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<sst xmlns="http://schemas.openxmlformats.org/spreadsheetml/2006/main" count="109965" uniqueCount="26729">
  <si>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</si>
  <si>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</si>
  <si>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</si>
  <si>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</si>
  <si>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</si>
  <si>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</si>
  <si>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</si>
  <si>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</si>
  <si>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</si>
  <si>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</si>
  <si>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</si>
  <si>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</si>
  <si>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</si>
  <si>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</si>
  <si>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</si>
  <si>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</si>
  <si>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</si>
  <si>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</si>
  <si>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</si>
  <si>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</si>
  <si>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</si>
  <si>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</si>
  <si>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</si>
  <si>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</si>
  <si>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</si>
  <si>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</si>
  <si>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</si>
  <si>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</si>
  <si>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</si>
  <si>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</si>
  <si>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</si>
  <si>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</si>
  <si>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</si>
  <si>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</si>
  <si>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</si>
  <si>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</si>
  <si>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</si>
  <si>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</si>
  <si>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</si>
  <si>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</si>
  <si>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</si>
  <si>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</si>
  <si>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</si>
  <si>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</si>
  <si>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</si>
  <si>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</si>
  <si>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</si>
  <si>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</si>
  <si>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</si>
  <si>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</si>
  <si>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</si>
  <si>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</si>
  <si>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</si>
  <si>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</si>
  <si>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</si>
  <si>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</si>
  <si>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</si>
  <si>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</si>
  <si>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</si>
  <si>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</si>
  <si>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</si>
  <si>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</si>
  <si>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</si>
  <si>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</si>
  <si>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</si>
  <si>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</si>
  <si>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</si>
  <si>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</si>
  <si>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</si>
  <si>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</si>
  <si>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</si>
  <si>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</si>
  <si>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</si>
  <si>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</si>
  <si>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</si>
  <si>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</si>
  <si>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</si>
  <si>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</si>
  <si>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</si>
  <si>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</si>
  <si>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</si>
  <si>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</si>
  <si>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</si>
  <si>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</si>
  <si>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</si>
  <si>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</si>
  <si>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</si>
  <si>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</si>
  <si>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</si>
  <si>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</si>
  <si>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</si>
  <si>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</si>
  <si>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</si>
  <si>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</si>
  <si>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</si>
  <si>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</si>
  <si>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</si>
  <si>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</si>
  <si>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</si>
  <si>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</si>
  <si>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</si>
  <si>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</si>
  <si>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</si>
  <si>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</si>
  <si>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</si>
  <si>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</si>
  <si>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</si>
  <si>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</si>
  <si>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</si>
  <si>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</si>
  <si>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</si>
  <si>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</si>
  <si>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</si>
  <si>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</si>
  <si>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</si>
  <si>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</si>
  <si>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</si>
  <si>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</si>
  <si>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</si>
  <si>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</si>
  <si>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</si>
  <si>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</si>
  <si>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</si>
  <si>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</si>
  <si>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</si>
  <si>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</si>
  <si>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</si>
  <si>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</si>
  <si>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</si>
  <si>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</si>
  <si>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</si>
  <si>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>Kullanıcı Bağlantı Hattı</t>
  </si>
  <si>
    <t>M-204(DM-2/7) 35-09-M00204_99647843_99647843</t>
  </si>
  <si>
    <t>AG Branşman Yeraltı Kablo Arızası</t>
  </si>
  <si>
    <t>Dağıtım-AG</t>
  </si>
  <si>
    <t>Uzun</t>
  </si>
  <si>
    <t>Şebeke işletmecisi</t>
  </si>
  <si>
    <t>Bildirimsiz</t>
  </si>
  <si>
    <t>08.11.2021 12:39:30</t>
  </si>
  <si>
    <t>08.11.2021 19:14:36</t>
  </si>
  <si>
    <t>DM</t>
  </si>
  <si>
    <t>ÖDEMİŞ İM 35-15-A00001_GERİLİM-ÖLÇÜ -B L18_2062388</t>
  </si>
  <si>
    <t>OG Fider Açması</t>
  </si>
  <si>
    <t>Dağıtım-OG</t>
  </si>
  <si>
    <t>08.11.2021 12:46:39</t>
  </si>
  <si>
    <t>08.11.2021 13:16:35</t>
  </si>
  <si>
    <t>OG Fideri</t>
  </si>
  <si>
    <t>KARGIN KÖK 45-71-M00095_HatBaşıAyırıcı_53134727 M07_53134727</t>
  </si>
  <si>
    <t>Kısa</t>
  </si>
  <si>
    <t>08.11.2021 12:50:49</t>
  </si>
  <si>
    <t>08.11.2021 12:51:29</t>
  </si>
  <si>
    <t>K-1424 35-04-K01424_99303987_99303987</t>
  </si>
  <si>
    <t>AG Havai Branşman Arızası</t>
  </si>
  <si>
    <t>08.11.2021 12:47:46</t>
  </si>
  <si>
    <t>08.11.2021 13:41:40</t>
  </si>
  <si>
    <t>ÜÇPINAR TR-5 45-71-M01536_953217190_953217190</t>
  </si>
  <si>
    <t>08.11.2021 12:54:34</t>
  </si>
  <si>
    <t>08.11.2021 18:18:56</t>
  </si>
  <si>
    <t>TR-81 35-30-L00081_955327986_955327986</t>
  </si>
  <si>
    <t>08.11.2021 12:49:53</t>
  </si>
  <si>
    <t>08.11.2021 15:13:07</t>
  </si>
  <si>
    <t>Dağıtım Transformatörü</t>
  </si>
  <si>
    <t>L-271 SANATKARLAR SİTESİ 35-18-L00271_35-18-L00271_2358639</t>
  </si>
  <si>
    <t>AG Hatta Ağaç Kesimi</t>
  </si>
  <si>
    <t>08.11.2021 12:58:00</t>
  </si>
  <si>
    <t>08.11.2021 15:10:36</t>
  </si>
  <si>
    <t>KEMAL TEOMAN TR 35-27-M00144_DIREK TIPI TRAFO HUCRESI H01_2054785</t>
  </si>
  <si>
    <t>OG Sigorta Atması</t>
  </si>
  <si>
    <t>08.11.2021 12:58:13</t>
  </si>
  <si>
    <t>08.11.2021 15:33:44</t>
  </si>
  <si>
    <t>SUCAHLI TR-1 35-24-M00103_955216753_955216753</t>
  </si>
  <si>
    <t>AG Direkten Kesme Açma</t>
  </si>
  <si>
    <t>08.11.2021 12:53:48</t>
  </si>
  <si>
    <t>08.11.2021 14:46:58</t>
  </si>
  <si>
    <t>AG Fideri</t>
  </si>
  <si>
    <t>M-11 GERMİYAN 35-18-M00011_B_76953661_76953661</t>
  </si>
  <si>
    <t>AG Sehim Bozukluğu</t>
  </si>
  <si>
    <t>08.11.2021 13:15:38</t>
  </si>
  <si>
    <t>08.11.2021 17:35:19</t>
  </si>
  <si>
    <t>YENİKENT SULAMA TR-3 35-16-M00212_953354545_953354545</t>
  </si>
  <si>
    <t>08.11.2021 13:17:17</t>
  </si>
  <si>
    <t>08.11.2021 14:55:32</t>
  </si>
  <si>
    <t>K-575 35-01-K00575_911148010_911148010</t>
  </si>
  <si>
    <t>AG Yeraltı Kablo Arızası</t>
  </si>
  <si>
    <t>08.11.2021 13:14:52</t>
  </si>
  <si>
    <t>09.11.2021 01:07:59</t>
  </si>
  <si>
    <t>TR-16 35-19-M00016_6026212_56368451_56368451</t>
  </si>
  <si>
    <t>AG Pano Kol Sigorta Atığı</t>
  </si>
  <si>
    <t>08.11.2021 13:23:57</t>
  </si>
  <si>
    <t>08.11.2021 17:19:14</t>
  </si>
  <si>
    <t>L-128/1 35-18-L00603_950436290_950436290</t>
  </si>
  <si>
    <t>08.11.2021 13:25:39</t>
  </si>
  <si>
    <t>08.11.2021 18:30:10</t>
  </si>
  <si>
    <t>TR-22 45-77-L00022_945511493_945511493</t>
  </si>
  <si>
    <t>08.11.2021 13:28:53</t>
  </si>
  <si>
    <t>08.11.2021 14:57:41</t>
  </si>
  <si>
    <t>KÖK</t>
  </si>
  <si>
    <t>KAYIŞLAR KÖK 45-80-M00183_YENİOSMANİYE M04_72195774</t>
  </si>
  <si>
    <t>08.11.2021 13:38:01</t>
  </si>
  <si>
    <t>08.11.2021 14:36:37</t>
  </si>
  <si>
    <t>PİYADELER TR-1 45-73-M00165_945665798_945665798</t>
  </si>
  <si>
    <t>08.11.2021 13:36:29</t>
  </si>
  <si>
    <t>08.11.2021 14:41:33</t>
  </si>
  <si>
    <t>TR-118 35-16-L00118__72374464_72374464</t>
  </si>
  <si>
    <t>08.11.2021 13:39:22</t>
  </si>
  <si>
    <t>08.11.2021 14:15:40</t>
  </si>
  <si>
    <t>Saha Dağıtım Kutusu (SDK)</t>
  </si>
  <si>
    <t>TR-85 35-17-M00085_11901765 b2_5800823</t>
  </si>
  <si>
    <t>08.11.2021 13:30:11</t>
  </si>
  <si>
    <t>08.11.2021 14:23:42</t>
  </si>
  <si>
    <t>KURUCUOVA TR-4 35-15-L00255_A_56369302_56369302</t>
  </si>
  <si>
    <t>AG Klemens Arızası</t>
  </si>
  <si>
    <t>08.11.2021 13:52:01</t>
  </si>
  <si>
    <t>08.11.2021 18:21:17</t>
  </si>
  <si>
    <t>METAL İŞLERİ TR-12 KÖK 35-22-M00112_35-22-M00112_72106701</t>
  </si>
  <si>
    <t>AG Termik Açması</t>
  </si>
  <si>
    <t>08.11.2021 13:41:52</t>
  </si>
  <si>
    <t>08.11.2021 14:38:21</t>
  </si>
  <si>
    <t>HACIYUSUF TR-1 45-82-M00250_B_56402345_56402345</t>
  </si>
  <si>
    <t>08.11.2021 13:48:39</t>
  </si>
  <si>
    <t>08.11.2021 17:57:44</t>
  </si>
  <si>
    <t>K-1725 35-07-K01725_35-07-K01725_2368405</t>
  </si>
  <si>
    <t>08.11.2021 14:03:44</t>
  </si>
  <si>
    <t>08.11.2021 14:34:00</t>
  </si>
  <si>
    <t>TM Fideri</t>
  </si>
  <si>
    <t>EBSO TM 35-09-A00001_BALATCIK M16_2314254</t>
  </si>
  <si>
    <t>Manevra</t>
  </si>
  <si>
    <t>İletim</t>
  </si>
  <si>
    <t>08.11.2021 14:08:39</t>
  </si>
  <si>
    <t>08.11.2021 14:11:00</t>
  </si>
  <si>
    <t>K-1710 35-02-K01710_99977402_99977402</t>
  </si>
  <si>
    <t>AG Box / Sdk Abone Çıkış Sigorta Atığı</t>
  </si>
  <si>
    <t>08.11.2021 14:00:01</t>
  </si>
  <si>
    <t>08.11.2021 15:02:18</t>
  </si>
  <si>
    <t>GÖÇBEYLİ DM 35-16-M00139_KOZLUCA M07_72044684</t>
  </si>
  <si>
    <t>Şebeke Bakım Çalışması</t>
  </si>
  <si>
    <t>Bildirimli</t>
  </si>
  <si>
    <t>08.11.2021 14:01:00</t>
  </si>
  <si>
    <t>08.11.2021 17:34:00</t>
  </si>
  <si>
    <t>TR-71 SEDAT IRMAK GRB. 35-15-M00071_48857817_56371703_56371703</t>
  </si>
  <si>
    <t>08.11.2021 14:11:42</t>
  </si>
  <si>
    <t>08.11.2021 15:36:05</t>
  </si>
  <si>
    <t>SANCAKLI BOZKÖY KÖK 45-71-M00087_KÖY İÇİ RİNG-2 M04_61320834</t>
  </si>
  <si>
    <t>08.11.2021 14:03:51</t>
  </si>
  <si>
    <t>08.11.2021 15:59:11</t>
  </si>
  <si>
    <t>M-70 BELEDİYE PARK 35-14-M00070_10445248 g1_5956564</t>
  </si>
  <si>
    <t>AG Box / Sdk Giriş Sigorta Atığı</t>
  </si>
  <si>
    <t>08.11.2021 14:10:26</t>
  </si>
  <si>
    <t>08.11.2021 17:30:00</t>
  </si>
  <si>
    <t>DM-1/74 35-29-M00074_48370462_56361397_56361397</t>
  </si>
  <si>
    <t>08.11.2021 14:20:22</t>
  </si>
  <si>
    <t>08.11.2021 19:54:24</t>
  </si>
  <si>
    <t>K-2872 35-08-K02872_914536774_914536774</t>
  </si>
  <si>
    <t>08.11.2021 14:27:50</t>
  </si>
  <si>
    <t>08.11.2021 18:12:44</t>
  </si>
  <si>
    <t>DİZDARLAR TR-16 35-22-M00868_A_80027425_80027425</t>
  </si>
  <si>
    <t>08.11.2021 13:53:15</t>
  </si>
  <si>
    <t>08.11.2021 15:28:24</t>
  </si>
  <si>
    <t>İBRAHİM SEZEN-2 SULAMA GRUBU 35-29-M00379_C_56398047_56398047</t>
  </si>
  <si>
    <t>08.11.2021 14:49:51</t>
  </si>
  <si>
    <t>08.11.2021 17:02:19</t>
  </si>
  <si>
    <t>SOMA KÖYLER DM-2 45-82-M00125_BERGAMA M02_2035736</t>
  </si>
  <si>
    <t>OG İletken Kopması</t>
  </si>
  <si>
    <t>08.11.2021 14:54:29</t>
  </si>
  <si>
    <t>08.11.2021 15:29:19</t>
  </si>
  <si>
    <t>K-2872 35-08-K02872_912622677_912622677</t>
  </si>
  <si>
    <t>08.11.2021 14:54:27</t>
  </si>
  <si>
    <t>08.11.2021 18:15:21</t>
  </si>
  <si>
    <t>ELİFLİ TR-4 35-20-L00111_954767835_954767835</t>
  </si>
  <si>
    <t>08.11.2021 15:10:55</t>
  </si>
  <si>
    <t>08.11.2021 17:21:09</t>
  </si>
  <si>
    <t>KAYMAKÇI İM 35-15-A00004_EMİRLİOVA L07_2333299</t>
  </si>
  <si>
    <t>08.11.2021 15:11:19</t>
  </si>
  <si>
    <t>08.11.2021 15:20:00</t>
  </si>
  <si>
    <t>TOLOZ KÖK 45-79-M00251_ERENKÖY-ÇEŞNELİ-OSMANİYE-KIZILDAĞ M02_66843589</t>
  </si>
  <si>
    <t>08.11.2021 15:17:09</t>
  </si>
  <si>
    <t>08.11.2021 15:17:59</t>
  </si>
  <si>
    <t>AKKEÇİLİ KÖK 45-73-M00239_AKKEÇİLİ M03_72035008</t>
  </si>
  <si>
    <t>08.11.2021 15:17:19</t>
  </si>
  <si>
    <t>08.11.2021 15:17:49</t>
  </si>
  <si>
    <t>KINIK ORGANİZE DM 35-24-M00208_SOMA KÖYLER M05_72108413</t>
  </si>
  <si>
    <t>08.11.2021 15:16:59</t>
  </si>
  <si>
    <t>08.11.2021 15:29:00</t>
  </si>
  <si>
    <t>MURADİYE DM-4 45-71-M00190_953243011_953243011</t>
  </si>
  <si>
    <t>08.11.2021 15:26:02</t>
  </si>
  <si>
    <t>08.11.2021 18:39:23</t>
  </si>
  <si>
    <t>SELÇUK İM/DM 35-13-A00004_BELEVİ (ARSLANLAR-2) M13_65986278</t>
  </si>
  <si>
    <t>08.11.2021 15:33:59</t>
  </si>
  <si>
    <t>08.11.2021 15:46:12</t>
  </si>
  <si>
    <t>L-283 35-18-L00283_950458950_950458950</t>
  </si>
  <si>
    <t>08.11.2021 19:44:02</t>
  </si>
  <si>
    <t>KUŞÇULAR TR-6 35-19-M00218_956461430_956461430</t>
  </si>
  <si>
    <t>08.11.2021 15:44:28</t>
  </si>
  <si>
    <t>ARPALIK KÖK 45-83-M00137_İZZETTİN KÖK M03_2096507</t>
  </si>
  <si>
    <t>08.11.2021 15:54:49</t>
  </si>
  <si>
    <t>08.11.2021 17:00:07</t>
  </si>
  <si>
    <t>K-2012 35-01-K02012_C C2_5895025</t>
  </si>
  <si>
    <t>08.11.2021 15:53:51</t>
  </si>
  <si>
    <t>08.11.2021 17:23:10</t>
  </si>
  <si>
    <t>K-3165 35-03-K03165_910219870_910219870</t>
  </si>
  <si>
    <t>Üçüncü Şahısların Vermiş Olduğu Hasarlar</t>
  </si>
  <si>
    <t>08.11.2021 16:03:00</t>
  </si>
  <si>
    <t>08.11.2021 20:35:57</t>
  </si>
  <si>
    <t>K-3102 35-04-K03102_A A1B_5834148</t>
  </si>
  <si>
    <t>08.11.2021 15:54:20</t>
  </si>
  <si>
    <t>08.11.2021 17:55:44</t>
  </si>
  <si>
    <t>M-1 35-17-M00001_TOTALGAZ DM M03_66461793</t>
  </si>
  <si>
    <t>08.11.2021 16:01:31</t>
  </si>
  <si>
    <t>08.11.2021 17:01:52</t>
  </si>
  <si>
    <t>ÖZBEY İM 35-26-A00005_ÖZBEY YENİKÖY L02_2064119</t>
  </si>
  <si>
    <t>08.11.2021 16:10:21</t>
  </si>
  <si>
    <t>08.11.2021 16:52:57</t>
  </si>
  <si>
    <t>M-1020 35-03-M01020_910344405_910344405</t>
  </si>
  <si>
    <t>08.11.2021 16:09:39</t>
  </si>
  <si>
    <t>08.11.2021 18:12:24</t>
  </si>
  <si>
    <t>L-215 35-18-L00215_950451587_950451587</t>
  </si>
  <si>
    <t>08.11.2021 16:11:10</t>
  </si>
  <si>
    <t>08.11.2021 17:29:13</t>
  </si>
  <si>
    <t>BAŞIBÜYÜK KÖK 45-77-L00158_BAŞIBÜYÜK ÇIKIŞI L05_61353347</t>
  </si>
  <si>
    <t>08.11.2021 16:14:39</t>
  </si>
  <si>
    <t>08.11.2021 16:15:39</t>
  </si>
  <si>
    <t>K-4537 35-07-K04537_99313499_99313499</t>
  </si>
  <si>
    <t>08.11.2021 16:10:54</t>
  </si>
  <si>
    <t>08.11.2021 22:15:08</t>
  </si>
  <si>
    <t>M-3 35-02-M00003_99937956_99937956</t>
  </si>
  <si>
    <t>08.11.2021 16:14:18</t>
  </si>
  <si>
    <t>08.11.2021 17:52:25</t>
  </si>
  <si>
    <t>TR-136 35-15-M00136_A_60985237_60985237</t>
  </si>
  <si>
    <t>AG Nötr İletken Kopması</t>
  </si>
  <si>
    <t>08.11.2021 16:23:02</t>
  </si>
  <si>
    <t>08.11.2021 18:01:30</t>
  </si>
  <si>
    <t>ÇÖKELEK TR-2 45-78-L00650_953293374_953293374</t>
  </si>
  <si>
    <t>08.11.2021 16:31:08</t>
  </si>
  <si>
    <t>08.11.2021 17:23:19</t>
  </si>
  <si>
    <t>SOMA TR-40/1 45-82-M00073_A_56405619_56405619</t>
  </si>
  <si>
    <t>08.11.2021 16:16:16</t>
  </si>
  <si>
    <t>08.11.2021 18:09:14</t>
  </si>
  <si>
    <t>ULUCAK TM 35-28-A00002_HatBaşıAyırıcı_53133662 M13_53133662</t>
  </si>
  <si>
    <t>08.11.2021 16:15:34</t>
  </si>
  <si>
    <t>08.11.2021 19:41:55</t>
  </si>
  <si>
    <t>TR-65 45-77-L00065_956462733_956462733</t>
  </si>
  <si>
    <t>08.11.2021 16:40:00</t>
  </si>
  <si>
    <t>08.11.2021 18:17:36</t>
  </si>
  <si>
    <t>KERİMAĞA MERKEZ ORTAKÖY TR-4 45-78-M00789_45-78-M00789_2372342</t>
  </si>
  <si>
    <t>08.11.2021 16:43:02</t>
  </si>
  <si>
    <t>08.11.2021 18:47:54</t>
  </si>
  <si>
    <t>M-2790 35-08-M02790_A A01b_79438124</t>
  </si>
  <si>
    <t>08.11.2021 16:38:56</t>
  </si>
  <si>
    <t>08.11.2021 20:58:38</t>
  </si>
  <si>
    <t>ÇATALOLUK DM 45-74-M00227_GÜVELİ M05_2115043</t>
  </si>
  <si>
    <t>08.11.2021 16:51:27</t>
  </si>
  <si>
    <t>08.11.2021 17:02:55</t>
  </si>
  <si>
    <t>K-379 35-01-K00379_E_56389707_56389707</t>
  </si>
  <si>
    <t>08.11.2021 16:35:58</t>
  </si>
  <si>
    <t>08.11.2021 18:29:34</t>
  </si>
  <si>
    <t>BALIKLIOVA TR-4 35-19-L00274_956700321_956700321</t>
  </si>
  <si>
    <t>08.11.2021 16:52:32</t>
  </si>
  <si>
    <t>08.11.2021 19:16:49</t>
  </si>
  <si>
    <t>TR-2/82 BARIŞ MANÇO KÖK 45-83-L00082_TURGUTLU İM GİRİŞ L02_61336404</t>
  </si>
  <si>
    <t>08.11.2021 17:01:29</t>
  </si>
  <si>
    <t>08.11.2021 17:12:00</t>
  </si>
  <si>
    <t>K-524 35-01-K00524_912940386_912940386</t>
  </si>
  <si>
    <t>08.11.2021 16:38:10</t>
  </si>
  <si>
    <t>08.11.2021 22:51:31</t>
  </si>
  <si>
    <t>SARIGÖL TR-52 45-79-M00052_945568181_945568181</t>
  </si>
  <si>
    <t>08.11.2021 16:52:34</t>
  </si>
  <si>
    <t>08.11.2021 17:45:35</t>
  </si>
  <si>
    <t>ARPACI AYDOĞAN TR-3 45-86-M00072_915923811_915923811</t>
  </si>
  <si>
    <t>08.11.2021 17:02:06</t>
  </si>
  <si>
    <t>08.11.2021 18:01:24</t>
  </si>
  <si>
    <t>ÇİLEME TR-4 35-22-M00163_955285384_955285384</t>
  </si>
  <si>
    <t>08.11.2021 17:08:48</t>
  </si>
  <si>
    <t>08.11.2021 18:12:42</t>
  </si>
  <si>
    <t>KAYALIOĞLU TR-1 45-72-L00071_D_56394282_56394282</t>
  </si>
  <si>
    <t>AG Atlama Kopuğu</t>
  </si>
  <si>
    <t>08.11.2021 17:06:24</t>
  </si>
  <si>
    <t>08.11.2021 18:20:05</t>
  </si>
  <si>
    <t>AZİZ ÇELİKDOĞAN TARIMSAL SULAMA TR-1 45-83-M00345_48010411_56401776_56401776</t>
  </si>
  <si>
    <t>08.11.2021 17:11:16</t>
  </si>
  <si>
    <t>08.11.2021 21:45:09</t>
  </si>
  <si>
    <t>K-1953 35-09-K01953_97732634_97732634</t>
  </si>
  <si>
    <t>08.11.2021 17:25:00</t>
  </si>
  <si>
    <t>08.11.2021 19:19:40</t>
  </si>
  <si>
    <t>MURADİYE TR-3/A 45-71-M02046_C_60984146_60984146</t>
  </si>
  <si>
    <t>AG Tel Kopuğu</t>
  </si>
  <si>
    <t>08.11.2021 17:25:51</t>
  </si>
  <si>
    <t>09.11.2021 00:24:56</t>
  </si>
  <si>
    <t>08.11.2021 17:00:05</t>
  </si>
  <si>
    <t>08.11.2021 17:53:00</t>
  </si>
  <si>
    <t>MURADİYE DM-4 45-71-M00190_45-71-M00190_56295592</t>
  </si>
  <si>
    <t>08.11.2021 17:46:18</t>
  </si>
  <si>
    <t>08.11.2021 19:18:43</t>
  </si>
  <si>
    <t>K-2012 35-01-K02012_912392706_912392706</t>
  </si>
  <si>
    <t>08.11.2021 17:44:37</t>
  </si>
  <si>
    <t>08.11.2021 18:47:14</t>
  </si>
  <si>
    <t>KIZILÇUKUR TR-1 35-30-L00151_D_56352740_56352740</t>
  </si>
  <si>
    <t>08.11.2021 17:53:28</t>
  </si>
  <si>
    <t>08.11.2021 20:05:23</t>
  </si>
  <si>
    <t>ZIRAMAN TR-1 45-81-M00116_A_56400926_56400926</t>
  </si>
  <si>
    <t>08.11.2021 18:05:47</t>
  </si>
  <si>
    <t>08.11.2021 21:38:25</t>
  </si>
  <si>
    <t>SANCAKLI ÇEŞMEBAŞI TR-1 45-71-M01753_953204082_953204082</t>
  </si>
  <si>
    <t>08.11.2021 18:15:31</t>
  </si>
  <si>
    <t>08.11.2021 22:55:05</t>
  </si>
  <si>
    <t>TR-50 35-15-M00050_950364921_950364921</t>
  </si>
  <si>
    <t>08.11.2021 18:13:48</t>
  </si>
  <si>
    <t>08.11.2021 18:59:23</t>
  </si>
  <si>
    <t>ULUCAK TM 35-28-A00002_KOYUNDERE M13_2313760</t>
  </si>
  <si>
    <t>08.11.2021 19:13:00</t>
  </si>
  <si>
    <t>08.11.2021 19:17:00</t>
  </si>
  <si>
    <t>K-2395 35-04-K02395_TRAFO K01_2056159</t>
  </si>
  <si>
    <t>OG Trafo Arızası</t>
  </si>
  <si>
    <t>08.11.2021 18:21:06</t>
  </si>
  <si>
    <t>08.11.2021 19:31:00</t>
  </si>
  <si>
    <t>AVDAN TR-4 45-82-M00234_45-82-M00234_2376145</t>
  </si>
  <si>
    <t>08.11.2021 17:58:47</t>
  </si>
  <si>
    <t>08.11.2021 18:45:15</t>
  </si>
  <si>
    <t>YÜCELER TR-1 45-81-M00197_45-81-M00197_2376222</t>
  </si>
  <si>
    <t>08.11.2021 18:22:01</t>
  </si>
  <si>
    <t>08.11.2021 20:26:41</t>
  </si>
  <si>
    <t>L-476 MAMURBABA YENİ KABİN 35-18-L00476_950451257_950451257</t>
  </si>
  <si>
    <t>08.11.2021 18:27:56</t>
  </si>
  <si>
    <t>08.11.2021 21:20:36</t>
  </si>
  <si>
    <t>DM-8 45-71-M00295_953202650_953202650</t>
  </si>
  <si>
    <t>08.11.2021 18:30:52</t>
  </si>
  <si>
    <t>08.11.2021 22:22:07</t>
  </si>
  <si>
    <t>K-3196 35-03-K03196_910809519_910809519</t>
  </si>
  <si>
    <t>08.11.2021 18:30:19</t>
  </si>
  <si>
    <t>08.11.2021 20:30:36</t>
  </si>
  <si>
    <t>YEŞİLOVA ÇAYIR TR-6 35-20-L00131_955208900_955208900</t>
  </si>
  <si>
    <t>08.11.2021 18:29:28</t>
  </si>
  <si>
    <t>08.11.2021 20:12:50</t>
  </si>
  <si>
    <t>K-1675 35-02-K01675_B_56380333_56380333</t>
  </si>
  <si>
    <t>08.11.2021 18:44:36</t>
  </si>
  <si>
    <t>08.11.2021 19:58:00</t>
  </si>
  <si>
    <t>BALIKLIOVA TR-4 35-19-L00274_956684721_956684721</t>
  </si>
  <si>
    <t>08.11.2021 18:49:05</t>
  </si>
  <si>
    <t>08.11.2021 19:30:54</t>
  </si>
  <si>
    <t>DM-3/TR-33 35-26-M01259_956632053_956632053</t>
  </si>
  <si>
    <t>AG Box / Sdk Abone Çıkış Faz Sigorta Atığı</t>
  </si>
  <si>
    <t>08.11.2021 18:08:14</t>
  </si>
  <si>
    <t>08.11.2021 19:09:35</t>
  </si>
  <si>
    <t>DM-5/TR-10 (ESKİ TR-41) 35-26-M01361_956620606_956620606</t>
  </si>
  <si>
    <t>08.11.2021 18:47:25</t>
  </si>
  <si>
    <t>08.11.2021 19:41:34</t>
  </si>
  <si>
    <t>M. ALİ ÇETİN SULAMA GRUBU 35-27-M00172_99028988_99028988</t>
  </si>
  <si>
    <t>08.11.2021 18:43:45</t>
  </si>
  <si>
    <t>08.11.2021 20:46:43</t>
  </si>
  <si>
    <t>YENİKÖY-1 35-26-L00140_956600217_956600217</t>
  </si>
  <si>
    <t>08.11.2021 18:59:37</t>
  </si>
  <si>
    <t>08.11.2021 20:11:16</t>
  </si>
  <si>
    <t>KABAKUM BANKACILAR TR-4 35-30-M00210_955313056_955313056</t>
  </si>
  <si>
    <t>08.11.2021 19:15:06</t>
  </si>
  <si>
    <t>08.11.2021 22:05:44</t>
  </si>
  <si>
    <t>DALBAHÇE TR-1 45-83-L00187_955161137_955161137</t>
  </si>
  <si>
    <t>08.11.2021 19:28:36</t>
  </si>
  <si>
    <t>08.11.2021 23:48:42</t>
  </si>
  <si>
    <t>KUMKUYUCAK TR-4 45-80-M00174_45-80-M00174_2373173</t>
  </si>
  <si>
    <t>AG Yük Ayırıcı Arızası</t>
  </si>
  <si>
    <t>08.11.2021 19:28:09</t>
  </si>
  <si>
    <t>08.11.2021 20:44:01</t>
  </si>
  <si>
    <t>K-3900 35-02-K03900_G g1b_5875539</t>
  </si>
  <si>
    <t>08.11.2021 19:54:00</t>
  </si>
  <si>
    <t>08.11.2021 21:57:15</t>
  </si>
  <si>
    <t>_956481885_956481885</t>
  </si>
  <si>
    <t>08.11.2021 19:31:47</t>
  </si>
  <si>
    <t>08.11.2021 21:31:19</t>
  </si>
  <si>
    <t>K-4575 35-10-K04575_954668468_954668468</t>
  </si>
  <si>
    <t>08.11.2021 20:00:00</t>
  </si>
  <si>
    <t>08.11.2021 20:29:58</t>
  </si>
  <si>
    <t>_A_56392857_56392857</t>
  </si>
  <si>
    <t>08.11.2021 20:03:06</t>
  </si>
  <si>
    <t>08.11.2021 22:49:43</t>
  </si>
  <si>
    <t>L-178 35-18-L00178_950442727_950442727</t>
  </si>
  <si>
    <t>08.11.2021 20:32:48</t>
  </si>
  <si>
    <t>08.11.2021 22:32:00</t>
  </si>
  <si>
    <t>K-1675 35-02-K01675_TRAFO K01_2335372</t>
  </si>
  <si>
    <t>OG Kesici Arızası</t>
  </si>
  <si>
    <t>08.11.2021 19:58:51</t>
  </si>
  <si>
    <t>08.11.2021 21:12:11</t>
  </si>
  <si>
    <t>K-2530 35-02-K02530_B_56369956_56369956</t>
  </si>
  <si>
    <t>08.11.2021 20:48:42</t>
  </si>
  <si>
    <t>08.11.2021 23:20:41</t>
  </si>
  <si>
    <t>GÖKKÖY TR-1 45-78-L00275_49307244_56390930_56390930</t>
  </si>
  <si>
    <t>08.11.2021 20:52:08</t>
  </si>
  <si>
    <t>08.11.2021 22:09:09</t>
  </si>
  <si>
    <t>K-3193 35-03-K03193_910849660_910849660</t>
  </si>
  <si>
    <t>08.11.2021 20:58:34</t>
  </si>
  <si>
    <t>08.11.2021 22:29:57</t>
  </si>
  <si>
    <t>L-296 35-18-L00296_950448039_950448039</t>
  </si>
  <si>
    <t>08.11.2021 21:00:20</t>
  </si>
  <si>
    <t>08.11.2021 22:51:44</t>
  </si>
  <si>
    <t>ALKAN KÖYÜ TR-1 45-73-M00204_945672938_945672938</t>
  </si>
  <si>
    <t>08.11.2021 21:04:22</t>
  </si>
  <si>
    <t>08.11.2021 22:07:30</t>
  </si>
  <si>
    <t>K-2784 35-02-K02784_A_56363455_56363455</t>
  </si>
  <si>
    <t>08.11.2021 21:11:17</t>
  </si>
  <si>
    <t>08.11.2021 23:22:29</t>
  </si>
  <si>
    <t>K-2530 35-02-K02530_C_56369536_56369536</t>
  </si>
  <si>
    <t>08.11.2021 21:47:16</t>
  </si>
  <si>
    <t>09.11.2021 00:56:58</t>
  </si>
  <si>
    <t>IŞIKKÖY TR-2 45-72-L00993_ H_79302730</t>
  </si>
  <si>
    <t>08.11.2021 22:15:37</t>
  </si>
  <si>
    <t>09.11.2021 00:03:32</t>
  </si>
  <si>
    <t>TR-88 35-19-L00088_956664050_956664050</t>
  </si>
  <si>
    <t>08.11.2021 22:38:46</t>
  </si>
  <si>
    <t>09.11.2021 01:19:09</t>
  </si>
  <si>
    <t>K-49 35-01-K00049_G G1_5865798</t>
  </si>
  <si>
    <t>08.11.2021 23:35:49</t>
  </si>
  <si>
    <t>09.11.2021 02:39:54</t>
  </si>
  <si>
    <t>KARAKOVA MEHMET BALABAN SULAMA GRB TR-4 35-15-M00336_C_79938873_79938873</t>
  </si>
  <si>
    <t>13.11.2021 18:00:25</t>
  </si>
  <si>
    <t>13.11.2021 19:36:19</t>
  </si>
  <si>
    <t>ALİ ÖRÜMLÜ TR-6  SULAMA 45-71-M01178_45-71-M01178_2354431</t>
  </si>
  <si>
    <t>13.11.2021 16:59:11</t>
  </si>
  <si>
    <t>13.11.2021 19:30:29</t>
  </si>
  <si>
    <t>TAYTAN OFİS KÖK 45-78-M00314_HatBaşıAyırıcı_53139286 M06_53139286</t>
  </si>
  <si>
    <t>13.11.2021 10:54:59</t>
  </si>
  <si>
    <t>13.11.2021 18:45:00</t>
  </si>
  <si>
    <t>K-3141 35-07-K03141_B b1b_5829934</t>
  </si>
  <si>
    <t>13.11.2021 07:35:06</t>
  </si>
  <si>
    <t>13.11.2021 09:26:01</t>
  </si>
  <si>
    <t>L-143 35-18-L00143_11328953_56372526_56372526</t>
  </si>
  <si>
    <t>13.11.2021 00:26:57</t>
  </si>
  <si>
    <t>13.11.2021 02:14:30</t>
  </si>
  <si>
    <t>TR-45 35-22-M00045_955284358_955284358</t>
  </si>
  <si>
    <t>13.11.2021 18:36:20</t>
  </si>
  <si>
    <t>13.11.2021 19:46:52</t>
  </si>
  <si>
    <t>MURAT BÜYÜKADAM VE ARKADAŞLARI TR 35-24-M00032_914975703_914975703</t>
  </si>
  <si>
    <t>13.11.2021 11:18:45</t>
  </si>
  <si>
    <t>13.11.2021 12:45:14</t>
  </si>
  <si>
    <t>L-353 İŞTUR 35-18-L00353_950455340_950455340</t>
  </si>
  <si>
    <t>13.11.2021 06:25:08</t>
  </si>
  <si>
    <t>13.11.2021 12:59:48</t>
  </si>
  <si>
    <t>M-2902 35-02-M02902_M-318 M02_79063418</t>
  </si>
  <si>
    <t>13.11.2021 08:30:23</t>
  </si>
  <si>
    <t>13.11.2021 10:46:51</t>
  </si>
  <si>
    <t>MURADİYE TR-5 (ESKİ MEZARLIK YANI) 45-71-M00204_DM-5 M03_2091439</t>
  </si>
  <si>
    <t>Müteahhit Çalışması</t>
  </si>
  <si>
    <t>13.11.2021 09:19:27</t>
  </si>
  <si>
    <t>13.11.2021 17:12:30</t>
  </si>
  <si>
    <t>OSMAN KARAASLAN SLM TR 35-26-L00365_35-26-L00365_2370065</t>
  </si>
  <si>
    <t>13.11.2021 12:58:40</t>
  </si>
  <si>
    <t>13.11.2021 14:05:33</t>
  </si>
  <si>
    <t>DERELİ TR-1 35-29-L00461_950316420_950316420</t>
  </si>
  <si>
    <t>13.11.2021 09:51:03</t>
  </si>
  <si>
    <t>13.11.2021 15:31:46</t>
  </si>
  <si>
    <t>MORDOĞAN TR-33 35-21-L00150_953364824_953364824</t>
  </si>
  <si>
    <t>13.11.2021 13:55:17</t>
  </si>
  <si>
    <t>13.11.2021 17:36:49</t>
  </si>
  <si>
    <t>AKTAŞ ÇANKAYA MAH. TR 45-77-L00258_A_56386763_56386763</t>
  </si>
  <si>
    <t>13.11.2021 21:35:48</t>
  </si>
  <si>
    <t>13.11.2021 22:36:38</t>
  </si>
  <si>
    <t>ULUCAK DM-2 35-27-M00331_98952232_98952232</t>
  </si>
  <si>
    <t>13.11.2021 16:25:47</t>
  </si>
  <si>
    <t>13.11.2021 20:16:25</t>
  </si>
  <si>
    <t>YEĞENOBA TR-1 45-72-M00213_B_56407726_56407726</t>
  </si>
  <si>
    <t>13.11.2021 14:27:08</t>
  </si>
  <si>
    <t>13.11.2021 20:41:09</t>
  </si>
  <si>
    <t>ÇAVLU TR-3 45-78-L00626_953278824_953278824</t>
  </si>
  <si>
    <t>13.11.2021 17:28:33</t>
  </si>
  <si>
    <t>13.11.2021 18:50:07</t>
  </si>
  <si>
    <t>L-134 AYARASANDA 35-18-L00134_950436640_950436640</t>
  </si>
  <si>
    <t>13.11.2021 10:16:21</t>
  </si>
  <si>
    <t>13.11.2021 17:18:36</t>
  </si>
  <si>
    <t>M-1063 35-03-M01063_915078388_915078388</t>
  </si>
  <si>
    <t>13.11.2021 00:22:19</t>
  </si>
  <si>
    <t>13.11.2021 01:32:18</t>
  </si>
  <si>
    <t>K-1189 35-02-K01189_K-2979 K01_2114490</t>
  </si>
  <si>
    <t>13.11.2021 03:00:32</t>
  </si>
  <si>
    <t>13.11.2021 03:21:38</t>
  </si>
  <si>
    <t>EVRENOS TR-3 45-71-M01411_45-71-M01411_2371340</t>
  </si>
  <si>
    <t>13.11.2021 17:34:14</t>
  </si>
  <si>
    <t>13.11.2021 18:51:14</t>
  </si>
  <si>
    <t>GÖZTEPE İM 35-01-A00004_HAVACILAR K28_2304112</t>
  </si>
  <si>
    <t>13.11.2021 09:40:54</t>
  </si>
  <si>
    <t>13.11.2021 10:21:00</t>
  </si>
  <si>
    <t>MURADİYE TR-3 KÖPRÜYANI 45-71-M00254_953221163_953221163</t>
  </si>
  <si>
    <t>13.11.2021 07:04:31</t>
  </si>
  <si>
    <t>13.11.2021 15:11:34</t>
  </si>
  <si>
    <t>ÇİNİYERİ TR-1 35-29-L00293__72420322_72420322</t>
  </si>
  <si>
    <t>NH Altlık Arızası</t>
  </si>
  <si>
    <t>13.11.2021 15:28:38</t>
  </si>
  <si>
    <t>13.11.2021 19:59:01</t>
  </si>
  <si>
    <t>DEREKÖY TR-1 35-20-L00255_DIREK TIPI TRAFO HUCRESI H01_2048393</t>
  </si>
  <si>
    <t>13.11.2021 08:59:09</t>
  </si>
  <si>
    <t>13.11.2021 17:47:21</t>
  </si>
  <si>
    <t>ÖDEMİŞ TM-2 35-15-A00005_OSMANTEPE M19_2119705</t>
  </si>
  <si>
    <t>13.11.2021 08:37:00</t>
  </si>
  <si>
    <t>13.11.2021 08:40:00</t>
  </si>
  <si>
    <t>TR-2/13 45-83-M00823_955177421_955177421</t>
  </si>
  <si>
    <t>13.11.2021 10:35:09</t>
  </si>
  <si>
    <t>13.11.2021 12:01:30</t>
  </si>
  <si>
    <t>K-4332 35-07-K04332_35-07-K04332_48272713</t>
  </si>
  <si>
    <t>13.11.2021 09:52:00</t>
  </si>
  <si>
    <t>YAKACIK TR-3 35-20-L00240_10383109_56374260_56374260</t>
  </si>
  <si>
    <t>13.11.2021 16:55:55</t>
  </si>
  <si>
    <t>13.11.2021 18:13:44</t>
  </si>
  <si>
    <t>ÇAVLU TR-3 45-78-L00626_49263037_56391086_56391086</t>
  </si>
  <si>
    <t>13.11.2021 15:55:17</t>
  </si>
  <si>
    <t>13.11.2021 17:00:18</t>
  </si>
  <si>
    <t>KOYUNDERE TR-12 35-28-M00161_953372344_953372344</t>
  </si>
  <si>
    <t>13.11.2021 11:03:53</t>
  </si>
  <si>
    <t>13.11.2021 11:23:48</t>
  </si>
  <si>
    <t>M-144 35-02-M00144_35-02-M00144_2359648</t>
  </si>
  <si>
    <t>13.11.2021 01:26:56</t>
  </si>
  <si>
    <t>13.11.2021 01:44:11</t>
  </si>
  <si>
    <t>ALİAĞA TR-43 DM 35-17-M00043_HatBaşıAyırıcı_65662836 M13_65662836</t>
  </si>
  <si>
    <t>13.11.2021 14:02:11</t>
  </si>
  <si>
    <t>13.11.2021 15:34:35</t>
  </si>
  <si>
    <t>TR-1-5/5 35-20-L00063_DIREK TIPI TRAFO HUCRESI H01_2049246</t>
  </si>
  <si>
    <t>13.11.2021 09:31:44</t>
  </si>
  <si>
    <t>13.11.2021 17:25:44</t>
  </si>
  <si>
    <t>ÖDEMİŞ TM-2 35-15-A00005_OVAKENT M03_2334249</t>
  </si>
  <si>
    <t>13.11.2021 13:54:49</t>
  </si>
  <si>
    <t>13.11.2021 15:06:00</t>
  </si>
  <si>
    <t>SELÇUK İM/DM 35-13-A00004_ŞİRİNCE L04_65986070</t>
  </si>
  <si>
    <t>13.11.2021 17:20:34</t>
  </si>
  <si>
    <t>13.11.2021 17:41:51</t>
  </si>
  <si>
    <t>TR-97 MENTEŞ YOLU 35-19-L00097_956700754_956700754</t>
  </si>
  <si>
    <t>13.11.2021 11:39:52</t>
  </si>
  <si>
    <t>13.11.2021 15:13:38</t>
  </si>
  <si>
    <t>ELİFLİ TR-1 35-20-L00107_955198370_955198370</t>
  </si>
  <si>
    <t>13.11.2021 16:52:52</t>
  </si>
  <si>
    <t>13.11.2021 23:24:12</t>
  </si>
  <si>
    <t>K-1712 35-01-K01712_911544704_911544704</t>
  </si>
  <si>
    <t>13.11.2021 02:04:20</t>
  </si>
  <si>
    <t>13.11.2021 04:17:02</t>
  </si>
  <si>
    <t>M-2314 35-02-M02314_99834425_99834425</t>
  </si>
  <si>
    <t>13.11.2021 11:12:50</t>
  </si>
  <si>
    <t>13.11.2021 13:19:36</t>
  </si>
  <si>
    <t>TR-28 (M-728) 35-30-M00728_955324323_955324323</t>
  </si>
  <si>
    <t>13.11.2021 15:50:27</t>
  </si>
  <si>
    <t>13.11.2021 18:16:45</t>
  </si>
  <si>
    <t>YUKARI KIZILCA TR-2 35-27-L00052_98807408_98807408</t>
  </si>
  <si>
    <t>13.11.2021 14:10:17</t>
  </si>
  <si>
    <t>13.11.2021 18:34:38</t>
  </si>
  <si>
    <t>ÖDEMİŞ TM-2 35-15-A00005_KAYMAKÇI-2 M21_2334245</t>
  </si>
  <si>
    <t>13.11.2021 08:33:45</t>
  </si>
  <si>
    <t>13.11.2021 09:29:25</t>
  </si>
  <si>
    <t>K-4690 35-01-K04690_911095769_911095769</t>
  </si>
  <si>
    <t>13.11.2021 20:11:35</t>
  </si>
  <si>
    <t>13.11.2021 21:51:36</t>
  </si>
  <si>
    <t>BEYDERE KÖK 45-71-M00128_ESKİ KARAAĞAÇLI M07_50217162</t>
  </si>
  <si>
    <t>13.11.2021 12:26:08</t>
  </si>
  <si>
    <t>13.11.2021 14:08:29</t>
  </si>
  <si>
    <t>TOYGAR KÖK 45-73-M00166_TOYGAR ÇIKIŞ M01_66715045</t>
  </si>
  <si>
    <t>13.11.2021 07:48:44</t>
  </si>
  <si>
    <t>13.11.2021 07:49:26</t>
  </si>
  <si>
    <t>BORLU KÖK 45-86-M00046_ÇATALOLUK DM M02_72227047</t>
  </si>
  <si>
    <t>13.11.2021 09:00:54</t>
  </si>
  <si>
    <t>13.11.2021 17:02:54</t>
  </si>
  <si>
    <t>TR-50 35-22-M00050_DEREKÖY M03_72137480</t>
  </si>
  <si>
    <t>13.11.2021 08:30:46</t>
  </si>
  <si>
    <t>13.11.2021 09:24:00</t>
  </si>
  <si>
    <t>M-739 35-03-M00739_ M04_2314039</t>
  </si>
  <si>
    <t>13.11.2021 12:48:06</t>
  </si>
  <si>
    <t>13.11.2021 13:04:43</t>
  </si>
  <si>
    <t>L-97 35-18-L00097_C_56371789_56371789</t>
  </si>
  <si>
    <t>13.11.2021 17:42:50</t>
  </si>
  <si>
    <t>13.11.2021 21:57:02</t>
  </si>
  <si>
    <t>SOMA TR-20 45-82-M00020_TR-21  -  TR-23 M03_2091552</t>
  </si>
  <si>
    <t>OG Atlama(Jumper) Arızası</t>
  </si>
  <si>
    <t>13.11.2021 12:07:54</t>
  </si>
  <si>
    <t>13.11.2021 12:56:37</t>
  </si>
  <si>
    <t>YAKACIK TR-3 35-20-L00240_35-20-L00240_2372273</t>
  </si>
  <si>
    <t>13.11.2021 17:47:34</t>
  </si>
  <si>
    <t>13.11.2021 18:16:00</t>
  </si>
  <si>
    <t>AKHİSAR İM 45-72-A00001_CAMÖNÜ L03_2058311</t>
  </si>
  <si>
    <t>13.11.2021 16:07:46</t>
  </si>
  <si>
    <t>13.11.2021 16:37:00</t>
  </si>
  <si>
    <t>PINARLI TR-11 35-20-M00099_955206210_955206210</t>
  </si>
  <si>
    <t>13.11.2021 14:16:26</t>
  </si>
  <si>
    <t>13.11.2021 16:08:27</t>
  </si>
  <si>
    <t>EĞERCİ TR-1 35-26-L00167_DIREK TIPI TRAFO HUCRESI H01_2040538</t>
  </si>
  <si>
    <t>13.11.2021 10:22:44</t>
  </si>
  <si>
    <t>13.11.2021 14:15:08</t>
  </si>
  <si>
    <t>DERBENTALTI TARIMSAL SULAMA TR-7 45-83-M00584_45-83-M00584_2372268</t>
  </si>
  <si>
    <t>13.11.2021 09:41:56</t>
  </si>
  <si>
    <t>13.11.2021 15:05:51</t>
  </si>
  <si>
    <t>TR-69 35-19-L00069_TR-70 L03_2334539</t>
  </si>
  <si>
    <t>13.11.2021 09:05:54</t>
  </si>
  <si>
    <t>13.11.2021 16:37:57</t>
  </si>
  <si>
    <t>MENDERES DM-4/TR-1 35-22-M00004_DM-4/TR-12 M14_2104463</t>
  </si>
  <si>
    <t>13.11.2021 13:33:54</t>
  </si>
  <si>
    <t>13.11.2021 14:06:02</t>
  </si>
  <si>
    <t>TR-73 35-19-L00073_7197505_56376985_56376985</t>
  </si>
  <si>
    <t>13.11.2021 17:03:34</t>
  </si>
  <si>
    <t>13.11.2021 18:53:28</t>
  </si>
  <si>
    <t>AKHİSAR TM 45-72-A00006_KAPAKLI-1 M16_2055310</t>
  </si>
  <si>
    <t>13.11.2021 10:05:14</t>
  </si>
  <si>
    <t>13.11.2021 12:23:07</t>
  </si>
  <si>
    <t>M-1109 35-08-M01109_98827770_98827770</t>
  </si>
  <si>
    <t>13.11.2021 12:46:15</t>
  </si>
  <si>
    <t>13.11.2021 16:47:40</t>
  </si>
  <si>
    <t>KARAOĞLANLI TR-1 45-78-M00350_B_56405831_56405831</t>
  </si>
  <si>
    <t>13.11.2021 18:11:31</t>
  </si>
  <si>
    <t>13.11.2021 20:03:39</t>
  </si>
  <si>
    <t>DAYIOĞLU TR-2 45-72-L00340_D_56394701_56394701</t>
  </si>
  <si>
    <t>13.11.2021 19:26:06</t>
  </si>
  <si>
    <t>13.11.2021 23:00:11</t>
  </si>
  <si>
    <t>M-1844 35-02-M01844_A_56362338_56362338</t>
  </si>
  <si>
    <t>13.11.2021 11:15:28</t>
  </si>
  <si>
    <t>13.11.2021 14:11:03</t>
  </si>
  <si>
    <t>M-1935 35-03-M01935_TRAFO M03_57845617</t>
  </si>
  <si>
    <t>13.11.2021 08:25:20</t>
  </si>
  <si>
    <t>13.11.2021 11:09:20</t>
  </si>
  <si>
    <t>KARGIN KÖK 45-71-M00095_ESKİ KARAOĞLANLI (BAYIRLAR PETROL) M02_2076274</t>
  </si>
  <si>
    <t>13.11.2021 08:49:25</t>
  </si>
  <si>
    <t>13.11.2021 11:45:58</t>
  </si>
  <si>
    <t>BOYNUYOĞUN KÖK 35-29-L00051_ESKİBOYNUYOĞUN L02_72215398</t>
  </si>
  <si>
    <t>13.11.2021 02:41:46</t>
  </si>
  <si>
    <t>13.11.2021 03:31:38</t>
  </si>
  <si>
    <t>SARIKAYA KÖK 35-31-L00284_KİRAZ İM - GERİLİM L02_2113770</t>
  </si>
  <si>
    <t>13.11.2021 12:40:14</t>
  </si>
  <si>
    <t>13.11.2021 13:19:15</t>
  </si>
  <si>
    <t>BAĞYURDU SLM GRB TR-4 35-27-M00732_B_56382308_56382308</t>
  </si>
  <si>
    <t>13.11.2021 14:13:16</t>
  </si>
  <si>
    <t>13.11.2021 16:02:36</t>
  </si>
  <si>
    <t>13.11.2021 10:35:44</t>
  </si>
  <si>
    <t>13.11.2021 13:52:00</t>
  </si>
  <si>
    <t>ÖDEMİŞ TM-2 35-15-A00005_KAYMAKÇI-1 M09_2119508</t>
  </si>
  <si>
    <t>13.11.2021 08:31:33</t>
  </si>
  <si>
    <t>13.11.2021 09:39:24</t>
  </si>
  <si>
    <t>_48125302_56397677_56397677</t>
  </si>
  <si>
    <t>13.11.2021 00:08:05</t>
  </si>
  <si>
    <t>13.11.2021 02:04:50</t>
  </si>
  <si>
    <t>TR-21 (M-721) 35-30-M00721_955299053_955299053</t>
  </si>
  <si>
    <t>14.11.2021 11:34:17</t>
  </si>
  <si>
    <t>14.11.2021 15:59:21</t>
  </si>
  <si>
    <t>GERELİ KÖYÜ ALİ BOZKAN SULAMA GRB TR-11 35-15-M00312_C_56368250_56368250</t>
  </si>
  <si>
    <t>14.11.2021 11:52:55</t>
  </si>
  <si>
    <t>14.11.2021 14:43:00</t>
  </si>
  <si>
    <t>_C_60984411_60984411</t>
  </si>
  <si>
    <t>14.11.2021 09:00:44</t>
  </si>
  <si>
    <t>14.11.2021 20:14:07</t>
  </si>
  <si>
    <t>ESKİOBA KÖK 35-29-L00037_AYAKLIKIRI L07_2324400</t>
  </si>
  <si>
    <t>14.11.2021 11:51:06</t>
  </si>
  <si>
    <t>14.11.2021 12:26:37</t>
  </si>
  <si>
    <t>AKSELENDİ İM 45-72-A00004_MORALILAR ÇIKIŞ L22_2326923</t>
  </si>
  <si>
    <t>14.11.2021 12:07:42</t>
  </si>
  <si>
    <t>14.11.2021 14:38:52</t>
  </si>
  <si>
    <t>ARKACILAR TR-2 35-31-L00038_956596377_956596377</t>
  </si>
  <si>
    <t>14.11.2021 12:08:37</t>
  </si>
  <si>
    <t>14.11.2021 15:36:35</t>
  </si>
  <si>
    <t>M-1851 ÇİÇEKLİ TR-2 35-02-M01851_A_79886252_79886252</t>
  </si>
  <si>
    <t>14.11.2021 12:18:23</t>
  </si>
  <si>
    <t>14.11.2021 14:49:03</t>
  </si>
  <si>
    <t>GÖKÇEN DM 35-29-M00123_HatBaşıAyırıcı_53133374 M03_53133374</t>
  </si>
  <si>
    <t>14.11.2021 12:20:00</t>
  </si>
  <si>
    <t>14.11.2021 14:42:51</t>
  </si>
  <si>
    <t>GÜLKENT KÖK-3 35-30-M00219_GAZETECİLER SİTESİ M04_2099587</t>
  </si>
  <si>
    <t>14.11.2021 12:24:21</t>
  </si>
  <si>
    <t>14.11.2021 12:59:00</t>
  </si>
  <si>
    <t>KORUCUK-1 35-26-M00461_7163246_56357510_56357510</t>
  </si>
  <si>
    <t>AG Direk Değişimi</t>
  </si>
  <si>
    <t>14.11.2021 12:27:53</t>
  </si>
  <si>
    <t>14.11.2021 15:24:37</t>
  </si>
  <si>
    <t>AKKOYUNLU TR-3 35-29-L00692_B_56360173_56360173</t>
  </si>
  <si>
    <t>14.11.2021 12:30:40</t>
  </si>
  <si>
    <t>14.11.2021 14:32:25</t>
  </si>
  <si>
    <t>ZEYTİNALANI TR-101 35-19-L00101_TR-104 L02_2335161</t>
  </si>
  <si>
    <t>14.11.2021 12:35:00</t>
  </si>
  <si>
    <t>14.11.2021 12:39:00</t>
  </si>
  <si>
    <t>YENİFOÇA TR-51 35-23-M00051_42097959_56375036_56375036</t>
  </si>
  <si>
    <t>14.11.2021 12:45:00</t>
  </si>
  <si>
    <t>14.11.2021 13:45:57</t>
  </si>
  <si>
    <t>K-141 35-03-K00141_910307941_910307941</t>
  </si>
  <si>
    <t>14.11.2021 12:56:26</t>
  </si>
  <si>
    <t>14.11.2021 15:09:21</t>
  </si>
  <si>
    <t>HÜSEYİN DAĞLI SULAMA GRUBU 35-29-M00292_C_56373863_56373863</t>
  </si>
  <si>
    <t>14.11.2021 12:56:28</t>
  </si>
  <si>
    <t>14.11.2021 15:08:05</t>
  </si>
  <si>
    <t>GÜZELHİSAR TR-1 35-17-M00167_6904383_56356623_56356623</t>
  </si>
  <si>
    <t>14.11.2021 12:37:02</t>
  </si>
  <si>
    <t>14.11.2021 13:57:37</t>
  </si>
  <si>
    <t>DM-2/32 (İŞKUR) 45-71-M00134_954696677_954696677</t>
  </si>
  <si>
    <t>14.11.2021 13:03:00</t>
  </si>
  <si>
    <t>14.11.2021 17:23:51</t>
  </si>
  <si>
    <t>K-1873 35-09-K01873_97800931_97800931</t>
  </si>
  <si>
    <t>14.11.2021 13:02:35</t>
  </si>
  <si>
    <t>14.11.2021 14:46:13</t>
  </si>
  <si>
    <t>TR-5 35-16-L00005_953334167_953334167</t>
  </si>
  <si>
    <t>14.11.2021 13:05:40</t>
  </si>
  <si>
    <t>14.11.2021 15:43:07</t>
  </si>
  <si>
    <t>KARAKOCA TR-1 45-71-M00978_95000484700_95000484700</t>
  </si>
  <si>
    <t>14.11.2021 13:40:40</t>
  </si>
  <si>
    <t>14.11.2021 15:12:22</t>
  </si>
  <si>
    <t>KARAYAĞCI YANIKDAĞ TR-2 45-75-M00194_C_56368633_56368633</t>
  </si>
  <si>
    <t>14.11.2021 13:36:22</t>
  </si>
  <si>
    <t>14.11.2021 15:08:18</t>
  </si>
  <si>
    <t>TR-1-5/9 35-20-L00053_955203135_955203135</t>
  </si>
  <si>
    <t>14.11.2021 13:48:16</t>
  </si>
  <si>
    <t>14.11.2021 15:05:39</t>
  </si>
  <si>
    <t>SİYEKLİ KÖK 45-71-M00185_MALDAN M05_72256924</t>
  </si>
  <si>
    <t>14.11.2021 13:50:01</t>
  </si>
  <si>
    <t>14.11.2021 14:03:00</t>
  </si>
  <si>
    <t>TR-98 45-78-L00098_49361453_56387741_56387741</t>
  </si>
  <si>
    <t>14.11.2021 13:47:25</t>
  </si>
  <si>
    <t>14.11.2021 14:44:46</t>
  </si>
  <si>
    <t>K-1210 35-01-K01210_B_56373179_56373179</t>
  </si>
  <si>
    <t>14.11.2021 13:58:33</t>
  </si>
  <si>
    <t>14.11.2021 16:43:32</t>
  </si>
  <si>
    <t>KÖPRÜBAŞI TR-10 45-86-M00010_KÖPRÜBAŞI TR-36 M06_72221107</t>
  </si>
  <si>
    <t>14.11.2021 13:51:26</t>
  </si>
  <si>
    <t>14.11.2021 14:19:31</t>
  </si>
  <si>
    <t>AHMET SERTOĞLU VE ARK. T-SULAMA GRB. 35-13-L00113_DIREK TIPI TRAFO HUCRESI H01_2042144</t>
  </si>
  <si>
    <t>14.11.2021 12:59:10</t>
  </si>
  <si>
    <t>14.11.2021 15:27:37</t>
  </si>
  <si>
    <t>MEHMET YELSELİ SULAMA GRUBU 35-29-M00257_35-29-M00257_2350767</t>
  </si>
  <si>
    <t>14.11.2021 13:50:48</t>
  </si>
  <si>
    <t>14.11.2021 15:28:13</t>
  </si>
  <si>
    <t>TR-1 45-77-L00001_945512152_945512152</t>
  </si>
  <si>
    <t>14.11.2021 14:08:50</t>
  </si>
  <si>
    <t>14.11.2021 14:29:30</t>
  </si>
  <si>
    <t>DM-13/03 (İTFAİYE KARŞISI) 45-71-M00333_953215128_953215128</t>
  </si>
  <si>
    <t>14.11.2021 14:25:33</t>
  </si>
  <si>
    <t>14.11.2021 17:37:59</t>
  </si>
  <si>
    <t>DM-4/12 35-26-M00834_966507512_966507512</t>
  </si>
  <si>
    <t>14.11.2021 14:31:35</t>
  </si>
  <si>
    <t>14.11.2021 15:35:08</t>
  </si>
  <si>
    <t>ÇAKIRCA ALİ TR-4 45-73-M00367_D_56391193_56391193</t>
  </si>
  <si>
    <t>14.11.2021 14:25:49</t>
  </si>
  <si>
    <t>14.11.2021 15:46:27</t>
  </si>
  <si>
    <t>K-259 35-02-K00259_912889915_912889915</t>
  </si>
  <si>
    <t>14.11.2021 14:43:51</t>
  </si>
  <si>
    <t>14.11.2021 18:05:52</t>
  </si>
  <si>
    <t>TR-77 ÇEŞMEALTI KÖK 35-19-M00077_UZUNADA M03_76784627</t>
  </si>
  <si>
    <t>14.11.2021 14:55:02</t>
  </si>
  <si>
    <t>14.11.2021 16:45:22</t>
  </si>
  <si>
    <t>İSMET TURANGİL TARIMSAL SULAMA 45-71-M01102_45-71-M01102_2355310</t>
  </si>
  <si>
    <t>14.11.2021 15:00:53</t>
  </si>
  <si>
    <t>14.11.2021 15:44:30</t>
  </si>
  <si>
    <t>14.11.2021 15:17:58</t>
  </si>
  <si>
    <t>14.11.2021 15:46:15</t>
  </si>
  <si>
    <t>DM-1/1 35-18-L00580_9692747_65135013_65135013</t>
  </si>
  <si>
    <t>14.11.2021 15:26:21</t>
  </si>
  <si>
    <t>14.11.2021 17:54:20</t>
  </si>
  <si>
    <t>KINIK ORGANİZE DM 35-24-M00208_HatBaşıAyırıcı_78438798 M15_78438798</t>
  </si>
  <si>
    <t>14.11.2021 15:26:25</t>
  </si>
  <si>
    <t>14.11.2021 16:09:30</t>
  </si>
  <si>
    <t>KİPA DM 35-26-M00283_LA ŞARAP İDOL ÇIKIŞI M06_66064687</t>
  </si>
  <si>
    <t>14.11.2021 15:39:34</t>
  </si>
  <si>
    <t>14.11.2021 15:53:12</t>
  </si>
  <si>
    <t>METAL İŞLERİ TR-12 KÖK 35-22-M00112_TAHTALIÇAY-OĞLANANASI DİZDARLAR SULAMA GRUBU M04_72106699</t>
  </si>
  <si>
    <t>14.11.2021 15:39:59</t>
  </si>
  <si>
    <t>14.11.2021 17:10:39</t>
  </si>
  <si>
    <t>K-1210 35-01-K01210_35-01-K01210_2360703</t>
  </si>
  <si>
    <t>14.11.2021 15:59:00</t>
  </si>
  <si>
    <t>14.11.2021 17:00:53</t>
  </si>
  <si>
    <t>GÖRDES DM 45-75-M00050_KAŞIKÇI M11_2083718</t>
  </si>
  <si>
    <t>14.11.2021 16:05:36</t>
  </si>
  <si>
    <t>14.11.2021 16:08:45</t>
  </si>
  <si>
    <t>CAFERBEYLI TR-2 45-78-L00704_49333150_56391118_56391118</t>
  </si>
  <si>
    <t>14.11.2021 16:15:42</t>
  </si>
  <si>
    <t>14.11.2021 17:27:47</t>
  </si>
  <si>
    <t>MENEMEN TR-58 35-28-L00058_953392554_953392554</t>
  </si>
  <si>
    <t>14.11.2021 16:24:00</t>
  </si>
  <si>
    <t>14.11.2021 17:20:28</t>
  </si>
  <si>
    <t>K-1396 35-08-K01396_912075479_912075479</t>
  </si>
  <si>
    <t>14.11.2021 16:34:18</t>
  </si>
  <si>
    <t>14.11.2021 18:17:39</t>
  </si>
  <si>
    <t>ARMUTLU DM-2/TR-28 (ESKİ TR-2) 35-27-L00002_913293995_913293995</t>
  </si>
  <si>
    <t>14.11.2021 14:57:17</t>
  </si>
  <si>
    <t>14.11.2021 19:24:25</t>
  </si>
  <si>
    <t>OVAKENT M.METİN GRB. TR-5 35-15-L00880_A_56373133_56373133</t>
  </si>
  <si>
    <t>14.11.2021 16:38:38</t>
  </si>
  <si>
    <t>14.11.2021 18:08:00</t>
  </si>
  <si>
    <t>TR-62 35-19-L00062_956682350_956682350</t>
  </si>
  <si>
    <t>14.11.2021 16:40:36</t>
  </si>
  <si>
    <t>14.11.2021 19:56:04</t>
  </si>
  <si>
    <t>BAĞYOLU TR-1 45-71-M01598_B_56366569_56366569</t>
  </si>
  <si>
    <t>14.11.2021 16:45:59</t>
  </si>
  <si>
    <t>14.11.2021 20:40:02</t>
  </si>
  <si>
    <t>ÖZBEK DM (TR-315) 35-19-M00044_EĞRİLİMAN M04_72140384</t>
  </si>
  <si>
    <t>14.11.2021 16:52:19</t>
  </si>
  <si>
    <t>14.11.2021 18:06:39</t>
  </si>
  <si>
    <t>14.11.2021 16:57:01</t>
  </si>
  <si>
    <t>14.11.2021 17:12:25</t>
  </si>
  <si>
    <t>GÜLPINAR TR-2 45-73-M01040_B_56388791_56388791</t>
  </si>
  <si>
    <t>14.11.2021 16:32:54</t>
  </si>
  <si>
    <t>14.11.2021 17:45:53</t>
  </si>
  <si>
    <t>ARSLANLAR TM 35-26-A00004_ÖZBEY M15_2305567</t>
  </si>
  <si>
    <t>Fiziki İrtibat</t>
  </si>
  <si>
    <t>14.11.2021 16:58:00</t>
  </si>
  <si>
    <t>14.11.2021 17:35:11</t>
  </si>
  <si>
    <t>DM-14/12 45-71-M00560_45-71-M00560_2357636</t>
  </si>
  <si>
    <t>14.11.2021 15:36:37</t>
  </si>
  <si>
    <t>14.11.2021 18:31:20</t>
  </si>
  <si>
    <t>SELİMŞAHLAR TR-3 45-71-M01297_B_56352550_56352550</t>
  </si>
  <si>
    <t>14.11.2021 17:08:19</t>
  </si>
  <si>
    <t>14.11.2021 18:31:51</t>
  </si>
  <si>
    <t>BEYDERE KÖK 45-71-M00128_ESKİ YENİKÖY M09_50217229</t>
  </si>
  <si>
    <t>14.11.2021 17:16:00</t>
  </si>
  <si>
    <t>14.11.2021 17:37:00</t>
  </si>
  <si>
    <t>TR-135/1 35-19-L00362_956665690_956665690</t>
  </si>
  <si>
    <t>14.11.2021 17:02:13</t>
  </si>
  <si>
    <t>14.11.2021 18:37:15</t>
  </si>
  <si>
    <t>MENEMEN TR-6 35-28-L00006_953381990_953381990</t>
  </si>
  <si>
    <t>14.11.2021 17:16:47</t>
  </si>
  <si>
    <t>14.11.2021 18:16:51</t>
  </si>
  <si>
    <t>DM-14/3B 45-71-M02250_45-71-M02250_73387504</t>
  </si>
  <si>
    <t>14.11.2021 13:41:54</t>
  </si>
  <si>
    <t>14.11.2021 17:56:02</t>
  </si>
  <si>
    <t>DEMİRCİ TM 45-74-A00001_HatBaşıAyırıcı_53134281 M15_53134281</t>
  </si>
  <si>
    <t>14.11.2021 17:14:34</t>
  </si>
  <si>
    <t>14.11.2021 18:29:49</t>
  </si>
  <si>
    <t>BAHÇEARASI KÖYÜ TR-2 35-31-L00318_A_81571019_81571019</t>
  </si>
  <si>
    <t>14.11.2021 17:29:21</t>
  </si>
  <si>
    <t>14.11.2021 19:49:18</t>
  </si>
  <si>
    <t>K-492 35-01-K00492_G G2_49438603</t>
  </si>
  <si>
    <t>14.11.2021 17:27:02</t>
  </si>
  <si>
    <t>14.11.2021 19:19:28</t>
  </si>
  <si>
    <t>DM-2 35-17-M00002_DOLUM TESİSİ M23_2321736</t>
  </si>
  <si>
    <t>14.11.2021 17:36:42</t>
  </si>
  <si>
    <t>14.11.2021 18:07:09</t>
  </si>
  <si>
    <t>TR-1/83 KAPTANOĞLU DM 45-83-M00083_955159890_955159890</t>
  </si>
  <si>
    <t>14.11.2021 17:22:29</t>
  </si>
  <si>
    <t>14.11.2021 18:22:35</t>
  </si>
  <si>
    <t>PAYAMLI M-7 35-25-M00179_956637712_956637712</t>
  </si>
  <si>
    <t>14.11.2021 17:47:23</t>
  </si>
  <si>
    <t>14.11.2021 18:23:09</t>
  </si>
  <si>
    <t>TR-1/2 BAYSAN KABİN 35-20-L00002_955211474_955211474</t>
  </si>
  <si>
    <t>14.11.2021 17:50:16</t>
  </si>
  <si>
    <t>14.11.2021 19:57:53</t>
  </si>
  <si>
    <t>SALUR KÖK 45-75-M00062_OĞULDURUK M03_72037155</t>
  </si>
  <si>
    <t>14.11.2021 17:46:30</t>
  </si>
  <si>
    <t>14.11.2021 18:46:04</t>
  </si>
  <si>
    <t>YUKARIKOÇAKLAR TR-1 45-79-M00104_45-79-M00104_2367140</t>
  </si>
  <si>
    <t>14.11.2021 17:58:05</t>
  </si>
  <si>
    <t>14.11.2021 19:01:38</t>
  </si>
  <si>
    <t>KARGIN KÖK 45-84-M00004_9623930_56401850_56401850</t>
  </si>
  <si>
    <t>14.11.2021 17:46:03</t>
  </si>
  <si>
    <t>14.11.2021 20:40:29</t>
  </si>
  <si>
    <t>M-3121(YATIRIM REZERVE) 35-10-M03121_A_56369214_56369214</t>
  </si>
  <si>
    <t>14.11.2021 18:11:37</t>
  </si>
  <si>
    <t>14.11.2021 19:00:58</t>
  </si>
  <si>
    <t>ÇİNİLİKÖY TR1 35-27-L00078_35-27-L00078_2368985</t>
  </si>
  <si>
    <t>14.11.2021 18:14:16</t>
  </si>
  <si>
    <t>14.11.2021 20:50:17</t>
  </si>
  <si>
    <t>KIRKAĞAÇ TR-11/1 45-76-M00219_A A01_60885742</t>
  </si>
  <si>
    <t>14.11.2021 18:05:39</t>
  </si>
  <si>
    <t>14.11.2021 20:03:32</t>
  </si>
  <si>
    <t>NURİYE TR-5 45-80-M00120_A_56388158_56388158</t>
  </si>
  <si>
    <t>16.11.2021 00:19:31</t>
  </si>
  <si>
    <t>16.11.2021 01:35:32</t>
  </si>
  <si>
    <t>ÖDEMİŞ İM 35-15-A00001_ÖDEMİŞ-2 M07_2310692</t>
  </si>
  <si>
    <t>16.11.2021 00:22:29</t>
  </si>
  <si>
    <t>16.11.2021 00:35:00</t>
  </si>
  <si>
    <t>ÖDEMİŞ İM 35-15-A00001_ÖDEMİŞ-1 M15_2336234</t>
  </si>
  <si>
    <t>16.11.2021 00:22:40</t>
  </si>
  <si>
    <t>16.11.2021 00:56:00</t>
  </si>
  <si>
    <t>TR-5 35-16-L00005_D_56353569_56353569</t>
  </si>
  <si>
    <t>16.11.2021 00:10:23</t>
  </si>
  <si>
    <t>16.11.2021 01:20:46</t>
  </si>
  <si>
    <t>HİLAL KLASİK TM 35-01-A00011_GÜRÇEŞME M12_2313922</t>
  </si>
  <si>
    <t>16.11.2021 02:52:55</t>
  </si>
  <si>
    <t>16.11.2021 03:20:51</t>
  </si>
  <si>
    <t>K-1322 35-02-K01322_913322813_913322813</t>
  </si>
  <si>
    <t>16.11.2021 04:25:30</t>
  </si>
  <si>
    <t>16.11.2021 11:34:22</t>
  </si>
  <si>
    <t>Y. YAZAR SULAMA GRUBU TR 35-27-M00528_DIREK TIPI TRAFO HUCRESI H01_2052056</t>
  </si>
  <si>
    <t>16.11.2021 06:52:20</t>
  </si>
  <si>
    <t>16.11.2021 08:58:32</t>
  </si>
  <si>
    <t>L-240 PTT TRAFO 35-18-L00240_950440559_950440559</t>
  </si>
  <si>
    <t>16.11.2021 07:18:37</t>
  </si>
  <si>
    <t>16.11.2021 11:47:49</t>
  </si>
  <si>
    <t>DEREBAŞI TR-8 35-29-L00253_C_56368048_56368048</t>
  </si>
  <si>
    <t>16.11.2021 07:33:08</t>
  </si>
  <si>
    <t>16.11.2021 12:04:12</t>
  </si>
  <si>
    <t>BOZKÖY-1 35-26-M00480_8228768_56358872_56358872</t>
  </si>
  <si>
    <t>16.11.2021 07:34:18</t>
  </si>
  <si>
    <t>16.11.2021 09:23:33</t>
  </si>
  <si>
    <t>BÜYÜKBELEN KÖK 45-80-M00066_ÇULLU GÖRECE ENH M03_72191842</t>
  </si>
  <si>
    <t>16.11.2021 08:01:00</t>
  </si>
  <si>
    <t>16.11.2021 09:07:41</t>
  </si>
  <si>
    <t>PİYADELER KÖK 45-73-M00136_PİYADELER M01_66674818</t>
  </si>
  <si>
    <t>16.11.2021 07:09:52</t>
  </si>
  <si>
    <t>16.11.2021 08:49:05</t>
  </si>
  <si>
    <t>DM-3/TR-27 MENDERES 35-22-M00071_E E2_5813777</t>
  </si>
  <si>
    <t>16.11.2021 08:16:09</t>
  </si>
  <si>
    <t>16.11.2021 16:12:43</t>
  </si>
  <si>
    <t>MENEMEN İM 35-28-A00001_TR-2 L04_2311520</t>
  </si>
  <si>
    <t>16.11.2021 08:39:39</t>
  </si>
  <si>
    <t>16.11.2021 10:03:04</t>
  </si>
  <si>
    <t>YENİFOÇA TR-51 35-23-M00051_YENİFOÇA TR-45 M02_72157029</t>
  </si>
  <si>
    <t>16.11.2021 08:48:01</t>
  </si>
  <si>
    <t>16.11.2021 09:23:18</t>
  </si>
  <si>
    <t>L-308 35-18-L00308_950456718_950456718</t>
  </si>
  <si>
    <t>16.11.2021 08:49:51</t>
  </si>
  <si>
    <t>16.11.2021 10:44:17</t>
  </si>
  <si>
    <t>KEMALİYE TR-10 45-73-M00156_TR-1 DEN GİRİŞ RİNG M02_72331665</t>
  </si>
  <si>
    <t>16.11.2021 08:51:29</t>
  </si>
  <si>
    <t>16.11.2021 09:15:49</t>
  </si>
  <si>
    <t>SARUHANLI TR-22 45-80-M00022_956562876_956562876</t>
  </si>
  <si>
    <t>16.11.2021 08:55:00</t>
  </si>
  <si>
    <t>16.11.2021 12:30:44</t>
  </si>
  <si>
    <t>M-1168 35-01-M01168_TRAFO M01_2118825</t>
  </si>
  <si>
    <t>16.11.2021 08:56:58</t>
  </si>
  <si>
    <t>16.11.2021 17:53:48</t>
  </si>
  <si>
    <t>GÖRECE M-351 35-22-M00351_GÖRECE M-356 M04_72143000</t>
  </si>
  <si>
    <t>16.11.2021 08:56:59</t>
  </si>
  <si>
    <t>16.11.2021 09:28:10</t>
  </si>
  <si>
    <t>UĞURLU KÖK 45-86-M00045_HatBaşıAyırıcı_53135437 M04_53135437</t>
  </si>
  <si>
    <t>16.11.2021 08:57:11</t>
  </si>
  <si>
    <t>16.11.2021 08:57:49</t>
  </si>
  <si>
    <t>M-2142 35-07-M02142_TRAFO-2 M03_61024348</t>
  </si>
  <si>
    <t>16.11.2021 08:59:09</t>
  </si>
  <si>
    <t>16.11.2021 17:31:00</t>
  </si>
  <si>
    <t>FUNDACIK KÖK 45-75-M00068_FUNDACIK M03_67108855</t>
  </si>
  <si>
    <t>16.11.2021 09:00:49</t>
  </si>
  <si>
    <t>16.11.2021 17:08:42</t>
  </si>
  <si>
    <t>AYASKENT DM-2 (TR-1) 35-16-M00011_BERGAMA T.M. M01_72045885</t>
  </si>
  <si>
    <t>16.11.2021 09:04:11</t>
  </si>
  <si>
    <t>16.11.2021 16:48:00</t>
  </si>
  <si>
    <t>TR-2/1 45-72-L00001_TR-2/7 L01_61375117</t>
  </si>
  <si>
    <t>16.11.2021 08:59:39</t>
  </si>
  <si>
    <t>16.11.2021 09:11:28</t>
  </si>
  <si>
    <t>SELİMİYE TR-7 DUTLUKUYU 45-79-M00363_C_56385701_56385701</t>
  </si>
  <si>
    <t>AG Kablo Başlığı Arızası</t>
  </si>
  <si>
    <t>16.11.2021 08:49:24</t>
  </si>
  <si>
    <t>16.11.2021 14:09:16</t>
  </si>
  <si>
    <t>TR-1 45-78-L00001_49381704_60985007_60985007</t>
  </si>
  <si>
    <t>16.11.2021 08:57:08</t>
  </si>
  <si>
    <t>16.11.2021 11:03:31</t>
  </si>
  <si>
    <t>K-53 35-04-K00053_C_56383143_56383143</t>
  </si>
  <si>
    <t>16.11.2021 09:11:42</t>
  </si>
  <si>
    <t>16.11.2021 11:52:26</t>
  </si>
  <si>
    <t>TR-2/12 45-72-L01016_TR-2/15 TR-2/16 L04_79524865</t>
  </si>
  <si>
    <t>16.11.2021 09:13:13</t>
  </si>
  <si>
    <t>16.11.2021 16:03:44</t>
  </si>
  <si>
    <t>İZZETTİN KÖK 45-83-M00132_ARPALIK M04_2327938</t>
  </si>
  <si>
    <t>16.11.2021 09:13:42</t>
  </si>
  <si>
    <t>16.11.2021 13:14:36</t>
  </si>
  <si>
    <t>K-3550 35-03-K03550_H_56366035_56366035</t>
  </si>
  <si>
    <t>16.11.2021 09:07:38</t>
  </si>
  <si>
    <t>16.11.2021 13:02:33</t>
  </si>
  <si>
    <t>M-2818(YATIRIM REZERVE) 35-01-M02818_35-01-M02818_75482518</t>
  </si>
  <si>
    <t>16.11.2021 09:15:22</t>
  </si>
  <si>
    <t>16.11.2021 14:50:56</t>
  </si>
  <si>
    <t>AKÇAPINAR KÖK 45-83-L00131_AKÇAPINAR L06_72176518</t>
  </si>
  <si>
    <t>16.11.2021 09:17:59</t>
  </si>
  <si>
    <t>16.11.2021 09:24:00</t>
  </si>
  <si>
    <t>ÇALTIDERE KÖK 35-17-M00231_ÇORAKLAR KALABAK GRUBU/ÇİLEME M01_66291233</t>
  </si>
  <si>
    <t>16.11.2021 09:19:21</t>
  </si>
  <si>
    <t>16.11.2021 09:40:58</t>
  </si>
  <si>
    <t>ÖZGÖRKEY KÖK 35-26-M00256_ÇAPAK M07_65969617</t>
  </si>
  <si>
    <t>16.11.2021 09:17:21</t>
  </si>
  <si>
    <t>16.11.2021 09:46:41</t>
  </si>
  <si>
    <t>K-1755 35-02-K01755_35-02-K01755_2370277</t>
  </si>
  <si>
    <t>16.11.2021 09:25:49</t>
  </si>
  <si>
    <t>16.11.2021 09:51:00</t>
  </si>
  <si>
    <t>MENDERES DM-3/TR-1 35-22-M00033_DM-2/TR-1 M06_2103809</t>
  </si>
  <si>
    <t>16.11.2021 09:25:29</t>
  </si>
  <si>
    <t>16.11.2021 09:31:00</t>
  </si>
  <si>
    <t>UMURCALI TR-7 35-31-L00110_35-31-L00110_2363995</t>
  </si>
  <si>
    <t>16.11.2021 09:26:59</t>
  </si>
  <si>
    <t>16.11.2021 18:07:26</t>
  </si>
  <si>
    <t>TR-1/47 45-72-M00047_TR-1/46 M02_66479775</t>
  </si>
  <si>
    <t>16.11.2021 09:16:21</t>
  </si>
  <si>
    <t>16.11.2021 10:27:00</t>
  </si>
  <si>
    <t>AKHİSAR İM 45-72-A00001_TR-1/43 M13_2057347</t>
  </si>
  <si>
    <t>16.11.2021 09:15:20</t>
  </si>
  <si>
    <t>16.11.2021 09:24:14</t>
  </si>
  <si>
    <t>KARAOĞLANLI TR-5 45-71-M00568_DIREK TIPI TRAFO HUCRESI H01_2078509</t>
  </si>
  <si>
    <t>16.11.2021 09:20:31</t>
  </si>
  <si>
    <t>16.11.2021 14:14:51</t>
  </si>
  <si>
    <t>AKÇAPINAR KÖK 45-83-L00131_HatBaşıAyırıcı_53136697 L06_53136697</t>
  </si>
  <si>
    <t>16.11.2021 09:29:11</t>
  </si>
  <si>
    <t>16.11.2021 17:50:29</t>
  </si>
  <si>
    <t>K-3558 35-02-K03558_35-02-K03558_2357396</t>
  </si>
  <si>
    <t>16.11.2021 09:30:56</t>
  </si>
  <si>
    <t>16.11.2021 16:12:00</t>
  </si>
  <si>
    <t>BERGAMA İM-2 35-16-A00002_KÖYLER(ÇAMKÖY) L12_2055212</t>
  </si>
  <si>
    <t>16.11.2021 09:34:39</t>
  </si>
  <si>
    <t>16.11.2021 10:58:29</t>
  </si>
  <si>
    <t>K-3335 35-02-K03335_DIREK TIPI TRAFO HUCRESI H01_2049605</t>
  </si>
  <si>
    <t>16.11.2021 09:15:00</t>
  </si>
  <si>
    <t>16.11.2021 09:38:20</t>
  </si>
  <si>
    <t>AKALAN İÇME SUYU TR-2 35-27-M01025_ H_50224841</t>
  </si>
  <si>
    <t>16.11.2021 09:33:59</t>
  </si>
  <si>
    <t>16.11.2021 11:12:10</t>
  </si>
  <si>
    <t>DM-25/17 45-71-M00049_C_56396189_56396189</t>
  </si>
  <si>
    <t>16.11.2021 09:36:52</t>
  </si>
  <si>
    <t>16.11.2021 12:17:39</t>
  </si>
  <si>
    <t>16.11.2021 09:25:39</t>
  </si>
  <si>
    <t>16.11.2021 11:13:51</t>
  </si>
  <si>
    <t>K-4038 35-03-K04038_A_56362924_56362924</t>
  </si>
  <si>
    <t>16.11.2021 09:34:51</t>
  </si>
  <si>
    <t>16.11.2021 10:02:52</t>
  </si>
  <si>
    <t>TR-30 35-30-L00030_35-30-L00030_72049933</t>
  </si>
  <si>
    <t>16.11.2021 09:44:16</t>
  </si>
  <si>
    <t>16.11.2021 17:37:36</t>
  </si>
  <si>
    <t>KARAAĞAÇLI TR-13 45-71-M01075_KARAAĞAÇLI TR-2 M06_2088480</t>
  </si>
  <si>
    <t>16.11.2021 09:51:09</t>
  </si>
  <si>
    <t>16.11.2021 10:13:00</t>
  </si>
  <si>
    <t>16.11.2021 09:20:09</t>
  </si>
  <si>
    <t>16.11.2021 15:31:22</t>
  </si>
  <si>
    <t>L-289 DEMET AKBAĞ TRAFO 35-18-L00289_D_56370891_56370891</t>
  </si>
  <si>
    <t>16.11.2021 10:20:02</t>
  </si>
  <si>
    <t>16.11.2021 13:36:40</t>
  </si>
  <si>
    <t>16.11.2021 09:52:00</t>
  </si>
  <si>
    <t>16.11.2021 17:32:03</t>
  </si>
  <si>
    <t>L-290 35-18-L00290__72372510_72372510</t>
  </si>
  <si>
    <t>16.11.2021 10:14:08</t>
  </si>
  <si>
    <t>16.11.2021 12:08:36</t>
  </si>
  <si>
    <t>K-2340 35-01-K02340_A_56376899_56376899</t>
  </si>
  <si>
    <t>16.11.2021 10:01:41</t>
  </si>
  <si>
    <t>16.11.2021 12:21:44</t>
  </si>
  <si>
    <t>GÖKÇEÖREN KÖK 45-77-M00024_GÖKÇEÖREN TR-1 M01_72216585</t>
  </si>
  <si>
    <t>16.11.2021 10:10:59</t>
  </si>
  <si>
    <t>16.11.2021 10:11:29</t>
  </si>
  <si>
    <t>K-4027 35-01-K04027_C_56358072_56358072</t>
  </si>
  <si>
    <t>16.11.2021 10:04:52</t>
  </si>
  <si>
    <t>16.11.2021 14:12:49</t>
  </si>
  <si>
    <t>SARUHANLI TR-6/A 45-80-M01200_45-80-M01200_72188343</t>
  </si>
  <si>
    <t>16.11.2021 10:16:29</t>
  </si>
  <si>
    <t>16.11.2021 11:18:34</t>
  </si>
  <si>
    <t>AKÖREN TR-19 KÖK 45-78-M00974_ALAŞEHİR M04_66244783</t>
  </si>
  <si>
    <t>16.11.2021 10:16:59</t>
  </si>
  <si>
    <t>16.11.2021 10:18:09</t>
  </si>
  <si>
    <t>L-404 35-18-L00404_950448198_950448198</t>
  </si>
  <si>
    <t>16.11.2021 10:15:10</t>
  </si>
  <si>
    <t>16.11.2021 12:59:13</t>
  </si>
  <si>
    <t>KARAALİ TR-1 45-71-M01470_43157778_56395540_56395540</t>
  </si>
  <si>
    <t>16.11.2021 10:17:03</t>
  </si>
  <si>
    <t>16.11.2021 12:22:37</t>
  </si>
  <si>
    <t>TR-154 ZEYTİNALANI 35-19-L00154_35-19-L00154_2350271</t>
  </si>
  <si>
    <t>16.11.2021 10:07:01</t>
  </si>
  <si>
    <t>16.11.2021 11:56:42</t>
  </si>
  <si>
    <t>ARİF DURSUN SULAMA GRB 35-26-M00534__72371791_72371791</t>
  </si>
  <si>
    <t>16.11.2021 10:12:10</t>
  </si>
  <si>
    <t>16.11.2021 11:01:31</t>
  </si>
  <si>
    <t>TR-322 35-19-M00521_953023266_953023266</t>
  </si>
  <si>
    <t>16.11.2021 10:09:06</t>
  </si>
  <si>
    <t>16.11.2021 13:13:19</t>
  </si>
  <si>
    <t>YENMİŞ KÖK 35-27-M00366_Recloser M03_2303188</t>
  </si>
  <si>
    <t>16.11.2021 10:22:49</t>
  </si>
  <si>
    <t>16.11.2021 10:27:50</t>
  </si>
  <si>
    <t>KABAZLI TR-2 45-78-M00679_49289933_56407708_56407708</t>
  </si>
  <si>
    <t>16.11.2021 09:53:02</t>
  </si>
  <si>
    <t>16.11.2021 11:50:17</t>
  </si>
  <si>
    <t>KEMENLER TR-1 35-15-L00094__72373310_72373310</t>
  </si>
  <si>
    <t>16.11.2021 10:22:11</t>
  </si>
  <si>
    <t>16.11.2021 13:50:55</t>
  </si>
  <si>
    <t>AKSELENDİ İM 45-72-A00004_AKSELENDİ TR2 L12_2097124</t>
  </si>
  <si>
    <t>16.11.2021 10:30:13</t>
  </si>
  <si>
    <t>16.11.2021 14:59:02</t>
  </si>
  <si>
    <t>DEĞİRMENDERE TR-2 35-22-M00198_955264864_955264864</t>
  </si>
  <si>
    <t>16.11.2021 10:14:12</t>
  </si>
  <si>
    <t>16.11.2021 11:08:22</t>
  </si>
  <si>
    <t>16.11.2021 15:59:00</t>
  </si>
  <si>
    <t>M-1297 35-02-M01297_910081496_910081496</t>
  </si>
  <si>
    <t>16.11.2021 10:44:52</t>
  </si>
  <si>
    <t>16.11.2021 15:18:13</t>
  </si>
  <si>
    <t>KARAYAHŞİ TARIMSAL SULAMA TR-3 45-78-L00451_45-78-L00451_2353165</t>
  </si>
  <si>
    <t>16.11.2021 10:32:51</t>
  </si>
  <si>
    <t>16.11.2021 12:47:26</t>
  </si>
  <si>
    <t>M-1182 35-04-M01182_99564011_99564011</t>
  </si>
  <si>
    <t>16.11.2021 10:44:21</t>
  </si>
  <si>
    <t>16.11.2021 12:06:33</t>
  </si>
  <si>
    <t>KINIK TR-16 35-24-L00016_35-24-L00016_2376054</t>
  </si>
  <si>
    <t>16.11.2021 10:50:52</t>
  </si>
  <si>
    <t>16.11.2021 13:20:57</t>
  </si>
  <si>
    <t>L-418 35-18-L00418_35-18-L00418_79089676</t>
  </si>
  <si>
    <t>16.11.2021 10:50:00</t>
  </si>
  <si>
    <t>16.11.2021 15:24:41</t>
  </si>
  <si>
    <t>KAPAKLI DM 45-72-M00309_KAPAKLI-2 GİRİŞ M14_2099428</t>
  </si>
  <si>
    <t>16.11.2021 11:05:19</t>
  </si>
  <si>
    <t>16.11.2021 11:49:00</t>
  </si>
  <si>
    <t>KEMALPAŞA TM 35-27-A00002_KUYUCAK M07_2306689</t>
  </si>
  <si>
    <t>16.11.2021 11:08:29</t>
  </si>
  <si>
    <t>16.11.2021 11:15:29</t>
  </si>
  <si>
    <t>TR-151 35-16-L00151_953335323_953335323</t>
  </si>
  <si>
    <t>16.11.2021 10:50:38</t>
  </si>
  <si>
    <t>16.11.2021 12:26:51</t>
  </si>
  <si>
    <t>K-3322 35-09-K03322_97846466_97846466</t>
  </si>
  <si>
    <t>16.11.2021 10:59:42</t>
  </si>
  <si>
    <t>16.11.2021 13:23:01</t>
  </si>
  <si>
    <t>TR-31(M-731) 35-30-M00731_955297051_955297051</t>
  </si>
  <si>
    <t>16.11.2021 11:15:00</t>
  </si>
  <si>
    <t>16.11.2021 11:42:28</t>
  </si>
  <si>
    <t>SELENDİ DM 45-81-M00001_HatBaşıAyırıcı_53135367 M14_53135367</t>
  </si>
  <si>
    <t>16.11.2021 11:16:19</t>
  </si>
  <si>
    <t>16.11.2021 11:16:49</t>
  </si>
  <si>
    <t>L-266 35-18-L00266_950445505_950445505</t>
  </si>
  <si>
    <t>16.11.2021 11:21:13</t>
  </si>
  <si>
    <t>16.11.2021 13:35:02</t>
  </si>
  <si>
    <t>GELENBE İM 45-76-A00001_HatBaşıAyırıcı_53135034 L03_53135034</t>
  </si>
  <si>
    <t>16.11.2021 11:26:50</t>
  </si>
  <si>
    <t>16.11.2021 13:19:27</t>
  </si>
  <si>
    <t>KARAAĞAÇLI TARIMSAL SULAMA TR-2 45-71-M01089_45-71-M01089_2355544</t>
  </si>
  <si>
    <t>16.11.2021 11:41:48</t>
  </si>
  <si>
    <t>16.11.2021 14:00:42</t>
  </si>
  <si>
    <t>TR-62 35-19-L00062_956684705_956684705</t>
  </si>
  <si>
    <t>16.11.2021 11:34:10</t>
  </si>
  <si>
    <t>16.11.2021 12:54:43</t>
  </si>
  <si>
    <t>K-1685 35-01-K01685_911685442_911685442</t>
  </si>
  <si>
    <t>16.11.2021 11:32:52</t>
  </si>
  <si>
    <t>16.11.2021 18:26:59</t>
  </si>
  <si>
    <t>DM-2/TR-20 35-22-M00853_HatBaşıAyırıcı_53132711 M01_53132711</t>
  </si>
  <si>
    <t>16.11.2021 11:37:39</t>
  </si>
  <si>
    <t>16.11.2021 14:20:42</t>
  </si>
  <si>
    <t>HASAN  KAYSI 35-30-M00370_B_56405176_56405176</t>
  </si>
  <si>
    <t>16.11.2021 10:07:00</t>
  </si>
  <si>
    <t>16.11.2021 13:23:23</t>
  </si>
  <si>
    <t>NEVZAT AKÇALI SULAMA GRB. TR 35-27-M00122_35-27-M00122_2367609</t>
  </si>
  <si>
    <t>16.11.2021 11:50:48</t>
  </si>
  <si>
    <t>16.11.2021 14:24:47</t>
  </si>
  <si>
    <t>EMİRALEM TR-9 35-28-M00232_953392290_953392290</t>
  </si>
  <si>
    <t>16.11.2021 11:40:27</t>
  </si>
  <si>
    <t>16.11.2021 13:14:28</t>
  </si>
  <si>
    <t>K-3954 35-01-K03954_911700435_911700435</t>
  </si>
  <si>
    <t>16.11.2021 12:00:12</t>
  </si>
  <si>
    <t>16.11.2021 14:16:08</t>
  </si>
  <si>
    <t>16.11.2021 12:15:42</t>
  </si>
  <si>
    <t>16.11.2021 12:27:55</t>
  </si>
  <si>
    <t>L-256 (18 KABİN) 35-18-L00256_950450514_950450514</t>
  </si>
  <si>
    <t>16.11.2021 12:18:27</t>
  </si>
  <si>
    <t>16.11.2021 17:03:46</t>
  </si>
  <si>
    <t>HACIRAHMANLAR TARIMSAL SULAMA ÖZEL KÖK 45-80-M02000Ö_HACIRAHMANLI TST-1 M02_2323505</t>
  </si>
  <si>
    <t>16.11.2021 12:22:29</t>
  </si>
  <si>
    <t>16.11.2021 14:44:09</t>
  </si>
  <si>
    <t>L-400 35-18-L00400_950456498_950456498</t>
  </si>
  <si>
    <t>16.11.2021 12:20:50</t>
  </si>
  <si>
    <t>16.11.2021 14:17:17</t>
  </si>
  <si>
    <t>K-3734 35-04-K03734_B_56382688_56382688</t>
  </si>
  <si>
    <t>16.11.2021 12:26:00</t>
  </si>
  <si>
    <t>16.11.2021 13:23:57</t>
  </si>
  <si>
    <t>KAPAKLI DM 45-72-M00309_KAYIŞLAR M09_2322957</t>
  </si>
  <si>
    <t>16.11.2021 12:24:45</t>
  </si>
  <si>
    <t>16.11.2021 13:50:23</t>
  </si>
  <si>
    <t>HACIHALİLLER SULAMA TR-1 45-71-M01801_45-71-M01801_2372216</t>
  </si>
  <si>
    <t>16.11.2021 12:30:16</t>
  </si>
  <si>
    <t>16.11.2021 15:39:30</t>
  </si>
  <si>
    <t>M-2703 35-01-M02703_911883068_911883068</t>
  </si>
  <si>
    <t>16.11.2021 12:30:31</t>
  </si>
  <si>
    <t>16.11.2021 19:02:35</t>
  </si>
  <si>
    <t>K-4707 35-02-K04707_910161558_910161558</t>
  </si>
  <si>
    <t>16.11.2021 12:45:24</t>
  </si>
  <si>
    <t>16.11.2021 14:28:10</t>
  </si>
  <si>
    <t>SAİP TR-2 35-21-L00103_953358010_953358010</t>
  </si>
  <si>
    <t>16.11.2021 12:48:20</t>
  </si>
  <si>
    <t>16.11.2021 13:11:45</t>
  </si>
  <si>
    <t>L-416 KAPALI SPOR SALONU 35-18-L00416_950436693_950436693</t>
  </si>
  <si>
    <t>16.11.2021 12:52:06</t>
  </si>
  <si>
    <t>16.11.2021 16:51:21</t>
  </si>
  <si>
    <t>L-284 İMAMOĞLU TRAFO 35-18-L00284_A_56369491_56369491</t>
  </si>
  <si>
    <t>16.11.2021 12:57:00</t>
  </si>
  <si>
    <t>16.11.2021 15:27:53</t>
  </si>
  <si>
    <t>TR-67 45-78-M00067_TR-163 M06_2118083</t>
  </si>
  <si>
    <t>16.11.2021 12:55:02</t>
  </si>
  <si>
    <t>16.11.2021 14:39:52</t>
  </si>
  <si>
    <t>İZZETTİN KÖK 45-83-M00132_ŞİRVAN M03_2107097</t>
  </si>
  <si>
    <t>OG Kablo Başlığı Arızası</t>
  </si>
  <si>
    <t>16.11.2021 13:07:00</t>
  </si>
  <si>
    <t>16.11.2021 15:56:28</t>
  </si>
  <si>
    <t>M-1057 35-02-M01057_913460152_913460152</t>
  </si>
  <si>
    <t>16.11.2021 13:12:09</t>
  </si>
  <si>
    <t>16.11.2021 17:57:46</t>
  </si>
  <si>
    <t>M-1566 35-04-M01566_35-04-M01566_2369912</t>
  </si>
  <si>
    <t>16.11.2021 13:18:51</t>
  </si>
  <si>
    <t>16.11.2021 14:32:56</t>
  </si>
  <si>
    <t>DM-14/11-A 45-71-M02001_953209367_953209367</t>
  </si>
  <si>
    <t>16.11.2021 13:25:10</t>
  </si>
  <si>
    <t>16.11.2021 14:55:36</t>
  </si>
  <si>
    <t>M-333 35-02-M00333_962687210_962687210</t>
  </si>
  <si>
    <t>16.11.2021 13:20:18</t>
  </si>
  <si>
    <t>16.11.2021 14:42:49</t>
  </si>
  <si>
    <t>K-283 35-01-K00283_911027672_911027672</t>
  </si>
  <si>
    <t>16.11.2021 21:48:16</t>
  </si>
  <si>
    <t>HELVACI DM-2 35-17-M00359_ŞEHİT KEMAL M05_66476614</t>
  </si>
  <si>
    <t>16.11.2021 13:36:41</t>
  </si>
  <si>
    <t>16.11.2021 13:51:33</t>
  </si>
  <si>
    <t>DAĞDERE DM 45-72-M00097_KÖMÜRCÜ M06_2106080</t>
  </si>
  <si>
    <t>16.11.2021 13:37:44</t>
  </si>
  <si>
    <t>16.11.2021 13:57:58</t>
  </si>
  <si>
    <t>RAŞİT AŞÇIOĞLU SULAMA GRB. BELEVİ TR-115 35-13-L00132_DIREK TIPI TRAFO HUCRESI H01_2045169</t>
  </si>
  <si>
    <t>16.11.2021 13:40:00</t>
  </si>
  <si>
    <t>16.11.2021 15:24:58</t>
  </si>
  <si>
    <t>EYKO TR-5 35-30-M00031_C_56380186_56380186</t>
  </si>
  <si>
    <t>16.11.2021 13:45:00</t>
  </si>
  <si>
    <t>16.11.2021 14:21:57</t>
  </si>
  <si>
    <t>M-12 GERMİYAN 35-18-M00183_956304152_956304152</t>
  </si>
  <si>
    <t>16.11.2021 13:42:36</t>
  </si>
  <si>
    <t>16.11.2021 18:25:34</t>
  </si>
  <si>
    <t>K-4027 35-01-K04027_912894195_912894195</t>
  </si>
  <si>
    <t>16.11.2021 13:48:00</t>
  </si>
  <si>
    <t>16.11.2021 16:22:22</t>
  </si>
  <si>
    <t>L-62 İSTUR 35-14-L00062_956652516_956652516</t>
  </si>
  <si>
    <t>16.11.2021 13:20:15</t>
  </si>
  <si>
    <t>16.11.2021 15:42:06</t>
  </si>
  <si>
    <t>TR-69 35-19-L00069_956698169_956698169</t>
  </si>
  <si>
    <t>16.11.2021 13:38:38</t>
  </si>
  <si>
    <t>16.11.2021 17:20:38</t>
  </si>
  <si>
    <t>TR-1-1/4 (KAVAK TR) 35-20-L00004_35-20-L00004_80390779</t>
  </si>
  <si>
    <t>16.11.2021 13:51:29</t>
  </si>
  <si>
    <t>16.11.2021 14:55:43</t>
  </si>
  <si>
    <t>TR-134 35-19-L00134_956667461_956667461</t>
  </si>
  <si>
    <t>16.11.2021 13:54:08</t>
  </si>
  <si>
    <t>16.11.2021 15:51:36</t>
  </si>
  <si>
    <t>L-193 ESENEVLER 35-18-L00193_950443203_950443203</t>
  </si>
  <si>
    <t>16.11.2021 14:15:00</t>
  </si>
  <si>
    <t>16.11.2021 21:59:50</t>
  </si>
  <si>
    <t>K-3574 35-08-K03574_913359363_913359363</t>
  </si>
  <si>
    <t>16.11.2021 14:11:51</t>
  </si>
  <si>
    <t>16.11.2021 17:16:09</t>
  </si>
  <si>
    <t>L-92 35-18-L00092_949959063_949959063</t>
  </si>
  <si>
    <t>16.11.2021 14:19:59</t>
  </si>
  <si>
    <t>16.11.2021 18:36:46</t>
  </si>
  <si>
    <t>YİĞİTLER TR-1 35-27-L00225_98873819_98873819</t>
  </si>
  <si>
    <t>16.11.2021 14:20:46</t>
  </si>
  <si>
    <t>16.11.2021 19:49:12</t>
  </si>
  <si>
    <t>ÇALTIKORU TR-1 35-16-M00077_47596685_56353264_56353264</t>
  </si>
  <si>
    <t>16.11.2021 14:20:58</t>
  </si>
  <si>
    <t>16.11.2021 15:02:54</t>
  </si>
  <si>
    <t>K-442 35-01-K00442_911794458_911794458</t>
  </si>
  <si>
    <t>16.11.2021 14:30:45</t>
  </si>
  <si>
    <t>16.11.2021 19:00:52</t>
  </si>
  <si>
    <t>AŞAĞI KIZILCA TR-5 35-27-L00339_912452666_912452666</t>
  </si>
  <si>
    <t>16.11.2021 14:42:00</t>
  </si>
  <si>
    <t>16.11.2021 15:53:02</t>
  </si>
  <si>
    <t>16.11.2021 14:52:53</t>
  </si>
  <si>
    <t>16.11.2021 14:55:07</t>
  </si>
  <si>
    <t>DM-16/TR-71 45-71-M02470_953244792_953244792</t>
  </si>
  <si>
    <t>16.11.2021 14:58:38</t>
  </si>
  <si>
    <t>16.11.2021 16:53:23</t>
  </si>
  <si>
    <t>OĞLANANASI TR-10 35-22-M00263_DIREK TIPI TRAFO HUCRESI H01_2112510</t>
  </si>
  <si>
    <t>16.11.2021 14:59:59</t>
  </si>
  <si>
    <t>16.11.2021 15:28:00</t>
  </si>
  <si>
    <t>TR-35/A 45-78-L00715_953251485_953251485</t>
  </si>
  <si>
    <t>16.11.2021 15:09:36</t>
  </si>
  <si>
    <t>16.11.2021 17:17:06</t>
  </si>
  <si>
    <t>HASANLAR TR-1 35-28-M00203_A_56357860_56357860</t>
  </si>
  <si>
    <t>16.11.2021 15:15:56</t>
  </si>
  <si>
    <t>16.11.2021 16:37:52</t>
  </si>
  <si>
    <t>K-2572 35-01-K02572_912350963_912350963</t>
  </si>
  <si>
    <t>16.11.2021 15:01:27</t>
  </si>
  <si>
    <t>16.11.2021 22:10:42</t>
  </si>
  <si>
    <t>DM-2/16 35-29-M00097_950318111_950318111</t>
  </si>
  <si>
    <t>16.11.2021 15:26:07</t>
  </si>
  <si>
    <t>16.11.2021 17:50:38</t>
  </si>
  <si>
    <t>M-1814 KISIK DM-1 35-22-M00095_SULAMA M15_72099859</t>
  </si>
  <si>
    <t>16.11.2021 15:29:00</t>
  </si>
  <si>
    <t>16.11.2021 15:44:00</t>
  </si>
  <si>
    <t>ÇUKURALTI M-38 35-25-M00079_955277216_955277216</t>
  </si>
  <si>
    <t>16.11.2021 15:26:19</t>
  </si>
  <si>
    <t>16.11.2021 17:08:10</t>
  </si>
  <si>
    <t>SALİHLERALTI TANSAŞ KÖK 35-30-M00670_GÜLKENT-4 M02_72071619</t>
  </si>
  <si>
    <t>16.11.2021 15:33:49</t>
  </si>
  <si>
    <t>16.11.2021 16:58:17</t>
  </si>
  <si>
    <t>DELEMENLER KÖK 45-73-M00490_GÜZLE BELENYAKA M05_2081977</t>
  </si>
  <si>
    <t>16.11.2021 15:56:09</t>
  </si>
  <si>
    <t>16.11.2021 15:56:39</t>
  </si>
  <si>
    <t>SARUHANLI TR-5 45-80-M02888_915799707_915799707</t>
  </si>
  <si>
    <t>16.11.2021 15:55:16</t>
  </si>
  <si>
    <t>16.11.2021 17:38:35</t>
  </si>
  <si>
    <t>ÇİLE TR-5 35-22-M00247_955291778_955291778</t>
  </si>
  <si>
    <t>16.11.2021 15:56:41</t>
  </si>
  <si>
    <t>16.11.2021 18:37:17</t>
  </si>
  <si>
    <t>16.11.2021 16:06:38</t>
  </si>
  <si>
    <t>16.11.2021 16:07:05</t>
  </si>
  <si>
    <t>ASARLIK TR-8 35-28-M00182_953387953_953387953</t>
  </si>
  <si>
    <t>16.11.2021 16:02:59</t>
  </si>
  <si>
    <t>16.11.2021 19:44:03</t>
  </si>
  <si>
    <t>DUMANLAR KÖK 45-81-M00044_KARABEYLER M02_72038302</t>
  </si>
  <si>
    <t>16.11.2021 16:16:49</t>
  </si>
  <si>
    <t>16.11.2021 16:17:29</t>
  </si>
  <si>
    <t>AHMETBEYLİ MAYDANOZ M-7 35-22-M00245_955256138_955256138</t>
  </si>
  <si>
    <t>16.11.2021 16:10:48</t>
  </si>
  <si>
    <t>16.11.2021 17:41:56</t>
  </si>
  <si>
    <t>TR-18 (M-718) 35-30-M00718_955298258_955298258</t>
  </si>
  <si>
    <t>16.11.2021 16:17:04</t>
  </si>
  <si>
    <t>16.11.2021 18:44:29</t>
  </si>
  <si>
    <t>ŞEREMET KÖYÜ TR-1 45-77-M00067_945499569_945499569</t>
  </si>
  <si>
    <t>16.11.2021 16:22:30</t>
  </si>
  <si>
    <t>16.11.2021 17:16:49</t>
  </si>
  <si>
    <t>TR-2/12 45-72-L01016_D_81571429_81571429</t>
  </si>
  <si>
    <t>16.11.2021 16:27:48</t>
  </si>
  <si>
    <t>16.11.2021 17:30:37</t>
  </si>
  <si>
    <t>K-4690 35-01-K04690_911329470_911329470</t>
  </si>
  <si>
    <t>16.11.2021 16:24:30</t>
  </si>
  <si>
    <t>16.11.2021 19:16:18</t>
  </si>
  <si>
    <t>TR-34 35-13-M00052_FABERCE EFES L05_76785310</t>
  </si>
  <si>
    <t>16.11.2021 16:30:00</t>
  </si>
  <si>
    <t>16.11.2021 17:28:45</t>
  </si>
  <si>
    <t>M-1125 35-01-M01125_35-01-M01125_2372098</t>
  </si>
  <si>
    <t>16.11.2021 16:41:57</t>
  </si>
  <si>
    <t>16.11.2021 18:09:50</t>
  </si>
  <si>
    <t>TEKBIÇAKLAR TR-2 35-31-L00243_47909128_56385487_56385487</t>
  </si>
  <si>
    <t>16.11.2021 16:51:00</t>
  </si>
  <si>
    <t>16.11.2021 17:43:03</t>
  </si>
  <si>
    <t>OĞLANANASI TR-2 35-22-M00255_D_56354717_56354717</t>
  </si>
  <si>
    <t>16.11.2021 17:02:56</t>
  </si>
  <si>
    <t>16.11.2021 18:40:25</t>
  </si>
  <si>
    <t>TR-136 35-15-M00136_DAĞITIM TRAFO TR-136 M03_66750816</t>
  </si>
  <si>
    <t>16.11.2021 17:08:09</t>
  </si>
  <si>
    <t>16.11.2021 19:16:11</t>
  </si>
  <si>
    <t>K-4768 35-03-K04768_910477020_910477020</t>
  </si>
  <si>
    <t>16.11.2021 17:37:00</t>
  </si>
  <si>
    <t>16.11.2021 18:48:50</t>
  </si>
  <si>
    <t>ATAKÖY TR-4 35-22-M00193_955286369_955286369</t>
  </si>
  <si>
    <t>16.11.2021 17:40:53</t>
  </si>
  <si>
    <t>16.11.2021 19:16:17</t>
  </si>
  <si>
    <t>L-62 İSTUR 35-14-L00062_956652480_956652480</t>
  </si>
  <si>
    <t>16.11.2021 17:44:58</t>
  </si>
  <si>
    <t>16.11.2021 19:35:20</t>
  </si>
  <si>
    <t>ERGENEKON TR-3 45-83-L00140__72374807_72374807</t>
  </si>
  <si>
    <t>16.11.2021 17:49:00</t>
  </si>
  <si>
    <t>16.11.2021 19:04:01</t>
  </si>
  <si>
    <t>SART TR-3 45-78-M00175_953253111_953253111</t>
  </si>
  <si>
    <t>16.11.2021 17:55:00</t>
  </si>
  <si>
    <t>16.11.2021 19:26:18</t>
  </si>
  <si>
    <t>TR-2/118 45-83-M00713_C_56388223_56388223</t>
  </si>
  <si>
    <t>16.11.2021 17:55:30</t>
  </si>
  <si>
    <t>16.11.2021 21:33:59</t>
  </si>
  <si>
    <t>TR-15 ( M-715) 35-30-M00715_E_56367599_56367599</t>
  </si>
  <si>
    <t>16.11.2021 17:40:52</t>
  </si>
  <si>
    <t>16.11.2021 20:28:43</t>
  </si>
  <si>
    <t>SİNANCILAR KÖYÜ TR-2 35-27-L00260_98674882_98674882</t>
  </si>
  <si>
    <t>16.11.2021 17:58:52</t>
  </si>
  <si>
    <t>16.11.2021 20:34:22</t>
  </si>
  <si>
    <t>K-1869 35-09-K01869_F_56368849_56368849</t>
  </si>
  <si>
    <t>16.11.2021 18:04:11</t>
  </si>
  <si>
    <t>16.11.2021 18:35:02</t>
  </si>
  <si>
    <t>M-2132 KÖK 35-07-M02132_M-2654 (İSTİNYE-2) M09_60554929</t>
  </si>
  <si>
    <t>16.11.2021 18:14:39</t>
  </si>
  <si>
    <t>16.11.2021 18:15:00</t>
  </si>
  <si>
    <t>SOMA A SANTRALİ İM/DM 45-82-A00001_A SANTRAL FİDER-2 M13_2324938</t>
  </si>
  <si>
    <t>16.11.2021 18:17:49</t>
  </si>
  <si>
    <t>16.11.2021 18:35:29</t>
  </si>
  <si>
    <t>DURASILLI TR-5 45-78-M01116_953261856_953261856</t>
  </si>
  <si>
    <t>16.11.2021 18:14:58</t>
  </si>
  <si>
    <t>16.11.2021 20:27:58</t>
  </si>
  <si>
    <t>İĞDELİ DAMLAR SOKAK TR-4 35-31-L00344_47904917_56385165_56385165</t>
  </si>
  <si>
    <t>16.11.2021 18:21:50</t>
  </si>
  <si>
    <t>16.11.2021 20:48:13</t>
  </si>
  <si>
    <t>MURADİYE TR-3 45-71-M02147_953242969_953242969</t>
  </si>
  <si>
    <t>16.11.2021 18:36:13</t>
  </si>
  <si>
    <t>16.11.2021 23:48:41</t>
  </si>
  <si>
    <t>M-1063 35-03-M01063_910285976_910285976</t>
  </si>
  <si>
    <t>16.11.2021 18:39:21</t>
  </si>
  <si>
    <t>16.11.2021 20:10:07</t>
  </si>
  <si>
    <t>TR-1-5/4 35-20-L00062_955211948_955211948</t>
  </si>
  <si>
    <t>16.11.2021 18:50:33</t>
  </si>
  <si>
    <t>16.11.2021 21:57:40</t>
  </si>
  <si>
    <t>SOMA B SANTRALİ TM 45-82-A00004_IŞIKLAR-2 (1H04) M010_66326700</t>
  </si>
  <si>
    <t>OG Hatta Yabancı Cisim</t>
  </si>
  <si>
    <t>16.11.2021 19:01:57</t>
  </si>
  <si>
    <t>16.11.2021 23:32:17</t>
  </si>
  <si>
    <t>DM-4/TR-17A 45-72-M00622_956519852_956519852</t>
  </si>
  <si>
    <t>16.11.2021 19:03:30</t>
  </si>
  <si>
    <t>16.11.2021 21:58:40</t>
  </si>
  <si>
    <t>SARUHANLI TR-5 45-80-M02888_956560601_956560601</t>
  </si>
  <si>
    <t>16.11.2021 19:11:34</t>
  </si>
  <si>
    <t>16.11.2021 20:50:53</t>
  </si>
  <si>
    <t>TR-26 35-27-M00026_913601555_913601555</t>
  </si>
  <si>
    <t>16.11.2021 19:29:40</t>
  </si>
  <si>
    <t>16.11.2021 20:50:41</t>
  </si>
  <si>
    <t>L-95 35-18-L00095_10723841_56369500_56369500</t>
  </si>
  <si>
    <t>16.11.2021 19:40:28</t>
  </si>
  <si>
    <t>16.11.2021 23:35:14</t>
  </si>
  <si>
    <t>DEREBAŞI TR-2 35-29-L00266_950341883_950341883</t>
  </si>
  <si>
    <t>16.11.2021 19:43:43</t>
  </si>
  <si>
    <t>16.11.2021 20:47:08</t>
  </si>
  <si>
    <t>FOÇA TR-17 35-23-L00017_950414031_950414031</t>
  </si>
  <si>
    <t>16.11.2021 19:54:08</t>
  </si>
  <si>
    <t>16.11.2021 20:55:26</t>
  </si>
  <si>
    <t>TR-12 35-27-M00012_912548873_912548873</t>
  </si>
  <si>
    <t>16.11.2021 19:57:01</t>
  </si>
  <si>
    <t>16.11.2021 21:24:44</t>
  </si>
  <si>
    <t>TR-1/42-A 45-72-M00109_956503266_956503266</t>
  </si>
  <si>
    <t>16.11.2021 20:13:57</t>
  </si>
  <si>
    <t>16.11.2021 23:37:13</t>
  </si>
  <si>
    <t>TR-138 35-16-L00138_953351025_953351025</t>
  </si>
  <si>
    <t>16.11.2021 20:21:52</t>
  </si>
  <si>
    <t>16.11.2021 22:04:56</t>
  </si>
  <si>
    <t>SOMA A SANTRALİ İM/DM 45-82-A00001_İM 34.5 ÇIKIŞ M01_2324951</t>
  </si>
  <si>
    <t>16.11.2021 20:50:00</t>
  </si>
  <si>
    <t>16.11.2021 21:17:00</t>
  </si>
  <si>
    <t>BEĞEL DEĞİRMENBOĞAZI TR-1 45-75-M00283_B_56405394_56405394</t>
  </si>
  <si>
    <t>16.11.2021 20:20:21</t>
  </si>
  <si>
    <t>16.11.2021 22:18:45</t>
  </si>
  <si>
    <t>SOMA A SANTRALİ İM/DM 45-82-A00001_IŞIKLAR-1 M05_2324956</t>
  </si>
  <si>
    <t>16.11.2021 20:58:21</t>
  </si>
  <si>
    <t>16.11.2021 22:34:21</t>
  </si>
  <si>
    <t>_955159896_955159896</t>
  </si>
  <si>
    <t>16.11.2021 20:46:24</t>
  </si>
  <si>
    <t>16.11.2021 22:07:58</t>
  </si>
  <si>
    <t>TR-62 35-19-L00062_956665688_956665688</t>
  </si>
  <si>
    <t>16.11.2021 21:16:51</t>
  </si>
  <si>
    <t>16.11.2021 21:50:26</t>
  </si>
  <si>
    <t>PANCAR TR-8 35-26-M00898__72372970_72372970</t>
  </si>
  <si>
    <t>16.11.2021 21:03:54</t>
  </si>
  <si>
    <t>16.11.2021 23:32:49</t>
  </si>
  <si>
    <t>İBRAHİM KUBUR ÖZEL TR 35-13-L00238Ö_DIREK TIPI TRAFO HUCRESI H01_2035189</t>
  </si>
  <si>
    <t>16.11.2021 21:51:53</t>
  </si>
  <si>
    <t>16.11.2021 23:22:49</t>
  </si>
  <si>
    <t>KISIK TR-2 35-22-M00136_955256956_955256956</t>
  </si>
  <si>
    <t>16.11.2021 22:11:49</t>
  </si>
  <si>
    <t>17.11.2021 00:49:59</t>
  </si>
  <si>
    <t>PANCAR KÖK 35-26-M00891_PANCAR ŞEHİR M01_2302861</t>
  </si>
  <si>
    <t>16.11.2021 22:23:00</t>
  </si>
  <si>
    <t>16.11.2021 22:47:00</t>
  </si>
  <si>
    <t>M-2141 35-07-M02141_DAĞITIM TRF M-2141 M03_48428538</t>
  </si>
  <si>
    <t>16.11.2021 17:30:00</t>
  </si>
  <si>
    <t>L-335 35-18-L00335_950439151_950439151</t>
  </si>
  <si>
    <t>17.11.2021 08:13:12</t>
  </si>
  <si>
    <t>17.11.2021 09:54:58</t>
  </si>
  <si>
    <t>TR-18 35-22-M00018_955286339_955286339</t>
  </si>
  <si>
    <t>17.11.2021 08:13:45</t>
  </si>
  <si>
    <t>17.11.2021 09:29:16</t>
  </si>
  <si>
    <t>KORDON KÖK 45-78-M00730_KABAZLI M01_2105504</t>
  </si>
  <si>
    <t>17.11.2021 08:17:50</t>
  </si>
  <si>
    <t>17.11.2021 08:18:20</t>
  </si>
  <si>
    <t>17.11.2021 08:19:00</t>
  </si>
  <si>
    <t>17.11.2021 09:03:04</t>
  </si>
  <si>
    <t>SARMA KÖYÜ TR-2 45-71-M01525_DIREK TIPI TRAFO HUCRESI H01_2086730</t>
  </si>
  <si>
    <t>17.11.2021 08:37:00</t>
  </si>
  <si>
    <t>17.11.2021 10:36:14</t>
  </si>
  <si>
    <t>ÇATALOLUK DM 45-74-M00227_HatBaşıAyırıcı_77952822 M03_77952822</t>
  </si>
  <si>
    <t>17.11.2021 08:40:30</t>
  </si>
  <si>
    <t>17.11.2021 08:41:00</t>
  </si>
  <si>
    <t>DM-2/9 SEPETÇİK 35-18-L00589_7002663_56389472_56389472</t>
  </si>
  <si>
    <t>Ağaç Kesimi</t>
  </si>
  <si>
    <t>17.11.2021 11:41:10</t>
  </si>
  <si>
    <t>DM-3/25 (MUTLU MAH. MUHTARLIK) 45-71-M00076_D_60985030_60985030</t>
  </si>
  <si>
    <t>17.11.2021 08:51:00</t>
  </si>
  <si>
    <t>17.11.2021 10:30:27</t>
  </si>
  <si>
    <t>YEŞİLOVA TR-2 45-78-M01059_49347206_56407976_56407976</t>
  </si>
  <si>
    <t>17.11.2021 08:54:37</t>
  </si>
  <si>
    <t>17.11.2021 11:36:47</t>
  </si>
  <si>
    <t>GÜNEŞLİ KÖK 45-75-M00056_SALUR M03_67577911</t>
  </si>
  <si>
    <t>17.11.2021 09:00:04</t>
  </si>
  <si>
    <t>17.11.2021 17:30:22</t>
  </si>
  <si>
    <t>TR-5 35-26-M00005__56358779_56358779</t>
  </si>
  <si>
    <t>17.11.2021 09:01:00</t>
  </si>
  <si>
    <t>17.11.2021 09:35:54</t>
  </si>
  <si>
    <t>MENEMEN İM 35-28-A00001_MENEMEN ŞEHİR-3 L08_2311524</t>
  </si>
  <si>
    <t>17.11.2021 09:05:43</t>
  </si>
  <si>
    <t>17.11.2021 11:28:11</t>
  </si>
  <si>
    <t>M-2132 KÖK 35-07-M02132_DAĞITIM TRF M-2132 M05_60554852</t>
  </si>
  <si>
    <t>17.11.2021 09:07:44</t>
  </si>
  <si>
    <t>17.11.2021 18:55:29</t>
  </si>
  <si>
    <t>TR-34 35-16-L00034_DAĞITIM TRAFO TR-34 L04_67582603</t>
  </si>
  <si>
    <t>17.11.2021 09:07:50</t>
  </si>
  <si>
    <t>17.11.2021 17:02:07</t>
  </si>
  <si>
    <t>BOYNUYOĞUN KÖK 35-29-L00051_DÜNDARLI L01_72215452</t>
  </si>
  <si>
    <t>17.11.2021 08:53:23</t>
  </si>
  <si>
    <t>17.11.2021 17:16:57</t>
  </si>
  <si>
    <t>AKHİSAR İM 45-72-A00001_CAMÖNÜ L03_2058312</t>
  </si>
  <si>
    <t>17.11.2021 09:13:43</t>
  </si>
  <si>
    <t>17.11.2021 09:53:01</t>
  </si>
  <si>
    <t>_L_56402208_56402208</t>
  </si>
  <si>
    <t>17.11.2021 09:16:07</t>
  </si>
  <si>
    <t>17.11.2021 17:22:19</t>
  </si>
  <si>
    <t>K-2479 35-02-K02479_TRAFO K04_2035242</t>
  </si>
  <si>
    <t>17.11.2021 09:17:43</t>
  </si>
  <si>
    <t>17.11.2021 16:35:15</t>
  </si>
  <si>
    <t>TR-43 35-15-M00043_F f1b_48886519</t>
  </si>
  <si>
    <t>17.11.2021 08:44:24</t>
  </si>
  <si>
    <t>17.11.2021 10:40:43</t>
  </si>
  <si>
    <t>SARIGÖL DM 45-79-M00069_SELİMİYE FİDERİ M18_2076607</t>
  </si>
  <si>
    <t>17.11.2021 09:19:20</t>
  </si>
  <si>
    <t>17.11.2021 09:22:30</t>
  </si>
  <si>
    <t>MADEN KÖK 45-83-M00128_HatBaşıAyırıcı_53137056 M03_53137056</t>
  </si>
  <si>
    <t>17.11.2021 09:21:17</t>
  </si>
  <si>
    <t>17.11.2021 17:30:19</t>
  </si>
  <si>
    <t>M-2038 35-07-M02038_M-2877 M02_60557080</t>
  </si>
  <si>
    <t>17.11.2021 09:55:26</t>
  </si>
  <si>
    <t>17.11.2021 12:54:34</t>
  </si>
  <si>
    <t>MURADİYE TR-3/A 45-71-M02046_954689896_954689896</t>
  </si>
  <si>
    <t>17.11.2021 09:21:48</t>
  </si>
  <si>
    <t>17.11.2021 12:34:07</t>
  </si>
  <si>
    <t>ARMUTLU DM-2/TR-36 (ESKİ TR-6) 35-27-L00006_KIZILCA L03_61232253</t>
  </si>
  <si>
    <t>17.11.2021 09:23:40</t>
  </si>
  <si>
    <t>17.11.2021 14:57:42</t>
  </si>
  <si>
    <t>BOYACIK TR-1 45-74-M00115_45-74-M00115_2349237</t>
  </si>
  <si>
    <t>17.11.2021 09:26:57</t>
  </si>
  <si>
    <t>17.11.2021 17:58:06</t>
  </si>
  <si>
    <t>GÖRDES DM 45-75-M00050_KÜREKÇİ M09_2083715</t>
  </si>
  <si>
    <t>17.11.2021 09:27:40</t>
  </si>
  <si>
    <t>17.11.2021 09:28:03</t>
  </si>
  <si>
    <t>L-245 35-18-L00245_C_56374873_56374873</t>
  </si>
  <si>
    <t>17.11.2021 09:32:00</t>
  </si>
  <si>
    <t>17.11.2021 10:16:20</t>
  </si>
  <si>
    <t>GRUPKENT TR-1 35-30-M00203_B_56362656_56362656</t>
  </si>
  <si>
    <t>17.11.2021 09:31:46</t>
  </si>
  <si>
    <t>17.11.2021 11:59:41</t>
  </si>
  <si>
    <t>SOMA TR-41 45-82-M00041_45-82-M00041_72179811</t>
  </si>
  <si>
    <t>17.11.2021 09:33:13</t>
  </si>
  <si>
    <t>17.11.2021 10:19:14</t>
  </si>
  <si>
    <t>BERGAMA TM 35-16-A00004_BÖLCEK M09_2057047</t>
  </si>
  <si>
    <t>17.11.2021 09:38:28</t>
  </si>
  <si>
    <t>17.11.2021 11:00:23</t>
  </si>
  <si>
    <t>DM-13/05 45-71-M00340_A_56396486_56396486</t>
  </si>
  <si>
    <t>17.11.2021 09:47:04</t>
  </si>
  <si>
    <t>17.11.2021 12:20:55</t>
  </si>
  <si>
    <t>TIRAZLI KÖK 45-79-M00079_BAHARLAR M06_72036244</t>
  </si>
  <si>
    <t>17.11.2021 09:47:40</t>
  </si>
  <si>
    <t>17.11.2021 09:49:00</t>
  </si>
  <si>
    <t>TR-99 35-15-L00099_950380937_950380937</t>
  </si>
  <si>
    <t>17.11.2021 09:48:33</t>
  </si>
  <si>
    <t>17.11.2021 11:43:54</t>
  </si>
  <si>
    <t>M-845 35-09-M00845_C_56368866_56368866</t>
  </si>
  <si>
    <t>17.11.2021 09:54:43</t>
  </si>
  <si>
    <t>17.11.2021 13:54:19</t>
  </si>
  <si>
    <t>HALİLBEYLİ DM 35-27-M00620_HALİLBEYLİ İÇME SUYU M11_2306340</t>
  </si>
  <si>
    <t>17.11.2021 09:56:26</t>
  </si>
  <si>
    <t>17.11.2021 14:08:20</t>
  </si>
  <si>
    <t>AHMETAĞA TR-3 45-79-M00320_45-79-M00320_2360958</t>
  </si>
  <si>
    <t>17.11.2021 09:29:04</t>
  </si>
  <si>
    <t>17.11.2021 11:30:57</t>
  </si>
  <si>
    <t>ERGENEKON TR-9 45-83-M00621_AVŞAR İM GİRİŞ M02_61203677</t>
  </si>
  <si>
    <t>17.11.2021 09:59:10</t>
  </si>
  <si>
    <t>17.11.2021 11:33:58</t>
  </si>
  <si>
    <t>K-1078 35-02-K01078_TRAFO K03_2332880</t>
  </si>
  <si>
    <t>17.11.2021 09:22:00</t>
  </si>
  <si>
    <t>17.11.2021 16:31:13</t>
  </si>
  <si>
    <t>TR-35/A 45-78-L00715_E E02_65767810</t>
  </si>
  <si>
    <t>17.11.2021 09:43:26</t>
  </si>
  <si>
    <t>17.11.2021 10:17:47</t>
  </si>
  <si>
    <t>SARUHANLI TR-5 45-80-M02888_45-80-M02888_60966133</t>
  </si>
  <si>
    <t>17.11.2021 10:04:02</t>
  </si>
  <si>
    <t>17.11.2021 16:03:54</t>
  </si>
  <si>
    <t>DERBENT TM 45-83-A00003_TURGUTLU-1 M06_2061184</t>
  </si>
  <si>
    <t>17.11.2021 10:01:00</t>
  </si>
  <si>
    <t>17.11.2021 14:24:29</t>
  </si>
  <si>
    <t>GÖLMARMARA TR-7 45-85-L00007_TR-8 L03_2321898</t>
  </si>
  <si>
    <t>17.11.2021 10:03:40</t>
  </si>
  <si>
    <t>17.11.2021 11:18:27</t>
  </si>
  <si>
    <t>SART TR-2 45-78-M00171_953253026_953253026</t>
  </si>
  <si>
    <t>17.11.2021 10:05:54</t>
  </si>
  <si>
    <t>17.11.2021 11:07:50</t>
  </si>
  <si>
    <t>M-998 35-03-M00998_910361593_910361593</t>
  </si>
  <si>
    <t>17.11.2021 10:07:19</t>
  </si>
  <si>
    <t>17.11.2021 15:09:16</t>
  </si>
  <si>
    <t>HALİTPAŞA TR-3 45-80-M00061__72410597_72410597</t>
  </si>
  <si>
    <t>17.11.2021 10:18:29</t>
  </si>
  <si>
    <t>17.11.2021 11:11:59</t>
  </si>
  <si>
    <t>MESCİTLİ DM 35-15-L00904_MESCİTLİ L05_72321000</t>
  </si>
  <si>
    <t>17.11.2021 10:14:27</t>
  </si>
  <si>
    <t>17.11.2021 12:30:45</t>
  </si>
  <si>
    <t>KARABULU KÖK 35-31-L00227_HALİLLER KÖK L06_2337018</t>
  </si>
  <si>
    <t>17.11.2021 10:13:21</t>
  </si>
  <si>
    <t>17.11.2021 12:18:36</t>
  </si>
  <si>
    <t>M-2626 35-02-M02626_962734855_962734855</t>
  </si>
  <si>
    <t>17.11.2021 10:28:18</t>
  </si>
  <si>
    <t>17.11.2021 12:18:29</t>
  </si>
  <si>
    <t>K-933 35-01-K00933_911682193_911682193</t>
  </si>
  <si>
    <t>17.11.2021 10:21:42</t>
  </si>
  <si>
    <t>17.11.2021 14:39:21</t>
  </si>
  <si>
    <t>SARUHANLI TR-9 45-80-M00009_95000661170_95000661170</t>
  </si>
  <si>
    <t>17.11.2021 10:38:56</t>
  </si>
  <si>
    <t>17.11.2021 12:06:10</t>
  </si>
  <si>
    <t>POYRACIK TR-4 35-24-L00027_DIREK TIPI TRAFO HUCRESI H01_2042819</t>
  </si>
  <si>
    <t>17.11.2021 10:43:51</t>
  </si>
  <si>
    <t>17.11.2021 11:28:40</t>
  </si>
  <si>
    <t>PANCAR KÖK 35-26-M00891_KARAKUYU M02_2302862</t>
  </si>
  <si>
    <t>17.11.2021 10:33:12</t>
  </si>
  <si>
    <t>DİNDARLI KÖK TR-3 KAKLIK 45-79-M00395_ALEMŞAHLI M05_72035370</t>
  </si>
  <si>
    <t>17.11.2021 11:02:13</t>
  </si>
  <si>
    <t>17.11.2021 11:02:50</t>
  </si>
  <si>
    <t>17.11.2021 10:47:16</t>
  </si>
  <si>
    <t>17.11.2021 11:45:26</t>
  </si>
  <si>
    <t>M-657 35-17-M00657_M-449 M03_66304239</t>
  </si>
  <si>
    <t>17.11.2021 11:06:00</t>
  </si>
  <si>
    <t>17.11.2021 11:52:58</t>
  </si>
  <si>
    <t>AKSELENDİ İM 45-72-A00004_AKSELENDİ TR7 L11_75948385</t>
  </si>
  <si>
    <t>17.11.2021 11:10:30</t>
  </si>
  <si>
    <t>17.11.2021 12:15:00</t>
  </si>
  <si>
    <t>ÇANDARLI TR-6 35-30-M00006_955321062_955321062</t>
  </si>
  <si>
    <t>17.11.2021 11:13:25</t>
  </si>
  <si>
    <t>17.11.2021 12:13:41</t>
  </si>
  <si>
    <t>K-3773 35-04-K03773_99512798_99512798</t>
  </si>
  <si>
    <t>17.11.2021 11:11:35</t>
  </si>
  <si>
    <t>17.11.2021 12:12:00</t>
  </si>
  <si>
    <t>TR-66 35-19-L00066_956676285_956676285</t>
  </si>
  <si>
    <t>17.11.2021 11:16:05</t>
  </si>
  <si>
    <t>17.11.2021 17:49:31</t>
  </si>
  <si>
    <t>K-9 35-01-K00009_915930330_915930330</t>
  </si>
  <si>
    <t>17.11.2021 11:20:28</t>
  </si>
  <si>
    <t>17.11.2021 13:29:07</t>
  </si>
  <si>
    <t>TR-50 35-15-M00050_48866837_56365068_56365068</t>
  </si>
  <si>
    <t>17.11.2021 11:04:22</t>
  </si>
  <si>
    <t>17.11.2021 15:52:58</t>
  </si>
  <si>
    <t>CUMHURİYET KÖK 35-29-L00057_HatBaşıAyırıcı_50156470 L01_50156470</t>
  </si>
  <si>
    <t>17.11.2021 11:30:27</t>
  </si>
  <si>
    <t>17.11.2021 13:43:54</t>
  </si>
  <si>
    <t>AZMAK TR-22 35-21-L00178_953358496_953358496</t>
  </si>
  <si>
    <t>17.11.2021 11:31:41</t>
  </si>
  <si>
    <t>17.11.2021 12:42:04</t>
  </si>
  <si>
    <t>ÇANDARLI TR-6 35-30-M00006_N_56363324_56363324</t>
  </si>
  <si>
    <t>17.11.2021 11:37:00</t>
  </si>
  <si>
    <t>17.11.2021 12:18:31</t>
  </si>
  <si>
    <t>K-3593 35-01-K03593_911839745_911839745</t>
  </si>
  <si>
    <t>17.11.2021 11:34:35</t>
  </si>
  <si>
    <t>17.11.2021 14:12:09</t>
  </si>
  <si>
    <t>L-434 MENDERES BP 35-18-L00434_950456905_950456905</t>
  </si>
  <si>
    <t>17.11.2021 11:43:00</t>
  </si>
  <si>
    <t>17.11.2021 13:48:59</t>
  </si>
  <si>
    <t>KABAKUM KÖK-9 35-30-L00126_İSLAMLAR L02_72067069</t>
  </si>
  <si>
    <t>17.11.2021 11:22:30</t>
  </si>
  <si>
    <t>17.11.2021 12:41:26</t>
  </si>
  <si>
    <t>HALİLBEYLİ DM 35-27-M00620_HatBaşıAyırıcı_74250596 M09_74250596</t>
  </si>
  <si>
    <t>17.11.2021 11:47:54</t>
  </si>
  <si>
    <t>17.11.2021 12:39:38</t>
  </si>
  <si>
    <t>TR-17 ALPSU SİT. 35-26-M00017_35-26-M00017_2361656</t>
  </si>
  <si>
    <t>17.11.2021 11:45:04</t>
  </si>
  <si>
    <t>17.11.2021 12:30:19</t>
  </si>
  <si>
    <t>17.11.2021 11:56:24</t>
  </si>
  <si>
    <t>17.11.2021 14:48:40</t>
  </si>
  <si>
    <t>BAŞIBÜYÜK KÖK 45-77-L00158_EVCİLER ÇIKIŞI L03_61353342</t>
  </si>
  <si>
    <t>17.11.2021 12:01:23</t>
  </si>
  <si>
    <t>17.11.2021 12:02:20</t>
  </si>
  <si>
    <t>TR-114 35-26-M00114_CANET/TORBALI DEVLET HASTANESİ M01_65974760</t>
  </si>
  <si>
    <t>17.11.2021 11:56:08</t>
  </si>
  <si>
    <t>17.11.2021 12:15:24</t>
  </si>
  <si>
    <t>K-11 35-01-K00011_912546342_912546342</t>
  </si>
  <si>
    <t>17.11.2021 11:47:56</t>
  </si>
  <si>
    <t>17.11.2021 16:48:21</t>
  </si>
  <si>
    <t>DM-6 35-28-M00961_953386727_953386727</t>
  </si>
  <si>
    <t>17.11.2021 11:49:12</t>
  </si>
  <si>
    <t>17.11.2021 12:40:45</t>
  </si>
  <si>
    <t>DM-9/10 45-71-M01168_45-71-M01168_66149940</t>
  </si>
  <si>
    <t>17.11.2021 11:10:08</t>
  </si>
  <si>
    <t>17.11.2021 13:37:04</t>
  </si>
  <si>
    <t>ARPALIK KÖK 45-83-M00137_MADEN M05_2096502</t>
  </si>
  <si>
    <t>17.11.2021 12:11:43</t>
  </si>
  <si>
    <t>17.11.2021 12:44:00</t>
  </si>
  <si>
    <t>SAİP KÖYÜ TR-1 35-21-L00102_953357988_953357988</t>
  </si>
  <si>
    <t>17.11.2021 12:30:57</t>
  </si>
  <si>
    <t>17.11.2021 15:45:53</t>
  </si>
  <si>
    <t>TR-1 77/A 45-72-M00118_956502416_956502416</t>
  </si>
  <si>
    <t>17.11.2021 12:13:49</t>
  </si>
  <si>
    <t>17.11.2021 18:35:19</t>
  </si>
  <si>
    <t>K-1051 35-04-K01051_912480255_912480255</t>
  </si>
  <si>
    <t>17.11.2021 12:37:22</t>
  </si>
  <si>
    <t>17.11.2021 17:50:10</t>
  </si>
  <si>
    <t>17.11.2021 12:42:32</t>
  </si>
  <si>
    <t>17.11.2021 13:09:55</t>
  </si>
  <si>
    <t>AĞAÇ İŞLERİ KÖK-2 (M-703) 35-22-M00125_KISIKKÖY(KARTAL) M02_72110798</t>
  </si>
  <si>
    <t>17.11.2021 12:42:44</t>
  </si>
  <si>
    <t>17.11.2021 13:13:48</t>
  </si>
  <si>
    <t>M-1495 35-02-M01495_99672151_99672151</t>
  </si>
  <si>
    <t>17.11.2021 12:54:59</t>
  </si>
  <si>
    <t>17.11.2021 14:21:42</t>
  </si>
  <si>
    <t>M-1985 35-09-M01985_C_60983526_60983526</t>
  </si>
  <si>
    <t>17.11.2021 12:59:17</t>
  </si>
  <si>
    <t>17.11.2021 13:15:48</t>
  </si>
  <si>
    <t>KIRBAŞI TR-1 35-26-L00319_956608542_956608542</t>
  </si>
  <si>
    <t>17.11.2021 12:54:04</t>
  </si>
  <si>
    <t>17.11.2021 13:57:39</t>
  </si>
  <si>
    <t>17.11.2021 13:04:00</t>
  </si>
  <si>
    <t>17.11.2021 13:37:00</t>
  </si>
  <si>
    <t>SARIGÖL TR-34 45-79-M00034_B_56397258_56397258</t>
  </si>
  <si>
    <t>17.11.2021 12:47:05</t>
  </si>
  <si>
    <t>17.11.2021 14:10:04</t>
  </si>
  <si>
    <t>YAHŞELLİ DM-5 35-28-M00882_HatBaşıAyırıcı_73753080 M10_73753080</t>
  </si>
  <si>
    <t>17.11.2021 13:23:00</t>
  </si>
  <si>
    <t>17.11.2021 13:55:46</t>
  </si>
  <si>
    <t>TR-67 45-78-M00067_953264843_953264843</t>
  </si>
  <si>
    <t>17.11.2021 13:04:44</t>
  </si>
  <si>
    <t>17.11.2021 14:21:51</t>
  </si>
  <si>
    <t>YEŞİLOVA ÇAYIR TR-7 35-20-L00132_10500258_56377116_56377116</t>
  </si>
  <si>
    <t>17.11.2021 13:13:09</t>
  </si>
  <si>
    <t>17.11.2021 14:45:51</t>
  </si>
  <si>
    <t>AŞAĞIÇOBANİSA TR-14 45-71-M00099_C_56393061_56393061</t>
  </si>
  <si>
    <t>17.11.2021 13:35:21</t>
  </si>
  <si>
    <t>17.11.2021 15:44:40</t>
  </si>
  <si>
    <t>KUŞÇULAR TR-4 (BEYDERESİ) 35-19-M00216_11903039_56373314_56373314</t>
  </si>
  <si>
    <t>17.11.2021 13:28:50</t>
  </si>
  <si>
    <t>17.11.2021 16:05:56</t>
  </si>
  <si>
    <t>K-3109 35-04-K03109_99623885_99623885</t>
  </si>
  <si>
    <t>17.11.2021 12:24:00</t>
  </si>
  <si>
    <t>17.11.2021 16:51:20</t>
  </si>
  <si>
    <t>HALİLBEYLİ DM 35-27-M00620_Recloser M09_2336562</t>
  </si>
  <si>
    <t>17.11.2021 13:35:01</t>
  </si>
  <si>
    <t>17.11.2021 15:20:12</t>
  </si>
  <si>
    <t>MURADİYE TR-5(BELEDİYE KABİN) 45-71-M00194_45-71-M00194_56294723</t>
  </si>
  <si>
    <t>17.11.2021 13:22:13</t>
  </si>
  <si>
    <t>17.11.2021 15:03:10</t>
  </si>
  <si>
    <t>TR-69 35-16-L00069_953318587_953318587</t>
  </si>
  <si>
    <t>17.11.2021 13:50:00</t>
  </si>
  <si>
    <t>17.11.2021 15:23:49</t>
  </si>
  <si>
    <t>L-253 35-18-L00253_950441234_950441234</t>
  </si>
  <si>
    <t>17.11.2021 13:46:07</t>
  </si>
  <si>
    <t>17.11.2021 17:28:44</t>
  </si>
  <si>
    <t>M-1288 35-02-M01288_910320853_910320853</t>
  </si>
  <si>
    <t>17.11.2021 13:54:53</t>
  </si>
  <si>
    <t>17.11.2021 15:02:45</t>
  </si>
  <si>
    <t>__77047611_77047611</t>
  </si>
  <si>
    <t>17.11.2021 14:06:34</t>
  </si>
  <si>
    <t>17.11.2021 15:27:01</t>
  </si>
  <si>
    <t>TR-1/126 (ESKİ 17) 45-83-M00126_955149760_955149760</t>
  </si>
  <si>
    <t>17.11.2021 14:08:24</t>
  </si>
  <si>
    <t>17.11.2021 15:08:10</t>
  </si>
  <si>
    <t>TR-44 35-16-L00044_47569499_56352745_56352745</t>
  </si>
  <si>
    <t>17.11.2021 14:17:00</t>
  </si>
  <si>
    <t>17.11.2021 15:56:14</t>
  </si>
  <si>
    <t>AHMETLİ TR-63 SANAYİ 45-84-L00063_45-84-L00063_2372150</t>
  </si>
  <si>
    <t>17.11.2021 14:10:43</t>
  </si>
  <si>
    <t>17.11.2021 14:55:43</t>
  </si>
  <si>
    <t>KINIK TR-11 35-24-L00011_955217147_955217147</t>
  </si>
  <si>
    <t>17.11.2021 14:15:54</t>
  </si>
  <si>
    <t>17.11.2021 15:57:41</t>
  </si>
  <si>
    <t>MENEMEN İM 35-28-A00001_HatBaşıAyırıcı_53133637 M17_53133637</t>
  </si>
  <si>
    <t>17.11.2021 14:26:00</t>
  </si>
  <si>
    <t>17.11.2021 14:46:11</t>
  </si>
  <si>
    <t>İLYASLAR KÖK 45-76-M00048_İLYASLAR M02_72213142</t>
  </si>
  <si>
    <t>17.11.2021 14:34:03</t>
  </si>
  <si>
    <t>17.11.2021 14:50:31</t>
  </si>
  <si>
    <t>L-308 35-18-L00308_950456721_950456721</t>
  </si>
  <si>
    <t>17.11.2021 14:31:22</t>
  </si>
  <si>
    <t>17.11.2021 19:33:01</t>
  </si>
  <si>
    <t>DM-14/10 45-71-M00559_953208983_953208983</t>
  </si>
  <si>
    <t>17.11.2021 14:35:11</t>
  </si>
  <si>
    <t>17.11.2021 17:26:05</t>
  </si>
  <si>
    <t>İZZETTİN KÖK 45-83-M00132_SİNİRLİ M02_2107099</t>
  </si>
  <si>
    <t>17.11.2021 14:39:00</t>
  </si>
  <si>
    <t>17.11.2021 14:59:00</t>
  </si>
  <si>
    <t>ERGENEKON TR-12 45-83-M00622__72372344_72372344</t>
  </si>
  <si>
    <t>17.11.2021 12:26:05</t>
  </si>
  <si>
    <t>17.11.2021 16:00:21</t>
  </si>
  <si>
    <t>TR-99 35-15-L00099_950381079_950381079</t>
  </si>
  <si>
    <t>17.11.2021 14:58:13</t>
  </si>
  <si>
    <t>17.11.2021 18:24:12</t>
  </si>
  <si>
    <t>ARMUTLU DM-2/TR-28 (ESKİ TR-2) 35-27-L00002_913299188_913299188</t>
  </si>
  <si>
    <t>17.11.2021 15:00:05</t>
  </si>
  <si>
    <t>17.11.2021 19:17:14</t>
  </si>
  <si>
    <t>17.11.2021 15:02:00</t>
  </si>
  <si>
    <t>17.11.2021 17:58:07</t>
  </si>
  <si>
    <t>17.11.2021 15:11:15</t>
  </si>
  <si>
    <t>17.11.2021 16:08:44</t>
  </si>
  <si>
    <t>KIZILCAAVLU TR-1 35-15-L00180_950378678_950378678</t>
  </si>
  <si>
    <t>17.11.2021 15:13:07</t>
  </si>
  <si>
    <t>17.11.2021 21:28:29</t>
  </si>
  <si>
    <t>KURTULMUŞ TR-1 45-72-L00201_956484963_956484963</t>
  </si>
  <si>
    <t>17.11.2021 15:18:44</t>
  </si>
  <si>
    <t>17.11.2021 17:15:36</t>
  </si>
  <si>
    <t>L-347 MASİSA BURCU SİTESİ-2 35-18-L00347_950441816_950441816</t>
  </si>
  <si>
    <t>17.11.2021 15:17:03</t>
  </si>
  <si>
    <t>17.11.2021 19:01:50</t>
  </si>
  <si>
    <t>L-97 35-18-L00097_B_65594721_65594721</t>
  </si>
  <si>
    <t>17.11.2021 15:18:51</t>
  </si>
  <si>
    <t>17.11.2021 18:30:28</t>
  </si>
  <si>
    <t>ÖDEMİŞ İM 35-15-A00001_ESKİ OVAKENT L15_2062382</t>
  </si>
  <si>
    <t>17.11.2021 15:50:03</t>
  </si>
  <si>
    <t>17.11.2021 17:42:17</t>
  </si>
  <si>
    <t>HAMZABEYLİ TR-3 45-71-M01773_B_56352568_56352568</t>
  </si>
  <si>
    <t>17.11.2021 15:40:08</t>
  </si>
  <si>
    <t>17.11.2021 19:20:12</t>
  </si>
  <si>
    <t>SELENDİ TR-10 45-81-M00010_945625949_945625949</t>
  </si>
  <si>
    <t>17.11.2021 15:31:07</t>
  </si>
  <si>
    <t>17.11.2021 16:37:06</t>
  </si>
  <si>
    <t>VELİLER KÖK 35-31-L00116_SAÇLI TR-1 L01_2337020</t>
  </si>
  <si>
    <t>17.11.2021 16:07:03</t>
  </si>
  <si>
    <t>17.11.2021 16:47:36</t>
  </si>
  <si>
    <t>DEREBAŞI TR-11 35-29-L00257_950347338_950347338</t>
  </si>
  <si>
    <t>17.11.2021 15:42:17</t>
  </si>
  <si>
    <t>17.11.2021 23:23:05</t>
  </si>
  <si>
    <t>L-95 35-18-L00095_950457731_950457731</t>
  </si>
  <si>
    <t>17.11.2021 16:04:02</t>
  </si>
  <si>
    <t>17.11.2021 19:42:59</t>
  </si>
  <si>
    <t>KORUCUK-1 35-26-M00461_956606960_956606960</t>
  </si>
  <si>
    <t>17.11.2021 15:44:20</t>
  </si>
  <si>
    <t>17.11.2021 18:18:02</t>
  </si>
  <si>
    <t>EMİRALEM TR-11 35-28-M00236_953394892_953394892</t>
  </si>
  <si>
    <t>17.11.2021 16:05:01</t>
  </si>
  <si>
    <t>17.11.2021 18:44:21</t>
  </si>
  <si>
    <t>AŞAĞIÇOBANİSA TR-3 45-71-M00103_A_56393426_56393426</t>
  </si>
  <si>
    <t>17.11.2021 16:20:00</t>
  </si>
  <si>
    <t>17.11.2021 18:15:34</t>
  </si>
  <si>
    <t>BALABANLI DM 35-15-M00280_HANAYLIKUYU M08_72306397</t>
  </si>
  <si>
    <t>17.11.2021 16:21:06</t>
  </si>
  <si>
    <t>17.11.2021 17:58:55</t>
  </si>
  <si>
    <t>K-139 35-01-K00139_911330168_911330168</t>
  </si>
  <si>
    <t>17.11.2021 16:30:11</t>
  </si>
  <si>
    <t>17.11.2021 18:06:11</t>
  </si>
  <si>
    <t>M-2966 35-07-M02966_912222806_912222806</t>
  </si>
  <si>
    <t>17.11.2021 16:33:00</t>
  </si>
  <si>
    <t>17.11.2021 17:45:54</t>
  </si>
  <si>
    <t>_950363738_950363738</t>
  </si>
  <si>
    <t>17.11.2021 16:35:00</t>
  </si>
  <si>
    <t>17.11.2021 17:36:39</t>
  </si>
  <si>
    <t>MENEMEN TR-52 35-28-L00052_953395241_953395241</t>
  </si>
  <si>
    <t>17.11.2021 16:30:53</t>
  </si>
  <si>
    <t>17.11.2021 20:04:36</t>
  </si>
  <si>
    <t>KAPANCI TR-4 45-78-L00383_49316480_56406010_56406010</t>
  </si>
  <si>
    <t>17.11.2021 16:41:41</t>
  </si>
  <si>
    <t>17.11.2021 19:23:12</t>
  </si>
  <si>
    <t>HALİLBEYLİ DM 35-27-M00620_HatBaşıAyırıcı_53138001 M11_53138001</t>
  </si>
  <si>
    <t>17.11.2021 16:41:47</t>
  </si>
  <si>
    <t>17.11.2021 19:02:33</t>
  </si>
  <si>
    <t>TR-53 35-19-L00053_10272539_56377684_56377684</t>
  </si>
  <si>
    <t>17.11.2021 16:55:59</t>
  </si>
  <si>
    <t>17.11.2021 18:19:47</t>
  </si>
  <si>
    <t>ÜÇPINAR DM 45-71-M00183_GÖKBEL M09_72249143</t>
  </si>
  <si>
    <t>17.11.2021 16:57:52</t>
  </si>
  <si>
    <t>17.11.2021 17:19:43</t>
  </si>
  <si>
    <t>ZEYTİNOVA TR-1 35-20-L00307_35-20-L00307_2370977</t>
  </si>
  <si>
    <t>17.11.2021 16:57:13</t>
  </si>
  <si>
    <t>17.11.2021 17:35:04</t>
  </si>
  <si>
    <t>TR-107 ZEYTİNALANI 35-19-L00107_12491089_56378417_56378417</t>
  </si>
  <si>
    <t>17.11.2021 17:18:09</t>
  </si>
  <si>
    <t>17.11.2021 19:09:44</t>
  </si>
  <si>
    <t>YUKARI ÇAMKÖY TR-1 45-71-M01487_44438020_56366562_56366562</t>
  </si>
  <si>
    <t>17.11.2021 17:17:43</t>
  </si>
  <si>
    <t>17.11.2021 19:22:56</t>
  </si>
  <si>
    <t>DM-25/16 45-71-M00392_953215851_953215851</t>
  </si>
  <si>
    <t>17.11.2021 17:26:00</t>
  </si>
  <si>
    <t>17.11.2021 18:26:53</t>
  </si>
  <si>
    <t>SOMA TR-16/4 45-82-M00096_DM-3 M02_72189661</t>
  </si>
  <si>
    <t>17.11.2021 17:31:30</t>
  </si>
  <si>
    <t>17.11.2021 18:07:11</t>
  </si>
  <si>
    <t>GÖKÇEN DM 35-29-M00123_ASMALIK M12_2328948</t>
  </si>
  <si>
    <t>17.11.2021 17:27:44</t>
  </si>
  <si>
    <t>17.11.2021 18:27:58</t>
  </si>
  <si>
    <t>TR-17 45-78-L00017_C_56407462_56407462</t>
  </si>
  <si>
    <t>17.11.2021 17:20:56</t>
  </si>
  <si>
    <t>17.11.2021 18:38:06</t>
  </si>
  <si>
    <t>ABDÜL ÖZTÜRK TEDAŞ 35-26-L00055_11136445_56359073_56359073</t>
  </si>
  <si>
    <t>17.11.2021 17:35:18</t>
  </si>
  <si>
    <t>17.11.2021 18:36:39</t>
  </si>
  <si>
    <t>ALİ ÖZŞAHİNLER TR-1 35-27-M00107_ H_66123187</t>
  </si>
  <si>
    <t>17.11.2021 17:32:32</t>
  </si>
  <si>
    <t>17.11.2021 20:05:27</t>
  </si>
  <si>
    <t>L-55 ÖZMET 35-14-L00055_956640632_956640632</t>
  </si>
  <si>
    <t>17.11.2021 17:41:46</t>
  </si>
  <si>
    <t>17.11.2021 19:51:25</t>
  </si>
  <si>
    <t>TR-34 35-26-M00034_956621040_956621040</t>
  </si>
  <si>
    <t>17.11.2021 17:50:49</t>
  </si>
  <si>
    <t>17.11.2021 19:59:02</t>
  </si>
  <si>
    <t>HACIHALİLLER TR-1 KÖK 45-71-M00066_TARIMSAL SULAMA M03_72238431</t>
  </si>
  <si>
    <t>17.11.2021 17:52:15</t>
  </si>
  <si>
    <t>17.11.2021 20:11:04</t>
  </si>
  <si>
    <t>EĞRİDERE TR-1 35-29-L00511_950329951_950329951</t>
  </si>
  <si>
    <t>17.11.2021 17:58:25</t>
  </si>
  <si>
    <t>17.11.2021 20:11:21</t>
  </si>
  <si>
    <t>M-2379 35-01-M02379_910904959_910904959</t>
  </si>
  <si>
    <t>17.11.2021 18:05:35</t>
  </si>
  <si>
    <t>17.11.2021 20:29:09</t>
  </si>
  <si>
    <t>MAVİDERE TR-1 35-31-L00209_956574859_956574859</t>
  </si>
  <si>
    <t>17.11.2021 18:13:05</t>
  </si>
  <si>
    <t>17.11.2021 19:21:14</t>
  </si>
  <si>
    <t>DAĞDERE TR-1 35-29-L00320_B_56400195_56400195</t>
  </si>
  <si>
    <t>17.11.2021 18:13:44</t>
  </si>
  <si>
    <t>17.11.2021 23:09:22</t>
  </si>
  <si>
    <t>ARDIÇ TR-8 35-21-L00131_D_60982176_60982176</t>
  </si>
  <si>
    <t>17.11.2021 18:13:49</t>
  </si>
  <si>
    <t>17.11.2021 20:56:02</t>
  </si>
  <si>
    <t>ÇOMAKLAR KÖYÜ TR-1 35-32-L00077_946415826_946415826</t>
  </si>
  <si>
    <t>17.11.2021 18:19:32</t>
  </si>
  <si>
    <t>17.11.2021 21:41:01</t>
  </si>
  <si>
    <t>TR-138 35-19-L00138_956699430_956699430</t>
  </si>
  <si>
    <t>17.11.2021 18:14:42</t>
  </si>
  <si>
    <t>17.11.2021 19:07:37</t>
  </si>
  <si>
    <t>_B_56387461_56387461</t>
  </si>
  <si>
    <t>17.11.2021 17:56:23</t>
  </si>
  <si>
    <t>17.11.2021 19:07:05</t>
  </si>
  <si>
    <t>MURADİYE TR-5 (ESKİ MEZARLIK YANI) 45-71-M00204_B B3_5973840</t>
  </si>
  <si>
    <t>17.11.2021 18:22:54</t>
  </si>
  <si>
    <t>17.11.2021 22:50:24</t>
  </si>
  <si>
    <t>YAĞCILAR TR-2 45-71-M01441_B_56401676_56401676</t>
  </si>
  <si>
    <t>17.11.2021 18:18:05</t>
  </si>
  <si>
    <t>17.11.2021 20:48:10</t>
  </si>
  <si>
    <t>BALABANLI FİKRET TEKELİ SULAMA GRB TR-6 35-15-M00335_A_56367973_56367973</t>
  </si>
  <si>
    <t>17.11.2021 18:18:32</t>
  </si>
  <si>
    <t>17.11.2021 21:07:43</t>
  </si>
  <si>
    <t>İZZETTİN TR-2 45-83-M00439_955157127_955157127</t>
  </si>
  <si>
    <t>17.11.2021 18:33:26</t>
  </si>
  <si>
    <t>17.11.2021 22:03:35</t>
  </si>
  <si>
    <t>M-11 GERMİYAN 35-18-M00011_950441978_950441978</t>
  </si>
  <si>
    <t>17.11.2021 18:37:00</t>
  </si>
  <si>
    <t>17.11.2021 19:07:08</t>
  </si>
  <si>
    <t>M-11 GERMİYAN 35-18-M00011_950441982_950441982</t>
  </si>
  <si>
    <t>17.11.2021 18:38:00</t>
  </si>
  <si>
    <t>17.11.2021 19:05:29</t>
  </si>
  <si>
    <t>SARUHANLI TR-17 45-80-M00017_B_56388539_56388539</t>
  </si>
  <si>
    <t>17.11.2021 20:03:36</t>
  </si>
  <si>
    <t>TR-2/7 45-72-L00007_A_56393686_56393686</t>
  </si>
  <si>
    <t>17.11.2021 18:37:38</t>
  </si>
  <si>
    <t>17.11.2021 19:38:20</t>
  </si>
  <si>
    <t>ÇAYLI TR-4 35-15-L00191_950390132_950390132</t>
  </si>
  <si>
    <t>17.11.2021 18:42:05</t>
  </si>
  <si>
    <t>17.11.2021 20:29:45</t>
  </si>
  <si>
    <t>TR-129 35-19-L00129_956662674_956662674</t>
  </si>
  <si>
    <t>17.11.2021 18:46:34</t>
  </si>
  <si>
    <t>17.11.2021 21:37:54</t>
  </si>
  <si>
    <t>KIZILDAM TR-1 45-75-M00149_945603055_945603055</t>
  </si>
  <si>
    <t>17.11.2021 19:20:28</t>
  </si>
  <si>
    <t>17.11.2021 21:23:07</t>
  </si>
  <si>
    <t>DM-2/3 ESKİ ANIT YANI 35-18-L00581_950453859_950453859</t>
  </si>
  <si>
    <t>17.11.2021 19:18:36</t>
  </si>
  <si>
    <t>17.11.2021 23:45:16</t>
  </si>
  <si>
    <t>KOYUNDERE TR-12 35-28-M00161_6434518_56366151_56366151</t>
  </si>
  <si>
    <t>17.11.2021 19:28:21</t>
  </si>
  <si>
    <t>17.11.2021 20:50:37</t>
  </si>
  <si>
    <t>MENEMEN TR-48 35-28-L00048_B_65504738_65504738</t>
  </si>
  <si>
    <t>17.11.2021 19:22:52</t>
  </si>
  <si>
    <t>17.11.2021 22:04:02</t>
  </si>
  <si>
    <t>MEDAR TR-6 45-72-L00276_956514279_956514279</t>
  </si>
  <si>
    <t>17.11.2021 19:41:54</t>
  </si>
  <si>
    <t>17.11.2021 20:46:08</t>
  </si>
  <si>
    <t>DM-16/24 45-71-M02400_953200366_953200366</t>
  </si>
  <si>
    <t>17.11.2021 20:05:46</t>
  </si>
  <si>
    <t>17.11.2021 21:08:45</t>
  </si>
  <si>
    <t>HASANLAR TR-3 35-28-M00506_DIREK TIPI TRAFO HUCRESI H01_2109944</t>
  </si>
  <si>
    <t>OG Ayırıcı Arızası</t>
  </si>
  <si>
    <t>17.11.2021 20:51:17</t>
  </si>
  <si>
    <t>17.11.2021 22:38:29</t>
  </si>
  <si>
    <t>DM-3/18 35-19-M00416_8987640 a1b_5962331</t>
  </si>
  <si>
    <t>17.11.2021 20:56:42</t>
  </si>
  <si>
    <t>18.11.2021 00:20:19</t>
  </si>
  <si>
    <t>MURADİYE TR-2 SU DEPOSU 45-71-M00199_953114530_953114530</t>
  </si>
  <si>
    <t>17.11.2021 23:32:01</t>
  </si>
  <si>
    <t>M-2517 35-02-M02517_912987154_912987154</t>
  </si>
  <si>
    <t>17.11.2021 22:00:29</t>
  </si>
  <si>
    <t>17.11.2021 22:50:44</t>
  </si>
  <si>
    <t>BATAKLIK MAHALLESİ TR 35-16-M00008_A_56395399_56395399</t>
  </si>
  <si>
    <t>17.11.2021 22:39:19</t>
  </si>
  <si>
    <t>17.11.2021 23:55:37</t>
  </si>
  <si>
    <t>TATAR DM 35-19-M00256_ALAÇATI-1 ÇIKIŞ M12_2053774</t>
  </si>
  <si>
    <t>17.11.2021 23:01:41</t>
  </si>
  <si>
    <t>18.11.2021 00:06:00</t>
  </si>
  <si>
    <t>UĞURLU KÖK 45-86-M00045_GÜNDOĞDU UĞURLU M02_72226020</t>
  </si>
  <si>
    <t>17.11.2021 23:19:14</t>
  </si>
  <si>
    <t>17.11.2021 23:20:01</t>
  </si>
  <si>
    <t>AVŞAR TR-3 45-83-L00351_45-83-L00351_2357127</t>
  </si>
  <si>
    <t>17.11.2021 23:10:49</t>
  </si>
  <si>
    <t>18.11.2021 00:09:07</t>
  </si>
  <si>
    <t>K-3148 35-04-K03148_A_56364235_56364235</t>
  </si>
  <si>
    <t>22.11.2021 15:36:55</t>
  </si>
  <si>
    <t>22.11.2021 16:18:59</t>
  </si>
  <si>
    <t>TR-17 35-19-L00017_956673836_956673836</t>
  </si>
  <si>
    <t>22.11.2021 09:41:15</t>
  </si>
  <si>
    <t>22.11.2021 15:32:59</t>
  </si>
  <si>
    <t>URGANLI YENİKÖY TR-1 45-83-L00447_45-83-L00447_2358111</t>
  </si>
  <si>
    <t>22.11.2021 09:21:47</t>
  </si>
  <si>
    <t>22.11.2021 17:12:26</t>
  </si>
  <si>
    <t>OSMAN ÇAMUROĞLU VE ARK.ÖZEL TR 45-71-M01625Ö_45-71-M01625Ö_2371497</t>
  </si>
  <si>
    <t>22.11.2021 08:54:52</t>
  </si>
  <si>
    <t>22.11.2021 09:55:10</t>
  </si>
  <si>
    <t>M-2438 35-02-M02438_910352797_910352797</t>
  </si>
  <si>
    <t>22.11.2021 11:16:43</t>
  </si>
  <si>
    <t>22.11.2021 19:29:38</t>
  </si>
  <si>
    <t>PINAR KÖYÜ TR-1 45-71-M01686_43175948_56389173_56389173</t>
  </si>
  <si>
    <t>22.11.2021 12:42:29</t>
  </si>
  <si>
    <t>22.11.2021 17:29:17</t>
  </si>
  <si>
    <t>ZEYTİNALAN TR-110 35-19-M00110_5855566_56377036_56377036</t>
  </si>
  <si>
    <t>22.11.2021 17:48:52</t>
  </si>
  <si>
    <t>22.11.2021 18:52:04</t>
  </si>
  <si>
    <t>ÜÇYOL KÖK 45-82-M00128_KARAÇAM GES M05_2329338</t>
  </si>
  <si>
    <t>22.11.2021 17:05:44</t>
  </si>
  <si>
    <t>22.11.2021 17:48:38</t>
  </si>
  <si>
    <t>YAĞMURLU TR-2 45-76-L00170_DIREK TIPI TRAFO HUCRESI H01_2093233</t>
  </si>
  <si>
    <t>22.11.2021 16:20:46</t>
  </si>
  <si>
    <t>22.11.2021 17:14:49</t>
  </si>
  <si>
    <t>GÖKÇEKÖY TURGUTREİS TR-1 45-80-L00180_956544796_956544796</t>
  </si>
  <si>
    <t>22.11.2021 11:17:49</t>
  </si>
  <si>
    <t>22.11.2021 13:27:28</t>
  </si>
  <si>
    <t>BOZYAKA TM 35-01-A00007_BOZYAKA-15 K27_2312201</t>
  </si>
  <si>
    <t>22.11.2021 08:20:00</t>
  </si>
  <si>
    <t>22.11.2021 08:37:16</t>
  </si>
  <si>
    <t>MORALILAR İM 45-72-A00002_HatBaşıAyırıcı_53140328 L03_53140328</t>
  </si>
  <si>
    <t>22.11.2021 11:29:39</t>
  </si>
  <si>
    <t>22.11.2021 15:03:08</t>
  </si>
  <si>
    <t>KARABURUN TR-4 35-21-L00145_954668192_954668192</t>
  </si>
  <si>
    <t>22.11.2021 11:36:06</t>
  </si>
  <si>
    <t>22.11.2021 17:35:44</t>
  </si>
  <si>
    <t>USLU DEMİR KÖK 35-28-M00758_DİREK NO-3 (DSİ) M05_2117241</t>
  </si>
  <si>
    <t>22.11.2021 09:00:52</t>
  </si>
  <si>
    <t>22.11.2021 14:37:14</t>
  </si>
  <si>
    <t>TR-36 45-78-L00036_A_56387708_56387708</t>
  </si>
  <si>
    <t>22.11.2021 18:36:20</t>
  </si>
  <si>
    <t>22.11.2021 20:00:59</t>
  </si>
  <si>
    <t>K-3141 35-07-K03141_35-07-K03141_48417431</t>
  </si>
  <si>
    <t>22.11.2021 07:28:49</t>
  </si>
  <si>
    <t>22.11.2021 08:58:11</t>
  </si>
  <si>
    <t>DM-8/25 DOĞU KIŞLA KABİN 45-71-M01317_953198534_953198534</t>
  </si>
  <si>
    <t>22.11.2021 16:32:28</t>
  </si>
  <si>
    <t>22.11.2021 17:24:50</t>
  </si>
  <si>
    <t>K-3273 35-07-K03273_TRAFO K01_2071796</t>
  </si>
  <si>
    <t>OG Kademe Ayarı</t>
  </si>
  <si>
    <t>22.11.2021 15:55:00</t>
  </si>
  <si>
    <t>22.11.2021 16:19:16</t>
  </si>
  <si>
    <t>22.11.2021 18:06:08</t>
  </si>
  <si>
    <t>22.11.2021 19:39:06</t>
  </si>
  <si>
    <t>UZUNDERE TM 35-01-A00013_LİMONTEPE M20_2302929</t>
  </si>
  <si>
    <t>22.11.2021 04:23:00</t>
  </si>
  <si>
    <t>22.11.2021 05:17:12</t>
  </si>
  <si>
    <t>TAYTAN OFİS KÖK 45-78-M00314_ÜLKÜ FABRİKALAR M014_60669731</t>
  </si>
  <si>
    <t>22.11.2021 08:14:52</t>
  </si>
  <si>
    <t>22.11.2021 11:07:15</t>
  </si>
  <si>
    <t>TR-32 45-74-M00032_45-74-M00032_2376540</t>
  </si>
  <si>
    <t>22.11.2021 10:04:18</t>
  </si>
  <si>
    <t>22.11.2021 16:45:56</t>
  </si>
  <si>
    <t>L-283 35-18-L00283_950458913_950458913</t>
  </si>
  <si>
    <t>22.11.2021 09:34:00</t>
  </si>
  <si>
    <t>22.11.2021 10:34:32</t>
  </si>
  <si>
    <t>K-1464 35-09-K01464_913643463_913643463</t>
  </si>
  <si>
    <t>22.11.2021 14:05:57</t>
  </si>
  <si>
    <t>22.11.2021 16:10:14</t>
  </si>
  <si>
    <t>K-3965 35-04-K03965_99279706_99279706</t>
  </si>
  <si>
    <t>22.11.2021 18:53:54</t>
  </si>
  <si>
    <t>22.11.2021 20:12:26</t>
  </si>
  <si>
    <t>22.11.2021 12:42:00</t>
  </si>
  <si>
    <t>22.11.2021 17:39:00</t>
  </si>
  <si>
    <t>K-1950 35-08-K01950_912079105_912079105</t>
  </si>
  <si>
    <t>22.11.2021 10:18:25</t>
  </si>
  <si>
    <t>22.11.2021 13:25:40</t>
  </si>
  <si>
    <t>K-206 35-01-K00206_TRAFO K04_2325421</t>
  </si>
  <si>
    <t>22.11.2021 01:55:54</t>
  </si>
  <si>
    <t>22.11.2021 01:57:19</t>
  </si>
  <si>
    <t>ALAÇATI TM 35-18-A00005_URLA-1 M09_2311010</t>
  </si>
  <si>
    <t>22.11.2021 09:11:26</t>
  </si>
  <si>
    <t>22.11.2021 10:28:58</t>
  </si>
  <si>
    <t>AKALAN TR-1 35-27-M00433_DIREK TIPI TRAFO HUCRESI H01_2051132</t>
  </si>
  <si>
    <t>22.11.2021 17:22:20</t>
  </si>
  <si>
    <t>22.11.2021 23:16:12</t>
  </si>
  <si>
    <t>YENİKÖY TOPRAK SU TR-12 35-15-L00380_953083347_953083347</t>
  </si>
  <si>
    <t>22.11.2021 17:53:31</t>
  </si>
  <si>
    <t>22.11.2021 21:22:19</t>
  </si>
  <si>
    <t>K-277 35-04-K00277_D_56370541_56370541</t>
  </si>
  <si>
    <t>22.11.2021 16:02:00</t>
  </si>
  <si>
    <t>22.11.2021 17:08:55</t>
  </si>
  <si>
    <t>K-299 35-02-K00299_99938935_99938935</t>
  </si>
  <si>
    <t>22.11.2021 14:45:15</t>
  </si>
  <si>
    <t>22.11.2021 16:12:17</t>
  </si>
  <si>
    <t>KÜÇÜKYAYA TR-1 45-76-L00130_45-76-L00130_2347427</t>
  </si>
  <si>
    <t>22.11.2021 09:07:11</t>
  </si>
  <si>
    <t>22.11.2021 12:38:10</t>
  </si>
  <si>
    <t>OTOYOL DM 45-80-M02917_APPAK M01_72022599</t>
  </si>
  <si>
    <t>22.11.2021 09:54:59</t>
  </si>
  <si>
    <t>22.11.2021 11:36:13</t>
  </si>
  <si>
    <t>TR-170 45-78-L00170_B_65509691_65509691</t>
  </si>
  <si>
    <t>22.11.2021 09:31:12</t>
  </si>
  <si>
    <t>22.11.2021 16:57:17</t>
  </si>
  <si>
    <t>K-938 35-02-K00938_910134305_910134305</t>
  </si>
  <si>
    <t>22.11.2021 17:25:05</t>
  </si>
  <si>
    <t>22.11.2021 21:09:18</t>
  </si>
  <si>
    <t>HACIRAHMANLAR TARIMSAL SULAMA ÖZEL KÖK 45-80-M02000Ö_ M05_2083388</t>
  </si>
  <si>
    <t>22.11.2021 15:12:00</t>
  </si>
  <si>
    <t>22.11.2021 16:56:46</t>
  </si>
  <si>
    <t>YAĞCILAR TR-2 45-71-M01441_953216292_953216292</t>
  </si>
  <si>
    <t>22.11.2021 09:10:00</t>
  </si>
  <si>
    <t>22.11.2021 10:28:48</t>
  </si>
  <si>
    <t>TR-19 (M-719) 35-30-M00719_955300309_955300309</t>
  </si>
  <si>
    <t>22.11.2021 19:36:37</t>
  </si>
  <si>
    <t>22.11.2021 23:09:40</t>
  </si>
  <si>
    <t>L-321 35-18-L00321_950449407_950449407</t>
  </si>
  <si>
    <t>22.11.2021 09:11:02</t>
  </si>
  <si>
    <t>22.11.2021 09:45:24</t>
  </si>
  <si>
    <t>SARUHANLI TR-25 45-80-M00025_TR-135 PAĞMAT ÖZEL M03_72203530</t>
  </si>
  <si>
    <t>22.11.2021 08:39:30</t>
  </si>
  <si>
    <t>22.11.2021 09:13:38</t>
  </si>
  <si>
    <t>UZUNKUYU TR-1 35-19-M00203_956699075_956699075</t>
  </si>
  <si>
    <t>22.11.2021 08:55:44</t>
  </si>
  <si>
    <t>22.11.2021 10:19:01</t>
  </si>
  <si>
    <t>BOZYAKA TM 35-01-A00007_BOZYAKA-4 K16_2314205</t>
  </si>
  <si>
    <t>22.11.2021 08:19:00</t>
  </si>
  <si>
    <t>22.11.2021 08:30:06</t>
  </si>
  <si>
    <t>TR-113 ZEYTİNALANI 35-19-L00113_B_56372540_56372540</t>
  </si>
  <si>
    <t>22.11.2021 00:25:55</t>
  </si>
  <si>
    <t>22.11.2021 02:27:28</t>
  </si>
  <si>
    <t>GÖLCÜK DM 35-15-L01153_SUBATAN L04_67177020</t>
  </si>
  <si>
    <t>22.11.2021 09:45:21</t>
  </si>
  <si>
    <t>22.11.2021 15:38:00</t>
  </si>
  <si>
    <t>TR-1/63 45-72-M00063_956528944_956528944</t>
  </si>
  <si>
    <t>22.11.2021 15:29:58</t>
  </si>
  <si>
    <t>22.11.2021 17:25:15</t>
  </si>
  <si>
    <t>KINIK TR-13 35-24-L00013_955220744_955220744</t>
  </si>
  <si>
    <t>22.11.2021 16:10:58</t>
  </si>
  <si>
    <t>22.11.2021 17:29:32</t>
  </si>
  <si>
    <t>K-3148 35-04-K03148_912853343_912853343</t>
  </si>
  <si>
    <t>22.11.2021 21:47:02</t>
  </si>
  <si>
    <t>M-1111 35-08-M01111_35-08-M01111_42042933</t>
  </si>
  <si>
    <t>22.11.2021 10:09:20</t>
  </si>
  <si>
    <t>22.11.2021 12:45:04</t>
  </si>
  <si>
    <t>SALİHLER TR-1 35-30-L00144_B_56405444_56405444</t>
  </si>
  <si>
    <t>22.11.2021 13:22:25</t>
  </si>
  <si>
    <t>22.11.2021 14:15:26</t>
  </si>
  <si>
    <t>K-1526 35-02-K01526_913690651_913690651</t>
  </si>
  <si>
    <t>22.11.2021 13:43:32</t>
  </si>
  <si>
    <t>22.11.2021 17:33:19</t>
  </si>
  <si>
    <t>TR-150 35-15-M00150_DAĞITIM TRAFO TR-150 M03_66882138</t>
  </si>
  <si>
    <t>22.11.2021 09:11:45</t>
  </si>
  <si>
    <t>22.11.2021 15:29:30</t>
  </si>
  <si>
    <t>M-2115 35-03-M02115_M-2116 M02_72197324</t>
  </si>
  <si>
    <t>22.11.2021 09:43:55</t>
  </si>
  <si>
    <t>22.11.2021 11:29:32</t>
  </si>
  <si>
    <t>K-595 35-01-K00595_35-01-K00595_41901075</t>
  </si>
  <si>
    <t>22.11.2021 18:37:30</t>
  </si>
  <si>
    <t>22.11.2021 20:13:08</t>
  </si>
  <si>
    <t>BUCA TM 35-03-A00003_Buca-3 K05_2311765</t>
  </si>
  <si>
    <t>22.11.2021 20:30:00</t>
  </si>
  <si>
    <t>22.11.2021 21:22:52</t>
  </si>
  <si>
    <t>KINIK TR-7 35-24-L00007_955216043_955216043</t>
  </si>
  <si>
    <t>22.11.2021 11:05:29</t>
  </si>
  <si>
    <t>22.11.2021 12:53:37</t>
  </si>
  <si>
    <t>KADIOVACIK TR-1 35-19-M00202_7642831_56376017_56376017</t>
  </si>
  <si>
    <t>22.11.2021 17:46:47</t>
  </si>
  <si>
    <t>22.11.2021 19:04:29</t>
  </si>
  <si>
    <t>M-2144 35-07-M02144_912530323_912530323</t>
  </si>
  <si>
    <t>22.11.2021 16:09:19</t>
  </si>
  <si>
    <t>22.11.2021 17:36:43</t>
  </si>
  <si>
    <t>KINIK ORGANİZE DM 35-24-M00208_KOCAÖMERLİ KÖYLER M03_72108279</t>
  </si>
  <si>
    <t>22.11.2021 10:56:33</t>
  </si>
  <si>
    <t>22.11.2021 11:22:05</t>
  </si>
  <si>
    <t>ÇENİKLER TR-1 35-20-L00284_35-20-L00284_2363349</t>
  </si>
  <si>
    <t>22.11.2021 11:18:28</t>
  </si>
  <si>
    <t>22.11.2021 18:37:15</t>
  </si>
  <si>
    <t>KABAZLI TR-2 45-78-M00679_953291590_953291590</t>
  </si>
  <si>
    <t>22.11.2021 14:43:48</t>
  </si>
  <si>
    <t>22.11.2021 16:49:34</t>
  </si>
  <si>
    <t>URLA TM-1 35-19-A00004_HatBaşıAyırıcı_53134090 M07_53134090</t>
  </si>
  <si>
    <t>22.11.2021 17:04:28</t>
  </si>
  <si>
    <t>22.11.2021 17:46:36</t>
  </si>
  <si>
    <t>ALAŞEHİR TR-75 45-73-M00075_915774700_915774700</t>
  </si>
  <si>
    <t>22.11.2021 16:54:50</t>
  </si>
  <si>
    <t>22.11.2021 18:52:40</t>
  </si>
  <si>
    <t>TAŞDİBİ TR-1 45-80-M00171_956534807_956534807</t>
  </si>
  <si>
    <t>22.11.2021 18:29:32</t>
  </si>
  <si>
    <t>22.11.2021 20:12:00</t>
  </si>
  <si>
    <t>BUCA TM 35-03-A00003_Buca-1 K03_2311763</t>
  </si>
  <si>
    <t>22.11.2021 02:16:40</t>
  </si>
  <si>
    <t>22.11.2021 03:22:25</t>
  </si>
  <si>
    <t>DM06/TR-01 45-73-M00053_ALAŞEHİR TM ŞEHİR-2 M01_67583623</t>
  </si>
  <si>
    <t>22.11.2021 01:13:08</t>
  </si>
  <si>
    <t>22.11.2021 01:40:26</t>
  </si>
  <si>
    <t>DM-19/02 45-71-M00713_ORTA ÖLÇEKLİ HAVAİ HAT M07_2079029</t>
  </si>
  <si>
    <t>22.11.2021 14:49:55</t>
  </si>
  <si>
    <t>22.11.2021 18:34:02</t>
  </si>
  <si>
    <t>K-2308 35-01-K02308_913159117_913159117</t>
  </si>
  <si>
    <t>22.11.2021 15:51:13</t>
  </si>
  <si>
    <t>22.11.2021 17:41:02</t>
  </si>
  <si>
    <t>K-1637 35-01-K01637_911465594_911465594</t>
  </si>
  <si>
    <t>22.11.2021 09:57:43</t>
  </si>
  <si>
    <t>22.11.2021 12:16:11</t>
  </si>
  <si>
    <t>KARABULU KÖK 35-31-L00227_KARABULU L05_2119138</t>
  </si>
  <si>
    <t>22.11.2021 09:42:41</t>
  </si>
  <si>
    <t>22.11.2021 14:53:24</t>
  </si>
  <si>
    <t>K-3887 35-02-K03887_A_56381927_56381927</t>
  </si>
  <si>
    <t>22.11.2021 09:21:56</t>
  </si>
  <si>
    <t>22.11.2021 17:54:05</t>
  </si>
  <si>
    <t>TATAR DM 35-19-M00256_ALAÇATI-1 GİRİŞ M11_2319182</t>
  </si>
  <si>
    <t>27.11.2021 14:15:22</t>
  </si>
  <si>
    <t>27.11.2021 15:31:36</t>
  </si>
  <si>
    <t>MORDOĞAN TR-1 35-21-L00201_D_56377163_56377163</t>
  </si>
  <si>
    <t>27.11.2021 14:43:47</t>
  </si>
  <si>
    <t>27.11.2021 20:08:08</t>
  </si>
  <si>
    <t>K-444 35-02-K00444_A_56362466_56362466</t>
  </si>
  <si>
    <t>27.11.2021 18:12:05</t>
  </si>
  <si>
    <t>27.11.2021 22:26:18</t>
  </si>
  <si>
    <t>KAYRANLAR TR-1 45-81-M00062_B_65510186_65510186</t>
  </si>
  <si>
    <t>27.11.2021 11:23:53</t>
  </si>
  <si>
    <t>27.11.2021 12:53:19</t>
  </si>
  <si>
    <t>HARMANDALI KÖK 45-71-M00061_NURİ SORMAN M11_72231093</t>
  </si>
  <si>
    <t>27.11.2021 03:42:00</t>
  </si>
  <si>
    <t>27.11.2021 03:52:29</t>
  </si>
  <si>
    <t>TR-30 35-27-M00030_914048280_914048280</t>
  </si>
  <si>
    <t>27.11.2021 10:21:28</t>
  </si>
  <si>
    <t>27.11.2021 13:08:59</t>
  </si>
  <si>
    <t>EMİRLİ TR-2 35-15-L00858__72373599_72373599</t>
  </si>
  <si>
    <t>27.11.2021 06:29:03</t>
  </si>
  <si>
    <t>27.11.2021 11:28:43</t>
  </si>
  <si>
    <t>NURİ SOLMAN 45-71-M00918_DIREK TIPI TRAFO HUCRESI H01_2082484</t>
  </si>
  <si>
    <t>27.11.2021 08:12:34</t>
  </si>
  <si>
    <t>27.11.2021 16:54:57</t>
  </si>
  <si>
    <t>K-1603 35-01-K01603_965356314_965356314</t>
  </si>
  <si>
    <t>27.11.2021 07:24:22</t>
  </si>
  <si>
    <t>27.11.2021 08:38:34</t>
  </si>
  <si>
    <t>SIRIMLI TR-1 35-31-L00201_47875030_56380208_56380208</t>
  </si>
  <si>
    <t>27.11.2021 11:51:04</t>
  </si>
  <si>
    <t>27.11.2021 18:59:42</t>
  </si>
  <si>
    <t>KİBAR KÖYÜ TR-2 35-31-L00313_DIREK TIPI TRAFO HUCRESI H01_2050059</t>
  </si>
  <si>
    <t>27.11.2021 21:35:00</t>
  </si>
  <si>
    <t>28.11.2021 03:09:47</t>
  </si>
  <si>
    <t>BADINCA TR-4 45-73-M00382_945648014_945648014</t>
  </si>
  <si>
    <t>27.11.2021 13:16:40</t>
  </si>
  <si>
    <t>27.11.2021 15:51:45</t>
  </si>
  <si>
    <t>KÜÇÜKBELEN KÖYÜ TR-1 45-71-M01677_DIREK TIPI TRAFO HUCRESI H01_2089353</t>
  </si>
  <si>
    <t>27.11.2021 08:10:28</t>
  </si>
  <si>
    <t>28.11.2021 23:43:33</t>
  </si>
  <si>
    <t>M-3260(YATIRIM REZERVE) 35-04-M03260_A_56383141_56383141</t>
  </si>
  <si>
    <t>27.11.2021 09:47:50</t>
  </si>
  <si>
    <t>27.11.2021 17:32:24</t>
  </si>
  <si>
    <t>ÇİMENTEPE TR-1 45-79-M00236_954986467_954986467</t>
  </si>
  <si>
    <t>27.11.2021 17:15:35</t>
  </si>
  <si>
    <t>27.11.2021 19:31:05</t>
  </si>
  <si>
    <t>M-3520(YATIRIM REZERVE) 35-09-M03520_F f1b_5878931</t>
  </si>
  <si>
    <t>27.11.2021 08:07:51</t>
  </si>
  <si>
    <t>27.11.2021 09:26:33</t>
  </si>
  <si>
    <t>TİRE İM-DM-1 35-29-A00001_TOKİ M24_2313895</t>
  </si>
  <si>
    <t>27.11.2021 01:12:33</t>
  </si>
  <si>
    <t>27.11.2021 02:11:38</t>
  </si>
  <si>
    <t>KAZANLI KÖK 35-15-L00951_GÖKÇEN İM L01_66954456</t>
  </si>
  <si>
    <t>27.11.2021 11:18:19</t>
  </si>
  <si>
    <t>27.11.2021 11:18:49</t>
  </si>
  <si>
    <t>DERİCİLER SİTESİ TR-1 ÖZEL TR 45-71-M02090Ö_45-71-M02090Ö_50042887</t>
  </si>
  <si>
    <t>27.11.2021 07:30:25</t>
  </si>
  <si>
    <t>27.11.2021 11:28:05</t>
  </si>
  <si>
    <t>L-59 GÜVENTUR 35-14-L00059_956634687_956634687</t>
  </si>
  <si>
    <t>27.11.2021 19:35:02</t>
  </si>
  <si>
    <t>27.11.2021 21:36:57</t>
  </si>
  <si>
    <t>TR-37 35-30-L00037_955315811_955315811</t>
  </si>
  <si>
    <t>27.11.2021 15:19:43</t>
  </si>
  <si>
    <t>27.11.2021 17:01:25</t>
  </si>
  <si>
    <t>M-235 35-02-M00235_C_56382751_56382751</t>
  </si>
  <si>
    <t>27.11.2021 09:33:05</t>
  </si>
  <si>
    <t>27.11.2021 12:39:21</t>
  </si>
  <si>
    <t>AŞAĞI KIZILCA TR-3 35-27-L00047_DIREK TIPI TRAFO HUCRESI H01_2048114</t>
  </si>
  <si>
    <t>27.11.2021 15:57:57</t>
  </si>
  <si>
    <t>27.11.2021 19:20:55</t>
  </si>
  <si>
    <t>TAVUK ÇUKURU TR-1 35-16-M00043_35-16-M00043_2346851</t>
  </si>
  <si>
    <t>27.11.2021 00:12:42</t>
  </si>
  <si>
    <t>27.11.2021 07:17:04</t>
  </si>
  <si>
    <t>ARMUTLU DM-2/TR-36 (ESKİ TR-6) 35-27-L00006_C_65510944_65510944</t>
  </si>
  <si>
    <t>27.11.2021 00:08:16</t>
  </si>
  <si>
    <t>27.11.2021 04:58:37</t>
  </si>
  <si>
    <t>ASARLIK TR-10 35-28-M00593_953370543_953370543</t>
  </si>
  <si>
    <t>27.11.2021 12:40:30</t>
  </si>
  <si>
    <t>27.11.2021 16:17:39</t>
  </si>
  <si>
    <t>KORUCUK-1 35-26-M00461_6486190_56357511_56357511</t>
  </si>
  <si>
    <t>27.11.2021 10:03:00</t>
  </si>
  <si>
    <t>27.11.2021 10:54:06</t>
  </si>
  <si>
    <t>ÇAYIRLI KARŞIYAKA TR-2 35-29-L00161__72405220_72405220</t>
  </si>
  <si>
    <t>27.11.2021 13:32:55</t>
  </si>
  <si>
    <t>27.11.2021 14:59:48</t>
  </si>
  <si>
    <t>KÖREZ MAH. TR-1 45-73-M00533_C_56387632_56387632</t>
  </si>
  <si>
    <t>27.11.2021 15:34:54</t>
  </si>
  <si>
    <t>27.11.2021 19:10:26</t>
  </si>
  <si>
    <t>DOĞANCI TR-2 35-31-L00335_47797524_56352285_56352285</t>
  </si>
  <si>
    <t>27.11.2021 13:07:00</t>
  </si>
  <si>
    <t>27.11.2021 13:21:23</t>
  </si>
  <si>
    <t>SOMA TR-3/1 45-82-M00081_A_56388273_56388273</t>
  </si>
  <si>
    <t>27.11.2021 08:26:20</t>
  </si>
  <si>
    <t>27.11.2021 11:22:58</t>
  </si>
  <si>
    <t>K-1495 35-04-K01495_99293497_99293497</t>
  </si>
  <si>
    <t>27.11.2021 13:56:23</t>
  </si>
  <si>
    <t>27.11.2021 18:52:16</t>
  </si>
  <si>
    <t>K-3736 35-03-K03736_B_56366660_56366660</t>
  </si>
  <si>
    <t>27.11.2021 10:12:30</t>
  </si>
  <si>
    <t>27.11.2021 12:48:37</t>
  </si>
  <si>
    <t>L-101 ÇELEBİ 35-18-L00101_6807409_56376173_56376173</t>
  </si>
  <si>
    <t>27.11.2021 11:24:39</t>
  </si>
  <si>
    <t>27.11.2021 16:13:18</t>
  </si>
  <si>
    <t>GÖLBAŞI TR-1 45-77-M00087_945513508_945513508</t>
  </si>
  <si>
    <t>27.11.2021 14:27:58</t>
  </si>
  <si>
    <t>27.11.2021 17:28:01</t>
  </si>
  <si>
    <t>CAFER BEY EVREN MAH.TR-1 45-78-L00711_45-78-L00711_2377210</t>
  </si>
  <si>
    <t>27.11.2021 03:47:28</t>
  </si>
  <si>
    <t>27.11.2021 04:58:23</t>
  </si>
  <si>
    <t>ALAYAKA TR-1 45-73-M01059_45-73-M01059_2363793</t>
  </si>
  <si>
    <t>27.11.2021 08:42:00</t>
  </si>
  <si>
    <t>27.11.2021 14:45:15</t>
  </si>
  <si>
    <t>ULUCAK TM 35-28-A00002_HARMANDALI M07_2313769</t>
  </si>
  <si>
    <t>27.11.2021 22:48:37</t>
  </si>
  <si>
    <t>27.11.2021 23:20:09</t>
  </si>
  <si>
    <t>AYDOĞDU TR-1 45-73-M00899_A_56403332_56403332</t>
  </si>
  <si>
    <t>27.11.2021 08:37:03</t>
  </si>
  <si>
    <t>27.11.2021 12:52:29</t>
  </si>
  <si>
    <t>BELENYENİCE KÖYÜ TR-1 45-71-M01512_953194792_953194792</t>
  </si>
  <si>
    <t>27.11.2021 15:14:36</t>
  </si>
  <si>
    <t>28.11.2021 12:11:48</t>
  </si>
  <si>
    <t>KARABURUN TR-18 35-21-L00026_A_56390376_56390376</t>
  </si>
  <si>
    <t>27.11.2021 13:50:26</t>
  </si>
  <si>
    <t>28.11.2021 07:37:36</t>
  </si>
  <si>
    <t>M-2732 35-08-M02732_DAĞITIM TRAFOSU M01_78087363</t>
  </si>
  <si>
    <t>27.11.2021 16:18:46</t>
  </si>
  <si>
    <t>27.11.2021 18:16:44</t>
  </si>
  <si>
    <t>HARMANDALI DM-3 (M-211) 35-09-M00211_T _65581795</t>
  </si>
  <si>
    <t>27.11.2021 21:45:30</t>
  </si>
  <si>
    <t>28.11.2021 00:37:23</t>
  </si>
  <si>
    <t>DERELİ TR-1 35-29-L00461_35-29-L00461_72349508</t>
  </si>
  <si>
    <t>27.11.2021 07:14:44</t>
  </si>
  <si>
    <t>27.11.2021 11:13:29</t>
  </si>
  <si>
    <t>TR-84 45-78-L00084_953263843_953263843</t>
  </si>
  <si>
    <t>27.11.2021 16:58:43</t>
  </si>
  <si>
    <t>27.11.2021 18:57:36</t>
  </si>
  <si>
    <t>KARAKOVA TR-4 35-15-L01080_D_65499659_65499659</t>
  </si>
  <si>
    <t>27.11.2021 15:51:17</t>
  </si>
  <si>
    <t>27.11.2021 18:11:34</t>
  </si>
  <si>
    <t>M-2703 35-01-M02703_912080491_912080491</t>
  </si>
  <si>
    <t>27.11.2021 13:06:41</t>
  </si>
  <si>
    <t>27.11.2021 14:44:59</t>
  </si>
  <si>
    <t>CENNET MAHALLESİ TR-2 35-16-M00135_47492204_56396445_56396445</t>
  </si>
  <si>
    <t>27.11.2021 10:09:29</t>
  </si>
  <si>
    <t>27.11.2021 13:17:37</t>
  </si>
  <si>
    <t>KEMALPAŞA DM-3/TR28 (TR-43) 35-27-M00043_913341082_913341082</t>
  </si>
  <si>
    <t>27.11.2021 10:28:44</t>
  </si>
  <si>
    <t>27.11.2021 14:24:30</t>
  </si>
  <si>
    <t>OVACIK TR-4 35-31-L00147_47822230_56352532_56352532</t>
  </si>
  <si>
    <t>27.11.2021 10:30:21</t>
  </si>
  <si>
    <t>27.11.2021 17:34:54</t>
  </si>
  <si>
    <t>_97866083_97866083</t>
  </si>
  <si>
    <t>27.11.2021 08:22:33</t>
  </si>
  <si>
    <t>27.11.2021 13:58:34</t>
  </si>
  <si>
    <t>YENİ LİMAN TR-1 35-21-L00050_ H_49790967</t>
  </si>
  <si>
    <t>27.11.2021 07:38:05</t>
  </si>
  <si>
    <t>27.11.2021 15:50:00</t>
  </si>
  <si>
    <t>YAĞCILAR TR-1 35-32-L00134_A_56376356_56376356</t>
  </si>
  <si>
    <t>27.11.2021 07:26:28</t>
  </si>
  <si>
    <t>27.11.2021 11:49:58</t>
  </si>
  <si>
    <t>SİYEKLİ KÖK 45-71-M00185_OSMANCALI M04_72256964</t>
  </si>
  <si>
    <t>27.11.2021 01:59:27</t>
  </si>
  <si>
    <t>27.11.2021 02:22:00</t>
  </si>
  <si>
    <t>M-875 35-02-M00875_35-02-M00875_2364563</t>
  </si>
  <si>
    <t>27.11.2021 00:32:23</t>
  </si>
  <si>
    <t>27.11.2021 01:44:06</t>
  </si>
  <si>
    <t>KARABURUN TR-15 35-21-L00013_B_56357678_56357678</t>
  </si>
  <si>
    <t>27.11.2021 13:54:00</t>
  </si>
  <si>
    <t>27.11.2021 21:24:07</t>
  </si>
  <si>
    <t>YENİFOÇA TR-1 DM 35-23-M00001_YENİFOÇA TR-48 M09_72190234</t>
  </si>
  <si>
    <t>27.11.2021 08:30:33</t>
  </si>
  <si>
    <t>27.11.2021 09:04:00</t>
  </si>
  <si>
    <t>M-115 ARAPTEPESİ TR-1 35-14-M00115_7525898_56376815_56376815</t>
  </si>
  <si>
    <t>27.11.2021 20:27:00</t>
  </si>
  <si>
    <t>27.11.2021 22:43:51</t>
  </si>
  <si>
    <t>TİRE İM-DM-1 35-29-A00001_BOYNUYOĞUN L04_2059646</t>
  </si>
  <si>
    <t>27.11.2021 07:46:00</t>
  </si>
  <si>
    <t>27.11.2021 09:53:35</t>
  </si>
  <si>
    <t>BADEMLİ TR-18 35-15-L01033_C_56361649_56361649</t>
  </si>
  <si>
    <t>27.11.2021 11:38:12</t>
  </si>
  <si>
    <t>27.11.2021 13:32:46</t>
  </si>
  <si>
    <t>PANORAMA EVLERİ 35-21-L00039__72410623_72410623</t>
  </si>
  <si>
    <t>27.11.2021 07:34:20</t>
  </si>
  <si>
    <t>27.11.2021 21:33:04</t>
  </si>
  <si>
    <t>_A_56388504_56388504</t>
  </si>
  <si>
    <t>27.11.2021 06:47:29</t>
  </si>
  <si>
    <t>27.11.2021 17:29:02</t>
  </si>
  <si>
    <t>27.11.2021 15:25:00</t>
  </si>
  <si>
    <t>27.11.2021 18:29:00</t>
  </si>
  <si>
    <t>HALİLBEYLİ TR-7 35-27-M01056_98884611_98884611</t>
  </si>
  <si>
    <t>27.11.2021 09:31:05</t>
  </si>
  <si>
    <t>27.11.2021 14:14:26</t>
  </si>
  <si>
    <t>SEYİTOBA TR-1 45-80-L00177_A_56384550_56384550</t>
  </si>
  <si>
    <t>27.11.2021 16:10:56</t>
  </si>
  <si>
    <t>27.11.2021 18:38:52</t>
  </si>
  <si>
    <t>SARNIÇ İM 35-08-A00005_SARNIÇ-9 K09_2308975</t>
  </si>
  <si>
    <t>27.11.2021 16:26:18</t>
  </si>
  <si>
    <t>27.11.2021 18:20:53</t>
  </si>
  <si>
    <t>M-1635 GEÇİT 35-02-M01635_M-650 M03_2052010</t>
  </si>
  <si>
    <t>27.11.2021 09:45:00</t>
  </si>
  <si>
    <t>27.11.2021 10:14:09</t>
  </si>
  <si>
    <t>M-3127 35-10-M03127_912687107_912687107</t>
  </si>
  <si>
    <t>27.11.2021 14:21:53</t>
  </si>
  <si>
    <t>27.11.2021 18:32:42</t>
  </si>
  <si>
    <t>ELİT SİTELERİ 45-78-L00713__72371781_72371781</t>
  </si>
  <si>
    <t>27.11.2021 21:53:20</t>
  </si>
  <si>
    <t>27.11.2021 22:25:32</t>
  </si>
  <si>
    <t>TR-133 ÇAMLIK 35-19-L00133_9312388_56354355_56354355</t>
  </si>
  <si>
    <t>27.11.2021 08:07:56</t>
  </si>
  <si>
    <t>27.11.2021 09:39:36</t>
  </si>
  <si>
    <t>ULUKENT DM-4/10 35-28-M00032_A_60984339_60984339</t>
  </si>
  <si>
    <t>27.11.2021 04:16:53</t>
  </si>
  <si>
    <t>27.11.2021 05:26:04</t>
  </si>
  <si>
    <t>CENKYERİ TR-2 45-82-M00257_945533315_945533315</t>
  </si>
  <si>
    <t>27.11.2021 09:32:29</t>
  </si>
  <si>
    <t>27.11.2021 11:46:14</t>
  </si>
  <si>
    <t>SALİHLERALTI TANSAŞ KÖK 35-30-M00670_GÜLKENT-4 M02_72071642</t>
  </si>
  <si>
    <t>27.11.2021 17:29:40</t>
  </si>
  <si>
    <t>27.11.2021 18:33:38</t>
  </si>
  <si>
    <t>SULUDERE KÖK 35-31-L00057_KELETEPE L01_72236997</t>
  </si>
  <si>
    <t>27.11.2021 15:31:10</t>
  </si>
  <si>
    <t>27.11.2021 15:32:03</t>
  </si>
  <si>
    <t>BAĞLICA KÖK 45-79-M00248_ÇAVUŞLAR M04_72036938</t>
  </si>
  <si>
    <t>27.11.2021 11:08:50</t>
  </si>
  <si>
    <t>27.11.2021 13:03:20</t>
  </si>
  <si>
    <t>TR-26 35-16-L00026_B_56398135_56398135</t>
  </si>
  <si>
    <t>27.11.2021 14:29:34</t>
  </si>
  <si>
    <t>27.11.2021 20:30:31</t>
  </si>
  <si>
    <t>BOYNUYOĞUN KÖK 35-29-L00051_DM-1 L07_72215396</t>
  </si>
  <si>
    <t>27.11.2021 01:14:53</t>
  </si>
  <si>
    <t>27.11.2021 02:23:04</t>
  </si>
  <si>
    <t>KARGIN KÖK 45-71-M00095_AYTEKİNLER ESKİ HARMANDALI M07_2076259</t>
  </si>
  <si>
    <t>27.11.2021 02:37:59</t>
  </si>
  <si>
    <t>27.11.2021 21:21:15</t>
  </si>
  <si>
    <t>_B_60984414_60984414</t>
  </si>
  <si>
    <t>27.11.2021 01:01:52</t>
  </si>
  <si>
    <t>27.11.2021 05:43:00</t>
  </si>
  <si>
    <t>HACIKÖSELİ TR-1 45-83-L00427_45-83-L00427_2375983</t>
  </si>
  <si>
    <t>27.11.2021 07:33:41</t>
  </si>
  <si>
    <t>27.11.2021 11:13:54</t>
  </si>
  <si>
    <t>SARIYURT TR-1 35-20-L00259_955205121_955205121</t>
  </si>
  <si>
    <t>27.11.2021 13:37:48</t>
  </si>
  <si>
    <t>27.11.2021 15:15:16</t>
  </si>
  <si>
    <t>DM-21/16 45-71-M00454_953190117_953190117</t>
  </si>
  <si>
    <t>27.11.2021 18:57:56</t>
  </si>
  <si>
    <t>27.11.2021 20:48:48</t>
  </si>
  <si>
    <t>DEVELİ TR-2 35-22-M00284_A_56356311_56356311</t>
  </si>
  <si>
    <t>27.11.2021 14:57:12</t>
  </si>
  <si>
    <t>27.11.2021 17:29:08</t>
  </si>
  <si>
    <t>GÖRDES TR-19 45-75-M00019_A_56368607_56368607</t>
  </si>
  <si>
    <t>27.11.2021 10:09:51</t>
  </si>
  <si>
    <t>27.11.2021 13:11:01</t>
  </si>
  <si>
    <t>TR-163 35-26-M01148_956618650_956618650</t>
  </si>
  <si>
    <t>27.11.2021 23:46:51</t>
  </si>
  <si>
    <t>28.11.2021 00:32:25</t>
  </si>
  <si>
    <t>L-169 35-18-L00169_49998968_56392523_56392523</t>
  </si>
  <si>
    <t>27.11.2021 08:20:31</t>
  </si>
  <si>
    <t>27.11.2021 09:54:02</t>
  </si>
  <si>
    <t>YAYAKENT TR-8 35-24-M00008_35-24-M00008_2377345</t>
  </si>
  <si>
    <t>27.11.2021 05:01:15</t>
  </si>
  <si>
    <t>27.11.2021 08:39:42</t>
  </si>
  <si>
    <t>POYRAZDAMLARI TR-16 45-78-M00638_49221559_56407704_56407704</t>
  </si>
  <si>
    <t>27.11.2021 15:47:44</t>
  </si>
  <si>
    <t>27.11.2021 16:46:04</t>
  </si>
  <si>
    <t>_A_56402805_56402805</t>
  </si>
  <si>
    <t>27.11.2021 00:21:31</t>
  </si>
  <si>
    <t>27.11.2021 02:49:41</t>
  </si>
  <si>
    <t>SARNIÇ KÜÇÜKALAN TR-1 45-72-L00262_A_56390129_56390129</t>
  </si>
  <si>
    <t>27.11.2021 09:51:59</t>
  </si>
  <si>
    <t>27.11.2021 10:37:52</t>
  </si>
  <si>
    <t>TEOMAN AVCIOĞLU SLM GRB TR 35-27-M00549_35-27-M00549_2366851</t>
  </si>
  <si>
    <t>27.11.2021 09:38:16</t>
  </si>
  <si>
    <t>27.11.2021 11:59:08</t>
  </si>
  <si>
    <t>ŞEYHDAVUTLAR TR-4 KEMİKLİ 45-79-M00121_A_56387154_56387154</t>
  </si>
  <si>
    <t>27.11.2021 15:29:07</t>
  </si>
  <si>
    <t>27.11.2021 17:29:59</t>
  </si>
  <si>
    <t>M-287 35-02-M00287_JANDARMA ALAYI M02_2332489</t>
  </si>
  <si>
    <t>27.11.2021 07:29:40</t>
  </si>
  <si>
    <t>27.11.2021 08:58:04</t>
  </si>
  <si>
    <t>TR-25/A 35-15-M00307_A a2b_48898362</t>
  </si>
  <si>
    <t>AG Pano Faz Sigorta Atığı</t>
  </si>
  <si>
    <t>27.11.2021 07:55:16</t>
  </si>
  <si>
    <t>27.11.2021 13:17:00</t>
  </si>
  <si>
    <t>M-1568 35-01-M01568_915144986_915144986</t>
  </si>
  <si>
    <t>27.11.2021 21:01:03</t>
  </si>
  <si>
    <t>28.11.2021 06:51:12</t>
  </si>
  <si>
    <t>27.11.2021 09:27:15</t>
  </si>
  <si>
    <t>27.11.2021 17:50:03</t>
  </si>
  <si>
    <t>TR-15 35-32-L00015_C_56374654_56374654</t>
  </si>
  <si>
    <t>27.11.2021 04:06:26</t>
  </si>
  <si>
    <t>27.11.2021 12:36:28</t>
  </si>
  <si>
    <t>K-3027 35-10-K03027__72410806_72410806</t>
  </si>
  <si>
    <t>27.11.2021 11:26:48</t>
  </si>
  <si>
    <t>27.11.2021 13:43:49</t>
  </si>
  <si>
    <t>NARINCALISÜLEYMAN KERİMLİ MAH. TR 45-77-L00211_C_56402935_56402935</t>
  </si>
  <si>
    <t>27.11.2021 18:20:02</t>
  </si>
  <si>
    <t>27.11.2021 20:48:15</t>
  </si>
  <si>
    <t>DM-16/16-A 45-71-M00427_44485399_56399910_56399910</t>
  </si>
  <si>
    <t>27.11.2021 06:54:34</t>
  </si>
  <si>
    <t>27.11.2021 07:24:37</t>
  </si>
  <si>
    <t>K-231 35-01-K00231_910453145_910453145</t>
  </si>
  <si>
    <t>27.11.2021 15:32:00</t>
  </si>
  <si>
    <t>27.11.2021 16:08:43</t>
  </si>
  <si>
    <t>27.11.2021 08:11:57</t>
  </si>
  <si>
    <t>27.11.2021 11:51:40</t>
  </si>
  <si>
    <t>İSMAİL ŞİMŞEK SULAMA GRUBU 35-29-L00149_C_56392284_56392284</t>
  </si>
  <si>
    <t>27.11.2021 13:13:44</t>
  </si>
  <si>
    <t>27.11.2021 15:27:08</t>
  </si>
  <si>
    <t>İSMETİYE TR-810 TARIMSAL SULAMA 45-73-M01006_45-73-M01006_2352513</t>
  </si>
  <si>
    <t>27.11.2021 10:33:08</t>
  </si>
  <si>
    <t>27.11.2021 15:10:30</t>
  </si>
  <si>
    <t>ÇOBANLAR TR-1 35-16-M00085_47462219_56394961_56394961</t>
  </si>
  <si>
    <t>27.11.2021 15:09:57</t>
  </si>
  <si>
    <t>27.11.2021 18:31:12</t>
  </si>
  <si>
    <t>AKÇAPINAR TR-1 45-83-L00438_A_56400138_56400138</t>
  </si>
  <si>
    <t>27.11.2021 08:32:52</t>
  </si>
  <si>
    <t>27.11.2021 13:05:55</t>
  </si>
  <si>
    <t>KUŞÇUBURUN-4 35-26-M00530_35-26-M00530_2349523</t>
  </si>
  <si>
    <t>AG Direk Kırılması</t>
  </si>
  <si>
    <t>27.11.2021 17:57:20</t>
  </si>
  <si>
    <t>27.11.2021 22:34:52</t>
  </si>
  <si>
    <t>MURADİYE DM 45-71-M00006_DM-4 KÜÇÜK ÖLÇEKLİ SAN. SİTESİ M10_2077010</t>
  </si>
  <si>
    <t>27.11.2021 00:27:13</t>
  </si>
  <si>
    <t>27.11.2021 03:44:38</t>
  </si>
  <si>
    <t>EĞRİDERE TR-7 35-32-L00130_B_65508406_65508406</t>
  </si>
  <si>
    <t>27.11.2021 10:25:29</t>
  </si>
  <si>
    <t>27.11.2021 22:33:11</t>
  </si>
  <si>
    <t>TURGUTALP TR-1 45-71-M01762_43149452_56392398_56392398</t>
  </si>
  <si>
    <t>27.11.2021 14:24:41</t>
  </si>
  <si>
    <t>28.11.2021 08:00:38</t>
  </si>
  <si>
    <t>SIRIMLI CINGILLAR TR-4 35-31-L00195_47908951_56385442_56385442</t>
  </si>
  <si>
    <t>27.11.2021 00:32:47</t>
  </si>
  <si>
    <t>27.11.2021 12:29:42</t>
  </si>
  <si>
    <t>DURASILLI TR-1 45-71-M01708_953192483_953192483</t>
  </si>
  <si>
    <t>27.11.2021 17:37:00</t>
  </si>
  <si>
    <t>27.11.2021 23:03:41</t>
  </si>
  <si>
    <t>KÜRDÜLLÜ TR-1 35-29-L00458_950340229_950340229</t>
  </si>
  <si>
    <t>27.11.2021 14:05:31</t>
  </si>
  <si>
    <t>27.11.2021 15:23:49</t>
  </si>
  <si>
    <t>PAYAMLI M-32 35-25-M00176_956659638_956659638</t>
  </si>
  <si>
    <t>27.11.2021 11:19:10</t>
  </si>
  <si>
    <t>27.11.2021 15:15:35</t>
  </si>
  <si>
    <t>KARABURUN TR-1/15 35-21-L00019_C_56358263_56358263</t>
  </si>
  <si>
    <t>27.11.2021 12:16:47</t>
  </si>
  <si>
    <t>28.11.2021 01:36:25</t>
  </si>
  <si>
    <t>ÖREN TR-1 KÖK 35-27-L00213_B_56367813_56367813</t>
  </si>
  <si>
    <t>27.11.2021 08:44:58</t>
  </si>
  <si>
    <t>27.11.2021 11:17:55</t>
  </si>
  <si>
    <t>K-1927 35-10-K01927_98171487_98171487</t>
  </si>
  <si>
    <t>27.11.2021 14:41:41</t>
  </si>
  <si>
    <t>27.11.2021 18:22:36</t>
  </si>
  <si>
    <t>GÜVERCİNLİK ZABITAĞA TR-1 45-77-L00338_A_56388145_56388145</t>
  </si>
  <si>
    <t>27.11.2021 11:53:18</t>
  </si>
  <si>
    <t>27.11.2021 15:45:56</t>
  </si>
  <si>
    <t>MORDOĞAN TR-1 35-21-L00201_A_56375583_56375583</t>
  </si>
  <si>
    <t>27.11.2021 08:29:45</t>
  </si>
  <si>
    <t>27.11.2021 22:50:44</t>
  </si>
  <si>
    <t>SARIKAYA KÖK 35-31-L00284_İĞDELİ L01_2113777</t>
  </si>
  <si>
    <t>27.11.2021 20:43:00</t>
  </si>
  <si>
    <t>27.11.2021 20:43:50</t>
  </si>
  <si>
    <t>ALAŞEHİR TM 45-73-A00001_SARIGÖL-1 M02_2312668</t>
  </si>
  <si>
    <t>27.11.2021 19:04:00</t>
  </si>
  <si>
    <t>27.11.2021 19:06:10</t>
  </si>
  <si>
    <t>AKÇAKİLİSE TR-1 35-21-L00044_B_76803841_76803841</t>
  </si>
  <si>
    <t>27.11.2021 23:32:00</t>
  </si>
  <si>
    <t>28.11.2021 02:41:33</t>
  </si>
  <si>
    <t>KIZILÜZÜM TR-1 35-27-M00080_914378378_914378378</t>
  </si>
  <si>
    <t>27.11.2021 10:06:03</t>
  </si>
  <si>
    <t>27.11.2021 12:36:29</t>
  </si>
  <si>
    <t>K-1923 35-10-K01923_912725664_912725664</t>
  </si>
  <si>
    <t>27.11.2021 17:20:15</t>
  </si>
  <si>
    <t>27.11.2021 20:02:22</t>
  </si>
  <si>
    <t>URGANLI TR-7 45-83-M00550_DAŞKANLAR M01_72145624</t>
  </si>
  <si>
    <t>27.11.2021 10:00:05</t>
  </si>
  <si>
    <t>27.11.2021 17:48:35</t>
  </si>
  <si>
    <t>DERBENT İM-DM 45-83-A00004_AKÇAPINAR L04_2331777</t>
  </si>
  <si>
    <t>27.11.2021 10:20:53</t>
  </si>
  <si>
    <t>27.11.2021 10:29:00</t>
  </si>
  <si>
    <t>KEMALİYE DM (TR-1) 45-73-M00150_İSMETİYE M02_66716001</t>
  </si>
  <si>
    <t>27.11.2021 08:29:39</t>
  </si>
  <si>
    <t>27.11.2021 10:05:22</t>
  </si>
  <si>
    <t>M-2703 35-01-M02703_911847141_911847141</t>
  </si>
  <si>
    <t>27.11.2021 01:27:02</t>
  </si>
  <si>
    <t>27.11.2021 04:40:43</t>
  </si>
  <si>
    <t>SAİP TR-2 35-21-L00103_953358087_953358087</t>
  </si>
  <si>
    <t>27.11.2021 08:10:25</t>
  </si>
  <si>
    <t>28.11.2021 00:13:00</t>
  </si>
  <si>
    <t>BAŞIBÜYÜK KÖK 45-77-L00158_HatBaşıAyırıcı_76564793 L03_76564793</t>
  </si>
  <si>
    <t>27.11.2021 08:06:39</t>
  </si>
  <si>
    <t>27.11.2021 08:07:33</t>
  </si>
  <si>
    <t>KARAAĞAÇLI TR-1 45-71-M01904_C_56352436_56352436</t>
  </si>
  <si>
    <t>27.11.2021 05:16:58</t>
  </si>
  <si>
    <t>27.11.2021 12:16:03</t>
  </si>
  <si>
    <t>KARAKOVA TR-3 35-15-L00450_A_56368628_56368628</t>
  </si>
  <si>
    <t>27.11.2021 18:34:33</t>
  </si>
  <si>
    <t>27.11.2021 19:50:57</t>
  </si>
  <si>
    <t>DM-7/21 35-28-M00966_B B1_5762333</t>
  </si>
  <si>
    <t>27.11.2021 21:24:34</t>
  </si>
  <si>
    <t>27.11.2021 22:29:33</t>
  </si>
  <si>
    <t>MENEMEN TR-24 35-28-L00024_953373748_953373748</t>
  </si>
  <si>
    <t>27.11.2021 15:40:48</t>
  </si>
  <si>
    <t>27.11.2021 20:01:51</t>
  </si>
  <si>
    <t>SARIGÖL TR-6 45-79-M00006_C_56395919_56395919</t>
  </si>
  <si>
    <t>27.11.2021 01:00:18</t>
  </si>
  <si>
    <t>27.11.2021 02:57:29</t>
  </si>
  <si>
    <t>TR-38 35-13-L00038_B_56382141_56382141</t>
  </si>
  <si>
    <t>27.11.2021 10:27:54</t>
  </si>
  <si>
    <t>27.11.2021 12:13:05</t>
  </si>
  <si>
    <t>L-193 ESENEVLER 35-18-L00193_C_56368413_56368413</t>
  </si>
  <si>
    <t>27.11.2021 07:02:58</t>
  </si>
  <si>
    <t>27.11.2021 12:37:31</t>
  </si>
  <si>
    <t>M-1306 35-01-M01306_A_56375555_56375555</t>
  </si>
  <si>
    <t>27.11.2021 13:14:43</t>
  </si>
  <si>
    <t>27.11.2021 16:18:13</t>
  </si>
  <si>
    <t>KÖSEDERE TR-2 35-21-L00125_C_56376253_56376253</t>
  </si>
  <si>
    <t>27.11.2021 08:53:17</t>
  </si>
  <si>
    <t>27.11.2021 21:24:55</t>
  </si>
  <si>
    <t>SARIKAYA KÖK 35-31-L00284_HatBaşıAyırıcı_79767948 L01_79767948</t>
  </si>
  <si>
    <t>27.11.2021 09:31:50</t>
  </si>
  <si>
    <t>27.11.2021 21:26:57</t>
  </si>
  <si>
    <t>YENİCEKÖY TR-2 45-72-L00183_B_56393230_56393230</t>
  </si>
  <si>
    <t>27.11.2021 12:03:56</t>
  </si>
  <si>
    <t>27.11.2021 15:08:00</t>
  </si>
  <si>
    <t>TİRE TR-14 35-29-L00014_950336565_950336565</t>
  </si>
  <si>
    <t>27.11.2021 18:28:00</t>
  </si>
  <si>
    <t>27.11.2021 20:12:10</t>
  </si>
  <si>
    <t>TR-2/69 (15,8) 45-83-L00069_955150309_955150309</t>
  </si>
  <si>
    <t>27.11.2021 05:42:22</t>
  </si>
  <si>
    <t>27.11.2021 09:24:27</t>
  </si>
  <si>
    <t>BOZKÖY TR-2 35-17-M00353_950305965_950305965</t>
  </si>
  <si>
    <t>27.11.2021 13:01:50</t>
  </si>
  <si>
    <t>27.11.2021 15:31:38</t>
  </si>
  <si>
    <t>KARAAĞAÇLI TR-2 45-71-M00130_953213348_953213348</t>
  </si>
  <si>
    <t>27.11.2021 15:26:20</t>
  </si>
  <si>
    <t>28.11.2021 01:14:54</t>
  </si>
  <si>
    <t>ARMUTLU TR-24 35-27-L00338_C_65497866_65497866</t>
  </si>
  <si>
    <t>27.11.2021 09:59:14</t>
  </si>
  <si>
    <t>27.11.2021 14:14:12</t>
  </si>
  <si>
    <t>L-426 ESKİ GARAJ 35-18-L00426_E e3_5957356</t>
  </si>
  <si>
    <t>27.11.2021 20:16:02</t>
  </si>
  <si>
    <t>27.11.2021 23:53:49</t>
  </si>
  <si>
    <t>TR-39 45-78-L00039_49413176_56387363_56387363</t>
  </si>
  <si>
    <t>27.11.2021 08:22:05</t>
  </si>
  <si>
    <t>27.11.2021 13:48:30</t>
  </si>
  <si>
    <t>KALİTE KÖK 35-26-M00860_ONUR ACAR-ÇALIŞKANLAR M03_65889140</t>
  </si>
  <si>
    <t>27.11.2021 08:24:22</t>
  </si>
  <si>
    <t>27.11.2021 10:34:25</t>
  </si>
  <si>
    <t>SARIBEY TR-2 45-83-L00329_955162660_955162660</t>
  </si>
  <si>
    <t>27.11.2021 07:26:48</t>
  </si>
  <si>
    <t>27.11.2021 15:29:25</t>
  </si>
  <si>
    <t>RASİM ALINIR SULAMA GRUBU 35-29-L00473_35-29-L00473_2373702</t>
  </si>
  <si>
    <t>27.11.2021 00:05:49</t>
  </si>
  <si>
    <t>27.11.2021 02:36:49</t>
  </si>
  <si>
    <t>KINIK ORGANİZE DM 35-24-M00208_HatBaşıAyırıcı_53133660 M15_53133660</t>
  </si>
  <si>
    <t>27.11.2021 10:51:31</t>
  </si>
  <si>
    <t>27.11.2021 14:43:00</t>
  </si>
  <si>
    <t>ALAŞEHİR TM 45-73-A00001_TR-A M05_2312671</t>
  </si>
  <si>
    <t>Yük Aktarımı</t>
  </si>
  <si>
    <t>27.11.2021 19:07:50</t>
  </si>
  <si>
    <t>GÖBELLER TR-1 35-16-M00110_953327622_953327622</t>
  </si>
  <si>
    <t>27.11.2021 13:25:44</t>
  </si>
  <si>
    <t>27.11.2021 19:12:30</t>
  </si>
  <si>
    <t>M-530 35-02-M00530_99940512_99940512</t>
  </si>
  <si>
    <t>27.11.2021 16:51:46</t>
  </si>
  <si>
    <t>27.11.2021 19:58:19</t>
  </si>
  <si>
    <t>TEKBIÇAKLAR TR-3 35-31-L00241_47909212_56385802_56385802</t>
  </si>
  <si>
    <t>27.11.2021 09:48:41</t>
  </si>
  <si>
    <t>27.11.2021 23:14:42</t>
  </si>
  <si>
    <t>UMURLU TR-2 35-31-L00355_47788193_56351972_56351972</t>
  </si>
  <si>
    <t>27.11.2021 10:19:00</t>
  </si>
  <si>
    <t>27.11.2021 10:53:44</t>
  </si>
  <si>
    <t>KARABULU KÖK 35-31-L00227_KARABULU L05_2337017</t>
  </si>
  <si>
    <t>27.11.2021 08:03:23</t>
  </si>
  <si>
    <t>27.11.2021 09:30:33</t>
  </si>
  <si>
    <t>M-1431 35-02-M01431_B_56383543_56383543</t>
  </si>
  <si>
    <t>27.11.2021 21:15:43</t>
  </si>
  <si>
    <t>28.11.2021 00:39:35</t>
  </si>
  <si>
    <t>BOYNUYOĞUN KÖK 35-29-L00051_DALLIK L03_72215450</t>
  </si>
  <si>
    <t>27.11.2021 17:49:45</t>
  </si>
  <si>
    <t>27.11.2021 18:45:14</t>
  </si>
  <si>
    <t>HARMANDALI DM-3 (M-211) 35-09-M00211_M-2781 M03_45384026</t>
  </si>
  <si>
    <t>27.11.2021 22:47:47</t>
  </si>
  <si>
    <t>28.11.2021 00:07:00</t>
  </si>
  <si>
    <t>KARAALİ TR-1 45-71-M01470_953212918_953212918</t>
  </si>
  <si>
    <t>27.11.2021 08:09:07</t>
  </si>
  <si>
    <t>27.11.2021 17:03:18</t>
  </si>
  <si>
    <t>M-1689 35-03-M01689_A_56365321_56365321</t>
  </si>
  <si>
    <t>27.11.2021 10:13:23</t>
  </si>
  <si>
    <t>27.11.2021 19:03:09</t>
  </si>
  <si>
    <t>DM-1/53 35-29-M00053_35-29-M00053_72184753</t>
  </si>
  <si>
    <t>27.11.2021 09:47:45</t>
  </si>
  <si>
    <t>27.11.2021 11:57:22</t>
  </si>
  <si>
    <t>BOZKÖY-1 35-26-M00480_6712465_56358873_56358873</t>
  </si>
  <si>
    <t>27.11.2021 09:22:09</t>
  </si>
  <si>
    <t>27.11.2021 17:29:31</t>
  </si>
  <si>
    <t>KARABURUN İM 35-21-A00001_KÜÇÜKBAHÇE L05_2063035</t>
  </si>
  <si>
    <t>27.11.2021 08:48:00</t>
  </si>
  <si>
    <t>27.11.2021 09:33:09</t>
  </si>
  <si>
    <t>TR-45 35-15-M00045_950375179_950375179</t>
  </si>
  <si>
    <t>27.11.2021 14:10:14</t>
  </si>
  <si>
    <t>27.11.2021 15:20:19</t>
  </si>
  <si>
    <t>ASARLIK TR-8 35-28-M00182_8546529_56374195_56374195</t>
  </si>
  <si>
    <t>27.11.2021 11:13:56</t>
  </si>
  <si>
    <t>27.11.2021 14:48:49</t>
  </si>
  <si>
    <t>L-455 35-18-L00455_950465683_950465683</t>
  </si>
  <si>
    <t>27.11.2021 10:52:00</t>
  </si>
  <si>
    <t>27.11.2021 17:13:03</t>
  </si>
  <si>
    <t>M-13 35-02-M00013_M-408 M08_2333806</t>
  </si>
  <si>
    <t>OG İzolatör Arızası</t>
  </si>
  <si>
    <t>27.11.2021 15:57:19</t>
  </si>
  <si>
    <t>27.11.2021 16:59:39</t>
  </si>
  <si>
    <t>UMURLU TR-4 35-31-L00359_35-31-L00359_2365357</t>
  </si>
  <si>
    <t>27.11.2021 06:01:53</t>
  </si>
  <si>
    <t>27.11.2021 11:30:28</t>
  </si>
  <si>
    <t>ÇÖKELEK TR-2 45-78-L00650_49259700_56387276_56387276</t>
  </si>
  <si>
    <t>27.11.2021 14:59:39</t>
  </si>
  <si>
    <t>27.11.2021 17:42:50</t>
  </si>
  <si>
    <t>M-3127 35-10-M03127_98100280_98100280</t>
  </si>
  <si>
    <t>27.11.2021 19:50:27</t>
  </si>
  <si>
    <t>27.11.2021 21:09:08</t>
  </si>
  <si>
    <t>PEYNİRÇUKURU TR-1 45-73-M00280_45-73-M00280_2368533</t>
  </si>
  <si>
    <t>27.11.2021 16:30:43</t>
  </si>
  <si>
    <t>27.11.2021 22:49:24</t>
  </si>
  <si>
    <t>ARİF DURSUN SLM TR 35-26-L00099_35-26-L00099_2373102</t>
  </si>
  <si>
    <t>27.11.2021 15:23:21</t>
  </si>
  <si>
    <t>27.11.2021 17:22:37</t>
  </si>
  <si>
    <t>CEVİZLİ BOSTANYERİ TR-2 35-31-L00322_47798314_56352326_56352326</t>
  </si>
  <si>
    <t>27.11.2021 00:04:39</t>
  </si>
  <si>
    <t>27.11.2021 05:56:16</t>
  </si>
  <si>
    <t>KAZIKBAĞLARI TR-1 35-16-M00482_7188740_56375811_56375811</t>
  </si>
  <si>
    <t>27.11.2021 08:40:31</t>
  </si>
  <si>
    <t>27.11.2021 13:18:21</t>
  </si>
  <si>
    <t>KAPANCI TR-2 45-78-L00381_49315325_56393632_56393632</t>
  </si>
  <si>
    <t>27.11.2021 05:02:36</t>
  </si>
  <si>
    <t>27.11.2021 05:40:34</t>
  </si>
  <si>
    <t>SARISU TR-3 35-31-L00081_47816596_56352437_56352437</t>
  </si>
  <si>
    <t>27.11.2021 14:34:33</t>
  </si>
  <si>
    <t>27.11.2021 21:24:29</t>
  </si>
  <si>
    <t>KARABURUN TR-4 35-21-L00145_B_56354416_56354416</t>
  </si>
  <si>
    <t>27.11.2021 03:02:23</t>
  </si>
  <si>
    <t>27.11.2021 11:54:58</t>
  </si>
  <si>
    <t>_C_56400805_56400805</t>
  </si>
  <si>
    <t>27.11.2021 00:01:03</t>
  </si>
  <si>
    <t>27.11.2021 02:54:21</t>
  </si>
  <si>
    <t>_A_56401076_56401076</t>
  </si>
  <si>
    <t>27.11.2021 12:57:22</t>
  </si>
  <si>
    <t>27.11.2021 15:46:25</t>
  </si>
  <si>
    <t>L-169 35-18-L00169_L-174 L02_49891582</t>
  </si>
  <si>
    <t>27.11.2021 08:49:13</t>
  </si>
  <si>
    <t>27.11.2021 11:44:31</t>
  </si>
  <si>
    <t>HARMANDALI KÖK 45-71-M00061_DAĞITIM TRAFOSU M09_72230781</t>
  </si>
  <si>
    <t>27.11.2021 15:52:54</t>
  </si>
  <si>
    <t>28.11.2021 09:12:13</t>
  </si>
  <si>
    <t>L-61 İSTUR 35-14-L00061_11212520_56377906_56377906</t>
  </si>
  <si>
    <t>27.11.2021 08:47:28</t>
  </si>
  <si>
    <t>27.11.2021 14:05:02</t>
  </si>
  <si>
    <t>YENİFOÇA TR-53 35-23-M00053_950421247_950421247</t>
  </si>
  <si>
    <t>27.11.2021 20:19:56</t>
  </si>
  <si>
    <t>27.11.2021 21:35:02</t>
  </si>
  <si>
    <t>MORALILAR TR-1 45-72-L00674_956488680_956488680</t>
  </si>
  <si>
    <t>27.11.2021 16:51:38</t>
  </si>
  <si>
    <t>27.11.2021 17:44:12</t>
  </si>
  <si>
    <t>M-1287 35-02-M01287_910042832_910042832</t>
  </si>
  <si>
    <t>27.11.2021 09:33:48</t>
  </si>
  <si>
    <t>27.11.2021 11:11:43</t>
  </si>
  <si>
    <t>DM-25/17-A 45-71-M00054_A_56396829_56396829</t>
  </si>
  <si>
    <t>27.11.2021 10:57:00</t>
  </si>
  <si>
    <t>27.11.2021 12:06:01</t>
  </si>
  <si>
    <t>YAYAKENT TR-7 35-24-M00007_DIREK TIPI TRAFO HUCRESI H01_2042232</t>
  </si>
  <si>
    <t>27.11.2021 11:08:08</t>
  </si>
  <si>
    <t>27.11.2021 12:23:23</t>
  </si>
  <si>
    <t>KARAAĞAÇLI TR-2 45-71-M00130_TR-1 M04_72242797</t>
  </si>
  <si>
    <t>27.11.2021 09:36:01</t>
  </si>
  <si>
    <t>27.11.2021 15:25:53</t>
  </si>
  <si>
    <t>BULGURCA TR-3 35-22-M00253__56356016_56356016</t>
  </si>
  <si>
    <t>27.11.2021 18:22:47</t>
  </si>
  <si>
    <t>27.11.2021 20:30:58</t>
  </si>
  <si>
    <t>POYRAZDAMLARI TR-11 45-78-M00576_HatBaşıAyırıcı_53138956 M05_53138956</t>
  </si>
  <si>
    <t>27.11.2021 06:48:13</t>
  </si>
  <si>
    <t>27.11.2021 15:30:36</t>
  </si>
  <si>
    <t>MURADİYE SAĞLAM YAPI TR 45-71-M00215_45-71-M00215_66369258</t>
  </si>
  <si>
    <t>27.11.2021 04:02:19</t>
  </si>
  <si>
    <t>27.11.2021 05:22:30</t>
  </si>
  <si>
    <t>M-995 35-03-M00995_TRAFO M03_41946523</t>
  </si>
  <si>
    <t>27.11.2021 10:46:08</t>
  </si>
  <si>
    <t>27.11.2021 13:29:26</t>
  </si>
  <si>
    <t>DM-3/TR-27 MENDERES 35-22-M00071_955260752_955260752</t>
  </si>
  <si>
    <t>27.11.2021 09:06:10</t>
  </si>
  <si>
    <t>27.11.2021 10:05:19</t>
  </si>
  <si>
    <t>YASEMİN DM 35-19-M00002_KUŞÇULAR DM-2 M02_2333721</t>
  </si>
  <si>
    <t>27.11.2021 08:48:29</t>
  </si>
  <si>
    <t>27.11.2021 09:05:44</t>
  </si>
  <si>
    <t>27.11.2021 15:35:20</t>
  </si>
  <si>
    <t>27.11.2021 18:34:20</t>
  </si>
  <si>
    <t>TEPEBOZ TR-3 35-21-L00062__72410941_72410941</t>
  </si>
  <si>
    <t>27.11.2021 07:16:04</t>
  </si>
  <si>
    <t>27.11.2021 15:10:39</t>
  </si>
  <si>
    <t>KARAALİ TR-1 45-71-M01470_43157777_56395539_56395539</t>
  </si>
  <si>
    <t>27.11.2021 09:20:00</t>
  </si>
  <si>
    <t>28.11.2021 02:13:01</t>
  </si>
  <si>
    <t>TİRKEŞ TR-3 45-80-M00124_956534189_956534189</t>
  </si>
  <si>
    <t>27.11.2021 15:17:00</t>
  </si>
  <si>
    <t>27.11.2021 17:30:54</t>
  </si>
  <si>
    <t>TROPİKAL DM 35-27-L00056_HatBaşıAyırıcı_72165053 L04_72165053</t>
  </si>
  <si>
    <t>27.11.2021 08:13:00</t>
  </si>
  <si>
    <t>27.11.2021 11:14:22</t>
  </si>
  <si>
    <t>HALIKÖY OVACIK MAH. TR-3 35-32-L00124_B_56368042_56368042</t>
  </si>
  <si>
    <t>27.11.2021 13:56:34</t>
  </si>
  <si>
    <t>27.11.2021 18:50:58</t>
  </si>
  <si>
    <t>ÇUKURKÖY KÖK 35-29-L00034_ÇUKURKÖY ENH L06_2087141</t>
  </si>
  <si>
    <t>27.11.2021 01:12:07</t>
  </si>
  <si>
    <t>27.11.2021 02:14:00</t>
  </si>
  <si>
    <t>İZSU BULGURCA İÇME SUYU ÖZEL 35-22-M00646Ö_DIREK TIPI TRAFO HUCRESI H01_2117185</t>
  </si>
  <si>
    <t>27.11.2021 21:41:01</t>
  </si>
  <si>
    <t>27.11.2021 23:39:44</t>
  </si>
  <si>
    <t>MORDOĞAN İM 35-21-A00002_KARABURUN 15,8 (MORDOĞAN KÖYLER) L12_2303193</t>
  </si>
  <si>
    <t>27.11.2021 12:11:49</t>
  </si>
  <si>
    <t>27.11.2021 12:51:00</t>
  </si>
  <si>
    <t>ÇOBANKÖY KÖK 35-29-L00066_EĞRİDERE FİDERİ L04_72212417</t>
  </si>
  <si>
    <t>27.11.2021 17:07:31</t>
  </si>
  <si>
    <t>27.11.2021 18:13:52</t>
  </si>
  <si>
    <t>MÜDÜROĞLU KÖK 35-26-M00940_HALİL KOYUNCU M04_65893141</t>
  </si>
  <si>
    <t>27.11.2021 04:05:15</t>
  </si>
  <si>
    <t>27.11.2021 04:46:40</t>
  </si>
  <si>
    <t>İNECİK TR-1 35-21-L00121__79262419_79262419</t>
  </si>
  <si>
    <t>27.11.2021 15:02:23</t>
  </si>
  <si>
    <t>27.11.2021 22:07:49</t>
  </si>
  <si>
    <t>AKTAŞ TR-1 45-77-L00264_DIREK TIPI TRAFO HUCRESI H01_2054722</t>
  </si>
  <si>
    <t>27.11.2021 09:57:46</t>
  </si>
  <si>
    <t>27.11.2021 14:00:46</t>
  </si>
  <si>
    <t>K-2756 35-01-K02756_35-01-K02756_65801028</t>
  </si>
  <si>
    <t>27.11.2021 21:28:11</t>
  </si>
  <si>
    <t>M-103 35-09-M00103_B_60983510_60983510</t>
  </si>
  <si>
    <t>27.11.2021 12:41:51</t>
  </si>
  <si>
    <t>27.11.2021 16:21:33</t>
  </si>
  <si>
    <t>SARIYER MAH. TR-1 45-73-M00532_B_56384483_56384483</t>
  </si>
  <si>
    <t>27.11.2021 09:49:42</t>
  </si>
  <si>
    <t>27.11.2021 11:33:42</t>
  </si>
  <si>
    <t>YENİ ŞAKRAN TR-19 35-17-M00216_950308587_950308587</t>
  </si>
  <si>
    <t>27.11.2021 16:52:07</t>
  </si>
  <si>
    <t>27.11.2021 18:08:09</t>
  </si>
  <si>
    <t>K-4902 35-22-K04902_K-418 ÇİNKO K02_56288274</t>
  </si>
  <si>
    <t>27.11.2021 16:35:20</t>
  </si>
  <si>
    <t>27.11.2021 16:37:10</t>
  </si>
  <si>
    <t>TR-2/4 45-83-L00004_48078035 TR1843E2B_48078852</t>
  </si>
  <si>
    <t>27.11.2021 00:17:11</t>
  </si>
  <si>
    <t>27.11.2021 04:57:20</t>
  </si>
  <si>
    <t>SARPINCIK TR-1 35-21-L00070_A_56375148_56375148</t>
  </si>
  <si>
    <t>27.11.2021 09:25:16</t>
  </si>
  <si>
    <t>27.11.2021 19:19:27</t>
  </si>
  <si>
    <t>TR-64 45-78-M00064_953258272_953258272</t>
  </si>
  <si>
    <t>27.11.2021 13:53:25</t>
  </si>
  <si>
    <t>27.11.2021 15:45:23</t>
  </si>
  <si>
    <t>TR-36 35-17-M00036_950306624_950306624</t>
  </si>
  <si>
    <t>27.11.2021 15:33:17</t>
  </si>
  <si>
    <t>27.11.2021 18:38:00</t>
  </si>
  <si>
    <t>İĞDELİ AZMANLAR SOKAK TR-5 35-31-L00343_47904289_56394056_56394056</t>
  </si>
  <si>
    <t>27.11.2021 14:39:17</t>
  </si>
  <si>
    <t>28.11.2021 00:50:39</t>
  </si>
  <si>
    <t>M-2189 KARAAĞAÇ TR-2 35-03-M02189_910434236_910434236</t>
  </si>
  <si>
    <t>27.11.2021 12:48:53</t>
  </si>
  <si>
    <t>27.11.2021 17:44:14</t>
  </si>
  <si>
    <t>BAŞIBÜYÜK KÖK 45-77-L00158_HatBaşıAyırıcı_53135720 L06_53135720</t>
  </si>
  <si>
    <t>27.11.2021 23:07:43</t>
  </si>
  <si>
    <t>28.11.2021 01:34:29</t>
  </si>
  <si>
    <t>TR-123 35-15-M00123_48866739_56364738_56364738</t>
  </si>
  <si>
    <t>27.11.2021 18:55:06</t>
  </si>
  <si>
    <t>27.11.2021 23:08:22</t>
  </si>
  <si>
    <t>DM-4/12 35-26-M00834_9325598 B1B_5921790</t>
  </si>
  <si>
    <t>27.11.2021 15:37:53</t>
  </si>
  <si>
    <t>27.11.2021 17:55:00</t>
  </si>
  <si>
    <t>K-3103 35-10-K03103_98046799_98046799</t>
  </si>
  <si>
    <t>27.11.2021 08:52:02</t>
  </si>
  <si>
    <t>27.11.2021 10:36:42</t>
  </si>
  <si>
    <t>SAİP TR-2 35-21-L00103_A_56393518_56393518</t>
  </si>
  <si>
    <t>27.11.2021 09:32:35</t>
  </si>
  <si>
    <t>28.11.2021 01:04:50</t>
  </si>
  <si>
    <t>BAŞIBÜYÜK KÖK 45-77-L00158_EVCİLER ÇIKIŞI L03_61353395</t>
  </si>
  <si>
    <t>27.11.2021 08:27:19</t>
  </si>
  <si>
    <t>27.11.2021 08:33:00</t>
  </si>
  <si>
    <t>DÜZLEN TR-1 45-71-M01744_B_56391259_56391259</t>
  </si>
  <si>
    <t>27.11.2021 09:03:00</t>
  </si>
  <si>
    <t>27.11.2021 20:46:56</t>
  </si>
  <si>
    <t>_A_56399637_56399637</t>
  </si>
  <si>
    <t>27.11.2021 09:08:59</t>
  </si>
  <si>
    <t>27.11.2021 17:54:06</t>
  </si>
  <si>
    <t>DELEMENLER CAMİİ YANI TR 45-73-M00727_45-73-M00727_2355617</t>
  </si>
  <si>
    <t>27.11.2021 09:20:42</t>
  </si>
  <si>
    <t>27.11.2021 10:47:18</t>
  </si>
  <si>
    <t>POYRACIK TR-7 35-24-L00030_A_56367643_56367643</t>
  </si>
  <si>
    <t>27.11.2021 08:39:49</t>
  </si>
  <si>
    <t>27.11.2021 13:38:15</t>
  </si>
  <si>
    <t>ŞEYHYAYLA TR-1 45-75-M00151_945612111_945612111</t>
  </si>
  <si>
    <t>27.11.2021 18:51:24</t>
  </si>
  <si>
    <t>27.11.2021 21:53:41</t>
  </si>
  <si>
    <t>VAHAP ÜNLÜ TR-1 35-30-M00364_A_56402514_56402514</t>
  </si>
  <si>
    <t>27.11.2021 11:06:22</t>
  </si>
  <si>
    <t>27.11.2021 18:59:00</t>
  </si>
  <si>
    <t>TR-125 ZEYTİNALANI 35-19-L00125_C_65562404_65562404</t>
  </si>
  <si>
    <t>27.11.2021 04:30:36</t>
  </si>
  <si>
    <t>27.11.2021 11:40:34</t>
  </si>
  <si>
    <t>TR-2/4 45-83-L00004_48078207_56386826_56386826</t>
  </si>
  <si>
    <t>27.11.2021 11:00:37</t>
  </si>
  <si>
    <t>27.11.2021 13:12:44</t>
  </si>
  <si>
    <t>TEPEKÖY TR-1 45-73-M00785_45-73-M00785_2354758</t>
  </si>
  <si>
    <t>27.11.2021 19:20:17</t>
  </si>
  <si>
    <t>27.11.2021 21:00:34</t>
  </si>
  <si>
    <t>M-837 35-02-M00837_A_56379634_56379634</t>
  </si>
  <si>
    <t>27.11.2021 06:24:19</t>
  </si>
  <si>
    <t>27.11.2021 09:19:33</t>
  </si>
  <si>
    <t>BADEMLİ TR-10 35-15-L01050_B_56370395_56370395</t>
  </si>
  <si>
    <t>27.11.2021 18:27:23</t>
  </si>
  <si>
    <t>27.11.2021 19:49:14</t>
  </si>
  <si>
    <t>BAHADIR TR-1 45-73-M01209_B_81259577_81259577</t>
  </si>
  <si>
    <t>27.11.2021 08:26:39</t>
  </si>
  <si>
    <t>27.11.2021 09:52:06</t>
  </si>
  <si>
    <t>BADEMLİ TR-1 DM 35-15-L01010_BIÇAKÇI-OVACIK L09_67544159</t>
  </si>
  <si>
    <t>27.11.2021 07:55:46</t>
  </si>
  <si>
    <t>27.11.2021 09:30:30</t>
  </si>
  <si>
    <t>YENİFOÇA TR-37 35-23-M00037_B_56377460_56377460</t>
  </si>
  <si>
    <t>27.11.2021 18:18:00</t>
  </si>
  <si>
    <t>27.11.2021 20:23:23</t>
  </si>
  <si>
    <t>KEMALPAŞA TM 35-27-A00002_YENMİŞ M08_2306688</t>
  </si>
  <si>
    <t>27.11.2021 04:12:32</t>
  </si>
  <si>
    <t>27.11.2021 04:32:11</t>
  </si>
  <si>
    <t>ASARLIK TR-8 35-28-M00182_35-28-M00182_2366130</t>
  </si>
  <si>
    <t>27.11.2021 21:32:54</t>
  </si>
  <si>
    <t>27.11.2021 23:25:01</t>
  </si>
  <si>
    <t>UMURLU TR-4 35-31-L00359_47784650_56352355_56352355</t>
  </si>
  <si>
    <t>27.11.2021 16:31:20</t>
  </si>
  <si>
    <t>28.11.2021 02:50:32</t>
  </si>
  <si>
    <t>ARMUTLU İM 35-27-A00001_ÇUKURBAĞ L10_2050863</t>
  </si>
  <si>
    <t>27.11.2021 01:07:00</t>
  </si>
  <si>
    <t>27.11.2021 01:42:00</t>
  </si>
  <si>
    <t>ÇELİKLİ TR-3 OKULLU 45-78-M00751_B_56392292_56392292</t>
  </si>
  <si>
    <t>27.11.2021 09:42:21</t>
  </si>
  <si>
    <t>27.11.2021 17:59:13</t>
  </si>
  <si>
    <t>27.11.2021 13:02:03</t>
  </si>
  <si>
    <t>27.11.2021 14:03:02</t>
  </si>
  <si>
    <t>DÜNDARLI TR-2 35-24-M00203_A_56355766_56355766</t>
  </si>
  <si>
    <t>27.11.2021 07:59:29</t>
  </si>
  <si>
    <t>27.11.2021 10:47:50</t>
  </si>
  <si>
    <t>AŞAĞIÇOBANİSA TR-12 45-71-M00097_45-71-M00097_60972150</t>
  </si>
  <si>
    <t>27.11.2021 16:22:42</t>
  </si>
  <si>
    <t>27.11.2021 19:57:56</t>
  </si>
  <si>
    <t>MURADİYE TR-5 (ESKİ MEZARLIK YANI) 45-71-M00204_DM-5 M03_75532429</t>
  </si>
  <si>
    <t>OG Atlama Arızası</t>
  </si>
  <si>
    <t>27.11.2021 07:33:45</t>
  </si>
  <si>
    <t>27.11.2021 12:17:40</t>
  </si>
  <si>
    <t>PINARCIK TR-1 35-17-R00041_9853793_56357197_56357197</t>
  </si>
  <si>
    <t>27.11.2021 10:08:59</t>
  </si>
  <si>
    <t>27.11.2021 11:54:26</t>
  </si>
  <si>
    <t>27.11.2021 17:07:56</t>
  </si>
  <si>
    <t>27.11.2021 20:50:59</t>
  </si>
  <si>
    <t>KARABULU TR-1 35-31-L00348_47897795_56392372_56392372</t>
  </si>
  <si>
    <t>27.11.2021 15:24:09</t>
  </si>
  <si>
    <t>28.11.2021 01:55:57</t>
  </si>
  <si>
    <t>BAHÇECİK SAZLI TR-8 45-78-L00773_C_81386572_81386572</t>
  </si>
  <si>
    <t>27.11.2021 10:56:36</t>
  </si>
  <si>
    <t>27.11.2021 20:42:28</t>
  </si>
  <si>
    <t>AYVACIK TR-2 35-28-M00812_953381883_953381883</t>
  </si>
  <si>
    <t>27.11.2021 15:36:46</t>
  </si>
  <si>
    <t>TR-67 TARIMSAL SULAMA 45-80-M01067_45-80-M01067_2372244</t>
  </si>
  <si>
    <t>27.11.2021 06:26:43</t>
  </si>
  <si>
    <t>27.11.2021 11:10:05</t>
  </si>
  <si>
    <t>K-693 35-02-K00693_99967944_99967944</t>
  </si>
  <si>
    <t>27.11.2021 07:41:35</t>
  </si>
  <si>
    <t>27.11.2021 09:54:28</t>
  </si>
  <si>
    <t>ULUCAK TM 35-28-A00002_ULUKENT-1 M01_2313764</t>
  </si>
  <si>
    <t>27.11.2021 22:49:07</t>
  </si>
  <si>
    <t>27.11.2021 22:51:03</t>
  </si>
  <si>
    <t>SAİP KÖYÜ TR-1 35-21-L00102_C_56389465_56389465</t>
  </si>
  <si>
    <t>27.11.2021 09:18:00</t>
  </si>
  <si>
    <t>27.11.2021 14:41:39</t>
  </si>
  <si>
    <t>TR-140 35-26-M00140_956614591_956614591</t>
  </si>
  <si>
    <t>27.11.2021 12:32:28</t>
  </si>
  <si>
    <t>27.11.2021 14:36:54</t>
  </si>
  <si>
    <t>BÜYÜKKEMERDERE TR-1 35-29-L00303_D_56400223_56400223</t>
  </si>
  <si>
    <t>27.11.2021 14:43:33</t>
  </si>
  <si>
    <t>27.11.2021 15:58:23</t>
  </si>
  <si>
    <t>YEŞİLDERE KAZALLI TR-3 35-31-L00164_47837261_56391151_56391151</t>
  </si>
  <si>
    <t>27.11.2021 05:39:55</t>
  </si>
  <si>
    <t>27.11.2021 10:10:02</t>
  </si>
  <si>
    <t>M-486 35-17-M00486_950306392_950306392</t>
  </si>
  <si>
    <t>27.11.2021 20:39:00</t>
  </si>
  <si>
    <t>27.11.2021 22:25:20</t>
  </si>
  <si>
    <t>K-4902 35-22-K04902_K-418 ÇİNKO K02_56288297</t>
  </si>
  <si>
    <t>27.11.2021 16:57:12</t>
  </si>
  <si>
    <t>27.11.2021 18:05:35</t>
  </si>
  <si>
    <t>M-1832 35-04-M01832_912512565_912512565</t>
  </si>
  <si>
    <t>27.11.2021 17:54:11</t>
  </si>
  <si>
    <t>27.11.2021 19:33:06</t>
  </si>
  <si>
    <t>DAĞISTAN TR-2 35-16-M00130_47492744_56396785_56396785</t>
  </si>
  <si>
    <t>AG İzolatör Arızası</t>
  </si>
  <si>
    <t>27.11.2021 01:34:13</t>
  </si>
  <si>
    <t>27.11.2021 07:59:56</t>
  </si>
  <si>
    <t>GÖKTEPE TR-2 35-28-M00270_953379071_953379071</t>
  </si>
  <si>
    <t>27.11.2021 23:12:54</t>
  </si>
  <si>
    <t>28.11.2021 00:13:18</t>
  </si>
  <si>
    <t>K-1557 35-01-K01557_912000781_912000781</t>
  </si>
  <si>
    <t>27.11.2021 10:18:20</t>
  </si>
  <si>
    <t>27.11.2021 11:52:09</t>
  </si>
  <si>
    <t>TR-316 35-14-L00316_956658970_956658970</t>
  </si>
  <si>
    <t>27.11.2021 16:48:56</t>
  </si>
  <si>
    <t>27.11.2021 18:26:20</t>
  </si>
  <si>
    <t>KEMALİYE DM (TR-1) 45-73-M00150_HatBaşıAyırıcı_53135427 M02_53135427</t>
  </si>
  <si>
    <t>27.11.2021 16:08:25</t>
  </si>
  <si>
    <t>27.11.2021 18:50:02</t>
  </si>
  <si>
    <t>L-353 İŞTUR 35-18-L00353_12483134_56375212_56375212</t>
  </si>
  <si>
    <t>27.11.2021 09:56:45</t>
  </si>
  <si>
    <t>27.11.2021 15:49:28</t>
  </si>
  <si>
    <t>BELEN TR-2 35-28-M00206_C_56357835_56357835</t>
  </si>
  <si>
    <t>27.11.2021 08:02:32</t>
  </si>
  <si>
    <t>27.11.2021 09:59:43</t>
  </si>
  <si>
    <t>YAYLA KÖYÜ TR-1 35-21-L00093_DIREK TIPI TRAFO HUCRESI H01_2086619</t>
  </si>
  <si>
    <t>27.11.2021 08:22:50</t>
  </si>
  <si>
    <t>27.11.2021 16:33:43</t>
  </si>
  <si>
    <t>DEMİRCİLİ DM 35-15-L00895_SEYREKLİ L07_2335949</t>
  </si>
  <si>
    <t>27.11.2021 09:22:18</t>
  </si>
  <si>
    <t>27.11.2021 12:25:15</t>
  </si>
  <si>
    <t>TR-7/B 45-77-L00353_945488032_945488032</t>
  </si>
  <si>
    <t>27.11.2021 09:22:55</t>
  </si>
  <si>
    <t>27.11.2021 10:20:35</t>
  </si>
  <si>
    <t>DM-11/9 45-71-M00290_953220475_953220475</t>
  </si>
  <si>
    <t>27.11.2021 07:31:00</t>
  </si>
  <si>
    <t>27.11.2021 09:51:20</t>
  </si>
  <si>
    <t>ÇEPNİDERE TR-1 45-83-L00222_C_56400724_56400724</t>
  </si>
  <si>
    <t>27.11.2021 18:20:20</t>
  </si>
  <si>
    <t>27.11.2021 21:15:36</t>
  </si>
  <si>
    <t>KARABURUN TR-4/18 35-21-L00012_A_56357362_56357362</t>
  </si>
  <si>
    <t>27.11.2021 06:56:50</t>
  </si>
  <si>
    <t>27.11.2021 13:43:04</t>
  </si>
  <si>
    <t>K-2756 35-01-K02756_912212320_912212320</t>
  </si>
  <si>
    <t>27.11.2021 12:00:23</t>
  </si>
  <si>
    <t>27.11.2021 14:24:48</t>
  </si>
  <si>
    <t>27.11.2021 09:15:57</t>
  </si>
  <si>
    <t>27.11.2021 17:23:14</t>
  </si>
  <si>
    <t>MEHMET KARABIYIK TR-2 35-27-M01102__72810212_72810212</t>
  </si>
  <si>
    <t>27.11.2021 13:09:13</t>
  </si>
  <si>
    <t>27.11.2021 15:18:20</t>
  </si>
  <si>
    <t>TR-1/22 45-83-M00022_48048634_56400692_56400692</t>
  </si>
  <si>
    <t>27.11.2021 08:28:47</t>
  </si>
  <si>
    <t>27.11.2021 10:05:05</t>
  </si>
  <si>
    <t>EROL VARLIK SLM GRB TR 35-27-M00753_35-27-M00753_2368008</t>
  </si>
  <si>
    <t>27.11.2021 08:36:50</t>
  </si>
  <si>
    <t>27.11.2021 12:35:53</t>
  </si>
  <si>
    <t>ESKİ KARAKÖY TR 35-17-M00447_35-17-M00447_2372686</t>
  </si>
  <si>
    <t>27.11.2021 02:43:54</t>
  </si>
  <si>
    <t>27.11.2021 03:32:45</t>
  </si>
  <si>
    <t>YELKİ DM-2/8 (M-2342) 35-10-M02342_98130016_98130016</t>
  </si>
  <si>
    <t>27.11.2021 10:46:59</t>
  </si>
  <si>
    <t>27.11.2021 15:00:09</t>
  </si>
  <si>
    <t>BADEMLİ TR-37 35-15-L01053_C_56362231_56362231</t>
  </si>
  <si>
    <t>27.11.2021 11:31:19</t>
  </si>
  <si>
    <t>27.11.2021 13:12:40</t>
  </si>
  <si>
    <t>GÖÇBEYLİ DM 35-16-M00139_BERGAMA T.M.-GERİLİM M04_72044623</t>
  </si>
  <si>
    <t>27.11.2021 13:37:04</t>
  </si>
  <si>
    <t>27.11.2021 13:45:13</t>
  </si>
  <si>
    <t>27.11.2021 13:45:24</t>
  </si>
  <si>
    <t>27.11.2021 16:38:29</t>
  </si>
  <si>
    <t>ALAÇATI TR-1 45-73-M00587_45-73-M00587_2356061</t>
  </si>
  <si>
    <t>27.11.2021 11:10:14</t>
  </si>
  <si>
    <t>27.11.2021 11:58:32</t>
  </si>
  <si>
    <t>TR-128 35-16-L00128_TR-130 L03_72034402</t>
  </si>
  <si>
    <t>27.11.2021 03:09:10</t>
  </si>
  <si>
    <t>27.11.2021 04:46:50</t>
  </si>
  <si>
    <t>27.11.2021 17:08:36</t>
  </si>
  <si>
    <t>27.11.2021 22:39:22</t>
  </si>
  <si>
    <t>FOÇA TR-53 35-23-L00053_42133290_56398250_56398250</t>
  </si>
  <si>
    <t>27.11.2021 05:54:25</t>
  </si>
  <si>
    <t>27.11.2021 06:40:15</t>
  </si>
  <si>
    <t>L-379 35-18-L00379_950438874_950438874</t>
  </si>
  <si>
    <t>27.11.2021 14:34:04</t>
  </si>
  <si>
    <t>27.11.2021 20:12:47</t>
  </si>
  <si>
    <t>TEPEBOZ TR-3 35-21-L00062__72410942_72410942</t>
  </si>
  <si>
    <t>27.11.2021 11:42:02</t>
  </si>
  <si>
    <t>27.11.2021 19:39:18</t>
  </si>
  <si>
    <t>ATAKÖY TR-1 35-22-M00190_955269511_955269511</t>
  </si>
  <si>
    <t>27.11.2021 08:28:55</t>
  </si>
  <si>
    <t>27.11.2021 10:19:04</t>
  </si>
  <si>
    <t>27.11.2021 23:42:56</t>
  </si>
  <si>
    <t>28.11.2021 00:17:13</t>
  </si>
  <si>
    <t>HALİLBEYLİ TR-7 35-27-M01056_ H_61272952</t>
  </si>
  <si>
    <t>27.11.2021 15:41:00</t>
  </si>
  <si>
    <t>27.11.2021 19:16:22</t>
  </si>
  <si>
    <t>ALAŞEHİR TM 45-73-A00001_ALAŞEHİR ŞEHİR-2 M03_2312669</t>
  </si>
  <si>
    <t>27.11.2021 19:04:45</t>
  </si>
  <si>
    <t>27.11.2021 19:07:13</t>
  </si>
  <si>
    <t>_A_56388976_56388976</t>
  </si>
  <si>
    <t>27.11.2021 08:31:17</t>
  </si>
  <si>
    <t>27.11.2021 14:10:51</t>
  </si>
  <si>
    <t>DÜZLEN TR-1 45-71-M01744_D_65508767_65508767</t>
  </si>
  <si>
    <t>27.11.2021 21:11:27</t>
  </si>
  <si>
    <t>27.11.2021 22:48:51</t>
  </si>
  <si>
    <t>M-2100 35-04-M02100_99097945_99097945</t>
  </si>
  <si>
    <t>27.11.2021 13:07:18</t>
  </si>
  <si>
    <t>27.11.2021 18:56:22</t>
  </si>
  <si>
    <t>TR-15 35-32-L00015_B_56374724_56374724</t>
  </si>
  <si>
    <t>27.11.2021 12:58:00</t>
  </si>
  <si>
    <t>27.11.2021 14:17:25</t>
  </si>
  <si>
    <t>27.11.2021 08:00:23</t>
  </si>
  <si>
    <t>27.11.2021 08:01:13</t>
  </si>
  <si>
    <t>27.11.2021 19:42:18</t>
  </si>
  <si>
    <t>27.11.2021 20:10:59</t>
  </si>
  <si>
    <t>27.11.2021 00:17:04</t>
  </si>
  <si>
    <t>27.11.2021 04:20:03</t>
  </si>
  <si>
    <t>SARUHANLI TR-10 45-80-M00010_A_56384490_56384490</t>
  </si>
  <si>
    <t>27.11.2021 16:12:49</t>
  </si>
  <si>
    <t>27.11.2021 16:38:15</t>
  </si>
  <si>
    <t>TR-2/120-1 45-83-M00719_955175844_955175844</t>
  </si>
  <si>
    <t>27.11.2021 11:45:14</t>
  </si>
  <si>
    <t>27.11.2021 15:20:13</t>
  </si>
  <si>
    <t>BAHÇECİK MAH. HAMAMDERE TR-1 45-78-L00494__72372041_72372041</t>
  </si>
  <si>
    <t>27.11.2021 00:47:05</t>
  </si>
  <si>
    <t>27.11.2021 01:15:23</t>
  </si>
  <si>
    <t>ÇUKURALTI M-38 35-25-M00079_A_56372398_56372398</t>
  </si>
  <si>
    <t>27.11.2021 17:10:35</t>
  </si>
  <si>
    <t>27.11.2021 17:59:04</t>
  </si>
  <si>
    <t>KABAZLI TR-3 45-78-M00680_DIREK TIPI TRAFO HUCRESI H01_2126807</t>
  </si>
  <si>
    <t>27.11.2021 09:02:06</t>
  </si>
  <si>
    <t>27.11.2021 14:00:21</t>
  </si>
  <si>
    <t>TR-62 45-78-M00062_F tr62/f03_49409180</t>
  </si>
  <si>
    <t>27.11.2021 12:57:02</t>
  </si>
  <si>
    <t>27.11.2021 14:37:52</t>
  </si>
  <si>
    <t>BADEMLİ TR-1 DM 35-15-L01010_KETENDERESİ (HACI MUSA) L11_67544161</t>
  </si>
  <si>
    <t>27.11.2021 08:07:40</t>
  </si>
  <si>
    <t>27.11.2021 10:26:29</t>
  </si>
  <si>
    <t>EMİRLİ TR-8 35-15-L00644_950406562_950406562</t>
  </si>
  <si>
    <t>27.11.2021 14:05:00</t>
  </si>
  <si>
    <t>27.11.2021 18:55:33</t>
  </si>
  <si>
    <t>MORDOĞAN TR-3 35-21-L00141_A_56375588_56375588</t>
  </si>
  <si>
    <t>27.11.2021 18:24:57</t>
  </si>
  <si>
    <t>28.11.2021 02:38:55</t>
  </si>
  <si>
    <t>SAİP KÖYÜ TR-1 35-21-L00102_B_56389466_56389466</t>
  </si>
  <si>
    <t>27.11.2021 09:49:53</t>
  </si>
  <si>
    <t>27.11.2021 13:50:29</t>
  </si>
  <si>
    <t>TR-31(M-731) 35-30-M00731_D d1_43010651</t>
  </si>
  <si>
    <t>27.11.2021 04:23:01</t>
  </si>
  <si>
    <t>27.11.2021 05:01:40</t>
  </si>
  <si>
    <t>L-416 KAPALI SPOR SALONU 35-18-L00416_950451222_950451222</t>
  </si>
  <si>
    <t>27.11.2021 10:37:57</t>
  </si>
  <si>
    <t>27.11.2021 14:40:45</t>
  </si>
  <si>
    <t>YENİKÖY MERKEZ TR-1 35-31-L00183_B_72247288_72247288</t>
  </si>
  <si>
    <t>27.11.2021 17:59:58</t>
  </si>
  <si>
    <t>28.11.2021 03:43:55</t>
  </si>
  <si>
    <t>YENİÇİFTLİK TR-1 35-20-L00399_DIREK TIPI TRAFO HUCRESI H01_2105053</t>
  </si>
  <si>
    <t>27.11.2021 06:19:33</t>
  </si>
  <si>
    <t>27.11.2021 10:49:06</t>
  </si>
  <si>
    <t>KARABAĞLAR TM 35-01-A00012_ESBAŞ-2 M10_2310485</t>
  </si>
  <si>
    <t>27.11.2021 11:38:00</t>
  </si>
  <si>
    <t>27.11.2021 13:13:53</t>
  </si>
  <si>
    <t>ÜÇYOL KÖK 45-82-M00128_HatBaşıAyırıcı_53136072 M06_53136072</t>
  </si>
  <si>
    <t>OG Direk Yıkılması</t>
  </si>
  <si>
    <t>27.11.2021 08:26:16</t>
  </si>
  <si>
    <t>27.11.2021 19:08:35</t>
  </si>
  <si>
    <t>AYRANCILAR DM-3 35-26-M00795_SELAMPEN M01_2116052</t>
  </si>
  <si>
    <t>27.11.2021 02:56:13</t>
  </si>
  <si>
    <t>27.11.2021 03:44:43</t>
  </si>
  <si>
    <t>DM-12/07 45-71-M00459_953200034_953200034</t>
  </si>
  <si>
    <t>27.11.2021 17:34:00</t>
  </si>
  <si>
    <t>27.11.2021 18:17:18</t>
  </si>
  <si>
    <t>K-4363 35-02-K04363_A_56378777_56378777</t>
  </si>
  <si>
    <t>27.11.2021 14:59:05</t>
  </si>
  <si>
    <t>27.11.2021 16:41:50</t>
  </si>
  <si>
    <t>TR-48 TEKEL 35-19-L00048__79113658_79113658</t>
  </si>
  <si>
    <t>27.11.2021 13:59:20</t>
  </si>
  <si>
    <t>27.11.2021 18:51:38</t>
  </si>
  <si>
    <t>ÇAMLICA TR-1 35-29-L00480_B_56373093_56373093</t>
  </si>
  <si>
    <t>27.11.2021 11:50:25</t>
  </si>
  <si>
    <t>27.11.2021 14:25:55</t>
  </si>
  <si>
    <t>BERGAMA İM-2 35-16-A00002_TR-117(TM-2/117) L03_72053284</t>
  </si>
  <si>
    <t>27.11.2021 01:14:20</t>
  </si>
  <si>
    <t>27.11.2021 02:40:54</t>
  </si>
  <si>
    <t>L-19 35-14-L00019_11301859_56356640_56356640</t>
  </si>
  <si>
    <t>27.11.2021 14:23:31</t>
  </si>
  <si>
    <t>27.11.2021 15:53:07</t>
  </si>
  <si>
    <t>MAHMUT YILDIZDAĞ SULAMA GRUBU TR 35-27-M00536_B_56362871_56362871</t>
  </si>
  <si>
    <t>27.11.2021 07:14:05</t>
  </si>
  <si>
    <t>TİLKİKÖY TR-1 45-71-M01271_A_56399562_56399562</t>
  </si>
  <si>
    <t>27.11.2021 12:53:17</t>
  </si>
  <si>
    <t>28.11.2021 12:39:59</t>
  </si>
  <si>
    <t>TOPARLAR KARŞI MAH.TR-2 35-29-L00324_A_56395309_56395309</t>
  </si>
  <si>
    <t>27.11.2021 10:14:50</t>
  </si>
  <si>
    <t>27.11.2021 13:11:04</t>
  </si>
  <si>
    <t>SOMA TR-20 45-82-M00020_945524251_945524251</t>
  </si>
  <si>
    <t>27.11.2021 17:19:02</t>
  </si>
  <si>
    <t>27.11.2021 20:20:17</t>
  </si>
  <si>
    <t>SANCAKLI BOZKÖY TR-6 45-71-M00528_45-71-M00528_2356756</t>
  </si>
  <si>
    <t>27.11.2021 07:00:21</t>
  </si>
  <si>
    <t>27.11.2021 21:56:03</t>
  </si>
  <si>
    <t>ULUKENT KÖK-15 35-28-M00070_HatBaşıAyırıcı_53133656 M04_53133656</t>
  </si>
  <si>
    <t>27.11.2021 09:41:45</t>
  </si>
  <si>
    <t>27.11.2021 12:19:30</t>
  </si>
  <si>
    <t>K-3372 35-01-K03372_911036267_911036267</t>
  </si>
  <si>
    <t>01.11.2021 19:47:44</t>
  </si>
  <si>
    <t>02.11.2021 00:03:12</t>
  </si>
  <si>
    <t>TİRE TR-14 35-29-L00014_950335476_950335476</t>
  </si>
  <si>
    <t>01.11.2021 06:05:07</t>
  </si>
  <si>
    <t>01.11.2021 06:45:26</t>
  </si>
  <si>
    <t>TR-136 35-16-L00136_TR-135 L02_67575505</t>
  </si>
  <si>
    <t>OG Yeraltı Kablo Arızası</t>
  </si>
  <si>
    <t>01.11.2021 15:12:06</t>
  </si>
  <si>
    <t>01.11.2021 16:22:26</t>
  </si>
  <si>
    <t>AĞAÇ İŞLERİ KÖK-2 (M-703) 35-22-M00125_AĞAÇ SANAYİ TR-7/TR-8/TR-9/TR-10 M05_72110795</t>
  </si>
  <si>
    <t>01.11.2021 14:40:10</t>
  </si>
  <si>
    <t>01.11.2021 15:16:53</t>
  </si>
  <si>
    <t>YENİ ŞAKRAN TR-5 35-17-M00205_C_56393477_56393477</t>
  </si>
  <si>
    <t>01.11.2021 09:41:08</t>
  </si>
  <si>
    <t>01.11.2021 17:30:07</t>
  </si>
  <si>
    <t>DEĞİRMENDERE TR-5 35-22-M00201_955265357_955265357</t>
  </si>
  <si>
    <t>01.11.2021 16:42:28</t>
  </si>
  <si>
    <t>01.11.2021 19:09:24</t>
  </si>
  <si>
    <t>01.11.2021 02:58:48</t>
  </si>
  <si>
    <t>01.11.2021 04:41:25</t>
  </si>
  <si>
    <t>TR-55 KÖK 35-19-M00055_URLA İM 15.8 L01_76783820</t>
  </si>
  <si>
    <t>01.11.2021 00:17:51</t>
  </si>
  <si>
    <t>01.11.2021 00:32:00</t>
  </si>
  <si>
    <t>DEMİRCİ KÖK 35-26-M00779_KARACAAĞAÇ ENH M06_65897266</t>
  </si>
  <si>
    <t>01.11.2021 08:55:06</t>
  </si>
  <si>
    <t>01.11.2021 09:21:48</t>
  </si>
  <si>
    <t>K-85 35-01-K00085_912446087_912446087</t>
  </si>
  <si>
    <t>01.11.2021 15:20:07</t>
  </si>
  <si>
    <t>01.11.2021 20:36:23</t>
  </si>
  <si>
    <t>İSTASYONALTI KÖK 45-83-M00131_ARPALIK KÖK-1 M03_2329934</t>
  </si>
  <si>
    <t>01.11.2021 16:59:31</t>
  </si>
  <si>
    <t>01.11.2021 18:30:29</t>
  </si>
  <si>
    <t>GERENKÖY KÖK 35-23-M00156_BAĞARASI M04_72155605</t>
  </si>
  <si>
    <t>01.11.2021 00:31:20</t>
  </si>
  <si>
    <t>01.11.2021 12:10:26</t>
  </si>
  <si>
    <t>M-2205 DOĞANCILAR TR-2 35-03-M02205_966683662_966683662</t>
  </si>
  <si>
    <t>01.11.2021 07:55:39</t>
  </si>
  <si>
    <t>01.11.2021 14:25:42</t>
  </si>
  <si>
    <t>K-574 35-01-K00574_912031784_912031784</t>
  </si>
  <si>
    <t>01.11.2021 05:33:44</t>
  </si>
  <si>
    <t>01.11.2021 12:04:14</t>
  </si>
  <si>
    <t>K-1641 35-03-K01641_910192970_910192970</t>
  </si>
  <si>
    <t>01.11.2021 13:25:14</t>
  </si>
  <si>
    <t>01.11.2021 15:59:28</t>
  </si>
  <si>
    <t>MAHMUTLAR TR-1 35-29-L00118_C_56359877_56359877</t>
  </si>
  <si>
    <t>01.11.2021 16:28:55</t>
  </si>
  <si>
    <t>01.11.2021 17:16:14</t>
  </si>
  <si>
    <t>M-327 35-03-M00327_A_56365014_56365014</t>
  </si>
  <si>
    <t>01.11.2021 06:55:08</t>
  </si>
  <si>
    <t>01.11.2021 09:27:04</t>
  </si>
  <si>
    <t>BURUNCUK TÜNEL DM 35-28-M00863_İKA ÇIKIŞ M04_67559838</t>
  </si>
  <si>
    <t>01.11.2021 13:51:46</t>
  </si>
  <si>
    <t>01.11.2021 14:45:02</t>
  </si>
  <si>
    <t>L-424 AKTAŞ MARKET 35-18-L00424_950446792_950446792</t>
  </si>
  <si>
    <t>01.11.2021 17:49:49</t>
  </si>
  <si>
    <t>01.11.2021 19:55:52</t>
  </si>
  <si>
    <t>K-1692 35-04-K01692_C C2b_5774069</t>
  </si>
  <si>
    <t>01.11.2021 06:17:00</t>
  </si>
  <si>
    <t>01.11.2021 08:34:53</t>
  </si>
  <si>
    <t>DM-16/09 45-71-M00611_953244635_953244635</t>
  </si>
  <si>
    <t>01.11.2021 14:19:00</t>
  </si>
  <si>
    <t>01.11.2021 17:51:59</t>
  </si>
  <si>
    <t>ABDULLAH SÜRÜCÜ SULAMA GRUBU TR 35-22-M00214_7107412_56371823_56371823</t>
  </si>
  <si>
    <t>01.11.2021 16:03:49</t>
  </si>
  <si>
    <t>01.11.2021 18:06:07</t>
  </si>
  <si>
    <t>DM-2/14 (MURADİYE CAMİİ) 45-71-M00075_953203095_953203095</t>
  </si>
  <si>
    <t>01.11.2021 11:50:00</t>
  </si>
  <si>
    <t>01.11.2021 13:29:12</t>
  </si>
  <si>
    <t>KAPAKLI DM 45-72-M00309_KAYIŞLAR M09_2099434</t>
  </si>
  <si>
    <t>01.11.2021 06:06:30</t>
  </si>
  <si>
    <t>01.11.2021 06:07:00</t>
  </si>
  <si>
    <t>DM-08/10-A 45-71-M00288_953188290_953188290</t>
  </si>
  <si>
    <t>01.11.2021 14:58:21</t>
  </si>
  <si>
    <t>01.11.2021 16:04:00</t>
  </si>
  <si>
    <t>MURADİYE DM-7/1 45-71-M01854_DM-5/7 KÖK M01_2328818</t>
  </si>
  <si>
    <t>01.11.2021 08:30:10</t>
  </si>
  <si>
    <t>01.11.2021 08:37:00</t>
  </si>
  <si>
    <t>DM-3/TR-11 SEFERİHİSAR 35-14-M00330_C_60983759_60983759</t>
  </si>
  <si>
    <t>01.11.2021 16:19:00</t>
  </si>
  <si>
    <t>01.11.2021 17:06:56</t>
  </si>
  <si>
    <t>ÇOBANKÖY KÖK 35-29-L00066_HAMAMKÖY FİDERİ L05_72212362</t>
  </si>
  <si>
    <t>01.11.2021 09:02:26</t>
  </si>
  <si>
    <t>01.11.2021 16:40:33</t>
  </si>
  <si>
    <t>01.11.2021 09:41:00</t>
  </si>
  <si>
    <t>01.11.2021 16:52:00</t>
  </si>
  <si>
    <t>M-639 OLDURUK KÖK 35-03-M00639_HatBaşıAyırıcı_53132537 M02_53132537</t>
  </si>
  <si>
    <t>01.11.2021 15:34:44</t>
  </si>
  <si>
    <t>01.11.2021 17:37:15</t>
  </si>
  <si>
    <t>01.11.2021 09:04:50</t>
  </si>
  <si>
    <t>01.11.2021 10:24:37</t>
  </si>
  <si>
    <t>K-621 35-01-K00621_910953742_910953742</t>
  </si>
  <si>
    <t>01.11.2021 13:36:21</t>
  </si>
  <si>
    <t>01.11.2021 18:31:13</t>
  </si>
  <si>
    <t>DM-3/03 (YİĞİTBAŞ CAMİİ) 45-71-M00069_953203152_953203152</t>
  </si>
  <si>
    <t>01.11.2021 11:27:03</t>
  </si>
  <si>
    <t>01.11.2021 14:06:35</t>
  </si>
  <si>
    <t>TR-55 KÖK 35-19-M00055_TR-48 L06_76784145</t>
  </si>
  <si>
    <t>01.11.2021 09:34:12</t>
  </si>
  <si>
    <t>01.11.2021 10:08:05</t>
  </si>
  <si>
    <t>MEDAR TR-6 45-72-L00276_TR-9 L02_2330945</t>
  </si>
  <si>
    <t>01.11.2021 18:07:07</t>
  </si>
  <si>
    <t>01.11.2021 20:27:21</t>
  </si>
  <si>
    <t>EMİRLİ TR-1 35-15-L00857__72373596_72373596</t>
  </si>
  <si>
    <t>01.11.2021 06:09:32</t>
  </si>
  <si>
    <t>01.11.2021 07:55:19</t>
  </si>
  <si>
    <t>TEKELİ TR-5 35-22-M00235_955294741_955294741</t>
  </si>
  <si>
    <t>01.11.2021 07:52:12</t>
  </si>
  <si>
    <t>01.11.2021 09:53:42</t>
  </si>
  <si>
    <t>L-298 35-18-L00298_950429996_950429996</t>
  </si>
  <si>
    <t>01.11.2021 19:42:47</t>
  </si>
  <si>
    <t>01.11.2021 22:17:12</t>
  </si>
  <si>
    <t>KIZILAVLU KÖK 45-78-M00837_DELİBAŞLI GRUBU M02_66247846</t>
  </si>
  <si>
    <t>01.11.2021 09:01:40</t>
  </si>
  <si>
    <t>01.11.2021 15:42:43</t>
  </si>
  <si>
    <t>K-4415 35-01-K04415_910762240_910762240</t>
  </si>
  <si>
    <t>01.11.2021 12:35:33</t>
  </si>
  <si>
    <t>01.11.2021 21:10:30</t>
  </si>
  <si>
    <t>L-99 DÜZCE TR-1 35-14-L00099_956641025_956641025</t>
  </si>
  <si>
    <t>01.11.2021 08:36:10</t>
  </si>
  <si>
    <t>01.11.2021 12:30:52</t>
  </si>
  <si>
    <t>01.11.2021 07:59:40</t>
  </si>
  <si>
    <t>01.11.2021 08:07:41</t>
  </si>
  <si>
    <t>01.11.2021 05:27:01</t>
  </si>
  <si>
    <t>01.11.2021 10:40:31</t>
  </si>
  <si>
    <t>01.11.2021 17:56:58</t>
  </si>
  <si>
    <t>01.11.2021 19:13:42</t>
  </si>
  <si>
    <t>SUBAŞI-2 35-26-L00329_95000487897_95000487897</t>
  </si>
  <si>
    <t>01.11.2021 17:37:03</t>
  </si>
  <si>
    <t>01.11.2021 19:08:57</t>
  </si>
  <si>
    <t>YELKİ TR-20 35-10-L00020_ KÖYLER L03_50105713</t>
  </si>
  <si>
    <t>01.11.2021 19:08:36</t>
  </si>
  <si>
    <t>01.11.2021 22:45:11</t>
  </si>
  <si>
    <t>ARIKBAŞI TR-1 35-20-L00218_955199948_955199948</t>
  </si>
  <si>
    <t>01.11.2021 16:02:24</t>
  </si>
  <si>
    <t>01.11.2021 17:34:32</t>
  </si>
  <si>
    <t>MURADİYE HASTANE TR-1 45-71-M00193_949712920_949712920</t>
  </si>
  <si>
    <t>01.11.2021 08:27:00</t>
  </si>
  <si>
    <t>01.11.2021 11:28:21</t>
  </si>
  <si>
    <t>DM-12/04-D 45-71-M00583_45-71-M00583_2358480</t>
  </si>
  <si>
    <t>01.11.2021 17:27:29</t>
  </si>
  <si>
    <t>01.11.2021 18:13:34</t>
  </si>
  <si>
    <t>ŞAŞAL TR-1 35-22-M00283_949450295_949450295</t>
  </si>
  <si>
    <t>01.11.2021 16:49:45</t>
  </si>
  <si>
    <t>01.11.2021 17:33:13</t>
  </si>
  <si>
    <t>TR-99 35-15-L00099__72373454_72373454</t>
  </si>
  <si>
    <t>01.11.2021 10:11:17</t>
  </si>
  <si>
    <t>01.11.2021 18:56:01</t>
  </si>
  <si>
    <t>DM-2/4 35-18-L00590_950453676_950453676</t>
  </si>
  <si>
    <t>01.11.2021 12:04:13</t>
  </si>
  <si>
    <t>01.11.2021 14:58:17</t>
  </si>
  <si>
    <t>M-235 35-02-M00235_99894503_99894503</t>
  </si>
  <si>
    <t>01.11.2021 15:59:37</t>
  </si>
  <si>
    <t>01.11.2021 19:21:47</t>
  </si>
  <si>
    <t>01.11.2021 09:45:03</t>
  </si>
  <si>
    <t>01.11.2021 16:56:51</t>
  </si>
  <si>
    <t>SOMA TR-27/3 45-82-M00106_945523502_945523502</t>
  </si>
  <si>
    <t>01.11.2021 12:22:26</t>
  </si>
  <si>
    <t>01.11.2021 14:23:23</t>
  </si>
  <si>
    <t>TR-88 35-15-M00088_950359984_950359984</t>
  </si>
  <si>
    <t>01.11.2021 00:53:28</t>
  </si>
  <si>
    <t>01.11.2021 01:48:41</t>
  </si>
  <si>
    <t>FOÇA TR-4 35-23-L00004_DAĞITIM TRAFO FPÇA TR-4 L06_2044700</t>
  </si>
  <si>
    <t>01.11.2021 08:28:00</t>
  </si>
  <si>
    <t>01.11.2021 17:53:00</t>
  </si>
  <si>
    <t>KARAKUYU-7 35-26-M00446_956620304_956620304</t>
  </si>
  <si>
    <t>01.11.2021 10:46:13</t>
  </si>
  <si>
    <t>01.11.2021 14:41:06</t>
  </si>
  <si>
    <t>K-1330 35-02-K01330_TRAFO K01_2062055</t>
  </si>
  <si>
    <t>01.11.2021 09:06:25</t>
  </si>
  <si>
    <t>01.11.2021 16:41:20</t>
  </si>
  <si>
    <t>K-255 35-02-K00255_912551274_912551274</t>
  </si>
  <si>
    <t>01.11.2021 14:48:46</t>
  </si>
  <si>
    <t>01.11.2021 16:04:55</t>
  </si>
  <si>
    <t>KARABURUN TR-1/9 35-21-L00024_953368996_953368996</t>
  </si>
  <si>
    <t>01.11.2021 15:14:13</t>
  </si>
  <si>
    <t>01.11.2021 16:42:22</t>
  </si>
  <si>
    <t>ALAŞEHİR TR-73 45-73-M00073_45-73-M00073_2354176</t>
  </si>
  <si>
    <t>01.11.2021 18:37:47</t>
  </si>
  <si>
    <t>01.11.2021 19:53:46</t>
  </si>
  <si>
    <t>MURADİYE DM-5 45-71-M00618_A A01b_75807926</t>
  </si>
  <si>
    <t>01.11.2021 17:08:20</t>
  </si>
  <si>
    <t>01.11.2021 22:58:53</t>
  </si>
  <si>
    <t>HASKÖY TR-4 35-20-L00369_35-20-L00369_2371656</t>
  </si>
  <si>
    <t>01.11.2021 08:00:10</t>
  </si>
  <si>
    <t>01.11.2021 09:18:51</t>
  </si>
  <si>
    <t>K-414 35-01-K00414_C_56375655_56375655</t>
  </si>
  <si>
    <t>01.11.2021 09:40:19</t>
  </si>
  <si>
    <t>01.11.2021 13:04:16</t>
  </si>
  <si>
    <t>K-1531 35-08-K01531_TRAFO K02_42456596</t>
  </si>
  <si>
    <t>01.11.2021 15:24:52</t>
  </si>
  <si>
    <t>01.11.2021 16:38:49</t>
  </si>
  <si>
    <t>BAĞARASI TR-10 KÖK 35-23-M00179_HatBaşıAyırıcı_72050055 M05_72050055</t>
  </si>
  <si>
    <t>01.11.2021 21:59:08</t>
  </si>
  <si>
    <t>01.11.2021 23:20:29</t>
  </si>
  <si>
    <t>ÜÇYOL KÖK 45-82-M00128_URUZLAR GES M06_2090645</t>
  </si>
  <si>
    <t>01.11.2021 08:31:52</t>
  </si>
  <si>
    <t>01.11.2021 11:05:04</t>
  </si>
  <si>
    <t>KİPA DM 35-26-M00283_HAVAI HAT DM-4 M03_2122331</t>
  </si>
  <si>
    <t>01.11.2021 01:59:08</t>
  </si>
  <si>
    <t>01.11.2021 02:33:23</t>
  </si>
  <si>
    <t>KÜNER TR-16 35-22-M00294_95000162868_95000162868</t>
  </si>
  <si>
    <t>01.11.2021 14:02:52</t>
  </si>
  <si>
    <t>01.11.2021 15:25:32</t>
  </si>
  <si>
    <t>TR-56 CEPHANELİK 35-19-L00056_C_56378316_56378316</t>
  </si>
  <si>
    <t>01.11.2021 13:14:00</t>
  </si>
  <si>
    <t>01.11.2021 15:42:53</t>
  </si>
  <si>
    <t>HİSARLIK TR-1 35-20-L00261_95000531989_95000531989</t>
  </si>
  <si>
    <t>01.11.2021 12:00:34</t>
  </si>
  <si>
    <t>01.11.2021 18:12:24</t>
  </si>
  <si>
    <t>K-1025 35-01-K01025_912123819_912123819</t>
  </si>
  <si>
    <t>01.11.2021 09:50:16</t>
  </si>
  <si>
    <t>01.11.2021 17:29:04</t>
  </si>
  <si>
    <t>DM-3/03 (YİĞİTBAŞ CAMİİ) 45-71-M00069_C C3_45179597</t>
  </si>
  <si>
    <t>01.11.2021 07:23:53</t>
  </si>
  <si>
    <t>01.11.2021 10:05:01</t>
  </si>
  <si>
    <t>K-1403 35-01-K01403_911434125_911434125</t>
  </si>
  <si>
    <t>01.11.2021 10:02:30</t>
  </si>
  <si>
    <t>01.11.2021 14:40:24</t>
  </si>
  <si>
    <t>K-833 35-04-K00833_912470140_912470140</t>
  </si>
  <si>
    <t>01.11.2021 00:44:55</t>
  </si>
  <si>
    <t>01.11.2021 01:42:39</t>
  </si>
  <si>
    <t>_910078029_910078029</t>
  </si>
  <si>
    <t>01.11.2021 10:43:29</t>
  </si>
  <si>
    <t>01.11.2021 12:06:12</t>
  </si>
  <si>
    <t>BADEMLİ TR-1 DM 35-15-L01010_KETENDERESİ (HACI MUSA) L11_67544258</t>
  </si>
  <si>
    <t>01.11.2021 03:26:30</t>
  </si>
  <si>
    <t>01.11.2021 05:00:54</t>
  </si>
  <si>
    <t>YAĞCILAR KÖK 45-71-M00179_HatBaşıAyırıcı_53135847 M04_53135847</t>
  </si>
  <si>
    <t>01.11.2021 11:16:20</t>
  </si>
  <si>
    <t>01.11.2021 11:16:56</t>
  </si>
  <si>
    <t>AKÖREN TR-19 KÖK 45-78-M00974_ÇOBANOĞLU M01_66244827</t>
  </si>
  <si>
    <t>01.11.2021 16:43:46</t>
  </si>
  <si>
    <t>01.11.2021 17:38:52</t>
  </si>
  <si>
    <t>L-283 35-18-L00283_950446731_950446731</t>
  </si>
  <si>
    <t>01.11.2021 14:17:11</t>
  </si>
  <si>
    <t>01.11.2021 15:38:44</t>
  </si>
  <si>
    <t>ALABAŞ TR-7 35-15-L00132_35-15-L00132_2365068</t>
  </si>
  <si>
    <t>01.11.2021 08:51:20</t>
  </si>
  <si>
    <t>01.11.2021 12:00:26</t>
  </si>
  <si>
    <t>ÖZBEY TR-1 35-26-L00137_956602458_956602458</t>
  </si>
  <si>
    <t>01.11.2021 14:49:40</t>
  </si>
  <si>
    <t>01.11.2021 19:46:20</t>
  </si>
  <si>
    <t>K-4280 35-02-K04280_99792543_99792543</t>
  </si>
  <si>
    <t>01.11.2021 18:52:26</t>
  </si>
  <si>
    <t>01.11.2021 19:59:29</t>
  </si>
  <si>
    <t>SUDELİĞİ KÖK 45-72-L00111_YENİÇEKÖY ÇIKIŞI L01_66544613</t>
  </si>
  <si>
    <t>01.11.2021 08:46:26</t>
  </si>
  <si>
    <t>01.11.2021 08:47:06</t>
  </si>
  <si>
    <t>L-234 35-18-L00234_D_65590835_65590835</t>
  </si>
  <si>
    <t>01.11.2021 15:00:00</t>
  </si>
  <si>
    <t>01.11.2021 15:58:50</t>
  </si>
  <si>
    <t>01.11.2021 13:45:16</t>
  </si>
  <si>
    <t>01.11.2021 15:06:59</t>
  </si>
  <si>
    <t>01.11.2021 01:51:46</t>
  </si>
  <si>
    <t>01.11.2021 05:01:31</t>
  </si>
  <si>
    <t>KARAKUYU-2 35-26-M00439_956604819_956604819</t>
  </si>
  <si>
    <t>01.11.2021 10:32:25</t>
  </si>
  <si>
    <t>01.11.2021 14:43:18</t>
  </si>
  <si>
    <t>ÇEPNİDERE TR-1 45-83-L00222_955176970_955176970</t>
  </si>
  <si>
    <t>01.11.2021 11:01:56</t>
  </si>
  <si>
    <t>01.11.2021 18:56:26</t>
  </si>
  <si>
    <t>K-1288 35-02-K01288_K-2859 K01_2308758</t>
  </si>
  <si>
    <t>01.11.2021 11:05:00</t>
  </si>
  <si>
    <t>01.11.2021 12:08:09</t>
  </si>
  <si>
    <t>YELKİ TR-11 35-10-L00011_GİRİŞ L01_48439059</t>
  </si>
  <si>
    <t>01.11.2021 13:12:52</t>
  </si>
  <si>
    <t>01.11.2021 21:56:18</t>
  </si>
  <si>
    <t>K-1531 35-08-K01531_K-3451 K03_42456598</t>
  </si>
  <si>
    <t>01.11.2021 15:27:53</t>
  </si>
  <si>
    <t>01.11.2021 16:22:57</t>
  </si>
  <si>
    <t>ILIPINAR GES KÖK 35-23-M00348_CP TAVUKÇULUK ENH M04_47275615</t>
  </si>
  <si>
    <t>01.11.2021 22:33:00</t>
  </si>
  <si>
    <t>01.11.2021 23:28:30</t>
  </si>
  <si>
    <t>M-1020 35-03-M01020_910550014_910550014</t>
  </si>
  <si>
    <t>01.11.2021 16:41:39</t>
  </si>
  <si>
    <t>01.11.2021 19:52:27</t>
  </si>
  <si>
    <t>TR-93 35-15-M00093_950380906_950380906</t>
  </si>
  <si>
    <t>01.11.2021 00:00:59</t>
  </si>
  <si>
    <t>01.11.2021 01:14:53</t>
  </si>
  <si>
    <t>HALİTPAŞA DM 45-80-M00060_DEVELİ-ÇAMLIYURT M03_72188716</t>
  </si>
  <si>
    <t>01.11.2021 08:44:26</t>
  </si>
  <si>
    <t>01.11.2021 09:46:32</t>
  </si>
  <si>
    <t>K-3809 35-02-K03809_D_56377581_56377581</t>
  </si>
  <si>
    <t>01.11.2021 19:35:43</t>
  </si>
  <si>
    <t>01.11.2021 20:41:45</t>
  </si>
  <si>
    <t>TR-21 (M-721) 35-30-M00721_955328959_955328959</t>
  </si>
  <si>
    <t>01.11.2021 14:37:49</t>
  </si>
  <si>
    <t>01.11.2021 17:27:57</t>
  </si>
  <si>
    <t>TR-2/78 45-83-L00078_955140033_955140033</t>
  </si>
  <si>
    <t>01.11.2021 12:07:18</t>
  </si>
  <si>
    <t>01.11.2021 13:31:59</t>
  </si>
  <si>
    <t>HALIKÖY TR-1 35-32-L00031_C_56386672_56386672</t>
  </si>
  <si>
    <t>01.11.2021 07:41:27</t>
  </si>
  <si>
    <t>01.11.2021 10:29:41</t>
  </si>
  <si>
    <t>FOÇA TR-4 35-23-L00004_35-23-L00004_2377137</t>
  </si>
  <si>
    <t>01.11.2021 18:02:30</t>
  </si>
  <si>
    <t>01.11.2021 18:52:39</t>
  </si>
  <si>
    <t>K-3248 35-07-K03248_99325602_99325602</t>
  </si>
  <si>
    <t>01.11.2021 11:36:57</t>
  </si>
  <si>
    <t>01.11.2021 17:58:57</t>
  </si>
  <si>
    <t>GERENKÖY KÖK 35-23-M00156_GERENKÖY M01_72155600</t>
  </si>
  <si>
    <t>01.11.2021 13:26:10</t>
  </si>
  <si>
    <t>01.11.2021 13:26:40</t>
  </si>
  <si>
    <t>KUŞÇULAR DM-2 35-19-M00515_TR-319 M05_80470430</t>
  </si>
  <si>
    <t>01.11.2021 16:01:56</t>
  </si>
  <si>
    <t>01.11.2021 16:47:09</t>
  </si>
  <si>
    <t>FUNDACIK KÖK 45-75-M00068_HatBaşıAyırıcı_53135520 M03_53135520</t>
  </si>
  <si>
    <t>01.11.2021 07:47:48</t>
  </si>
  <si>
    <t>01.11.2021 12:49:30</t>
  </si>
  <si>
    <t>K-4624 35-03-K04624_C_56367116_56367116</t>
  </si>
  <si>
    <t>01.11.2021 09:36:00</t>
  </si>
  <si>
    <t>01.11.2021 11:51:48</t>
  </si>
  <si>
    <t>TR-2 GÖLCÜKLER 35-22-M00002_955261826_955261826</t>
  </si>
  <si>
    <t>01.11.2021 16:34:22</t>
  </si>
  <si>
    <t>01.11.2021 17:07:16</t>
  </si>
  <si>
    <t>01.11.2021 17:47:01</t>
  </si>
  <si>
    <t>01.11.2021 17:47:31</t>
  </si>
  <si>
    <t>YOLÜSTÜ İM 35-15-A00002_BİRGİ-2 L11_2076433</t>
  </si>
  <si>
    <t>01.11.2021 12:38:47</t>
  </si>
  <si>
    <t>01.11.2021 15:39:30</t>
  </si>
  <si>
    <t>MORDOĞAN TR-2 35-21-L00140_953365959_953365959</t>
  </si>
  <si>
    <t>01.11.2021 18:39:56</t>
  </si>
  <si>
    <t>01.11.2021 21:24:50</t>
  </si>
  <si>
    <t>YENİKÖY TR-10 35-15-L00506_B_56361790_56361790</t>
  </si>
  <si>
    <t>01.11.2021 12:43:15</t>
  </si>
  <si>
    <t>01.11.2021 19:31:56</t>
  </si>
  <si>
    <t>TİLKİKÖY TR-2 45-71-M01272_B_56399908_56399908</t>
  </si>
  <si>
    <t>01.11.2021 08:23:00</t>
  </si>
  <si>
    <t>01.11.2021 11:06:19</t>
  </si>
  <si>
    <t>DM-8/10 45-71-M00287_B B1_73524243</t>
  </si>
  <si>
    <t>01.11.2021 09:08:48</t>
  </si>
  <si>
    <t>01.11.2021 15:00:52</t>
  </si>
  <si>
    <t>K-3537 35-01-K03537_35-01-K03537_2371229</t>
  </si>
  <si>
    <t>01.11.2021 13:55:56</t>
  </si>
  <si>
    <t>01.11.2021 14:51:00</t>
  </si>
  <si>
    <t>M-2241 BELENBAŞI TR-1 35-03-M02241_910617133_910617133</t>
  </si>
  <si>
    <t>01.11.2021 08:47:50</t>
  </si>
  <si>
    <t>01.11.2021 11:02:11</t>
  </si>
  <si>
    <t>TR-62 35-19-L00062_35-19-L00062_72126640</t>
  </si>
  <si>
    <t>01.11.2021 01:32:37</t>
  </si>
  <si>
    <t>01.11.2021 02:51:38</t>
  </si>
  <si>
    <t>TR-1/18 45-72-M00018_956504016_956504016</t>
  </si>
  <si>
    <t>01.11.2021 10:36:00</t>
  </si>
  <si>
    <t>01.11.2021 13:25:38</t>
  </si>
  <si>
    <t>M-1020 35-03-M01020_B_56365350_56365350</t>
  </si>
  <si>
    <t>01.11.2021 02:26:41</t>
  </si>
  <si>
    <t>01.11.2021 03:41:45</t>
  </si>
  <si>
    <t>TİRE TR-14 35-29-L00014_950335453_950335453</t>
  </si>
  <si>
    <t>01.11.2021 08:27:49</t>
  </si>
  <si>
    <t>01.11.2021 11:00:42</t>
  </si>
  <si>
    <t>TR-251 35-19-L00251_TR-55 L01_72128506</t>
  </si>
  <si>
    <t>01.11.2021 10:43:55</t>
  </si>
  <si>
    <t>01.11.2021 13:41:55</t>
  </si>
  <si>
    <t>TR-22 (DM-7/TR-23) 35-19-L00022_TR-25 L05_49933490</t>
  </si>
  <si>
    <t>01.11.2021 07:45:11</t>
  </si>
  <si>
    <t>01.11.2021 09:26:31</t>
  </si>
  <si>
    <t>ÇETMEN DM 35-26-M00924_KRAL YÖNÜ M04_2058197</t>
  </si>
  <si>
    <t>01.11.2021 04:07:48</t>
  </si>
  <si>
    <t>01.11.2021 04:15:34</t>
  </si>
  <si>
    <t>YENİKÖY TR-1 35-15-L00365_B_56397744_56397744</t>
  </si>
  <si>
    <t>01.11.2021 19:37:00</t>
  </si>
  <si>
    <t>02.11.2021 03:18:05</t>
  </si>
  <si>
    <t>HACIHALİLLER TR-1 KÖK 45-71-M00066_HACILILAR RİNG M04_72238429</t>
  </si>
  <si>
    <t>01.11.2021 17:57:28</t>
  </si>
  <si>
    <t>01.11.2021 19:19:33</t>
  </si>
  <si>
    <t>OSMANGAZİ İM 35-02-A00004_DURU K18_2101343</t>
  </si>
  <si>
    <t>01.11.2021 10:08:11</t>
  </si>
  <si>
    <t>01.11.2021 10:59:06</t>
  </si>
  <si>
    <t>MENEMEN TR-87 (DM-5/31) 35-28-M00687_MENEMEN DM-5/25 M01_66570110</t>
  </si>
  <si>
    <t>01.11.2021 09:07:40</t>
  </si>
  <si>
    <t>01.11.2021 09:21:00</t>
  </si>
  <si>
    <t>TR-142 YAĞCILAR KÖK 35-19-M00142_YAĞCILAR M01_72114553</t>
  </si>
  <si>
    <t>01.11.2021 16:24:35</t>
  </si>
  <si>
    <t>01.11.2021 17:33:17</t>
  </si>
  <si>
    <t>TR-25 35-15-L00025_950353247_950353247</t>
  </si>
  <si>
    <t>01.11.2021 12:40:42</t>
  </si>
  <si>
    <t>01.11.2021 17:03:10</t>
  </si>
  <si>
    <t>KULA İM 45-77-A00001_KULA-1 (ŞEHİR-1) L12_2049999</t>
  </si>
  <si>
    <t>01.11.2021 09:54:29</t>
  </si>
  <si>
    <t>01.11.2021 09:58:24</t>
  </si>
  <si>
    <t>KULA İM 45-77-A00001_DEMİRKÖPRÜ M03_2049496</t>
  </si>
  <si>
    <t>01.11.2021 10:53:14</t>
  </si>
  <si>
    <t>01.11.2021 10:56:00</t>
  </si>
  <si>
    <t>KRAL KÖK 35-26-M00345_PEHLİNAOĞLU M01_66236438</t>
  </si>
  <si>
    <t>01.11.2021 05:10:54</t>
  </si>
  <si>
    <t>01.11.2021 10:37:10</t>
  </si>
  <si>
    <t>DM-5/TR13 (TR-57) ALPKENT 35-26-M00057_956626670_956626670</t>
  </si>
  <si>
    <t>01.11.2021 17:14:56</t>
  </si>
  <si>
    <t>01.11.2021 19:13:38</t>
  </si>
  <si>
    <t>GÖZLET TR-1 45-80-M00129_956543808_956543808</t>
  </si>
  <si>
    <t>01.11.2021 11:41:00</t>
  </si>
  <si>
    <t>01.11.2021 13:44:05</t>
  </si>
  <si>
    <t>İLKKURŞUN MERKEZ TR-1 35-15-L00489_950382066_950382066</t>
  </si>
  <si>
    <t>01.11.2021 18:48:53</t>
  </si>
  <si>
    <t>01.11.2021 21:52:45</t>
  </si>
  <si>
    <t>YAĞCILAR KÖK 45-71-M00179_SULAMALAR-AT ÇİFTLİĞİ M02_72258055</t>
  </si>
  <si>
    <t>01.11.2021 10:05:51</t>
  </si>
  <si>
    <t>01.11.2021 13:11:15</t>
  </si>
  <si>
    <t>01.11.2021 09:44:01</t>
  </si>
  <si>
    <t>01.11.2021 17:04:26</t>
  </si>
  <si>
    <t>MENEMEN TR-32 35-28-L00032_953373322_953373322</t>
  </si>
  <si>
    <t>01.11.2021 23:37:35</t>
  </si>
  <si>
    <t>02.11.2021 00:14:06</t>
  </si>
  <si>
    <t>PAYAMLI TR-1 35-10-L00056_98069172_98069172</t>
  </si>
  <si>
    <t>01.11.2021 16:11:23</t>
  </si>
  <si>
    <t>01.11.2021 18:21:15</t>
  </si>
  <si>
    <t>K-1764 35-01-K01764_910904881_910904881</t>
  </si>
  <si>
    <t>01.11.2021 09:57:06</t>
  </si>
  <si>
    <t>01.11.2021 14:57:39</t>
  </si>
  <si>
    <t>M-1384 35-02-M01384_912546150_912546150</t>
  </si>
  <si>
    <t>01.11.2021 09:06:54</t>
  </si>
  <si>
    <t>01.11.2021 09:49:16</t>
  </si>
  <si>
    <t>_A_56402655_56402655</t>
  </si>
  <si>
    <t>01.11.2021 14:56:18</t>
  </si>
  <si>
    <t>01.11.2021 18:18:07</t>
  </si>
  <si>
    <t>TR-8 35-32-L00008_35-32-L00008_2355034</t>
  </si>
  <si>
    <t>AG Kademe Ayarı</t>
  </si>
  <si>
    <t>01.11.2021 16:43:00</t>
  </si>
  <si>
    <t>01.11.2021 17:10:49</t>
  </si>
  <si>
    <t>K-859 35-01-K00859_911431235_911431235</t>
  </si>
  <si>
    <t>01.11.2021 07:14:50</t>
  </si>
  <si>
    <t>01.11.2021 16:44:44</t>
  </si>
  <si>
    <t>K-2324 35-01-K02324_A_56368373_56368373</t>
  </si>
  <si>
    <t>01.11.2021 12:09:08</t>
  </si>
  <si>
    <t>01.11.2021 13:00:23</t>
  </si>
  <si>
    <t>VEZİRKÖPRÜ İM 35-03-A00002_TR-2 10.5 K13_2050526</t>
  </si>
  <si>
    <t>01.11.2021 03:00:16</t>
  </si>
  <si>
    <t>ÜÇPINAR DM 45-71-M00183_ESKİ YAĞCILAR M10_72249340</t>
  </si>
  <si>
    <t>01.11.2021 00:53:14</t>
  </si>
  <si>
    <t>01.11.2021 01:43:26</t>
  </si>
  <si>
    <t>YAKAKÖY KÖK 45-75-M00067_BOYALI M03_2324688</t>
  </si>
  <si>
    <t>01.11.2021 09:00:30</t>
  </si>
  <si>
    <t>01.11.2021 12:01:01</t>
  </si>
  <si>
    <t>ASLANLAR TR-2 35-26-L00145_956612130_956612130</t>
  </si>
  <si>
    <t>01.11.2021 17:44:26</t>
  </si>
  <si>
    <t>01.11.2021 18:42:20</t>
  </si>
  <si>
    <t>TR-28 FİDAN YAPI 35-26-M00028_TR-49 M01_66027341</t>
  </si>
  <si>
    <t>01.11.2021 01:57:56</t>
  </si>
  <si>
    <t>01.11.2021 02:26:21</t>
  </si>
  <si>
    <t>ÖREN TR-2 35-27-L00217_913156457_913156457</t>
  </si>
  <si>
    <t>01.11.2021 13:42:16</t>
  </si>
  <si>
    <t>01.11.2021 15:27:54</t>
  </si>
  <si>
    <t>TOYGAR TR-1 45-73-M00236_45-73-M00236_2354171</t>
  </si>
  <si>
    <t>01.11.2021 07:15:49</t>
  </si>
  <si>
    <t>01.11.2021 09:43:43</t>
  </si>
  <si>
    <t>K-273 35-01-K00273_910889217_910889217</t>
  </si>
  <si>
    <t>01.11.2021 07:48:36</t>
  </si>
  <si>
    <t>01.11.2021 17:10:48</t>
  </si>
  <si>
    <t>L-90 RAINBOW DM 35-18-L00090_950439571_950439571</t>
  </si>
  <si>
    <t>01.11.2021 15:11:24</t>
  </si>
  <si>
    <t>01.11.2021 16:43:12</t>
  </si>
  <si>
    <t>K-2301 35-04-K02301_35-04-K02301_2358490</t>
  </si>
  <si>
    <t>01.11.2021 21:01:48</t>
  </si>
  <si>
    <t>01.11.2021 21:33:08</t>
  </si>
  <si>
    <t>MENEMEN İM 35-28-A00001_MENEMEN ŞEHİR-2 L11_2054177</t>
  </si>
  <si>
    <t>01.11.2021 09:07:50</t>
  </si>
  <si>
    <t>01.11.2021 09:14:00</t>
  </si>
  <si>
    <t>KARAKURT TR-4 45-76-M00088_955252363_955252363</t>
  </si>
  <si>
    <t>01.11.2021 19:11:31</t>
  </si>
  <si>
    <t>01.11.2021 23:01:30</t>
  </si>
  <si>
    <t>TR-2/33 45-72-L00033_956494781_956494781</t>
  </si>
  <si>
    <t>01.11.2021 12:55:41</t>
  </si>
  <si>
    <t>01.11.2021 18:13:31</t>
  </si>
  <si>
    <t>M-2913 35-01-M02913_F_56374294_56374294</t>
  </si>
  <si>
    <t>01.11.2021 09:15:03</t>
  </si>
  <si>
    <t>01.11.2021 17:00:55</t>
  </si>
  <si>
    <t>TR-31(M-731) 35-30-M00731_955296662_955296662</t>
  </si>
  <si>
    <t>01.11.2021 12:18:00</t>
  </si>
  <si>
    <t>01.11.2021 14:38:35</t>
  </si>
  <si>
    <t>01.11.2021 09:40:00</t>
  </si>
  <si>
    <t>01.11.2021 16:50:00</t>
  </si>
  <si>
    <t>01.11.2021 15:42:59</t>
  </si>
  <si>
    <t>01.11.2021 16:14:03</t>
  </si>
  <si>
    <t>SAKARLI KÖK 45-76-M00046_HatBaşıAyırıcı_53136509 M04_53136509</t>
  </si>
  <si>
    <t>01.11.2021 15:02:32</t>
  </si>
  <si>
    <t>01.11.2021 17:28:30</t>
  </si>
  <si>
    <t>MURADİYE TR-5 (ESKİ MEZARLIK YANI) 45-71-M00204_A_56400302_56400302</t>
  </si>
  <si>
    <t>01.11.2021 14:16:01</t>
  </si>
  <si>
    <t>01.11.2021 21:14:38</t>
  </si>
  <si>
    <t>TİRE TR-14 35-29-L00014_950335464_950335464</t>
  </si>
  <si>
    <t>01.11.2021 11:23:10</t>
  </si>
  <si>
    <t>01.11.2021 13:56:45</t>
  </si>
  <si>
    <t>MEDAR DM 45-72-L00079_TR-6 L06_66588791</t>
  </si>
  <si>
    <t>01.11.2021 09:25:26</t>
  </si>
  <si>
    <t>01.11.2021 17:31:50</t>
  </si>
  <si>
    <t>M-2241 BELENBAŞI TR-1 35-03-M02241_912918228_912918228</t>
  </si>
  <si>
    <t>01.11.2021 16:38:25</t>
  </si>
  <si>
    <t>01.11.2021 19:51:02</t>
  </si>
  <si>
    <t>01.11.2021 19:59:17</t>
  </si>
  <si>
    <t>01.11.2021 20:54:40</t>
  </si>
  <si>
    <t>DM-25/37 45-71-M00058_B_56396475_56396475</t>
  </si>
  <si>
    <t>01.11.2021 08:56:13</t>
  </si>
  <si>
    <t>01.11.2021 15:10:49</t>
  </si>
  <si>
    <t>K-1302 35-08-K01302_K-4004 K03_42456243</t>
  </si>
  <si>
    <t>01.11.2021 13:38:40</t>
  </si>
  <si>
    <t>01.11.2021 15:25:03</t>
  </si>
  <si>
    <t>ARSLANLAR TM 35-26-A00004_KÖYLER-1 L42_2305571</t>
  </si>
  <si>
    <t>01.11.2021 17:09:11</t>
  </si>
  <si>
    <t>01.11.2021 17:10:56</t>
  </si>
  <si>
    <t>SAĞANCI TR-1 35-16-L00264_35-16-L00264_2346605</t>
  </si>
  <si>
    <t>01.11.2021 00:34:06</t>
  </si>
  <si>
    <t>01.11.2021 01:18:07</t>
  </si>
  <si>
    <t>MURADİYE TR-3 KÖPRÜYANI 45-71-M00254_953221140_953221140</t>
  </si>
  <si>
    <t>01.11.2021 13:27:00</t>
  </si>
  <si>
    <t>01.11.2021 15:58:25</t>
  </si>
  <si>
    <t>K-525 35-04-K00525_B K525B2B_5784425</t>
  </si>
  <si>
    <t>01.11.2021 14:45:20</t>
  </si>
  <si>
    <t>01.11.2021 16:03:37</t>
  </si>
  <si>
    <t>DERBENT TR-2 45-83-L00324_45-83-L00324_2371923</t>
  </si>
  <si>
    <t>01.11.2021 06:54:43</t>
  </si>
  <si>
    <t>01.11.2021 11:08:57</t>
  </si>
  <si>
    <t>GÜLKENT TR-3 35-30-M00226_B_56405127_56405127</t>
  </si>
  <si>
    <t>01.11.2021 09:24:55</t>
  </si>
  <si>
    <t>01.11.2021 13:24:33</t>
  </si>
  <si>
    <t>K-907 35-04-K00907_99575221_99575221</t>
  </si>
  <si>
    <t>01.11.2021 10:15:40</t>
  </si>
  <si>
    <t>01.11.2021 19:43:25</t>
  </si>
  <si>
    <t>HACI HALİLLER DM 45-71-M00065_TURGUTLU-2 M09_72237416</t>
  </si>
  <si>
    <t>01.11.2021 08:29:10</t>
  </si>
  <si>
    <t>01.11.2021 09:24:00</t>
  </si>
  <si>
    <t>K-2483 35-07-K02483_35-07-K02483_48215268</t>
  </si>
  <si>
    <t>01.11.2021 13:32:00</t>
  </si>
  <si>
    <t>01.11.2021 14:58:16</t>
  </si>
  <si>
    <t>M-1880 35-09-M01880_915161244_915161244</t>
  </si>
  <si>
    <t>01.11.2021 10:44:35</t>
  </si>
  <si>
    <t>01.11.2021 14:00:10</t>
  </si>
  <si>
    <t>OSMANCALI KÖYÜ TR-3 45-71-M01722_953206147_953206147</t>
  </si>
  <si>
    <t>01.11.2021 02:27:50</t>
  </si>
  <si>
    <t>01.11.2021 04:42:02</t>
  </si>
  <si>
    <t>01.11.2021 13:36:54</t>
  </si>
  <si>
    <t>K-1467 35-03-K01467_910339640_910339640</t>
  </si>
  <si>
    <t>01.11.2021 13:07:49</t>
  </si>
  <si>
    <t>01.11.2021 14:36:07</t>
  </si>
  <si>
    <t>TR-20 35-26-M00020_35-26-M00020_2349206</t>
  </si>
  <si>
    <t>01.11.2021 12:14:25</t>
  </si>
  <si>
    <t>01.11.2021 13:25:47</t>
  </si>
  <si>
    <t>K-3685 35-04-K03685_913405075_913405075</t>
  </si>
  <si>
    <t>01.11.2021 10:18:57</t>
  </si>
  <si>
    <t>01.11.2021 16:29:57</t>
  </si>
  <si>
    <t>KÜNER TR-3 35-22-M00226_955282017_955282017</t>
  </si>
  <si>
    <t>01.11.2021 01:02:48</t>
  </si>
  <si>
    <t>01.11.2021 01:41:12</t>
  </si>
  <si>
    <t>__65507836_65507836</t>
  </si>
  <si>
    <t>01.11.2021 17:23:11</t>
  </si>
  <si>
    <t>01.11.2021 18:50:30</t>
  </si>
  <si>
    <t>CABARLAR TR-2 45-75-M00113_45-75-M00113_2352120</t>
  </si>
  <si>
    <t>01.11.2021 03:12:23</t>
  </si>
  <si>
    <t>01.11.2021 05:17:22</t>
  </si>
  <si>
    <t>01.11.2021 10:40:23</t>
  </si>
  <si>
    <t>01.11.2021 11:24:18</t>
  </si>
  <si>
    <t>FUNDACIK KÖK 45-75-M00068_FUNDACIK M03_67108815</t>
  </si>
  <si>
    <t>01.11.2021 07:36:00</t>
  </si>
  <si>
    <t>01.11.2021 07:36:30</t>
  </si>
  <si>
    <t>ÇAVUŞLAR TR-1 45-79-M00270_945564011_945564011</t>
  </si>
  <si>
    <t>01.11.2021 16:41:57</t>
  </si>
  <si>
    <t>01.11.2021 18:33:17</t>
  </si>
  <si>
    <t>M-2913 35-01-M02913_A_56374604_56374604</t>
  </si>
  <si>
    <t>AG Box Arızası</t>
  </si>
  <si>
    <t>01.11.2021 09:29:00</t>
  </si>
  <si>
    <t>01.11.2021 15:05:04</t>
  </si>
  <si>
    <t>M-1228 35-01-M01228_A_56357963_56357963</t>
  </si>
  <si>
    <t>01.11.2021 03:36:00</t>
  </si>
  <si>
    <t>01.11.2021 09:11:50</t>
  </si>
  <si>
    <t>TR-151 35-16-L00151_953354186_953354186</t>
  </si>
  <si>
    <t>01.11.2021 21:51:24</t>
  </si>
  <si>
    <t>02.11.2021 03:58:36</t>
  </si>
  <si>
    <t>TR-1-1/4 (KAVAK TR) 35-20-L00004_955214787_955214787</t>
  </si>
  <si>
    <t>01.11.2021 13:32:33</t>
  </si>
  <si>
    <t>01.11.2021 16:33:13</t>
  </si>
  <si>
    <t>K-1768 35-01-K01768_911258722_911258722</t>
  </si>
  <si>
    <t>01.11.2021 08:51:08</t>
  </si>
  <si>
    <t>01.11.2021 16:50:45</t>
  </si>
  <si>
    <t>K-2966 35-08-K02966_A A2_5900563</t>
  </si>
  <si>
    <t>01.11.2021 19:14:10</t>
  </si>
  <si>
    <t>01.11.2021 20:17:33</t>
  </si>
  <si>
    <t>GÜNEŞLİ KÖK 45-75-M00056_HatBaşıAyırıcı_53135068 M03_53135068</t>
  </si>
  <si>
    <t>01.11.2021 10:07:45</t>
  </si>
  <si>
    <t>01.11.2021 18:28:14</t>
  </si>
  <si>
    <t>ALAŞEHİR TR-77 BAKLACI KÖYÜ 45-73-M00077_945676514_945676514</t>
  </si>
  <si>
    <t>01.11.2021 12:14:45</t>
  </si>
  <si>
    <t>01.11.2021 13:19:19</t>
  </si>
  <si>
    <t>H.K. KÖK 35-26-M00664_YAZIBAŞI ÇIKIŞI M05_65911869</t>
  </si>
  <si>
    <t>01.11.2021 09:41:20</t>
  </si>
  <si>
    <t>01.11.2021 11:19:55</t>
  </si>
  <si>
    <t>DM-25/17-A 45-71-M00054_953195569_953195569</t>
  </si>
  <si>
    <t>01.11.2021 11:35:00</t>
  </si>
  <si>
    <t>01.11.2021 14:33:49</t>
  </si>
  <si>
    <t>TR-68 ÇAYIRÇEŞME 35-19-L00068_DIREK TIPI TRAFO HUCRESI H01_2053471</t>
  </si>
  <si>
    <t>01.11.2021 14:13:22</t>
  </si>
  <si>
    <t>01.11.2021 18:02:59</t>
  </si>
  <si>
    <t>URLA İM 35-19-A00001_TR-1 (34.5) M06_2307120</t>
  </si>
  <si>
    <t>01.11.2021 10:34:56</t>
  </si>
  <si>
    <t>01.11.2021 10:46:00</t>
  </si>
  <si>
    <t>İSKELE KÖK 35-19-L00275_ÇAYIR L03_72119365</t>
  </si>
  <si>
    <t>01.11.2021 07:32:06</t>
  </si>
  <si>
    <t>01.11.2021 09:34:11</t>
  </si>
  <si>
    <t>01.11.2021 13:37:00</t>
  </si>
  <si>
    <t>01.11.2021 15:53:55</t>
  </si>
  <si>
    <t>YENMİŞ KÖK 35-27-M00366_GÜVENİKSAN-ÇAMBEL 2 M01_72163649</t>
  </si>
  <si>
    <t>01.11.2021 08:20:53</t>
  </si>
  <si>
    <t>01.11.2021 08:25:42</t>
  </si>
  <si>
    <t>L-238 35-18-L00238_950460023_950460023</t>
  </si>
  <si>
    <t>01.11.2021 11:41:11</t>
  </si>
  <si>
    <t>01.11.2021 15:34:50</t>
  </si>
  <si>
    <t>BOZKÖY-1 35-26-M00480_956610987_956610987</t>
  </si>
  <si>
    <t>01.11.2021 11:09:52</t>
  </si>
  <si>
    <t>01.11.2021 16:04:37</t>
  </si>
  <si>
    <t>MENEMEN DM-4/12 (KÖK-16) 35-28-M00016_60765712 A01_60765912</t>
  </si>
  <si>
    <t>01.11.2021 08:55:47</t>
  </si>
  <si>
    <t>01.11.2021 13:07:11</t>
  </si>
  <si>
    <t>TR-81 35-19-L00081_ÖZKANLAR L03_72133516</t>
  </si>
  <si>
    <t>OG Parafudr Patlaması</t>
  </si>
  <si>
    <t>01.11.2021 08:39:44</t>
  </si>
  <si>
    <t>01.11.2021 15:00:22</t>
  </si>
  <si>
    <t>TR-87 MENTEŞ KAVŞAĞI 35-19-L00087_35-19-L00087_2353591</t>
  </si>
  <si>
    <t>01.11.2021 15:47:05</t>
  </si>
  <si>
    <t>01.11.2021 17:21:22</t>
  </si>
  <si>
    <t>KADIKÖY TR-3 35-16-M00147_47441931_56399715_56399715</t>
  </si>
  <si>
    <t>01.11.2021 09:49:00</t>
  </si>
  <si>
    <t>01.11.2021 11:22:48</t>
  </si>
  <si>
    <t>KARAAĞAÇLI TR-1 45-71-M01904_45-71-M01904_2376747</t>
  </si>
  <si>
    <t>01.11.2021 13:56:55</t>
  </si>
  <si>
    <t>01.11.2021 18:50:51</t>
  </si>
  <si>
    <t>FOÇAKÖY TR-2 35-23-M00223_DIREK TIPI TRAFO HUCRESI H01_2037130</t>
  </si>
  <si>
    <t>01.11.2021 08:11:12</t>
  </si>
  <si>
    <t>01.11.2021 10:51:58</t>
  </si>
  <si>
    <t>SARIGÖL TR-30 45-79-M00030_945568118_945568118</t>
  </si>
  <si>
    <t>01.11.2021 16:24:48</t>
  </si>
  <si>
    <t>01.11.2021 17:56:38</t>
  </si>
  <si>
    <t>K-1745 35-01-K01745_B_56366137_56366137</t>
  </si>
  <si>
    <t>01.11.2021 02:04:32</t>
  </si>
  <si>
    <t>01.11.2021 06:05:02</t>
  </si>
  <si>
    <t>ESENDERE TR-1 35-21-L00108_953357395_953357395</t>
  </si>
  <si>
    <t>01.11.2021 18:35:02</t>
  </si>
  <si>
    <t>01.11.2021 21:27:17</t>
  </si>
  <si>
    <t>H.K. KÖK 35-26-M00664_YAZIBAŞI ÇIKIŞI M05_65911876</t>
  </si>
  <si>
    <t>01.11.2021 11:38:09</t>
  </si>
  <si>
    <t>01.11.2021 13:03:11</t>
  </si>
  <si>
    <t>ÜÇÜNCÜ KISIM SANAYİ TR-5 45-83-M00629_TR-4 M02_2329371</t>
  </si>
  <si>
    <t>01.11.2021 13:45:56</t>
  </si>
  <si>
    <t>01.11.2021 16:15:14</t>
  </si>
  <si>
    <t>M-2920 35-02-M02920_99643854_99643854</t>
  </si>
  <si>
    <t>01.11.2021 09:20:10</t>
  </si>
  <si>
    <t>01.11.2021 11:21:15</t>
  </si>
  <si>
    <t>TİRE DM-2 35-29-M00002_DM-1/33 M18_2060786</t>
  </si>
  <si>
    <t>01.11.2021 08:54:44</t>
  </si>
  <si>
    <t>01.11.2021 09:35:16</t>
  </si>
  <si>
    <t>AYRANCILAR DM-3 35-26-M00795_SELAMPEN M01_2335356</t>
  </si>
  <si>
    <t>01.11.2021 04:08:57</t>
  </si>
  <si>
    <t>01.11.2021 04:26:00</t>
  </si>
  <si>
    <t>TAŞLIYOL KÖK 35-27-M00495_TAŞLIYOL M03_72168905</t>
  </si>
  <si>
    <t>01.11.2021 08:45:22</t>
  </si>
  <si>
    <t>01.11.2021 09:33:16</t>
  </si>
  <si>
    <t>TR-38 35-16-L00038_953320417_953320417</t>
  </si>
  <si>
    <t>01.11.2021 19:08:09</t>
  </si>
  <si>
    <t>02.11.2021 00:27:41</t>
  </si>
  <si>
    <t>YEĞENOBA TR-1 45-72-M00213_DIREK TIPI TRAFO HUCRESI H01_2112096</t>
  </si>
  <si>
    <t>01.11.2021 13:23:00</t>
  </si>
  <si>
    <t>01.11.2021 15:20:29</t>
  </si>
  <si>
    <t>ÇAMLICA TR-1 35-29-L00480_35-29-L00480_2373504</t>
  </si>
  <si>
    <t>01.11.2021 10:47:00</t>
  </si>
  <si>
    <t>01.11.2021 13:48:00</t>
  </si>
  <si>
    <t>OVAKENT İM 35-15-A00003_TR-1 L07_2057392</t>
  </si>
  <si>
    <t>01.11.2021 10:40:46</t>
  </si>
  <si>
    <t>01.11.2021 11:30:19</t>
  </si>
  <si>
    <t>TR-29 35-27-M00029_913179622_913179622</t>
  </si>
  <si>
    <t>01.11.2021 23:14:43</t>
  </si>
  <si>
    <t>02.11.2021 01:06:37</t>
  </si>
  <si>
    <t>L-286 35-18-L00286_E e1b_5949462</t>
  </si>
  <si>
    <t>01.11.2021 18:21:13</t>
  </si>
  <si>
    <t>01.11.2021 20:30:09</t>
  </si>
  <si>
    <t>01.11.2021 19:59:42</t>
  </si>
  <si>
    <t>01.11.2021 22:03:43</t>
  </si>
  <si>
    <t>_953187791_953187791</t>
  </si>
  <si>
    <t>01.11.2021 12:01:53</t>
  </si>
  <si>
    <t>01.11.2021 15:49:42</t>
  </si>
  <si>
    <t>İSMETİYE TR-1 45-73-M00994_945656432_945656432</t>
  </si>
  <si>
    <t>01.11.2021 15:51:09</t>
  </si>
  <si>
    <t>01.11.2021 17:46:40</t>
  </si>
  <si>
    <t>KÜÇÜKBÖLCEK DM 35-24-M00210_KÜÇÜK BÖLCEK M01_72093032</t>
  </si>
  <si>
    <t>01.11.2021 12:39:57</t>
  </si>
  <si>
    <t>01.11.2021 13:07:47</t>
  </si>
  <si>
    <t>BALABANLI DM 35-15-M00280_OTURAKKUYU M04_72306393</t>
  </si>
  <si>
    <t>01.11.2021 09:40:31</t>
  </si>
  <si>
    <t>01.11.2021 10:09:48</t>
  </si>
  <si>
    <t>01.11.2021 15:53:59</t>
  </si>
  <si>
    <t>01.11.2021 16:56:58</t>
  </si>
  <si>
    <t>YENİFOÇA TR-23 35-23-M00023_RADAR ÖZEL M02_76459165</t>
  </si>
  <si>
    <t>01.11.2021 13:46:00</t>
  </si>
  <si>
    <t>01.11.2021 14:02:57</t>
  </si>
  <si>
    <t>KÖPRÜBAŞI TR-25 (SANAYİ) 45-86-M00025_KÖPRÜBAŞI TR-26 M01_72219343</t>
  </si>
  <si>
    <t>01.11.2021 01:33:56</t>
  </si>
  <si>
    <t>01.11.2021 02:20:16</t>
  </si>
  <si>
    <t>İSKELE KÖK 35-19-L00275_ÇAYIR L03_72119386</t>
  </si>
  <si>
    <t>01.11.2021 21:07:18</t>
  </si>
  <si>
    <t>01.11.2021 21:51:44</t>
  </si>
  <si>
    <t>01.11.2021 05:19:43</t>
  </si>
  <si>
    <t>01.11.2021 05:32:00</t>
  </si>
  <si>
    <t>SARIGÖL TR-30 45-79-M00030_945560328_945560328</t>
  </si>
  <si>
    <t>01.11.2021 10:13:18</t>
  </si>
  <si>
    <t>01.11.2021 11:43:14</t>
  </si>
  <si>
    <t>MURADİYE TR-3 KÖPRÜYANI 45-71-M00254_953221283_953221283</t>
  </si>
  <si>
    <t>01.11.2021 08:26:00</t>
  </si>
  <si>
    <t>01.11.2021 14:05:14</t>
  </si>
  <si>
    <t>ASLANLAR TR-1 35-26-L00144_DIREK TIPI TRAFO HUCRESI H01_2041361</t>
  </si>
  <si>
    <t>01.11.2021 10:50:54</t>
  </si>
  <si>
    <t>01.11.2021 17:11:16</t>
  </si>
  <si>
    <t>MURADİYE TR 2/A 45-71-M00201_95000004386_95000004386</t>
  </si>
  <si>
    <t>01.11.2021 14:15:00</t>
  </si>
  <si>
    <t>01.11.2021 15:44:42</t>
  </si>
  <si>
    <t>K-190 35-01-K00190_910624802_910624802</t>
  </si>
  <si>
    <t>01.11.2021 14:00:28</t>
  </si>
  <si>
    <t>01.11.2021 22:23:00</t>
  </si>
  <si>
    <t>DM-2/12 45-72-M00610_956481313_956481313</t>
  </si>
  <si>
    <t>01.11.2021 09:05:32</t>
  </si>
  <si>
    <t>01.11.2021 11:23:24</t>
  </si>
  <si>
    <t>YENMİŞ KÖK 35-27-M00366_YUKARI YENMİŞ M05_72163656</t>
  </si>
  <si>
    <t>01.11.2021 09:19:54</t>
  </si>
  <si>
    <t>01.11.2021 09:45:56</t>
  </si>
  <si>
    <t>K-2530 35-02-K02530_A_56372717_56372717</t>
  </si>
  <si>
    <t>01.11.2021 16:44:00</t>
  </si>
  <si>
    <t>M-1020 35-03-M01020_912942377_912942377</t>
  </si>
  <si>
    <t>01.11.2021 10:55:11</t>
  </si>
  <si>
    <t>01.11.2021 14:00:13</t>
  </si>
  <si>
    <t>OĞLANANASI TR-3 35-22-M00257_955257267_955257267</t>
  </si>
  <si>
    <t>01.11.2021 18:20:06</t>
  </si>
  <si>
    <t>01.11.2021 22:20:22</t>
  </si>
  <si>
    <t>L-290 35-18-L00290_950448536_950448536</t>
  </si>
  <si>
    <t>01.11.2021 10:24:56</t>
  </si>
  <si>
    <t>01.11.2021 12:48:28</t>
  </si>
  <si>
    <t>TAHTALIÇAY KÖK (M-751) 35-22-M00145_M-52 BASIN YAYIN M05_2330031</t>
  </si>
  <si>
    <t>01.11.2021 08:50:40</t>
  </si>
  <si>
    <t>01.11.2021 09:31:12</t>
  </si>
  <si>
    <t>TÜRKELLİ TR-7 35-28-M00461_953395290_953395290</t>
  </si>
  <si>
    <t>01.11.2021 19:39:04</t>
  </si>
  <si>
    <t>01.11.2021 21:27:01</t>
  </si>
  <si>
    <t>M-1250 35-01-M01250_F 1F_5873228</t>
  </si>
  <si>
    <t>01.11.2021 15:21:43</t>
  </si>
  <si>
    <t>01.11.2021 19:09:58</t>
  </si>
  <si>
    <t>KARAKUYU KÖK 35-22-M00091_KARAKUYU M02_72111688</t>
  </si>
  <si>
    <t>01.11.2021 09:45:21</t>
  </si>
  <si>
    <t>01.11.2021 10:52:07</t>
  </si>
  <si>
    <t>KULA İM 45-77-A00001_BAŞI BÜYÜK L14_2049995</t>
  </si>
  <si>
    <t>01.11.2021 09:54:40</t>
  </si>
  <si>
    <t>01.11.2021 09:58:01</t>
  </si>
  <si>
    <t>K-135 35-01-K00135_ST K1_5915362</t>
  </si>
  <si>
    <t>01.11.2021 06:45:12</t>
  </si>
  <si>
    <t>01.11.2021 08:51:18</t>
  </si>
  <si>
    <t>K-3766 35-04-K03766_912521873_912521873</t>
  </si>
  <si>
    <t>01.11.2021 16:20:00</t>
  </si>
  <si>
    <t>01.11.2021 18:28:42</t>
  </si>
  <si>
    <t>DEMİRCİLİ DM 35-15-L00895_YENİKÖY (YALLIOĞLU KÖK) L04_2335954</t>
  </si>
  <si>
    <t>01.11.2021 07:53:00</t>
  </si>
  <si>
    <t>KİPA DM 35-26-M00283_HAVAI HAT DM-4 M03_2309266</t>
  </si>
  <si>
    <t>01.11.2021 04:32:55</t>
  </si>
  <si>
    <t>01.11.2021 09:29:40</t>
  </si>
  <si>
    <t>M-758 35-03-M00758_D_56364784_56364784</t>
  </si>
  <si>
    <t>01.11.2021 13:00:33</t>
  </si>
  <si>
    <t>01.11.2021 17:58:20</t>
  </si>
  <si>
    <t>KAVAKLIDERE TR-12 45-73-M00145_TR-14 M05_2317559</t>
  </si>
  <si>
    <t>01.11.2021 09:35:35</t>
  </si>
  <si>
    <t>01.11.2021 10:16:00</t>
  </si>
  <si>
    <t>MESCİTLİ DM 35-15-L00904_MESCİTLİ SULAMA-2 L04_72321001</t>
  </si>
  <si>
    <t>01.11.2021 16:46:36</t>
  </si>
  <si>
    <t>01.11.2021 17:20:57</t>
  </si>
  <si>
    <t>DERBENT İM-DM 45-83-A00004_FABRİKALAR L06_2097157</t>
  </si>
  <si>
    <t>01.11.2021 01:45:44</t>
  </si>
  <si>
    <t>01.11.2021 04:07:16</t>
  </si>
  <si>
    <t>01.11.2021 17:53:27</t>
  </si>
  <si>
    <t>01.11.2021 18:03:58</t>
  </si>
  <si>
    <t>GÜNLÜCE KÖYÜ TR-3 35-15-L00838_950384308_950384308</t>
  </si>
  <si>
    <t>01.11.2021 08:22:16</t>
  </si>
  <si>
    <t>01.11.2021 11:02:57</t>
  </si>
  <si>
    <t>MAVİ NOKTA SİTESİ TR 35-19-L00248_10274587 F7_5763486</t>
  </si>
  <si>
    <t>01.11.2021 16:01:20</t>
  </si>
  <si>
    <t>01.11.2021 20:27:11</t>
  </si>
  <si>
    <t>BÜYÜKSÜMBÜLLER TR-1 45-71-M00818_44431649_56366248_56366248</t>
  </si>
  <si>
    <t>01.11.2021 18:36:10</t>
  </si>
  <si>
    <t>01.11.2021 22:13:07</t>
  </si>
  <si>
    <t>ASLANLAR TR-2 35-26-L00145_956612219_956612219</t>
  </si>
  <si>
    <t>01.11.2021 09:07:17</t>
  </si>
  <si>
    <t>01.11.2021 11:17:05</t>
  </si>
  <si>
    <t>ARPALIK KÖK 45-83-M00137_İSTASYON ALTI M01_2329856</t>
  </si>
  <si>
    <t>01.11.2021 10:23:36</t>
  </si>
  <si>
    <t>ÜÇPINAR DM 45-71-M00183_AVDAL M02_72249124</t>
  </si>
  <si>
    <t>01.11.2021 12:54:32</t>
  </si>
  <si>
    <t>K-1104 35-03-K01104_910359779_910359779</t>
  </si>
  <si>
    <t>01.11.2021 20:44:27</t>
  </si>
  <si>
    <t>01.11.2021 22:34:58</t>
  </si>
  <si>
    <t>SİYEKLİ KÖK 45-71-M00185_OSMANCALI M04_72256923</t>
  </si>
  <si>
    <t>01.11.2021 12:21:52</t>
  </si>
  <si>
    <t>01.11.2021 12:37:02</t>
  </si>
  <si>
    <t>K-136 35-01-K00136_B_56375640_56375640</t>
  </si>
  <si>
    <t>01.11.2021 09:58:57</t>
  </si>
  <si>
    <t>01.11.2021 17:23:35</t>
  </si>
  <si>
    <t>ÜRKMEZ DM-4 (ÜRKMEZ M-21) 35-25-M00155_DONANIMLI YEDEK M03_72072948</t>
  </si>
  <si>
    <t>01.11.2021 05:24:50</t>
  </si>
  <si>
    <t>01.11.2021 06:03:00</t>
  </si>
  <si>
    <t>K-4498 35-02-K04498_TRF K01_2079291</t>
  </si>
  <si>
    <t>01.11.2021 09:41:24</t>
  </si>
  <si>
    <t>01.11.2021 11:49:11</t>
  </si>
  <si>
    <t>KOZAKLI TR-1 45-86-M00093_915905364_915905364</t>
  </si>
  <si>
    <t>01.11.2021 10:19:57</t>
  </si>
  <si>
    <t>01.11.2021 11:31:14</t>
  </si>
  <si>
    <t>ÇAYIRYERİ TR-4 45-76-M00244_955241908_955241908</t>
  </si>
  <si>
    <t>01.11.2021 11:56:55</t>
  </si>
  <si>
    <t>01.11.2021 12:37:08</t>
  </si>
  <si>
    <t>K-866 35-03-K00866_910202170_910202170</t>
  </si>
  <si>
    <t>01.11.2021 07:19:36</t>
  </si>
  <si>
    <t>01.11.2021 10:21:55</t>
  </si>
  <si>
    <t>KUŞÇULAR TR-14 35-19-M00259_35-19-M00259_2376409</t>
  </si>
  <si>
    <t>01.11.2021 11:11:50</t>
  </si>
  <si>
    <t>01.11.2021 12:06:14</t>
  </si>
  <si>
    <t>SALUR KÖK 45-75-M00062_HatBaşıAyırıcı_53135513 M03_53135513</t>
  </si>
  <si>
    <t>01.11.2021 13:33:00</t>
  </si>
  <si>
    <t>01.11.2021 16:15:11</t>
  </si>
  <si>
    <t>A.CANCAN SLM. GRB TR-3 35-27-M01146_965951865_965951865</t>
  </si>
  <si>
    <t>01.11.2021 16:42:25</t>
  </si>
  <si>
    <t>01.11.2021 21:00:26</t>
  </si>
  <si>
    <t>01.11.2021 13:56:53</t>
  </si>
  <si>
    <t>01.11.2021 13:57:39</t>
  </si>
  <si>
    <t>01.11.2021 00:45:57</t>
  </si>
  <si>
    <t>01.11.2021 03:27:17</t>
  </si>
  <si>
    <t>DEMİRKÖPRÜ TM 45-78-A00005_HatBaşıAyırıcı_53137024 M05_53137024</t>
  </si>
  <si>
    <t>01.11.2021 18:38:41</t>
  </si>
  <si>
    <t>01.11.2021 21:10:35</t>
  </si>
  <si>
    <t>TR-18 (M-718) 35-30-M00718_95000572564_95000572564</t>
  </si>
  <si>
    <t>01.11.2021 18:07:40</t>
  </si>
  <si>
    <t>01.11.2021 19:56:28</t>
  </si>
  <si>
    <t>HALİM İNMEZ SULAMA GRUBU 35-29-L00231_35-29-L00231_2372131</t>
  </si>
  <si>
    <t>01.11.2021 22:02:01</t>
  </si>
  <si>
    <t>01.11.2021 22:46:25</t>
  </si>
  <si>
    <t>ULUCAK DM-2/18 35-27-M00943_DAĞITIM TRF DM-2/18 M03_61239189</t>
  </si>
  <si>
    <t>01.11.2021 07:55:13</t>
  </si>
  <si>
    <t>01.11.2021 09:03:50</t>
  </si>
  <si>
    <t>ATAKÖY TR-3 35-22-M00192_955270163_955270163</t>
  </si>
  <si>
    <t>01.11.2021 08:41:21</t>
  </si>
  <si>
    <t>01.11.2021 12:10:38</t>
  </si>
  <si>
    <t>ÇAKIRBEYLİ TR-1 35-26-M00486_956610659_956610659</t>
  </si>
  <si>
    <t>01.11.2021 19:04:31</t>
  </si>
  <si>
    <t>01.11.2021 20:00:13</t>
  </si>
  <si>
    <t>SEYİRKENT TR-1 45-83-M00691_ERGENEKON TR-10 M02_61334548</t>
  </si>
  <si>
    <t>01.11.2021 12:59:36</t>
  </si>
  <si>
    <t>01.11.2021 14:00:52</t>
  </si>
  <si>
    <t>DEĞİRMENDERE TR-2 35-22-M00198_955264871_955264871</t>
  </si>
  <si>
    <t>01.11.2021 08:14:31</t>
  </si>
  <si>
    <t>01.11.2021 10:21:41</t>
  </si>
  <si>
    <t>01.11.2021 01:50:39</t>
  </si>
  <si>
    <t>_C_56387602_56387602</t>
  </si>
  <si>
    <t>01.11.2021 10:00:11</t>
  </si>
  <si>
    <t>01.11.2021 17:43:47</t>
  </si>
  <si>
    <t>TR-103 MEZARLIK YOLU 35-26-M00103_95000559606_95000559606</t>
  </si>
  <si>
    <t>01.11.2021 16:15:55</t>
  </si>
  <si>
    <t>01.11.2021 17:59:42</t>
  </si>
  <si>
    <t>DEVELİ TR-1 45-80-M00072_45-80-M00072_2374066</t>
  </si>
  <si>
    <t>01.11.2021 05:04:49</t>
  </si>
  <si>
    <t>01.11.2021 05:30:15</t>
  </si>
  <si>
    <t>TR-69 35-19-L00069_HatBaşıAyırıcı_53133997 L03_53133997</t>
  </si>
  <si>
    <t>01.11.2021 14:53:19</t>
  </si>
  <si>
    <t>01.11.2021 19:10:09</t>
  </si>
  <si>
    <t>OKLUİSA KÖK 45-81-M00046_ESKİN GRUP M03_71994400</t>
  </si>
  <si>
    <t>01.11.2021 09:43:56</t>
  </si>
  <si>
    <t>01.11.2021 09:44:26</t>
  </si>
  <si>
    <t>TR-54 35-30-L00054_955333993_955333993</t>
  </si>
  <si>
    <t>01.11.2021 16:10:56</t>
  </si>
  <si>
    <t>01.11.2021 18:42:03</t>
  </si>
  <si>
    <t>KURŞUNLU KÖK 45-78-L00232_BAHÇECİK-KARAAĞAÇ L02_65890673</t>
  </si>
  <si>
    <t>01.11.2021 10:01:20</t>
  </si>
  <si>
    <t>01.11.2021 10:49:55</t>
  </si>
  <si>
    <t>TR-22 35-15-M00022_950349247_950349247</t>
  </si>
  <si>
    <t>01.11.2021 00:44:25</t>
  </si>
  <si>
    <t>01.11.2021 02:15:24</t>
  </si>
  <si>
    <t>01.11.2021 06:35:17</t>
  </si>
  <si>
    <t>01.11.2021 08:20:19</t>
  </si>
  <si>
    <t>DM-16/12 45-71-M00624_953244800_953244800</t>
  </si>
  <si>
    <t>01.11.2021 10:40:03</t>
  </si>
  <si>
    <t>01.11.2021 13:13:23</t>
  </si>
  <si>
    <t>TR-25 35-19-L00025_TR-22 L04_2047253</t>
  </si>
  <si>
    <t>01.11.2021 13:25:04</t>
  </si>
  <si>
    <t>01.11.2021 13:48:22</t>
  </si>
  <si>
    <t>ÇERKEZ MAHMUDİYE KÖYÜ TR-1 45-71-M01095_B_56404406_56404406</t>
  </si>
  <si>
    <t>01.11.2021 09:26:37</t>
  </si>
  <si>
    <t>01.11.2021 11:48:05</t>
  </si>
  <si>
    <t>01.11.2021 11:15:08</t>
  </si>
  <si>
    <t>01.11.2021 11:32:00</t>
  </si>
  <si>
    <t>İSTASYONALTI KÖK 45-83-M00131_GÜRKÖY M09_2329930</t>
  </si>
  <si>
    <t>01.11.2021 14:25:10</t>
  </si>
  <si>
    <t>01.11.2021 16:51:55</t>
  </si>
  <si>
    <t>K-767 35-01-K00767_912169352_912169352</t>
  </si>
  <si>
    <t>01.11.2021 18:25:26</t>
  </si>
  <si>
    <t>01.11.2021 21:01:56</t>
  </si>
  <si>
    <t>DM-16/23 45-71-M02399_953200068_953200068</t>
  </si>
  <si>
    <t>01.11.2021 17:56:00</t>
  </si>
  <si>
    <t>01.11.2021 19:24:03</t>
  </si>
  <si>
    <t>01.11.2021 01:58:44</t>
  </si>
  <si>
    <t>01.11.2021 05:10:08</t>
  </si>
  <si>
    <t>YENİCEKÖY TR-2 35-15-L00428_B_56381627_56381627</t>
  </si>
  <si>
    <t>01.11.2021 10:22:03</t>
  </si>
  <si>
    <t>01.11.2021 12:41:28</t>
  </si>
  <si>
    <t>MUSACALI TR-1 45-83-M00402_955156445_955156445</t>
  </si>
  <si>
    <t>01.11.2021 15:10:29</t>
  </si>
  <si>
    <t>01.11.2021 21:40:58</t>
  </si>
  <si>
    <t>M-639 OLDURUK KÖK 35-03-M00639_M-738  ( GÖLET) M02_42868455</t>
  </si>
  <si>
    <t>01.11.2021 17:19:07</t>
  </si>
  <si>
    <t>01.11.2021 17:37:22</t>
  </si>
  <si>
    <t>01.11.2021 11:31:00</t>
  </si>
  <si>
    <t>01.11.2021 12:31:40</t>
  </si>
  <si>
    <t>L-284 İMAMOĞLU TRAFO 35-18-L00284_C_56370516_56370516</t>
  </si>
  <si>
    <t>01.11.2021 21:20:50</t>
  </si>
  <si>
    <t>01.11.2021 22:55:37</t>
  </si>
  <si>
    <t>TR-1-7/1 BEKLEME KABİN 35-20-L00032_955215192_955215192</t>
  </si>
  <si>
    <t>01.11.2021 16:14:56</t>
  </si>
  <si>
    <t>01.11.2021 16:51:01</t>
  </si>
  <si>
    <t>GÜMÜLDÜR M-14 35-25-M00014_C_56354996_56354996</t>
  </si>
  <si>
    <t>01.11.2021 09:39:05</t>
  </si>
  <si>
    <t>K-3537 35-01-K03537_910725078_910725078</t>
  </si>
  <si>
    <t>01.11.2021 08:23:55</t>
  </si>
  <si>
    <t>M-1026 35-04-M01026_99603872_99603872</t>
  </si>
  <si>
    <t>01.11.2021 18:17:08</t>
  </si>
  <si>
    <t>01.11.2021 22:31:50</t>
  </si>
  <si>
    <t>K-1075 35-02-K01075_B_56369172_56369172</t>
  </si>
  <si>
    <t>01.11.2021 10:50:56</t>
  </si>
  <si>
    <t>01.11.2021 16:55:07</t>
  </si>
  <si>
    <t>AKÖREN TR-19 KÖK 45-78-M00974_YENİKENT ÇIKIŞI    KAPASİTÖR M05_66244826</t>
  </si>
  <si>
    <t>01.11.2021 08:23:50</t>
  </si>
  <si>
    <t>01.11.2021 09:44:16</t>
  </si>
  <si>
    <t>K-1745 35-01-K01745_911208217_911208217</t>
  </si>
  <si>
    <t>01.11.2021 10:27:52</t>
  </si>
  <si>
    <t>01.11.2021 13:09:49</t>
  </si>
  <si>
    <t>01.11.2021 17:29:25</t>
  </si>
  <si>
    <t>01.11.2021 18:18:42</t>
  </si>
  <si>
    <t>L-14 SEVTUR 35-18-L00014_950440142_950440142</t>
  </si>
  <si>
    <t>01.11.2021 16:54:40</t>
  </si>
  <si>
    <t>01.11.2021 17:53:51</t>
  </si>
  <si>
    <t>DM-2/18 (YENİHAN) 45-71-M00155_953193926_953193926</t>
  </si>
  <si>
    <t>01.11.2021 08:43:17</t>
  </si>
  <si>
    <t>01.11.2021 10:40:13</t>
  </si>
  <si>
    <t>SELÇUK İM/DM 35-13-A00004_TRAFO-2 (34500) M11_65986276</t>
  </si>
  <si>
    <t>01.11.2021 03:56:30</t>
  </si>
  <si>
    <t>01.11.2021 04:32:00</t>
  </si>
  <si>
    <t>K-574 35-01-K00574_911979279_911979279</t>
  </si>
  <si>
    <t>01.11.2021 13:14:02</t>
  </si>
  <si>
    <t>01.11.2021 17:45:13</t>
  </si>
  <si>
    <t>K-633 35-02-K00633_97461265_97461265</t>
  </si>
  <si>
    <t>01.11.2021 23:00:00</t>
  </si>
  <si>
    <t>01.11.2021 23:30:28</t>
  </si>
  <si>
    <t>BIÇAKÇI OVACIK TR-6 35-15-L00085_C_56368243_56368243</t>
  </si>
  <si>
    <t>01.11.2021 09:50:21</t>
  </si>
  <si>
    <t>01.11.2021 15:33:34</t>
  </si>
  <si>
    <t>K-621 35-01-K00621_911031564_911031564</t>
  </si>
  <si>
    <t>01.11.2021 08:48:20</t>
  </si>
  <si>
    <t>01.11.2021 11:42:55</t>
  </si>
  <si>
    <t>İTOB DM 35-22-M00089_ARITMA M05_2327863</t>
  </si>
  <si>
    <t>01.11.2021 08:44:13</t>
  </si>
  <si>
    <t>01.11.2021 09:24:26</t>
  </si>
  <si>
    <t>K-2 35-01-K00002_912941849_912941849</t>
  </si>
  <si>
    <t>01.11.2021 22:28:45</t>
  </si>
  <si>
    <t>02.11.2021 01:44:55</t>
  </si>
  <si>
    <t>K-4016 35-02-K04016_99815360_99815360</t>
  </si>
  <si>
    <t>01.11.2021 09:18:13</t>
  </si>
  <si>
    <t>01.11.2021 10:27:51</t>
  </si>
  <si>
    <t>PAŞAKÖY KÖK 45-80-M00052_HatBaşıAyırıcı_53135478 M06_53135478</t>
  </si>
  <si>
    <t>01.11.2021 10:59:36</t>
  </si>
  <si>
    <t>01.11.2021 11:00:46</t>
  </si>
  <si>
    <t>TİRE İM-DM-1 35-29-A00001_DEREBAŞI M25_2059028</t>
  </si>
  <si>
    <t>01.11.2021 02:20:41</t>
  </si>
  <si>
    <t>01.11.2021 02:25:56</t>
  </si>
  <si>
    <t>TIRMANLAR TR-1 35-16-M00083_35-16-M00083_2352981</t>
  </si>
  <si>
    <t>01.11.2021 12:25:30</t>
  </si>
  <si>
    <t>01.11.2021 14:09:42</t>
  </si>
  <si>
    <t>TR-1-2/1 35-20-L00007_955197640_955197640</t>
  </si>
  <si>
    <t>01.11.2021 14:49:10</t>
  </si>
  <si>
    <t>01.11.2021 16:02:42</t>
  </si>
  <si>
    <t>DM-16/02 (BORU FABRİKASI KABİN) 45-71-M00267_KEÇİLİKÖY M05_66463690</t>
  </si>
  <si>
    <t>01.11.2021 09:31:42</t>
  </si>
  <si>
    <t>M-3121 35-10-M03121_95000467480_95000467480</t>
  </si>
  <si>
    <t>01.11.2021 08:47:13</t>
  </si>
  <si>
    <t>01.11.2021 10:43:13</t>
  </si>
  <si>
    <t>M-3081 35-02-M03081_99916487_99916487</t>
  </si>
  <si>
    <t>01.11.2021 12:27:37</t>
  </si>
  <si>
    <t>01.11.2021 13:52:37</t>
  </si>
  <si>
    <t>DERBENT İM-DM 45-83-A00004_FABRİKALAR L06_2331775</t>
  </si>
  <si>
    <t>01.11.2021 10:21:00</t>
  </si>
  <si>
    <t>01.11.2021 10:28:00</t>
  </si>
  <si>
    <t>01.11.2021 10:25:36</t>
  </si>
  <si>
    <t>01.11.2021 14:54:27</t>
  </si>
  <si>
    <t>01.11.2021 02:34:44</t>
  </si>
  <si>
    <t>01.11.2021 03:46:22</t>
  </si>
  <si>
    <t>ARMUTLU TR-23 35-27-L00023_98971545_98971545</t>
  </si>
  <si>
    <t>01.11.2021 12:58:41</t>
  </si>
  <si>
    <t>01.11.2021 15:33:27</t>
  </si>
  <si>
    <t>K-4245 35-03-K04245_910801503_910801503</t>
  </si>
  <si>
    <t>01.11.2021 10:04:38</t>
  </si>
  <si>
    <t>01.11.2021 12:50:52</t>
  </si>
  <si>
    <t>TR-124 ZEYTİNALANI 35-19-L00124_6222243 c1b_5929753</t>
  </si>
  <si>
    <t>01.11.2021 08:40:57</t>
  </si>
  <si>
    <t>01.11.2021 11:10:17</t>
  </si>
  <si>
    <t>DEMİRCİ TR-1 45-71-M01567_43184842_56393094_56393094</t>
  </si>
  <si>
    <t>01.11.2021 00:02:00</t>
  </si>
  <si>
    <t>01.11.2021 01:11:02</t>
  </si>
  <si>
    <t>01.11.2021 17:34:40</t>
  </si>
  <si>
    <t>ARAPLIOVASI GES DM 35-16-M00811_PAŞAKÖY ENH GİRİŞ M018_48716785</t>
  </si>
  <si>
    <t>01.11.2021 12:28:00</t>
  </si>
  <si>
    <t>01.11.2021 12:30:00</t>
  </si>
  <si>
    <t>KABAKUM TR-3 35-30-L00129_955304926_955304926</t>
  </si>
  <si>
    <t>01.11.2021 10:39:40</t>
  </si>
  <si>
    <t>01.11.2021 12:42:51</t>
  </si>
  <si>
    <t>BELEVİ TR4 35-13-L00063_B_56355971_56355971</t>
  </si>
  <si>
    <t>01.11.2021 07:35:17</t>
  </si>
  <si>
    <t>01.11.2021 10:06:36</t>
  </si>
  <si>
    <t>SELİMŞAHLAR TR-2 45-71-M00137_HatBaşıAyırıcı_53135159 M03_53135159</t>
  </si>
  <si>
    <t>01.11.2021 15:29:00</t>
  </si>
  <si>
    <t>01.11.2021 15:29:36</t>
  </si>
  <si>
    <t>01.11.2021 06:28:17</t>
  </si>
  <si>
    <t>01.11.2021 07:22:33</t>
  </si>
  <si>
    <t>K-1210 35-01-K01210_912190453_912190453</t>
  </si>
  <si>
    <t>01.11.2021 16:31:26</t>
  </si>
  <si>
    <t>01.11.2021 20:18:22</t>
  </si>
  <si>
    <t>01.11.2021 09:01:00</t>
  </si>
  <si>
    <t>01.11.2021 10:45:07</t>
  </si>
  <si>
    <t>M-2759 35-03-M02759_910569537_910569537</t>
  </si>
  <si>
    <t>01.11.2021 19:20:12</t>
  </si>
  <si>
    <t>01.11.2021 22:30:19</t>
  </si>
  <si>
    <t>K-1770 35-04-K01770_99503935_99503935</t>
  </si>
  <si>
    <t>01.11.2021 21:58:11</t>
  </si>
  <si>
    <t>01.11.2021 23:47:16</t>
  </si>
  <si>
    <t>TİRE TR-11 35-29-L00011_950334621_950334621</t>
  </si>
  <si>
    <t>01.11.2021 15:50:56</t>
  </si>
  <si>
    <t>TR-27 35-13-L00027_946421865_946421865</t>
  </si>
  <si>
    <t>01.11.2021 18:43:16</t>
  </si>
  <si>
    <t>01.11.2021 19:39:09</t>
  </si>
  <si>
    <t>SÜLEYMANLI TR-6 45-72-L00303_956530923_956530923</t>
  </si>
  <si>
    <t>01.11.2021 10:20:37</t>
  </si>
  <si>
    <t>01.11.2021 11:44:14</t>
  </si>
  <si>
    <t>01.11.2021 17:26:50</t>
  </si>
  <si>
    <t>01.11.2021 18:12:04</t>
  </si>
  <si>
    <t>BİMEYKO KÖK-10 35-30-M00048_BİMEYKO TR-3 M04_2322626</t>
  </si>
  <si>
    <t>01.11.2021 06:11:27</t>
  </si>
  <si>
    <t>01.11.2021 09:27:48</t>
  </si>
  <si>
    <t>M-1538 35-01-M01538_910454036_910454036</t>
  </si>
  <si>
    <t>01.11.2021 14:27:04</t>
  </si>
  <si>
    <t>01.11.2021 20:34:47</t>
  </si>
  <si>
    <t>MENEMEN TR-58 35-28-L00058_B_60984528_60984528</t>
  </si>
  <si>
    <t>02.11.2021 00:23:43</t>
  </si>
  <si>
    <t>02.11.2021 01:14:56</t>
  </si>
  <si>
    <t>FOÇA TR-65 35-23-L00065_FOÇA TR-67 L01_2335340</t>
  </si>
  <si>
    <t>02.11.2021 00:49:00</t>
  </si>
  <si>
    <t>02.11.2021 01:20:16</t>
  </si>
  <si>
    <t>02.11.2021 00:42:07</t>
  </si>
  <si>
    <t>02.11.2021 02:25:07</t>
  </si>
  <si>
    <t>K-2 35-01-K00002_35-01-K00002_2374436</t>
  </si>
  <si>
    <t>02.11.2021 00:52:16</t>
  </si>
  <si>
    <t>02.11.2021 01:39:30</t>
  </si>
  <si>
    <t>K-211 35-02-K00211_B_56366396_56366396</t>
  </si>
  <si>
    <t>Hırsızlık</t>
  </si>
  <si>
    <t>02.11.2021 01:17:56</t>
  </si>
  <si>
    <t>02.11.2021 06:49:17</t>
  </si>
  <si>
    <t>HALİM İNMEZ SULAMA GRUBU 35-29-L00231_D_56361133_56361133</t>
  </si>
  <si>
    <t>02.11.2021 01:29:38</t>
  </si>
  <si>
    <t>02.11.2021 02:18:44</t>
  </si>
  <si>
    <t>_6358338_56366104_56366104</t>
  </si>
  <si>
    <t>02.11.2021 01:34:28</t>
  </si>
  <si>
    <t>02.11.2021 02:03:17</t>
  </si>
  <si>
    <t>EYNEZ TR-1 45-82-M00295_B_56401126_56401126</t>
  </si>
  <si>
    <t>02.11.2021 02:16:46</t>
  </si>
  <si>
    <t>02.11.2021 05:36:23</t>
  </si>
  <si>
    <t>VEZİRKÖPRÜ İM 35-03-A00002_TR-2 10.5 K13_2309042</t>
  </si>
  <si>
    <t>02.11.2021 03:07:37</t>
  </si>
  <si>
    <t>02.11.2021 03:09:57</t>
  </si>
  <si>
    <t>02.11.2021 04:18:07</t>
  </si>
  <si>
    <t>02.11.2021 04:52:00</t>
  </si>
  <si>
    <t>UĞURLU KÖK 45-86-M00045_GÜNDOĞDU UĞURLU M02_72226051</t>
  </si>
  <si>
    <t>02.11.2021 04:26:11</t>
  </si>
  <si>
    <t>02.11.2021 05:30:14</t>
  </si>
  <si>
    <t>02.11.2021 05:28:07</t>
  </si>
  <si>
    <t>02.11.2021 09:55:17</t>
  </si>
  <si>
    <t>DUALAR TR-1 45-76-M00155_DIREK TIPI TRAFO HUCRESI H01_2084910</t>
  </si>
  <si>
    <t>02.11.2021 07:06:11</t>
  </si>
  <si>
    <t>02.11.2021 09:50:00</t>
  </si>
  <si>
    <t>KAYIŞLAR KÖK 45-80-M00183_DİLEK M03_72195773</t>
  </si>
  <si>
    <t>02.11.2021 07:41:06</t>
  </si>
  <si>
    <t>02.11.2021 08:53:46</t>
  </si>
  <si>
    <t>MURADİYE TR-3/B 45-71-M00206_953242977_953242977</t>
  </si>
  <si>
    <t>02.11.2021 07:44:36</t>
  </si>
  <si>
    <t>02.11.2021 09:34:00</t>
  </si>
  <si>
    <t>DM-3 (TR-16) 35-15-M00016_TR-48 SANAYİ M03_67054316</t>
  </si>
  <si>
    <t>02.11.2021 07:45:57</t>
  </si>
  <si>
    <t>02.11.2021 08:18:23</t>
  </si>
  <si>
    <t>KAVAKLIDERE TR-9 45-73-M00143_KAVAKLIDERE TR-7 M03_2092994</t>
  </si>
  <si>
    <t>02.11.2021 07:51:37</t>
  </si>
  <si>
    <t>02.11.2021 07:52:17</t>
  </si>
  <si>
    <t>İBRAHİMKUYU DM 35-15-M00286_TR-9 TR-10 TR-11 M04_67554611</t>
  </si>
  <si>
    <t>02.11.2021 07:46:11</t>
  </si>
  <si>
    <t>02.11.2021 08:53:32</t>
  </si>
  <si>
    <t>K-3298 35-04-K03298_C_56372658_56372658</t>
  </si>
  <si>
    <t>02.11.2021 08:01:04</t>
  </si>
  <si>
    <t>02.11.2021 10:57:38</t>
  </si>
  <si>
    <t>OĞLANANASI TR-13 35-22-M00296_945209668_945209668</t>
  </si>
  <si>
    <t>02.11.2021 07:59:06</t>
  </si>
  <si>
    <t>02.11.2021 09:55:30</t>
  </si>
  <si>
    <t>KARAOĞLANLI TR-4 45-71-M00093_953212395_953212395</t>
  </si>
  <si>
    <t>02.11.2021 08:09:26</t>
  </si>
  <si>
    <t>02.11.2021 11:37:47</t>
  </si>
  <si>
    <t>GELENBE İM 45-76-A00001_ALACALAR L02_2326556</t>
  </si>
  <si>
    <t>02.11.2021 08:16:40</t>
  </si>
  <si>
    <t>02.11.2021 10:17:45</t>
  </si>
  <si>
    <t>K-772 35-01-K00772_911222390_911222390</t>
  </si>
  <si>
    <t>02.11.2021 08:17:29</t>
  </si>
  <si>
    <t>02.11.2021 17:31:00</t>
  </si>
  <si>
    <t>K-588 35-01-K00588_910707941_910707941</t>
  </si>
  <si>
    <t>02.11.2021 08:18:30</t>
  </si>
  <si>
    <t>02.11.2021 09:48:33</t>
  </si>
  <si>
    <t>ÜÇPINAR DM 45-71-M00183_GÖKBEL M09_72249134</t>
  </si>
  <si>
    <t>02.11.2021 08:23:08</t>
  </si>
  <si>
    <t>02.11.2021 08:32:12</t>
  </si>
  <si>
    <t>YAHŞELLİ DM-5 35-28-M00882_EMİRALEM SULAMA M10_66811691</t>
  </si>
  <si>
    <t>02.11.2021 08:26:51</t>
  </si>
  <si>
    <t>02.11.2021 08:54:18</t>
  </si>
  <si>
    <t>ULUDERBENT DM 45-73-M00491_ÖRENCİK M01_66856544</t>
  </si>
  <si>
    <t>02.11.2021 08:27:27</t>
  </si>
  <si>
    <t>02.11.2021 08:28:11</t>
  </si>
  <si>
    <t>KARTAL İM 35-08-A00003_M-1807 EGEYILDIZ M14_80521500</t>
  </si>
  <si>
    <t>02.11.2021 08:32:17</t>
  </si>
  <si>
    <t>02.11.2021 10:31:10</t>
  </si>
  <si>
    <t>02.11.2021 08:48:41</t>
  </si>
  <si>
    <t>02.11.2021 11:37:42</t>
  </si>
  <si>
    <t>AYASKENT DM-1 35-16-M00009_AYASKENT SULAMA M01_72046483</t>
  </si>
  <si>
    <t>02.11.2021 08:49:18</t>
  </si>
  <si>
    <t>02.11.2021 09:21:28</t>
  </si>
  <si>
    <t>DM-3/1 35-26-M00769_956606297_956606297</t>
  </si>
  <si>
    <t>02.11.2021 08:45:18</t>
  </si>
  <si>
    <t>02.11.2021 09:47:48</t>
  </si>
  <si>
    <t>GÜRES KÖK 45-80-M00053_KOLDERE-GÜMÜRCELİ-MTV M01_72195903</t>
  </si>
  <si>
    <t>02.11.2021 08:53:21</t>
  </si>
  <si>
    <t>02.11.2021 08:59:00</t>
  </si>
  <si>
    <t>K-3671 35-08-K03671_A a1b_5782248</t>
  </si>
  <si>
    <t>02.11.2021 08:28:23</t>
  </si>
  <si>
    <t>02.11.2021 10:28:00</t>
  </si>
  <si>
    <t>MESCİTLİ TR-3 35-15-L00097_950393651_950393651</t>
  </si>
  <si>
    <t>02.11.2021 08:57:00</t>
  </si>
  <si>
    <t>02.11.2021 12:56:39</t>
  </si>
  <si>
    <t>ÜÇPINAR DM 45-71-M00183_ÜÇPINAR M08_72249133</t>
  </si>
  <si>
    <t>02.11.2021 08:58:21</t>
  </si>
  <si>
    <t>02.11.2021 09:17:23</t>
  </si>
  <si>
    <t>02.11.2021 09:00:17</t>
  </si>
  <si>
    <t>02.11.2021 16:43:30</t>
  </si>
  <si>
    <t>TR-60 45-78-M00060_45-78-M00060_65944384</t>
  </si>
  <si>
    <t>02.11.2021 09:00:38</t>
  </si>
  <si>
    <t>02.11.2021 10:07:01</t>
  </si>
  <si>
    <t>K-1357 35-07-K01357_K-910 K01_2076846</t>
  </si>
  <si>
    <t>02.11.2021 09:01:21</t>
  </si>
  <si>
    <t>02.11.2021 17:33:00</t>
  </si>
  <si>
    <t>BAYRAM KARAKOÇ SULAMA GRUBU TR 35-27-L00132_B_56355890_56355890</t>
  </si>
  <si>
    <t>02.11.2021 08:58:39</t>
  </si>
  <si>
    <t>02.11.2021 10:30:00</t>
  </si>
  <si>
    <t>KAYACIK KÖK 45-75-M00065_SARIALİLER M06_2324683</t>
  </si>
  <si>
    <t>02.11.2021 09:01:07</t>
  </si>
  <si>
    <t>02.11.2021 14:47:48</t>
  </si>
  <si>
    <t>02.11.2021 11:09:53</t>
  </si>
  <si>
    <t>02.11.2021 14:52:23</t>
  </si>
  <si>
    <t>TR-1-1/3 MEZARLIK KABİN 35-20-L00003_DAĞITIM TRAFO TR-1-1/3 MEZARLIK KABİN L05_66509600</t>
  </si>
  <si>
    <t>02.11.2021 09:05:17</t>
  </si>
  <si>
    <t>02.11.2021 16:28:19</t>
  </si>
  <si>
    <t>MENEMEN TR-58 35-28-L00058_953384305_953384305</t>
  </si>
  <si>
    <t>02.11.2021 08:51:07</t>
  </si>
  <si>
    <t>02.11.2021 12:01:14</t>
  </si>
  <si>
    <t>ESKİ FOÇA İM 35-23-A00001_TR-65 L03_2050320</t>
  </si>
  <si>
    <t>02.11.2021 09:07:50</t>
  </si>
  <si>
    <t>02.11.2021 17:47:00</t>
  </si>
  <si>
    <t>TR-25 35-30-L00025_955330039_955330039</t>
  </si>
  <si>
    <t>02.11.2021 08:37:35</t>
  </si>
  <si>
    <t>02.11.2021 11:34:14</t>
  </si>
  <si>
    <t>DM-8/9 (ESKİ HARMANDALI) 45-71-M00293_45-71-M00293_2368414</t>
  </si>
  <si>
    <t>02.11.2021 09:08:55</t>
  </si>
  <si>
    <t>02.11.2021 14:48:39</t>
  </si>
  <si>
    <t>TORBALI İM 35-26-A00001_TR-111 M03_2071914</t>
  </si>
  <si>
    <t>02.11.2021 09:08:53</t>
  </si>
  <si>
    <t>02.11.2021 09:37:03</t>
  </si>
  <si>
    <t>SOMA A SANTRALİ İM/DM 45-82-A00001_SAVAŞTEPE 15.8 L14_2091657</t>
  </si>
  <si>
    <t>02.11.2021 09:01:57</t>
  </si>
  <si>
    <t>02.11.2021 11:54:00</t>
  </si>
  <si>
    <t>BOYNUYOĞUN KÖK 35-29-L00051_ÖDEMİŞ KAVAĞI L04_72215393</t>
  </si>
  <si>
    <t>02.11.2021 09:12:48</t>
  </si>
  <si>
    <t>02.11.2021 11:40:19</t>
  </si>
  <si>
    <t>AVŞAR İM 45-83-A00002_H KOLU L10_81661205</t>
  </si>
  <si>
    <t>02.11.2021 09:10:30</t>
  </si>
  <si>
    <t>02.11.2021 09:45:24</t>
  </si>
  <si>
    <t>OVACIK KÖYÜ CEVİZDERE TR-1 35-27-L00267_914651711_914651711</t>
  </si>
  <si>
    <t>02.11.2021 09:08:13</t>
  </si>
  <si>
    <t>02.11.2021 11:42:49</t>
  </si>
  <si>
    <t>AKHİSAR İM 45-72-A00001_BAŞLAMIŞ L02_2308694</t>
  </si>
  <si>
    <t>02.11.2021 09:17:07</t>
  </si>
  <si>
    <t>02.11.2021 16:44:17</t>
  </si>
  <si>
    <t>M-906 35-03-M00906_DIREK TIPI TRAFO HUCRESI H01_2070528</t>
  </si>
  <si>
    <t>02.11.2021 09:07:42</t>
  </si>
  <si>
    <t>02.11.2021 11:29:59</t>
  </si>
  <si>
    <t>TR-19 35-16-L00019_953320446_953320446</t>
  </si>
  <si>
    <t>02.11.2021 09:20:04</t>
  </si>
  <si>
    <t>02.11.2021 15:15:07</t>
  </si>
  <si>
    <t>TR-1/83 KAPTANOĞLU DM 45-83-M00083_DAHİLİ TRAFO M10_61334195</t>
  </si>
  <si>
    <t>02.11.2021 09:18:38</t>
  </si>
  <si>
    <t>02.11.2021 10:01:06</t>
  </si>
  <si>
    <t>SOMA KÖYLER DM-2 45-82-M00125_DM-2 FİDER-2 (SOMA-B) M06_2035833</t>
  </si>
  <si>
    <t>02.11.2021 09:24:00</t>
  </si>
  <si>
    <t>02.11.2021 09:41:27</t>
  </si>
  <si>
    <t>ÇINARDİBİ KÖK 35-20-M00069_ÇINARDİBİ M03_66050704</t>
  </si>
  <si>
    <t>02.11.2021 09:20:51</t>
  </si>
  <si>
    <t>02.11.2021 17:06:43</t>
  </si>
  <si>
    <t>SOMA TR-23 45-82-M00023_TR-20 M07_72177723</t>
  </si>
  <si>
    <t>02.11.2021 09:25:07</t>
  </si>
  <si>
    <t>02.11.2021 09:43:00</t>
  </si>
  <si>
    <t>ÜÇPINAR TR-4 45-71-M01541_45-71-M01541_2366432</t>
  </si>
  <si>
    <t>02.11.2021 09:21:33</t>
  </si>
  <si>
    <t>02.11.2021 10:56:35</t>
  </si>
  <si>
    <t>KALEMOĞLU KÖK 45-75-M00069_FUNDACIK KÖK M01_2101948</t>
  </si>
  <si>
    <t>02.11.2021 09:27:07</t>
  </si>
  <si>
    <t>02.11.2021 09:27:41</t>
  </si>
  <si>
    <t>TİRE SANAYİ TR-3 35-29-L00020_35-29-L00020_2363155</t>
  </si>
  <si>
    <t>02.11.2021 09:31:02</t>
  </si>
  <si>
    <t>02.11.2021 11:53:16</t>
  </si>
  <si>
    <t>K-4326 35-04-K04326_D_56354214_56354214</t>
  </si>
  <si>
    <t>02.11.2021 09:31:30</t>
  </si>
  <si>
    <t>02.11.2021 09:58:48</t>
  </si>
  <si>
    <t>AŞAĞIÇOBANİSA KÖK 45-71-M00096_İSTASYON KABİN M05_2321777</t>
  </si>
  <si>
    <t>02.11.2021 09:22:31</t>
  </si>
  <si>
    <t>02.11.2021 10:24:01</t>
  </si>
  <si>
    <t>K-870 35-02-K00870_K-4715 K02_2048645</t>
  </si>
  <si>
    <t>02.11.2021 09:32:15</t>
  </si>
  <si>
    <t>02.11.2021 18:01:00</t>
  </si>
  <si>
    <t>ÇATAK TR-1 35-31-L00165_35-31-L00165_2364370</t>
  </si>
  <si>
    <t>AG Travers Arızası</t>
  </si>
  <si>
    <t>02.11.2021 09:32:00</t>
  </si>
  <si>
    <t>02.11.2021 12:45:51</t>
  </si>
  <si>
    <t>DİKİLİ TR-5 (M-705) 35-30-M00705_960979010_960979010</t>
  </si>
  <si>
    <t>02.11.2021 09:27:23</t>
  </si>
  <si>
    <t>02.11.2021 10:53:03</t>
  </si>
  <si>
    <t>K-929 35-02-K00929_TRAFO K03_2068817</t>
  </si>
  <si>
    <t>02.11.2021 09:21:51</t>
  </si>
  <si>
    <t>ALANLAR TR-2 35-24-M00066__72371772_72371772</t>
  </si>
  <si>
    <t>02.11.2021 09:33:47</t>
  </si>
  <si>
    <t>02.11.2021 10:25:50</t>
  </si>
  <si>
    <t>L-469 35-18-L00469_L-326 L04_72090773</t>
  </si>
  <si>
    <t>02.11.2021 09:20:11</t>
  </si>
  <si>
    <t>02.11.2021 13:59:05</t>
  </si>
  <si>
    <t>L-356 BAŞKENT SİTESİ 35-18-L00356_11656121_56357635_56357635</t>
  </si>
  <si>
    <t>02.11.2021 09:40:00</t>
  </si>
  <si>
    <t>02.11.2021 12:28:43</t>
  </si>
  <si>
    <t>M-1012 35-03-M01012_35-03-M01012_41929280</t>
  </si>
  <si>
    <t>02.11.2021 10:06:29</t>
  </si>
  <si>
    <t>SOMA DM-1 45-82-M00050_TR-7/2 M11_60207311</t>
  </si>
  <si>
    <t>02.11.2021 09:41:13</t>
  </si>
  <si>
    <t>02.11.2021 11:23:00</t>
  </si>
  <si>
    <t>SAZOBA DM 45-72-M00413_KEMİKLİDERE GİRİŞ M04_2102716</t>
  </si>
  <si>
    <t>02.11.2021 09:30:17</t>
  </si>
  <si>
    <t>02.11.2021 17:36:00</t>
  </si>
  <si>
    <t>KÜÇÜKAVULCUK TR-2 35-15-L01096_950376586_950376586</t>
  </si>
  <si>
    <t>02.11.2021 09:45:39</t>
  </si>
  <si>
    <t>02.11.2021 13:07:38</t>
  </si>
  <si>
    <t>BAKIR KÖK 45-76-M00047_BAKIR KASABA M07_72212643</t>
  </si>
  <si>
    <t>02.11.2021 09:36:26</t>
  </si>
  <si>
    <t>02.11.2021 12:24:42</t>
  </si>
  <si>
    <t>TR-83 35-30-L00083_955293217_955293217</t>
  </si>
  <si>
    <t>02.11.2021 09:52:28</t>
  </si>
  <si>
    <t>02.11.2021 12:08:33</t>
  </si>
  <si>
    <t>MENDERES DM-2/TR-1 35-22-M00300_DM-1/TR-1 M04_2095184</t>
  </si>
  <si>
    <t>02.11.2021 10:01:47</t>
  </si>
  <si>
    <t>02.11.2021 10:13:31</t>
  </si>
  <si>
    <t>MENDERES DM-2/TR-1 35-22-M00300_KÖYLER-1 M15_2095712</t>
  </si>
  <si>
    <t>02.11.2021 10:14:28</t>
  </si>
  <si>
    <t>YENİ ŞAKRAN TR-6 35-17-M00206__56374655_56374655</t>
  </si>
  <si>
    <t>02.11.2021 10:02:00</t>
  </si>
  <si>
    <t>02.11.2021 12:29:24</t>
  </si>
  <si>
    <t>L-92 ULAMIŞ MEZARLIK 35-14-L00092_956633674_956633674</t>
  </si>
  <si>
    <t>02.11.2021 09:49:10</t>
  </si>
  <si>
    <t>02.11.2021 11:19:54</t>
  </si>
  <si>
    <t>KARABEL KÖK(VİŞNELİ KÖK) 35-26-M01207_VİŞNELİ M04_66051328</t>
  </si>
  <si>
    <t>02.11.2021 10:06:47</t>
  </si>
  <si>
    <t>02.11.2021 12:25:00</t>
  </si>
  <si>
    <t>MENEMEN TR-48 35-28-L00048_953384054_953384054</t>
  </si>
  <si>
    <t>02.11.2021 09:59:49</t>
  </si>
  <si>
    <t>02.11.2021 12:13:14</t>
  </si>
  <si>
    <t>L-29 ÖZLİMANLAR 35-18-L00029_950453825_950453825</t>
  </si>
  <si>
    <t>02.11.2021 09:59:00</t>
  </si>
  <si>
    <t>02.11.2021 14:02:37</t>
  </si>
  <si>
    <t>K-3693 35-10-K03693_97829190_97829190</t>
  </si>
  <si>
    <t>02.11.2021 10:10:28</t>
  </si>
  <si>
    <t>02.11.2021 13:53:16</t>
  </si>
  <si>
    <t>M-235 35-02-M00235_D_56380768_56380768</t>
  </si>
  <si>
    <t>02.11.2021 10:17:00</t>
  </si>
  <si>
    <t>TR-138 35-16-L00138_C_56352872_56352872</t>
  </si>
  <si>
    <t>02.11.2021 10:19:00</t>
  </si>
  <si>
    <t>02.11.2021 11:21:15</t>
  </si>
  <si>
    <t>M-1264 35-03-M01264_A_56362944_56362944</t>
  </si>
  <si>
    <t>02.11.2021 10:18:25</t>
  </si>
  <si>
    <t>02.11.2021 12:52:50</t>
  </si>
  <si>
    <t>URLA İM 35-19-A00001_TR-2 (34.5) M02_2307118</t>
  </si>
  <si>
    <t>02.11.2021 10:10:57</t>
  </si>
  <si>
    <t>02.11.2021 10:59:21</t>
  </si>
  <si>
    <t>K-2732 35-04-K02732_D_56364871_56364871</t>
  </si>
  <si>
    <t>02.11.2021 10:14:39</t>
  </si>
  <si>
    <t>02.11.2021 11:10:59</t>
  </si>
  <si>
    <t>02.11.2021 10:22:18</t>
  </si>
  <si>
    <t>02.11.2021 16:44:22</t>
  </si>
  <si>
    <t>ÇIRPI İM 35-20-A00002_ÇIRPI SULAMA M09_2056271</t>
  </si>
  <si>
    <t>02.11.2021 10:28:30</t>
  </si>
  <si>
    <t>02.11.2021 10:41:00</t>
  </si>
  <si>
    <t>M-2749 35-01-M02749_911518976_911518976</t>
  </si>
  <si>
    <t>02.11.2021 10:35:43</t>
  </si>
  <si>
    <t>02.11.2021 13:05:34</t>
  </si>
  <si>
    <t>_A_56408001_56408001</t>
  </si>
  <si>
    <t>02.11.2021 10:38:12</t>
  </si>
  <si>
    <t>02.11.2021 13:19:51</t>
  </si>
  <si>
    <t>02.11.2021 10:38:27</t>
  </si>
  <si>
    <t>02.11.2021 12:16:35</t>
  </si>
  <si>
    <t>02.11.2021 10:38:26</t>
  </si>
  <si>
    <t>02.11.2021 11:59:58</t>
  </si>
  <si>
    <t>ÇINARLIKUYU KÖK 45-71-M00188_ÇINARLIKUYU TR-1 M02_72248739</t>
  </si>
  <si>
    <t>02.11.2021 10:39:41</t>
  </si>
  <si>
    <t>02.11.2021 13:02:46</t>
  </si>
  <si>
    <t>ÇATALOLUK DM 45-74-M00227_AYVAALAN M03_2115040</t>
  </si>
  <si>
    <t>02.11.2021 10:54:47</t>
  </si>
  <si>
    <t>02.11.2021 11:21:31</t>
  </si>
  <si>
    <t>YAHŞELLİ KÖK 35-28-M00293_HatBaşıAyırıcı_53133860 M01_53133860</t>
  </si>
  <si>
    <t>02.11.2021 10:31:49</t>
  </si>
  <si>
    <t>02.11.2021 11:57:00</t>
  </si>
  <si>
    <t>K-1040 35-04-K01040_K_56383756_56383756</t>
  </si>
  <si>
    <t>02.11.2021 10:58:37</t>
  </si>
  <si>
    <t>02.11.2021 11:36:09</t>
  </si>
  <si>
    <t>L-92 35-18-L00092_11055095_56373208_56373208</t>
  </si>
  <si>
    <t>02.11.2021 10:08:21</t>
  </si>
  <si>
    <t>02.11.2021 15:02:00</t>
  </si>
  <si>
    <t>K-3373 35-10-K03373_35-10-K03373_47797835</t>
  </si>
  <si>
    <t>02.11.2021 10:39:00</t>
  </si>
  <si>
    <t>02.11.2021 15:08:00</t>
  </si>
  <si>
    <t>ASARLIK TR-20 35-28-M00170_953377502_953377502</t>
  </si>
  <si>
    <t>02.11.2021 10:47:27</t>
  </si>
  <si>
    <t>02.11.2021 12:50:29</t>
  </si>
  <si>
    <t>HALİLBEYLİ DM 35-27-M00620_KARMEZ-2 M09_2306332</t>
  </si>
  <si>
    <t>02.11.2021 10:46:06</t>
  </si>
  <si>
    <t>02.11.2021 12:23:27</t>
  </si>
  <si>
    <t>L-225 35-18-L00225_A_65507630_65507630</t>
  </si>
  <si>
    <t>02.11.2021 11:02:00</t>
  </si>
  <si>
    <t>YALLIOĞLU KÖK 35-15-L00361_YENİKÖY L02_66935979</t>
  </si>
  <si>
    <t>02.11.2021 10:56:17</t>
  </si>
  <si>
    <t>02.11.2021 11:27:00</t>
  </si>
  <si>
    <t>02.11.2021 10:06:16</t>
  </si>
  <si>
    <t>02.11.2021 11:19:04</t>
  </si>
  <si>
    <t>TR-103 MEZARLIK YOLU 35-26-M00103_956600582_956600582</t>
  </si>
  <si>
    <t>02.11.2021 11:12:00</t>
  </si>
  <si>
    <t>02.11.2021 16:14:46</t>
  </si>
  <si>
    <t>KARAALİ TR-1 45-71-M01470_953212943_953212943</t>
  </si>
  <si>
    <t>02.11.2021 11:11:05</t>
  </si>
  <si>
    <t>02.11.2021 15:42:37</t>
  </si>
  <si>
    <t>DM-2/TR-6 45-72-M00681_956508848_956508848</t>
  </si>
  <si>
    <t>02.11.2021 11:15:51</t>
  </si>
  <si>
    <t>02.11.2021 12:44:35</t>
  </si>
  <si>
    <t>M-639 OLDURUK KÖK 35-03-M00639_M-738  ( GÖLET) M02_42868422</t>
  </si>
  <si>
    <t>02.11.2021 11:17:46</t>
  </si>
  <si>
    <t>02.11.2021 11:26:25</t>
  </si>
  <si>
    <t>TR-59 35-16-L00059_B_56398158_56398158</t>
  </si>
  <si>
    <t>02.11.2021 11:25:00</t>
  </si>
  <si>
    <t>02.11.2021 13:39:35</t>
  </si>
  <si>
    <t>K-273 35-01-K00273_912097556_912097556</t>
  </si>
  <si>
    <t>02.11.2021 11:29:00</t>
  </si>
  <si>
    <t>02.11.2021 13:24:23</t>
  </si>
  <si>
    <t>M-2674 35-01-M02674_B 1B_5868502</t>
  </si>
  <si>
    <t>02.11.2021 11:26:16</t>
  </si>
  <si>
    <t>02.11.2021 15:13:21</t>
  </si>
  <si>
    <t>BAĞARASI TR-10 KÖK 35-23-M00179_ESKİİBAĞARASI M02_72143182</t>
  </si>
  <si>
    <t>02.11.2021 11:32:14</t>
  </si>
  <si>
    <t>02.11.2021 12:13:17</t>
  </si>
  <si>
    <t>M-1033 35-04-M01033_A_56379946_56379946</t>
  </si>
  <si>
    <t>02.11.2021 11:37:18</t>
  </si>
  <si>
    <t>02.11.2021 13:26:40</t>
  </si>
  <si>
    <t>DM-7/TR-11 35-22-M00301_955271501_955271501</t>
  </si>
  <si>
    <t>02.11.2021 11:29:32</t>
  </si>
  <si>
    <t>02.11.2021 13:14:10</t>
  </si>
  <si>
    <t>TR-22 (DM-7/TR-23) 35-19-L00022_956671504_956671504</t>
  </si>
  <si>
    <t>02.11.2021 11:49:00</t>
  </si>
  <si>
    <t>02.11.2021 14:13:13</t>
  </si>
  <si>
    <t>02.11.2021 11:57:11</t>
  </si>
  <si>
    <t>02.11.2021 11:57:37</t>
  </si>
  <si>
    <t>TR-144 35-19-M00144_956693648_956693648</t>
  </si>
  <si>
    <t>02.11.2021 11:57:10</t>
  </si>
  <si>
    <t>02.11.2021 19:07:00</t>
  </si>
  <si>
    <t>TR-95 35-15-M00095_950368768_950368768</t>
  </si>
  <si>
    <t>02.11.2021 12:13:08</t>
  </si>
  <si>
    <t>02.11.2021 16:44:31</t>
  </si>
  <si>
    <t>L-310 35-18-L00310_6027451_56369861_56369861</t>
  </si>
  <si>
    <t>02.11.2021 12:28:00</t>
  </si>
  <si>
    <t>02.11.2021 13:42:31</t>
  </si>
  <si>
    <t>TR-1-5/2A 35-20-L00286_948436523_948436523</t>
  </si>
  <si>
    <t>02.11.2021 12:27:42</t>
  </si>
  <si>
    <t>02.11.2021 17:34:00</t>
  </si>
  <si>
    <t>TR-1-3/3 HÜKÜMET ÖNÜ KABİN 35-20-L00018_955192474_955192474</t>
  </si>
  <si>
    <t>02.11.2021 12:27:46</t>
  </si>
  <si>
    <t>02.11.2021 15:18:30</t>
  </si>
  <si>
    <t>02.11.2021 12:32:12</t>
  </si>
  <si>
    <t>02.11.2021 15:43:33</t>
  </si>
  <si>
    <t>SOMA A SANTRALİ İM/DM 45-82-A00001_SAVAŞTEPE 15.8 L14_2091658</t>
  </si>
  <si>
    <t>02.11.2021 12:39:00</t>
  </si>
  <si>
    <t>02.11.2021 15:33:00</t>
  </si>
  <si>
    <t>ÇAKALLAR TR-1 35-22-M00854_965917729_965917729</t>
  </si>
  <si>
    <t>02.11.2021 12:26:09</t>
  </si>
  <si>
    <t>02.11.2021 16:24:27</t>
  </si>
  <si>
    <t>ARPALIK TARIMSAL SULAMA TR-1 45-83-M00333_DIREK TIPI TRAFO HUCRESI H01_2108106</t>
  </si>
  <si>
    <t>02.11.2021 12:41:02</t>
  </si>
  <si>
    <t>02.11.2021 17:24:00</t>
  </si>
  <si>
    <t>ARIKBAŞI TR-1 35-20-L00218_955199875_955199875</t>
  </si>
  <si>
    <t>02.11.2021 12:45:00</t>
  </si>
  <si>
    <t>02.11.2021 13:40:54</t>
  </si>
  <si>
    <t>ARDIÇ TR-8 35-21-L00131_953362004_953362004</t>
  </si>
  <si>
    <t>02.11.2021 12:24:23</t>
  </si>
  <si>
    <t>02.11.2021 15:25:59</t>
  </si>
  <si>
    <t>BARBAROS TR-2 35-19-M00200_915015123_915015123</t>
  </si>
  <si>
    <t>02.11.2021 12:36:08</t>
  </si>
  <si>
    <t>02.11.2021 15:28:00</t>
  </si>
  <si>
    <t>KARAKILIÇLI TR-1 45-71-M01555_953212764_953212764</t>
  </si>
  <si>
    <t>02.11.2021 12:48:00</t>
  </si>
  <si>
    <t>02.11.2021 13:27:53</t>
  </si>
  <si>
    <t>DAMLACIK TR-2 35-27-M00860_914524571_914524571</t>
  </si>
  <si>
    <t>02.11.2021 12:37:03</t>
  </si>
  <si>
    <t>02.11.2021 14:42:28</t>
  </si>
  <si>
    <t>YENİ ŞAKRAN TR-15 35-17-M00215_AB_56355646_56355646</t>
  </si>
  <si>
    <t>02.11.2021 12:50:55</t>
  </si>
  <si>
    <t>02.11.2021 13:18:21</t>
  </si>
  <si>
    <t>M-1635 GEÇİT 35-02-M01635_M-660 M04_2329435</t>
  </si>
  <si>
    <t>02.11.2021 12:56:16</t>
  </si>
  <si>
    <t>02.11.2021 18:42:00</t>
  </si>
  <si>
    <t>02.11.2021 12:26:00</t>
  </si>
  <si>
    <t>02.11.2021 14:55:00</t>
  </si>
  <si>
    <t>M-2605 YELKİ DM 35-10-M02605_BADEMLER M11_2035529</t>
  </si>
  <si>
    <t>02.11.2021 13:03:36</t>
  </si>
  <si>
    <t>02.11.2021 13:18:55</t>
  </si>
  <si>
    <t>02.11.2021 12:59:21</t>
  </si>
  <si>
    <t>02.11.2021 15:02:48</t>
  </si>
  <si>
    <t>MURADİYE DM-7/1 45-71-M01854_DM-5/7 KÖK M01_2125935</t>
  </si>
  <si>
    <t>02.11.2021 13:06:09</t>
  </si>
  <si>
    <t>02.11.2021 13:13:00</t>
  </si>
  <si>
    <t>MURADİYE DM-5/8 KÖK 45-71-M00828_DM-5/11 M08_72087092</t>
  </si>
  <si>
    <t>02.11.2021 13:06:07</t>
  </si>
  <si>
    <t>02.11.2021 13:19:00</t>
  </si>
  <si>
    <t>BÜYÜKSÜMBÜLLER TR-1 45-71-M00818_44431648_56366529_56366529</t>
  </si>
  <si>
    <t>02.11.2021 13:02:50</t>
  </si>
  <si>
    <t>02.11.2021 15:11:11</t>
  </si>
  <si>
    <t>HACI HALİLLER DM 45-71-M00065_TURGUTLU-2 M09_72237336</t>
  </si>
  <si>
    <t>02.11.2021 13:07:11</t>
  </si>
  <si>
    <t>02.11.2021 13:17:00</t>
  </si>
  <si>
    <t>PANCAR TR-1 35-26-M00892_956604083_956604083</t>
  </si>
  <si>
    <t>02.11.2021 13:01:03</t>
  </si>
  <si>
    <t>02.11.2021 17:17:08</t>
  </si>
  <si>
    <t>MANİSA TM-1 45-71-A00001_NECATİBEY M10_2309463</t>
  </si>
  <si>
    <t>02.11.2021 13:15:06</t>
  </si>
  <si>
    <t>02.11.2021 13:18:30</t>
  </si>
  <si>
    <t>TR-7/B 45-77-L00353_945490497_945490497</t>
  </si>
  <si>
    <t>02.11.2021 13:08:30</t>
  </si>
  <si>
    <t>02.11.2021 19:47:00</t>
  </si>
  <si>
    <t>URLA İM 35-19-A00001_TR-55 KÖK M07_2307117</t>
  </si>
  <si>
    <t>02.11.2021 12:51:36</t>
  </si>
  <si>
    <t>02.11.2021 13:32:32</t>
  </si>
  <si>
    <t>İCİKLER TR-4 45-74-M00252_İCİKLER TR-5/İCİKLER TR-6 M02_72233695</t>
  </si>
  <si>
    <t>02.11.2021 13:27:00</t>
  </si>
  <si>
    <t>02.11.2021 14:57:54</t>
  </si>
  <si>
    <t>K-2814 35-04-K02814_35-04-K02814_65775898</t>
  </si>
  <si>
    <t>02.11.2021 13:30:40</t>
  </si>
  <si>
    <t>02.11.2021 13:59:44</t>
  </si>
  <si>
    <t>HORZUM TR-1 35-15-L01137_950398120_950398120</t>
  </si>
  <si>
    <t>02.11.2021 13:33:00</t>
  </si>
  <si>
    <t>02.11.2021 15:52:00</t>
  </si>
  <si>
    <t>FUNDACIK TR-1 45-75-M00280_B_75332234_75332234</t>
  </si>
  <si>
    <t>02.11.2021 13:34:00</t>
  </si>
  <si>
    <t>02.11.2021 15:31:19</t>
  </si>
  <si>
    <t>ARMUTLU TR-23 35-27-L00023_B_65513987_65513987</t>
  </si>
  <si>
    <t>02.11.2021 13:32:07</t>
  </si>
  <si>
    <t>02.11.2021 15:26:33</t>
  </si>
  <si>
    <t>BURUNCUK TR-5 35-20-L00305_35-20-L00305_2370976</t>
  </si>
  <si>
    <t>02.11.2021 13:41:06</t>
  </si>
  <si>
    <t>02.11.2021 15:44:45</t>
  </si>
  <si>
    <t>TR-1/3 45-83-M00003_PAŞATIMARI TR-1 M05_2331761</t>
  </si>
  <si>
    <t>02.11.2021 13:43:56</t>
  </si>
  <si>
    <t>02.11.2021 14:33:27</t>
  </si>
  <si>
    <t>PELİTALAN TR-2 45-71-M01571_C_56388826_56388826</t>
  </si>
  <si>
    <t>02.11.2021 13:49:00</t>
  </si>
  <si>
    <t>02.11.2021 18:41:00</t>
  </si>
  <si>
    <t>KARAKURT TR-2 45-76-M00090_955239006_955239006</t>
  </si>
  <si>
    <t>02.11.2021 13:43:37</t>
  </si>
  <si>
    <t>02.11.2021 15:19:30</t>
  </si>
  <si>
    <t>ÜRKMEZ M-12 35-25-M00150_956644155_956644155</t>
  </si>
  <si>
    <t>02.11.2021 13:43:31</t>
  </si>
  <si>
    <t>02.11.2021 22:56:00</t>
  </si>
  <si>
    <t>DEĞİRMENDERE TR-5 35-22-M00201_955270479_955270479</t>
  </si>
  <si>
    <t>02.11.2021 13:51:04</t>
  </si>
  <si>
    <t>02.11.2021 15:06:13</t>
  </si>
  <si>
    <t>K-1410 35-07-K01410_E_65506014_65506014</t>
  </si>
  <si>
    <t>02.11.2021 13:59:20</t>
  </si>
  <si>
    <t>02.11.2021 15:54:39</t>
  </si>
  <si>
    <t>L-242 35-18-L00242_950441113_950441113</t>
  </si>
  <si>
    <t>02.11.2021 14:02:43</t>
  </si>
  <si>
    <t>TR-71 35-30-L00071_C_56367224_56367224</t>
  </si>
  <si>
    <t>02.11.2021 14:09:00</t>
  </si>
  <si>
    <t>02.11.2021 14:33:08</t>
  </si>
  <si>
    <t>TAYTAN TR-4 45-78-M00307_953299719_953299719</t>
  </si>
  <si>
    <t>02.11.2021 14:03:26</t>
  </si>
  <si>
    <t>02.11.2021 15:28:48</t>
  </si>
  <si>
    <t>L-53 İLHİSAR 35-14-L00053_956634624_956634624</t>
  </si>
  <si>
    <t>02.11.2021 14:15:02</t>
  </si>
  <si>
    <t>DM-3/19 35-26-M00820_956627818_956627818</t>
  </si>
  <si>
    <t>02.11.2021 14:16:49</t>
  </si>
  <si>
    <t>02.11.2021 15:07:22</t>
  </si>
  <si>
    <t>BORNOVA TM 35-02-A00005_ÇAMKIRAN K22_2057650</t>
  </si>
  <si>
    <t>02.11.2021 14:18:17</t>
  </si>
  <si>
    <t>02.11.2021 15:11:26</t>
  </si>
  <si>
    <t>TEKELİ ARITMA KÖK 35-22-M00090_İTOP M04_2328483</t>
  </si>
  <si>
    <t>02.11.2021 14:24:41</t>
  </si>
  <si>
    <t>02.11.2021 15:39:24</t>
  </si>
  <si>
    <t>ALACALAR TR-1 45-76-L00087_955232690_955232690</t>
  </si>
  <si>
    <t>02.11.2021 14:38:00</t>
  </si>
  <si>
    <t>02.11.2021 18:20:00</t>
  </si>
  <si>
    <t>TİRE İM-DM-1 35-29-A00001_YENİÇİFTLİK M18_2059040</t>
  </si>
  <si>
    <t>02.11.2021 14:54:56</t>
  </si>
  <si>
    <t>02.11.2021 15:03:59</t>
  </si>
  <si>
    <t>L-424 AKTAŞ MARKET 35-18-L00424_950446785_950446785</t>
  </si>
  <si>
    <t>02.11.2021 15:01:44</t>
  </si>
  <si>
    <t>02.11.2021 18:13:00</t>
  </si>
  <si>
    <t>ÇAPAKLI TR-3 45-78-M00447_953279110_953279110</t>
  </si>
  <si>
    <t>02.11.2021 13:41:31</t>
  </si>
  <si>
    <t>02.11.2021 15:54:48</t>
  </si>
  <si>
    <t>K-782 35-01-K00782_911098304_911098304</t>
  </si>
  <si>
    <t>02.11.2021 15:02:29</t>
  </si>
  <si>
    <t>02.11.2021 19:35:00</t>
  </si>
  <si>
    <t>SİNAN KAYRAK ÖZEL TR 35-24-M00232Ö_DIREK TIPI TRAFO HUCRESI H01_2103779</t>
  </si>
  <si>
    <t>02.11.2021 15:00:07</t>
  </si>
  <si>
    <t>02.11.2021 15:55:18</t>
  </si>
  <si>
    <t>02.11.2021 15:00:43</t>
  </si>
  <si>
    <t>02.11.2021 18:14:00</t>
  </si>
  <si>
    <t>02.11.2021 15:06:57</t>
  </si>
  <si>
    <t>02.11.2021 15:30:52</t>
  </si>
  <si>
    <t>MORDOĞAN TR-29 35-21-L00157_MORDOĞAN TR-41 L02_72196005</t>
  </si>
  <si>
    <t>02.11.2021 15:12:47</t>
  </si>
  <si>
    <t>02.11.2021 15:41:30</t>
  </si>
  <si>
    <t>KAPAKLI DM 45-72-M00309_KAPAKLI ŞEHİR M04_2099420</t>
  </si>
  <si>
    <t>02.11.2021 15:39:10</t>
  </si>
  <si>
    <t>TR-1/67 45-72-M00067_DIREK TIPI TRAFO HUCRESI H01_2105615</t>
  </si>
  <si>
    <t>02.11.2021 15:09:31</t>
  </si>
  <si>
    <t>02.11.2021 15:36:41</t>
  </si>
  <si>
    <t>TR-330 35-19-L00369_956666355_956666355</t>
  </si>
  <si>
    <t>02.11.2021 15:18:18</t>
  </si>
  <si>
    <t>02.11.2021 16:58:50</t>
  </si>
  <si>
    <t>RECEPLİ KÖYÜ TR-2 45-71-M01693_43105832_56388148_56388148</t>
  </si>
  <si>
    <t>02.11.2021 15:14:25</t>
  </si>
  <si>
    <t>02.11.2021 17:42:00</t>
  </si>
  <si>
    <t>TR-62 35-19-L00062_10036052_56377725_56377725</t>
  </si>
  <si>
    <t>02.11.2021 15:24:32</t>
  </si>
  <si>
    <t>02.11.2021 17:40:00</t>
  </si>
  <si>
    <t>ARPASEKİ TR-1 35-24-M00092_955221009_955221009</t>
  </si>
  <si>
    <t>02.11.2021 15:18:23</t>
  </si>
  <si>
    <t>02.11.2021 16:58:37</t>
  </si>
  <si>
    <t>TR-2/125-1 45-83-L00202_955174002_955174002</t>
  </si>
  <si>
    <t>02.11.2021 15:38:00</t>
  </si>
  <si>
    <t>02.11.2021 20:02:00</t>
  </si>
  <si>
    <t>NURİYE TR-6 45-80-M00121_956537358_956537358</t>
  </si>
  <si>
    <t>02.11.2021 15:33:08</t>
  </si>
  <si>
    <t>ALİAĞA TR-43 DM 35-17-M00043_GÜZELHİSAR ÇIKIŞI M13_2315084</t>
  </si>
  <si>
    <t>02.11.2021 15:40:34</t>
  </si>
  <si>
    <t>02.11.2021 15:56:32</t>
  </si>
  <si>
    <t>M-1028 35-04-M01028_B_56383426_56383426</t>
  </si>
  <si>
    <t>02.11.2021 15:35:38</t>
  </si>
  <si>
    <t>02.11.2021 19:16:00</t>
  </si>
  <si>
    <t>HALİLLER TR-9 YENİ EGELİLER 35-31-L00181_ H_72390744</t>
  </si>
  <si>
    <t>02.11.2021 15:48:07</t>
  </si>
  <si>
    <t>02.11.2021 17:28:00</t>
  </si>
  <si>
    <t>_955207990_955207990</t>
  </si>
  <si>
    <t>02.11.2021 15:52:31</t>
  </si>
  <si>
    <t>02.11.2021 16:59:06</t>
  </si>
  <si>
    <t>GÜZELKÖY KÖK 45-71-M00123_HAŞİM AKCURA ENH M03_50218012</t>
  </si>
  <si>
    <t>02.11.2021 15:47:45</t>
  </si>
  <si>
    <t>02.11.2021 23:25:00</t>
  </si>
  <si>
    <t>KIZILCAOVA TR-4 35-20-L00173_955192533_955192533</t>
  </si>
  <si>
    <t>02.11.2021 15:54:30</t>
  </si>
  <si>
    <t>02.11.2021 18:37:00</t>
  </si>
  <si>
    <t>K-3845 35-08-K03845_98820290_98820290</t>
  </si>
  <si>
    <t>02.11.2021 15:58:08</t>
  </si>
  <si>
    <t>02.11.2021 17:53:00</t>
  </si>
  <si>
    <t>SOMA TR-41 45-82-M00041_DAĞITIM TRAFOSU M01_72179810</t>
  </si>
  <si>
    <t>02.11.2021 15:57:34</t>
  </si>
  <si>
    <t>02.11.2021 18:06:00</t>
  </si>
  <si>
    <t>TR-71 ÖZYURT 35-19-L00071_10972025_56354943_56354943</t>
  </si>
  <si>
    <t>02.11.2021 16:01:54</t>
  </si>
  <si>
    <t>02.11.2021 18:11:00</t>
  </si>
  <si>
    <t>BEKTAŞLAR TR-2 45-78-M00485_49232740_56392958_56392958</t>
  </si>
  <si>
    <t>02.11.2021 16:02:51</t>
  </si>
  <si>
    <t>02.11.2021 18:03:00</t>
  </si>
  <si>
    <t>M-2224 KIRIKLAR TR-1 35-03-M02224_954997875_954997875</t>
  </si>
  <si>
    <t>02.11.2021 16:08:20</t>
  </si>
  <si>
    <t>02.11.2021 18:24:00</t>
  </si>
  <si>
    <t>M-2958 35-04-M02958_99013578_99013578</t>
  </si>
  <si>
    <t>02.11.2021 16:10:00</t>
  </si>
  <si>
    <t>02.11.2021 18:04:00</t>
  </si>
  <si>
    <t>02.11.2021 15:55:53</t>
  </si>
  <si>
    <t>02.11.2021 17:01:47</t>
  </si>
  <si>
    <t>02.11.2021 16:18:01</t>
  </si>
  <si>
    <t>02.11.2021 16:19:00</t>
  </si>
  <si>
    <t>İKİZTEPE KÖK 45-78-M00258_İKİZTEPE M03_66251203</t>
  </si>
  <si>
    <t>02.11.2021 16:14:57</t>
  </si>
  <si>
    <t>02.11.2021 16:46:17</t>
  </si>
  <si>
    <t>KİPA DM 35-26-M00283_İZSU M05_2122336</t>
  </si>
  <si>
    <t>K-1338 35-03-K01338_910631785_910631785</t>
  </si>
  <si>
    <t>02.11.2021 16:23:23</t>
  </si>
  <si>
    <t>02.11.2021 19:54:00</t>
  </si>
  <si>
    <t>GEMİ SÖKÜM(M-130) TR 35-17-M00130_TOTALGAZ DM M03_79389032</t>
  </si>
  <si>
    <t>02.11.2021 16:21:25</t>
  </si>
  <si>
    <t>02.11.2021 16:57:11</t>
  </si>
  <si>
    <t>TR-182 45-78-L00182__65513063_65513063</t>
  </si>
  <si>
    <t>02.11.2021 16:32:00</t>
  </si>
  <si>
    <t>02.11.2021 17:04:41</t>
  </si>
  <si>
    <t>KARAKUYU KÖK 35-22-M00091_KARAKUYU M02_72111619</t>
  </si>
  <si>
    <t>02.11.2021 16:36:37</t>
  </si>
  <si>
    <t>02.11.2021 17:22:00</t>
  </si>
  <si>
    <t>BALABANLI DM 35-15-M00280_KIZILCAAVLU M05_72306328</t>
  </si>
  <si>
    <t>02.11.2021 16:19:01</t>
  </si>
  <si>
    <t>02.11.2021 17:10:04</t>
  </si>
  <si>
    <t>02.11.2021 16:37:57</t>
  </si>
  <si>
    <t>02.11.2021 16:38:17</t>
  </si>
  <si>
    <t>NİLSAN KÖK 35-26-M00725_HASUN SULAMA M06_65911192</t>
  </si>
  <si>
    <t>02.11.2021 16:33:31</t>
  </si>
  <si>
    <t>02.11.2021 16:51:19</t>
  </si>
  <si>
    <t>L-92 35-18-L00092_950458523_950458523</t>
  </si>
  <si>
    <t>02.11.2021 16:42:22</t>
  </si>
  <si>
    <t>02.11.2021 19:13:00</t>
  </si>
  <si>
    <t>L-308 35-18-L00308_950447471_950447471</t>
  </si>
  <si>
    <t>02.11.2021 16:43:49</t>
  </si>
  <si>
    <t>02.11.2021 20:20:00</t>
  </si>
  <si>
    <t>SOMA A SANTRALİ İM/DM 45-82-A00001_SAVAŞTEPE 15.8 L14_2324960</t>
  </si>
  <si>
    <t>02.11.2021 16:35:37</t>
  </si>
  <si>
    <t>02.11.2021 17:15:41</t>
  </si>
  <si>
    <t>TR-2/104-1 45-83-L00460_955142359_955142359</t>
  </si>
  <si>
    <t>02.11.2021 16:38:08</t>
  </si>
  <si>
    <t>02.11.2021 17:26:00</t>
  </si>
  <si>
    <t>TR-1/59 45-72-M00059_956509187_956509187</t>
  </si>
  <si>
    <t>02.11.2021 16:41:33</t>
  </si>
  <si>
    <t>02.11.2021 21:14:00</t>
  </si>
  <si>
    <t>BAKIR KÖK 45-76-M00047_BAKIR KASABA M07_72212586</t>
  </si>
  <si>
    <t>02.11.2021 16:52:41</t>
  </si>
  <si>
    <t>02.11.2021 17:35:00</t>
  </si>
  <si>
    <t>RAZOĞLU MAH.TR-1 45-80-M00176_5996034_56403244_56403244</t>
  </si>
  <si>
    <t>02.11.2021 16:20:18</t>
  </si>
  <si>
    <t>02.11.2021 18:32:00</t>
  </si>
  <si>
    <t>BEYDERE KÖK 45-71-M00128_YENİKÖY (MANİSA TM DEN) M10_50217159</t>
  </si>
  <si>
    <t>02.11.2021 16:32:36</t>
  </si>
  <si>
    <t>K-693 35-02-K00693_913107834_913107834</t>
  </si>
  <si>
    <t>02.11.2021 16:38:03</t>
  </si>
  <si>
    <t>02.11.2021 17:49:00</t>
  </si>
  <si>
    <t>DM-20/20 45-71-M00445_A A1_44574491</t>
  </si>
  <si>
    <t>02.11.2021 16:21:58</t>
  </si>
  <si>
    <t>02.11.2021 19:27:00</t>
  </si>
  <si>
    <t>KABAZLI TR-4 45-78-M00678_953281721_953281721</t>
  </si>
  <si>
    <t>02.11.2021 16:45:33</t>
  </si>
  <si>
    <t>02.11.2021 17:46:00</t>
  </si>
  <si>
    <t>KARABURUN TR-1/9 35-21-L00024_35-21-L00024_72179621</t>
  </si>
  <si>
    <t>02.11.2021 16:58:00</t>
  </si>
  <si>
    <t>02.11.2021 17:37:00</t>
  </si>
  <si>
    <t>KIRBAŞI TR-1 35-26-L00319_956608540_956608540</t>
  </si>
  <si>
    <t>02.11.2021 16:54:00</t>
  </si>
  <si>
    <t>02.11.2021 17:32:00</t>
  </si>
  <si>
    <t>KURTULMUŞ KÖK 45-72-L00080_GİRİŞ - GERİLİM TRF L01_66546759</t>
  </si>
  <si>
    <t>02.11.2021 17:00:27</t>
  </si>
  <si>
    <t>02.11.2021 17:01:07</t>
  </si>
  <si>
    <t>K-2337 35-03-K02337_A a1_5812839</t>
  </si>
  <si>
    <t>02.11.2021 16:54:50</t>
  </si>
  <si>
    <t>K-3845 35-08-K03845_B b2b_5788402</t>
  </si>
  <si>
    <t>02.11.2021 17:03:27</t>
  </si>
  <si>
    <t>02.11.2021 17:57:00</t>
  </si>
  <si>
    <t>KIŞLAKÖY KÖYÜ TR-1 45-71-M01706_43168742_56384272_56384272</t>
  </si>
  <si>
    <t>02.11.2021 17:04:45</t>
  </si>
  <si>
    <t>02.11.2021 19:05:00</t>
  </si>
  <si>
    <t>L-318 DİKİLİ BELEDİYESİ 35-30-L00318_955323389_955323389</t>
  </si>
  <si>
    <t>02.11.2021 17:16:00</t>
  </si>
  <si>
    <t>M-1193 35-02-M01193_C_56379314_56379314</t>
  </si>
  <si>
    <t>02.11.2021 23:06:52</t>
  </si>
  <si>
    <t>03.11.2021 00:50:33</t>
  </si>
  <si>
    <t>BAĞARASI TR-10 KÖK 35-23-M00179_YENİBAĞARASI M05_72143180</t>
  </si>
  <si>
    <t>02.11.2021 23:05:37</t>
  </si>
  <si>
    <t>02.11.2021 23:37:00</t>
  </si>
  <si>
    <t>L-133 35-18-L00133_35-18-L00133_2370961</t>
  </si>
  <si>
    <t>AG Sigorta Atığı</t>
  </si>
  <si>
    <t>02.11.2021 22:55:00</t>
  </si>
  <si>
    <t>02.11.2021 23:28:00</t>
  </si>
  <si>
    <t>02.11.2021 21:01:47</t>
  </si>
  <si>
    <t>03.11.2021 00:33:56</t>
  </si>
  <si>
    <t>DM-14/13 45-71-M00562_A_56400762_56400762</t>
  </si>
  <si>
    <t>02.11.2021 19:14:56</t>
  </si>
  <si>
    <t>03.11.2021 01:29:13</t>
  </si>
  <si>
    <t>KARAAĞAÇLI TR-2 45-71-M00130_TR-1 M04_72242835</t>
  </si>
  <si>
    <t>02.11.2021 17:16:43</t>
  </si>
  <si>
    <t>02.11.2021 22:20:00</t>
  </si>
  <si>
    <t>02.11.2021 19:49:00</t>
  </si>
  <si>
    <t>02.11.2021 22:52:00</t>
  </si>
  <si>
    <t>GÜLBAHÇE İM 35-19-A00006_GÜLBAHÇE L02_72213957</t>
  </si>
  <si>
    <t>02.11.2021 18:54:00</t>
  </si>
  <si>
    <t>02.11.2021 19:21:00</t>
  </si>
  <si>
    <t>MURADİYE DM 45-71-M00006_ÜÇPINAR DM M02_2076872</t>
  </si>
  <si>
    <t>02.11.2021 20:46:00</t>
  </si>
  <si>
    <t>GÜZELKÖY KÖK 45-71-M00123_HatBaşıAyırıcı_53134667 M03_53134667</t>
  </si>
  <si>
    <t>02.11.2021 22:19:09</t>
  </si>
  <si>
    <t>03.11.2021 02:55:55</t>
  </si>
  <si>
    <t>AŞAĞI ÇOBAN İSA TR-24 45-71-M00572_B_56393434_56393434</t>
  </si>
  <si>
    <t>02.11.2021 18:25:54</t>
  </si>
  <si>
    <t>03.11.2021 03:59:58</t>
  </si>
  <si>
    <t>02.11.2021 20:30:37</t>
  </si>
  <si>
    <t>02.11.2021 22:15:00</t>
  </si>
  <si>
    <t>KARAĞAÇLI TR-6 45-71-M01905_D_56402873_56402873</t>
  </si>
  <si>
    <t>02.11.2021 22:31:38</t>
  </si>
  <si>
    <t>03.11.2021 01:25:09</t>
  </si>
  <si>
    <t>M-1180 35-04-M01180_913627289_913627289</t>
  </si>
  <si>
    <t>02.11.2021 19:33:11</t>
  </si>
  <si>
    <t>03.11.2021 00:34:00</t>
  </si>
  <si>
    <t>HAŞİM AKÇORA SULAMA TR 45-71-M01340_DIREK TIPI TRAFO HUCRESI H01_2091216</t>
  </si>
  <si>
    <t>02.11.2021 23:19:12</t>
  </si>
  <si>
    <t>03.11.2021 02:58:53</t>
  </si>
  <si>
    <t>02.11.2021 19:31:52</t>
  </si>
  <si>
    <t>02.11.2021 19:50:00</t>
  </si>
  <si>
    <t>M-2326 35-04-M02326_C C1_65884833</t>
  </si>
  <si>
    <t>02.11.2021 19:43:53</t>
  </si>
  <si>
    <t>03.11.2021 00:52:00</t>
  </si>
  <si>
    <t>BORLU KÖK 45-86-M00046_ÇATALOLUK DM M02_72227104</t>
  </si>
  <si>
    <t>02.11.2021 23:51:28</t>
  </si>
  <si>
    <t>03.11.2021 07:03:04</t>
  </si>
  <si>
    <t>GERMİYAN İM 35-18-A00004_KARABURUN-3  ALAÇATI GİRİŞ M02_2313569</t>
  </si>
  <si>
    <t>02.11.2021 20:36:00</t>
  </si>
  <si>
    <t>ILDIR KÖK 35-18-M00069_M-30 TERMAL KENT M03_72093159</t>
  </si>
  <si>
    <t>02.11.2021 22:19:00</t>
  </si>
  <si>
    <t>M-974 35-03-M00974_B_56359172_56359172</t>
  </si>
  <si>
    <t>03.11.2021 11:30:57</t>
  </si>
  <si>
    <t>03.11.2021 11:42:33</t>
  </si>
  <si>
    <t>YAHŞELLİ DM-5 35-28-M00882_EMİRALEM SULAMA M10_66811687</t>
  </si>
  <si>
    <t>03.11.2021 16:13:35</t>
  </si>
  <si>
    <t>03.11.2021 16:42:26</t>
  </si>
  <si>
    <t>OĞULDURUK TR-1 45-75-M00185_DIREK TIPI TRAFO HUCRESI H01_2086105</t>
  </si>
  <si>
    <t>03.11.2021 08:03:11</t>
  </si>
  <si>
    <t>03.11.2021 08:58:00</t>
  </si>
  <si>
    <t>ZEYTİNLİOVA TR-8 45-72-L00423_956486519_956486519</t>
  </si>
  <si>
    <t>03.11.2021 15:05:55</t>
  </si>
  <si>
    <t>03.11.2021 19:45:33</t>
  </si>
  <si>
    <t>03.11.2021 10:15:00</t>
  </si>
  <si>
    <t>03.11.2021 11:50:53</t>
  </si>
  <si>
    <t>K-833 35-04-K00833_912504726_912504726</t>
  </si>
  <si>
    <t>03.11.2021 18:49:16</t>
  </si>
  <si>
    <t>04.11.2021 00:14:20</t>
  </si>
  <si>
    <t>ÇIRPI TOPRAK SU TR-1 35-20-M00017_93536423_93536423</t>
  </si>
  <si>
    <t>03.11.2021 16:36:05</t>
  </si>
  <si>
    <t>03.11.2021 18:15:56</t>
  </si>
  <si>
    <t>ÇAVLU TR-1 KÖK 45-78-L00624_ L04_2106218</t>
  </si>
  <si>
    <t>03.11.2021 07:45:16</t>
  </si>
  <si>
    <t>03.11.2021 08:52:48</t>
  </si>
  <si>
    <t>L-287 SCOTCH PARK 35-18-L00287_950464567_950464567</t>
  </si>
  <si>
    <t>03.11.2021 10:38:00</t>
  </si>
  <si>
    <t>03.11.2021 13:32:05</t>
  </si>
  <si>
    <t>YENİ BAĞARASI TR-4 35-23-M00210_950414981_950414981</t>
  </si>
  <si>
    <t>03.11.2021 19:19:39</t>
  </si>
  <si>
    <t>03.11.2021 22:16:44</t>
  </si>
  <si>
    <t>DURASILLI TR-18 TOKİ 45-78-M01142_49275080 tr17-a1_49276035</t>
  </si>
  <si>
    <t>03.11.2021 18:43:40</t>
  </si>
  <si>
    <t>03.11.2021 21:12:02</t>
  </si>
  <si>
    <t>PINARKÖY TR-1 35-16-L00265_B_56398095_56398095</t>
  </si>
  <si>
    <t>03.11.2021 13:06:58</t>
  </si>
  <si>
    <t>03.11.2021 16:06:34</t>
  </si>
  <si>
    <t>YENİ ŞAKRAN TR-7 35-17-M00207_950314381_950314381</t>
  </si>
  <si>
    <t>03.11.2021 12:11:12</t>
  </si>
  <si>
    <t>03.11.2021 13:31:10</t>
  </si>
  <si>
    <t>K-3752 35-08-K03752_C c1b_5782269</t>
  </si>
  <si>
    <t>03.11.2021 20:38:53</t>
  </si>
  <si>
    <t>03.11.2021 22:18:56</t>
  </si>
  <si>
    <t>PİYADELER KÖK 45-73-M00136_HatBaşıAyırıcı_53136474 M09_53136474</t>
  </si>
  <si>
    <t>03.11.2021 14:39:18</t>
  </si>
  <si>
    <t>03.11.2021 15:55:12</t>
  </si>
  <si>
    <t>DEMİRCİ TM 45-74-A00001_DEMİRCİ-1 M14_2310421</t>
  </si>
  <si>
    <t>03.11.2021 08:29:49</t>
  </si>
  <si>
    <t>03.11.2021 08:37:00</t>
  </si>
  <si>
    <t>UĞURLU KÖK 45-86-M00045_HatBaşıAyırıcı_53135182 M02_53135182</t>
  </si>
  <si>
    <t>03.11.2021 07:55:22</t>
  </si>
  <si>
    <t>03.11.2021 07:55:59</t>
  </si>
  <si>
    <t>SULTAN DM 35-25-M00121_MOBİL-ZİNDANCIK M05_72117321</t>
  </si>
  <si>
    <t>03.11.2021 10:48:35</t>
  </si>
  <si>
    <t>03.11.2021 11:14:56</t>
  </si>
  <si>
    <t>KOCAİSKAN TR-1 45-76-M00179_955242057_955242057</t>
  </si>
  <si>
    <t>03.11.2021 15:01:55</t>
  </si>
  <si>
    <t>03.11.2021 19:10:32</t>
  </si>
  <si>
    <t>SOMA KÖYLER DM-2 45-82-M00125_SAVAŞTEPE 34.5 M09_2304041</t>
  </si>
  <si>
    <t>03.11.2021 11:29:13</t>
  </si>
  <si>
    <t>03.11.2021 15:32:49</t>
  </si>
  <si>
    <t>K-3757 35-02-K03757_K-904 K01_42302089</t>
  </si>
  <si>
    <t>03.11.2021 02:01:59</t>
  </si>
  <si>
    <t>03.11.2021 02:10:19</t>
  </si>
  <si>
    <t>03.11.2021 12:27:36</t>
  </si>
  <si>
    <t>03.11.2021 14:41:25</t>
  </si>
  <si>
    <t>K-1692 35-04-K01692_35-04-K01692_2377205</t>
  </si>
  <si>
    <t>03.11.2021 21:54:09</t>
  </si>
  <si>
    <t>04.11.2021 00:11:23</t>
  </si>
  <si>
    <t>M-2605 YELKİ DM 35-10-M02605_TEOS GES M05_2303619</t>
  </si>
  <si>
    <t>03.11.2021 20:54:09</t>
  </si>
  <si>
    <t>04.11.2021 00:40:45</t>
  </si>
  <si>
    <t>03.11.2021 09:58:35</t>
  </si>
  <si>
    <t>03.11.2021 10:06:18</t>
  </si>
  <si>
    <t>03.11.2021 14:19:35</t>
  </si>
  <si>
    <t>03.11.2021 15:04:49</t>
  </si>
  <si>
    <t>K-338 35-01-K00338_911059800_911059800</t>
  </si>
  <si>
    <t>03.11.2021 20:07:38</t>
  </si>
  <si>
    <t>04.11.2021 01:09:07</t>
  </si>
  <si>
    <t>DM-2/38-1 ÜÇPINARLAR 35-26-M00850_DAĞITIM TRAFOSU DM-2/38-1 M04_65872159</t>
  </si>
  <si>
    <t>03.11.2021 10:19:57</t>
  </si>
  <si>
    <t>03.11.2021 17:38:00</t>
  </si>
  <si>
    <t>İM-1/TR-7 (MİMOZA) 35-14-M00311_956643445_956643445</t>
  </si>
  <si>
    <t>03.11.2021 14:23:29</t>
  </si>
  <si>
    <t>03.11.2021 19:47:08</t>
  </si>
  <si>
    <t>03.11.2021 13:52:23</t>
  </si>
  <si>
    <t>03.11.2021 15:13:07</t>
  </si>
  <si>
    <t>TR-6 (M-706) 35-30-M00706_955296391_955296391</t>
  </si>
  <si>
    <t>03.11.2021 09:58:17</t>
  </si>
  <si>
    <t>03.11.2021 12:16:41</t>
  </si>
  <si>
    <t>L-277 35-18-L00277_L-278 L02_2322725</t>
  </si>
  <si>
    <t>03.11.2021 09:31:00</t>
  </si>
  <si>
    <t>03.11.2021 12:40:33</t>
  </si>
  <si>
    <t>CABARLAR TR-2 45-75-M00113_A_56387292_56387292</t>
  </si>
  <si>
    <t>03.11.2021 13:15:00</t>
  </si>
  <si>
    <t>03.11.2021 15:28:21</t>
  </si>
  <si>
    <t>K-4255 35-01-K04255_910940554_910940554</t>
  </si>
  <si>
    <t>03.11.2021 12:16:44</t>
  </si>
  <si>
    <t>03.11.2021 17:22:35</t>
  </si>
  <si>
    <t>K-3628 35-01-K03628_35-01-K03628_2348599</t>
  </si>
  <si>
    <t>03.11.2021 16:01:42</t>
  </si>
  <si>
    <t>03.11.2021 17:40:54</t>
  </si>
  <si>
    <t>ÖZBEK TR-1 35-19-M00231_35-19-M00231_2349210</t>
  </si>
  <si>
    <t>03.11.2021 02:30:08</t>
  </si>
  <si>
    <t>03.11.2021 03:19:37</t>
  </si>
  <si>
    <t>ÇINARDİBİ KÖK 35-20-M00069_DERNEKLİ-BALCILAR-OSMANLAR-BAYRAMLAR-KAMBERLER M04_66050707</t>
  </si>
  <si>
    <t>03.11.2021 09:01:29</t>
  </si>
  <si>
    <t>03.11.2021 17:08:46</t>
  </si>
  <si>
    <t>PAYAMLI M-9 35-25-M00165_956637724_956637724</t>
  </si>
  <si>
    <t>03.11.2021 10:56:00</t>
  </si>
  <si>
    <t>03.11.2021 15:15:06</t>
  </si>
  <si>
    <t>GERELİ TR-1 35-15-L00669_950389158_950389158</t>
  </si>
  <si>
    <t>03.11.2021 13:14:44</t>
  </si>
  <si>
    <t>03.11.2021 16:00:21</t>
  </si>
  <si>
    <t>M-4 35-02-M00004_R_56382959_56382959</t>
  </si>
  <si>
    <t>03.11.2021 09:30:00</t>
  </si>
  <si>
    <t>03.11.2021 12:38:16</t>
  </si>
  <si>
    <t>SARIDERE TR-1 35-16-M00052_953331067_953331067</t>
  </si>
  <si>
    <t>03.11.2021 16:14:13</t>
  </si>
  <si>
    <t>03.11.2021 19:52:44</t>
  </si>
  <si>
    <t>03.11.2021 13:59:26</t>
  </si>
  <si>
    <t>03.11.2021 14:43:24</t>
  </si>
  <si>
    <t>K-1174 35-01-K01174_911571760_911571760</t>
  </si>
  <si>
    <t>03.11.2021 18:33:01</t>
  </si>
  <si>
    <t>03.11.2021 21:08:57</t>
  </si>
  <si>
    <t>DM-3/04 (MURAT GERMEN ÖNÜ) 45-71-M00070_953199743_953199743</t>
  </si>
  <si>
    <t>03.11.2021 18:01:57</t>
  </si>
  <si>
    <t>03.11.2021 22:18:38</t>
  </si>
  <si>
    <t>PAŞAKÖY KÖK 45-80-M00052_SARUHANLI TM GİRİŞ/TR-13 M02_72063777</t>
  </si>
  <si>
    <t>03.11.2021 14:55:00</t>
  </si>
  <si>
    <t>03.11.2021 17:48:00</t>
  </si>
  <si>
    <t>MURADİYE TR-5 (ESKİ MEZARLIK YANI) 45-71-M00204_953243250_953243250</t>
  </si>
  <si>
    <t>03.11.2021 09:58:50</t>
  </si>
  <si>
    <t>03.11.2021 12:36:54</t>
  </si>
  <si>
    <t>K-3830 35-03-K03830_911206627_911206627</t>
  </si>
  <si>
    <t>03.11.2021 11:07:16</t>
  </si>
  <si>
    <t>03.11.2021 13:27:37</t>
  </si>
  <si>
    <t>M-2552 35-09-M02552_F f2b_5886413</t>
  </si>
  <si>
    <t>03.11.2021 23:25:14</t>
  </si>
  <si>
    <t>04.11.2021 03:52:20</t>
  </si>
  <si>
    <t>ÇEPNİDERE TR-1 45-83-L00222_955158486_955158486</t>
  </si>
  <si>
    <t>03.11.2021 14:21:27</t>
  </si>
  <si>
    <t>03.11.2021 15:53:35</t>
  </si>
  <si>
    <t>ÇETMEN DM 35-26-M00924_KİPA DM M10_2307164</t>
  </si>
  <si>
    <t>03.11.2021 13:56:30</t>
  </si>
  <si>
    <t>03.11.2021 14:35:44</t>
  </si>
  <si>
    <t>SARUHANLI TR-13 45-80-M00013_HatBaşıAyırıcı_72090074 M04_72090074</t>
  </si>
  <si>
    <t>03.11.2021 14:55:39</t>
  </si>
  <si>
    <t>03.11.2021 17:47:32</t>
  </si>
  <si>
    <t>BURUNCUK TR-2 35-20-L00298_955209372_955209372</t>
  </si>
  <si>
    <t>03.11.2021 15:15:25</t>
  </si>
  <si>
    <t>03.11.2021 17:06:06</t>
  </si>
  <si>
    <t>ÇİLE TR-4 35-22-M00189_DIREK TIPI TRAFO HUCRESI H01_2126879</t>
  </si>
  <si>
    <t>03.11.2021 21:55:38</t>
  </si>
  <si>
    <t>04.11.2021 00:25:54</t>
  </si>
  <si>
    <t>L-312 GERMİYAN EVLERİ 35-18-L00312__72371818_72371818</t>
  </si>
  <si>
    <t>03.11.2021 10:13:00</t>
  </si>
  <si>
    <t>03.11.2021 12:20:54</t>
  </si>
  <si>
    <t>HALİLBEYLİ DM 35-27-M00620_KARMEZ-1 M04_2306343</t>
  </si>
  <si>
    <t>03.11.2021 09:11:43</t>
  </si>
  <si>
    <t>03.11.2021 11:51:17</t>
  </si>
  <si>
    <t>YARBASAN KÖK 45-74-M00119_HatBaşıAyırıcı_77952729 M02_77952729</t>
  </si>
  <si>
    <t>03.11.2021 08:59:42</t>
  </si>
  <si>
    <t>03.11.2021 09:00:09</t>
  </si>
  <si>
    <t>YENİ ORHANLI M-87 35-14-M00087_956638116_956638116</t>
  </si>
  <si>
    <t>03.11.2021 13:18:32</t>
  </si>
  <si>
    <t>03.11.2021 14:59:08</t>
  </si>
  <si>
    <t>TR-18 35-31-L00018_956592929_956592929</t>
  </si>
  <si>
    <t>03.11.2021 16:54:55</t>
  </si>
  <si>
    <t>03.11.2021 21:28:56</t>
  </si>
  <si>
    <t>MENDERES DM-2/TR-1 35-22-M00300_PERLİT M18_2095706</t>
  </si>
  <si>
    <t>03.11.2021 18:23:59</t>
  </si>
  <si>
    <t>03.11.2021 18:35:07</t>
  </si>
  <si>
    <t>ILIPINAR KÖK 35-23-M00154_HatBaşıAyırıcı_58164931 M07_58164931</t>
  </si>
  <si>
    <t>03.11.2021 16:25:34</t>
  </si>
  <si>
    <t>03.11.2021 18:51:50</t>
  </si>
  <si>
    <t>_A_56352064_56352064</t>
  </si>
  <si>
    <t>03.11.2021 13:54:04</t>
  </si>
  <si>
    <t>03.11.2021 15:39:41</t>
  </si>
  <si>
    <t>AZMAK MAHALLESİ TR-22 35-21-L00127_35-21-L00127_2354318</t>
  </si>
  <si>
    <t>03.11.2021 12:48:17</t>
  </si>
  <si>
    <t>03.11.2021 17:52:02</t>
  </si>
  <si>
    <t>M-870 EĞRİDERE TR-2 35-02-M00870__81570009_81570009</t>
  </si>
  <si>
    <t>03.11.2021 15:10:53</t>
  </si>
  <si>
    <t>03.11.2021 22:21:03</t>
  </si>
  <si>
    <t>DM-16/21 45-71-M00587_953200200_953200200</t>
  </si>
  <si>
    <t>03.11.2021 11:33:00</t>
  </si>
  <si>
    <t>03.11.2021 12:30:00</t>
  </si>
  <si>
    <t>ÇÖMLEKÇİ TR-1 35-31-L00091_95000566499_95000566499</t>
  </si>
  <si>
    <t>03.11.2021 10:34:42</t>
  </si>
  <si>
    <t>03.11.2021 11:28:25</t>
  </si>
  <si>
    <t>MORDOĞAN TR-2 35-21-L00140_953368554_953368554</t>
  </si>
  <si>
    <t>03.11.2021 21:16:00</t>
  </si>
  <si>
    <t>03.11.2021 22:43:38</t>
  </si>
  <si>
    <t>DM-2/13 35-29-M00100_950330307_950330307</t>
  </si>
  <si>
    <t>03.11.2021 14:50:18</t>
  </si>
  <si>
    <t>03.11.2021 18:28:10</t>
  </si>
  <si>
    <t>KÜÇÜKBÖLCEK DM 35-24-M00210_BÜYÜK BÖLCEK KÖK M05_72093077</t>
  </si>
  <si>
    <t>03.11.2021 09:43:39</t>
  </si>
  <si>
    <t>03.11.2021 10:40:03</t>
  </si>
  <si>
    <t>KESİKKÖY DM 35-28-M00309_BURUNCUK M08_2323291</t>
  </si>
  <si>
    <t>03.11.2021 08:07:59</t>
  </si>
  <si>
    <t>03.11.2021 08:48:01</t>
  </si>
  <si>
    <t>K-1879 35-09-K01879_F f1b_5863174</t>
  </si>
  <si>
    <t>03.11.2021 10:46:37</t>
  </si>
  <si>
    <t>03.11.2021 11:49:50</t>
  </si>
  <si>
    <t>K-217 35-01-K00217_911102086_911102086</t>
  </si>
  <si>
    <t>03.11.2021 17:57:05</t>
  </si>
  <si>
    <t>04.11.2021 00:54:52</t>
  </si>
  <si>
    <t>03.11.2021 14:57:00</t>
  </si>
  <si>
    <t>03.11.2021 15:40:00</t>
  </si>
  <si>
    <t>L-55 ÖZMET 35-14-L00055_E E1b_5960411</t>
  </si>
  <si>
    <t>03.11.2021 19:48:57</t>
  </si>
  <si>
    <t>03.11.2021 22:35:14</t>
  </si>
  <si>
    <t>FERİZLER SULAMA TR-2 35-16-M00304_953356240_953356240</t>
  </si>
  <si>
    <t>03.11.2021 12:02:13</t>
  </si>
  <si>
    <t>03.11.2021 14:19:42</t>
  </si>
  <si>
    <t>03.11.2021 09:11:46</t>
  </si>
  <si>
    <t>03.11.2021 09:53:43</t>
  </si>
  <si>
    <t>ÇUKURALTI M-13 ÇAMLIK KÖK 35-25-M00059_ÇUKURALTI M-14 M03_72121117</t>
  </si>
  <si>
    <t>03.11.2021 16:03:00</t>
  </si>
  <si>
    <t>03.11.2021 16:20:00</t>
  </si>
  <si>
    <t>ÇİLE DM 35-22-M00086_ÇAKALTEPE M04_50064049</t>
  </si>
  <si>
    <t>03.11.2021 22:43:33</t>
  </si>
  <si>
    <t>03.11.2021 23:19:00</t>
  </si>
  <si>
    <t>GÜMÜŞÇAY TR-1 45-73-M00903_945643903_945643903</t>
  </si>
  <si>
    <t>03.11.2021 15:57:12</t>
  </si>
  <si>
    <t>03.11.2021 23:54:02</t>
  </si>
  <si>
    <t>ASARLIK TR-22 35-28-M00595_953370734_953370734</t>
  </si>
  <si>
    <t>03.11.2021 18:49:20</t>
  </si>
  <si>
    <t>03.11.2021 20:54:12</t>
  </si>
  <si>
    <t>M-223 35-14-M00223_956656992_956656992</t>
  </si>
  <si>
    <t>03.11.2021 07:43:00</t>
  </si>
  <si>
    <t>03.11.2021 11:02:23</t>
  </si>
  <si>
    <t>ARDIÇ MAHALLESİ TR-12 35-21-L00134_TR-8 - TR-9 - TR-17 L01_72192659</t>
  </si>
  <si>
    <t>03.11.2021 12:07:49</t>
  </si>
  <si>
    <t>03.11.2021 17:35:00</t>
  </si>
  <si>
    <t>SOMA TR-27 45-82-M00027_945523727_945523727</t>
  </si>
  <si>
    <t>03.11.2021 15:34:48</t>
  </si>
  <si>
    <t>03.11.2021 17:48:41</t>
  </si>
  <si>
    <t>LEZİTA DM 35-27-M00950_BAĞYURDU TM LEZİTA-1 M08_49855401</t>
  </si>
  <si>
    <t>03.11.2021 08:16:58</t>
  </si>
  <si>
    <t>03.11.2021 10:29:00</t>
  </si>
  <si>
    <t>K-782 35-01-K00782_911125720_911125720</t>
  </si>
  <si>
    <t>03.11.2021 13:02:51</t>
  </si>
  <si>
    <t>03.11.2021 21:30:49</t>
  </si>
  <si>
    <t>DERBENT İM-DM 45-83-A00004_GÜNEY L03_2329811</t>
  </si>
  <si>
    <t>03.11.2021 09:04:12</t>
  </si>
  <si>
    <t>03.11.2021 18:12:52</t>
  </si>
  <si>
    <t>TR-26 35-30-L00026_955318170_955318170</t>
  </si>
  <si>
    <t>03.11.2021 08:46:22</t>
  </si>
  <si>
    <t>03.11.2021 09:48:51</t>
  </si>
  <si>
    <t>ALACALAR TR-2 45-76-L00089_A_56388867_56388867</t>
  </si>
  <si>
    <t>03.11.2021 11:00:12</t>
  </si>
  <si>
    <t>03.11.2021 12:46:06</t>
  </si>
  <si>
    <t>EMCELLİ TR-1 45-79-M00303_A_56388174_56388174</t>
  </si>
  <si>
    <t>03.11.2021 09:35:00</t>
  </si>
  <si>
    <t>03.11.2021 14:21:16</t>
  </si>
  <si>
    <t>03.11.2021 16:20:07</t>
  </si>
  <si>
    <t>03.11.2021 17:40:16</t>
  </si>
  <si>
    <t>TR-62 45-78-M00062_950263096_950263096</t>
  </si>
  <si>
    <t>03.11.2021 10:46:17</t>
  </si>
  <si>
    <t>03.11.2021 12:26:18</t>
  </si>
  <si>
    <t>KAHRAMANDERE İM 35-10-A00002_YELKİ-2 M10_2094867</t>
  </si>
  <si>
    <t>03.11.2021 14:40:42</t>
  </si>
  <si>
    <t>03.11.2021 14:47:00</t>
  </si>
  <si>
    <t>ESKİOBA KÖK 35-29-L00037_AYAKLIKIRI L07_2045393</t>
  </si>
  <si>
    <t>03.11.2021 17:36:29</t>
  </si>
  <si>
    <t>03.11.2021 17:36:52</t>
  </si>
  <si>
    <t>03.11.2021 08:24:28</t>
  </si>
  <si>
    <t>03.11.2021 08:26:35</t>
  </si>
  <si>
    <t>BAĞYURDU DM-1/8 35-27-L00249_A_56362885_56362885</t>
  </si>
  <si>
    <t>03.11.2021 14:32:48</t>
  </si>
  <si>
    <t>03.11.2021 17:27:57</t>
  </si>
  <si>
    <t>_11535365_56365812_56365812</t>
  </si>
  <si>
    <t>03.11.2021 01:14:00</t>
  </si>
  <si>
    <t>03.11.2021 02:20:01</t>
  </si>
  <si>
    <t>ZEYTİNALAN İM 35-19-A00002_TR-1 (15800) L16_2308004</t>
  </si>
  <si>
    <t>03.11.2021 14:46:00</t>
  </si>
  <si>
    <t>03.11.2021 15:13:00</t>
  </si>
  <si>
    <t>TR-41 35-30-L00041_A tr41a1_43010864</t>
  </si>
  <si>
    <t>03.11.2021 07:50:48</t>
  </si>
  <si>
    <t>03.11.2021 10:03:18</t>
  </si>
  <si>
    <t>M-530 35-02-M00530_99772040_99772040</t>
  </si>
  <si>
    <t>03.11.2021 14:09:58</t>
  </si>
  <si>
    <t>03.11.2021 16:33:17</t>
  </si>
  <si>
    <t>YILMAZ İM 45-78-A00003_49329518_56392072_56392072</t>
  </si>
  <si>
    <t>03.11.2021 16:43:05</t>
  </si>
  <si>
    <t>03.11.2021 21:23:33</t>
  </si>
  <si>
    <t>DOĞANBEY KÖK 35-14-M00100_BANKSİS M03_80639821</t>
  </si>
  <si>
    <t>03.11.2021 16:07:00</t>
  </si>
  <si>
    <t>03.11.2021 23:36:56</t>
  </si>
  <si>
    <t>GÖÇBEYLİ DM 35-16-M00139_HatBaşıAyırıcı_53140550 M05_53140550</t>
  </si>
  <si>
    <t>03.11.2021 06:45:09</t>
  </si>
  <si>
    <t>03.11.2021 11:02:20</t>
  </si>
  <si>
    <t>03.11.2021 15:12:13</t>
  </si>
  <si>
    <t>03.11.2021 15:19:00</t>
  </si>
  <si>
    <t>KALE ARDI 35-16-M00064_47536264_56398458_56398458</t>
  </si>
  <si>
    <t>03.11.2021 18:47:01</t>
  </si>
  <si>
    <t>03.11.2021 23:24:23</t>
  </si>
  <si>
    <t>ÖZDERE ORTA MAHALLE DM (M-1) 35-25-M00120_ORTA MAHALLE M-46 M04_72127258</t>
  </si>
  <si>
    <t>03.11.2021 17:57:00</t>
  </si>
  <si>
    <t>03.11.2021 18:03:00</t>
  </si>
  <si>
    <t>K-1879 35-09-K01879_D d1b_5872516</t>
  </si>
  <si>
    <t>03.11.2021 08:49:41</t>
  </si>
  <si>
    <t>03.11.2021 09:39:24</t>
  </si>
  <si>
    <t>03.11.2021 10:11:36</t>
  </si>
  <si>
    <t>03.11.2021 14:00:49</t>
  </si>
  <si>
    <t>TR-158 35-16-L00158_953317182_953317182</t>
  </si>
  <si>
    <t>03.11.2021 19:09:02</t>
  </si>
  <si>
    <t>03.11.2021 22:39:34</t>
  </si>
  <si>
    <t>ZEYTİNDAĞ TR-1 35-16-M00003_953328773_953328773</t>
  </si>
  <si>
    <t>03.11.2021 14:09:50</t>
  </si>
  <si>
    <t>03.11.2021 20:58:11</t>
  </si>
  <si>
    <t>BALABANLI TR-3 35-15-L00969_A_56367939_56367939</t>
  </si>
  <si>
    <t>03.11.2021 11:37:17</t>
  </si>
  <si>
    <t>03.11.2021 12:51:03</t>
  </si>
  <si>
    <t>DM-16/22 45-71-M02398_953200355_953200355</t>
  </si>
  <si>
    <t>03.11.2021 12:15:00</t>
  </si>
  <si>
    <t>03.11.2021 13:16:06</t>
  </si>
  <si>
    <t>M-3567(YATIRIM REZERVE) 35-02-M03567_B_56373224_56373224</t>
  </si>
  <si>
    <t>03.11.2021 09:27:26</t>
  </si>
  <si>
    <t>03.11.2021 10:42:11</t>
  </si>
  <si>
    <t>AKSELENDİ İM 45-72-A00004_TR-B GİRİŞ L13_2097126</t>
  </si>
  <si>
    <t>03.11.2021 08:22:29</t>
  </si>
  <si>
    <t>03.11.2021 09:11:24</t>
  </si>
  <si>
    <t>DEĞİRMENDERE DM 35-22-M00085_ÇİLEME-MALTA-SANCAKLI M08_50066539</t>
  </si>
  <si>
    <t>03.11.2021 15:52:12</t>
  </si>
  <si>
    <t>03.11.2021 15:56:39</t>
  </si>
  <si>
    <t>M-1422 35-01-M01422_B b2_5893241</t>
  </si>
  <si>
    <t>03.11.2021 08:49:27</t>
  </si>
  <si>
    <t>03.11.2021 13:56:01</t>
  </si>
  <si>
    <t>K-2013 35-08-K02013_97670646_97670646</t>
  </si>
  <si>
    <t>03.11.2021 16:23:33</t>
  </si>
  <si>
    <t>03.11.2021 17:20:59</t>
  </si>
  <si>
    <t>TİRE İM-DM-1 35-29-A00001_DOYRANLI L11_2059658</t>
  </si>
  <si>
    <t>03.11.2021 08:02:05</t>
  </si>
  <si>
    <t>03.11.2021 08:08:36</t>
  </si>
  <si>
    <t>TR-330 35-19-L00369_956697713_956697713</t>
  </si>
  <si>
    <t>03.11.2021 19:03:33</t>
  </si>
  <si>
    <t>03.11.2021 22:40:54</t>
  </si>
  <si>
    <t>VİLLAKENT TR-9 35-28-M00384_953394088_953394088</t>
  </si>
  <si>
    <t>03.11.2021 20:15:55</t>
  </si>
  <si>
    <t>03.11.2021 21:26:49</t>
  </si>
  <si>
    <t>M-2132 KÖK 35-07-M02132_D D1_61199309</t>
  </si>
  <si>
    <t>03.11.2021 09:51:52</t>
  </si>
  <si>
    <t>03.11.2021 13:08:49</t>
  </si>
  <si>
    <t>DİKİLİ TR-5 (M-705) 35-30-M00705_955296221_955296221</t>
  </si>
  <si>
    <t>03.11.2021 14:15:33</t>
  </si>
  <si>
    <t>03.11.2021 15:37:03</t>
  </si>
  <si>
    <t>BADEMLER DM 35-19-M00443_YELKİ M03_72218971</t>
  </si>
  <si>
    <t>03.11.2021 14:44:29</t>
  </si>
  <si>
    <t>03.11.2021 15:11:00</t>
  </si>
  <si>
    <t>K-4503 35-04-K04503_912406330_912406330</t>
  </si>
  <si>
    <t>03.11.2021 15:28:51</t>
  </si>
  <si>
    <t>03.11.2021 22:30:31</t>
  </si>
  <si>
    <t>OVACIK TR-5 35-31-L00146_47822422_56352480_56352480</t>
  </si>
  <si>
    <t>03.11.2021 12:55:00</t>
  </si>
  <si>
    <t>03.11.2021 14:58:32</t>
  </si>
  <si>
    <t>MAHMUTLAR TR-1 35-29-L00118_950329890_950329890</t>
  </si>
  <si>
    <t>03.11.2021 14:08:09</t>
  </si>
  <si>
    <t>03.11.2021 16:06:11</t>
  </si>
  <si>
    <t>TURGUTALP TR-1/1 45-82-M00056_A_56403516_56403516</t>
  </si>
  <si>
    <t>03.11.2021 00:23:50</t>
  </si>
  <si>
    <t>03.11.2021 03:34:53</t>
  </si>
  <si>
    <t>TİRE TR-14 35-29-L00014_48355909_56361510_56361510</t>
  </si>
  <si>
    <t>03.11.2021 10:16:54</t>
  </si>
  <si>
    <t>03.11.2021 10:59:10</t>
  </si>
  <si>
    <t>GÜLBAHÇE TR-1 35-19-L00151_956697949_956697949</t>
  </si>
  <si>
    <t>03.11.2021 13:12:30</t>
  </si>
  <si>
    <t>03.11.2021 14:47:08</t>
  </si>
  <si>
    <t>KARABURUN TR-16 35-21-L00016_966552598_966552598</t>
  </si>
  <si>
    <t>03.11.2021 02:46:14</t>
  </si>
  <si>
    <t>03.11.2021 03:44:07</t>
  </si>
  <si>
    <t>03.11.2021 14:58:00</t>
  </si>
  <si>
    <t>03.11.2021 16:28:00</t>
  </si>
  <si>
    <t>03.11.2021 10:19:52</t>
  </si>
  <si>
    <t>03.11.2021 10:47:24</t>
  </si>
  <si>
    <t>TR-164 45-78-L00164_953253920_953253920</t>
  </si>
  <si>
    <t>03.11.2021 11:04:17</t>
  </si>
  <si>
    <t>03.11.2021 12:00:47</t>
  </si>
  <si>
    <t>HACIRAHMANLI TR-1 KÖK 45-80-M00070_İSHAKÇELEBİ M04_72197690</t>
  </si>
  <si>
    <t>03.11.2021 08:58:09</t>
  </si>
  <si>
    <t>03.11.2021 10:02:00</t>
  </si>
  <si>
    <t>HANPAŞA TR-1 45-72-M00205_A_65499294_65499294</t>
  </si>
  <si>
    <t>03.11.2021 18:47:13</t>
  </si>
  <si>
    <t>03.11.2021 23:45:05</t>
  </si>
  <si>
    <t>L-45 JANDARMA SİTESİ 35-14-L00045_956652688_956652688</t>
  </si>
  <si>
    <t>03.11.2021 11:52:15</t>
  </si>
  <si>
    <t>03.11.2021 21:40:41</t>
  </si>
  <si>
    <t>TR-6 (M-706) 35-30-M00706_955298813_955298813</t>
  </si>
  <si>
    <t>03.11.2021 18:10:59</t>
  </si>
  <si>
    <t>03.11.2021 19:32:54</t>
  </si>
  <si>
    <t>K-144 35-02-K00144_910076744_910076744</t>
  </si>
  <si>
    <t>03.11.2021 22:52:57</t>
  </si>
  <si>
    <t>04.11.2021 01:12:21</t>
  </si>
  <si>
    <t>KARMEZ DM 35-27-M00657_İLHAN ADAŞ M03_72158883</t>
  </si>
  <si>
    <t>03.11.2021 21:52:20</t>
  </si>
  <si>
    <t>03.11.2021 23:14:21</t>
  </si>
  <si>
    <t>IŞIKLI TR-1 35-29-L00244_950318869_950318869</t>
  </si>
  <si>
    <t>03.11.2021 16:00:40</t>
  </si>
  <si>
    <t>03.11.2021 19:02:30</t>
  </si>
  <si>
    <t>ZEYTİNALAN İM 35-19-A00002_KEKLİKTEPE M10_2052153</t>
  </si>
  <si>
    <t>03.11.2021 14:39:39</t>
  </si>
  <si>
    <t>03.11.2021 15:12:44</t>
  </si>
  <si>
    <t>DAĞDERE DM 45-72-M00097_DAĞDERE MERKEZ M04_2106084</t>
  </si>
  <si>
    <t>03.11.2021 08:05:19</t>
  </si>
  <si>
    <t>03.11.2021 08:17:20</t>
  </si>
  <si>
    <t>GÖLLÜCE TR-1 35-26-L00285_956609322_956609322</t>
  </si>
  <si>
    <t>03.11.2021 13:45:12</t>
  </si>
  <si>
    <t>03.11.2021 15:03:37</t>
  </si>
  <si>
    <t>K-434 35-02-K00434_TRAFO K03_2305986</t>
  </si>
  <si>
    <t>03.11.2021 10:11:00</t>
  </si>
  <si>
    <t>03.11.2021 11:01:10</t>
  </si>
  <si>
    <t>K-2589 35-02-K02589_D_56368160_56368160</t>
  </si>
  <si>
    <t>03.11.2021 00:20:11</t>
  </si>
  <si>
    <t>03.11.2021 02:02:52</t>
  </si>
  <si>
    <t>BADEMLER DM 35-19-M00443_URLA TM-1 (GÜZELBAHÇE-1) GİRİŞ M17_72218963</t>
  </si>
  <si>
    <t>03.11.2021 14:40:43</t>
  </si>
  <si>
    <t>K-1115 35-04-K01115_D_56363504_56363504</t>
  </si>
  <si>
    <t>03.11.2021 09:07:35</t>
  </si>
  <si>
    <t>03.11.2021 11:50:13</t>
  </si>
  <si>
    <t>KAŞIKÇI KÖYÜ TR-1 45-75-M00078_DIREK TIPI TRAFO HUCRESI H01_2084775</t>
  </si>
  <si>
    <t>03.11.2021 08:26:36</t>
  </si>
  <si>
    <t>03.11.2021 10:00:36</t>
  </si>
  <si>
    <t>YENİ BAĞARASI TR-4 35-23-M00210_42066962_56357372_56357372</t>
  </si>
  <si>
    <t>03.11.2021 22:02:00</t>
  </si>
  <si>
    <t>03.11.2021 22:19:58</t>
  </si>
  <si>
    <t>DAĞKIZILCA-2 35-26-M00500_910857413_910857413</t>
  </si>
  <si>
    <t>03.11.2021 08:27:29</t>
  </si>
  <si>
    <t>03.11.2021 10:52:05</t>
  </si>
  <si>
    <t>M-2902 35-02-M02902_912052630_912052630</t>
  </si>
  <si>
    <t>03.11.2021 22:21:51</t>
  </si>
  <si>
    <t>DM-2/40-A (SERİN SOKAK) 45-71-M00516_953180166_953180166</t>
  </si>
  <si>
    <t>03.11.2021 09:10:04</t>
  </si>
  <si>
    <t>03.11.2021 14:33:45</t>
  </si>
  <si>
    <t>BÜNYAN OSMANİYE TR-1 45-72-L00444_45-72-L00444_2372908</t>
  </si>
  <si>
    <t>03.11.2021 20:55:23</t>
  </si>
  <si>
    <t>03.11.2021 21:41:28</t>
  </si>
  <si>
    <t>L-182 ÖZİNAN SİTESİ 35-14-L00182_956661383_956661383</t>
  </si>
  <si>
    <t>03.11.2021 13:57:25</t>
  </si>
  <si>
    <t>03.11.2021 14:52:23</t>
  </si>
  <si>
    <t>TİRE TR-12 35-29-L00012_950316039_950316039</t>
  </si>
  <si>
    <t>03.11.2021 18:19:58</t>
  </si>
  <si>
    <t>03.11.2021 19:44:10</t>
  </si>
  <si>
    <t>GÜZELKÖY TR 45-71-M00984_44426475_56395521_56395521</t>
  </si>
  <si>
    <t>03.11.2021 07:17:00</t>
  </si>
  <si>
    <t>03.11.2021 11:23:25</t>
  </si>
  <si>
    <t>DERBENT TM 45-83-A00003_DERBENT DM-1 M03_2312530</t>
  </si>
  <si>
    <t>03.11.2021 16:33:11</t>
  </si>
  <si>
    <t>03.11.2021 17:13:46</t>
  </si>
  <si>
    <t>_A_56352105_56352105</t>
  </si>
  <si>
    <t>03.11.2021 12:46:00</t>
  </si>
  <si>
    <t>03.11.2021 13:54:42</t>
  </si>
  <si>
    <t>YENİKÖY TR-9 35-15-L00384_B_56361724_56361724</t>
  </si>
  <si>
    <t>03.11.2021 10:33:00</t>
  </si>
  <si>
    <t>03.11.2021 12:54:31</t>
  </si>
  <si>
    <t>İZMİR HAVZA TM 35-16-A00005_YEDEK M012_72922388</t>
  </si>
  <si>
    <t>03.11.2021 09:39:59</t>
  </si>
  <si>
    <t>03.11.2021 09:59:00</t>
  </si>
  <si>
    <t>AŞAĞI ÇOBANİSA TR-16 45-71-M00586_953198210_953198210</t>
  </si>
  <si>
    <t>03.11.2021 03:40:00</t>
  </si>
  <si>
    <t>03.11.2021 04:04:02</t>
  </si>
  <si>
    <t>TR-71 ÖZYURT 35-19-L00071_6556131_56354941_56354941</t>
  </si>
  <si>
    <t>03.11.2021 08:14:22</t>
  </si>
  <si>
    <t>03.11.2021 11:54:05</t>
  </si>
  <si>
    <t>M-2605 YELKİ DM 35-10-M02605_ZEYBEK M03_2303617</t>
  </si>
  <si>
    <t>03.11.2021 13:43:00</t>
  </si>
  <si>
    <t>03.11.2021 18:47:35</t>
  </si>
  <si>
    <t>ADALA TR-1 45-78-M00284_ M04_66271783</t>
  </si>
  <si>
    <t>03.11.2021 08:34:39</t>
  </si>
  <si>
    <t>03.11.2021 09:32:02</t>
  </si>
  <si>
    <t>03.11.2021 11:03:48</t>
  </si>
  <si>
    <t>03.11.2021 12:57:28</t>
  </si>
  <si>
    <t>YENİÇİFTLİK TR-2 35-20-L00400_950324617_950324617</t>
  </si>
  <si>
    <t>03.11.2021 17:28:24</t>
  </si>
  <si>
    <t>03.11.2021 19:05:38</t>
  </si>
  <si>
    <t>TİRKEŞ TR-1 45-80-M00125_956534115_956534115</t>
  </si>
  <si>
    <t>03.11.2021 10:46:00</t>
  </si>
  <si>
    <t>03.11.2021 14:41:52</t>
  </si>
  <si>
    <t>SALİHLER TR-1 35-30-L00144_955311249_955311249</t>
  </si>
  <si>
    <t>03.11.2021 10:10:09</t>
  </si>
  <si>
    <t>03.11.2021 12:04:02</t>
  </si>
  <si>
    <t>03.11.2021 11:58:22</t>
  </si>
  <si>
    <t>03.11.2021 12:30:51</t>
  </si>
  <si>
    <t>L-129 YUVAM SİTESİ 35-14-L00129_956660660_956660660</t>
  </si>
  <si>
    <t>03.11.2021 14:02:20</t>
  </si>
  <si>
    <t>03.11.2021 19:55:45</t>
  </si>
  <si>
    <t>03.11.2021 17:06:41</t>
  </si>
  <si>
    <t>03.11.2021 17:11:43</t>
  </si>
  <si>
    <t>YENİOBA KÖK 35-29-M00125_YENİOBA M013_72190947</t>
  </si>
  <si>
    <t>03.11.2021 14:33:00</t>
  </si>
  <si>
    <t>03.11.2021 15:43:33</t>
  </si>
  <si>
    <t>SOMA TR-29 45-82-M00029_945526316_945526316</t>
  </si>
  <si>
    <t>03.11.2021 18:30:25</t>
  </si>
  <si>
    <t>03.11.2021 20:30:56</t>
  </si>
  <si>
    <t>GÜMÜŞÇAY TR-2 45-73-M00905_95000469774_95000469774</t>
  </si>
  <si>
    <t>03.11.2021 12:51:26</t>
  </si>
  <si>
    <t>03.11.2021 14:53:40</t>
  </si>
  <si>
    <t>03.11.2021 21:27:43</t>
  </si>
  <si>
    <t>03.11.2021 23:26:52</t>
  </si>
  <si>
    <t>ALİBEYLİ DM 45-80-M00064_ALİBEYLİ ŞEHİR-1 M07_72190833</t>
  </si>
  <si>
    <t>03.11.2021 17:36:00</t>
  </si>
  <si>
    <t>03.11.2021 19:29:00</t>
  </si>
  <si>
    <t>GÖKKAYA TR-2 45-84-L00019_955182529_955182529</t>
  </si>
  <si>
    <t>03.11.2021 11:19:04</t>
  </si>
  <si>
    <t>03.11.2021 12:08:58</t>
  </si>
  <si>
    <t>SALUR KÖK 45-75-M00062_HatBaşıAyırıcı_53135718 M03_53135718</t>
  </si>
  <si>
    <t>03.11.2021 04:59:42</t>
  </si>
  <si>
    <t>03.11.2021 08:06:34</t>
  </si>
  <si>
    <t>KARŞIYAKA GIS TM 35-04-A00002_Karşıyaka-3 K03_2310434</t>
  </si>
  <si>
    <t>03.11.2021 16:25:00</t>
  </si>
  <si>
    <t>03.11.2021 17:04:27</t>
  </si>
  <si>
    <t>03.11.2021 14:52:29</t>
  </si>
  <si>
    <t>03.11.2021 15:17:00</t>
  </si>
  <si>
    <t>YAKAKÖY KÖK 45-75-M00067_HatBaşıAyırıcı_53134698 M05_53134698</t>
  </si>
  <si>
    <t>03.11.2021 10:56:19</t>
  </si>
  <si>
    <t>03.11.2021 13:20:05</t>
  </si>
  <si>
    <t>M-2925 35-03-M02925_911010299_911010299</t>
  </si>
  <si>
    <t>03.11.2021 11:40:48</t>
  </si>
  <si>
    <t>03.11.2021 14:57:20</t>
  </si>
  <si>
    <t>YAKAKÖY KÖK 45-75-M00067_KAYACIK KÖK M01_2092153</t>
  </si>
  <si>
    <t>03.11.2021 10:46:29</t>
  </si>
  <si>
    <t>03.11.2021 10:46:59</t>
  </si>
  <si>
    <t>FERİDUN DUYMAZ VE ARKADAŞLARI TR 35-24-M00122_DIREK TIPI TRAFO HUCRESI H01_2039753</t>
  </si>
  <si>
    <t>03.11.2021 14:27:43</t>
  </si>
  <si>
    <t>03.11.2021 15:23:15</t>
  </si>
  <si>
    <t>HAMAM TR-2 35-29-L00501_950383571_950383571</t>
  </si>
  <si>
    <t>03.11.2021 08:11:01</t>
  </si>
  <si>
    <t>03.11.2021 10:24:22</t>
  </si>
  <si>
    <t>GÜMÜLDÜR DM 35-25-M00100_CİVAR M07_2054415</t>
  </si>
  <si>
    <t>03.11.2021 15:52:52</t>
  </si>
  <si>
    <t>ULUCAK DM 35-27-M00792_EĞRİDERE-1 M06_2310311</t>
  </si>
  <si>
    <t>03.11.2021 09:24:59</t>
  </si>
  <si>
    <t>03.11.2021 10:04:09</t>
  </si>
  <si>
    <t>KIŞLAKÖY KÖYÜ TR-1 45-71-M01706_43168569_56384989_56384989</t>
  </si>
  <si>
    <t>03.11.2021 10:12:55</t>
  </si>
  <si>
    <t>03.11.2021 15:18:00</t>
  </si>
  <si>
    <t>L-242 35-18-L00242_950441006_950441006</t>
  </si>
  <si>
    <t>03.11.2021 18:28:43</t>
  </si>
  <si>
    <t>03.11.2021 21:42:23</t>
  </si>
  <si>
    <t>L-306 35-18-L00306_ALAÇATI İM L01_72104246</t>
  </si>
  <si>
    <t>03.11.2021 13:26:42</t>
  </si>
  <si>
    <t>03.11.2021 13:37:22</t>
  </si>
  <si>
    <t>RECEPLİ KÖYÜ TR-1 45-71-M01694_953230529_953230529</t>
  </si>
  <si>
    <t>03.11.2021 21:53:42</t>
  </si>
  <si>
    <t>04.11.2021 00:48:32</t>
  </si>
  <si>
    <t>PAYAMLI M-9 35-25-M00165_C_56385872_56385872</t>
  </si>
  <si>
    <t>03.11.2021 07:50:40</t>
  </si>
  <si>
    <t>03.11.2021 09:47:08</t>
  </si>
  <si>
    <t>M-36 TR1 DERYA SİTESİ 35-25-M00292_ M04_2101542</t>
  </si>
  <si>
    <t>03.11.2021 19:15:31</t>
  </si>
  <si>
    <t>04.11.2021 02:05:25</t>
  </si>
  <si>
    <t>ORTA MAHALLE M-9 35-25-M00117_ÇUKURALTI M-13 ÇAMLIK KÖK M01_72126294</t>
  </si>
  <si>
    <t>03.11.2021 17:59:00</t>
  </si>
  <si>
    <t>03.11.2021 18:08:00</t>
  </si>
  <si>
    <t>MEHMETLER TR-1 35-29-L00637_950329877_950329877</t>
  </si>
  <si>
    <t>03.11.2021 20:50:51</t>
  </si>
  <si>
    <t>03.11.2021 22:33:03</t>
  </si>
  <si>
    <t>VİLLAKENT TR-9 35-28-M00384_10984975 TR9J1_5909970</t>
  </si>
  <si>
    <t>03.11.2021 16:49:40</t>
  </si>
  <si>
    <t>03.11.2021 18:20:57</t>
  </si>
  <si>
    <t>YAĞCILAR TR-1 35-19-M00226_956676790_956676790</t>
  </si>
  <si>
    <t>03.11.2021 12:49:28</t>
  </si>
  <si>
    <t>03.11.2021 16:00:08</t>
  </si>
  <si>
    <t>03.11.2021 17:46:15</t>
  </si>
  <si>
    <t>03.11.2021 18:58:22</t>
  </si>
  <si>
    <t>AĞAÇ İŞLERİ KÖK-2 (M-703) 35-22-M00125_KISIKKÖY(KARTAL) M02_72110749</t>
  </si>
  <si>
    <t>03.11.2021 08:55:42</t>
  </si>
  <si>
    <t>03.11.2021 09:13:16</t>
  </si>
  <si>
    <t>OTOYOL DM 45-80-M02917_HatBaşıAyırıcı_53137209 M01_53137209</t>
  </si>
  <si>
    <t>03.11.2021 08:48:02</t>
  </si>
  <si>
    <t>03.11.2021 08:48:52</t>
  </si>
  <si>
    <t>ÇIRPI TR-1-2/2 35-20-M00007_955195804_955195804</t>
  </si>
  <si>
    <t>03.11.2021 09:47:43</t>
  </si>
  <si>
    <t>03.11.2021 11:23:21</t>
  </si>
  <si>
    <t>TURGUTLU TR-1/1 DM 45-83-M00001_BLOKSAN M03_72159676</t>
  </si>
  <si>
    <t>03.11.2021 00:18:38</t>
  </si>
  <si>
    <t>03.11.2021 00:49:35</t>
  </si>
  <si>
    <t>DEMİRCİLİ TR-2 35-15-L01136_B_65508811_65508811</t>
  </si>
  <si>
    <t>03.11.2021 11:10:50</t>
  </si>
  <si>
    <t>03.11.2021 14:42:33</t>
  </si>
  <si>
    <t>03.11.2021 10:20:53</t>
  </si>
  <si>
    <t>03.11.2021 15:31:59</t>
  </si>
  <si>
    <t>M-13 HIDIRLIK 35-14-M00013_956642967_956642967</t>
  </si>
  <si>
    <t>03.11.2021 00:37:48</t>
  </si>
  <si>
    <t>03.11.2021 01:26:04</t>
  </si>
  <si>
    <t>PEYNİRÇUKURU TR-1 45-73-M00280_A_56390161_56390161</t>
  </si>
  <si>
    <t>03.11.2021 10:49:25</t>
  </si>
  <si>
    <t>03.11.2021 13:09:04</t>
  </si>
  <si>
    <t>TR-19 (M-719) 35-30-M00719_955298422_955298422</t>
  </si>
  <si>
    <t>03.11.2021 22:35:00</t>
  </si>
  <si>
    <t>04.11.2021 00:29:25</t>
  </si>
  <si>
    <t>03.11.2021 19:51:57</t>
  </si>
  <si>
    <t>03.11.2021 21:08:00</t>
  </si>
  <si>
    <t>03.11.2021 14:57:35</t>
  </si>
  <si>
    <t>03.11.2021 15:16:22</t>
  </si>
  <si>
    <t>ÇIRPI TR-1-2/2 35-20-M00007_35-20-M00007_61273328</t>
  </si>
  <si>
    <t>03.11.2021 11:12:42</t>
  </si>
  <si>
    <t>03.11.2021 11:32:30</t>
  </si>
  <si>
    <t>L-332 SERKANKENT 35-18-L00332_950437136_950437136</t>
  </si>
  <si>
    <t>03.11.2021 15:05:52</t>
  </si>
  <si>
    <t>03.11.2021 17:48:09</t>
  </si>
  <si>
    <t>SIĞACIK DM (L-35) 35-14-M00425_A_56354115_56354115</t>
  </si>
  <si>
    <t>03.11.2021 07:45:50</t>
  </si>
  <si>
    <t>03.11.2021 10:11:33</t>
  </si>
  <si>
    <t>TR-1-4/4 ESKİ SİNEMAN KABİN 35-20-L00027_955192008_955192008</t>
  </si>
  <si>
    <t>03.11.2021 18:59:41</t>
  </si>
  <si>
    <t>03.11.2021 19:40:07</t>
  </si>
  <si>
    <t>BOSTANLI GIS TM 35-04-A00001_Bostanlı-5 K05_2311273</t>
  </si>
  <si>
    <t>03.11.2021 14:15:22</t>
  </si>
  <si>
    <t>MELEK BEY ÇİFTLİĞİ TR 35-24-M00030_A_56353312_56353312</t>
  </si>
  <si>
    <t>03.11.2021 16:40:27</t>
  </si>
  <si>
    <t>03.11.2021 18:59:24</t>
  </si>
  <si>
    <t>DOĞANBEY KÖK 35-14-M00100_DOĞANBEY KÖY M01_80639824</t>
  </si>
  <si>
    <t>03.11.2021 15:02:00</t>
  </si>
  <si>
    <t>03.11.2021 19:07:00</t>
  </si>
  <si>
    <t>M-954 35-02-M00954_TRF M01_2103594</t>
  </si>
  <si>
    <t>03.11.2021 09:08:00</t>
  </si>
  <si>
    <t>03.11.2021 09:24:00</t>
  </si>
  <si>
    <t>03.11.2021 22:14:19</t>
  </si>
  <si>
    <t>04.11.2021 00:08:36</t>
  </si>
  <si>
    <t>GERENKÖY TR-3 35-23-M00149_42127820_56356490_56356490</t>
  </si>
  <si>
    <t>03.11.2021 17:55:34</t>
  </si>
  <si>
    <t>03.11.2021 20:53:38</t>
  </si>
  <si>
    <t>VENTOLA KÖK 35-26-M00678_PİZZA PİZZA M02_65914095</t>
  </si>
  <si>
    <t>03.11.2021 10:53:30</t>
  </si>
  <si>
    <t>03.11.2021 11:24:28</t>
  </si>
  <si>
    <t>TR-99 ZEYTİNALANI 35-19-L00099_915131665_915131665</t>
  </si>
  <si>
    <t>03.11.2021 16:07:35</t>
  </si>
  <si>
    <t>03.11.2021 22:14:26</t>
  </si>
  <si>
    <t>PAYAMLI M-27 (SAKIZAĞACI KÖK) 35-25-M00188_M-26/M-28/DERYA SİTESİ M02_72070682</t>
  </si>
  <si>
    <t>03.11.2021 13:34:39</t>
  </si>
  <si>
    <t>03.11.2021 14:39:57</t>
  </si>
  <si>
    <t>K-3480 35-02-K03480_C_56364531_56364531</t>
  </si>
  <si>
    <t>03.11.2021 10:17:23</t>
  </si>
  <si>
    <t>03.11.2021 11:03:54</t>
  </si>
  <si>
    <t>HİSAR TR-1 35-31-L00118_956589793_956589793</t>
  </si>
  <si>
    <t>03.11.2021 16:37:23</t>
  </si>
  <si>
    <t>03.11.2021 21:52:29</t>
  </si>
  <si>
    <t>K-3628 35-01-K03628_911377825_911377825</t>
  </si>
  <si>
    <t>03.11.2021 07:58:53</t>
  </si>
  <si>
    <t>03.11.2021 16:02:35</t>
  </si>
  <si>
    <t>M-3 35-02-M00003_910069312_910069312</t>
  </si>
  <si>
    <t>03.11.2021 09:59:55</t>
  </si>
  <si>
    <t>03.11.2021 12:23:22</t>
  </si>
  <si>
    <t>ÇAMÖNÜ TR-12 35-22-M00170_A_56353850_56353850</t>
  </si>
  <si>
    <t>03.11.2021 19:30:26</t>
  </si>
  <si>
    <t>03.11.2021 22:09:47</t>
  </si>
  <si>
    <t>CANLI TR-2 35-20-L00133_955198056_955198056</t>
  </si>
  <si>
    <t>03.11.2021 11:23:38</t>
  </si>
  <si>
    <t>03.11.2021 11:56:09</t>
  </si>
  <si>
    <t>ORTA MAHALLE M-47 35-25-M00113_955284116_955284116</t>
  </si>
  <si>
    <t>03.11.2021 21:16:10</t>
  </si>
  <si>
    <t>03.11.2021 23:50:16</t>
  </si>
  <si>
    <t>ULUCAK DM-2/5-A 35-27-M00338_98876304_98876304</t>
  </si>
  <si>
    <t>03.11.2021 14:22:55</t>
  </si>
  <si>
    <t>03.11.2021 18:32:31</t>
  </si>
  <si>
    <t>03.11.2021 14:47:42</t>
  </si>
  <si>
    <t>03.11.2021 17:03:03</t>
  </si>
  <si>
    <t>MORDOĞAN İM 35-21-A00002_KARABURUN 15,8 (MORDOĞAN KÖYLER) L12_2039282</t>
  </si>
  <si>
    <t>03.11.2021 09:38:48</t>
  </si>
  <si>
    <t>03.11.2021 10:14:12</t>
  </si>
  <si>
    <t>K-744 35-02-K00744_912202478_912202478</t>
  </si>
  <si>
    <t>03.11.2021 08:08:11</t>
  </si>
  <si>
    <t>03.11.2021 13:34:12</t>
  </si>
  <si>
    <t>TULUM TR-2 35-26-L00354_956608288_956608288</t>
  </si>
  <si>
    <t>03.11.2021 14:28:59</t>
  </si>
  <si>
    <t>03.11.2021 15:28:39</t>
  </si>
  <si>
    <t>TR-118 35-16-L00118_953354264_953354264</t>
  </si>
  <si>
    <t>03.11.2021 13:55:45</t>
  </si>
  <si>
    <t>03.11.2021 19:54:15</t>
  </si>
  <si>
    <t>03.11.2021 18:01:48</t>
  </si>
  <si>
    <t>03.11.2021 19:22:37</t>
  </si>
  <si>
    <t>M-3082(YATIRIM REZERVE) 35-02-M03082_A_56394162_56394162</t>
  </si>
  <si>
    <t>03.11.2021 11:03:30</t>
  </si>
  <si>
    <t>03.11.2021 12:03:30</t>
  </si>
  <si>
    <t>03.11.2021 09:09:41</t>
  </si>
  <si>
    <t>03.11.2021 16:41:59</t>
  </si>
  <si>
    <t>AMBARSEKİ KÖYÜ TR-1 35-21-L00105_B_56376924_56376924</t>
  </si>
  <si>
    <t>03.11.2021 08:32:59</t>
  </si>
  <si>
    <t>03.11.2021 14:48:30</t>
  </si>
  <si>
    <t>03.11.2021 15:23:00</t>
  </si>
  <si>
    <t>03.11.2021 16:33:00</t>
  </si>
  <si>
    <t>ALABAŞ TR-14 35-15-L00906_B_56369679_56369679</t>
  </si>
  <si>
    <t>03.11.2021 11:59:53</t>
  </si>
  <si>
    <t>03.11.2021 14:05:06</t>
  </si>
  <si>
    <t>BADEMLER DM 35-19-M00443_HAVZA M04_72218973</t>
  </si>
  <si>
    <t>03.11.2021 14:45:39</t>
  </si>
  <si>
    <t>03.11.2021 14:53:00</t>
  </si>
  <si>
    <t>K-3597 35-01-K03597_911218552_911218552</t>
  </si>
  <si>
    <t>03.11.2021 15:25:51</t>
  </si>
  <si>
    <t>03.11.2021 22:34:02</t>
  </si>
  <si>
    <t>FIRINLI TR-1 35-20-L00370_955195564_955195564</t>
  </si>
  <si>
    <t>03.11.2021 16:58:55</t>
  </si>
  <si>
    <t>03.11.2021 17:27:05</t>
  </si>
  <si>
    <t>BAŞLAMIŞ TR-1 45-72-L00209_C_56394337_56394337</t>
  </si>
  <si>
    <t>03.11.2021 09:10:06</t>
  </si>
  <si>
    <t>03.11.2021 10:50:20</t>
  </si>
  <si>
    <t>AĞAÇ İŞLERİ KÖK-1 35-22-M00122_M-1815 KISIK DM-2 M02_72110187</t>
  </si>
  <si>
    <t>03.11.2021 08:04:32</t>
  </si>
  <si>
    <t>03.11.2021 08:54:07</t>
  </si>
  <si>
    <t>K-1764 35-01-K01764_910506719_910506719</t>
  </si>
  <si>
    <t>03.11.2021 13:12:05</t>
  </si>
  <si>
    <t>03.11.2021 16:02:54</t>
  </si>
  <si>
    <t>K-511 35-01-K00511_910558135_910558135</t>
  </si>
  <si>
    <t>03.11.2021 11:37:55</t>
  </si>
  <si>
    <t>03.11.2021 14:09:23</t>
  </si>
  <si>
    <t>TR-1-3/1 35-20-L00014_955199213_955199213</t>
  </si>
  <si>
    <t>03.11.2021 10:28:18</t>
  </si>
  <si>
    <t>03.11.2021 12:35:10</t>
  </si>
  <si>
    <t>03.11.2021 14:44:58</t>
  </si>
  <si>
    <t>03.11.2021 14:57:41</t>
  </si>
  <si>
    <t>DOĞAKÖY TR-1 35-28-M00213_953385304_953385304</t>
  </si>
  <si>
    <t>03.11.2021 13:55:29</t>
  </si>
  <si>
    <t>03.11.2021 15:50:14</t>
  </si>
  <si>
    <t>M-2902 35-02-M02902_913418837_913418837</t>
  </si>
  <si>
    <t>03.11.2021 10:44:27</t>
  </si>
  <si>
    <t>03.11.2021 11:26:19</t>
  </si>
  <si>
    <t>TÜRKÖNÜ TR-3 35-15-M00302_950367364_950367364</t>
  </si>
  <si>
    <t>03.11.2021 21:53:49</t>
  </si>
  <si>
    <t>03.11.2021 23:06:52</t>
  </si>
  <si>
    <t>M-13 HIDIRLIK 35-14-M00013_956639755_956639755</t>
  </si>
  <si>
    <t>03.11.2021 11:52:45</t>
  </si>
  <si>
    <t>03.11.2021 13:55:32</t>
  </si>
  <si>
    <t>M-2999 35-02-M02999_913470949_913470949</t>
  </si>
  <si>
    <t>03.11.2021 16:26:47</t>
  </si>
  <si>
    <t>03.11.2021 22:02:18</t>
  </si>
  <si>
    <t>İSACA TR-1 45-72-L00218_A_56391584_56391584</t>
  </si>
  <si>
    <t>03.11.2021 13:16:25</t>
  </si>
  <si>
    <t>03.11.2021 14:41:19</t>
  </si>
  <si>
    <t>M-1099 35-03-M01099_910269789_910269789</t>
  </si>
  <si>
    <t>03.11.2021 01:12:12</t>
  </si>
  <si>
    <t>03.11.2021 02:34:12</t>
  </si>
  <si>
    <t>PAYAMLI M-1 KÖK 35-25-M00175_DONANIMLI YEDEK M16_72057877</t>
  </si>
  <si>
    <t>03.11.2021 15:03:02</t>
  </si>
  <si>
    <t>03.11.2021 15:29:00</t>
  </si>
  <si>
    <t>YILDIZ KUSURU TR-1 45-81-M00040_C_56403300_56403300</t>
  </si>
  <si>
    <t>03.11.2021 17:43:19</t>
  </si>
  <si>
    <t>03.11.2021 21:14:53</t>
  </si>
  <si>
    <t>03.11.2021 20:54:13</t>
  </si>
  <si>
    <t>03.11.2021 21:59:31</t>
  </si>
  <si>
    <t>KIRCALAR DM 35-16-M00261_KARALAR-KATRANCI ENH GRUBU M02_72041843</t>
  </si>
  <si>
    <t>03.11.2021 12:51:49</t>
  </si>
  <si>
    <t>03.11.2021 17:44:24</t>
  </si>
  <si>
    <t>M-1850 ÇİÇEKLİ TR-1 35-02-M01850_ H_79886740</t>
  </si>
  <si>
    <t>03.11.2021 09:33:00</t>
  </si>
  <si>
    <t>MAVİ AGRO TARIM ÖZEL TR 45-71-M02103Ö_ H_50191435</t>
  </si>
  <si>
    <t>03.11.2021 06:29:09</t>
  </si>
  <si>
    <t>03.11.2021 10:24:44</t>
  </si>
  <si>
    <t>TR-25 35-19-L00025_956667234_956667234</t>
  </si>
  <si>
    <t>03.11.2021 08:42:01</t>
  </si>
  <si>
    <t>03.11.2021 16:59:01</t>
  </si>
  <si>
    <t>03.11.2021 09:04:21</t>
  </si>
  <si>
    <t>03.11.2021 09:07:17</t>
  </si>
  <si>
    <t>K-434 35-02-K00434_K-175 K01_2038724</t>
  </si>
  <si>
    <t>03.11.2021 09:02:09</t>
  </si>
  <si>
    <t>03.11.2021 17:46:49</t>
  </si>
  <si>
    <t>K-211 35-02-K00211_99964776_99964776</t>
  </si>
  <si>
    <t>03.11.2021 22:07:33</t>
  </si>
  <si>
    <t>03.11.2021 23:38:49</t>
  </si>
  <si>
    <t>YENİÇİFTLİK KÖK 35-20-L00373_950324506_950324506</t>
  </si>
  <si>
    <t>03.11.2021 13:08:44</t>
  </si>
  <si>
    <t>03.11.2021 19:45:54</t>
  </si>
  <si>
    <t>DEĞİRMENCİELİ TR-1 35-24-M00076_955222761_955222761</t>
  </si>
  <si>
    <t>03.11.2021 08:20:46</t>
  </si>
  <si>
    <t>03.11.2021 09:39:42</t>
  </si>
  <si>
    <t>03.11.2021 10:19:00</t>
  </si>
  <si>
    <t>03.11.2021 10:58:08</t>
  </si>
  <si>
    <t>03.11.2021 09:56:59</t>
  </si>
  <si>
    <t>03.11.2021 12:54:00</t>
  </si>
  <si>
    <t>PEŞREFLİ TÜRK YURDU 35-29-L00448_A_56361077_56361077</t>
  </si>
  <si>
    <t>03.11.2021 18:27:16</t>
  </si>
  <si>
    <t>03.11.2021 20:01:31</t>
  </si>
  <si>
    <t>DM-1/TR-23 35-14-M00290_956658862_956658862</t>
  </si>
  <si>
    <t>03.11.2021 13:58:38</t>
  </si>
  <si>
    <t>03.11.2021 19:59:32</t>
  </si>
  <si>
    <t>ÇITAK TR-1 45-72-M00222_DIREK TIPI TRAFO HUCRESI H01_2112103</t>
  </si>
  <si>
    <t>03.11.2021 20:55:55</t>
  </si>
  <si>
    <t>03.11.2021 22:37:26</t>
  </si>
  <si>
    <t>GÜZELKÖY TR 45-71-M00984_44426466_56387834_56387834</t>
  </si>
  <si>
    <t>03.11.2021 19:16:30</t>
  </si>
  <si>
    <t>03.11.2021 21:57:14</t>
  </si>
  <si>
    <t>IŞIKLI TR-1 35-29-L00244_35-29-L00244_2365815</t>
  </si>
  <si>
    <t>03.11.2021 18:53:24</t>
  </si>
  <si>
    <t>03.11.2021 19:20:45</t>
  </si>
  <si>
    <t>M-1432 35-02-M01432_910263552_910263552</t>
  </si>
  <si>
    <t>03.11.2021 14:56:45</t>
  </si>
  <si>
    <t>03.11.2021 17:17:17</t>
  </si>
  <si>
    <t>OĞLANANASI TR-7 35-22-M00260_35-22-M00260_2355187</t>
  </si>
  <si>
    <t>03.11.2021 14:07:19</t>
  </si>
  <si>
    <t>03.11.2021 14:54:35</t>
  </si>
  <si>
    <t>HELVACI DM-2 35-17-M00359_AVEA MOBİL M02_66476611</t>
  </si>
  <si>
    <t>03.11.2021 16:34:24</t>
  </si>
  <si>
    <t>03.11.2021 16:39:05</t>
  </si>
  <si>
    <t>İZZETTİN KÖK 45-83-M00132_SİNİRLİ M02_2327937</t>
  </si>
  <si>
    <t>03.11.2021 10:28:12</t>
  </si>
  <si>
    <t>03.11.2021 11:35:45</t>
  </si>
  <si>
    <t>L-470 KÖK 35-18-L00470_L-310 L03_72090181</t>
  </si>
  <si>
    <t>03.11.2021 12:27:59</t>
  </si>
  <si>
    <t>03.11.2021 13:48:57</t>
  </si>
  <si>
    <t>M-2552 35-09-M02552_97709270_97709270</t>
  </si>
  <si>
    <t>03.11.2021 12:09:53</t>
  </si>
  <si>
    <t>03.11.2021 12:35:31</t>
  </si>
  <si>
    <t>FOÇA TR-57 35-23-L00057_FOÇA TR-67 L01_72152892</t>
  </si>
  <si>
    <t>03.11.2021 11:13:00</t>
  </si>
  <si>
    <t>03.11.2021 17:19:00</t>
  </si>
  <si>
    <t>SARUHANLI DM 45-80-M00001_SARUHANLI TM-2 M15_2324167</t>
  </si>
  <si>
    <t>03.11.2021 09:02:59</t>
  </si>
  <si>
    <t>03.11.2021 09:21:00</t>
  </si>
  <si>
    <t>ULUKENT DM-4/19 35-28-M00042_10904077 d1b_5770360</t>
  </si>
  <si>
    <t>03.11.2021 11:45:49</t>
  </si>
  <si>
    <t>03.11.2021 14:00:19</t>
  </si>
  <si>
    <t>HATUNDERE TR-3 35-28-M00568_A_56373493_56373493</t>
  </si>
  <si>
    <t>03.11.2021 10:48:00</t>
  </si>
  <si>
    <t>03.11.2021 12:09:08</t>
  </si>
  <si>
    <t>L-193 ESENEVLER 35-18-L00193_35-18-L00193_2369424</t>
  </si>
  <si>
    <t>03.11.2021 09:09:39</t>
  </si>
  <si>
    <t>03.11.2021 10:47:57</t>
  </si>
  <si>
    <t>K-1692 35-04-K01692_A A1b_5774034</t>
  </si>
  <si>
    <t>04.11.2021 00:18:32</t>
  </si>
  <si>
    <t>04.11.2021 03:35:57</t>
  </si>
  <si>
    <t>K-2394 35-07-K02394_97555396_97555396</t>
  </si>
  <si>
    <t>04.11.2021 14:35:00</t>
  </si>
  <si>
    <t>04.11.2021 16:14:25</t>
  </si>
  <si>
    <t>TR-134/1 35-19-L00359_956668172_956668172</t>
  </si>
  <si>
    <t>04.11.2021 17:46:40</t>
  </si>
  <si>
    <t>04.11.2021 21:34:54</t>
  </si>
  <si>
    <t>04.11.2021 00:13:00</t>
  </si>
  <si>
    <t>04.11.2021 04:04:26</t>
  </si>
  <si>
    <t>04.11.2021 23:07:13</t>
  </si>
  <si>
    <t>05.11.2021 00:16:23</t>
  </si>
  <si>
    <t>L-55 ÖZMET 35-14-L00055_956640029_956640029</t>
  </si>
  <si>
    <t>04.11.2021 12:50:07</t>
  </si>
  <si>
    <t>04.11.2021 14:14:58</t>
  </si>
  <si>
    <t>TR-25 35-19-L00025_956669152_956669152</t>
  </si>
  <si>
    <t>04.11.2021 09:29:21</t>
  </si>
  <si>
    <t>04.11.2021 12:23:34</t>
  </si>
  <si>
    <t>ÇAMLIK DM 35-17-M00173_M-212(ŞAKRAN) M02_66328147</t>
  </si>
  <si>
    <t>04.11.2021 16:30:40</t>
  </si>
  <si>
    <t>04.11.2021 16:31:34</t>
  </si>
  <si>
    <t>FOÇAKÖY TR-1 35-23-M00222_95000527675_95000527675</t>
  </si>
  <si>
    <t>04.11.2021 19:56:54</t>
  </si>
  <si>
    <t>04.11.2021 23:02:30</t>
  </si>
  <si>
    <t>K-2530 35-02-K02530_99529038_99529038</t>
  </si>
  <si>
    <t>04.11.2021 18:24:25</t>
  </si>
  <si>
    <t>04.11.2021 19:45:53</t>
  </si>
  <si>
    <t>04.11.2021 09:28:26</t>
  </si>
  <si>
    <t>04.11.2021 11:51:02</t>
  </si>
  <si>
    <t>ÖRÜCÜLER KÖK 45-74-M00355_HatBaşıAyırıcı_53134239 M03_53134239</t>
  </si>
  <si>
    <t>04.11.2021 05:51:39</t>
  </si>
  <si>
    <t>04.11.2021 07:02:33</t>
  </si>
  <si>
    <t>MURADİYE DM-5/6 KÖK 45-71-M00245_DM-5-5 M01_72322312</t>
  </si>
  <si>
    <t>04.11.2021 08:37:00</t>
  </si>
  <si>
    <t>04.11.2021 13:01:11</t>
  </si>
  <si>
    <t>KAAN TR-1 45-71-M01520_953213988_953213988</t>
  </si>
  <si>
    <t>04.11.2021 11:30:00</t>
  </si>
  <si>
    <t>04.11.2021 20:18:26</t>
  </si>
  <si>
    <t>TR-145 45-78-M00145_953248726_953248726</t>
  </si>
  <si>
    <t>04.11.2021 11:10:16</t>
  </si>
  <si>
    <t>04.11.2021 13:13:38</t>
  </si>
  <si>
    <t>MAHMUTLAR TR-1 35-29-L00118_A_56361323_56361323</t>
  </si>
  <si>
    <t>04.11.2021 10:43:26</t>
  </si>
  <si>
    <t>04.11.2021 13:01:18</t>
  </si>
  <si>
    <t>M-470 35-17-M00470_95000102956_95000102956</t>
  </si>
  <si>
    <t>04.11.2021 10:03:34</t>
  </si>
  <si>
    <t>04.11.2021 15:37:21</t>
  </si>
  <si>
    <t>ERGENEKON TR-3 45-83-L00140_45-83-L00140_61290913</t>
  </si>
  <si>
    <t>AG Pano Arızası</t>
  </si>
  <si>
    <t>04.11.2021 15:05:26</t>
  </si>
  <si>
    <t>04.11.2021 17:52:56</t>
  </si>
  <si>
    <t>GÖKEYÜP MISTIKDAMLARI TR-1 45-78-M00796_45-78-M00796_2353137</t>
  </si>
  <si>
    <t>04.11.2021 09:04:38</t>
  </si>
  <si>
    <t>04.11.2021 17:30:18</t>
  </si>
  <si>
    <t>K-299 35-02-K00299_910072500_910072500</t>
  </si>
  <si>
    <t>04.11.2021 09:43:21</t>
  </si>
  <si>
    <t>04.11.2021 12:22:41</t>
  </si>
  <si>
    <t>04.11.2021 09:27:12</t>
  </si>
  <si>
    <t>04.11.2021 09:27:42</t>
  </si>
  <si>
    <t>04.11.2021 10:39:10</t>
  </si>
  <si>
    <t>04.11.2021 11:54:53</t>
  </si>
  <si>
    <t>GÜMÜLDÜR M-18 35-25-M00018_B m18/b1b_5785805</t>
  </si>
  <si>
    <t>04.11.2021 17:38:01</t>
  </si>
  <si>
    <t>04.11.2021 19:58:03</t>
  </si>
  <si>
    <t>K-2732 35-04-K02732_B_56355534_56355534</t>
  </si>
  <si>
    <t>04.11.2021 09:46:01</t>
  </si>
  <si>
    <t>04.11.2021 11:31:24</t>
  </si>
  <si>
    <t>YELKİ TR-11 35-10-L00011_913821737_913821737</t>
  </si>
  <si>
    <t>04.11.2021 16:18:43</t>
  </si>
  <si>
    <t>04.11.2021 17:44:18</t>
  </si>
  <si>
    <t>M-1176 35-04-M01176_35-04-M01176_2355311</t>
  </si>
  <si>
    <t>04.11.2021 09:39:11</t>
  </si>
  <si>
    <t>04.11.2021 11:12:12</t>
  </si>
  <si>
    <t>AVŞAR İM 45-83-A00002_G KOLU L09_81661206</t>
  </si>
  <si>
    <t>04.11.2021 15:42:21</t>
  </si>
  <si>
    <t>04.11.2021 16:17:50</t>
  </si>
  <si>
    <t>KINIK ORGANİZE DM 35-24-M00208_HatBaşıAyırıcı_53133581 M015_53133581</t>
  </si>
  <si>
    <t>04.11.2021 09:26:36</t>
  </si>
  <si>
    <t>04.11.2021 17:31:31</t>
  </si>
  <si>
    <t>K-1051 35-04-K01051_B_56379115_56379115</t>
  </si>
  <si>
    <t>04.11.2021 14:02:53</t>
  </si>
  <si>
    <t>04.11.2021 16:33:52</t>
  </si>
  <si>
    <t>GÖZTEPE İM 35-01-A00004_TANSAŞ K15_2304007</t>
  </si>
  <si>
    <t>04.11.2021 00:31:00</t>
  </si>
  <si>
    <t>04.11.2021 00:33:44</t>
  </si>
  <si>
    <t>EMİRALEM TR-21 35-28-M00093_966440465_966440465</t>
  </si>
  <si>
    <t>04.11.2021 12:42:52</t>
  </si>
  <si>
    <t>04.11.2021 19:14:03</t>
  </si>
  <si>
    <t>M-531 KAVAKLIDERE KÖK 35-02-M00531_M-530 / M529 M11_72200151</t>
  </si>
  <si>
    <t>04.11.2021 08:27:26</t>
  </si>
  <si>
    <t>04.11.2021 09:44:45</t>
  </si>
  <si>
    <t>YENİ FOÇA TR-10 35-23-M00010_A_56406724_56406724</t>
  </si>
  <si>
    <t>04.11.2021 21:43:20</t>
  </si>
  <si>
    <t>05.11.2021 00:50:28</t>
  </si>
  <si>
    <t>KAYAKÖY DM 35-15-L00866_İLKKURŞUN L05_72307163</t>
  </si>
  <si>
    <t>04.11.2021 08:05:49</t>
  </si>
  <si>
    <t>04.11.2021 09:11:20</t>
  </si>
  <si>
    <t>BAYINDIR İM 35-20-A00001_ZEYTİNOVA-1 L07_2058784</t>
  </si>
  <si>
    <t>04.11.2021 09:20:40</t>
  </si>
  <si>
    <t>04.11.2021 09:55:19</t>
  </si>
  <si>
    <t>DM-2/TR-20 35-22-M00853_TR-51 (ALTINTEPE) M01_66057503</t>
  </si>
  <si>
    <t>04.11.2021 14:31:43</t>
  </si>
  <si>
    <t>04.11.2021 23:48:55</t>
  </si>
  <si>
    <t>04.11.2021 11:13:00</t>
  </si>
  <si>
    <t>04.11.2021 12:00:44</t>
  </si>
  <si>
    <t>TR-22/14 ÇUKUROVA KİMYA EML 45-71-M01186_DAĞITIM TRAFO TR-22/14 ÇUKUROVA KİMYA EML M03_72080454</t>
  </si>
  <si>
    <t>04.11.2021 08:34:07</t>
  </si>
  <si>
    <t>04.11.2021 11:57:20</t>
  </si>
  <si>
    <t>OVAKENT İM 35-15-A00003_LOKMAN KUYU L06_2308499</t>
  </si>
  <si>
    <t>04.11.2021 14:34:52</t>
  </si>
  <si>
    <t>04.11.2021 16:11:12</t>
  </si>
  <si>
    <t>CABBAR DM 45-73-M00100_KULA ÇIKIŞI M08_2058237</t>
  </si>
  <si>
    <t>04.11.2021 09:53:22</t>
  </si>
  <si>
    <t>04.11.2021 10:10:02</t>
  </si>
  <si>
    <t>K-904 35-02-K00904_K-3757/K-175 K02_42316438</t>
  </si>
  <si>
    <t>04.11.2021 02:02:00</t>
  </si>
  <si>
    <t>04.11.2021 02:04:10</t>
  </si>
  <si>
    <t>K-2625 35-02-K02625_910006344_910006344</t>
  </si>
  <si>
    <t>04.11.2021 15:11:00</t>
  </si>
  <si>
    <t>04.11.2021 17:22:24</t>
  </si>
  <si>
    <t>TR-1/7 45-72-M00007_956480207_956480207</t>
  </si>
  <si>
    <t>04.11.2021 01:27:27</t>
  </si>
  <si>
    <t>04.11.2021 03:16:27</t>
  </si>
  <si>
    <t>K-3759 35-02-K03759_K-4479 K02_2061665</t>
  </si>
  <si>
    <t>04.11.2021 17:57:25</t>
  </si>
  <si>
    <t>04.11.2021 18:34:00</t>
  </si>
  <si>
    <t>KARAÇAM TR-1 45-82-M00176_DIREK TIPI TRAFO HUCRESI H01_2088860</t>
  </si>
  <si>
    <t>04.11.2021 18:43:02</t>
  </si>
  <si>
    <t>04.11.2021 20:28:31</t>
  </si>
  <si>
    <t>TİRE TR-8 35-29-L00008_950336535_950336535</t>
  </si>
  <si>
    <t>04.11.2021 14:16:11</t>
  </si>
  <si>
    <t>04.11.2021 16:55:19</t>
  </si>
  <si>
    <t>YUKARI KIZILCA TR-3 35-27-L00053_913699779_913699779</t>
  </si>
  <si>
    <t>04.11.2021 12:18:52</t>
  </si>
  <si>
    <t>04.11.2021 14:12:23</t>
  </si>
  <si>
    <t>K-2676 35-04-K02676_913080350_913080350</t>
  </si>
  <si>
    <t>04.11.2021 08:57:58</t>
  </si>
  <si>
    <t>04.11.2021 11:44:27</t>
  </si>
  <si>
    <t>TR-6 45-77-L00006_945488095_945488095</t>
  </si>
  <si>
    <t>04.11.2021 10:01:46</t>
  </si>
  <si>
    <t>04.11.2021 11:12:34</t>
  </si>
  <si>
    <t>K-3734 35-04-K03734_98988287_98988287</t>
  </si>
  <si>
    <t>04.11.2021 16:36:53</t>
  </si>
  <si>
    <t>04.11.2021 22:09:59</t>
  </si>
  <si>
    <t>04.11.2021 11:58:00</t>
  </si>
  <si>
    <t>04.11.2021 14:33:00</t>
  </si>
  <si>
    <t>TR-26 35-19-L00026_956665146_956665146</t>
  </si>
  <si>
    <t>04.11.2021 13:38:11</t>
  </si>
  <si>
    <t>04.11.2021 15:46:39</t>
  </si>
  <si>
    <t>SOMA A SANTRALİ İM/DM 45-82-A00001_KIRKAĞAÇ L15_2091660</t>
  </si>
  <si>
    <t>04.11.2021 09:01:52</t>
  </si>
  <si>
    <t>04.11.2021 09:14:08</t>
  </si>
  <si>
    <t>AKGEDİK KÖK-3 45-71-M00164_GÜRLE M04_55994698</t>
  </si>
  <si>
    <t>04.11.2021 11:39:10</t>
  </si>
  <si>
    <t>04.11.2021 17:15:18</t>
  </si>
  <si>
    <t>M-2991(YATIRIM REZERVE) 35-02-M02991_A_56379004_56379004</t>
  </si>
  <si>
    <t>04.11.2021 09:44:26</t>
  </si>
  <si>
    <t>04.11.2021 17:36:01</t>
  </si>
  <si>
    <t>ÇANDARLI TR-13 35-30-M00012_955316550_955316550</t>
  </si>
  <si>
    <t>04.11.2021 18:47:01</t>
  </si>
  <si>
    <t>04.11.2021 21:33:04</t>
  </si>
  <si>
    <t>MURADİYE DM-7/1 45-71-M01854_45-71-M01854_2348499</t>
  </si>
  <si>
    <t>04.11.2021 19:11:42</t>
  </si>
  <si>
    <t>04.11.2021 21:51:08</t>
  </si>
  <si>
    <t>04.11.2021 10:48:30</t>
  </si>
  <si>
    <t>04.11.2021 14:18:00</t>
  </si>
  <si>
    <t>DURMUŞ ÖREN SULAMA GRUBU 35-29-M00326_B_56360496_56360496</t>
  </si>
  <si>
    <t>04.11.2021 21:59:13</t>
  </si>
  <si>
    <t>05.11.2021 01:00:03</t>
  </si>
  <si>
    <t>YARBASAN KÖK 45-74-M00119_HatBaşıAyırıcı_77952860 M03_77952860</t>
  </si>
  <si>
    <t>04.11.2021 07:37:22</t>
  </si>
  <si>
    <t>04.11.2021 07:37:42</t>
  </si>
  <si>
    <t>TR-81 35-30-L00081_955331774_955331774</t>
  </si>
  <si>
    <t>04.11.2021 20:51:00</t>
  </si>
  <si>
    <t>04.11.2021 23:01:46</t>
  </si>
  <si>
    <t>ASARLIK TR-6 35-28-M00177_953376155_953376155</t>
  </si>
  <si>
    <t>04.11.2021 19:22:15</t>
  </si>
  <si>
    <t>04.11.2021 22:29:34</t>
  </si>
  <si>
    <t>K-3759 35-02-K03759_TRAFO K03_2307683</t>
  </si>
  <si>
    <t>04.11.2021 18:40:00</t>
  </si>
  <si>
    <t>04.11.2021 19:19:38</t>
  </si>
  <si>
    <t>L-65 GÜNEŞLİKENT 35-14-L00065_8846381 8b_5947526</t>
  </si>
  <si>
    <t>04.11.2021 09:30:43</t>
  </si>
  <si>
    <t>04.11.2021 11:06:31</t>
  </si>
  <si>
    <t>K-1772 35-01-K01772_A_56368578_56368578</t>
  </si>
  <si>
    <t>04.11.2021 20:22:55</t>
  </si>
  <si>
    <t>04.11.2021 21:54:32</t>
  </si>
  <si>
    <t>L-242 35-18-L00242_950441093_950441093</t>
  </si>
  <si>
    <t>04.11.2021 14:14:03</t>
  </si>
  <si>
    <t>04.11.2021 20:13:41</t>
  </si>
  <si>
    <t>MURADİYE TR-5 (ESKİ MEZARLIK YANI) 45-71-M00204_C C2_5974704</t>
  </si>
  <si>
    <t>04.11.2021 06:59:40</t>
  </si>
  <si>
    <t>04.11.2021 11:36:17</t>
  </si>
  <si>
    <t>ERDELLİ TR-2 KÖK 45-72-L00476_ARABACI BOZKÖY ÇIKIŞ L04_66551686</t>
  </si>
  <si>
    <t>04.11.2021 09:07:32</t>
  </si>
  <si>
    <t>04.11.2021 17:19:53</t>
  </si>
  <si>
    <t>İLKKURŞUN MERKEZ TR-1 35-15-L00489_DIREK TIPI TRAFO HUCRESI H01_2050551</t>
  </si>
  <si>
    <t>04.11.2021 09:31:00</t>
  </si>
  <si>
    <t>04.11.2021 10:11:01</t>
  </si>
  <si>
    <t>M-869 EĞRİDERE KÖYÜ 35-02-M00869_B_56364819_56364819</t>
  </si>
  <si>
    <t>04.11.2021 13:36:57</t>
  </si>
  <si>
    <t>04.11.2021 14:36:17</t>
  </si>
  <si>
    <t>MEHMETLER TR-1 35-29-L00637_35-29-L00637_2363500</t>
  </si>
  <si>
    <t>04.11.2021 10:02:11</t>
  </si>
  <si>
    <t>04.11.2021 17:32:03</t>
  </si>
  <si>
    <t>DM-1/14-A (POSTANE TR) 45-71-M00036_DM-1/13 M01_66470557</t>
  </si>
  <si>
    <t>04.11.2021 15:55:00</t>
  </si>
  <si>
    <t>04.11.2021 17:39:59</t>
  </si>
  <si>
    <t>KORDON TR-2 45-78-M00760_DIREK TIPI TRAFO HUCRESI H01_2112375</t>
  </si>
  <si>
    <t>04.11.2021 12:06:57</t>
  </si>
  <si>
    <t>04.11.2021 13:37:44</t>
  </si>
  <si>
    <t>DAĞDERE DM 45-72-M00097_KÖMÜRCÜ M06_2106081</t>
  </si>
  <si>
    <t>04.11.2021 11:43:22</t>
  </si>
  <si>
    <t>04.11.2021 11:48:12</t>
  </si>
  <si>
    <t>KUŞÇULAR DM 35-19-M00461_ALAÇATI-1 ÇIKIŞ M02_46998891</t>
  </si>
  <si>
    <t>04.11.2021 09:14:02</t>
  </si>
  <si>
    <t>04.11.2021 09:16:24</t>
  </si>
  <si>
    <t>L-152 ÇEŞME SU TR 35-18-L00152_10892728 d1_5954733</t>
  </si>
  <si>
    <t>04.11.2021 21:00:22</t>
  </si>
  <si>
    <t>04.11.2021 21:57:11</t>
  </si>
  <si>
    <t>L-134 DENETMENLER SİTESİ 35-14-L00134_956645809_956645809</t>
  </si>
  <si>
    <t>04.11.2021 15:40:47</t>
  </si>
  <si>
    <t>04.11.2021 17:34:37</t>
  </si>
  <si>
    <t>SOMA TR-12 45-82-M00012_45-82-M00012_72186425</t>
  </si>
  <si>
    <t>04.11.2021 09:02:47</t>
  </si>
  <si>
    <t>04.11.2021 12:34:08</t>
  </si>
  <si>
    <t>KÜÇÜKKALE KÖK 35-29-L00036_MEHMETLER L02_2088232</t>
  </si>
  <si>
    <t>04.11.2021 11:31:58</t>
  </si>
  <si>
    <t>04.11.2021 17:33:26</t>
  </si>
  <si>
    <t>KARGINIŞIKLAR TR-1 45-74-M00125_DIREK TIPI TRAFO HUCRESI H01_2057033</t>
  </si>
  <si>
    <t>04.11.2021 17:16:17</t>
  </si>
  <si>
    <t>04.11.2021 20:21:29</t>
  </si>
  <si>
    <t>BALLICA İM 45-72-A00005_HAMİDİYE L07_2095866</t>
  </si>
  <si>
    <t>04.11.2021 18:16:12</t>
  </si>
  <si>
    <t>04.11.2021 18:28:08</t>
  </si>
  <si>
    <t>SELİMŞAHLAR TR-1 45-71-M00133_BEYDERE KÖK M07_2079699</t>
  </si>
  <si>
    <t>04.11.2021 15:28:32</t>
  </si>
  <si>
    <t>04.11.2021 16:30:00</t>
  </si>
  <si>
    <t>KUŞÇULAR TR-7 35-19-M00219_DIREK TIPI TRAFO HUCRESI H01_2057922</t>
  </si>
  <si>
    <t>04.11.2021 09:35:14</t>
  </si>
  <si>
    <t>04.11.2021 17:25:05</t>
  </si>
  <si>
    <t>04.11.2021 00:00:10</t>
  </si>
  <si>
    <t>04.11.2021 00:04:09</t>
  </si>
  <si>
    <t>KARAKÖY TR-1 45-72-L00275_A_65509287_65509287</t>
  </si>
  <si>
    <t>04.11.2021 11:05:14</t>
  </si>
  <si>
    <t>04.11.2021 13:53:07</t>
  </si>
  <si>
    <t>DM-19/02A 45-71-M02184_DM-20/20 M03_65995565</t>
  </si>
  <si>
    <t>04.11.2021 10:04:08</t>
  </si>
  <si>
    <t>04.11.2021 10:43:27</t>
  </si>
  <si>
    <t>PE-MA MANTAR ÖZEL TR-1 35-23-M00134Ö_DIREK TIPI TRAFO HUCRESI H01_2046351</t>
  </si>
  <si>
    <t>04.11.2021 13:31:33</t>
  </si>
  <si>
    <t>04.11.2021 17:13:11</t>
  </si>
  <si>
    <t>VELİLER KÖK 35-31-L00116_CERİTLER TR-1 L03_2119151</t>
  </si>
  <si>
    <t>04.11.2021 08:06:32</t>
  </si>
  <si>
    <t>04.11.2021 08:07:52</t>
  </si>
  <si>
    <t>04.11.2021 05:32:00</t>
  </si>
  <si>
    <t>04.11.2021 06:35:59</t>
  </si>
  <si>
    <t>M-2016 35-01-M02016_911999871_911999871</t>
  </si>
  <si>
    <t>04.11.2021 13:04:15</t>
  </si>
  <si>
    <t>04.11.2021 14:38:50</t>
  </si>
  <si>
    <t>EBSO TM 35-09-A00001_EBSO-20 K49_2312303</t>
  </si>
  <si>
    <t>Yabani Hayvan Teması</t>
  </si>
  <si>
    <t>04.11.2021 08:32:42</t>
  </si>
  <si>
    <t>04.11.2021 09:14:00</t>
  </si>
  <si>
    <t>L-283 35-18-L00283_950458873_950458873</t>
  </si>
  <si>
    <t>04.11.2021 10:11:33</t>
  </si>
  <si>
    <t>04.11.2021 13:36:25</t>
  </si>
  <si>
    <t>BÖLCEK-1 TR 35-16-M00022_953336834_953336834</t>
  </si>
  <si>
    <t>04.11.2021 21:15:44</t>
  </si>
  <si>
    <t>05.11.2021 00:00:30</t>
  </si>
  <si>
    <t>TR-21 45-77-L00021_A_56395163_56395163</t>
  </si>
  <si>
    <t>04.11.2021 10:54:28</t>
  </si>
  <si>
    <t>04.11.2021 11:36:28</t>
  </si>
  <si>
    <t>ALSANCAK TM 35-01-A00005_ŞARK SANAYİ K18_2308243</t>
  </si>
  <si>
    <t>04.11.2021 01:38:26</t>
  </si>
  <si>
    <t>04.11.2021 01:39:34</t>
  </si>
  <si>
    <t>TR-114 35-16-L00114_953355704_953355704</t>
  </si>
  <si>
    <t>04.11.2021 11:51:36</t>
  </si>
  <si>
    <t>04.11.2021 17:52:14</t>
  </si>
  <si>
    <t>YENİ BAĞARASI TR-4 35-23-M00210_95000005492_95000005492</t>
  </si>
  <si>
    <t>04.11.2021 17:35:10</t>
  </si>
  <si>
    <t>04.11.2021 18:33:18</t>
  </si>
  <si>
    <t>MANDIRA ÖNÜ FAHRİ DOĞAN VE ARK. TR 35-24-M00036_955226624_955226624</t>
  </si>
  <si>
    <t>04.11.2021 14:51:01</t>
  </si>
  <si>
    <t>04.11.2021 15:34:10</t>
  </si>
  <si>
    <t>L-259 35-14-L00259_8289164 A1b_5947550</t>
  </si>
  <si>
    <t>04.11.2021 19:01:30</t>
  </si>
  <si>
    <t>04.11.2021 20:54:11</t>
  </si>
  <si>
    <t>FOÇA TR-37 35-23-L00037_DAĞITIM TRAFO FOÇA TR-37 L04_72152304</t>
  </si>
  <si>
    <t>04.11.2021 09:18:00</t>
  </si>
  <si>
    <t>04.11.2021 17:55:00</t>
  </si>
  <si>
    <t>GEDİK KATRANDERE TR-2 35-31-L00133_35-31-L00133_2364010</t>
  </si>
  <si>
    <t>04.11.2021 09:01:22</t>
  </si>
  <si>
    <t>04.11.2021 17:18:29</t>
  </si>
  <si>
    <t>DM-2/TR15A 45-71-M02111_953216814_953216814</t>
  </si>
  <si>
    <t>04.11.2021 20:55:12</t>
  </si>
  <si>
    <t>04.11.2021 22:13:14</t>
  </si>
  <si>
    <t>GÖRDES TR-32 45-75-M00032_945604418_945604418</t>
  </si>
  <si>
    <t>04.11.2021 14:00:00</t>
  </si>
  <si>
    <t>04.11.2021 15:23:34</t>
  </si>
  <si>
    <t>K-49 35-01-K00049_911921962_911921962</t>
  </si>
  <si>
    <t>04.11.2021 00:19:48</t>
  </si>
  <si>
    <t>04.11.2021 02:34:05</t>
  </si>
  <si>
    <t>PINARKÖY TR-1 35-16-L00265_35-16-L00265_2362169</t>
  </si>
  <si>
    <t>04.11.2021 11:54:12</t>
  </si>
  <si>
    <t>04.11.2021 13:08:34</t>
  </si>
  <si>
    <t>DM-2/12 45-72-M00610_956508649_956508649</t>
  </si>
  <si>
    <t>04.11.2021 16:35:27</t>
  </si>
  <si>
    <t>04.11.2021 18:02:51</t>
  </si>
  <si>
    <t>04.11.2021 09:38:22</t>
  </si>
  <si>
    <t>04.11.2021 09:46:12</t>
  </si>
  <si>
    <t>K-1006 35-09-K01006_C_56383983_56383983</t>
  </si>
  <si>
    <t>04.11.2021 15:29:19</t>
  </si>
  <si>
    <t>04.11.2021 17:16:22</t>
  </si>
  <si>
    <t>GÖKÇEN DM 1-1/2 35-29-L00059_48309442_56396013_56396013</t>
  </si>
  <si>
    <t>04.11.2021 12:35:14</t>
  </si>
  <si>
    <t>04.11.2021 16:11:14</t>
  </si>
  <si>
    <t>AYASKENT-3 TR 35-16-M00012_953321688_953321688</t>
  </si>
  <si>
    <t>04.11.2021 18:18:15</t>
  </si>
  <si>
    <t>04.11.2021 22:00:37</t>
  </si>
  <si>
    <t>04.11.2021 17:20:22</t>
  </si>
  <si>
    <t>04.11.2021 17:32:59</t>
  </si>
  <si>
    <t>M-3081(YATIRIM REZERVE) 35-02-M03081_E_56357245_56357245</t>
  </si>
  <si>
    <t>04.11.2021 09:44:00</t>
  </si>
  <si>
    <t>04.11.2021 11:57:08</t>
  </si>
  <si>
    <t>K-611 35-02-K00611_99886838_99886838</t>
  </si>
  <si>
    <t>04.11.2021 15:28:15</t>
  </si>
  <si>
    <t>04.11.2021 19:09:45</t>
  </si>
  <si>
    <t>04.11.2021 14:25:38</t>
  </si>
  <si>
    <t>04.11.2021 14:54:10</t>
  </si>
  <si>
    <t>YELKİ TR-6 (M-2343) 35-10-M02343_35-10-M02343_42776417</t>
  </si>
  <si>
    <t>04.11.2021 10:26:33</t>
  </si>
  <si>
    <t>04.11.2021 14:59:40</t>
  </si>
  <si>
    <t>YEŞİLYURT DM 45-73-M00476_SOBRAN M02_2318327</t>
  </si>
  <si>
    <t>04.11.2021 07:58:15</t>
  </si>
  <si>
    <t>04.11.2021 09:35:45</t>
  </si>
  <si>
    <t>TERZİLER TR-1 45-81-M00237_45-81-M00237_2376475</t>
  </si>
  <si>
    <t>04.11.2021 17:43:58</t>
  </si>
  <si>
    <t>04.11.2021 18:35:48</t>
  </si>
  <si>
    <t>ÖREN TR-3 35-27-L00218_ÖREN TR-4/ÖREN TR-5 L02_72159949</t>
  </si>
  <si>
    <t>04.11.2021 09:50:52</t>
  </si>
  <si>
    <t>04.11.2021 19:05:29</t>
  </si>
  <si>
    <t>M-1353 35-08-M01353_35-08-M01353_42038881</t>
  </si>
  <si>
    <t>04.11.2021 11:00:12</t>
  </si>
  <si>
    <t>04.11.2021 14:50:53</t>
  </si>
  <si>
    <t>K-3549 35-09-K03549_TRAFO K04_45354725</t>
  </si>
  <si>
    <t>04.11.2021 12:02:00</t>
  </si>
  <si>
    <t>04.11.2021 14:48:53</t>
  </si>
  <si>
    <t>KARAKURT KÖK 45-76-M00049_KARAKURT M02_72213534</t>
  </si>
  <si>
    <t>04.11.2021 10:00:25</t>
  </si>
  <si>
    <t>04.11.2021 13:44:45</t>
  </si>
  <si>
    <t>TOKMAKLI KÖK 45-86-M00047_TOKMAKLI M05_72227683</t>
  </si>
  <si>
    <t>04.11.2021 09:54:43</t>
  </si>
  <si>
    <t>04.11.2021 09:55:22</t>
  </si>
  <si>
    <t>_10842457_56359247_56359247</t>
  </si>
  <si>
    <t>04.11.2021 16:23:00</t>
  </si>
  <si>
    <t>04.11.2021 16:52:47</t>
  </si>
  <si>
    <t>04.11.2021 09:39:03</t>
  </si>
  <si>
    <t>04.11.2021 09:55:30</t>
  </si>
  <si>
    <t>SOMA TR-12 45-82-M00012_C_65510014_65510014</t>
  </si>
  <si>
    <t>04.11.2021 14:24:21</t>
  </si>
  <si>
    <t>04.11.2021 15:23:46</t>
  </si>
  <si>
    <t>ÇENİKLER TR-1 35-20-L00260_955210357_955210357</t>
  </si>
  <si>
    <t>04.11.2021 12:48:22</t>
  </si>
  <si>
    <t>04.11.2021 15:06:51</t>
  </si>
  <si>
    <t>RECEPLİ KÖYÜ TR-1 45-71-M01694_953205274_953205274</t>
  </si>
  <si>
    <t>04.11.2021 23:04:43</t>
  </si>
  <si>
    <t>05.11.2021 05:11:31</t>
  </si>
  <si>
    <t>DOĞANÇAY İM 35-04-A00004_TRAFO-1 K07_77533378</t>
  </si>
  <si>
    <t>04.11.2021 11:16:02</t>
  </si>
  <si>
    <t>04.11.2021 11:17:02</t>
  </si>
  <si>
    <t>_B_56398938_56398938</t>
  </si>
  <si>
    <t>04.11.2021 18:21:57</t>
  </si>
  <si>
    <t>04.11.2021 21:44:05</t>
  </si>
  <si>
    <t>K-3094 35-02-K03094_A_56379053_56379053</t>
  </si>
  <si>
    <t>04.11.2021 07:02:10</t>
  </si>
  <si>
    <t>04.11.2021 11:41:16</t>
  </si>
  <si>
    <t>L-108 GÖDENCE 35-14-L00108_956640984_956640984</t>
  </si>
  <si>
    <t>04.11.2021 20:31:12</t>
  </si>
  <si>
    <t>04.11.2021 23:31:37</t>
  </si>
  <si>
    <t>K-1457 35-01-K01457_911687506_911687506</t>
  </si>
  <si>
    <t>04.11.2021 16:29:27</t>
  </si>
  <si>
    <t>04.11.2021 17:29:29</t>
  </si>
  <si>
    <t>MURADİYE TR-3 45-71-M02147_966506221_966506221</t>
  </si>
  <si>
    <t>04.11.2021 13:47:54</t>
  </si>
  <si>
    <t>04.11.2021 15:51:36</t>
  </si>
  <si>
    <t>ÖRÜCÜLER KÖK 45-74-M00355_DEMİRCİLER M02_79409496</t>
  </si>
  <si>
    <t>04.11.2021 12:09:48</t>
  </si>
  <si>
    <t>04.11.2021 13:48:43</t>
  </si>
  <si>
    <t>K-568 35-03-K00568_B_56365956_56365956</t>
  </si>
  <si>
    <t>04.11.2021 11:10:59</t>
  </si>
  <si>
    <t>04.11.2021 13:04:35</t>
  </si>
  <si>
    <t>04.11.2021 09:27:22</t>
  </si>
  <si>
    <t>04.11.2021 17:42:50</t>
  </si>
  <si>
    <t>DM-13/07 45-71-M00347_A_56396484_56396484</t>
  </si>
  <si>
    <t>04.11.2021 14:31:00</t>
  </si>
  <si>
    <t>04.11.2021 16:20:46</t>
  </si>
  <si>
    <t>TEKELİ ARITMA KÖK 35-22-M00090_İTOP M04_2127061</t>
  </si>
  <si>
    <t>04.11.2021 09:43:51</t>
  </si>
  <si>
    <t>04.11.2021 10:33:13</t>
  </si>
  <si>
    <t>ARSLANLAR TM 35-26-A00004_SANAYİ-1 M13_2305577</t>
  </si>
  <si>
    <t>04.11.2021 09:53:43</t>
  </si>
  <si>
    <t>04.11.2021 10:19:31</t>
  </si>
  <si>
    <t>POYRAZDAMLARI TR-2 45-78-M00572_45-78-M00572_2352474</t>
  </si>
  <si>
    <t>04.11.2021 02:24:11</t>
  </si>
  <si>
    <t>04.11.2021 03:27:25</t>
  </si>
  <si>
    <t>DM-13/08 TRAFİK TESCİL 45-71-M00350_D_56397155_56397155</t>
  </si>
  <si>
    <t>04.11.2021 14:06:00</t>
  </si>
  <si>
    <t>04.11.2021 14:40:00</t>
  </si>
  <si>
    <t>DM-2/2 (ALAYBEY KÖPRÜSÜ) 45-71-M00165_45-71-M00165_66485093</t>
  </si>
  <si>
    <t>04.11.2021 09:03:49</t>
  </si>
  <si>
    <t>04.11.2021 15:07:49</t>
  </si>
  <si>
    <t>ÇANDARLI TR-6 35-30-M00006_A_56363058_56363058</t>
  </si>
  <si>
    <t>04.11.2021 12:53:17</t>
  </si>
  <si>
    <t>04.11.2021 15:40:14</t>
  </si>
  <si>
    <t>MORALILAR İM 45-72-A00002_PINARCIK L03_2097901</t>
  </si>
  <si>
    <t>04.11.2021 08:52:52</t>
  </si>
  <si>
    <t>04.11.2021 08:53:42</t>
  </si>
  <si>
    <t>K-4412 35-01-K04412_911352375_911352375</t>
  </si>
  <si>
    <t>04.11.2021 20:17:29</t>
  </si>
  <si>
    <t>04.11.2021 22:54:38</t>
  </si>
  <si>
    <t>HELVACI DM-2 35-17-M00359_HELVACI M04_66476669</t>
  </si>
  <si>
    <t>04.11.2021 09:00:22</t>
  </si>
  <si>
    <t>04.11.2021 09:42:52</t>
  </si>
  <si>
    <t>M-2595 BEŞYOL DM 35-02-M02595_BEŞYOL DM GİRİŞ M07_50219747</t>
  </si>
  <si>
    <t>04.11.2021 11:18:24</t>
  </si>
  <si>
    <t>04.11.2021 11:59:15</t>
  </si>
  <si>
    <t>K-1933 35-09-K01933_K-2994 K03_45354139</t>
  </si>
  <si>
    <t>04.11.2021 11:23:25</t>
  </si>
  <si>
    <t>M-1103 35-03-M01103_B_56362943_56362943</t>
  </si>
  <si>
    <t>04.11.2021 12:02:42</t>
  </si>
  <si>
    <t>04.11.2021 14:26:24</t>
  </si>
  <si>
    <t>ALÇUK TM 35-17-A00001_DERSAN-1 M26_2307836</t>
  </si>
  <si>
    <t>04.11.2021 13:21:32</t>
  </si>
  <si>
    <t>04.11.2021 14:24:52</t>
  </si>
  <si>
    <t>K-1281 35-01-K01281_912949745_912949745</t>
  </si>
  <si>
    <t>04.11.2021 19:20:43</t>
  </si>
  <si>
    <t>04.11.2021 21:27:09</t>
  </si>
  <si>
    <t>DİKİLİ İM 35-30-A00001_DEMİRTAŞ M02_72357031</t>
  </si>
  <si>
    <t>04.11.2021 17:11:02</t>
  </si>
  <si>
    <t>04.11.2021 17:28:00</t>
  </si>
  <si>
    <t>M-850 KARAÇAM KÖK 35-02-M00850_EĞRİDERE M05_2065729</t>
  </si>
  <si>
    <t>04.11.2021 10:48:32</t>
  </si>
  <si>
    <t>04.11.2021 11:42:19</t>
  </si>
  <si>
    <t>K-3193 35-03-K03193_97463769_97463769</t>
  </si>
  <si>
    <t>04.11.2021 22:19:03</t>
  </si>
  <si>
    <t>04.11.2021 23:48:12</t>
  </si>
  <si>
    <t>GÖRDES TR-27 45-75-M00042_GÖRDES TR-28 M01_61363690</t>
  </si>
  <si>
    <t>04.11.2021 10:12:34</t>
  </si>
  <si>
    <t>04.11.2021 10:41:33</t>
  </si>
  <si>
    <t>L-232 BİTLİSLİLER 35-14-L00232_6010775_56354907_56354907</t>
  </si>
  <si>
    <t>04.11.2021 11:05:29</t>
  </si>
  <si>
    <t>04.11.2021 12:38:00</t>
  </si>
  <si>
    <t>ŞEMİKLER TM 35-04-A00003_ŞEMİKLER-7 K32_2312122</t>
  </si>
  <si>
    <t>04.11.2021 08:49:12</t>
  </si>
  <si>
    <t>04.11.2021 09:33:57</t>
  </si>
  <si>
    <t>K-827 35-01-K00827_911616082_911616082</t>
  </si>
  <si>
    <t>04.11.2021 15:56:00</t>
  </si>
  <si>
    <t>04.11.2021 17:18:40</t>
  </si>
  <si>
    <t>TR-21 35-16-L00021_953318049_953318049</t>
  </si>
  <si>
    <t>04.11.2021 09:33:32</t>
  </si>
  <si>
    <t>04.11.2021 13:30:27</t>
  </si>
  <si>
    <t>DM-1/TR-12 (TR-58) ALPKENT 35-26-M00058_956617319_956617319</t>
  </si>
  <si>
    <t>04.11.2021 14:09:10</t>
  </si>
  <si>
    <t>04.11.2021 15:54:42</t>
  </si>
  <si>
    <t>K-1940 35-09-K01940_K-1934 K03_2067722</t>
  </si>
  <si>
    <t>04.11.2021 12:05:11</t>
  </si>
  <si>
    <t>04.11.2021 13:24:20</t>
  </si>
  <si>
    <t>M-2991(YATIRIM REZERVE) 35-02-M02991_B_56381749_56381749</t>
  </si>
  <si>
    <t>04.11.2021 09:42:27</t>
  </si>
  <si>
    <t>04.11.2021 17:37:21</t>
  </si>
  <si>
    <t>OKLUİSA KÖK 45-81-M00046_ESKİN GRUP M03_71994399</t>
  </si>
  <si>
    <t>04.11.2021 10:02:22</t>
  </si>
  <si>
    <t>04.11.2021 17:27:36</t>
  </si>
  <si>
    <t>MEHMETLER TR-1 35-29-L00637_954740787_954740787</t>
  </si>
  <si>
    <t>04.11.2021 09:09:57</t>
  </si>
  <si>
    <t>04.11.2021 10:34:09</t>
  </si>
  <si>
    <t>MORDOĞAN TR-25 35-21-L00153_966592776_966592776</t>
  </si>
  <si>
    <t>04.11.2021 14:51:00</t>
  </si>
  <si>
    <t>04.11.2021 15:25:34</t>
  </si>
  <si>
    <t>TR-84 35-19-L00084_956682796_956682796</t>
  </si>
  <si>
    <t>04.11.2021 22:15:43</t>
  </si>
  <si>
    <t>04.11.2021 23:47:48</t>
  </si>
  <si>
    <t>KARABURUN İM 35-21-A00001_MORDOĞAN M04_2062905</t>
  </si>
  <si>
    <t>04.11.2021 01:03:03</t>
  </si>
  <si>
    <t>04.11.2021 01:12:00</t>
  </si>
  <si>
    <t>POYRAZDAMLARI TR-11 45-78-M00576_HatBaşıAyırıcı_53139336 M05_53139336</t>
  </si>
  <si>
    <t>04.11.2021 11:00:58</t>
  </si>
  <si>
    <t>04.11.2021 11:36:19</t>
  </si>
  <si>
    <t>CABBAR DM 45-73-M00100_DSİ ÇIKIŞ M03_2057597</t>
  </si>
  <si>
    <t>04.11.2021 07:33:56</t>
  </si>
  <si>
    <t>04.11.2021 07:40:53</t>
  </si>
  <si>
    <t>04.11.2021 14:53:37</t>
  </si>
  <si>
    <t>04.11.2021 16:56:45</t>
  </si>
  <si>
    <t>L-47 DENİZKENT SİTESİ 35-14-L00047_7751390_56377889_56377889</t>
  </si>
  <si>
    <t>04.11.2021 18:04:00</t>
  </si>
  <si>
    <t>04.11.2021 20:23:21</t>
  </si>
  <si>
    <t>MENEMEN GÖRECE TR-2 35-28-M00272_35-28-M00272_2363453</t>
  </si>
  <si>
    <t>04.11.2021 19:29:54</t>
  </si>
  <si>
    <t>04.11.2021 20:58:24</t>
  </si>
  <si>
    <t>SANCAKLI KAYADİBİ 45-71-M00641_953203521_953203521</t>
  </si>
  <si>
    <t>04.11.2021 20:24:17</t>
  </si>
  <si>
    <t>05.11.2021 05:01:43</t>
  </si>
  <si>
    <t>K-4163 35-02-K04163_99758823_99758823</t>
  </si>
  <si>
    <t>04.11.2021 12:20:47</t>
  </si>
  <si>
    <t>04.11.2021 13:39:31</t>
  </si>
  <si>
    <t>HACIİSA TR-1 45-83-L00282_955156914_955156914</t>
  </si>
  <si>
    <t>04.11.2021 20:12:04</t>
  </si>
  <si>
    <t>04.11.2021 23:33:30</t>
  </si>
  <si>
    <t>DEREKÖY KÖK 45-77-L00290_YURTBAŞI L05_2334410</t>
  </si>
  <si>
    <t>04.11.2021 09:28:12</t>
  </si>
  <si>
    <t>ÖRNEKKÖY TR-1 35-27-L00128_98924664_98924664</t>
  </si>
  <si>
    <t>04.11.2021 08:56:48</t>
  </si>
  <si>
    <t>04.11.2021 09:49:59</t>
  </si>
  <si>
    <t>ERGENLİ TR-2 35-20-L00456_955213322_955213322</t>
  </si>
  <si>
    <t>04.11.2021 16:30:03</t>
  </si>
  <si>
    <t>04.11.2021 18:08:13</t>
  </si>
  <si>
    <t>M-2145 35-07-M02145_97563119_97563119</t>
  </si>
  <si>
    <t>04.11.2021 12:56:13</t>
  </si>
  <si>
    <t>K-1936 35-09-K01936_K-4046 K01_45352831</t>
  </si>
  <si>
    <t>04.11.2021 09:13:45</t>
  </si>
  <si>
    <t>04.11.2021 11:16:00</t>
  </si>
  <si>
    <t>ÜÇPINAR DM 45-71-M00183_PELİTALAN M03_72249125</t>
  </si>
  <si>
    <t>04.11.2021 09:44:28</t>
  </si>
  <si>
    <t>04.11.2021 18:38:53</t>
  </si>
  <si>
    <t>TR-51 TORBALI PAZAR YERİ 35-26-M00051_A A01_56421683</t>
  </si>
  <si>
    <t>04.11.2021 13:42:49</t>
  </si>
  <si>
    <t>04.11.2021 15:25:35</t>
  </si>
  <si>
    <t>YUKARIKOÇAKLAR TR-1 45-79-M00104_945553477_945553477</t>
  </si>
  <si>
    <t>04.11.2021 09:52:11</t>
  </si>
  <si>
    <t>04.11.2021 11:42:13</t>
  </si>
  <si>
    <t>MORDOĞAN TR-1 35-21-L00201_953358474_953358474</t>
  </si>
  <si>
    <t>04.11.2021 13:16:00</t>
  </si>
  <si>
    <t>04.11.2021 14:43:39</t>
  </si>
  <si>
    <t>L-127 ÇAKMAKKENT 35-14-L00127_8090679 B1b_5946918</t>
  </si>
  <si>
    <t>04.11.2021 22:07:22</t>
  </si>
  <si>
    <t>04.11.2021 23:34:28</t>
  </si>
  <si>
    <t>04.11.2021 09:11:16</t>
  </si>
  <si>
    <t>04.11.2021 14:07:35</t>
  </si>
  <si>
    <t>DM-11F TURGUT ÖZAL-2 45-71-M00388_45-71-M00388_66174728</t>
  </si>
  <si>
    <t>04.11.2021 17:09:25</t>
  </si>
  <si>
    <t>04.11.2021 18:27:40</t>
  </si>
  <si>
    <t>GÜMÜLDÜR DM-3 (M-29) 35-25-M00029_GÜMÜLDÜR M-28 M03_72083813</t>
  </si>
  <si>
    <t>04.11.2021 09:24:12</t>
  </si>
  <si>
    <t>04.11.2021 15:04:05</t>
  </si>
  <si>
    <t>L-283 35-18-L00283_950458904_950458904</t>
  </si>
  <si>
    <t>04.11.2021 15:43:18</t>
  </si>
  <si>
    <t>04.11.2021 18:04:29</t>
  </si>
  <si>
    <t>K-3872 35-04-K03872_TRAFO-1 K03_2046679</t>
  </si>
  <si>
    <t>04.11.2021 09:41:47</t>
  </si>
  <si>
    <t>04.11.2021 12:25:17</t>
  </si>
  <si>
    <t>KARAHALİLLİ KÖK 35-20-L00087_SÖĞÜTÖREN DAĞLAR GRUBU L02_66504213</t>
  </si>
  <si>
    <t>04.11.2021 08:58:22</t>
  </si>
  <si>
    <t>04.11.2021 16:27:14</t>
  </si>
  <si>
    <t>YENİKÖY YÖRÜKLER MAH. TR-5 35-15-L00505_35-15-L00505_2365938</t>
  </si>
  <si>
    <t>04.11.2021 16:57:00</t>
  </si>
  <si>
    <t>04.11.2021 17:28:27</t>
  </si>
  <si>
    <t>DEREÇİFTLİK TR-1 45-75-M00235_945612848_945612848</t>
  </si>
  <si>
    <t>04.11.2021 19:36:15</t>
  </si>
  <si>
    <t>04.11.2021 20:55:02</t>
  </si>
  <si>
    <t>M-1373 35-04-M01373_A_56380694_56380694</t>
  </si>
  <si>
    <t>04.11.2021 10:06:46</t>
  </si>
  <si>
    <t>04.11.2021 11:09:04</t>
  </si>
  <si>
    <t>BEDDELLER TR-1 45-81-M00126_45-81-M00126_2376135</t>
  </si>
  <si>
    <t>04.11.2021 18:20:07</t>
  </si>
  <si>
    <t>04.11.2021 19:24:10</t>
  </si>
  <si>
    <t>İZZETTİN TARIMSAL SULAMA TR-5 45-83-M00348_45-83-M00348_2347594</t>
  </si>
  <si>
    <t>04.11.2021 12:40:12</t>
  </si>
  <si>
    <t>04.11.2021 15:54:44</t>
  </si>
  <si>
    <t>PİYADELER KÖK 45-73-M00136_ALKAN M06_66674813</t>
  </si>
  <si>
    <t>04.11.2021 18:06:00</t>
  </si>
  <si>
    <t>04.11.2021 18:25:00</t>
  </si>
  <si>
    <t>PAYAMLI M-12 35-25-M00185_956641130_956641130</t>
  </si>
  <si>
    <t>04.11.2021 14:31:18</t>
  </si>
  <si>
    <t>04.11.2021 18:37:05</t>
  </si>
  <si>
    <t>TR-19 35-16-L00019_953318398_953318398</t>
  </si>
  <si>
    <t>04.11.2021 10:04:01</t>
  </si>
  <si>
    <t>04.11.2021 17:18:37</t>
  </si>
  <si>
    <t>M-2552 35-09-M02552_35-09-M02552_65774467</t>
  </si>
  <si>
    <t>04.11.2021 05:11:09</t>
  </si>
  <si>
    <t>04.11.2021 08:45:48</t>
  </si>
  <si>
    <t>04.11.2021 08:07:02</t>
  </si>
  <si>
    <t>GERENKÖY TR-5 35-23-M00151_950415707_950415707</t>
  </si>
  <si>
    <t>04.11.2021 17:44:09</t>
  </si>
  <si>
    <t>04.11.2021 18:51:17</t>
  </si>
  <si>
    <t>BEBEKLİ TR-1 45-77-L00196_945493202_945493202</t>
  </si>
  <si>
    <t>04.11.2021 13:21:04</t>
  </si>
  <si>
    <t>04.11.2021 15:46:59</t>
  </si>
  <si>
    <t>KOYUNDERE TR-12 35-28-M00161_11355208_56366505_56366505</t>
  </si>
  <si>
    <t>04.11.2021 15:45:00</t>
  </si>
  <si>
    <t>04.11.2021 17:54:22</t>
  </si>
  <si>
    <t>L-103 35-18-L00103_950439587_950439587</t>
  </si>
  <si>
    <t>04.11.2021 18:55:01</t>
  </si>
  <si>
    <t>04.11.2021 19:57:56</t>
  </si>
  <si>
    <t>TARIMSAL SULAMA TR-89 45-85-M00040_DIREK TIPI TRAFO HUCRESI H01_2082020</t>
  </si>
  <si>
    <t>04.11.2021 09:50:06</t>
  </si>
  <si>
    <t>04.11.2021 12:23:22</t>
  </si>
  <si>
    <t>K-693 35-02-K00693_913382481_913382481</t>
  </si>
  <si>
    <t>04.11.2021 11:53:25</t>
  </si>
  <si>
    <t>04.11.2021 13:13:50</t>
  </si>
  <si>
    <t>KÖREKE TR-1 45-75-M00135_B_56386004_56386004</t>
  </si>
  <si>
    <t>04.11.2021 16:25:52</t>
  </si>
  <si>
    <t>04.11.2021 18:30:27</t>
  </si>
  <si>
    <t>METAL İŞLERİ TR-16 35-22-M00116_955292218_955292218</t>
  </si>
  <si>
    <t>04.11.2021 09:25:04</t>
  </si>
  <si>
    <t>04.11.2021 10:34:40</t>
  </si>
  <si>
    <t>SOMA A SANTRALİ İM/DM 45-82-A00001_KIRKAĞAÇ L15_2324961</t>
  </si>
  <si>
    <t>04.11.2021 16:19:22</t>
  </si>
  <si>
    <t>04.11.2021 16:29:11</t>
  </si>
  <si>
    <t>L-272 35-18-L00272_35-18-L00272_72083264</t>
  </si>
  <si>
    <t>04.11.2021 09:53:00</t>
  </si>
  <si>
    <t>04.11.2021 12:01:00</t>
  </si>
  <si>
    <t>YENİKÖY TR-2 35-23-M00086_950424525_950424525</t>
  </si>
  <si>
    <t>04.11.2021 11:21:04</t>
  </si>
  <si>
    <t>04.11.2021 12:27:01</t>
  </si>
  <si>
    <t>DM-1/53-A 45-71-M00941_F F01_60478111</t>
  </si>
  <si>
    <t>04.11.2021 09:35:31</t>
  </si>
  <si>
    <t>04.11.2021 18:05:57</t>
  </si>
  <si>
    <t>M-1282 35-02-M01282_913201592_913201592</t>
  </si>
  <si>
    <t>04.11.2021 14:22:02</t>
  </si>
  <si>
    <t>04.11.2021 17:13:08</t>
  </si>
  <si>
    <t>KESKİNOĞLU KESİMHANE KÖK 45-72-M00096_KESKİNOĞLU M04_66563353</t>
  </si>
  <si>
    <t>04.11.2021 09:48:01</t>
  </si>
  <si>
    <t>04.11.2021 10:22:32</t>
  </si>
  <si>
    <t>HARMANDALI KÖK 45-71-M00061_HARMANDALI KÖYÜ M02_72230848</t>
  </si>
  <si>
    <t>04.11.2021 08:03:42</t>
  </si>
  <si>
    <t>04.11.2021 10:34:32</t>
  </si>
  <si>
    <t>KOCAİSKAN TR-1 45-76-M00179_955245399_955245399</t>
  </si>
  <si>
    <t>04.11.2021 10:49:13</t>
  </si>
  <si>
    <t>04.11.2021 12:25:40</t>
  </si>
  <si>
    <t>TR-43 35-15-M00043_950374475_950374475</t>
  </si>
  <si>
    <t>04.11.2021 09:01:44</t>
  </si>
  <si>
    <t>04.11.2021 10:45:48</t>
  </si>
  <si>
    <t>KORDON KÖK 45-78-M00730_HatBaşıAyırıcı_53133054 M04_53133054</t>
  </si>
  <si>
    <t>04.11.2021 09:31:21</t>
  </si>
  <si>
    <t>04.11.2021 13:17:46</t>
  </si>
  <si>
    <t>DM-5/8 35-26-M00806_956629244_956629244</t>
  </si>
  <si>
    <t>04.11.2021 21:26:12</t>
  </si>
  <si>
    <t>04.11.2021 22:36:41</t>
  </si>
  <si>
    <t>HAMZABEYLİ KÖK 45-71-M00071_TR1-TR2-TR3 M01_2318884</t>
  </si>
  <si>
    <t>04.11.2021 17:06:46</t>
  </si>
  <si>
    <t>04.11.2021 21:57:16</t>
  </si>
  <si>
    <t>ÇİFTLİK İM 35-18-A00003_TURSİTE L14_2307810</t>
  </si>
  <si>
    <t>04.11.2021 09:12:15</t>
  </si>
  <si>
    <t>04.11.2021 12:06:40</t>
  </si>
  <si>
    <t>TR-141 35-16-L00141_47581929_56352865_56352865</t>
  </si>
  <si>
    <t>04.11.2021 01:23:39</t>
  </si>
  <si>
    <t>04.11.2021 01:57:13</t>
  </si>
  <si>
    <t>KAŞIKÇI KUYUDERE MAH.TR 45-75-M00082_A_56392915_56392915</t>
  </si>
  <si>
    <t>04.11.2021 07:22:25</t>
  </si>
  <si>
    <t>04.11.2021 09:25:43</t>
  </si>
  <si>
    <t>BEKTAŞLAR TR-1 45-78-M00505_953280890_953280890</t>
  </si>
  <si>
    <t>04.11.2021 14:30:16</t>
  </si>
  <si>
    <t>04.11.2021 18:12:09</t>
  </si>
  <si>
    <t>04.11.2021 03:47:51</t>
  </si>
  <si>
    <t>04.11.2021 05:08:10</t>
  </si>
  <si>
    <t>M-985 35-03-M00985_F m985f3b_5803209</t>
  </si>
  <si>
    <t>04.11.2021 17:45:56</t>
  </si>
  <si>
    <t>04.11.2021 21:11:05</t>
  </si>
  <si>
    <t>04.11.2021 05:54:56</t>
  </si>
  <si>
    <t>04.11.2021 07:37:49</t>
  </si>
  <si>
    <t>04.11.2021 18:05:03</t>
  </si>
  <si>
    <t>04.11.2021 21:07:19</t>
  </si>
  <si>
    <t>DM-12/02 (LALELİ İ.Ö.) 45-71-M00306_B_60982165_60982165</t>
  </si>
  <si>
    <t>04.11.2021 11:22:02</t>
  </si>
  <si>
    <t>04.11.2021 13:27:49</t>
  </si>
  <si>
    <t>04.11.2021 08:48:12</t>
  </si>
  <si>
    <t>04.11.2021 09:12:18</t>
  </si>
  <si>
    <t>OVAKENT İM 35-15-A00003_ÇATAL ARMUT L05_2057398</t>
  </si>
  <si>
    <t>04.11.2021 10:13:42</t>
  </si>
  <si>
    <t>04.11.2021 11:12:59</t>
  </si>
  <si>
    <t>VELİLER DM 35-15-L00840_HatBaşıAyırıcı_73984884 L02_73984884</t>
  </si>
  <si>
    <t>04.11.2021 13:06:52</t>
  </si>
  <si>
    <t>04.11.2021 13:07:42</t>
  </si>
  <si>
    <t>K-4060 35-08-K04060_35-08-K04060_42460285</t>
  </si>
  <si>
    <t>04.11.2021 09:21:22</t>
  </si>
  <si>
    <t>04.11.2021 15:57:01</t>
  </si>
  <si>
    <t>04.11.2021 09:06:04</t>
  </si>
  <si>
    <t>04.11.2021 18:05:00</t>
  </si>
  <si>
    <t>ÇEŞME İM 35-18-A00001_ALTINYUNUS L10_2053074</t>
  </si>
  <si>
    <t>04.11.2021 13:39:12</t>
  </si>
  <si>
    <t>04.11.2021 13:55:05</t>
  </si>
  <si>
    <t>ULUCAK DM 35-27-M00792_EĞRİDERE-2 M18_2052607</t>
  </si>
  <si>
    <t>04.11.2021 11:25:51</t>
  </si>
  <si>
    <t>GÜMÜLDÜR DM 35-25-M00100_CİVAR M07_2054414</t>
  </si>
  <si>
    <t>04.11.2021 22:09:42</t>
  </si>
  <si>
    <t>04.11.2021 22:14:00</t>
  </si>
  <si>
    <t>04.11.2021 14:32:22</t>
  </si>
  <si>
    <t>04.11.2021 15:14:17</t>
  </si>
  <si>
    <t>GÜNLÜCE KÖYÜ TR-1 35-15-L00837_B_56407283_56407283</t>
  </si>
  <si>
    <t>04.11.2021 10:18:00</t>
  </si>
  <si>
    <t>04.11.2021 14:50:34</t>
  </si>
  <si>
    <t>ARPASEKİ TR-1 35-24-M00092_955221161_955221161</t>
  </si>
  <si>
    <t>04.11.2021 17:59:00</t>
  </si>
  <si>
    <t>04.11.2021 18:43:36</t>
  </si>
  <si>
    <t>DM-2/2 45-71-M00147_95000548814_95000548814</t>
  </si>
  <si>
    <t>04.11.2021 09:37:50</t>
  </si>
  <si>
    <t>04.11.2021 15:47:22</t>
  </si>
  <si>
    <t>YENİKÖY TR-1 45-73-M00252_945663350_945663350</t>
  </si>
  <si>
    <t>04.11.2021 15:09:28</t>
  </si>
  <si>
    <t>04.11.2021 15:38:46</t>
  </si>
  <si>
    <t>K-3872 35-04-K03872_A A2B_5819802</t>
  </si>
  <si>
    <t>04.11.2021 12:55:45</t>
  </si>
  <si>
    <t>04.11.2021 19:00:21</t>
  </si>
  <si>
    <t>KAYRAK TR-1 45-83-L00256_45-83-L00256_2362736</t>
  </si>
  <si>
    <t>04.11.2021 20:36:36</t>
  </si>
  <si>
    <t>04.11.2021 21:48:11</t>
  </si>
  <si>
    <t>TR-2/105 45-83-L00105_F F01_65882328</t>
  </si>
  <si>
    <t>04.11.2021 14:12:00</t>
  </si>
  <si>
    <t>04.11.2021 15:33:25</t>
  </si>
  <si>
    <t>DM-16/21 45-71-M00587_953200226_953200226</t>
  </si>
  <si>
    <t>04.11.2021 08:46:00</t>
  </si>
  <si>
    <t>04.11.2021 10:51:48</t>
  </si>
  <si>
    <t>TR-95 35-15-M00095_950368734_950368734</t>
  </si>
  <si>
    <t>04.11.2021 09:07:27</t>
  </si>
  <si>
    <t>04.11.2021 11:31:41</t>
  </si>
  <si>
    <t>L-134 DENETMENLER SİTESİ 35-14-L00134_956640678_956640678</t>
  </si>
  <si>
    <t>04.11.2021 12:51:54</t>
  </si>
  <si>
    <t>04.11.2021 14:59:00</t>
  </si>
  <si>
    <t>ÇATAK TR-4 35-31-L00174_C_65508802_65508802</t>
  </si>
  <si>
    <t>04.11.2021 09:29:00</t>
  </si>
  <si>
    <t>04.11.2021 14:20:23</t>
  </si>
  <si>
    <t>GENCERLER TR-3 35-20-L00426_955211568_955211568</t>
  </si>
  <si>
    <t>04.11.2021 12:08:00</t>
  </si>
  <si>
    <t>04.11.2021 15:49:47</t>
  </si>
  <si>
    <t>04.11.2021 09:32:07</t>
  </si>
  <si>
    <t>04.11.2021 10:52:48</t>
  </si>
  <si>
    <t>ÖZGÖRKEY KÖK 35-26-M00256_ÇAPAK M07_65969695</t>
  </si>
  <si>
    <t>04.11.2021 10:38:16</t>
  </si>
  <si>
    <t>04.11.2021 11:17:29</t>
  </si>
  <si>
    <t>TR-2/106 45-83-L00106_SF TR2.106AB1_48127079</t>
  </si>
  <si>
    <t>04.11.2021 15:43:02</t>
  </si>
  <si>
    <t>04.11.2021 19:16:09</t>
  </si>
  <si>
    <t>MURADİYE TR-3 45-71-M02147_949893345_949893345</t>
  </si>
  <si>
    <t>04.11.2021 21:44:06</t>
  </si>
  <si>
    <t>04.11.2021 23:42:44</t>
  </si>
  <si>
    <t>K-905 35-02-K00905_K-3759 K02_2336906</t>
  </si>
  <si>
    <t>04.11.2021 09:00:29</t>
  </si>
  <si>
    <t>04.11.2021 17:42:12</t>
  </si>
  <si>
    <t>ÖZDERE M-34 35-25-M00104_955285093_955285093</t>
  </si>
  <si>
    <t>04.11.2021 18:46:20</t>
  </si>
  <si>
    <t>04.11.2021 20:53:15</t>
  </si>
  <si>
    <t>TR-96 GÜVENDİK 35-19-L00096_956700722_956700722</t>
  </si>
  <si>
    <t>04.11.2021 15:29:36</t>
  </si>
  <si>
    <t>04.11.2021 18:17:21</t>
  </si>
  <si>
    <t>L-106 İHSANİYE 35-14-L00106_956639357_956639357</t>
  </si>
  <si>
    <t>04.11.2021 12:24:42</t>
  </si>
  <si>
    <t>04.11.2021 13:47:43</t>
  </si>
  <si>
    <t>KİRAZ İM 35-31-A00001_TR-1 (15.8) L10_2094978</t>
  </si>
  <si>
    <t>04.11.2021 11:28:42</t>
  </si>
  <si>
    <t>04.11.2021 11:35:00</t>
  </si>
  <si>
    <t>YUSUFLU TR-9 35-20-L00317_955206742_955206742</t>
  </si>
  <si>
    <t>04.11.2021 09:59:11</t>
  </si>
  <si>
    <t>04.11.2021 12:53:06</t>
  </si>
  <si>
    <t>TR-77 TARIMSAL SULAMA 45-80-M01077_45-80-M01077_2372242</t>
  </si>
  <si>
    <t>04.11.2021 10:00:00</t>
  </si>
  <si>
    <t>04.11.2021 12:17:36</t>
  </si>
  <si>
    <t>K-3073 35-04-K03073_914534200_914534200</t>
  </si>
  <si>
    <t>04.11.2021 13:41:21</t>
  </si>
  <si>
    <t>04.11.2021 20:03:43</t>
  </si>
  <si>
    <t>KÜÇÜKAVULCUK DM 35-15-L00727_KÜÇÜKAVLUCUK SULAMA GRB L05_72098514</t>
  </si>
  <si>
    <t>04.11.2021 07:49:12</t>
  </si>
  <si>
    <t>04.11.2021 08:48:58</t>
  </si>
  <si>
    <t>K-1772 35-01-K01772_95000479887_95000479887</t>
  </si>
  <si>
    <t>04.11.2021 19:00:09</t>
  </si>
  <si>
    <t>04.11.2021 21:33:48</t>
  </si>
  <si>
    <t>SÜLEYMANLI KÖK 35-28-M00606_HatBaşıAyırıcı_53134121 M11_53134121</t>
  </si>
  <si>
    <t>04.11.2021 09:21:02</t>
  </si>
  <si>
    <t>04.11.2021 10:12:44</t>
  </si>
  <si>
    <t>DEREKÖY TR-2 35-20-L00254_9454566_56364812_56364812</t>
  </si>
  <si>
    <t>04.11.2021 09:14:11</t>
  </si>
  <si>
    <t>04.11.2021 17:35:03</t>
  </si>
  <si>
    <t>MURADİYE TR-5 (ESKİ MEZARLIK YANI) 45-71-M00204_D D2_5974696</t>
  </si>
  <si>
    <t>04.11.2021 11:51:06</t>
  </si>
  <si>
    <t>04.11.2021 15:25:07</t>
  </si>
  <si>
    <t>GÜMÜLDÜR M-10 35-25-M00010_DIREK TIPI TRAFO HUCRESI H01_2114728</t>
  </si>
  <si>
    <t>04.11.2021 22:14:29</t>
  </si>
  <si>
    <t>04.11.2021 23:21:00</t>
  </si>
  <si>
    <t>TR-1/57 45-83-M00057_TR-1/59 M04_2082219</t>
  </si>
  <si>
    <t>04.11.2021 10:25:00</t>
  </si>
  <si>
    <t>04.11.2021 18:29:49</t>
  </si>
  <si>
    <t>SOMA TR-12 45-82-M00012_B_56401158_56401158</t>
  </si>
  <si>
    <t>04.11.2021 16:56:00</t>
  </si>
  <si>
    <t>04.11.2021 17:40:18</t>
  </si>
  <si>
    <t>GÜLBAHÇE TR-5 (TR-186) 35-19-L00186_956667868_956667868</t>
  </si>
  <si>
    <t>04.11.2021 15:20:04</t>
  </si>
  <si>
    <t>04.11.2021 18:46:05</t>
  </si>
  <si>
    <t>DM-21/05 (DERE KENARI) 45-71-M00460_B_56397504_56397504</t>
  </si>
  <si>
    <t>04.11.2021 11:22:00</t>
  </si>
  <si>
    <t>04.11.2021 11:55:00</t>
  </si>
  <si>
    <t>L-283 35-18-L00283_35-18-L00283_2357764</t>
  </si>
  <si>
    <t>04.11.2021 16:58:52</t>
  </si>
  <si>
    <t>04.11.2021 17:43:00</t>
  </si>
  <si>
    <t>AĞAÇ İŞLERİ TR-4 35-22-M00142_A_56353271_56353271</t>
  </si>
  <si>
    <t>04.11.2021 09:47:11</t>
  </si>
  <si>
    <t>04.11.2021 10:32:21</t>
  </si>
  <si>
    <t>SOMA A SANTRALİ İM/DM 45-82-A00001_KIRKAĞAÇ L15_2091659</t>
  </si>
  <si>
    <t>04.11.2021 10:03:26</t>
  </si>
  <si>
    <t>04.11.2021 14:39:38</t>
  </si>
  <si>
    <t>METAL İŞLERİ TR-1 35-22-M00101_955269727_955269727</t>
  </si>
  <si>
    <t>04.11.2021 09:44:47</t>
  </si>
  <si>
    <t>04.11.2021 10:36:58</t>
  </si>
  <si>
    <t>SİNİRLİ TR-2 45-83-M00458_A_56388666_56388666</t>
  </si>
  <si>
    <t>04.11.2021 11:00:50</t>
  </si>
  <si>
    <t>04.11.2021 13:37:13</t>
  </si>
  <si>
    <t>K-4409 35-01-K04409_911548849_911548849</t>
  </si>
  <si>
    <t>04.11.2021 16:06:03</t>
  </si>
  <si>
    <t>04.11.2021 16:34:56</t>
  </si>
  <si>
    <t>ORTA MAHALLE M-9 35-25-M00117_ÇUKURALTI M-13 ÇAMLIK KÖK M01_72126239</t>
  </si>
  <si>
    <t>04.11.2021 22:13:34</t>
  </si>
  <si>
    <t>04.11.2021 23:05:00</t>
  </si>
  <si>
    <t>TR-333 35-19-L00309_956677862_956677862</t>
  </si>
  <si>
    <t>04.11.2021 18:59:10</t>
  </si>
  <si>
    <t>04.11.2021 20:41:04</t>
  </si>
  <si>
    <t>TR-309 35-19-L00360_956695439_956695439</t>
  </si>
  <si>
    <t>04.11.2021 11:45:35</t>
  </si>
  <si>
    <t>04.11.2021 14:15:40</t>
  </si>
  <si>
    <t>M-2674 35-01-M02674_912306803_912306803</t>
  </si>
  <si>
    <t>04.11.2021 16:42:50</t>
  </si>
  <si>
    <t>04.11.2021 19:10:25</t>
  </si>
  <si>
    <t>M-45 35-25-M00107_M-36 ZİNDANCIK KÖK M02_72118153</t>
  </si>
  <si>
    <t>04.11.2021 09:06:24</t>
  </si>
  <si>
    <t>04.11.2021 11:01:08</t>
  </si>
  <si>
    <t>SARIGÖL DM 45-79-M00069_ULUDERBENT FİDERİ M16_2076611</t>
  </si>
  <si>
    <t>05.11.2021 15:29:49</t>
  </si>
  <si>
    <t>05.11.2021 15:42:00</t>
  </si>
  <si>
    <t>K-960 35-02-K00960_A a1b_5846219</t>
  </si>
  <si>
    <t>05.11.2021 07:15:55</t>
  </si>
  <si>
    <t>05.11.2021 16:21:51</t>
  </si>
  <si>
    <t>DM-4/76 (AMBER SOKAK) 45-71-M00217_D d2b_45101344</t>
  </si>
  <si>
    <t>05.11.2021 14:46:00</t>
  </si>
  <si>
    <t>05.11.2021 16:51:42</t>
  </si>
  <si>
    <t>TR-14(M-714) 35-30-M00714_955299347_955299347</t>
  </si>
  <si>
    <t>05.11.2021 15:01:13</t>
  </si>
  <si>
    <t>05.11.2021 16:09:10</t>
  </si>
  <si>
    <t>ÇAMÖNÜ TR-4 35-22-M00169_955284877_955284877</t>
  </si>
  <si>
    <t>05.11.2021 11:48:42</t>
  </si>
  <si>
    <t>05.11.2021 13:57:26</t>
  </si>
  <si>
    <t>05.11.2021 13:53:00</t>
  </si>
  <si>
    <t>05.11.2021 15:14:28</t>
  </si>
  <si>
    <t>ALİZE KÖK 35-18-M00059_TATAR DM (İYTE)-1 M09_72185134</t>
  </si>
  <si>
    <t>05.11.2021 10:52:51</t>
  </si>
  <si>
    <t>05.11.2021 12:06:22</t>
  </si>
  <si>
    <t>05.11.2021 09:18:36</t>
  </si>
  <si>
    <t>05.11.2021 18:51:25</t>
  </si>
  <si>
    <t>DM-25/17 45-71-M00049_948533672_948533672</t>
  </si>
  <si>
    <t>05.11.2021 17:16:00</t>
  </si>
  <si>
    <t>05.11.2021 18:49:46</t>
  </si>
  <si>
    <t>DERBENT İM-DM 45-83-A00004_TM GİRİŞ-1 M07_2099903</t>
  </si>
  <si>
    <t>05.11.2021 16:36:59</t>
  </si>
  <si>
    <t>05.11.2021 17:30:09</t>
  </si>
  <si>
    <t>YARBASAN KÖK 45-74-M00119_HatBaşıAyırıcı_53134257 M02_53134257</t>
  </si>
  <si>
    <t>05.11.2021 09:47:14</t>
  </si>
  <si>
    <t>05.11.2021 16:54:04</t>
  </si>
  <si>
    <t>TR-1/77 45-72-M00077_956502249_956502249</t>
  </si>
  <si>
    <t>05.11.2021 14:12:08</t>
  </si>
  <si>
    <t>05.11.2021 15:39:33</t>
  </si>
  <si>
    <t>MURADİYE TR-5 (ESKİ MEZARLIK YANI) 45-71-M00204_45-71-M00204_2375129</t>
  </si>
  <si>
    <t>05.11.2021 21:38:47</t>
  </si>
  <si>
    <t>05.11.2021 22:03:01</t>
  </si>
  <si>
    <t>GEDİK TR-1 35-31-L00135_35-31-L00135_2364012</t>
  </si>
  <si>
    <t>05.11.2021 08:59:28</t>
  </si>
  <si>
    <t>05.11.2021 17:41:17</t>
  </si>
  <si>
    <t>GÜLBAHÇE TR-1 35-19-L00151_956690665_956690665</t>
  </si>
  <si>
    <t>05.11.2021 18:50:50</t>
  </si>
  <si>
    <t>05.11.2021 20:55:58</t>
  </si>
  <si>
    <t>CICIKLI KÖYÜ TR-1 45-86-M00084_A_56385251_56385251</t>
  </si>
  <si>
    <t>05.11.2021 11:04:11</t>
  </si>
  <si>
    <t>05.11.2021 12:32:39</t>
  </si>
  <si>
    <t>TORBALI İM 35-26-A00001_ÖRNEK YAPI-SULAMA L05_2071927</t>
  </si>
  <si>
    <t>05.11.2021 21:37:46</t>
  </si>
  <si>
    <t>05.11.2021 22:08:40</t>
  </si>
  <si>
    <t>K-3083 35-04-K03083_913722451_913722451</t>
  </si>
  <si>
    <t>05.11.2021 10:22:33</t>
  </si>
  <si>
    <t>05.11.2021 13:42:06</t>
  </si>
  <si>
    <t>TR-145 35-16-L00145_953319700_953319700</t>
  </si>
  <si>
    <t>05.11.2021 15:23:26</t>
  </si>
  <si>
    <t>05.11.2021 21:04:37</t>
  </si>
  <si>
    <t>ÖZGÖRKEY KÖK 35-26-M00256_BEŞEVLER KUŞÇUBURUN M05_65969612</t>
  </si>
  <si>
    <t>05.11.2021 16:01:44</t>
  </si>
  <si>
    <t>05.11.2021 17:37:17</t>
  </si>
  <si>
    <t>L-61 İSTUR 35-14-L00061_956639534_956639534</t>
  </si>
  <si>
    <t>05.11.2021 16:41:00</t>
  </si>
  <si>
    <t>05.11.2021 17:21:17</t>
  </si>
  <si>
    <t>K-304 35-02-K00304_910219947_910219947</t>
  </si>
  <si>
    <t>05.11.2021 17:21:28</t>
  </si>
  <si>
    <t>05.11.2021 18:54:14</t>
  </si>
  <si>
    <t>M-1543 35-01-M01543_35-01-M01543_2377125</t>
  </si>
  <si>
    <t>05.11.2021 13:44:43</t>
  </si>
  <si>
    <t>05.11.2021 14:04:40</t>
  </si>
  <si>
    <t>ÇANDARLI TR-13 35-30-M00012_57748690_60984524_60984524</t>
  </si>
  <si>
    <t>05.11.2021 17:49:23</t>
  </si>
  <si>
    <t>05.11.2021 19:18:41</t>
  </si>
  <si>
    <t>M-2017 35-01-M02017_F F03_80022194</t>
  </si>
  <si>
    <t>05.11.2021 13:56:00</t>
  </si>
  <si>
    <t>05.11.2021 17:30:54</t>
  </si>
  <si>
    <t>M-850 KARAÇAM KÖK 35-02-M00850_EĞRİDERE M05_2065724</t>
  </si>
  <si>
    <t>05.11.2021 12:38:09</t>
  </si>
  <si>
    <t>05.11.2021 13:20:16</t>
  </si>
  <si>
    <t>TR-1 35-15-M00001_950381065_950381065</t>
  </si>
  <si>
    <t>05.11.2021 18:08:00</t>
  </si>
  <si>
    <t>05.11.2021 19:39:39</t>
  </si>
  <si>
    <t>ÖZGÖRKEY KÖK 35-26-M00256_ÇAPAK M07_65969623</t>
  </si>
  <si>
    <t>05.11.2021 09:24:04</t>
  </si>
  <si>
    <t>05.11.2021 10:08:40</t>
  </si>
  <si>
    <t>K-1695 35-04-K01695_B_56370240_56370240</t>
  </si>
  <si>
    <t>05.11.2021 12:31:00</t>
  </si>
  <si>
    <t>05.11.2021 14:01:00</t>
  </si>
  <si>
    <t>SUDELİĞİ KÖK 45-72-L00111_SELCİKLİ ÇIKIŞI L04_66544654</t>
  </si>
  <si>
    <t>05.11.2021 08:53:44</t>
  </si>
  <si>
    <t>05.11.2021 17:18:22</t>
  </si>
  <si>
    <t>GERMİYAN İM 35-18-A00004_ILDIR-1 L02_2064607</t>
  </si>
  <si>
    <t>05.11.2021 09:00:14</t>
  </si>
  <si>
    <t>05.11.2021 12:57:11</t>
  </si>
  <si>
    <t>BAĞARASI TR-1 35-23-M00170_ H_59847236</t>
  </si>
  <si>
    <t>05.11.2021 16:44:14</t>
  </si>
  <si>
    <t>05.11.2021 20:27:29</t>
  </si>
  <si>
    <t>K-4453 35-10-K04453_ÖZEL SDP1_5874059</t>
  </si>
  <si>
    <t>05.11.2021 18:14:57</t>
  </si>
  <si>
    <t>06.11.2021 00:43:19</t>
  </si>
  <si>
    <t>İĞDELİ TR-2 35-31-L00301_47810819_56353012_56353012</t>
  </si>
  <si>
    <t>05.11.2021 17:22:13</t>
  </si>
  <si>
    <t>05.11.2021 20:16:52</t>
  </si>
  <si>
    <t>SEFERİHİSAR İM 35-14-A00002_SIĞACIK L03_72378557</t>
  </si>
  <si>
    <t>05.11.2021 09:16:22</t>
  </si>
  <si>
    <t>05.11.2021 12:47:25</t>
  </si>
  <si>
    <t>MORALILAR İM 45-72-A00002_MORALILAR TARIMSAL SULAMA L04_2330484</t>
  </si>
  <si>
    <t>05.11.2021 19:17:19</t>
  </si>
  <si>
    <t>05.11.2021 20:11:45</t>
  </si>
  <si>
    <t>K-3696 35-02-K03696_K-3900 K01_2066234</t>
  </si>
  <si>
    <t>05.11.2021 13:06:00</t>
  </si>
  <si>
    <t>05.11.2021 13:41:16</t>
  </si>
  <si>
    <t>SULTAN DM 35-25-M00121_M-36 ZİNDANCIK KÖK M12_72117324</t>
  </si>
  <si>
    <t>05.11.2021 07:39:30</t>
  </si>
  <si>
    <t>05.11.2021 09:07:44</t>
  </si>
  <si>
    <t>M-285 35-14-M00305_944427986_944427986</t>
  </si>
  <si>
    <t>05.11.2021 00:56:33</t>
  </si>
  <si>
    <t>05.11.2021 01:38:19</t>
  </si>
  <si>
    <t>ALMAK TM 35-17-A00003_HatBaşıAyırıcı_65353669 M28_65353669</t>
  </si>
  <si>
    <t>05.11.2021 16:12:41</t>
  </si>
  <si>
    <t>05.11.2021 16:48:08</t>
  </si>
  <si>
    <t>TR-170 35-15-M00412_950356336_950356336</t>
  </si>
  <si>
    <t>05.11.2021 09:56:41</t>
  </si>
  <si>
    <t>05.11.2021 15:44:12</t>
  </si>
  <si>
    <t>M-3550(YATIRIM REZERVE) 35-02-M03550_913751912_913751912</t>
  </si>
  <si>
    <t>05.11.2021 19:16:14</t>
  </si>
  <si>
    <t>05.11.2021 20:23:00</t>
  </si>
  <si>
    <t>M-214(DM-3/12) 35-09-M00214_914596779_914596779</t>
  </si>
  <si>
    <t>05.11.2021 14:19:20</t>
  </si>
  <si>
    <t>05.11.2021 16:14:07</t>
  </si>
  <si>
    <t>05.11.2021 10:12:56</t>
  </si>
  <si>
    <t>05.11.2021 15:58:55</t>
  </si>
  <si>
    <t>05.11.2021 10:35:57</t>
  </si>
  <si>
    <t>05.11.2021 11:29:57</t>
  </si>
  <si>
    <t>TR-1/10 45-72-M00010_956502699_956502699</t>
  </si>
  <si>
    <t>05.11.2021 15:31:11</t>
  </si>
  <si>
    <t>05.11.2021 16:05:49</t>
  </si>
  <si>
    <t>ZEYTİNLİPARK DM (M-400) 35-17-M00400_M-500 M014_66434811</t>
  </si>
  <si>
    <t>05.11.2021 09:12:04</t>
  </si>
  <si>
    <t>05.11.2021 09:31:00</t>
  </si>
  <si>
    <t>ALOSBİ TM 35-17-A00006_YALI M07_2310719</t>
  </si>
  <si>
    <t>05.11.2021 12:36:39</t>
  </si>
  <si>
    <t>05.11.2021 12:51:57</t>
  </si>
  <si>
    <t>K-4027 35-01-K04027_911762327_911762327</t>
  </si>
  <si>
    <t>05.11.2021 11:20:23</t>
  </si>
  <si>
    <t>05.11.2021 14:53:06</t>
  </si>
  <si>
    <t>DM-3/TR-2 35-22-M00075_955260864_955260864</t>
  </si>
  <si>
    <t>05.11.2021 16:52:43</t>
  </si>
  <si>
    <t>05.11.2021 18:39:26</t>
  </si>
  <si>
    <t>SANCAKLI BOZKÖY TR-4 45-71-M00564_A_56393365_56393365</t>
  </si>
  <si>
    <t>05.11.2021 18:21:53</t>
  </si>
  <si>
    <t>05.11.2021 22:53:31</t>
  </si>
  <si>
    <t>ÖZBEY İM 35-26-A00005_AHMETLİ L09_2066119</t>
  </si>
  <si>
    <t>05.11.2021 16:52:39</t>
  </si>
  <si>
    <t>05.11.2021 17:42:58</t>
  </si>
  <si>
    <t>05.11.2021 09:04:17</t>
  </si>
  <si>
    <t>05.11.2021 09:08:47</t>
  </si>
  <si>
    <t>BÜYÜKKALE TR-3 35-29-L00667_950319828_950319828</t>
  </si>
  <si>
    <t>05.11.2021 10:44:59</t>
  </si>
  <si>
    <t>05.11.2021 15:25:12</t>
  </si>
  <si>
    <t>M-236 35-02-M00236_95000112430_95000112430</t>
  </si>
  <si>
    <t>05.11.2021 09:58:23</t>
  </si>
  <si>
    <t>05.11.2021 11:23:44</t>
  </si>
  <si>
    <t>TR-11 45-77-L00011_TR-15 L02_72203741</t>
  </si>
  <si>
    <t>05.11.2021 12:13:49</t>
  </si>
  <si>
    <t>05.11.2021 12:19:09</t>
  </si>
  <si>
    <t>K-435 35-02-K00435_K-3471 K01_2065993</t>
  </si>
  <si>
    <t>05.11.2021 12:02:39</t>
  </si>
  <si>
    <t>05.11.2021 13:05:39</t>
  </si>
  <si>
    <t>DM-14/11 (DM-23/2-B) 45-71-M01944_45-71-M01944_66508682</t>
  </si>
  <si>
    <t>05.11.2021 09:14:36</t>
  </si>
  <si>
    <t>05.11.2021 16:54:02</t>
  </si>
  <si>
    <t>05.11.2021 22:23:51</t>
  </si>
  <si>
    <t>05.11.2021 23:40:17</t>
  </si>
  <si>
    <t>ÇIRPI İM 35-20-A00002_HASKÖY L13_2056287</t>
  </si>
  <si>
    <t>05.11.2021 15:17:39</t>
  </si>
  <si>
    <t>05.11.2021 15:43:05</t>
  </si>
  <si>
    <t>BAĞYURDU SLM GRB TR-11 35-27-M00727_965659028_965659028</t>
  </si>
  <si>
    <t>05.11.2021 09:40:22</t>
  </si>
  <si>
    <t>05.11.2021 11:59:15</t>
  </si>
  <si>
    <t>GERÇEKLİ TR-4 35-15-L00652_950374615_950374615</t>
  </si>
  <si>
    <t>05.11.2021 07:35:08</t>
  </si>
  <si>
    <t>05.11.2021 11:36:24</t>
  </si>
  <si>
    <t>BALABANLI DM 35-15-M00280_B_56398702_56398702</t>
  </si>
  <si>
    <t>05.11.2021 14:37:00</t>
  </si>
  <si>
    <t>05.11.2021 15:49:14</t>
  </si>
  <si>
    <t>YENİ HARMANDALI TR-1 45-71-M00893_43142897_56384826_56384826</t>
  </si>
  <si>
    <t>05.11.2021 10:38:57</t>
  </si>
  <si>
    <t>05.11.2021 14:14:43</t>
  </si>
  <si>
    <t>K-1865 35-09-K01865_97765037_97765037</t>
  </si>
  <si>
    <t>05.11.2021 19:18:59</t>
  </si>
  <si>
    <t>05.11.2021 21:16:34</t>
  </si>
  <si>
    <t>K-1353 35-01-K01353_912353161_912353161</t>
  </si>
  <si>
    <t>05.11.2021 11:09:40</t>
  </si>
  <si>
    <t>05.11.2021 17:18:45</t>
  </si>
  <si>
    <t>M-1131 35-02-M01131_D_56367845_56367845</t>
  </si>
  <si>
    <t>05.11.2021 13:33:29</t>
  </si>
  <si>
    <t>05.11.2021 14:37:15</t>
  </si>
  <si>
    <t>L-283 35-18-L00283_950458919_950458919</t>
  </si>
  <si>
    <t>05.11.2021 13:55:06</t>
  </si>
  <si>
    <t>05.11.2021 15:30:05</t>
  </si>
  <si>
    <t>PİRAHMET TR-1 45-82-M00177_B_56403194_56403194</t>
  </si>
  <si>
    <t>05.11.2021 01:00:09</t>
  </si>
  <si>
    <t>05.11.2021 02:37:16</t>
  </si>
  <si>
    <t>İTOB DM 35-22-M00089_TEKELİ SULAMA M08_2328011</t>
  </si>
  <si>
    <t>05.11.2021 15:19:44</t>
  </si>
  <si>
    <t>05.11.2021 17:03:58</t>
  </si>
  <si>
    <t>SART TR-10 45-78-M00183_953251952_953251952</t>
  </si>
  <si>
    <t>05.11.2021 19:28:17</t>
  </si>
  <si>
    <t>05.11.2021 20:56:59</t>
  </si>
  <si>
    <t>DM-2/TR-20 35-22-M00853_TR-51 (ALTINTEPE) M01_66057502</t>
  </si>
  <si>
    <t>05.11.2021 09:41:13</t>
  </si>
  <si>
    <t>05.11.2021 17:24:53</t>
  </si>
  <si>
    <t>TR-57 35-22-M00057_95000599963_95000599963</t>
  </si>
  <si>
    <t>05.11.2021 09:17:56</t>
  </si>
  <si>
    <t>05.11.2021 10:47:04</t>
  </si>
  <si>
    <t>SİYEKLİ KÖK 45-71-M00185_DAĞYENİCE M07_72256931</t>
  </si>
  <si>
    <t>05.11.2021 10:59:19</t>
  </si>
  <si>
    <t>05.11.2021 12:56:00</t>
  </si>
  <si>
    <t>TEKKEDERE DM 35-16-M00137_HatBaşıAyırıcı_53140703 M12_53140703</t>
  </si>
  <si>
    <t>05.11.2021 11:57:25</t>
  </si>
  <si>
    <t>05.11.2021 15:04:44</t>
  </si>
  <si>
    <t>KOCAÖMERLİ TR-1 35-24-M00074_955218699_955218699</t>
  </si>
  <si>
    <t>05.11.2021 17:28:16</t>
  </si>
  <si>
    <t>05.11.2021 18:26:58</t>
  </si>
  <si>
    <t>K-901 35-02-K00901_99690813_99690813</t>
  </si>
  <si>
    <t>05.11.2021 07:57:46</t>
  </si>
  <si>
    <t>05.11.2021 09:37:32</t>
  </si>
  <si>
    <t>ÇUKURKÖY TR-1 35-28-M00212_953369456_953369456</t>
  </si>
  <si>
    <t>05.11.2021 10:57:21</t>
  </si>
  <si>
    <t>05.11.2021 15:05:02</t>
  </si>
  <si>
    <t>05.11.2021 17:13:18</t>
  </si>
  <si>
    <t>05.11.2021 20:45:52</t>
  </si>
  <si>
    <t>ÇIRPI İM 35-20-A00002_HatBaşıAyırıcı_53138497 M10_53138497</t>
  </si>
  <si>
    <t>05.11.2021 08:42:52</t>
  </si>
  <si>
    <t>05.11.2021 11:11:27</t>
  </si>
  <si>
    <t>L-236 35-18-L00236_10007187_56362681_56362681</t>
  </si>
  <si>
    <t>05.11.2021 15:36:11</t>
  </si>
  <si>
    <t>05.11.2021 17:09:54</t>
  </si>
  <si>
    <t>M-2144 35-07-M02144_A A2_61170125</t>
  </si>
  <si>
    <t>05.11.2021 11:33:42</t>
  </si>
  <si>
    <t>05.11.2021 12:40:27</t>
  </si>
  <si>
    <t>BAĞYURDU TR-5 35-27-L00232_913463508_913463508</t>
  </si>
  <si>
    <t>05.11.2021 16:19:25</t>
  </si>
  <si>
    <t>05.11.2021 17:50:09</t>
  </si>
  <si>
    <t>SELENDİ DM 45-81-M00001_ESKİ SELENDİ M16_2321602</t>
  </si>
  <si>
    <t>05.11.2021 09:04:34</t>
  </si>
  <si>
    <t>05.11.2021 16:54:54</t>
  </si>
  <si>
    <t>M-874 BEŞYOL 35-02-M00874_958156235_958156235</t>
  </si>
  <si>
    <t>05.11.2021 09:20:01</t>
  </si>
  <si>
    <t>05.11.2021 10:32:34</t>
  </si>
  <si>
    <t>_A_56366444_56366444</t>
  </si>
  <si>
    <t>05.11.2021 10:23:12</t>
  </si>
  <si>
    <t>05.11.2021 16:38:00</t>
  </si>
  <si>
    <t>KIRDAMLARI TR-1 45-78-M00504_45-78-M00504_2352822</t>
  </si>
  <si>
    <t>05.11.2021 09:39:33</t>
  </si>
  <si>
    <t>05.11.2021 13:14:12</t>
  </si>
  <si>
    <t>ARAPLIOVASI GES DM 35-16-M00811_PAŞAKÖY ENH-ÇIKIŞ M016_48716786</t>
  </si>
  <si>
    <t>05.11.2021 15:56:00</t>
  </si>
  <si>
    <t>05.11.2021 17:23:00</t>
  </si>
  <si>
    <t>K-3083 35-04-K03083_965646985_965646985</t>
  </si>
  <si>
    <t>05.11.2021 14:31:06</t>
  </si>
  <si>
    <t>05.11.2021 18:33:16</t>
  </si>
  <si>
    <t>M-1687 35-02-M01687_910265279_910265279</t>
  </si>
  <si>
    <t>05.11.2021 08:18:59</t>
  </si>
  <si>
    <t>05.11.2021 14:19:34</t>
  </si>
  <si>
    <t>05.11.2021 09:10:46</t>
  </si>
  <si>
    <t>05.11.2021 17:30:14</t>
  </si>
  <si>
    <t>M-1017 35-03-M01017_B_56380359_56380359</t>
  </si>
  <si>
    <t>05.11.2021 17:16:07</t>
  </si>
  <si>
    <t>05.11.2021 18:37:57</t>
  </si>
  <si>
    <t>DM-3/TR-33 35-26-M01259_956625794_956625794</t>
  </si>
  <si>
    <t>05.11.2021 16:21:58</t>
  </si>
  <si>
    <t>05.11.2021 18:02:07</t>
  </si>
  <si>
    <t>GÜRLE TR-1 45-71-M02371_43155084_56388496_56388496</t>
  </si>
  <si>
    <t>05.11.2021 09:23:32</t>
  </si>
  <si>
    <t>05.11.2021 18:10:08</t>
  </si>
  <si>
    <t>TR-2/17 45-72-L00017_956495735_956495735</t>
  </si>
  <si>
    <t>05.11.2021 09:37:46</t>
  </si>
  <si>
    <t>05.11.2021 10:43:35</t>
  </si>
  <si>
    <t>KARABURUN TR-4/19 35-21-L00004_953367873_953367873</t>
  </si>
  <si>
    <t>05.11.2021 22:47:37</t>
  </si>
  <si>
    <t>05.11.2021 23:30:29</t>
  </si>
  <si>
    <t>KARABURUN TR-11 35-21-L00010_953359652_953359652</t>
  </si>
  <si>
    <t>05.11.2021 18:34:19</t>
  </si>
  <si>
    <t>05.11.2021 22:01:31</t>
  </si>
  <si>
    <t>İTOB DM 35-22-M00089_ARITMA M05_2044435</t>
  </si>
  <si>
    <t>05.11.2021 08:39:23</t>
  </si>
  <si>
    <t>05.11.2021 10:59:37</t>
  </si>
  <si>
    <t>ARAPLIOVASI GES DM 35-16-M00811_PAŞAKÖY ENH-ÇIKIŞ M016_62464525</t>
  </si>
  <si>
    <t>05.11.2021 14:15:00</t>
  </si>
  <si>
    <t>05.11.2021 15:39:00</t>
  </si>
  <si>
    <t>YAYAKENT DM 35-24-M00209_BALABAN M05_72093570</t>
  </si>
  <si>
    <t>05.11.2021 11:23:31</t>
  </si>
  <si>
    <t>05.11.2021 11:24:01</t>
  </si>
  <si>
    <t>K-421 35-01-K00421_35-01-K00421_2363781</t>
  </si>
  <si>
    <t>05.11.2021 11:09:00</t>
  </si>
  <si>
    <t>05.11.2021 11:36:00</t>
  </si>
  <si>
    <t>05.11.2021 10:28:59</t>
  </si>
  <si>
    <t>05.11.2021 13:42:00</t>
  </si>
  <si>
    <t>DOĞANÇAY İM 35-04-A00004_TRAFO-1 M11_77533409</t>
  </si>
  <si>
    <t>05.11.2021 07:39:54</t>
  </si>
  <si>
    <t>05.11.2021 08:04:50</t>
  </si>
  <si>
    <t>ÖZBEK TR-5 35-19-M00235_956689412_956689412</t>
  </si>
  <si>
    <t>05.11.2021 18:11:12</t>
  </si>
  <si>
    <t>05.11.2021 19:49:12</t>
  </si>
  <si>
    <t>HİKMET GIDA KÖK 45-72-M00122_HARTA BAKIR FİDERİ ÇIKIŞ M04_66519783</t>
  </si>
  <si>
    <t>05.11.2021 11:26:43</t>
  </si>
  <si>
    <t>05.11.2021 12:15:11</t>
  </si>
  <si>
    <t>K-3064 35-07-K03064_TRAFO K04_48411737</t>
  </si>
  <si>
    <t>OG Trafo Kademe Ayarı</t>
  </si>
  <si>
    <t>05.11.2021 16:11:21</t>
  </si>
  <si>
    <t>05.11.2021 16:29:58</t>
  </si>
  <si>
    <t>TR-2/8 45-83-L00008_45-83-L00008_2351799</t>
  </si>
  <si>
    <t>05.11.2021 09:15:39</t>
  </si>
  <si>
    <t>05.11.2021 17:59:29</t>
  </si>
  <si>
    <t>K-4473 35-01-K04473_912243455_912243455</t>
  </si>
  <si>
    <t>05.11.2021 14:54:59</t>
  </si>
  <si>
    <t>05.11.2021 16:14:08</t>
  </si>
  <si>
    <t>BORNOVA TM 35-02-A00005_YENİASIR K27_2308393</t>
  </si>
  <si>
    <t>05.11.2021 12:03:21</t>
  </si>
  <si>
    <t>05.11.2021 12:42:37</t>
  </si>
  <si>
    <t>K-225 35-07-K00225_912818473_912818473</t>
  </si>
  <si>
    <t>05.11.2021 20:16:03</t>
  </si>
  <si>
    <t>05.11.2021 21:23:26</t>
  </si>
  <si>
    <t>K-304 35-02-K00304_B B1B_5853033</t>
  </si>
  <si>
    <t>05.11.2021 19:14:27</t>
  </si>
  <si>
    <t>05.11.2021 19:55:02</t>
  </si>
  <si>
    <t>M-2674 35-01-M02674_912343375_912343375</t>
  </si>
  <si>
    <t>05.11.2021 20:28:40</t>
  </si>
  <si>
    <t>05.11.2021 21:24:35</t>
  </si>
  <si>
    <t>05.11.2021 14:13:00</t>
  </si>
  <si>
    <t>05.11.2021 17:04:45</t>
  </si>
  <si>
    <t>05.11.2021 09:12:44</t>
  </si>
  <si>
    <t>05.11.2021 09:14:52</t>
  </si>
  <si>
    <t>M-1025 35-04-M01025_35-04-M01025_2370545</t>
  </si>
  <si>
    <t>05.11.2021 09:26:23</t>
  </si>
  <si>
    <t>05.11.2021 10:07:55</t>
  </si>
  <si>
    <t>L-365 ILDIR ÇAYAĞZI 35-18-L00365_35-18-L00365_2372304</t>
  </si>
  <si>
    <t>05.11.2021 13:51:29</t>
  </si>
  <si>
    <t>05.11.2021 19:33:14</t>
  </si>
  <si>
    <t>K-3042 35-02-K03042_99986364_99986364</t>
  </si>
  <si>
    <t>05.11.2021 09:30:54</t>
  </si>
  <si>
    <t>05.11.2021 11:25:32</t>
  </si>
  <si>
    <t>L-353 İŞTUR 35-18-L00353_12483134_56373444_56373444</t>
  </si>
  <si>
    <t>05.11.2021 13:14:00</t>
  </si>
  <si>
    <t>05.11.2021 14:38:17</t>
  </si>
  <si>
    <t>TEKELİ TR-2 35-22-M00232_955253673_955253673</t>
  </si>
  <si>
    <t>05.11.2021 17:10:38</t>
  </si>
  <si>
    <t>05.11.2021 18:16:57</t>
  </si>
  <si>
    <t>CICIKLI KÖYÜ TR-1 45-86-M00084_DIREK TIPI TRAFO HUCRESI H01_2088157</t>
  </si>
  <si>
    <t>05.11.2021 02:40:35</t>
  </si>
  <si>
    <t>05.11.2021 09:36:33</t>
  </si>
  <si>
    <t>SART TR-1 KÖK 45-78-M00168_SART TR-5 M02_81491803</t>
  </si>
  <si>
    <t>05.11.2021 08:41:44</t>
  </si>
  <si>
    <t>05.11.2021 09:49:53</t>
  </si>
  <si>
    <t>L-293 YENİ MECİDİYE 35-18-L00293_950448423_950448423</t>
  </si>
  <si>
    <t>05.11.2021 15:30:26</t>
  </si>
  <si>
    <t>05.11.2021 20:55:40</t>
  </si>
  <si>
    <t>MADEN KÖK 45-83-M00128_CAMBAZLI KÖK M04_47316730</t>
  </si>
  <si>
    <t>05.11.2021 16:39:08</t>
  </si>
  <si>
    <t>05.11.2021 17:39:35</t>
  </si>
  <si>
    <t>EVRENLİ KÖK 45-73-M00139_BAHADIR ÇIKIŞ M02_2309339</t>
  </si>
  <si>
    <t>05.11.2021 09:03:39</t>
  </si>
  <si>
    <t>05.11.2021 17:04:20</t>
  </si>
  <si>
    <t>TR-1-2/7 35-20-L00034__72750536_72750536</t>
  </si>
  <si>
    <t>05.11.2021 19:44:36</t>
  </si>
  <si>
    <t>05.11.2021 22:58:24</t>
  </si>
  <si>
    <t>K-4709 35-04-K04709_35-04-K04709_2356662</t>
  </si>
  <si>
    <t>05.11.2021 10:09:01</t>
  </si>
  <si>
    <t>05.11.2021 12:22:37</t>
  </si>
  <si>
    <t>KOYUNDERE TR-17 (DM-3/3) 35-28-M00139_KOYUNDERE DM-3/1 M02_66529888</t>
  </si>
  <si>
    <t>05.11.2021 12:01:09</t>
  </si>
  <si>
    <t>05.11.2021 12:41:33</t>
  </si>
  <si>
    <t>TR-52 35-22-M00052_A_56359952_56359952</t>
  </si>
  <si>
    <t>05.11.2021 09:04:52</t>
  </si>
  <si>
    <t>05.11.2021 09:32:15</t>
  </si>
  <si>
    <t>İNECİK TR-1 35-21-L00121_953360512_953360512</t>
  </si>
  <si>
    <t>05.11.2021 00:10:46</t>
  </si>
  <si>
    <t>05.11.2021 01:31:03</t>
  </si>
  <si>
    <t>M-204(DM-2/7) 35-09-M00204_97602904_97602904</t>
  </si>
  <si>
    <t>05.11.2021 10:12:31</t>
  </si>
  <si>
    <t>05.11.2021 12:46:03</t>
  </si>
  <si>
    <t>05.11.2021 09:31:04</t>
  </si>
  <si>
    <t>05.11.2021 16:55:55</t>
  </si>
  <si>
    <t>DEREKÖY TR-47 35-22-M00653_D_81565854_81565854</t>
  </si>
  <si>
    <t>05.11.2021 09:00:03</t>
  </si>
  <si>
    <t>05.11.2021 17:12:33</t>
  </si>
  <si>
    <t>05.11.2021 15:16:01</t>
  </si>
  <si>
    <t>05.11.2021 15:22:17</t>
  </si>
  <si>
    <t>05.11.2021 16:52:18</t>
  </si>
  <si>
    <t>05.11.2021 19:11:06</t>
  </si>
  <si>
    <t>CABARLAR TR-6 45-75-M00117_45-75-M00117_2352124</t>
  </si>
  <si>
    <t>05.11.2021 09:18:00</t>
  </si>
  <si>
    <t>05.11.2021 10:37:35</t>
  </si>
  <si>
    <t>ÇEŞME HAVZA TM 35-18-A00006_URLA-2 M11_2303445</t>
  </si>
  <si>
    <t>05.11.2021 18:25:51</t>
  </si>
  <si>
    <t>05.11.2021 18:48:23</t>
  </si>
  <si>
    <t>05.11.2021 08:32:00</t>
  </si>
  <si>
    <t>05.11.2021 09:02:52</t>
  </si>
  <si>
    <t>SARIKAYA TR-1 45-82-L00056_ H_79744526</t>
  </si>
  <si>
    <t>05.11.2021 08:58:00</t>
  </si>
  <si>
    <t>05.11.2021 14:08:00</t>
  </si>
  <si>
    <t>SULUDERE KÖK 35-31-L00057_VELİLER KÖK L02_2113670</t>
  </si>
  <si>
    <t>05.11.2021 13:35:09</t>
  </si>
  <si>
    <t>05.11.2021 13:35:39</t>
  </si>
  <si>
    <t>M-2542 35-02-M02542_M-1046 M06_81703173</t>
  </si>
  <si>
    <t>05.11.2021 15:38:19</t>
  </si>
  <si>
    <t>05.11.2021 17:13:04</t>
  </si>
  <si>
    <t>SOMA TR-1 45-82-M00001_945536365_945536365</t>
  </si>
  <si>
    <t>05.11.2021 22:25:57</t>
  </si>
  <si>
    <t>05.11.2021 23:37:59</t>
  </si>
  <si>
    <t>M-1221 35-01-M01221_912276158_912276158</t>
  </si>
  <si>
    <t>05.11.2021 15:05:22</t>
  </si>
  <si>
    <t>05.11.2021 16:35:46</t>
  </si>
  <si>
    <t>05.11.2021 07:52:39</t>
  </si>
  <si>
    <t>05.11.2021 08:01:39</t>
  </si>
  <si>
    <t>L-236 35-18-L00236_950441341_950441341</t>
  </si>
  <si>
    <t>05.11.2021 10:15:01</t>
  </si>
  <si>
    <t>05.11.2021 14:48:28</t>
  </si>
  <si>
    <t>TAHTALI TM 35-22-A00001_PANCAR-2 M21_2307948</t>
  </si>
  <si>
    <t>05.11.2021 08:36:56</t>
  </si>
  <si>
    <t>05.11.2021 08:39:00</t>
  </si>
  <si>
    <t>T. IŞIK TARIMSAL GRUP SULAMA 35-32-L00033_946412431_946412431</t>
  </si>
  <si>
    <t>05.11.2021 10:37:07</t>
  </si>
  <si>
    <t>05.11.2021 14:36:28</t>
  </si>
  <si>
    <t>K-4155 35-02-K04155_C_56382520_56382520</t>
  </si>
  <si>
    <t>05.11.2021 11:13:57</t>
  </si>
  <si>
    <t>05.11.2021 11:56:39</t>
  </si>
  <si>
    <t>DM-14/10 45-71-M00559_C_56406869_56406869</t>
  </si>
  <si>
    <t>05.11.2021 14:02:01</t>
  </si>
  <si>
    <t>05.11.2021 15:52:27</t>
  </si>
  <si>
    <t>ALAÇATI İM 35-18-A00002_L-434 BENZİNLİK L12_2052459</t>
  </si>
  <si>
    <t>05.11.2021 16:54:27</t>
  </si>
  <si>
    <t>05.11.2021 17:41:59</t>
  </si>
  <si>
    <t>ÇAMLIK DM 35-17-M00173_ZEYTİNDAĞ-1 M08_66328132</t>
  </si>
  <si>
    <t>05.11.2021 12:47:33</t>
  </si>
  <si>
    <t>05.11.2021 13:14:23</t>
  </si>
  <si>
    <t>TIRAZLAR TR-6 45-79-M00074_A_56396605_56396605</t>
  </si>
  <si>
    <t>05.11.2021 04:45:04</t>
  </si>
  <si>
    <t>05.11.2021 05:44:28</t>
  </si>
  <si>
    <t>_945674467_945674467</t>
  </si>
  <si>
    <t>05.11.2021 09:30:57</t>
  </si>
  <si>
    <t>05.11.2021 10:51:29</t>
  </si>
  <si>
    <t>GÖLCÜK DM 35-15-L01153_SUBATAN L04_67177075</t>
  </si>
  <si>
    <t>05.11.2021 09:13:14</t>
  </si>
  <si>
    <t>05.11.2021 17:42:33</t>
  </si>
  <si>
    <t>L-278 DM-1/TR-19 35-14-L00278_956643405_956643405</t>
  </si>
  <si>
    <t>05.11.2021 17:20:20</t>
  </si>
  <si>
    <t>05.11.2021 19:55:17</t>
  </si>
  <si>
    <t>ÇERİKÖZÜ TR-1 35-29-L00326_950339807_950339807</t>
  </si>
  <si>
    <t>05.11.2021 19:26:52</t>
  </si>
  <si>
    <t>05.11.2021 23:45:05</t>
  </si>
  <si>
    <t>K-2732 35-04-K02732_D_56393807_56393807</t>
  </si>
  <si>
    <t>05.11.2021 09:05:01</t>
  </si>
  <si>
    <t>05.11.2021 10:28:50</t>
  </si>
  <si>
    <t>MENDERES DM-2/TR-1 35-22-M00300_HatBaşıAyırıcı_53132609 M15_53132609</t>
  </si>
  <si>
    <t>05.11.2021 16:07:45</t>
  </si>
  <si>
    <t>05.11.2021 19:26:58</t>
  </si>
  <si>
    <t>UĞURLU KÖK 45-86-M00045_HatBaşıAyırıcı_53135438 M03_53135438</t>
  </si>
  <si>
    <t>05.11.2021 07:44:24</t>
  </si>
  <si>
    <t>05.11.2021 07:48:54</t>
  </si>
  <si>
    <t>K-376 35-01-K00376_E_56363183_56363183</t>
  </si>
  <si>
    <t>05.11.2021 14:38:00</t>
  </si>
  <si>
    <t>05.11.2021 16:48:16</t>
  </si>
  <si>
    <t>K-3643 35-08-K03643_97677224_97677224</t>
  </si>
  <si>
    <t>05.11.2021 01:01:51</t>
  </si>
  <si>
    <t>05.11.2021 02:59:34</t>
  </si>
  <si>
    <t>ÇIRPI İM 35-20-A00002_ÇIPPI TİRE SULAMA M10_2056273</t>
  </si>
  <si>
    <t>05.11.2021 08:01:17</t>
  </si>
  <si>
    <t>05.11.2021 08:13:21</t>
  </si>
  <si>
    <t>05.11.2021 04:21:45</t>
  </si>
  <si>
    <t>05.11.2021 05:29:41</t>
  </si>
  <si>
    <t>05.11.2021 20:34:49</t>
  </si>
  <si>
    <t>05.11.2021 22:21:17</t>
  </si>
  <si>
    <t>MORDOĞAN TR-35 35-21-L00147_953365398_953365398</t>
  </si>
  <si>
    <t>05.11.2021 15:20:00</t>
  </si>
  <si>
    <t>05.11.2021 16:37:28</t>
  </si>
  <si>
    <t>TR-13 35-19-L00013_35-19-L00013_2349696</t>
  </si>
  <si>
    <t>05.11.2021 08:36:52</t>
  </si>
  <si>
    <t>05.11.2021 09:59:46</t>
  </si>
  <si>
    <t>DAĞDERE DM 45-72-M00097_ÇITAK M05_2329940</t>
  </si>
  <si>
    <t>05.11.2021 12:40:19</t>
  </si>
  <si>
    <t>05.11.2021 14:55:00</t>
  </si>
  <si>
    <t>İNECİK TR-1 35-21-L00121_953361738_953361738</t>
  </si>
  <si>
    <t>05.11.2021 10:19:56</t>
  </si>
  <si>
    <t>05.11.2021 11:32:55</t>
  </si>
  <si>
    <t>L-434 MENDERES BP 35-18-L00434_950458891_950458891</t>
  </si>
  <si>
    <t>05.11.2021 21:23:37</t>
  </si>
  <si>
    <t>05.11.2021 23:46:15</t>
  </si>
  <si>
    <t>K-34 35-01-K00034_911542191_911542191</t>
  </si>
  <si>
    <t>05.11.2021 23:05:10</t>
  </si>
  <si>
    <t>06.11.2021 04:46:30</t>
  </si>
  <si>
    <t>GÜZELKÖY KÖK 45-71-M00123_VEZİROĞLU M04_50218079</t>
  </si>
  <si>
    <t>05.11.2021 09:51:06</t>
  </si>
  <si>
    <t>05.11.2021 11:37:14</t>
  </si>
  <si>
    <t>TEPECİK KÖPRÜ DM 35-14-M00332_TAŞKENT DM-1 (DOĞANBEY-1 H.H. 477 SOL DEVRE) M15_49833960</t>
  </si>
  <si>
    <t>05.11.2021 11:05:39</t>
  </si>
  <si>
    <t>05.11.2021 11:29:10</t>
  </si>
  <si>
    <t>_47983448_56400207_56400207</t>
  </si>
  <si>
    <t>05.11.2021 17:42:56</t>
  </si>
  <si>
    <t>05.11.2021 18:18:49</t>
  </si>
  <si>
    <t>ERGENEKON TR-1 45-83-L00138__72374846_72374846</t>
  </si>
  <si>
    <t>05.11.2021 14:51:00</t>
  </si>
  <si>
    <t>05.11.2021 15:53:24</t>
  </si>
  <si>
    <t>05.11.2021 16:22:37</t>
  </si>
  <si>
    <t>05.11.2021 17:14:26</t>
  </si>
  <si>
    <t>05.11.2021 09:10:53</t>
  </si>
  <si>
    <t>05.11.2021 09:35:00</t>
  </si>
  <si>
    <t>MUTAFLAR KARAKUZU TR-3 35-32-L00069_35-32-L00069_2362556</t>
  </si>
  <si>
    <t>05.11.2021 09:48:48</t>
  </si>
  <si>
    <t>05.11.2021 17:16:33</t>
  </si>
  <si>
    <t>TR-2/28-B 45-72-L00066_A_56393947_56393947</t>
  </si>
  <si>
    <t>05.11.2021 12:17:02</t>
  </si>
  <si>
    <t>05.11.2021 13:02:14</t>
  </si>
  <si>
    <t>ASARLIK TR-6 35-28-M00177_953376188_953376188</t>
  </si>
  <si>
    <t>05.11.2021 11:03:55</t>
  </si>
  <si>
    <t>05.11.2021 17:53:06</t>
  </si>
  <si>
    <t>K-575 35-01-K00575_35-01-K00575_42445274</t>
  </si>
  <si>
    <t>05.11.2021 14:14:26</t>
  </si>
  <si>
    <t>05.11.2021 16:43:27</t>
  </si>
  <si>
    <t>TR-322 35-19-M00521__80491820_80491820</t>
  </si>
  <si>
    <t>05.11.2021 18:36:59</t>
  </si>
  <si>
    <t>05.11.2021 20:09:13</t>
  </si>
  <si>
    <t>K-3708 35-08-K03708_TRAFO K03_42025320</t>
  </si>
  <si>
    <t>05.11.2021 09:38:00</t>
  </si>
  <si>
    <t>05.11.2021 09:58:00</t>
  </si>
  <si>
    <t>05.11.2021 14:43:00</t>
  </si>
  <si>
    <t>05.11.2021 16:30:52</t>
  </si>
  <si>
    <t>YAHŞELLİ TR-1 35-28-M00216_953395857_953395857</t>
  </si>
  <si>
    <t>05.11.2021 07:12:45</t>
  </si>
  <si>
    <t>05.11.2021 08:19:23</t>
  </si>
  <si>
    <t>DM-13/15 45-71-M00322_A_56397184_56397184</t>
  </si>
  <si>
    <t>05.11.2021 23:57:17</t>
  </si>
  <si>
    <t>06.11.2021 01:04:35</t>
  </si>
  <si>
    <t>TR-52 35-30-L00052_955333818_955333818</t>
  </si>
  <si>
    <t>05.11.2021 15:25:15</t>
  </si>
  <si>
    <t>05.11.2021 21:24:43</t>
  </si>
  <si>
    <t>M-329 35-03-M00329__81570008_81570008</t>
  </si>
  <si>
    <t>05.11.2021 21:28:55</t>
  </si>
  <si>
    <t>06.11.2021 02:02:27</t>
  </si>
  <si>
    <t>AHMETLİ TR-1 35-26-L00125_DIREK TIPI TRAFO HUCRESI H01_2041217</t>
  </si>
  <si>
    <t>05.11.2021 15:59:18</t>
  </si>
  <si>
    <t>05.11.2021 17:23:44</t>
  </si>
  <si>
    <t>SAİP TR-2 35-21-L00103_949826631_949826631</t>
  </si>
  <si>
    <t>05.11.2021 10:25:39</t>
  </si>
  <si>
    <t>05.11.2021 12:41:09</t>
  </si>
  <si>
    <t>M-1029 35-04-M01029_B_56380983_56380983</t>
  </si>
  <si>
    <t>05.11.2021 08:44:28</t>
  </si>
  <si>
    <t>05.11.2021 09:25:23</t>
  </si>
  <si>
    <t>K-1603 35-01-K01603_35-01-K01603_65792715</t>
  </si>
  <si>
    <t>05.11.2021 17:48:41</t>
  </si>
  <si>
    <t>05.11.2021 18:21:38</t>
  </si>
  <si>
    <t>GÖKÇEKÖY KARAAĞAÇ TR-4 45-80-L00181_A_56401584_56401584</t>
  </si>
  <si>
    <t>05.11.2021 17:14:00</t>
  </si>
  <si>
    <t>05.11.2021 19:49:30</t>
  </si>
  <si>
    <t>KISMALI TR-1 45-83-M00309_A_56397709_56397709</t>
  </si>
  <si>
    <t>05.11.2021 11:48:10</t>
  </si>
  <si>
    <t>05.11.2021 14:52:20</t>
  </si>
  <si>
    <t>DM02/TR07 45-73-M00063_945675156_945675156</t>
  </si>
  <si>
    <t>05.11.2021 13:50:49</t>
  </si>
  <si>
    <t>05.11.2021 14:23:29</t>
  </si>
  <si>
    <t>05.11.2021 09:05:14</t>
  </si>
  <si>
    <t>05.11.2021 10:17:59</t>
  </si>
  <si>
    <t>AHMETLİ TR-28 45-84-L00028_955182383_955182383</t>
  </si>
  <si>
    <t>05.11.2021 12:16:44</t>
  </si>
  <si>
    <t>05.11.2021 13:49:18</t>
  </si>
  <si>
    <t>SİYEKLİ KÖK 45-71-M00185_HatBaşıAyırıcı_53134559 M07_53134559</t>
  </si>
  <si>
    <t>05.11.2021 09:22:17</t>
  </si>
  <si>
    <t>05.11.2021 17:32:43</t>
  </si>
  <si>
    <t>ÇIPLAK KÖK 35-29-M00126_YENİÇİFTLİK ENH M09_72189962</t>
  </si>
  <si>
    <t>05.11.2021 17:46:17</t>
  </si>
  <si>
    <t>05.11.2021 08:58:34</t>
  </si>
  <si>
    <t>05.11.2021 18:16:17</t>
  </si>
  <si>
    <t>K-3759 35-02-K03759_35-02-K03759_2353970</t>
  </si>
  <si>
    <t>05.11.2021 14:00:11</t>
  </si>
  <si>
    <t>05.11.2021 17:54:06</t>
  </si>
  <si>
    <t>KUŞÇULAR TR-6 35-19-M00218_35-19-M00218_2350426</t>
  </si>
  <si>
    <t>05.11.2021 09:03:59</t>
  </si>
  <si>
    <t>05.11.2021 17:25:13</t>
  </si>
  <si>
    <t>L-236 35-18-L00236_35-18-L00236_2376188</t>
  </si>
  <si>
    <t>05.11.2021 16:34:29</t>
  </si>
  <si>
    <t>05.11.2021 17:13:26</t>
  </si>
  <si>
    <t>05.11.2021 15:56:22</t>
  </si>
  <si>
    <t>05.11.2021 16:35:43</t>
  </si>
  <si>
    <t>K-1710 35-02-K01710_965432765_965432765</t>
  </si>
  <si>
    <t>05.11.2021 08:25:12</t>
  </si>
  <si>
    <t>05.11.2021 09:36:46</t>
  </si>
  <si>
    <t>DM-05/10 (YENİHAL) 45-71-M02120_45-71-M02120_66399378</t>
  </si>
  <si>
    <t>05.11.2021 06:42:45</t>
  </si>
  <si>
    <t>05.11.2021 08:54:47</t>
  </si>
  <si>
    <t>EMLAKDERE TR-2 45-71-M01028_45-71-M01028_2355324</t>
  </si>
  <si>
    <t>05.11.2021 07:38:52</t>
  </si>
  <si>
    <t>05.11.2021 12:05:12</t>
  </si>
  <si>
    <t>DM-7/7 35-26-M00638_BALKAN SÜT M02_65952572</t>
  </si>
  <si>
    <t>05.11.2021 15:03:41</t>
  </si>
  <si>
    <t>05.11.2021 15:40:44</t>
  </si>
  <si>
    <t>YENİCE KÖK 45-86-M00234_HatBaşıAyırıcı_66088412 M02_66088412</t>
  </si>
  <si>
    <t>05.11.2021 11:06:56</t>
  </si>
  <si>
    <t>05.11.2021 13:28:13</t>
  </si>
  <si>
    <t>M-1306 35-01-M01306_TRAFO-2 M03_2070366</t>
  </si>
  <si>
    <t>05.11.2021 10:00:06</t>
  </si>
  <si>
    <t>05.11.2021 18:39:28</t>
  </si>
  <si>
    <t>05.11.2021 18:09:07</t>
  </si>
  <si>
    <t>05.11.2021 20:12:45</t>
  </si>
  <si>
    <t>M-2744 35-02-M02744_99298927_99298927</t>
  </si>
  <si>
    <t>05.11.2021 09:51:12</t>
  </si>
  <si>
    <t>05.11.2021 13:02:09</t>
  </si>
  <si>
    <t>05.11.2021 10:38:07</t>
  </si>
  <si>
    <t>05.11.2021 19:29:11</t>
  </si>
  <si>
    <t>M-1306 35-01-M01306_TRAFO-2 M03_72728175</t>
  </si>
  <si>
    <t>05.11.2021 02:37:00</t>
  </si>
  <si>
    <t>05.11.2021 03:02:33</t>
  </si>
  <si>
    <t>TR-28 35-15-M00028_950364683_950364683</t>
  </si>
  <si>
    <t>05.11.2021 11:18:16</t>
  </si>
  <si>
    <t>05.11.2021 17:00:28</t>
  </si>
  <si>
    <t>TR-62 45-78-M00062_DAHİLİ TRAFO M03_2071215</t>
  </si>
  <si>
    <t>05.11.2021 09:02:19</t>
  </si>
  <si>
    <t>05.11.2021 14:26:14</t>
  </si>
  <si>
    <t>05.11.2021 15:16:03</t>
  </si>
  <si>
    <t>05.11.2021 15:21:54</t>
  </si>
  <si>
    <t>ALMAK TM 35-17-A00003_KAREL-2 M34_2307158</t>
  </si>
  <si>
    <t>05.11.2021 11:23:23</t>
  </si>
  <si>
    <t>05.11.2021 11:28:49</t>
  </si>
  <si>
    <t>M-13 35-02-M00013_M-157 M03_2333802</t>
  </si>
  <si>
    <t>05.11.2021 12:01:52</t>
  </si>
  <si>
    <t>05.11.2021 12:53:10</t>
  </si>
  <si>
    <t>DM-2/2 35-26-M00813_956628533_956628533</t>
  </si>
  <si>
    <t>05.11.2021 10:58:10</t>
  </si>
  <si>
    <t>05.11.2021 12:39:39</t>
  </si>
  <si>
    <t>K-3506 35-01-K03506_911224390_911224390</t>
  </si>
  <si>
    <t>05.11.2021 16:31:07</t>
  </si>
  <si>
    <t>05.11.2021 21:13:25</t>
  </si>
  <si>
    <t>SOMA TR-11/4 45-82-M00036_945543358_945543358</t>
  </si>
  <si>
    <t>05.11.2021 18:13:28</t>
  </si>
  <si>
    <t>05.11.2021 19:58:51</t>
  </si>
  <si>
    <t>05.11.2021 08:34:54</t>
  </si>
  <si>
    <t>05.11.2021 08:35:44</t>
  </si>
  <si>
    <t>05.11.2021 10:22:01</t>
  </si>
  <si>
    <t>05.11.2021 13:39:27</t>
  </si>
  <si>
    <t>DM-5/1 45-71-M02283_DM-5 M01_73447736</t>
  </si>
  <si>
    <t>05.11.2021 15:17:00</t>
  </si>
  <si>
    <t>05.11.2021 16:59:45</t>
  </si>
  <si>
    <t>ASARLIK TR-16 35-28-M00174_ASARLIK TR-3 M01_66531251</t>
  </si>
  <si>
    <t>05.11.2021 09:19:21</t>
  </si>
  <si>
    <t>05.11.2021 10:22:54</t>
  </si>
  <si>
    <t>TR-53 35-17-M00053_950307719_950307719</t>
  </si>
  <si>
    <t>05.11.2021 18:44:29</t>
  </si>
  <si>
    <t>05.11.2021 21:00:16</t>
  </si>
  <si>
    <t>BAHADIRLAR TR-2 45-79-M00125_A_56386949_56386949</t>
  </si>
  <si>
    <t>05.11.2021 09:40:59</t>
  </si>
  <si>
    <t>05.11.2021 12:07:18</t>
  </si>
  <si>
    <t>ÖRTÜLÜ TR 1 35-24-M00098_DIREK TIPI TRAFO HUCRESI H01_2035680</t>
  </si>
  <si>
    <t>05.11.2021 12:32:45</t>
  </si>
  <si>
    <t>05.11.2021 14:31:48</t>
  </si>
  <si>
    <t>İSMAİL ARMAĞAN TR 35-27-L00186_35-27-L00186_2366738</t>
  </si>
  <si>
    <t>05.11.2021 09:35:35</t>
  </si>
  <si>
    <t>05.11.2021 15:13:32</t>
  </si>
  <si>
    <t>T. IŞIK TARIMSAL GRUP SULAMA 35-32-L00033_946412285_946412285</t>
  </si>
  <si>
    <t>05.11.2021 15:28:20</t>
  </si>
  <si>
    <t>05.11.2021 16:45:32</t>
  </si>
  <si>
    <t>L-116 OVACIK 35-18-L00116_95000126705_95000126705</t>
  </si>
  <si>
    <t>05.11.2021 18:22:02</t>
  </si>
  <si>
    <t>05.11.2021 19:21:34</t>
  </si>
  <si>
    <t>DEMİRCİ KÖK 35-26-M00779_KARACAAĞAÇ ENH M06_42707188</t>
  </si>
  <si>
    <t>05.11.2021 09:36:54</t>
  </si>
  <si>
    <t>05.11.2021 12:44:00</t>
  </si>
  <si>
    <t>L-91 ULAMIŞ TEPE KAHVE 35-14-L00091__72373144_72373144</t>
  </si>
  <si>
    <t>05.11.2021 09:17:24</t>
  </si>
  <si>
    <t>05.11.2021 13:34:07</t>
  </si>
  <si>
    <t>K-3920 35-08-K03920_35-08-K03920_42458425</t>
  </si>
  <si>
    <t>05.11.2021 09:13:25</t>
  </si>
  <si>
    <t>05.11.2021 16:49:22</t>
  </si>
  <si>
    <t>_C_56379385_56379385</t>
  </si>
  <si>
    <t>05.11.2021 09:06:00</t>
  </si>
  <si>
    <t>05.11.2021 12:17:00</t>
  </si>
  <si>
    <t>05.11.2021 16:16:17</t>
  </si>
  <si>
    <t>05.11.2021 18:19:27</t>
  </si>
  <si>
    <t>KIZILAVLU KÖK 45-78-M00837_HatBaşıAyırıcı_53140104 M02_53140104</t>
  </si>
  <si>
    <t>05.11.2021 09:47:16</t>
  </si>
  <si>
    <t>05.11.2021 11:43:22</t>
  </si>
  <si>
    <t>TR-2/6 45-83-L00006_TR-2/4-A L01_2085149</t>
  </si>
  <si>
    <t>05.11.2021 17:41:19</t>
  </si>
  <si>
    <t>05.11.2021 17:42:59</t>
  </si>
  <si>
    <t>M-70 BELEDİYE PARK 35-14-M00070_95000110893_95000110893</t>
  </si>
  <si>
    <t>05.11.2021 04:35:20</t>
  </si>
  <si>
    <t>05.11.2021 07:51:29</t>
  </si>
  <si>
    <t>DM-2/9 45-71-M00126_953192008_953192008</t>
  </si>
  <si>
    <t>05.11.2021 08:42:59</t>
  </si>
  <si>
    <t>05.11.2021 10:31:39</t>
  </si>
  <si>
    <t>YAZIBAŞI DM-6 35-26-M00634_DM-7/15 M02_2116914</t>
  </si>
  <si>
    <t>05.11.2021 10:46:29</t>
  </si>
  <si>
    <t>05.11.2021 10:57:09</t>
  </si>
  <si>
    <t>05.11.2021 16:25:55</t>
  </si>
  <si>
    <t>05.11.2021 17:49:11</t>
  </si>
  <si>
    <t>KÖREZ TR-4 45-77-L00369_945502345_945502345</t>
  </si>
  <si>
    <t>05.11.2021 15:52:35</t>
  </si>
  <si>
    <t>05.11.2021 16:37:04</t>
  </si>
  <si>
    <t>K-4332 35-07-K04332_A a1_5789998</t>
  </si>
  <si>
    <t>05.11.2021 10:21:38</t>
  </si>
  <si>
    <t>05.11.2021 17:12:00</t>
  </si>
  <si>
    <t>SAĞANCI İM 35-16-A00003_YAVAŞÇA L06_2073457</t>
  </si>
  <si>
    <t>05.11.2021 08:37:08</t>
  </si>
  <si>
    <t>05.11.2021 08:42:13</t>
  </si>
  <si>
    <t>TR-111 ZEYTİNALANI 35-19-L00111_949437455_949437455</t>
  </si>
  <si>
    <t>05.11.2021 22:46:56</t>
  </si>
  <si>
    <t>06.11.2021 00:22:17</t>
  </si>
  <si>
    <t>K-1188 35-01-K01188_D_65500392_65500392</t>
  </si>
  <si>
    <t>05.11.2021 18:31:25</t>
  </si>
  <si>
    <t>05.11.2021 20:27:33</t>
  </si>
  <si>
    <t>K-1755 35-02-K01755_DIREK TIPI TRAFO HUCRESI H01_2063111</t>
  </si>
  <si>
    <t>05.11.2021 19:30:00</t>
  </si>
  <si>
    <t>05.11.2021 19:57:20</t>
  </si>
  <si>
    <t>FOÇA TR-65 35-23-L00065_FOÇA TR-66 L02_2116081</t>
  </si>
  <si>
    <t>05.11.2021 09:19:16</t>
  </si>
  <si>
    <t>05.11.2021 17:38:57</t>
  </si>
  <si>
    <t>BALLICA İM 45-72-A00005_HatBaşıAyırıcı_53139865 L07_53139865</t>
  </si>
  <si>
    <t>05.11.2021 08:01:50</t>
  </si>
  <si>
    <t>05.11.2021 10:14:59</t>
  </si>
  <si>
    <t>05.11.2021 09:39:34</t>
  </si>
  <si>
    <t>05.11.2021 09:39:57</t>
  </si>
  <si>
    <t>M-1637 35-01-M01637_912430044_912430044</t>
  </si>
  <si>
    <t>05.11.2021 16:28:55</t>
  </si>
  <si>
    <t>05.11.2021 17:46:01</t>
  </si>
  <si>
    <t>05.11.2021 08:35:00</t>
  </si>
  <si>
    <t>05.11.2021 10:38:00</t>
  </si>
  <si>
    <t>TORBALI İM 35-26-A00001_ÖRNEK YAPI-SULAMA L05_2319157</t>
  </si>
  <si>
    <t>05.11.2021 22:23:40</t>
  </si>
  <si>
    <t>05.11.2021 23:49:59</t>
  </si>
  <si>
    <t>OSMANGAZİ İM 35-02-A00004_BAYRAKLI M04_2321764</t>
  </si>
  <si>
    <t>05.11.2021 16:54:08</t>
  </si>
  <si>
    <t>05.11.2021 19:00:16</t>
  </si>
  <si>
    <t>BEYDERE KÖK 45-71-M00128_ESKİ KARAAĞAÇLI M07_50217231</t>
  </si>
  <si>
    <t>05.11.2021 10:12:10</t>
  </si>
  <si>
    <t>05.11.2021 12:23:28</t>
  </si>
  <si>
    <t>05.11.2021 10:20:01</t>
  </si>
  <si>
    <t>ALAHIDIR TR-2 45-84-L00021_955180236_955180236</t>
  </si>
  <si>
    <t>05.11.2021 17:04:23</t>
  </si>
  <si>
    <t>05.11.2021 17:55:39</t>
  </si>
  <si>
    <t>05.11.2021 13:55:11</t>
  </si>
  <si>
    <t>05.11.2021 20:50:28</t>
  </si>
  <si>
    <t>GÜLBAHÇE TR-14 35-19-L00246_95001278716_95001278716</t>
  </si>
  <si>
    <t>06.11.2021 11:50:18</t>
  </si>
  <si>
    <t>06.11.2021 13:17:59</t>
  </si>
  <si>
    <t>TAŞDELEN TR-336 35-19-M00181_95000497124_95000497124</t>
  </si>
  <si>
    <t>06.11.2021 10:13:32</t>
  </si>
  <si>
    <t>06.11.2021 14:59:28</t>
  </si>
  <si>
    <t>TİRE İM-DM-1 35-29-A00001_DM-1/66 M04_2059514</t>
  </si>
  <si>
    <t>06.11.2021 20:26:43</t>
  </si>
  <si>
    <t>06.11.2021 20:28:24</t>
  </si>
  <si>
    <t>SOMA TR-12 45-82-M00012_TR-12/2 M03_72186424</t>
  </si>
  <si>
    <t>06.11.2021 09:27:18</t>
  </si>
  <si>
    <t>06.11.2021 12:34:11</t>
  </si>
  <si>
    <t>K-388 35-02-K00388_99889898_99889898</t>
  </si>
  <si>
    <t>06.11.2021 08:52:33</t>
  </si>
  <si>
    <t>06.11.2021 14:25:13</t>
  </si>
  <si>
    <t>DM-2/14 35-29-M00099_950317625_950317625</t>
  </si>
  <si>
    <t>06.11.2021 14:19:43</t>
  </si>
  <si>
    <t>06.11.2021 18:10:36</t>
  </si>
  <si>
    <t>06.11.2021 08:48:57</t>
  </si>
  <si>
    <t>06.11.2021 14:23:51</t>
  </si>
  <si>
    <t>SİNDEL TR-1 45-75-M00331_B_56389894_56389894</t>
  </si>
  <si>
    <t>06.11.2021 14:16:40</t>
  </si>
  <si>
    <t>06.11.2021 17:02:25</t>
  </si>
  <si>
    <t>DEĞİRMENDERE TR-1 35-22-M00197_35-22-M00197_2375557</t>
  </si>
  <si>
    <t>06.11.2021 15:02:07</t>
  </si>
  <si>
    <t>06.11.2021 18:40:45</t>
  </si>
  <si>
    <t>SAİP KÖYÜ TR-1 35-21-L00102_95000001775_95000001775</t>
  </si>
  <si>
    <t>06.11.2021 09:19:39</t>
  </si>
  <si>
    <t>06.11.2021 10:17:24</t>
  </si>
  <si>
    <t>RAŞİT EKİCİ TARIMSAL SULAMA TR-1 45-71-M01112_45-71-M01112_2371680</t>
  </si>
  <si>
    <t>06.11.2021 09:49:56</t>
  </si>
  <si>
    <t>06.11.2021 14:55:24</t>
  </si>
  <si>
    <t>MORDOĞAN TR-2 35-21-L00140_953366001_953366001</t>
  </si>
  <si>
    <t>06.11.2021 16:00:00</t>
  </si>
  <si>
    <t>06.11.2021 17:14:06</t>
  </si>
  <si>
    <t>OĞLANANASI TR-9 35-22-M00262_955270222_955270222</t>
  </si>
  <si>
    <t>06.11.2021 17:44:53</t>
  </si>
  <si>
    <t>06.11.2021 21:31:49</t>
  </si>
  <si>
    <t>L-24 NİLKENT 35-18-L00024_950454037_950454037</t>
  </si>
  <si>
    <t>06.11.2021 21:49:44</t>
  </si>
  <si>
    <t>06.11.2021 23:11:10</t>
  </si>
  <si>
    <t>TEKKE TR-3 35-15-L00125_B_56368655_56368655</t>
  </si>
  <si>
    <t>06.11.2021 09:31:22</t>
  </si>
  <si>
    <t>06.11.2021 16:12:14</t>
  </si>
  <si>
    <t>ÇULLUGÖRECE TR-1 45-80-M00096_45-80-M00096_73431596</t>
  </si>
  <si>
    <t>06.11.2021 10:14:12</t>
  </si>
  <si>
    <t>06.11.2021 11:21:35</t>
  </si>
  <si>
    <t>TR-20 45-77-L00020_945504040_945504040</t>
  </si>
  <si>
    <t>06.11.2021 16:26:48</t>
  </si>
  <si>
    <t>06.11.2021 17:11:04</t>
  </si>
  <si>
    <t>MAHMUTLAR TR-1 35-29-L00118_35-29-L00118_2370487</t>
  </si>
  <si>
    <t>06.11.2021 12:38:23</t>
  </si>
  <si>
    <t>06.11.2021 14:07:19</t>
  </si>
  <si>
    <t>İSMAİL AYRANCI SULAMA GRUBU 35-29-M00199_DIREK TIPI TRAFO HUCRESI H01_2099247</t>
  </si>
  <si>
    <t>06.11.2021 20:18:00</t>
  </si>
  <si>
    <t>06.11.2021 21:35:01</t>
  </si>
  <si>
    <t>K-1061 35-01-K01061_911264133_911264133</t>
  </si>
  <si>
    <t>06.11.2021 09:07:12</t>
  </si>
  <si>
    <t>06.11.2021 14:30:39</t>
  </si>
  <si>
    <t>_A_56390997_56390997</t>
  </si>
  <si>
    <t>06.11.2021 19:16:15</t>
  </si>
  <si>
    <t>06.11.2021 20:52:26</t>
  </si>
  <si>
    <t>GEDİK TR-4 35-31-L00134_47845116_56392573_56392573</t>
  </si>
  <si>
    <t>06.11.2021 18:36:00</t>
  </si>
  <si>
    <t>06.11.2021 19:14:03</t>
  </si>
  <si>
    <t>K-145 35-01-K00145_912860886_912860886</t>
  </si>
  <si>
    <t>06.11.2021 14:54:24</t>
  </si>
  <si>
    <t>06.11.2021 19:42:59</t>
  </si>
  <si>
    <t>ÇANDARLI TR-21 35-30-M00021_F_56375123_56375123</t>
  </si>
  <si>
    <t>06.11.2021 22:41:25</t>
  </si>
  <si>
    <t>07.11.2021 01:49:45</t>
  </si>
  <si>
    <t>06.11.2021 07:52:03</t>
  </si>
  <si>
    <t>06.11.2021 08:07:03</t>
  </si>
  <si>
    <t>AŞAĞICUMA DM 35-16-M00103_HatBaşıAyırıcı_53140597 M03_53140597</t>
  </si>
  <si>
    <t>06.11.2021 15:48:16</t>
  </si>
  <si>
    <t>06.11.2021 19:25:58</t>
  </si>
  <si>
    <t>K-2752 35-03-K02752_910194397_910194397</t>
  </si>
  <si>
    <t>06.11.2021 09:50:41</t>
  </si>
  <si>
    <t>06.11.2021 14:53:52</t>
  </si>
  <si>
    <t>KOCA MEHMETLER TR-1 35-23-M00212_ H_58129223</t>
  </si>
  <si>
    <t>06.11.2021 13:13:34</t>
  </si>
  <si>
    <t>06.11.2021 15:39:03</t>
  </si>
  <si>
    <t>06.11.2021 09:21:21</t>
  </si>
  <si>
    <t>06.11.2021 09:22:01</t>
  </si>
  <si>
    <t>BAĞARASI TR-13 35-23-M00360_95000153279_95000153279</t>
  </si>
  <si>
    <t>06.11.2021 12:42:09</t>
  </si>
  <si>
    <t>06.11.2021 18:07:42</t>
  </si>
  <si>
    <t>ŞEMİKLER TM 35-04-A00003_İMBAT M03_2310728</t>
  </si>
  <si>
    <t>06.11.2021 12:06:00</t>
  </si>
  <si>
    <t>06.11.2021 13:45:41</t>
  </si>
  <si>
    <t>AKÖREN TR-19 KÖK 45-78-M00974_ÇOBANOĞLU M01_66244779</t>
  </si>
  <si>
    <t>06.11.2021 08:44:33</t>
  </si>
  <si>
    <t>06.11.2021 11:54:19</t>
  </si>
  <si>
    <t>MAVİKENT TR-2 35-30-M00136_A_56404621_56404621</t>
  </si>
  <si>
    <t>06.11.2021 09:26:25</t>
  </si>
  <si>
    <t>06.11.2021 11:00:24</t>
  </si>
  <si>
    <t>06.11.2021 00:52:28</t>
  </si>
  <si>
    <t>06.11.2021 01:51:04</t>
  </si>
  <si>
    <t>YEŞİLKÖY TR-2 45-71-M01822_43138992_56384608_56384608</t>
  </si>
  <si>
    <t>06.11.2021 14:35:13</t>
  </si>
  <si>
    <t>06.11.2021 18:20:52</t>
  </si>
  <si>
    <t>ARMUTLU DM-02/TR-25 35-27-L00001_35-27-L00001_72163492</t>
  </si>
  <si>
    <t>06.11.2021 10:45:19</t>
  </si>
  <si>
    <t>06.11.2021 12:30:24</t>
  </si>
  <si>
    <t>MÜTEVELLİ KÖK 45-80-M00100_MÜTEVELLİ ŞEHİR-1(MÜTEVELLİ TR-2/TR-3/TR-4) M02_72196253</t>
  </si>
  <si>
    <t>06.11.2021 11:29:45</t>
  </si>
  <si>
    <t>06.11.2021 12:21:41</t>
  </si>
  <si>
    <t>MESCİTLİ TR-3 35-15-L00097_950406422_950406422</t>
  </si>
  <si>
    <t>06.11.2021 10:10:42</t>
  </si>
  <si>
    <t>06.11.2021 14:53:03</t>
  </si>
  <si>
    <t>06.11.2021 16:34:00</t>
  </si>
  <si>
    <t>06.11.2021 17:27:30</t>
  </si>
  <si>
    <t>KAYIŞLAR KÖK 45-80-M00183_DİLEK M03_72195716</t>
  </si>
  <si>
    <t>06.11.2021 16:07:37</t>
  </si>
  <si>
    <t>06.11.2021 16:31:18</t>
  </si>
  <si>
    <t>K-3506 35-01-K03506_911019047_911019047</t>
  </si>
  <si>
    <t>06.11.2021 17:04:12</t>
  </si>
  <si>
    <t>06.11.2021 17:59:30</t>
  </si>
  <si>
    <t>ULUCAK TM 35-28-A00002_DSİ M06_2313768</t>
  </si>
  <si>
    <t>06.11.2021 12:12:35</t>
  </si>
  <si>
    <t>06.11.2021 12:20:00</t>
  </si>
  <si>
    <t>GERENKÖY KÖK 35-23-M00156_DONANIMLI YEDEK M03_72155661</t>
  </si>
  <si>
    <t>06.11.2021 20:57:50</t>
  </si>
  <si>
    <t>06.11.2021 22:06:37</t>
  </si>
  <si>
    <t>K-363 35-04-K00363_35-04-K00363_2377207</t>
  </si>
  <si>
    <t>06.11.2021 14:46:46</t>
  </si>
  <si>
    <t>07.11.2021 00:41:04</t>
  </si>
  <si>
    <t>TR-75 45-78-M00075_95000599738_95000599738</t>
  </si>
  <si>
    <t>06.11.2021 18:03:18</t>
  </si>
  <si>
    <t>06.11.2021 22:20:27</t>
  </si>
  <si>
    <t>TR-6 35-16-L00006_A_56353519_56353519</t>
  </si>
  <si>
    <t>06.11.2021 21:09:20</t>
  </si>
  <si>
    <t>06.11.2021 22:17:32</t>
  </si>
  <si>
    <t>TEPECİK KÖPRÜ DM 35-14-M00332_TAŞKENT DM-1 (DOĞANBEY-1 H.H. 477 SOL DEVRE) M15_49833795</t>
  </si>
  <si>
    <t>06.11.2021 10:00:11</t>
  </si>
  <si>
    <t>06.11.2021 12:35:00</t>
  </si>
  <si>
    <t>M-1424 35-02-M01424_912428705_912428705</t>
  </si>
  <si>
    <t>06.11.2021 14:31:51</t>
  </si>
  <si>
    <t>06.11.2021 17:02:53</t>
  </si>
  <si>
    <t>DM-8/23 45-71-M00299_953174905_953174905</t>
  </si>
  <si>
    <t>06.11.2021 12:47:54</t>
  </si>
  <si>
    <t>06.11.2021 15:53:55</t>
  </si>
  <si>
    <t>06.11.2021 13:39:22</t>
  </si>
  <si>
    <t>06.11.2021 14:32:17</t>
  </si>
  <si>
    <t>DOĞANÇAY İM 35-04-A00004_TRAFO-2 K09_77533381</t>
  </si>
  <si>
    <t>06.11.2021 12:06:21</t>
  </si>
  <si>
    <t>06.11.2021 12:51:39</t>
  </si>
  <si>
    <t>KÜÇÜKKÖMÜRCÜ TR-1 35-29-L00336_48206972_60984847_60984847</t>
  </si>
  <si>
    <t>06.11.2021 09:02:00</t>
  </si>
  <si>
    <t>06.11.2021 11:28:34</t>
  </si>
  <si>
    <t>YENİKÖY TR-10 35-15-L00506_35-15-L00506_2365939</t>
  </si>
  <si>
    <t>06.11.2021 14:30:00</t>
  </si>
  <si>
    <t>06.11.2021 15:01:04</t>
  </si>
  <si>
    <t>PANAZTEPE DM 35-28-M00732_DERSAN-1 GİRİŞ M09_2114183</t>
  </si>
  <si>
    <t>06.11.2021 16:03:51</t>
  </si>
  <si>
    <t>06.11.2021 16:21:22</t>
  </si>
  <si>
    <t>BAHÇELİ KÖK-5 35-30-M00232_TR-1 -2 -3 M01_72078200</t>
  </si>
  <si>
    <t>06.11.2021 09:24:48</t>
  </si>
  <si>
    <t>06.11.2021 10:58:19</t>
  </si>
  <si>
    <t>ÇAMLICA KÖK 45-81-M00048_ÇANŞA ÇIKIŞ M03_71996194</t>
  </si>
  <si>
    <t>06.11.2021 09:32:21</t>
  </si>
  <si>
    <t>06.11.2021 16:51:00</t>
  </si>
  <si>
    <t>M-3439(YATIRIM REZERVE) 35-03-M03439_910152227_910152227</t>
  </si>
  <si>
    <t>06.11.2021 01:19:32</t>
  </si>
  <si>
    <t>06.11.2021 04:23:52</t>
  </si>
  <si>
    <t>YUKARI AVDAN TR-1 45-82-M00241_45-82-M00241_2374094</t>
  </si>
  <si>
    <t>06.11.2021 23:43:40</t>
  </si>
  <si>
    <t>07.11.2021 01:36:33</t>
  </si>
  <si>
    <t>BAĞARASI TR-10 KÖK 35-23-M00179_ESKİİBAĞARASI M02_72143144</t>
  </si>
  <si>
    <t>06.11.2021 11:23:01</t>
  </si>
  <si>
    <t>06.11.2021 11:57:00</t>
  </si>
  <si>
    <t>KAREL DM 35-17-M00247_BAZTAŞ DM M05_66441135</t>
  </si>
  <si>
    <t>06.11.2021 09:04:46</t>
  </si>
  <si>
    <t>06.11.2021 13:39:55</t>
  </si>
  <si>
    <t>YENİFOÇA TR-18 35-23-M00018_950427166_950427166</t>
  </si>
  <si>
    <t>06.11.2021 16:57:44</t>
  </si>
  <si>
    <t>06.11.2021 17:16:27</t>
  </si>
  <si>
    <t>TR-20 45-77-L00020_945504135_945504135</t>
  </si>
  <si>
    <t>06.11.2021 18:11:21</t>
  </si>
  <si>
    <t>06.11.2021 20:16:38</t>
  </si>
  <si>
    <t>DELEMENLER KÖK 45-73-M00490_HACIALİLER M03_2081976</t>
  </si>
  <si>
    <t>06.11.2021 06:52:46</t>
  </si>
  <si>
    <t>06.11.2021 06:53:41</t>
  </si>
  <si>
    <t>MURADİYE TR-3 KÖPRÜYANI 45-71-M00254_953221231_953221231</t>
  </si>
  <si>
    <t>06.11.2021 09:56:46</t>
  </si>
  <si>
    <t>06.11.2021 15:01:10</t>
  </si>
  <si>
    <t>06.11.2021 18:06:47</t>
  </si>
  <si>
    <t>06.11.2021 18:18:50</t>
  </si>
  <si>
    <t>KIRKAĞAÇ DM 45-76-M00043_AKHİSAR M08_72247565</t>
  </si>
  <si>
    <t>06.11.2021 15:25:31</t>
  </si>
  <si>
    <t>06.11.2021 16:15:55</t>
  </si>
  <si>
    <t>KUŞÇULAR DM-2 35-19-M00515_35-19-M00515_80470434</t>
  </si>
  <si>
    <t>06.11.2021 09:44:32</t>
  </si>
  <si>
    <t>06.11.2021 11:28:13</t>
  </si>
  <si>
    <t>PANAZTEPE DM 35-28-M00732_KESİKKÖY-1 GİRİŞ M07_2114179</t>
  </si>
  <si>
    <t>06.11.2021 10:15:53</t>
  </si>
  <si>
    <t>06.11.2021 11:24:06</t>
  </si>
  <si>
    <t>SEYREK TR-7 KÖK 35-28-M00379_SÜZBEYLİ-TUZCULU M04_2303511</t>
  </si>
  <si>
    <t>06.11.2021 21:22:00</t>
  </si>
  <si>
    <t>06.11.2021 21:59:11</t>
  </si>
  <si>
    <t>K-3768 35-02-K03768_C_56363859_56363859</t>
  </si>
  <si>
    <t>06.11.2021 11:05:46</t>
  </si>
  <si>
    <t>06.11.2021 12:30:52</t>
  </si>
  <si>
    <t>SARIÇAM TR-2 45-80-M00160_956535728_956535728</t>
  </si>
  <si>
    <t>06.11.2021 15:31:36</t>
  </si>
  <si>
    <t>06.11.2021 18:51:09</t>
  </si>
  <si>
    <t>M-1040 35-04-M01040_TRAFO M03_2336706</t>
  </si>
  <si>
    <t>06.11.2021 14:31:35</t>
  </si>
  <si>
    <t>06.11.2021 15:33:57</t>
  </si>
  <si>
    <t>YENMİŞ KÖK 35-27-M00366_HatBaşıAyırıcı_53140786 M06_53140786</t>
  </si>
  <si>
    <t>06.11.2021 08:33:32</t>
  </si>
  <si>
    <t>06.11.2021 12:05:39</t>
  </si>
  <si>
    <t>ÇAMKÖY TR-1 45-81-M00096_A_56388610_56388610</t>
  </si>
  <si>
    <t>06.11.2021 17:09:32</t>
  </si>
  <si>
    <t>06.11.2021 18:42:34</t>
  </si>
  <si>
    <t>SULTAN YAYLASI TR-1 45-71-M01766_A_56391994_56391994</t>
  </si>
  <si>
    <t>06.11.2021 12:27:47</t>
  </si>
  <si>
    <t>06.11.2021 16:46:20</t>
  </si>
  <si>
    <t>TR-9 KİRAZ MERKEZ EMNİYET KARŞISI 35-31-L00009_956594002_956594002</t>
  </si>
  <si>
    <t>06.11.2021 16:50:46</t>
  </si>
  <si>
    <t>06.11.2021 18:43:03</t>
  </si>
  <si>
    <t>KOLDERE KÖK 45-80-M00051_GÜMÜLCELİ M011_73403251</t>
  </si>
  <si>
    <t>06.11.2021 14:15:21</t>
  </si>
  <si>
    <t>06.11.2021 14:15:41</t>
  </si>
  <si>
    <t>M-970 35-03-M00970_910503145_910503145</t>
  </si>
  <si>
    <t>06.11.2021 12:57:42</t>
  </si>
  <si>
    <t>MURADİYE TR-5 (ESKİ MEZARLIK YANI) 45-71-M00204_962464455_962464455</t>
  </si>
  <si>
    <t>06.11.2021 18:22:08</t>
  </si>
  <si>
    <t>06.11.2021 20:53:55</t>
  </si>
  <si>
    <t>TR-27 35-19-L00027_35-19-L00027_2350364</t>
  </si>
  <si>
    <t>06.11.2021 15:50:49</t>
  </si>
  <si>
    <t>06.11.2021 21:17:37</t>
  </si>
  <si>
    <t>AŞAĞIÇOBANİSA KÖK 45-71-M00096_HACIHALİLLER DM M08_2075962</t>
  </si>
  <si>
    <t>06.11.2021 07:34:51</t>
  </si>
  <si>
    <t>06.11.2021 07:37:11</t>
  </si>
  <si>
    <t>TR-14 35-31-L00014_956589744_956589744</t>
  </si>
  <si>
    <t>06.11.2021 15:41:11</t>
  </si>
  <si>
    <t>06.11.2021 17:47:08</t>
  </si>
  <si>
    <t>06.11.2021 09:23:59</t>
  </si>
  <si>
    <t>06.11.2021 17:02:50</t>
  </si>
  <si>
    <t>HALİTPAŞA DM 45-80-M00060_HALİTPAŞA ŞEHİR M04_72188718</t>
  </si>
  <si>
    <t>06.11.2021 09:01:41</t>
  </si>
  <si>
    <t>06.11.2021 11:27:28</t>
  </si>
  <si>
    <t>TR-8 35-15-L00008_950358755_950358755</t>
  </si>
  <si>
    <t>06.11.2021 09:34:27</t>
  </si>
  <si>
    <t>06.11.2021 12:33:57</t>
  </si>
  <si>
    <t>KINIK ORGANİZE DM 35-24-M00208_HatBaşıAyırıcı_72291214 M13_72291214</t>
  </si>
  <si>
    <t>06.11.2021 10:59:21</t>
  </si>
  <si>
    <t>06.11.2021 11:15:35</t>
  </si>
  <si>
    <t>MAHMUTLAR TR-2 45-74-M00351_945590126_945590126</t>
  </si>
  <si>
    <t>06.11.2021 08:41:19</t>
  </si>
  <si>
    <t>06.11.2021 09:54:42</t>
  </si>
  <si>
    <t>SARIGÖL TR-37 45-79-M00037_TR-40 M05_2315979</t>
  </si>
  <si>
    <t>06.11.2021 12:08:21</t>
  </si>
  <si>
    <t>06.11.2021 13:05:31</t>
  </si>
  <si>
    <t>OVAKENT TR-1 35-15-L00631_950386682_950386682</t>
  </si>
  <si>
    <t>06.11.2021 19:12:14</t>
  </si>
  <si>
    <t>06.11.2021 21:52:19</t>
  </si>
  <si>
    <t>L-76 DEPREM KONUTLARI-1 35-14-L00076_35-14-L00076_72210055</t>
  </si>
  <si>
    <t>06.11.2021 17:42:00</t>
  </si>
  <si>
    <t>06.11.2021 18:13:31</t>
  </si>
  <si>
    <t>SİYEKLİ KÖK 45-71-M00185_OSMANCALI M04_72256928</t>
  </si>
  <si>
    <t>06.11.2021 11:47:00</t>
  </si>
  <si>
    <t>K-3768 35-02-K03768_B_56363861_56363861</t>
  </si>
  <si>
    <t>06.11.2021 10:07:16</t>
  </si>
  <si>
    <t>06.11.2021 11:04:29</t>
  </si>
  <si>
    <t>06.11.2021 11:31:39</t>
  </si>
  <si>
    <t>06.11.2021 13:30:07</t>
  </si>
  <si>
    <t>BEYDAĞ İM 35-32-A00001_BAKIR L03_2049980</t>
  </si>
  <si>
    <t>06.11.2021 09:08:21</t>
  </si>
  <si>
    <t>06.11.2021 09:23:00</t>
  </si>
  <si>
    <t>06.11.2021 16:36:18</t>
  </si>
  <si>
    <t>06.11.2021 18:07:46</t>
  </si>
  <si>
    <t>06.11.2021 17:12:34</t>
  </si>
  <si>
    <t>07.11.2021 00:10:17</t>
  </si>
  <si>
    <t>İĞDELİ TR-2 35-31-L00301_47810909_56352434_56352434</t>
  </si>
  <si>
    <t>06.11.2021 10:25:00</t>
  </si>
  <si>
    <t>06.11.2021 12:55:14</t>
  </si>
  <si>
    <t>GİRELLİ TR-1 45-73-M00758_A_56390510_56390510</t>
  </si>
  <si>
    <t>06.11.2021 08:19:18</t>
  </si>
  <si>
    <t>06.11.2021 10:57:07</t>
  </si>
  <si>
    <t>TR-73 35-19-L00073_956671265_956671265</t>
  </si>
  <si>
    <t>06.11.2021 11:09:48</t>
  </si>
  <si>
    <t>06.11.2021 13:31:41</t>
  </si>
  <si>
    <t>06.11.2021 09:46:51</t>
  </si>
  <si>
    <t>06.11.2021 13:24:57</t>
  </si>
  <si>
    <t>PINARLI KÖK 35-20-M00085_TR-1 M05_72358821</t>
  </si>
  <si>
    <t>06.11.2021 09:32:05</t>
  </si>
  <si>
    <t>06.11.2021 10:08:47</t>
  </si>
  <si>
    <t>BEYDAĞ İM 35-32-A00001_SANAYİ M01_2048610</t>
  </si>
  <si>
    <t>06.11.2021 16:33:40</t>
  </si>
  <si>
    <t>06.11.2021 19:30:32</t>
  </si>
  <si>
    <t>DM-3/TR-22 35-22-M00067_C_56380496_56380496</t>
  </si>
  <si>
    <t>06.11.2021 09:59:22</t>
  </si>
  <si>
    <t>06.11.2021 14:38:33</t>
  </si>
  <si>
    <t>TR-31(M-731) 35-30-M00731_955297569_955297569</t>
  </si>
  <si>
    <t>06.11.2021 15:11:39</t>
  </si>
  <si>
    <t>06.11.2021 18:36:28</t>
  </si>
  <si>
    <t>BOZDAĞ TR-8 35-15-L00287_D_56368288_56368288</t>
  </si>
  <si>
    <t>06.11.2021 17:50:05</t>
  </si>
  <si>
    <t>07.11.2021 00:43:41</t>
  </si>
  <si>
    <t>HARMANDALI DM-2 (M-200) 35-09-M00200_TRAFO M14_67109128</t>
  </si>
  <si>
    <t>06.11.2021 13:32:10</t>
  </si>
  <si>
    <t>06.11.2021 17:34:59</t>
  </si>
  <si>
    <t>PİYADELER KÖK 45-73-M00136_ÖRNEKKÖY M04_66674816</t>
  </si>
  <si>
    <t>06.11.2021 09:01:31</t>
  </si>
  <si>
    <t>06.11.2021 16:48:32</t>
  </si>
  <si>
    <t>M-1755 35-04-M01755_M-1381 M02_2052328</t>
  </si>
  <si>
    <t>06.11.2021 13:38:50</t>
  </si>
  <si>
    <t>06.11.2021 14:31:00</t>
  </si>
  <si>
    <t>ARMUTLU İM 35-27-A00001_KIZILCA L05_49920723</t>
  </si>
  <si>
    <t>06.11.2021 10:31:23</t>
  </si>
  <si>
    <t>06.11.2021 12:39:57</t>
  </si>
  <si>
    <t>KOYUNDERE TR-15 35-28-M00159_953374435_953374435</t>
  </si>
  <si>
    <t>06.11.2021 15:58:42</t>
  </si>
  <si>
    <t>06.11.2021 20:26:45</t>
  </si>
  <si>
    <t>GÖRECE M-351 35-22-M00351_DAĞITIM TRAFO GÖRECE M-351 M06_72142947</t>
  </si>
  <si>
    <t>06.11.2021 09:22:26</t>
  </si>
  <si>
    <t>06.11.2021 16:26:34</t>
  </si>
  <si>
    <t>TR-24 35-27-M00024_913607081_913607081</t>
  </si>
  <si>
    <t>06.11.2021 15:06:18</t>
  </si>
  <si>
    <t>06.11.2021 19:25:43</t>
  </si>
  <si>
    <t>M-329 35-03-M00329_910345275_910345275</t>
  </si>
  <si>
    <t>06.11.2021 09:52:50</t>
  </si>
  <si>
    <t>06.11.2021 18:03:35</t>
  </si>
  <si>
    <t>TİRE TR-17 35-29-M00452_950330642_950330642</t>
  </si>
  <si>
    <t>06.11.2021 23:09:43</t>
  </si>
  <si>
    <t>07.11.2021 02:05:44</t>
  </si>
  <si>
    <t>K-278 35-01-K00278_910825009_910825009</t>
  </si>
  <si>
    <t>06.11.2021 14:23:32</t>
  </si>
  <si>
    <t>06.11.2021 17:53:10</t>
  </si>
  <si>
    <t>TR-148 35-19-L00148_956698192_956698192</t>
  </si>
  <si>
    <t>06.11.2021 19:07:06</t>
  </si>
  <si>
    <t>06.11.2021 21:28:15</t>
  </si>
  <si>
    <t>M-1212 35-02-M01212_TRAFO M01_2061025</t>
  </si>
  <si>
    <t>06.11.2021 16:24:21</t>
  </si>
  <si>
    <t>06.11.2021 19:41:06</t>
  </si>
  <si>
    <t>TR-26 35-16-L00026_953330281_953330281</t>
  </si>
  <si>
    <t>06.11.2021 16:02:00</t>
  </si>
  <si>
    <t>06.11.2021 18:59:24</t>
  </si>
  <si>
    <t>DURASILLI TR-1 KÖK 45-78-M01114_TR-2 M04_2328783</t>
  </si>
  <si>
    <t>06.11.2021 10:45:12</t>
  </si>
  <si>
    <t>06.11.2021 11:37:11</t>
  </si>
  <si>
    <t>TR-51 35-22-M00051_955257310_955257310</t>
  </si>
  <si>
    <t>06.11.2021 13:13:17</t>
  </si>
  <si>
    <t>06.11.2021 15:34:13</t>
  </si>
  <si>
    <t>06.11.2021 21:49:20</t>
  </si>
  <si>
    <t>06.11.2021 23:42:13</t>
  </si>
  <si>
    <t>06.11.2021 18:32:02</t>
  </si>
  <si>
    <t>06.11.2021 18:35:00</t>
  </si>
  <si>
    <t>KARAKUYU TR-1 35-22-M00289_955282945_955282945</t>
  </si>
  <si>
    <t>06.11.2021 13:50:40</t>
  </si>
  <si>
    <t>06.11.2021 19:44:24</t>
  </si>
  <si>
    <t>ÖZBEY İM 35-26-A00005_CEZA EVİ L12_2314087</t>
  </si>
  <si>
    <t>06.11.2021 11:26:11</t>
  </si>
  <si>
    <t>06.11.2021 14:56:47</t>
  </si>
  <si>
    <t>TR-1-5/11 (YANIKKAVAK MERKEZ) 35-20-L00056_11490577_56359311_56359311</t>
  </si>
  <si>
    <t>06.11.2021 09:07:00</t>
  </si>
  <si>
    <t>06.11.2021 17:20:00</t>
  </si>
  <si>
    <t>MENDERES DM-2/TR-1 35-22-M00300_KÖYLER-1 M15_2328470</t>
  </si>
  <si>
    <t>06.11.2021 13:00:00</t>
  </si>
  <si>
    <t>06.11.2021 13:05:11</t>
  </si>
  <si>
    <t>K-3771 35-08-K03771_A_56368731_56368731</t>
  </si>
  <si>
    <t>06.11.2021 09:18:48</t>
  </si>
  <si>
    <t>06.11.2021 13:05:48</t>
  </si>
  <si>
    <t>KABAKUM BANKACILAR TR-1 35-30-M00207_955309921_955309921</t>
  </si>
  <si>
    <t>06.11.2021 17:28:53</t>
  </si>
  <si>
    <t>06.11.2021 20:48:26</t>
  </si>
  <si>
    <t>KOYUNDERE DM 35-28-M00165_KOYUNDERE TR-13 M05_66524558</t>
  </si>
  <si>
    <t>06.11.2021 16:09:42</t>
  </si>
  <si>
    <t>06.11.2021 16:36:48</t>
  </si>
  <si>
    <t>ÇAKIRCA ALİ TR-1 45-73-M00557_945648972_945648972</t>
  </si>
  <si>
    <t>06.11.2021 18:46:08</t>
  </si>
  <si>
    <t>06.11.2021 21:16:55</t>
  </si>
  <si>
    <t>OLGUNLAR TR-2 35-31-L00220_A_56386706_56386706</t>
  </si>
  <si>
    <t>06.11.2021 16:53:42</t>
  </si>
  <si>
    <t>06.11.2021 19:39:28</t>
  </si>
  <si>
    <t>KEMAL ÖZBAŞ SULAMA GRUBU TR 35-27-M00530_DIREK TIPI TRAFO HUCRESI H01_2052058</t>
  </si>
  <si>
    <t>06.11.2021 08:47:00</t>
  </si>
  <si>
    <t>06.11.2021 10:22:54</t>
  </si>
  <si>
    <t>K-2572 35-01-K02572_911930922_911930922</t>
  </si>
  <si>
    <t>06.11.2021 12:08:18</t>
  </si>
  <si>
    <t>06.11.2021 15:10:23</t>
  </si>
  <si>
    <t>ÇAMBEL TR-2 35-27-M00857_913990724_913990724</t>
  </si>
  <si>
    <t>06.11.2021 10:17:12</t>
  </si>
  <si>
    <t>06.11.2021 14:35:38</t>
  </si>
  <si>
    <t>TR-1-2/4-A 35-20-L00464_955203297_955203297</t>
  </si>
  <si>
    <t>06.11.2021 11:23:00</t>
  </si>
  <si>
    <t>06.11.2021 14:52:08</t>
  </si>
  <si>
    <t>K-4023 35-01-K04023_911359668_911359668</t>
  </si>
  <si>
    <t>06.11.2021 18:17:58</t>
  </si>
  <si>
    <t>06.11.2021 22:12:59</t>
  </si>
  <si>
    <t>K-3582 35-01-K03582_910551798_910551798</t>
  </si>
  <si>
    <t>06.11.2021 23:42:52</t>
  </si>
  <si>
    <t>07.11.2021 01:21:56</t>
  </si>
  <si>
    <t>KÖSEALİ TR-1 45-78-M00781_953287080_953287080</t>
  </si>
  <si>
    <t>06.11.2021 21:03:46</t>
  </si>
  <si>
    <t>06.11.2021 22:40:09</t>
  </si>
  <si>
    <t>KOYUNDERE TR-19 (DM-2/21) 35-28-M00148_953372517_953372517</t>
  </si>
  <si>
    <t>06.11.2021 08:50:39</t>
  </si>
  <si>
    <t>06.11.2021 09:37:45</t>
  </si>
  <si>
    <t>M-1685 35-09-M01685_35-09-M01685_42932314</t>
  </si>
  <si>
    <t>06.11.2021 10:08:09</t>
  </si>
  <si>
    <t>06.11.2021 11:19:09</t>
  </si>
  <si>
    <t>PAŞAKÖY TR-2 45-80-M00059_DAĞITIM TRAFO PAŞAKÖY TR-2 M04_72199877</t>
  </si>
  <si>
    <t>06.11.2021 04:49:12</t>
  </si>
  <si>
    <t>06.11.2021 08:18:21</t>
  </si>
  <si>
    <t>06.11.2021 10:00:04</t>
  </si>
  <si>
    <t>06.11.2021 10:48:24</t>
  </si>
  <si>
    <t>SEYREK TR-7 KÖK 35-28-M00379_HatBaşıAyırıcı_64536197 M04_64536197</t>
  </si>
  <si>
    <t>06.11.2021 19:54:48</t>
  </si>
  <si>
    <t>06.11.2021 22:06:22</t>
  </si>
  <si>
    <t>L-275 35-18-L00275_950433680_950433680</t>
  </si>
  <si>
    <t>06.11.2021 09:35:56</t>
  </si>
  <si>
    <t>06.11.2021 10:39:49</t>
  </si>
  <si>
    <t>DM-7/TR-10 35-22-M00059_DM-7/TR-11 M02_72139161</t>
  </si>
  <si>
    <t>06.11.2021 14:00:44</t>
  </si>
  <si>
    <t>06.11.2021 14:29:58</t>
  </si>
  <si>
    <t>ARMUTLU TR-19 35-27-M00457_965432615_965432615</t>
  </si>
  <si>
    <t>06.11.2021 12:02:48</t>
  </si>
  <si>
    <t>06.11.2021 14:09:27</t>
  </si>
  <si>
    <t>06.11.2021 08:50:07</t>
  </si>
  <si>
    <t>06.11.2021 08:56:21</t>
  </si>
  <si>
    <t>TOKMAKLI KÖK 45-86-M00047_HatBaşıAyırıcı_53135377 M05_53135377</t>
  </si>
  <si>
    <t>06.11.2021 14:39:22</t>
  </si>
  <si>
    <t>06.11.2021 14:40:21</t>
  </si>
  <si>
    <t>06.11.2021 01:00:56</t>
  </si>
  <si>
    <t>06.11.2021 02:39:37</t>
  </si>
  <si>
    <t>KULAKSIZLAR KÖK 45-72-L00839_SIRÇALI L04_66574896</t>
  </si>
  <si>
    <t>06.11.2021 11:26:50</t>
  </si>
  <si>
    <t>06.11.2021 12:28:02</t>
  </si>
  <si>
    <t>ULUCAK TM 35-28-A00002_HatBaşıAyırıcı_53133919 M13_53133919</t>
  </si>
  <si>
    <t>06.11.2021 16:19:53</t>
  </si>
  <si>
    <t>06.11.2021 19:03:35</t>
  </si>
  <si>
    <t>KOYUNDERE TR-10 35-28-M00156_10602702_56383951_56383951</t>
  </si>
  <si>
    <t>06.11.2021 15:28:00</t>
  </si>
  <si>
    <t>06.11.2021 16:15:12</t>
  </si>
  <si>
    <t>DM-13/14-D 45-71-M02183_953219563_953219563</t>
  </si>
  <si>
    <t>06.11.2021 10:00:23</t>
  </si>
  <si>
    <t>06.11.2021 11:40:19</t>
  </si>
  <si>
    <t>YAKAKÖY KÖK 45-75-M00067_HatBaşıAyırıcı_53135636 M05_53135636</t>
  </si>
  <si>
    <t>06.11.2021 21:18:00</t>
  </si>
  <si>
    <t>06.11.2021 22:34:07</t>
  </si>
  <si>
    <t>PİYADELER KÖK 45-73-M00136_PİYADELER M01_66674747</t>
  </si>
  <si>
    <t>06.11.2021 16:20:32</t>
  </si>
  <si>
    <t>06.11.2021 16:43:54</t>
  </si>
  <si>
    <t>TR-31 35-26-M00031_956614521_956614521</t>
  </si>
  <si>
    <t>06.11.2021 09:48:36</t>
  </si>
  <si>
    <t>06.11.2021 12:58:24</t>
  </si>
  <si>
    <t>KUŞÇULAR TR-6 35-19-M00218_7640822_56390069_56390069</t>
  </si>
  <si>
    <t>06.11.2021 09:24:04</t>
  </si>
  <si>
    <t>06.11.2021 15:27:54</t>
  </si>
  <si>
    <t>TR-19 35-19-L00019_95001177185_95001177185</t>
  </si>
  <si>
    <t>06.11.2021 12:30:43</t>
  </si>
  <si>
    <t>06.11.2021 14:33:15</t>
  </si>
  <si>
    <t>M-1247 35-01-M01247_911344979_911344979</t>
  </si>
  <si>
    <t>06.11.2021 10:58:10</t>
  </si>
  <si>
    <t>06.11.2021 17:28:23</t>
  </si>
  <si>
    <t>ERGENEKON TR-2 45-83-L00139_955151824_955151824</t>
  </si>
  <si>
    <t>06.11.2021 20:17:03</t>
  </si>
  <si>
    <t>06.11.2021 21:28:28</t>
  </si>
  <si>
    <t>06.11.2021 09:28:51</t>
  </si>
  <si>
    <t>06.11.2021 10:03:24</t>
  </si>
  <si>
    <t>YOLÜSTÜ İM 35-15-A00002_ERTUĞRUL KÖYÜ L15_2076427</t>
  </si>
  <si>
    <t>06.11.2021 08:54:41</t>
  </si>
  <si>
    <t>06.11.2021 09:24:01</t>
  </si>
  <si>
    <t>EFEMÇUKURU TR-1 35-22-L00001_955286600_955286600</t>
  </si>
  <si>
    <t>06.11.2021 17:04:00</t>
  </si>
  <si>
    <t>06.11.2021 21:35:37</t>
  </si>
  <si>
    <t>TR-134 35-26-M00134_5681294_65182963_65182963</t>
  </si>
  <si>
    <t>06.11.2021 11:31:30</t>
  </si>
  <si>
    <t>06.11.2021 14:30:47</t>
  </si>
  <si>
    <t>TR-43 35-15-M00043_950374267_950374267</t>
  </si>
  <si>
    <t>06.11.2021 14:53:33</t>
  </si>
  <si>
    <t>06.11.2021 17:00:33</t>
  </si>
  <si>
    <t>06.11.2021 17:41:50</t>
  </si>
  <si>
    <t>06.11.2021 18:57:00</t>
  </si>
  <si>
    <t>TR-54 35-30-L00054_955334368_955334368</t>
  </si>
  <si>
    <t>06.11.2021 09:55:20</t>
  </si>
  <si>
    <t>06.11.2021 12:46:55</t>
  </si>
  <si>
    <t>06.11.2021 07:50:50</t>
  </si>
  <si>
    <t>06.11.2021 08:01:00</t>
  </si>
  <si>
    <t>TR-1-5/5 35-20-L00063_35-20-L00063_2376707</t>
  </si>
  <si>
    <t>06.11.2021 16:31:42</t>
  </si>
  <si>
    <t>06.11.2021 17:08:00</t>
  </si>
  <si>
    <t>YAHŞELLİ KÖK 35-28-M00293_HatBaşıAyırıcı_53133856 M01_53133856</t>
  </si>
  <si>
    <t>06.11.2021 11:36:31</t>
  </si>
  <si>
    <t>06.11.2021 11:37:21</t>
  </si>
  <si>
    <t>06.11.2021 10:18:05</t>
  </si>
  <si>
    <t>06.11.2021 11:21:46</t>
  </si>
  <si>
    <t>SEYREK TR-7 KÖK 35-28-M00379_KESİKKÖY-2 M03_2329494</t>
  </si>
  <si>
    <t>06.11.2021 16:14:38</t>
  </si>
  <si>
    <t>06.11.2021 17:24:12</t>
  </si>
  <si>
    <t>M-1432 35-02-M01432_912853244_912853244</t>
  </si>
  <si>
    <t>06.11.2021 11:39:27</t>
  </si>
  <si>
    <t>06.11.2021 13:05:21</t>
  </si>
  <si>
    <t>ORHANLI TR-1 35-14-M00284_956638061_956638061</t>
  </si>
  <si>
    <t>06.11.2021 15:50:11</t>
  </si>
  <si>
    <t>06.11.2021 18:40:29</t>
  </si>
  <si>
    <t>TR-16 ( M-716) 35-30-M00716_35-30-M00716_79435259</t>
  </si>
  <si>
    <t>06.11.2021 20:15:26</t>
  </si>
  <si>
    <t>06.11.2021 23:15:44</t>
  </si>
  <si>
    <t>TR-30 35-27-M00030_97513934_97513934</t>
  </si>
  <si>
    <t>06.11.2021 18:54:56</t>
  </si>
  <si>
    <t>06.11.2021 21:30:42</t>
  </si>
  <si>
    <t>SARUHANLI TR-18 45-80-M00018_45-80-M00018_2348853</t>
  </si>
  <si>
    <t>06.11.2021 09:23:53</t>
  </si>
  <si>
    <t>06.11.2021 10:06:03</t>
  </si>
  <si>
    <t>ALAŞEHİR DM-13/1 45-73-M01121_945674130_945674130</t>
  </si>
  <si>
    <t>06.11.2021 12:24:53</t>
  </si>
  <si>
    <t>06.11.2021 14:57:06</t>
  </si>
  <si>
    <t>BALÇOVA İM 35-07-A00001_TERMAL K08_42778674</t>
  </si>
  <si>
    <t>06.11.2021 14:16:18</t>
  </si>
  <si>
    <t>06.11.2021 17:04:53</t>
  </si>
  <si>
    <t>TR-142 45-78-L00142_49381230_56407617_56407617</t>
  </si>
  <si>
    <t>06.11.2021 17:48:00</t>
  </si>
  <si>
    <t>06.11.2021 22:17:28</t>
  </si>
  <si>
    <t>ÇAVULLAR TR-1 45-86-M00403_915767209_915767209</t>
  </si>
  <si>
    <t>06.11.2021 14:54:14</t>
  </si>
  <si>
    <t>06.11.2021 17:01:40</t>
  </si>
  <si>
    <t>TR-31(M-731) 35-30-M00731_A a1_43010556</t>
  </si>
  <si>
    <t>06.11.2021 15:16:53</t>
  </si>
  <si>
    <t>06.11.2021 19:10:57</t>
  </si>
  <si>
    <t>06.11.2021 07:53:52</t>
  </si>
  <si>
    <t>06.11.2021 08:02:30</t>
  </si>
  <si>
    <t>K-1904 35-10-K01904_D_56380507_56380507</t>
  </si>
  <si>
    <t>06.11.2021 11:41:30</t>
  </si>
  <si>
    <t>06.11.2021 13:20:03</t>
  </si>
  <si>
    <t>DM-3/09 (YAYLA KABİN) 45-71-M00120_DM-3/10  DM-3/11  DM-3/12 M03_72060383</t>
  </si>
  <si>
    <t>06.11.2021 09:05:56</t>
  </si>
  <si>
    <t>06.11.2021 10:40:10</t>
  </si>
  <si>
    <t>NURİYE DM 45-80-M00090_NURİYE ŞEHİR M11_72194538</t>
  </si>
  <si>
    <t>06.11.2021 13:31:31</t>
  </si>
  <si>
    <t>06.11.2021 14:06:12</t>
  </si>
  <si>
    <t>GAZİEMİR GIS TM 35-08-A00006_HAVALİMANI-1 M08_2317308</t>
  </si>
  <si>
    <t>06.11.2021 09:10:25</t>
  </si>
  <si>
    <t>06.11.2021 09:47:00</t>
  </si>
  <si>
    <t>KÜNER TR-3 35-22-M00226_955282019_955282019</t>
  </si>
  <si>
    <t>06.11.2021 21:43:50</t>
  </si>
  <si>
    <t>06.11.2021 22:31:51</t>
  </si>
  <si>
    <t>GÖRDES DM 45-75-M00050_HatBaşıAyırıcı_53135804 M09_53135804</t>
  </si>
  <si>
    <t>06.11.2021 13:46:42</t>
  </si>
  <si>
    <t>06.11.2021 14:49:17</t>
  </si>
  <si>
    <t>DM-4/TR-29 35-22-M00808__72410855_72410855</t>
  </si>
  <si>
    <t>06.11.2021 08:41:39</t>
  </si>
  <si>
    <t>06.11.2021 16:51:46</t>
  </si>
  <si>
    <t>OKLUİSA KÖK 45-81-M00046_HatBaşıAyırıcı_53135349 M05_53135349</t>
  </si>
  <si>
    <t>06.11.2021 10:31:51</t>
  </si>
  <si>
    <t>06.11.2021 10:32:21</t>
  </si>
  <si>
    <t>ADALA TR-1 45-78-M00284_953271436_953271436</t>
  </si>
  <si>
    <t>06.11.2021 15:58:29</t>
  </si>
  <si>
    <t>06.11.2021 16:43:49</t>
  </si>
  <si>
    <t>OSMANCALI KÖYÜ TR-1 45-71-M01720_43170615_56385310_56385310</t>
  </si>
  <si>
    <t>06.11.2021 18:42:02</t>
  </si>
  <si>
    <t>06.11.2021 22:51:19</t>
  </si>
  <si>
    <t>BEYDERE KÖK 45-71-M00128_ÜÇPINAR M03_50217152</t>
  </si>
  <si>
    <t>06.11.2021 14:24:03</t>
  </si>
  <si>
    <t>06.11.2021 17:14:20</t>
  </si>
  <si>
    <t>KOLDERE TR-6 45-80-M00054_KOLDERE TR-8 M04_72196823</t>
  </si>
  <si>
    <t>06.11.2021 09:30:04</t>
  </si>
  <si>
    <t>06.11.2021 10:35:21</t>
  </si>
  <si>
    <t>FERİZLER SULAMA TR-4 35-16-M00306_953355420_953355420</t>
  </si>
  <si>
    <t>06.11.2021 15:11:13</t>
  </si>
  <si>
    <t>06.11.2021 21:10:48</t>
  </si>
  <si>
    <t>KAYNARPINAR TR-1 35-21-L00116_953360347_953360347</t>
  </si>
  <si>
    <t>06.11.2021 21:02:57</t>
  </si>
  <si>
    <t>06.11.2021 22:43:35</t>
  </si>
  <si>
    <t>KADIKÖY TR-3 35-16-M00147_47441856_56399373_56399373</t>
  </si>
  <si>
    <t>06.11.2021 16:18:09</t>
  </si>
  <si>
    <t>06.11.2021 19:53:18</t>
  </si>
  <si>
    <t>SUDELİĞİ KÖK 45-72-L00111_SELCİKLİ ÇIKIŞI L04_66544616</t>
  </si>
  <si>
    <t>06.11.2021 09:12:51</t>
  </si>
  <si>
    <t>06.11.2021 16:57:24</t>
  </si>
  <si>
    <t>EYKO TR-2 35-30-M00028_TR-1 - TR-3-5 M01_72084354</t>
  </si>
  <si>
    <t>06.11.2021 16:55:08</t>
  </si>
  <si>
    <t>06.11.2021 17:53:59</t>
  </si>
  <si>
    <t>KEMAL ERGÜN SULAMA GRUBU 35-29-M00189_DIREK TIPI TRAFO HUCRESI H01_2099117</t>
  </si>
  <si>
    <t>06.11.2021 11:15:12</t>
  </si>
  <si>
    <t>06.11.2021 17:16:12</t>
  </si>
  <si>
    <t>06.11.2021 13:22:20</t>
  </si>
  <si>
    <t>06.11.2021 15:30:14</t>
  </si>
  <si>
    <t>ARAPLIOVASI GES DM 35-16-M00811_BÖLCEK ENH ÇIKIŞ M022_48716799</t>
  </si>
  <si>
    <t>06.11.2021 15:19:52</t>
  </si>
  <si>
    <t>06.11.2021 15:30:00</t>
  </si>
  <si>
    <t>MURADİYE DM 45-71-M00006_ORMAN FİDANLIĞI M12_2077013</t>
  </si>
  <si>
    <t>06.11.2021 18:06:46</t>
  </si>
  <si>
    <t>06.11.2021 18:19:11</t>
  </si>
  <si>
    <t>AGROMARİN KÖK 35-26-M00584_BAMBİ MOBİLYA ÖZEL M07_66547630</t>
  </si>
  <si>
    <t>06.11.2021 13:05:27</t>
  </si>
  <si>
    <t>06.11.2021 15:15:18</t>
  </si>
  <si>
    <t>KÖREKE TR-1 45-75-M00135_A_56385987_56385987</t>
  </si>
  <si>
    <t>06.11.2021 11:13:59</t>
  </si>
  <si>
    <t>06.11.2021 13:08:40</t>
  </si>
  <si>
    <t>TR-1-5/11 (YANIKKAVAK MERKEZ) 35-20-L00056_DAĞITIM TRAFO TR-1-5/11 (YANIKKAVAK MERKEZ) L04_66524006</t>
  </si>
  <si>
    <t>06.11.2021 09:03:11</t>
  </si>
  <si>
    <t>GÜMÜŞÇAY KÖK 45-73-M00477_HatBaşıAyırıcı_53136497 M05_53136497</t>
  </si>
  <si>
    <t>06.11.2021 17:31:57</t>
  </si>
  <si>
    <t>06.11.2021 19:15:01</t>
  </si>
  <si>
    <t>06.11.2021 09:37:21</t>
  </si>
  <si>
    <t>06.11.2021 17:03:40</t>
  </si>
  <si>
    <t>M-1504 35-09-M01504_M-1860 M01_46997332</t>
  </si>
  <si>
    <t>06.11.2021 15:30:38</t>
  </si>
  <si>
    <t>BAĞARASI TR-14 35-23-M00361_ H_79385426</t>
  </si>
  <si>
    <t>06.11.2021 18:00:53</t>
  </si>
  <si>
    <t>06.11.2021 21:58:48</t>
  </si>
  <si>
    <t>DM-2/14 35-29-M00099_48384780_60983206_60983206</t>
  </si>
  <si>
    <t>06.11.2021 20:46:28</t>
  </si>
  <si>
    <t>06.11.2021 21:34:20</t>
  </si>
  <si>
    <t>06.11.2021 16:32:51</t>
  </si>
  <si>
    <t>06.11.2021 20:27:33</t>
  </si>
  <si>
    <t>TR-25 35-19-L00025_95000149537_95000149537</t>
  </si>
  <si>
    <t>06.11.2021 10:14:17</t>
  </si>
  <si>
    <t>06.11.2021 13:53:05</t>
  </si>
  <si>
    <t>DUMANLAR KÖK 45-81-M00044_DUMANLAR M03_72038303</t>
  </si>
  <si>
    <t>06.11.2021 17:04:58</t>
  </si>
  <si>
    <t>06.11.2021 17:05:38</t>
  </si>
  <si>
    <t>KARAKURT TR-2 45-76-M00090_955238952_955238952</t>
  </si>
  <si>
    <t>06.11.2021 20:18:56</t>
  </si>
  <si>
    <t>MURADİYE TR-5 (ESKİ MEZARLIK YANI) 45-71-M00204_COCA COLA M02_2091441</t>
  </si>
  <si>
    <t>06.11.2021 09:16:32</t>
  </si>
  <si>
    <t>06.11.2021 17:02:46</t>
  </si>
  <si>
    <t>BÖLCEK-1 TR 35-16-M00022_953336844_953336844</t>
  </si>
  <si>
    <t>06.11.2021 22:42:34</t>
  </si>
  <si>
    <t>07.11.2021 01:36:21</t>
  </si>
  <si>
    <t>OTOYOL SANCAKLIBOZKÖY DM 45-71-M02152_BAĞYURDU TM M01_61455634</t>
  </si>
  <si>
    <t>06.11.2021 09:59:33</t>
  </si>
  <si>
    <t>06.11.2021 12:44:11</t>
  </si>
  <si>
    <t>BAKIR KÖK 45-76-M00047_İLYASLAR KARAKURT M03_72212574</t>
  </si>
  <si>
    <t>06.11.2021 15:20:02</t>
  </si>
  <si>
    <t>06.11.2021 16:14:09</t>
  </si>
  <si>
    <t>DM-3/04 (MURAT GERMEN ÖNÜ) 45-71-M00070_B b3b_45179574</t>
  </si>
  <si>
    <t>06.11.2021 21:26:09</t>
  </si>
  <si>
    <t>06.11.2021 23:17:41</t>
  </si>
  <si>
    <t>06.11.2021 14:40:10</t>
  </si>
  <si>
    <t>06.11.2021 14:53:09</t>
  </si>
  <si>
    <t>GÜRLE TR-1 45-71-M02371_43155083_56388495_56388495</t>
  </si>
  <si>
    <t>06.11.2021 09:04:23</t>
  </si>
  <si>
    <t>06.11.2021 17:13:37</t>
  </si>
  <si>
    <t>K-3585 35-01-K03585_97450542_97450542</t>
  </si>
  <si>
    <t>06.11.2021 14:47:07</t>
  </si>
  <si>
    <t>06.11.2021 18:06:48</t>
  </si>
  <si>
    <t>M-2913 35-01-M02913_C_56374607_56374607</t>
  </si>
  <si>
    <t>06.11.2021 09:23:03</t>
  </si>
  <si>
    <t>06.11.2021 17:01:19</t>
  </si>
  <si>
    <t>06.11.2021 09:49:31</t>
  </si>
  <si>
    <t>06.11.2021 09:50:11</t>
  </si>
  <si>
    <t>K-2619 35-07-K02619_A_56379341_56379341</t>
  </si>
  <si>
    <t>06.11.2021 13:57:13</t>
  </si>
  <si>
    <t>06.11.2021 15:23:09</t>
  </si>
  <si>
    <t>ALMAK TM 35-17-A00003_YENİFOÇA-2 M28_2307152</t>
  </si>
  <si>
    <t>06.11.2021 10:54:40</t>
  </si>
  <si>
    <t>06.11.2021 11:17:01</t>
  </si>
  <si>
    <t>06.11.2021 09:09:01</t>
  </si>
  <si>
    <t>06.11.2021 17:20:29</t>
  </si>
  <si>
    <t>PAYAMLI M-32 35-25-M00176_956659641_956659641</t>
  </si>
  <si>
    <t>06.11.2021 08:00:20</t>
  </si>
  <si>
    <t>06.11.2021 11:37:03</t>
  </si>
  <si>
    <t>06.11.2021 18:33:52</t>
  </si>
  <si>
    <t>06.11.2021 21:07:01</t>
  </si>
  <si>
    <t>TR-27/1 45-82-M00108_945525339_945525339</t>
  </si>
  <si>
    <t>06.11.2021 18:18:52</t>
  </si>
  <si>
    <t>06.11.2021 19:26:20</t>
  </si>
  <si>
    <t>TR-1/20-A 45-72-M00103_B b1_49745762</t>
  </si>
  <si>
    <t>06.11.2021 07:38:29</t>
  </si>
  <si>
    <t>06.11.2021 08:59:50</t>
  </si>
  <si>
    <t>HARMANDALI DM-2 (M-200) 35-09-M00200_M-211 M04_45385843</t>
  </si>
  <si>
    <t>06.11.2021 12:13:21</t>
  </si>
  <si>
    <t>06.11.2021 13:21:03</t>
  </si>
  <si>
    <t>L-110 OVACIK 35-18-L00110_954919999_954919999</t>
  </si>
  <si>
    <t>06.11.2021 16:34:39</t>
  </si>
  <si>
    <t>06.11.2021 19:52:19</t>
  </si>
  <si>
    <t>GERENKÖY KÖK 35-23-M00156_BAĞARASI M04_72155662</t>
  </si>
  <si>
    <t>06.11.2021 13:25:00</t>
  </si>
  <si>
    <t>06.11.2021 15:11:03</t>
  </si>
  <si>
    <t>K-2007 35-01-K02007_911061371_911061371</t>
  </si>
  <si>
    <t>06.11.2021 18:05:07</t>
  </si>
  <si>
    <t>06.11.2021 21:37:52</t>
  </si>
  <si>
    <t>06.11.2021 09:08:23</t>
  </si>
  <si>
    <t>06.11.2021 17:06:12</t>
  </si>
  <si>
    <t>ARPALIK TARIMSAL SULAMA TR-2 45-83-M00334_45-83-M00334_2347775</t>
  </si>
  <si>
    <t>06.11.2021 19:05:35</t>
  </si>
  <si>
    <t>06.11.2021 23:56:40</t>
  </si>
  <si>
    <t>DM-18/03 45-71-M00258_DIREK TIPI TRAFO HUCRESI H01_2077655</t>
  </si>
  <si>
    <t>06.11.2021 11:19:01</t>
  </si>
  <si>
    <t>06.11.2021 13:47:51</t>
  </si>
  <si>
    <t>TİRE İM-DM-1 35-29-A00001_DM-1/66 M04_2312230</t>
  </si>
  <si>
    <t>06.11.2021 16:43:00</t>
  </si>
  <si>
    <t>06.11.2021 17:15:57</t>
  </si>
  <si>
    <t>PANCAR TR-1 35-26-M00892_956604155_956604155</t>
  </si>
  <si>
    <t>06.11.2021 16:12:09</t>
  </si>
  <si>
    <t>06.11.2021 17:28:36</t>
  </si>
  <si>
    <t>KARŞIYAKA GIS TM 35-04-A00002_Karşıyaka-16 K30_2311896</t>
  </si>
  <si>
    <t>06.11.2021 15:50:00</t>
  </si>
  <si>
    <t>06.11.2021 15:54:18</t>
  </si>
  <si>
    <t>SARUHANLI DM 45-80-M00001_KAPASİTÖR M05_2324042</t>
  </si>
  <si>
    <t>06.11.2021 10:03:21</t>
  </si>
  <si>
    <t>06.11.2021 10:54:58</t>
  </si>
  <si>
    <t>TR-41 35-15-M00041_C_72258157_72258157</t>
  </si>
  <si>
    <t>06.11.2021 09:33:28</t>
  </si>
  <si>
    <t>06.11.2021 11:09:16</t>
  </si>
  <si>
    <t>M-2132 KÖK 35-07-M02132_35-07-M02132_60554930</t>
  </si>
  <si>
    <t>06.11.2021 09:13:11</t>
  </si>
  <si>
    <t>06.11.2021 16:01:00</t>
  </si>
  <si>
    <t>M-1541 35-01-M01541_35-01-M01541_2377123</t>
  </si>
  <si>
    <t>06.11.2021 16:10:23</t>
  </si>
  <si>
    <t>06.11.2021 18:23:43</t>
  </si>
  <si>
    <t>K-3759 35-02-K03759_D_56368499_56368499</t>
  </si>
  <si>
    <t>06.11.2021 09:19:52</t>
  </si>
  <si>
    <t>06.11.2021 11:05:34</t>
  </si>
  <si>
    <t>_B_56386453_56386453</t>
  </si>
  <si>
    <t>06.11.2021 11:01:38</t>
  </si>
  <si>
    <t>06.11.2021 14:36:32</t>
  </si>
  <si>
    <t>06.11.2021 18:54:09</t>
  </si>
  <si>
    <t>06.11.2021 20:56:26</t>
  </si>
  <si>
    <t>GEBELER TR-1 45-76-L00175_955236261_955236261</t>
  </si>
  <si>
    <t>06.11.2021 19:31:44</t>
  </si>
  <si>
    <t>06.11.2021 21:12:58</t>
  </si>
  <si>
    <t>L-36 35-14-L00036__60983177_60983177</t>
  </si>
  <si>
    <t>06.11.2021 10:27:31</t>
  </si>
  <si>
    <t>06.11.2021 12:46:01</t>
  </si>
  <si>
    <t>L-240 PTT TRAFO 35-18-L00240_6498078 l240b1b_5958460</t>
  </si>
  <si>
    <t>06.11.2021 12:16:11</t>
  </si>
  <si>
    <t>06.11.2021 15:30:49</t>
  </si>
  <si>
    <t>K-1155 35-07-K01155_K-426 K02_48423401</t>
  </si>
  <si>
    <t>06.11.2021 17:09:01</t>
  </si>
  <si>
    <t>06.11.2021 17:30:27</t>
  </si>
  <si>
    <t>TR-134 35-26-M00134_956620835_956620835</t>
  </si>
  <si>
    <t>06.11.2021 11:15:01</t>
  </si>
  <si>
    <t>06.11.2021 14:00:34</t>
  </si>
  <si>
    <t>06.11.2021 18:23:12</t>
  </si>
  <si>
    <t>06.11.2021 18:55:05</t>
  </si>
  <si>
    <t>H29 SOLAR ENERJİ ÜRETİM ÖZEL TR 45-78-M01328Ö_GİRİŞ M01_71981457</t>
  </si>
  <si>
    <t>06.11.2021 13:11:16</t>
  </si>
  <si>
    <t>FERİZLER SULAMA TR-2 35-16-M00304_35-16-M00304_2362021</t>
  </si>
  <si>
    <t>06.11.2021 20:46:42</t>
  </si>
  <si>
    <t>06.11.2021 21:36:37</t>
  </si>
  <si>
    <t>GÜMÜŞÇAY KÖK 45-73-M00477_SULAMA ÇIKIŞI M05_2056802</t>
  </si>
  <si>
    <t>06.11.2021 16:41:22</t>
  </si>
  <si>
    <t>06.11.2021 16:41:52</t>
  </si>
  <si>
    <t>HASANÇAVUŞLAR TR-1 35-29-L00686__72399342_72399342</t>
  </si>
  <si>
    <t>06.11.2021 08:57:02</t>
  </si>
  <si>
    <t>06.11.2021 11:18:11</t>
  </si>
  <si>
    <t>URLA TM-2 35-19-A00005_HAVZA-BADEMLER M12_2313901</t>
  </si>
  <si>
    <t>07.11.2021 00:50:26</t>
  </si>
  <si>
    <t>07.11.2021 01:02:30</t>
  </si>
  <si>
    <t>GÜLBAHÇE TR-1 45-71-M00184_BAĞYOLU TR-1 M03_72255575</t>
  </si>
  <si>
    <t>07.11.2021 07:58:37</t>
  </si>
  <si>
    <t>07.11.2021 12:24:00</t>
  </si>
  <si>
    <t>TR-66 35-30-L00066_43006395_56365503_56365503</t>
  </si>
  <si>
    <t>07.11.2021 18:40:50</t>
  </si>
  <si>
    <t>07.11.2021 21:12:11</t>
  </si>
  <si>
    <t>YUSUFLU KÖK 35-20-L00077_HatBaşıAyırıcı_53133101 L01_53133101</t>
  </si>
  <si>
    <t>07.11.2021 02:56:22</t>
  </si>
  <si>
    <t>07.11.2021 06:42:26</t>
  </si>
  <si>
    <t>DERBENT İM-DM 45-83-A00004_AKÇAPINAR L04_2097161</t>
  </si>
  <si>
    <t>07.11.2021 10:50:20</t>
  </si>
  <si>
    <t>07.11.2021 16:40:58</t>
  </si>
  <si>
    <t>YENİ TOKİ TR-13 45-71-M02267_72268461 A02_72267958</t>
  </si>
  <si>
    <t>07.11.2021 11:32:52</t>
  </si>
  <si>
    <t>07.11.2021 20:02:32</t>
  </si>
  <si>
    <t>DM-6/2 45-71-M02312_DM-6/1 M02_72921345</t>
  </si>
  <si>
    <t>07.11.2021 11:23:17</t>
  </si>
  <si>
    <t>07.11.2021 14:21:59</t>
  </si>
  <si>
    <t>M-1426 35-04-M01426_913310196_913310196</t>
  </si>
  <si>
    <t>07.11.2021 17:03:56</t>
  </si>
  <si>
    <t>08.11.2021 00:42:41</t>
  </si>
  <si>
    <t>K-3593 35-01-K03593_911880029_911880029</t>
  </si>
  <si>
    <t>07.11.2021 15:36:30</t>
  </si>
  <si>
    <t>07.11.2021 18:34:55</t>
  </si>
  <si>
    <t>M-1424 35-02-M01424_99496126_99496126</t>
  </si>
  <si>
    <t>07.11.2021 10:14:22</t>
  </si>
  <si>
    <t>07.11.2021 11:36:46</t>
  </si>
  <si>
    <t>M-1357 35-09-M01357_97839225_97839225</t>
  </si>
  <si>
    <t>07.11.2021 19:51:53</t>
  </si>
  <si>
    <t>07.11.2021 21:05:48</t>
  </si>
  <si>
    <t>L-321 35-18-L00321_950449390_950449390</t>
  </si>
  <si>
    <t>07.11.2021 21:21:13</t>
  </si>
  <si>
    <t>07.11.2021 23:17:07</t>
  </si>
  <si>
    <t>ELDELEK TR-2 45-78-L00601_953298529_953298529</t>
  </si>
  <si>
    <t>07.11.2021 13:54:15</t>
  </si>
  <si>
    <t>07.11.2021 15:51:53</t>
  </si>
  <si>
    <t>M-234 35-02-M00234_TRAFO M02_2336575</t>
  </si>
  <si>
    <t>07.11.2021 09:31:20</t>
  </si>
  <si>
    <t>07.11.2021 17:00:21</t>
  </si>
  <si>
    <t>KAVAKLIDERE TR-9 45-73-M00143_KAVAKLIDERE TR-7 M03_2092993</t>
  </si>
  <si>
    <t>07.11.2021 09:15:14</t>
  </si>
  <si>
    <t>07.11.2021 17:01:24</t>
  </si>
  <si>
    <t>K-388 35-02-K00388_A_56366693_56366693</t>
  </si>
  <si>
    <t>07.11.2021 13:05:22</t>
  </si>
  <si>
    <t>07.11.2021 15:03:27</t>
  </si>
  <si>
    <t>BERGAMA İM-1 35-16-A00001_ŞEHİR-3 L03_2093767</t>
  </si>
  <si>
    <t>07.11.2021 10:47:58</t>
  </si>
  <si>
    <t>07.11.2021 10:55:06</t>
  </si>
  <si>
    <t>07.11.2021 16:58:05</t>
  </si>
  <si>
    <t>07.11.2021 18:29:36</t>
  </si>
  <si>
    <t>YENİ ŞAKRAN KÖK 35-17-M00174_YENİ ŞAKRAN M03_66296524</t>
  </si>
  <si>
    <t>07.11.2021 13:09:57</t>
  </si>
  <si>
    <t>07.11.2021 14:05:37</t>
  </si>
  <si>
    <t>M-2109 35-09-M02109_M-2440 M02_44452824</t>
  </si>
  <si>
    <t>07.11.2021 17:47:02</t>
  </si>
  <si>
    <t>07.11.2021 18:40:41</t>
  </si>
  <si>
    <t>YILMAZ TR-29 45-78-M00189_45-78-M00189_2348521</t>
  </si>
  <si>
    <t>07.11.2021 07:30:20</t>
  </si>
  <si>
    <t>07.11.2021 09:03:05</t>
  </si>
  <si>
    <t>GÖRDES DM 45-75-M00050_GÜNEŞLİ M13_2083728</t>
  </si>
  <si>
    <t>07.11.2021 08:58:37</t>
  </si>
  <si>
    <t>07.11.2021 09:11:50</t>
  </si>
  <si>
    <t>M-37 35-02-M00037_TRAFO M06_2113009</t>
  </si>
  <si>
    <t>07.11.2021 08:59:10</t>
  </si>
  <si>
    <t>07.11.2021 15:43:29</t>
  </si>
  <si>
    <t>07.11.2021 09:02:40</t>
  </si>
  <si>
    <t>07.11.2021 10:40:55</t>
  </si>
  <si>
    <t>KOLDERE KÖK 45-80-M00051_ÇAVUŞOĞLU TST M06_73403318</t>
  </si>
  <si>
    <t>07.11.2021 08:45:20</t>
  </si>
  <si>
    <t>07.11.2021 09:27:57</t>
  </si>
  <si>
    <t>GÜMÜLDÜR DM 35-25-M00100_BARAJ M01_2054403</t>
  </si>
  <si>
    <t>07.11.2021 07:28:17</t>
  </si>
  <si>
    <t>07.11.2021 08:56:41</t>
  </si>
  <si>
    <t>KARAHIDIRLI KÖK 35-16-M00718_HatBaşıAyırıcı_53140591 M3_53140591</t>
  </si>
  <si>
    <t>07.11.2021 09:18:52</t>
  </si>
  <si>
    <t>07.11.2021 16:51:52</t>
  </si>
  <si>
    <t>L-245 35-18-L00245_950445912_950445912</t>
  </si>
  <si>
    <t>07.11.2021 14:40:29</t>
  </si>
  <si>
    <t>07.11.2021 18:40:37</t>
  </si>
  <si>
    <t>ÇAVUŞOĞLU TR-1 45-71-M01820_A_56403777_56403777</t>
  </si>
  <si>
    <t>07.11.2021 13:18:19</t>
  </si>
  <si>
    <t>07.11.2021 18:05:31</t>
  </si>
  <si>
    <t>MURADİYE DM-5/10 45-71-M00775_DM-5/9A M07_2124693</t>
  </si>
  <si>
    <t>07.11.2021 04:36:00</t>
  </si>
  <si>
    <t>07.11.2021 05:18:10</t>
  </si>
  <si>
    <t>MÜTEVELLİ TR-2 45-80-M00101_45-80-M00101_2376559</t>
  </si>
  <si>
    <t>07.11.2021 18:36:32</t>
  </si>
  <si>
    <t>07.11.2021 20:49:16</t>
  </si>
  <si>
    <t>CUMALI TR-1 35-24-M00094_955221878_955221878</t>
  </si>
  <si>
    <t>07.11.2021 09:49:39</t>
  </si>
  <si>
    <t>07.11.2021 11:48:31</t>
  </si>
  <si>
    <t>YENİ ŞAKRAN TR-12 35-17-M00212_DAĞITIM TRAFO YENİ ŞAKRAN TR-12 M03_66296213</t>
  </si>
  <si>
    <t>07.11.2021 14:18:16</t>
  </si>
  <si>
    <t>07.11.2021 15:03:38</t>
  </si>
  <si>
    <t>07.11.2021 09:14:23</t>
  </si>
  <si>
    <t>07.11.2021 12:55:45</t>
  </si>
  <si>
    <t>DEMİRCİLİ DM 35-15-L00895_SEYREKLİ L07_2115253</t>
  </si>
  <si>
    <t>07.11.2021 09:01:50</t>
  </si>
  <si>
    <t>07.11.2021 10:48:47</t>
  </si>
  <si>
    <t>ÇAMLI KÖYÜ TR-1 35-10-L00024_35-10-L00024_2351573</t>
  </si>
  <si>
    <t>07.11.2021 12:28:57</t>
  </si>
  <si>
    <t>07.11.2021 13:38:09</t>
  </si>
  <si>
    <t>DM-05/02 45-71-M00048__72374175_72374175</t>
  </si>
  <si>
    <t>07.11.2021 10:05:45</t>
  </si>
  <si>
    <t>07.11.2021 13:52:39</t>
  </si>
  <si>
    <t>GÖKTEPE TR-2 35-28-M00270_953378992_953378992</t>
  </si>
  <si>
    <t>07.11.2021 19:17:50</t>
  </si>
  <si>
    <t>07.11.2021 21:08:53</t>
  </si>
  <si>
    <t>OĞLANANASI TR-14 35-22-M00686_ H_79303336</t>
  </si>
  <si>
    <t>07.11.2021 18:00:00</t>
  </si>
  <si>
    <t>07.11.2021 18:53:14</t>
  </si>
  <si>
    <t>SEYREK TR-1 35-28-M00371_7164590_65498586_65498586</t>
  </si>
  <si>
    <t>07.11.2021 09:47:00</t>
  </si>
  <si>
    <t>07.11.2021 10:27:45</t>
  </si>
  <si>
    <t>ZEYTİNDAĞ TR-1 35-16-M00003_953329144_953329144</t>
  </si>
  <si>
    <t>07.11.2021 08:13:45</t>
  </si>
  <si>
    <t>07.11.2021 11:16:37</t>
  </si>
  <si>
    <t>TR-1/17 45-72-M00017_TR-1/21 M02_2104548</t>
  </si>
  <si>
    <t>07.11.2021 10:09:14</t>
  </si>
  <si>
    <t>07.11.2021 10:45:39</t>
  </si>
  <si>
    <t>TR-82 35-16-L00082_TR-94 L07_72000043</t>
  </si>
  <si>
    <t>07.11.2021 11:08:19</t>
  </si>
  <si>
    <t>07.11.2021 13:38:05</t>
  </si>
  <si>
    <t>M-263 35-09-M00263_M-251 M01_47547813</t>
  </si>
  <si>
    <t>07.11.2021 17:02:20</t>
  </si>
  <si>
    <t>07.11.2021 18:05:23</t>
  </si>
  <si>
    <t>YENİKÖY TR-1 45-78-L00306_D_56405827_56405827</t>
  </si>
  <si>
    <t>07.11.2021 18:08:59</t>
  </si>
  <si>
    <t>07.11.2021 21:18:08</t>
  </si>
  <si>
    <t>07.11.2021 10:02:15</t>
  </si>
  <si>
    <t>07.11.2021 11:47:56</t>
  </si>
  <si>
    <t>BERGAMA TM 35-16-A00004_KOZAK M10_2314066</t>
  </si>
  <si>
    <t>07.11.2021 10:13:00</t>
  </si>
  <si>
    <t>07.11.2021 13:40:34</t>
  </si>
  <si>
    <t>TR-41 35-19-L00041_TR-22 M03_76803286</t>
  </si>
  <si>
    <t>07.11.2021 05:05:41</t>
  </si>
  <si>
    <t>07.11.2021 05:50:12</t>
  </si>
  <si>
    <t>BIÇAKÇI OVACIK TR-4 35-15-L00083_B_56362108_56362108</t>
  </si>
  <si>
    <t>07.11.2021 08:06:16</t>
  </si>
  <si>
    <t>07.11.2021 10:03:34</t>
  </si>
  <si>
    <t>K-3975 35-04-K03975_913360452_913360452</t>
  </si>
  <si>
    <t>07.11.2021 13:30:52</t>
  </si>
  <si>
    <t>07.11.2021 18:53:42</t>
  </si>
  <si>
    <t>M-1303 35-03-M01303_910255246_910255246</t>
  </si>
  <si>
    <t>07.11.2021 09:35:07</t>
  </si>
  <si>
    <t>07.11.2021 18:55:04</t>
  </si>
  <si>
    <t>07.11.2021 16:04:53</t>
  </si>
  <si>
    <t>07.11.2021 16:21:55</t>
  </si>
  <si>
    <t>K-363 35-04-K00363_E E2B_5827105</t>
  </si>
  <si>
    <t>07.11.2021 01:42:02</t>
  </si>
  <si>
    <t>07.11.2021 05:24:37</t>
  </si>
  <si>
    <t>HALİLBEYLİ TR-1 KÖK 35-27-M01057_HALİLBEYLİ KÖY İÇİ ATIK ARITMA M05_61283941</t>
  </si>
  <si>
    <t>07.11.2021 15:38:45</t>
  </si>
  <si>
    <t>07.11.2021 18:08:20</t>
  </si>
  <si>
    <t>K-2732 35-04-K02732_E_56394825_56394825</t>
  </si>
  <si>
    <t>07.11.2021 08:12:23</t>
  </si>
  <si>
    <t>07.11.2021 09:47:10</t>
  </si>
  <si>
    <t>ORTA MAHALLE M-2 35-25-M00109_C_56354767_56354767</t>
  </si>
  <si>
    <t>07.11.2021 11:52:33</t>
  </si>
  <si>
    <t>07.11.2021 15:23:16</t>
  </si>
  <si>
    <t>07.11.2021 01:54:30</t>
  </si>
  <si>
    <t>07.11.2021 02:45:21</t>
  </si>
  <si>
    <t>M-1020 35-03-M01020_910151556_910151556</t>
  </si>
  <si>
    <t>07.11.2021 10:01:36</t>
  </si>
  <si>
    <t>07.11.2021 18:52:40</t>
  </si>
  <si>
    <t>KIRKAĞAÇ TR-25 45-76-M00025_B_56389831_56389831</t>
  </si>
  <si>
    <t>07.11.2021 18:05:54</t>
  </si>
  <si>
    <t>07.11.2021 20:09:24</t>
  </si>
  <si>
    <t>DEMİRTAŞ TR-1 45-76-M00165_955237176_955237176</t>
  </si>
  <si>
    <t>07.11.2021 19:26:50</t>
  </si>
  <si>
    <t>07.11.2021 21:29:10</t>
  </si>
  <si>
    <t>K-833 35-04-K00833_99575769_99575769</t>
  </si>
  <si>
    <t>07.11.2021 12:40:10</t>
  </si>
  <si>
    <t>07.11.2021 19:27:12</t>
  </si>
  <si>
    <t>07.11.2021 09:05:49</t>
  </si>
  <si>
    <t>07.11.2021 10:46:04</t>
  </si>
  <si>
    <t>ATAKENT DM (M-2214) 35-09-M02214_M-1087 M10_2046722</t>
  </si>
  <si>
    <t>07.11.2021 16:42:41</t>
  </si>
  <si>
    <t>07.11.2021 17:34:00</t>
  </si>
  <si>
    <t>HAMZABEYLİ KÖK 45-71-M00071_TR1-TR2-TR3 M01_2074146</t>
  </si>
  <si>
    <t>07.11.2021 16:14:53</t>
  </si>
  <si>
    <t>07.11.2021 17:29:39</t>
  </si>
  <si>
    <t>DM-1/TR-24 35-13-M00033_35-13-M00033_66202649</t>
  </si>
  <si>
    <t>07.11.2021 09:44:03</t>
  </si>
  <si>
    <t>07.11.2021 10:05:46</t>
  </si>
  <si>
    <t>AŞAĞIKIRIKLAR DM 35-16-M00448_TOPÇAM M05_2115968</t>
  </si>
  <si>
    <t>07.11.2021 16:49:53</t>
  </si>
  <si>
    <t>07.11.2021 17:38:02</t>
  </si>
  <si>
    <t>FUAR İM 35-01-A00003_TR-1 K01_2082135</t>
  </si>
  <si>
    <t>07.11.2021 03:00:00</t>
  </si>
  <si>
    <t>07.11.2021 03:15:00</t>
  </si>
  <si>
    <t>GÖRDES DM 45-75-M00050_KÜREKÇİ M09_2083714</t>
  </si>
  <si>
    <t>07.11.2021 16:24:03</t>
  </si>
  <si>
    <t>07.11.2021 16:29:23</t>
  </si>
  <si>
    <t>K-235 35-01-K00235_35-01-K00235_42381313</t>
  </si>
  <si>
    <t>07.11.2021 12:20:39</t>
  </si>
  <si>
    <t>07.11.2021 16:40:26</t>
  </si>
  <si>
    <t>ATAKENT DM (M-2214) 35-09-M02214_M-1649 M12_2307766</t>
  </si>
  <si>
    <t>07.11.2021 17:29:45</t>
  </si>
  <si>
    <t>07.11.2021 17:52:00</t>
  </si>
  <si>
    <t>HACIRAHMANLI TR-1 KÖK 45-80-M00070_HACIRAHMANLI M05_72197691</t>
  </si>
  <si>
    <t>07.11.2021 09:29:00</t>
  </si>
  <si>
    <t>07.11.2021 09:58:22</t>
  </si>
  <si>
    <t>DM-14/13 45-71-M00562_C_56405579_56405579</t>
  </si>
  <si>
    <t>07.11.2021 09:36:34</t>
  </si>
  <si>
    <t>07.11.2021 16:32:06</t>
  </si>
  <si>
    <t>07.11.2021 09:07:44</t>
  </si>
  <si>
    <t>07.11.2021 10:12:35</t>
  </si>
  <si>
    <t>TR-170 45-78-L00170_45-78-L00170_2356313</t>
  </si>
  <si>
    <t>07.11.2021 20:58:40</t>
  </si>
  <si>
    <t>08.11.2021 04:11:57</t>
  </si>
  <si>
    <t>07.11.2021 23:52:21</t>
  </si>
  <si>
    <t>08.11.2021 00:42:02</t>
  </si>
  <si>
    <t>EMİNBEY OSMANBEY MAHALLESİ TR-1 45-78-M00869_DIREK TIPI TRAFO HUCRESI H01_2105628</t>
  </si>
  <si>
    <t>07.11.2021 11:18:31</t>
  </si>
  <si>
    <t>07.11.2021 12:21:56</t>
  </si>
  <si>
    <t>KUŞÇULAR TR-12 35-19-M00266_50034163_56392129_56392129</t>
  </si>
  <si>
    <t>07.11.2021 14:38:52</t>
  </si>
  <si>
    <t>07.11.2021 15:36:27</t>
  </si>
  <si>
    <t>SUCAHLI TR-1 35-24-M00103_955216540_955216540</t>
  </si>
  <si>
    <t>07.11.2021 18:20:57</t>
  </si>
  <si>
    <t>07.11.2021 19:49:57</t>
  </si>
  <si>
    <t>HASKÖY TR-2 35-20-L00207_A_56378460_56378460</t>
  </si>
  <si>
    <t>07.11.2021 13:03:06</t>
  </si>
  <si>
    <t>07.11.2021 14:33:41</t>
  </si>
  <si>
    <t>ÇAMLICA KÖK 45-81-M00048_ÇERİPAŞA M02_71996192</t>
  </si>
  <si>
    <t>07.11.2021 09:07:22</t>
  </si>
  <si>
    <t>07.11.2021 17:03:22</t>
  </si>
  <si>
    <t>İLYASLAR TR-4 45-76-M00101_A_56394647_56394647</t>
  </si>
  <si>
    <t>07.11.2021 11:18:26</t>
  </si>
  <si>
    <t>07.11.2021 13:01:11</t>
  </si>
  <si>
    <t>M-2014(YATIRIM REZERVE) 35-01-M02014_35-01-M02014_72279471</t>
  </si>
  <si>
    <t>07.11.2021 10:04:19</t>
  </si>
  <si>
    <t>07.11.2021 10:48:57</t>
  </si>
  <si>
    <t>HALİL İBRAHİM ELMA SULAMA GRUBU TR 35-15-L00283_35-15-L00283_2365213</t>
  </si>
  <si>
    <t>07.11.2021 16:03:40</t>
  </si>
  <si>
    <t>07.11.2021 18:20:55</t>
  </si>
  <si>
    <t>TR-112 KAVAKDERE 35-14-M00112_956639298_956639298</t>
  </si>
  <si>
    <t>07.11.2021 15:08:50</t>
  </si>
  <si>
    <t>07.11.2021 17:14:06</t>
  </si>
  <si>
    <t>07.11.2021 09:31:35</t>
  </si>
  <si>
    <t>07.11.2021 17:45:08</t>
  </si>
  <si>
    <t>TR-1/11 45-83-M00011_DOST BLOK M03_2323597</t>
  </si>
  <si>
    <t>07.11.2021 12:08:24</t>
  </si>
  <si>
    <t>07.11.2021 12:57:55</t>
  </si>
  <si>
    <t>M-211 (DM-3/TR-6) 35-14-M00211_956645398_956645398</t>
  </si>
  <si>
    <t>07.11.2021 13:51:31</t>
  </si>
  <si>
    <t>07.11.2021 15:58:23</t>
  </si>
  <si>
    <t>METAL İŞLERİ TR-13 35-22-M00113_DAĞITIM TRAFO METAL İŞLERİ TR-13 M03_72106494</t>
  </si>
  <si>
    <t>07.11.2021 14:01:34</t>
  </si>
  <si>
    <t>07.11.2021 14:55:03</t>
  </si>
  <si>
    <t>TR-1/85 45-72-M00085_45-72-M00085_2360755</t>
  </si>
  <si>
    <t>Yangın</t>
  </si>
  <si>
    <t>07.11.2021 19:46:00</t>
  </si>
  <si>
    <t>07.11.2021 22:04:06</t>
  </si>
  <si>
    <t>07.11.2021 08:35:25</t>
  </si>
  <si>
    <t>07.11.2021 12:04:24</t>
  </si>
  <si>
    <t>07.11.2021 20:20:41</t>
  </si>
  <si>
    <t>07.11.2021 23:09:01</t>
  </si>
  <si>
    <t>ÇAMÖNÜ TR-4 45-72-L00273_DIREK TIPI TRAFO HUCRESI H01_2108941</t>
  </si>
  <si>
    <t>07.11.2021 10:49:13</t>
  </si>
  <si>
    <t>07.11.2021 12:01:03</t>
  </si>
  <si>
    <t>IŞIKLAR TM 35-02-A00006_CUMAOVASI-1 M06_2307647</t>
  </si>
  <si>
    <t>07.11.2021 09:08:48</t>
  </si>
  <si>
    <t>07.11.2021 09:28:47</t>
  </si>
  <si>
    <t>ÇIPLAK KÖK 35-29-M00126_YENİÇİFTLİK ENH M09_72190075</t>
  </si>
  <si>
    <t>07.11.2021 11:29:51</t>
  </si>
  <si>
    <t>07.11.2021 13:01:41</t>
  </si>
  <si>
    <t>ÇAMBEL TR-2 35-27-M00857_B_56394206_56394206</t>
  </si>
  <si>
    <t>07.11.2021 17:53:18</t>
  </si>
  <si>
    <t>07.11.2021 19:53:24</t>
  </si>
  <si>
    <t>07.11.2021 07:50:01</t>
  </si>
  <si>
    <t>07.11.2021 07:52:44</t>
  </si>
  <si>
    <t>07.11.2021 13:05:20</t>
  </si>
  <si>
    <t>07.11.2021 13:34:00</t>
  </si>
  <si>
    <t>K-1635 35-02-K01635_K-3124 K04_2310381</t>
  </si>
  <si>
    <t>07.11.2021 16:55:00</t>
  </si>
  <si>
    <t>07.11.2021 19:34:21</t>
  </si>
  <si>
    <t>FUNDACIK KÖK 45-75-M00068_HatBaşıAyırıcı_53135615 M03_53135615</t>
  </si>
  <si>
    <t>07.11.2021 12:24:38</t>
  </si>
  <si>
    <t>07.11.2021 13:29:00</t>
  </si>
  <si>
    <t>07.11.2021 11:34:04</t>
  </si>
  <si>
    <t>07.11.2021 13:02:04</t>
  </si>
  <si>
    <t>BİMEYKO TR-3 35-30-M00050_B_56352764_56352764</t>
  </si>
  <si>
    <t>07.11.2021 08:06:56</t>
  </si>
  <si>
    <t>07.11.2021 10:44:17</t>
  </si>
  <si>
    <t>TR-140 35-16-L00140_953352642_953352642</t>
  </si>
  <si>
    <t>07.11.2021 13:49:15</t>
  </si>
  <si>
    <t>07.11.2021 15:53:43</t>
  </si>
  <si>
    <t>ARMUTLU TR-3 35-27-L00003_912264091_912264091</t>
  </si>
  <si>
    <t>07.11.2021 15:24:11</t>
  </si>
  <si>
    <t>07.11.2021 17:34:54</t>
  </si>
  <si>
    <t>K-744 35-02-K00744_99439647_99439647</t>
  </si>
  <si>
    <t>07.11.2021 16:32:54</t>
  </si>
  <si>
    <t>07.11.2021 18:31:05</t>
  </si>
  <si>
    <t>07.11.2021 08:47:53</t>
  </si>
  <si>
    <t>07.11.2021 16:53:45</t>
  </si>
  <si>
    <t>M-263 35-09-M00263_M-347 M03_47547857</t>
  </si>
  <si>
    <t>07.11.2021 18:04:43</t>
  </si>
  <si>
    <t>07.11.2021 18:25:58</t>
  </si>
  <si>
    <t>MORDOĞAN TR-54 35-21-L00195_953366928_953366928</t>
  </si>
  <si>
    <t>07.11.2021 13:19:31</t>
  </si>
  <si>
    <t>07.11.2021 17:34:58</t>
  </si>
  <si>
    <t>K-1539 35-07-K01539_C_56378669_56378669</t>
  </si>
  <si>
    <t>07.11.2021 14:49:08</t>
  </si>
  <si>
    <t>07.11.2021 16:00:24</t>
  </si>
  <si>
    <t>MENEMEN TR-58 35-28-L00058_B B01_5826041</t>
  </si>
  <si>
    <t>07.11.2021 21:37:19</t>
  </si>
  <si>
    <t>07.11.2021 23:49:59</t>
  </si>
  <si>
    <t>HACIHAMZALAR TR-1 35-16-M00104_953326769_953326769</t>
  </si>
  <si>
    <t>07.11.2021 18:39:03</t>
  </si>
  <si>
    <t>07.11.2021 20:19:13</t>
  </si>
  <si>
    <t>ULUCAK TM 35-28-A00002_TR-A M02_2313765</t>
  </si>
  <si>
    <t>07.11.2021 01:03:00</t>
  </si>
  <si>
    <t>07.11.2021 01:15:49</t>
  </si>
  <si>
    <t>MORALILAR İM 45-72-A00002_PINARCIK L03_2307792</t>
  </si>
  <si>
    <t>07.11.2021 09:02:34</t>
  </si>
  <si>
    <t>07.11.2021 17:06:54</t>
  </si>
  <si>
    <t>KÜÇÜKSÜMBÜLLER KÖYÜ TR-1 45-71-M01745_953210977_953210977</t>
  </si>
  <si>
    <t>07.11.2021 20:15:33</t>
  </si>
  <si>
    <t>07.11.2021 23:39:34</t>
  </si>
  <si>
    <t>07.11.2021 18:43:20</t>
  </si>
  <si>
    <t>07.11.2021 20:48:53</t>
  </si>
  <si>
    <t>DM-16 45-71-M00309_TR-16/15 M04_2321062</t>
  </si>
  <si>
    <t>07.11.2021 08:00:11</t>
  </si>
  <si>
    <t>07.11.2021 09:15:24</t>
  </si>
  <si>
    <t>ÜÇPINAR DM 45-71-M00183_MURADİYE M07_72249132</t>
  </si>
  <si>
    <t>07.11.2021 11:38:20</t>
  </si>
  <si>
    <t>07.11.2021 14:53:02</t>
  </si>
  <si>
    <t>07.11.2021 12:23:50</t>
  </si>
  <si>
    <t>07.11.2021 15:00:57</t>
  </si>
  <si>
    <t>07.11.2021 14:17:57</t>
  </si>
  <si>
    <t>07.11.2021 14:25:21</t>
  </si>
  <si>
    <t>MURADİYE TR-1 İSTASYON KABİN 45-71-M00192_953221443_953221443</t>
  </si>
  <si>
    <t>07.11.2021 10:20:24</t>
  </si>
  <si>
    <t>07.11.2021 14:16:06</t>
  </si>
  <si>
    <t>KALEKÖY TR-3 35-31-L00239_956581516_956581516</t>
  </si>
  <si>
    <t>07.11.2021 14:45:15</t>
  </si>
  <si>
    <t>07.11.2021 19:15:58</t>
  </si>
  <si>
    <t>YENİFOÇA TR-34 35-23-M00034_YENİFOÇA TR-37 M03_2124494</t>
  </si>
  <si>
    <t>07.11.2021 09:54:00</t>
  </si>
  <si>
    <t>07.11.2021 17:24:52</t>
  </si>
  <si>
    <t>OĞLANANASI TR-4 35-22-M00258_DIREK TIPI TRAFO HUCRESI H01_2112505</t>
  </si>
  <si>
    <t>07.11.2021 09:33:45</t>
  </si>
  <si>
    <t>07.11.2021 12:03:23</t>
  </si>
  <si>
    <t>ULACIK TR-1 45-74-M00167__72372449_72372449</t>
  </si>
  <si>
    <t>07.11.2021 09:09:54</t>
  </si>
  <si>
    <t>07.11.2021 11:07:35</t>
  </si>
  <si>
    <t>BERGAMA TM 35-16-A00004_AŞAĞIKIRIKLAR-2 M07_2314063</t>
  </si>
  <si>
    <t>07.11.2021 13:09:00</t>
  </si>
  <si>
    <t>07.11.2021 14:53:11</t>
  </si>
  <si>
    <t>İĞDECİK TR-1 45-78-M00907_49236611_56400829_56400829</t>
  </si>
  <si>
    <t>07.11.2021 16:26:58</t>
  </si>
  <si>
    <t>07.11.2021 17:54:00</t>
  </si>
  <si>
    <t>ILIPINAR KÖK 35-23-M00154_ILIPINAR SULAMA ÇIKIŞI M08_67163398</t>
  </si>
  <si>
    <t>07.11.2021 21:32:34</t>
  </si>
  <si>
    <t>07.11.2021 23:34:05</t>
  </si>
  <si>
    <t>AKHİSAR TM 45-72-A00006_AKHİSAR ŞEHİR-1 M11_2313113</t>
  </si>
  <si>
    <t>07.11.2021 09:48:57</t>
  </si>
  <si>
    <t>MURADİYE TR-2 SU DEPOSU 45-71-M00199_953221354_953221354</t>
  </si>
  <si>
    <t>07.11.2021 20:03:48</t>
  </si>
  <si>
    <t>07.11.2021 22:06:54</t>
  </si>
  <si>
    <t>07.11.2021 09:23:50</t>
  </si>
  <si>
    <t>07.11.2021 09:24:20</t>
  </si>
  <si>
    <t>MURADİYE DM 45-71-M00006_TEKEL M13_2077015</t>
  </si>
  <si>
    <t>07.11.2021 09:43:13</t>
  </si>
  <si>
    <t>07.11.2021 14:30:55</t>
  </si>
  <si>
    <t>07.11.2021 13:39:02</t>
  </si>
  <si>
    <t>07.11.2021 14:01:30</t>
  </si>
  <si>
    <t>AKSELENDİ TR-3 45-72-L00825_956492499_956492499</t>
  </si>
  <si>
    <t>07.11.2021 10:20:56</t>
  </si>
  <si>
    <t>07.11.2021 12:19:54</t>
  </si>
  <si>
    <t>MURADİYE DM-11/10 KÖK 45-71-M00782_DHL M08_50184728</t>
  </si>
  <si>
    <t>07.11.2021 08:23:04</t>
  </si>
  <si>
    <t>07.11.2021 15:29:59</t>
  </si>
  <si>
    <t>ALTINOLUK TR-2 35-31-L00447_B_56405957_56405957</t>
  </si>
  <si>
    <t>AG Hatta Yabancı Cisim</t>
  </si>
  <si>
    <t>07.11.2021 11:10:39</t>
  </si>
  <si>
    <t>07.11.2021 13:41:14</t>
  </si>
  <si>
    <t>L-286 35-18-L00286_950459660_950459660</t>
  </si>
  <si>
    <t>07.11.2021 16:39:18</t>
  </si>
  <si>
    <t>07.11.2021 17:41:45</t>
  </si>
  <si>
    <t>07.11.2021 09:05:00</t>
  </si>
  <si>
    <t>07.11.2021 10:06:26</t>
  </si>
  <si>
    <t>ALOSBİ TM 35-17-A00006_ADALET-1 M09_2310721</t>
  </si>
  <si>
    <t>07.11.2021 09:49:14</t>
  </si>
  <si>
    <t>07.11.2021 10:07:29</t>
  </si>
  <si>
    <t>İSTASYONALTI KÖK 45-83-M00131_CELALETTİN AŞKIN M08_2097308</t>
  </si>
  <si>
    <t>07.11.2021 09:03:58</t>
  </si>
  <si>
    <t>07.11.2021 09:57:22</t>
  </si>
  <si>
    <t>DM-22/06 (YELKEN KONUTLARI) 45-71-M00649_953190349_953190349</t>
  </si>
  <si>
    <t>07.11.2021 20:22:49</t>
  </si>
  <si>
    <t>07.11.2021 21:44:51</t>
  </si>
  <si>
    <t>MAVİ FOTAŞ TATİL SİTESİ 35-23-M00056_950411263_950411263</t>
  </si>
  <si>
    <t>07.11.2021 13:27:12</t>
  </si>
  <si>
    <t>07.11.2021 17:46:37</t>
  </si>
  <si>
    <t>ARDIÇ TR-8 35-21-L00131_B_56376553_56376553</t>
  </si>
  <si>
    <t>07.11.2021 15:58:49</t>
  </si>
  <si>
    <t>07.11.2021 17:14:59</t>
  </si>
  <si>
    <t>TR-19 (M-719) 35-30-M00719_955298585_955298585</t>
  </si>
  <si>
    <t>07.11.2021 11:30:36</t>
  </si>
  <si>
    <t>07.11.2021 15:33:39</t>
  </si>
  <si>
    <t>M-516 METAŞ KÖK 35-02-M00516_HatBaşıAyırıcı_53137613 M04_53137613</t>
  </si>
  <si>
    <t>07.11.2021 17:18:50</t>
  </si>
  <si>
    <t>07.11.2021 21:45:22</t>
  </si>
  <si>
    <t>K-363 35-04-K00363_E E1B_5827133</t>
  </si>
  <si>
    <t>07.11.2021 11:59:52</t>
  </si>
  <si>
    <t>07.11.2021 17:51:08</t>
  </si>
  <si>
    <t>TR-141 35-16-L00141_953354267_953354267</t>
  </si>
  <si>
    <t>07.11.2021 06:20:14</t>
  </si>
  <si>
    <t>07.11.2021 09:24:03</t>
  </si>
  <si>
    <t>AŞAĞIBEY-2 35-16-M00115_953322437_953322437</t>
  </si>
  <si>
    <t>07.11.2021 01:51:23</t>
  </si>
  <si>
    <t>07.11.2021 04:22:30</t>
  </si>
  <si>
    <t>M-203(DM-2/7) 35-09-M00203_99219641_99219641</t>
  </si>
  <si>
    <t>07.11.2021 19:35:52</t>
  </si>
  <si>
    <t>07.11.2021 21:47:38</t>
  </si>
  <si>
    <t>07.11.2021 18:09:30</t>
  </si>
  <si>
    <t>07.11.2021 21:23:24</t>
  </si>
  <si>
    <t>ÇAMLIK DM 35-17-M00173_ADALET DM-2 M03_66328244</t>
  </si>
  <si>
    <t>07.11.2021 09:53:44</t>
  </si>
  <si>
    <t>07.11.2021 11:33:28</t>
  </si>
  <si>
    <t>L-353 İŞTUR 35-18-L00353_7523958_56374525_56374525</t>
  </si>
  <si>
    <t>07.11.2021 16:41:03</t>
  </si>
  <si>
    <t>07.11.2021 18:33:11</t>
  </si>
  <si>
    <t>MENEMEN İM 35-28-A00001_KESİKKÖY-2 M02_2311531</t>
  </si>
  <si>
    <t>07.11.2021 12:27:20</t>
  </si>
  <si>
    <t>07.11.2021 13:03:52</t>
  </si>
  <si>
    <t>ÜÇPINAR TR-5 45-71-M01536_953185199_953185199</t>
  </si>
  <si>
    <t>07.11.2021 15:26:54</t>
  </si>
  <si>
    <t>07.11.2021 19:23:00</t>
  </si>
  <si>
    <t>AKSELENDİ İM 45-72-A00004_ILCAKSU L23_2326924</t>
  </si>
  <si>
    <t>07.11.2021 16:32:47</t>
  </si>
  <si>
    <t>07.11.2021 17:24:10</t>
  </si>
  <si>
    <t>07.11.2021 11:25:14</t>
  </si>
  <si>
    <t>07.11.2021 11:32:53</t>
  </si>
  <si>
    <t>İSTASYONALTI KÖK 45-83-M00131_CELALETTİN AŞKIN M08_2329824</t>
  </si>
  <si>
    <t>07.11.2021 06:57:01</t>
  </si>
  <si>
    <t>07.11.2021 07:58:57</t>
  </si>
  <si>
    <t>AYVACIK TR-1 35-28-M00256_953381903_953381903</t>
  </si>
  <si>
    <t>07.11.2021 12:00:45</t>
  </si>
  <si>
    <t>07.11.2021 13:39:15</t>
  </si>
  <si>
    <t>M-13 GERMİYAN 35-18-M00184_950442113_950442113</t>
  </si>
  <si>
    <t>07.11.2021 19:46:06</t>
  </si>
  <si>
    <t>07.11.2021 21:50:29</t>
  </si>
  <si>
    <t>07.11.2021 09:19:10</t>
  </si>
  <si>
    <t>07.11.2021 09:41:49</t>
  </si>
  <si>
    <t>K-833 35-04-K00833_99612184_99612184</t>
  </si>
  <si>
    <t>07.11.2021 21:37:39</t>
  </si>
  <si>
    <t>07.11.2021 22:22:42</t>
  </si>
  <si>
    <t>07.11.2021 09:04:52</t>
  </si>
  <si>
    <t>07.11.2021 09:25:34</t>
  </si>
  <si>
    <t>K-693 35-02-K00693_D d2b_5841393</t>
  </si>
  <si>
    <t>07.11.2021 08:23:49</t>
  </si>
  <si>
    <t>07.11.2021 10:53:20</t>
  </si>
  <si>
    <t>TR-35 45-77-L00035_C c1b_42437926</t>
  </si>
  <si>
    <t>07.11.2021 09:36:14</t>
  </si>
  <si>
    <t>07.11.2021 11:47:59</t>
  </si>
  <si>
    <t>K-4592 35-03-K04592_B_56375208_56375208</t>
  </si>
  <si>
    <t>07.11.2021 12:56:43</t>
  </si>
  <si>
    <t>07.11.2021 16:24:39</t>
  </si>
  <si>
    <t>DELİBAŞLI TR-1 45-78-M00845_49187618_56405881_56405881</t>
  </si>
  <si>
    <t>07.11.2021 14:36:45</t>
  </si>
  <si>
    <t>07.11.2021 17:08:44</t>
  </si>
  <si>
    <t>DM-2/2 35-28-M00128_953384513_953384513</t>
  </si>
  <si>
    <t>07.11.2021 14:46:25</t>
  </si>
  <si>
    <t>07.11.2021 16:42:09</t>
  </si>
  <si>
    <t>07.11.2021 12:58:19</t>
  </si>
  <si>
    <t>07.11.2021 14:47:06</t>
  </si>
  <si>
    <t>DM-3/TR-10 SEFERİHİSAR 35-14-M00331_956634296_956634296</t>
  </si>
  <si>
    <t>07.11.2021 16:17:00</t>
  </si>
  <si>
    <t>07.11.2021 19:20:44</t>
  </si>
  <si>
    <t>K-34 35-01-K00034_K 1K_5848891</t>
  </si>
  <si>
    <t>07.11.2021 00:28:00</t>
  </si>
  <si>
    <t>07.11.2021 00:40:46</t>
  </si>
  <si>
    <t>07.11.2021 03:17:04</t>
  </si>
  <si>
    <t>07.11.2021 04:24:05</t>
  </si>
  <si>
    <t>07.11.2021 17:42:04</t>
  </si>
  <si>
    <t>07.11.2021 18:34:40</t>
  </si>
  <si>
    <t>TORBALI M-1380 35-26-M01380_D D02b_77617203</t>
  </si>
  <si>
    <t>07.11.2021 10:02:44</t>
  </si>
  <si>
    <t>07.11.2021 10:33:03</t>
  </si>
  <si>
    <t>KORDON KÖK 45-78-M00730_HatBaşıAyırıcı_53139496 M03_53139496</t>
  </si>
  <si>
    <t>07.11.2021 07:59:34</t>
  </si>
  <si>
    <t>07.11.2021 08:00:00</t>
  </si>
  <si>
    <t>TIRMANLAR TR-1 35-16-M00083_953352951_953352951</t>
  </si>
  <si>
    <t>07.11.2021 09:34:11</t>
  </si>
  <si>
    <t>07.11.2021 15:07:45</t>
  </si>
  <si>
    <t>TR-1/86 45-72-M00086_45-72-M00086_2357031</t>
  </si>
  <si>
    <t>07.11.2021 19:48:00</t>
  </si>
  <si>
    <t>07.11.2021 21:08:32</t>
  </si>
  <si>
    <t>GERELİ KÖYÜ EKREM DİNÇER SULAMA GRB TR-10 35-15-M00321_B_56368269_56368269</t>
  </si>
  <si>
    <t>07.11.2021 09:13:00</t>
  </si>
  <si>
    <t>07.11.2021 11:16:43</t>
  </si>
  <si>
    <t>07.11.2021 23:48:21</t>
  </si>
  <si>
    <t>08.11.2021 00:25:00</t>
  </si>
  <si>
    <t>M-3251 35-04-M03251_99779501_99779501</t>
  </si>
  <si>
    <t>07.11.2021 11:21:48</t>
  </si>
  <si>
    <t>07.11.2021 13:40:52</t>
  </si>
  <si>
    <t>07.11.2021 09:18:00</t>
  </si>
  <si>
    <t>07.11.2021 15:11:41</t>
  </si>
  <si>
    <t>KAZIKLI TR-1 45-81-M00200_B_56398514_56398514</t>
  </si>
  <si>
    <t>07.11.2021 14:31:08</t>
  </si>
  <si>
    <t>07.11.2021 17:59:57</t>
  </si>
  <si>
    <t>07.11.2021 12:31:00</t>
  </si>
  <si>
    <t>07.11.2021 14:01:00</t>
  </si>
  <si>
    <t>MANİSA TM-1 45-71-A00001_DONANIMLI YEDEK M05_2309458</t>
  </si>
  <si>
    <t>07.11.2021 08:05:11</t>
  </si>
  <si>
    <t>07.11.2021 08:25:00</t>
  </si>
  <si>
    <t>MURADİYE TR-5 (ESKİ MEZARLIK YANI) 45-71-M00204_95000523979_95000523979</t>
  </si>
  <si>
    <t>07.11.2021 18:55:43</t>
  </si>
  <si>
    <t>07.11.2021 20:50:46</t>
  </si>
  <si>
    <t>K-10 35-01-K00010_D_56365721_56365721</t>
  </si>
  <si>
    <t>07.11.2021 04:01:15</t>
  </si>
  <si>
    <t>07.11.2021 05:21:41</t>
  </si>
  <si>
    <t>M-1826 35-02-M01826_TRAFO M02_2091391</t>
  </si>
  <si>
    <t>07.11.2021 09:20:24</t>
  </si>
  <si>
    <t>07.11.2021 19:48:15</t>
  </si>
  <si>
    <t>DM-3/TR-29 35-22-M00072_955281638_955281638</t>
  </si>
  <si>
    <t>07.11.2021 11:17:49</t>
  </si>
  <si>
    <t>07.11.2021 13:32:33</t>
  </si>
  <si>
    <t>07.11.2021 13:30:00</t>
  </si>
  <si>
    <t>07.11.2021 14:26:03</t>
  </si>
  <si>
    <t>OVAKENT TR-10 35-15-L00630_950387065_950387065</t>
  </si>
  <si>
    <t>07.11.2021 13:14:58</t>
  </si>
  <si>
    <t>07.11.2021 15:44:51</t>
  </si>
  <si>
    <t>TR-8 35-27-M00008_98820686_98820686</t>
  </si>
  <si>
    <t>07.11.2021 14:17:40</t>
  </si>
  <si>
    <t>07.11.2021 15:21:07</t>
  </si>
  <si>
    <t>TEKELİ IŞIKLAR TR-1 45-82-M00342_A_56385281_56385281</t>
  </si>
  <si>
    <t>07.11.2021 16:50:00</t>
  </si>
  <si>
    <t>07.11.2021 20:41:35</t>
  </si>
  <si>
    <t>SART TR-1 KÖK 45-78-M00168_953252987_953252987</t>
  </si>
  <si>
    <t>07.11.2021 17:01:04</t>
  </si>
  <si>
    <t>07.11.2021 18:48:44</t>
  </si>
  <si>
    <t>07.11.2021 05:22:04</t>
  </si>
  <si>
    <t>07.11.2021 11:17:02</t>
  </si>
  <si>
    <t>TR-140 35-16-L00140_953343243_953343243</t>
  </si>
  <si>
    <t>07.11.2021 14:34:52</t>
  </si>
  <si>
    <t>07.11.2021 17:29:44</t>
  </si>
  <si>
    <t>K-3773 35-04-K03773_99422235_99422235</t>
  </si>
  <si>
    <t>07.11.2021 14:59:11</t>
  </si>
  <si>
    <t>07.11.2021 17:22:18</t>
  </si>
  <si>
    <t>TR-65 45-77-L00065_TR-63 L03_2330689</t>
  </si>
  <si>
    <t>07.11.2021 11:05:04</t>
  </si>
  <si>
    <t>07.11.2021 12:27:42</t>
  </si>
  <si>
    <t>OĞLANANASI TR-8 35-22-M00261_DIREK TIPI TRAFO HUCRESI H01_2112508</t>
  </si>
  <si>
    <t>07.11.2021 16:35:51</t>
  </si>
  <si>
    <t>07.11.2021 17:58:07</t>
  </si>
  <si>
    <t>TR-114 35-16-L00114_35-16-L00114_2347077</t>
  </si>
  <si>
    <t>07.11.2021 11:34:00</t>
  </si>
  <si>
    <t>07.11.2021 14:28:10</t>
  </si>
  <si>
    <t>ZEYTİNDAĞ TR-2 35-16-M00004_35-16-M00004_2346981</t>
  </si>
  <si>
    <t>07.11.2021 19:00:40</t>
  </si>
  <si>
    <t>07.11.2021 20:56:45</t>
  </si>
  <si>
    <t>TR-18 (M-718) 35-30-M00718_955300145_955300145</t>
  </si>
  <si>
    <t>07.11.2021 08:58:43</t>
  </si>
  <si>
    <t>07.11.2021 10:20:41</t>
  </si>
  <si>
    <t>L-321 35-18-L00321_950449375_950449375</t>
  </si>
  <si>
    <t>07.11.2021 20:16:40</t>
  </si>
  <si>
    <t>07.11.2021 22:04:24</t>
  </si>
  <si>
    <t>SIĞACIK DM (L-35) 35-14-M00425_956636267_956636267</t>
  </si>
  <si>
    <t>07.11.2021 09:13:58</t>
  </si>
  <si>
    <t>07.11.2021 11:38:27</t>
  </si>
  <si>
    <t>GÜNEŞLİ KÖK 45-75-M00056_TR-11 M07_67577841</t>
  </si>
  <si>
    <t>07.11.2021 10:34:14</t>
  </si>
  <si>
    <t>YUSUF ZIRAMAN SULAMA GRUBU2 TR 35-27-L00118_B_56357924_56357924</t>
  </si>
  <si>
    <t>07.11.2021 08:07:26</t>
  </si>
  <si>
    <t>07.11.2021 11:45:12</t>
  </si>
  <si>
    <t>07.11.2021 20:07:01</t>
  </si>
  <si>
    <t>07.11.2021 21:51:11</t>
  </si>
  <si>
    <t>MURADİYE DM-5/17A-1 45-71-M02008_A A01b_66104479</t>
  </si>
  <si>
    <t>07.11.2021 01:29:00</t>
  </si>
  <si>
    <t>07.11.2021 03:04:26</t>
  </si>
  <si>
    <t>07.11.2021 15:43:00</t>
  </si>
  <si>
    <t>07.11.2021 16:52:06</t>
  </si>
  <si>
    <t>EĞRİGÖL TR-1 35-16-M00050_A_56397822_56397822</t>
  </si>
  <si>
    <t>07.11.2021 16:23:33</t>
  </si>
  <si>
    <t>07.11.2021 17:17:05</t>
  </si>
  <si>
    <t>ÇANŞA KÖK 45-81-M00047_ M02_2097360</t>
  </si>
  <si>
    <t>07.11.2021 09:38:40</t>
  </si>
  <si>
    <t>07.11.2021 14:39:19</t>
  </si>
  <si>
    <t>BAĞARASI TR-9 35-23-M00178_949927968_949927968</t>
  </si>
  <si>
    <t>07.11.2021 10:58:48</t>
  </si>
  <si>
    <t>07.11.2021 11:30:25</t>
  </si>
  <si>
    <t>07.11.2021 14:56:08</t>
  </si>
  <si>
    <t>07.11.2021 15:45:09</t>
  </si>
  <si>
    <t>K-2786 35-01-K02786_912017754_912017754</t>
  </si>
  <si>
    <t>07.11.2021 21:45:45</t>
  </si>
  <si>
    <t>07.11.2021 22:48:22</t>
  </si>
  <si>
    <t>DM-05/02 45-71-M00048_FABRİKALAR M03_66503089</t>
  </si>
  <si>
    <t>07.11.2021 10:09:30</t>
  </si>
  <si>
    <t>07.11.2021 14:09:00</t>
  </si>
  <si>
    <t>TR-54 35-30-L00054_955318472_955318472</t>
  </si>
  <si>
    <t>07.11.2021 10:26:27</t>
  </si>
  <si>
    <t>07.11.2021 13:13:28</t>
  </si>
  <si>
    <t>YENİ FOÇA TR-30 35-23-M00030_950420160_950420160</t>
  </si>
  <si>
    <t>07.11.2021 08:09:13</t>
  </si>
  <si>
    <t>07.11.2021 10:33:52</t>
  </si>
  <si>
    <t>K-2007 35-01-K02007_911746352_911746352</t>
  </si>
  <si>
    <t>07.11.2021 15:58:38</t>
  </si>
  <si>
    <t>07.11.2021 17:31:16</t>
  </si>
  <si>
    <t>M-1950 35-09-M01950_97785880_97785880</t>
  </si>
  <si>
    <t>07.11.2021 19:26:10</t>
  </si>
  <si>
    <t>07.11.2021 20:06:31</t>
  </si>
  <si>
    <t>AYHAN GÜLCÜOGLU-1 SULAMA  GRUBU 35-29-M00343_35-29-M00343_2370923</t>
  </si>
  <si>
    <t>07.11.2021 17:14:31</t>
  </si>
  <si>
    <t>07.11.2021 18:24:56</t>
  </si>
  <si>
    <t>BERGAMA TM 35-16-A00004_DİKİLİ-1 M08_2314064</t>
  </si>
  <si>
    <t>07.11.2021 11:32:20</t>
  </si>
  <si>
    <t>07.11.2021 17:08:00</t>
  </si>
  <si>
    <t>K-2509 35-02-K02509_A_56364513_56364513</t>
  </si>
  <si>
    <t>07.11.2021 19:35:48</t>
  </si>
  <si>
    <t>07.11.2021 21:03:49</t>
  </si>
  <si>
    <t>BAYIRLI TR-4 35-15-L00330_B_56406442_56406442</t>
  </si>
  <si>
    <t>07.11.2021 08:32:09</t>
  </si>
  <si>
    <t>07.11.2021 13:58:39</t>
  </si>
  <si>
    <t>SARUHANLI DM 45-80-M00001_SARUHANLI TM-1 M14_2086519</t>
  </si>
  <si>
    <t>07.11.2021 12:08:31</t>
  </si>
  <si>
    <t>07.11.2021 12:43:21</t>
  </si>
  <si>
    <t>KOCAOBA TR-1 35-30-L00210_955297032_955297032</t>
  </si>
  <si>
    <t>07.11.2021 11:12:43</t>
  </si>
  <si>
    <t>07.11.2021 14:38:28</t>
  </si>
  <si>
    <t>TR-139 ERİNCİKLER 35-19-L00139_35-19-L00139_2350480</t>
  </si>
  <si>
    <t>07.11.2021 18:30:52</t>
  </si>
  <si>
    <t>07.11.2021 19:12:17</t>
  </si>
  <si>
    <t>07.11.2021 10:03:55</t>
  </si>
  <si>
    <t>07.11.2021 10:09:36</t>
  </si>
  <si>
    <t>ALOSBİ TM 35-17-A00006_ALİAĞA RES M06_2310718</t>
  </si>
  <si>
    <t>07.11.2021 14:36:40</t>
  </si>
  <si>
    <t>07.11.2021 14:44:00</t>
  </si>
  <si>
    <t>DM-8/9 (ESKİ HARMANDALI) 45-71-M00293_K K1_73539692</t>
  </si>
  <si>
    <t>07.11.2021 15:26:43</t>
  </si>
  <si>
    <t>07.11.2021 18:45:42</t>
  </si>
  <si>
    <t>M-1814 KISIK DM-1 35-22-M00095_IŞIKLAR-1 M14_72099714</t>
  </si>
  <si>
    <t>07.11.2021 09:09:10</t>
  </si>
  <si>
    <t>07.11.2021 09:37:49</t>
  </si>
  <si>
    <t>HARMANDALI KÖK 45-71-M00061_AHMET KURUT M011_72230783</t>
  </si>
  <si>
    <t>07.11.2021 09:37:31</t>
  </si>
  <si>
    <t>07.11.2021 16:48:59</t>
  </si>
  <si>
    <t>M-30 35-02-M00030_M-33 M05_2309667</t>
  </si>
  <si>
    <t>07.11.2021 10:13:20</t>
  </si>
  <si>
    <t>07.11.2021 14:13:37</t>
  </si>
  <si>
    <t>ÇALTIDERE KÖK 35-17-M00231_HatBaşıAyırıcı_65358766 M01_65358766</t>
  </si>
  <si>
    <t>07.11.2021 09:26:54</t>
  </si>
  <si>
    <t>07.11.2021 10:00:40</t>
  </si>
  <si>
    <t>KABAKUM TR-3 35-30-L00129_955328310_955328310</t>
  </si>
  <si>
    <t>07.11.2021 15:51:37</t>
  </si>
  <si>
    <t>07.11.2021 17:51:04</t>
  </si>
  <si>
    <t>KARAKUYU-8 35-26-M00442_35-26-M00442_2348518</t>
  </si>
  <si>
    <t>07.11.2021 15:02:00</t>
  </si>
  <si>
    <t>07.11.2021 16:27:50</t>
  </si>
  <si>
    <t>K-2786 35-01-K02786_966192070_966192070</t>
  </si>
  <si>
    <t>07.11.2021 15:31:40</t>
  </si>
  <si>
    <t>07.11.2021 17:57:53</t>
  </si>
  <si>
    <t>K-783 35-01-K00783_911411261_911411261</t>
  </si>
  <si>
    <t>07.11.2021 17:20:52</t>
  </si>
  <si>
    <t>08.11.2021 18:01:04</t>
  </si>
  <si>
    <t>URLA TM-1 35-19-A00004_ZEYTİNALANI İM M07_2313938</t>
  </si>
  <si>
    <t>07.11.2021 13:05:15</t>
  </si>
  <si>
    <t>K-3655 35-03-K03655_910277796_910277796</t>
  </si>
  <si>
    <t>07.11.2021 20:49:55</t>
  </si>
  <si>
    <t>08.11.2021 00:35:32</t>
  </si>
  <si>
    <t>ŞEMİKLER TM 35-04-A00003_VADİ EVLERİ M02_2310727</t>
  </si>
  <si>
    <t>07.11.2021 16:43:00</t>
  </si>
  <si>
    <t>07.11.2021 16:55:44</t>
  </si>
  <si>
    <t>M-251 35-09-M00251_M-252 M03_47547384</t>
  </si>
  <si>
    <t>07.11.2021 09:06:30</t>
  </si>
  <si>
    <t>07.11.2021 09:15:00</t>
  </si>
  <si>
    <t>ÖDEMİŞ TM-2 35-15-A00005_ÖDEMİŞ-3 M04_2334250</t>
  </si>
  <si>
    <t>08.11.2021 00:31:21</t>
  </si>
  <si>
    <t>08.11.2021 00:43:10</t>
  </si>
  <si>
    <t>ÖDEMİŞ TM-2 35-15-A00005_ÖDEMİŞ-4 M10_2334256</t>
  </si>
  <si>
    <t>08.11.2021 00:33:24</t>
  </si>
  <si>
    <t>08.11.2021 00:44:54</t>
  </si>
  <si>
    <t>ÖDEMİŞ TM-2 35-15-A00005_TRF-B M15_2334260</t>
  </si>
  <si>
    <t>08.11.2021 00:31:22</t>
  </si>
  <si>
    <t>08.11.2021 00:46:40</t>
  </si>
  <si>
    <t>MENEMEN İM 35-28-A00001_DM-4 M20_2314363</t>
  </si>
  <si>
    <t>08.11.2021 00:58:28</t>
  </si>
  <si>
    <t>08.11.2021 01:08:52</t>
  </si>
  <si>
    <t>08.11.2021 01:00:42</t>
  </si>
  <si>
    <t>08.11.2021 01:04:14</t>
  </si>
  <si>
    <t>DM02/TR08 45-73-M00022_DM-2/10 M03_71980350</t>
  </si>
  <si>
    <t>08.11.2021 01:01:51</t>
  </si>
  <si>
    <t>08.11.2021 01:19:52</t>
  </si>
  <si>
    <t>K-2786 35-01-K02786_911400144_911400144</t>
  </si>
  <si>
    <t>08.11.2021 00:30:59</t>
  </si>
  <si>
    <t>08.11.2021 03:30:36</t>
  </si>
  <si>
    <t>MENEMEN İM 35-28-A00001_MENEMEN ŞEHİR-3 L08_2054172</t>
  </si>
  <si>
    <t>08.11.2021 01:10:22</t>
  </si>
  <si>
    <t>08.11.2021 01:11:18</t>
  </si>
  <si>
    <t>KIRKÖY NECİPFAZIL CAD. TR-12 35-31-L00474_ H_72252911</t>
  </si>
  <si>
    <t>08.11.2021 01:06:37</t>
  </si>
  <si>
    <t>08.11.2021 02:18:16</t>
  </si>
  <si>
    <t>MENEMEN İM 35-28-A00001_ASARLIK-2 M09_2307681</t>
  </si>
  <si>
    <t>08.11.2021 01:13:14</t>
  </si>
  <si>
    <t>08.11.2021 01:15:15</t>
  </si>
  <si>
    <t>MENEMEN İM 35-28-A00001_MENEMEN ŞEHİR-3 L06_2311522</t>
  </si>
  <si>
    <t>08.11.2021 01:17:22</t>
  </si>
  <si>
    <t>08.11.2021 01:17:24</t>
  </si>
  <si>
    <t>08.11.2021 01:18:31</t>
  </si>
  <si>
    <t>08.11.2021 01:19:20</t>
  </si>
  <si>
    <t>ULUCAK TM 35-28-A00002_ULUKENT-2 M17_2313763</t>
  </si>
  <si>
    <t>08.11.2021 01:20:27</t>
  </si>
  <si>
    <t>08.11.2021 01:21:35</t>
  </si>
  <si>
    <t>08.11.2021 01:00:00</t>
  </si>
  <si>
    <t>08.11.2021 01:04:00</t>
  </si>
  <si>
    <t>MENEMEN İM 35-28-A00001_HIDIR TEPE L15_2311060</t>
  </si>
  <si>
    <t>08.11.2021 01:27:06</t>
  </si>
  <si>
    <t>08.11.2021 01:28:16</t>
  </si>
  <si>
    <t>MENEMEN İM 35-28-A00001_MENEMEN ŞEHİR-2 L11_2311526</t>
  </si>
  <si>
    <t>08.11.2021 01:29:23</t>
  </si>
  <si>
    <t>08.11.2021 01:30:11</t>
  </si>
  <si>
    <t>08.11.2021 01:01:00</t>
  </si>
  <si>
    <t>08.11.2021 01:05:00</t>
  </si>
  <si>
    <t>MENEMEN İM 35-28-A00001_FABRİKALAR L14_2311059</t>
  </si>
  <si>
    <t>08.11.2021 01:33:10</t>
  </si>
  <si>
    <t>08.11.2021 01:33:11</t>
  </si>
  <si>
    <t>FUAR İM 35-01-A00003_TR-2 K15_2034843</t>
  </si>
  <si>
    <t>08.11.2021 03:18:48</t>
  </si>
  <si>
    <t>08.11.2021 03:21:58</t>
  </si>
  <si>
    <t>GÜNEY DM 45-83-L00130_ÇATAL L05_2331074</t>
  </si>
  <si>
    <t>08.11.2021 04:47:09</t>
  </si>
  <si>
    <t>08.11.2021 06:21:03</t>
  </si>
  <si>
    <t>DM-12/TR-1 45-73-M00067_945675518_945675518</t>
  </si>
  <si>
    <t>08.11.2021 07:47:54</t>
  </si>
  <si>
    <t>08.11.2021 09:55:27</t>
  </si>
  <si>
    <t>BAŞARAN TR-6 35-31-L00075_DIREK TIPI TRAFO HUCRESI H01_2049403</t>
  </si>
  <si>
    <t>08.11.2021 07:50:32</t>
  </si>
  <si>
    <t>08.11.2021 10:27:59</t>
  </si>
  <si>
    <t>M-1543 35-01-M01543_910783889_910783889</t>
  </si>
  <si>
    <t>08.11.2021 08:05:56</t>
  </si>
  <si>
    <t>08.11.2021 10:51:57</t>
  </si>
  <si>
    <t>ÇAYBAŞI DM-1/19 35-26-M00182_ M10_2038795</t>
  </si>
  <si>
    <t>08.11.2021 08:20:53</t>
  </si>
  <si>
    <t>08.11.2021 08:55:11</t>
  </si>
  <si>
    <t>ALİZE KÖK 35-18-M00059_HAVZA TM M04_72185129</t>
  </si>
  <si>
    <t>08.11.2021 08:24:18</t>
  </si>
  <si>
    <t>08.11.2021 09:05:01</t>
  </si>
  <si>
    <t>08.11.2021 07:47:59</t>
  </si>
  <si>
    <t>08.11.2021 11:21:24</t>
  </si>
  <si>
    <t>TEKELİ ARITMA KÖK 35-22-M00090_HatBaşıAyırıcı_53138143 M04_53138143</t>
  </si>
  <si>
    <t>08.11.2021 08:25:32</t>
  </si>
  <si>
    <t>08.11.2021 09:32:20</t>
  </si>
  <si>
    <t>SOMA KÖYLER DM-2 45-82-M00125_DM-1 ÇIKIŞI (DM-2 FİDER-1) M01_66332597</t>
  </si>
  <si>
    <t>08.11.2021 08:30:57</t>
  </si>
  <si>
    <t>08.11.2021 08:50:00</t>
  </si>
  <si>
    <t>K-3610 35-01-K03610_C_56375344_56375344</t>
  </si>
  <si>
    <t>08.11.2021 08:37:00</t>
  </si>
  <si>
    <t>08.11.2021 10:23:50</t>
  </si>
  <si>
    <t>_10584069_56368449_56368449</t>
  </si>
  <si>
    <t>08.11.2021 08:35:59</t>
  </si>
  <si>
    <t>08.11.2021 10:50:14</t>
  </si>
  <si>
    <t>08.11.2021 08:45:56</t>
  </si>
  <si>
    <t>08.11.2021 10:52:31</t>
  </si>
  <si>
    <t>MURADİYE TR-2 SU DEPOSU 45-71-M00199_MURADİYE TR-3 KÖPRÜYANI M04_72233400</t>
  </si>
  <si>
    <t>08.11.2021 08:44:59</t>
  </si>
  <si>
    <t>08.11.2021 09:31:03</t>
  </si>
  <si>
    <t>ADİLOBA TR-1 45-80-M00156_45-80-M00156_2369011</t>
  </si>
  <si>
    <t>08.11.2021 08:58:59</t>
  </si>
  <si>
    <t>08.11.2021 13:17:02</t>
  </si>
  <si>
    <t>DM-2/14 35-29-M00099_950317628_950317628</t>
  </si>
  <si>
    <t>08.11.2021 08:52:34</t>
  </si>
  <si>
    <t>08.11.2021 10:38:49</t>
  </si>
  <si>
    <t>K-1083 35-04-K01083_TRAFO K03_2114386</t>
  </si>
  <si>
    <t>08.11.2021 09:00:29</t>
  </si>
  <si>
    <t>08.11.2021 19:23:41</t>
  </si>
  <si>
    <t>MURADİYE DM-5/6 KÖK 45-71-M00245_DM-5/6-C M04_72097658</t>
  </si>
  <si>
    <t>08.11.2021 08:59:51</t>
  </si>
  <si>
    <t>08.11.2021 09:20:38</t>
  </si>
  <si>
    <t>DM02/TR13 45-73-M00041_DM-2/10 M02_66800525</t>
  </si>
  <si>
    <t>08.11.2021 09:01:47</t>
  </si>
  <si>
    <t>08.11.2021 17:05:38</t>
  </si>
  <si>
    <t>ALÇUK TM 35-17-A00001_DERSAN-2 M27_2307837</t>
  </si>
  <si>
    <t>08.11.2021 09:02:31</t>
  </si>
  <si>
    <t>08.11.2021 09:06:34</t>
  </si>
  <si>
    <t>ELMABAĞ DM 35-15-L00317_BOZDAĞ L06_66822212</t>
  </si>
  <si>
    <t>08.11.2021 08:59:59</t>
  </si>
  <si>
    <t>08.11.2021 12:38:57</t>
  </si>
  <si>
    <t>08.11.2021 09:03:55</t>
  </si>
  <si>
    <t>08.11.2021 18:05:55</t>
  </si>
  <si>
    <t>SULUDERE TR-12 35-31-L00391_956589595_956589595</t>
  </si>
  <si>
    <t>08.11.2021 13:00:54</t>
  </si>
  <si>
    <t>DM-14/2 45-71-M00373_B_56397660_56397660</t>
  </si>
  <si>
    <t>08.11.2021 09:04:44</t>
  </si>
  <si>
    <t>08.11.2021 17:01:55</t>
  </si>
  <si>
    <t>KEMHALLI KÖK 45-86-M00044_UĞURLU KÖK M03_72224712</t>
  </si>
  <si>
    <t>08.11.2021 09:09:39</t>
  </si>
  <si>
    <t>08.11.2021 09:10:29</t>
  </si>
  <si>
    <t>DEMİRTAŞ KÖK 35-30-M00149_ESENTEPE KÖYLER M02_72078653</t>
  </si>
  <si>
    <t>08.11.2021 09:11:25</t>
  </si>
  <si>
    <t>08.11.2021 10:51:13</t>
  </si>
  <si>
    <t>M-2751 35-01-M02751_941927601_941927601</t>
  </si>
  <si>
    <t>08.11.2021 09:07:08</t>
  </si>
  <si>
    <t>08.11.2021 12:07:00</t>
  </si>
  <si>
    <t>EVRENLİ KÖK 45-73-M00139_EVRENLİ OSMANİYE KOZLUCA M03_2309340</t>
  </si>
  <si>
    <t>08.11.2021 09:13:09</t>
  </si>
  <si>
    <t>08.11.2021 17:06:34</t>
  </si>
  <si>
    <t>YENİFOÇA TR-23 35-23-M00023_DAHİLİ TRAFO YENİFOÇA TR-23 M01_76459164</t>
  </si>
  <si>
    <t>08.11.2021 09:14:42</t>
  </si>
  <si>
    <t>08.11.2021 14:34:49</t>
  </si>
  <si>
    <t>TR-2/90 45-83-L00090_45-83-L00090_2354769</t>
  </si>
  <si>
    <t>08.11.2021 09:09:49</t>
  </si>
  <si>
    <t>08.11.2021 17:39:09</t>
  </si>
  <si>
    <t>DUMANLAR KÖK 45-81-M00044_ZIRMANLAR M05_72038348</t>
  </si>
  <si>
    <t>08.11.2021 09:12:31</t>
  </si>
  <si>
    <t>08.11.2021 15:00:42</t>
  </si>
  <si>
    <t>M-2877 35-07-M02877_M-2878 M02_72353064</t>
  </si>
  <si>
    <t>08.11.2021 09:56:10</t>
  </si>
  <si>
    <t>08.11.2021 09:20:36</t>
  </si>
  <si>
    <t>08.11.2021 19:30:41</t>
  </si>
  <si>
    <t>08.11.2021 09:21:33</t>
  </si>
  <si>
    <t>08.11.2021 16:48:30</t>
  </si>
  <si>
    <t>08.11.2021 09:21:43</t>
  </si>
  <si>
    <t>08.11.2021 19:31:50</t>
  </si>
  <si>
    <t>08.11.2021 09:22:38</t>
  </si>
  <si>
    <t>08.11.2021 19:29:30</t>
  </si>
  <si>
    <t>08.11.2021 09:24:03</t>
  </si>
  <si>
    <t>08.11.2021 14:00:00</t>
  </si>
  <si>
    <t>K-3550 35-03-K03550_913114163_913114163</t>
  </si>
  <si>
    <t>08.11.2021 09:13:34</t>
  </si>
  <si>
    <t>08.11.2021 11:51:32</t>
  </si>
  <si>
    <t>08.11.2021 09:24:29</t>
  </si>
  <si>
    <t>08.11.2021 09:44:32</t>
  </si>
  <si>
    <t>08.11.2021 09:26:46</t>
  </si>
  <si>
    <t>08.11.2021 19:34:26</t>
  </si>
  <si>
    <t>BEYDAĞ KÖK (BEYDAĞ İM İÇİ ESKİ KABİN) 35-32-L00001_TR-2 L03_72245343</t>
  </si>
  <si>
    <t>08.11.2021 09:27:16</t>
  </si>
  <si>
    <t>08.11.2021 17:13:46</t>
  </si>
  <si>
    <t>08.11.2021 09:14:28</t>
  </si>
  <si>
    <t>08.11.2021 09:41:33</t>
  </si>
  <si>
    <t>08.11.2021 09:28:39</t>
  </si>
  <si>
    <t>08.11.2021 18:03:04</t>
  </si>
  <si>
    <t>08.11.2021 09:29:59</t>
  </si>
  <si>
    <t>08.11.2021 19:28:06</t>
  </si>
  <si>
    <t>TR-120 ZEYTİNALANI 35-19-L00120_9150810_56373340_56373340</t>
  </si>
  <si>
    <t>08.11.2021 09:30:00</t>
  </si>
  <si>
    <t>08.11.2021 14:27:07</t>
  </si>
  <si>
    <t>08.11.2021 09:27:25</t>
  </si>
  <si>
    <t>08.11.2021 11:02:48</t>
  </si>
  <si>
    <t>K-1075 35-02-K01075_D_56369517_56369517</t>
  </si>
  <si>
    <t>08.11.2021 09:31:20</t>
  </si>
  <si>
    <t>08.11.2021 19:26:39</t>
  </si>
  <si>
    <t>K-3538 35-01-K03538_911525856_911525856</t>
  </si>
  <si>
    <t>08.11.2021 09:04:57</t>
  </si>
  <si>
    <t>08.11.2021 11:04:59</t>
  </si>
  <si>
    <t>KINIK ORGANİZE DM 35-24-M00208_SOMA KÖYLER M05_72108277</t>
  </si>
  <si>
    <t>08.11.2021 09:37:19</t>
  </si>
  <si>
    <t>08.11.2021 09:59:16</t>
  </si>
  <si>
    <t>L-266 35-18-L00266_A_56369139_56369139</t>
  </si>
  <si>
    <t>08.11.2021 09:37:25</t>
  </si>
  <si>
    <t>08.11.2021 14:57:23</t>
  </si>
  <si>
    <t>_A_56391357_56391357</t>
  </si>
  <si>
    <t>08.11.2021 09:35:38</t>
  </si>
  <si>
    <t>08.11.2021 10:41:32</t>
  </si>
  <si>
    <t>K-2784 35-02-K02784_9453936 k2784d1_5842440</t>
  </si>
  <si>
    <t>08.11.2021 09:38:20</t>
  </si>
  <si>
    <t>08.11.2021 19:33:18</t>
  </si>
  <si>
    <t>TR-337 35-19-L00371_35-19-L00371_81706232</t>
  </si>
  <si>
    <t>08.11.2021 09:38:50</t>
  </si>
  <si>
    <t>08.11.2021 14:52:15</t>
  </si>
  <si>
    <t>08.11.2021 09:37:31</t>
  </si>
  <si>
    <t>08.11.2021 13:54:20</t>
  </si>
  <si>
    <t>ERCANLAR YUMURTA ÖZEL TR 35-23-M00332Ö_DIREK TIPI TRAFO HUCRESI H01_2059783</t>
  </si>
  <si>
    <t>08.11.2021 09:23:07</t>
  </si>
  <si>
    <t>08.11.2021 11:24:53</t>
  </si>
  <si>
    <t>08.11.2021 09:32:59</t>
  </si>
  <si>
    <t>08.11.2021 10:38:00</t>
  </si>
  <si>
    <t>K-1971 35-10-K01971_97896127_97896127</t>
  </si>
  <si>
    <t>08.11.2021 09:43:57</t>
  </si>
  <si>
    <t>08.11.2021 10:58:04</t>
  </si>
  <si>
    <t>MURADİYE DM-5/17A-1 45-71-M02008_45-71-M02008_66383311</t>
  </si>
  <si>
    <t>08.11.2021 09:59:54</t>
  </si>
  <si>
    <t>08.11.2021 11:15:17</t>
  </si>
  <si>
    <t>08.11.2021 10:01:11</t>
  </si>
  <si>
    <t>08.11.2021 10:13:00</t>
  </si>
  <si>
    <t>TR-53 35-30-L00053_955334313_955334313</t>
  </si>
  <si>
    <t>08.11.2021 10:03:35</t>
  </si>
  <si>
    <t>08.11.2021 15:15:08</t>
  </si>
  <si>
    <t>TR-24 35-27-M00024_F F01b_66365280</t>
  </si>
  <si>
    <t>08.11.2021 10:05:19</t>
  </si>
  <si>
    <t>08.11.2021 10:47:42</t>
  </si>
  <si>
    <t>L-237 35-14-L00237_5667779_56358039_56358039</t>
  </si>
  <si>
    <t>08.11.2021 10:11:41</t>
  </si>
  <si>
    <t>08.11.2021 13:37:41</t>
  </si>
  <si>
    <t>DM-14/10 45-71-M00559_953208964_953208964</t>
  </si>
  <si>
    <t>08.11.2021 10:11:00</t>
  </si>
  <si>
    <t>08.11.2021 10:53:03</t>
  </si>
  <si>
    <t>BEYDERE KÖK 45-71-M00128_HatBaşıAyırıcı_53135162 M03_53135162</t>
  </si>
  <si>
    <t>08.11.2021 10:13:15</t>
  </si>
  <si>
    <t>08.11.2021 17:12:54</t>
  </si>
  <si>
    <t>DM-1/66 45-71-M00012_A a5b_45125284</t>
  </si>
  <si>
    <t>08.11.2021 09:45:41</t>
  </si>
  <si>
    <t>08.11.2021 13:52:05</t>
  </si>
  <si>
    <t>TR-24 35-22-M00024_A_56355719_56355719</t>
  </si>
  <si>
    <t>08.11.2021 10:14:00</t>
  </si>
  <si>
    <t>08.11.2021 14:08:59</t>
  </si>
  <si>
    <t>M-1329 35-08-M01329_C_56378920_56378920</t>
  </si>
  <si>
    <t>08.11.2021 10:15:20</t>
  </si>
  <si>
    <t>08.11.2021 17:02:54</t>
  </si>
  <si>
    <t>ZEYTİNDAĞ DM 35-16-M00138_HatBaşıAyırıcı_53140652 M06_53140652</t>
  </si>
  <si>
    <t>08.11.2021 10:18:07</t>
  </si>
  <si>
    <t>08.11.2021 11:19:08</t>
  </si>
  <si>
    <t>TR-11 45-77-L00011_TR-16 L05_72203751</t>
  </si>
  <si>
    <t>08.11.2021 10:14:19</t>
  </si>
  <si>
    <t>08.11.2021 10:23:00</t>
  </si>
  <si>
    <t>08.11.2021 10:15:06</t>
  </si>
  <si>
    <t>08.11.2021 10:52:17</t>
  </si>
  <si>
    <t>AYVACIK TR-1 45-71-M00787_953196476_953196476</t>
  </si>
  <si>
    <t>08.11.2021 09:47:20</t>
  </si>
  <si>
    <t>08.11.2021 15:36:39</t>
  </si>
  <si>
    <t>08.11.2021 10:23:39</t>
  </si>
  <si>
    <t>08.11.2021 10:24:39</t>
  </si>
  <si>
    <t>TR-43 35-15-M00043_950374522_950374522</t>
  </si>
  <si>
    <t>08.11.2021 10:09:34</t>
  </si>
  <si>
    <t>08.11.2021 12:43:05</t>
  </si>
  <si>
    <t>M-2224 KIRIKLAR TR-1 35-03-M02224_ H_66059008</t>
  </si>
  <si>
    <t>08.11.2021 10:30:29</t>
  </si>
  <si>
    <t>08.11.2021 12:16:12</t>
  </si>
  <si>
    <t>K-188 35-01-K00188_911248386_911248386</t>
  </si>
  <si>
    <t>08.11.2021 10:33:33</t>
  </si>
  <si>
    <t>08.11.2021 15:58:20</t>
  </si>
  <si>
    <t>ETESAN TR-2 45-83-L00433_45-83-L00433_2359052</t>
  </si>
  <si>
    <t>08.11.2021 10:15:23</t>
  </si>
  <si>
    <t>08.11.2021 11:36:26</t>
  </si>
  <si>
    <t>GÜZELBAHÇE İM 35-10-A00001_İSTİKLAL M07_77678696</t>
  </si>
  <si>
    <t>08.11.2021 10:32:19</t>
  </si>
  <si>
    <t>08.11.2021 11:10:18</t>
  </si>
  <si>
    <t>DM-14/11 (DM-23/2-B) 45-71-M01944_953209445_953209445</t>
  </si>
  <si>
    <t>08.11.2021 10:40:25</t>
  </si>
  <si>
    <t>08.11.2021 12:41:20</t>
  </si>
  <si>
    <t>YAĞCILAR KÖK 45-71-M00179_SULAMALAR-AT ÇİFTLİĞİ M02_72258016</t>
  </si>
  <si>
    <t>08.11.2021 10:39:59</t>
  </si>
  <si>
    <t>08.11.2021 12:25:06</t>
  </si>
  <si>
    <t>TR-81 35-19-L00081_9420792_60982315_60982315</t>
  </si>
  <si>
    <t>08.11.2021 10:44:22</t>
  </si>
  <si>
    <t>08.11.2021 12:20:27</t>
  </si>
  <si>
    <t>M-1385 35-02-M01385_A_56362845_56362845</t>
  </si>
  <si>
    <t>08.11.2021 10:36:27</t>
  </si>
  <si>
    <t>08.11.2021 12:07:44</t>
  </si>
  <si>
    <t>CANAN YAŞAROĞLU ÖZEL TR 35-30-M00163Ö_DIREK TIPI TRAFO HUCRESI H01_2039545</t>
  </si>
  <si>
    <t>08.11.2021 10:52:32</t>
  </si>
  <si>
    <t>08.11.2021 10:58:52</t>
  </si>
  <si>
    <t>TOKATBAŞI TR-3 35-20-L00103_955207347_955207347</t>
  </si>
  <si>
    <t>08.11.2021 10:50:34</t>
  </si>
  <si>
    <t>08.11.2021 13:37:13</t>
  </si>
  <si>
    <t>SOMA TR-44/1 45-82-M00076_45-82-M00076_2356485</t>
  </si>
  <si>
    <t>08.11.2021 10:54:49</t>
  </si>
  <si>
    <t>08.11.2021 18:18:39</t>
  </si>
  <si>
    <t>K-575 35-01-K00575_912434399_912434399</t>
  </si>
  <si>
    <t>08.11.2021 10:55:05</t>
  </si>
  <si>
    <t>08.11.2021 13:07:11</t>
  </si>
  <si>
    <t>TR-1/80 45-72-M00080_956506235_956506235</t>
  </si>
  <si>
    <t>08.11.2021 10:18:49</t>
  </si>
  <si>
    <t>08.11.2021 13:13:59</t>
  </si>
  <si>
    <t>KIRKAĞAÇ TR-21 45-76-M00021_B_56385658_56385658</t>
  </si>
  <si>
    <t>08.11.2021 11:03:30</t>
  </si>
  <si>
    <t>08.11.2021 13:54:14</t>
  </si>
  <si>
    <t>ÇAPAK KÖK 35-26-M00435_KARAKUYU M02_66033275</t>
  </si>
  <si>
    <t>08.11.2021 11:09:29</t>
  </si>
  <si>
    <t>08.11.2021 11:35:32</t>
  </si>
  <si>
    <t>K-3755 35-08-K03755_912792487_912792487</t>
  </si>
  <si>
    <t>08.11.2021 11:13:26</t>
  </si>
  <si>
    <t>08.11.2021 13:28:57</t>
  </si>
  <si>
    <t>TR-98 KANAL 35-26-M00098_956600563_956600563</t>
  </si>
  <si>
    <t>08.11.2021 11:18:00</t>
  </si>
  <si>
    <t>08.11.2021 13:54:01</t>
  </si>
  <si>
    <t>CANLI TR-3 35-20-L00134_955198304_955198304</t>
  </si>
  <si>
    <t>08.11.2021 11:16:11</t>
  </si>
  <si>
    <t>08.11.2021 15:24:58</t>
  </si>
  <si>
    <t>GÜRLE TR-1 45-71-M01065_45-71-M01065_2355325</t>
  </si>
  <si>
    <t>08.11.2021 11:27:47</t>
  </si>
  <si>
    <t>08.11.2021 17:52:17</t>
  </si>
  <si>
    <t>SOMA TR-40/1 45-82-M00073_45-82-M00073_2360920</t>
  </si>
  <si>
    <t>08.11.2021 11:04:04</t>
  </si>
  <si>
    <t>08.11.2021 15:50:51</t>
  </si>
  <si>
    <t>MURADİYE DM-9/4 45-71-M00636_MANİSA VANA M05_2077233</t>
  </si>
  <si>
    <t>08.11.2021 11:35:25</t>
  </si>
  <si>
    <t>08.11.2021 13:25:43</t>
  </si>
  <si>
    <t>KULA İM 45-77-A00001_DEMİRKÖPRÜ M03_2049497</t>
  </si>
  <si>
    <t>08.11.2021 11:39:31</t>
  </si>
  <si>
    <t>08.11.2021 11:42:49</t>
  </si>
  <si>
    <t>K-1091 35-04-K01091_962495207_962495207</t>
  </si>
  <si>
    <t>08.11.2021 11:37:22</t>
  </si>
  <si>
    <t>08.11.2021 13:01:58</t>
  </si>
  <si>
    <t>KAYRANLAR TR-1 45-81-M00062_945632348_945632348</t>
  </si>
  <si>
    <t>08.11.2021 11:37:53</t>
  </si>
  <si>
    <t>08.11.2021 13:11:26</t>
  </si>
  <si>
    <t>YUKARIKOÇAKLAR TR-1 45-79-M00104_950112565_950112565</t>
  </si>
  <si>
    <t>08.11.2021 11:40:20</t>
  </si>
  <si>
    <t>08.11.2021 13:53:59</t>
  </si>
  <si>
    <t>BAHARLAR TR-2 45-79-M00162_A_56386128_56386128</t>
  </si>
  <si>
    <t>08.11.2021 11:40:34</t>
  </si>
  <si>
    <t>08.11.2021 14:31:54</t>
  </si>
  <si>
    <t>SANAYİ TR-2 (DM-1/TR-28) 35-14-M00312_956661215_956661215</t>
  </si>
  <si>
    <t>08.11.2021 11:47:20</t>
  </si>
  <si>
    <t>08.11.2021 16:59:16</t>
  </si>
  <si>
    <t>M-216(DM-3/14) 35-09-M00216_97583165_97583165</t>
  </si>
  <si>
    <t>08.11.2021 11:56:47</t>
  </si>
  <si>
    <t>08.11.2021 16:54:17</t>
  </si>
  <si>
    <t>K-4172 35-10-K04172_913343350_913343350</t>
  </si>
  <si>
    <t>08.11.2021 11:58:28</t>
  </si>
  <si>
    <t>08.11.2021 16:22:42</t>
  </si>
  <si>
    <t>08.11.2021 11:59:48</t>
  </si>
  <si>
    <t>08.11.2021 14:36:45</t>
  </si>
  <si>
    <t>K-288 35-04-K00288_98336894_98336894</t>
  </si>
  <si>
    <t>08.11.2021 12:02:31</t>
  </si>
  <si>
    <t>08.11.2021 14:02:26</t>
  </si>
  <si>
    <t>L-283 35-18-L00283_950457034_950457034</t>
  </si>
  <si>
    <t>08.11.2021 12:09:08</t>
  </si>
  <si>
    <t>08.11.2021 14:08:18</t>
  </si>
  <si>
    <t>08.11.2021 12:04:41</t>
  </si>
  <si>
    <t>08.11.2021 13:05:54</t>
  </si>
  <si>
    <t>08.11.2021 12:00:08</t>
  </si>
  <si>
    <t>08.11.2021 13:13:30</t>
  </si>
  <si>
    <t>KABAKUM KÖK-9 35-30-L00126_SALİHLER- BAHÇELİ L07_72067074</t>
  </si>
  <si>
    <t>08.11.2021 12:00:00</t>
  </si>
  <si>
    <t>08.11.2021 13:04:28</t>
  </si>
  <si>
    <t>08.11.2021 11:47:47</t>
  </si>
  <si>
    <t>08.11.2021 13:40:13</t>
  </si>
  <si>
    <t>K-3193 35-03-K03193_910612298_910612298</t>
  </si>
  <si>
    <t>08.11.2021 12:35:13</t>
  </si>
  <si>
    <t>08.11.2021 13:13:25</t>
  </si>
  <si>
    <t>ASARLIK DM-3 35-28-M00178_953376602_953376602</t>
  </si>
  <si>
    <t>08.11.2021 12:38:08</t>
  </si>
  <si>
    <t>08.11.2021 18:19:36</t>
  </si>
  <si>
    <t>09.11.2021 00:31:22</t>
  </si>
  <si>
    <t>09.11.2021 00:37:32</t>
  </si>
  <si>
    <t>MURADİYE TR-2/B (23 NİSAN PARKI) 45-71-M01852_953207604_953207604</t>
  </si>
  <si>
    <t>09.11.2021 00:30:00</t>
  </si>
  <si>
    <t>09.11.2021 05:17:15</t>
  </si>
  <si>
    <t>09.11.2021 00:31:21</t>
  </si>
  <si>
    <t>09.11.2021 00:38:29</t>
  </si>
  <si>
    <t>09.11.2021 00:31:19</t>
  </si>
  <si>
    <t>09.11.2021 00:39:19</t>
  </si>
  <si>
    <t>09.11.2021 01:16:00</t>
  </si>
  <si>
    <t>09.11.2021 01:27:00</t>
  </si>
  <si>
    <t>FUAR İM 35-01-A00003_TR-3 K26_2102087</t>
  </si>
  <si>
    <t>09.11.2021 03:03:22</t>
  </si>
  <si>
    <t>09.11.2021 03:19:03</t>
  </si>
  <si>
    <t>ULUKENT DM-1/16 35-28-M00069_ESKİ KARŞIYAKA M06_66552881</t>
  </si>
  <si>
    <t>09.11.2021 06:01:00</t>
  </si>
  <si>
    <t>09.11.2021 06:38:26</t>
  </si>
  <si>
    <t>09.11.2021 06:04:05</t>
  </si>
  <si>
    <t>09.11.2021 07:14:38</t>
  </si>
  <si>
    <t>09.11.2021 06:12:10</t>
  </si>
  <si>
    <t>09.11.2021 06:37:38</t>
  </si>
  <si>
    <t>09.11.2021 06:26:22</t>
  </si>
  <si>
    <t>09.11.2021 15:09:04</t>
  </si>
  <si>
    <t>K-49 35-01-K00049_G 2G_5865694</t>
  </si>
  <si>
    <t>09.11.2021 03:47:07</t>
  </si>
  <si>
    <t>09.11.2021 09:29:48</t>
  </si>
  <si>
    <t>09.11.2021 07:56:46</t>
  </si>
  <si>
    <t>09.11.2021 08:01:11</t>
  </si>
  <si>
    <t>09.11.2021 08:18:34</t>
  </si>
  <si>
    <t>09.11.2021 08:58:02</t>
  </si>
  <si>
    <t>09.11.2021 08:22:00</t>
  </si>
  <si>
    <t>09.11.2021 18:11:41</t>
  </si>
  <si>
    <t>EĞLENHOCA TR-1 35-21-L00118_953360832_953360832</t>
  </si>
  <si>
    <t>09.11.2021 08:27:28</t>
  </si>
  <si>
    <t>09.11.2021 12:08:32</t>
  </si>
  <si>
    <t>K-4439 35-02-K04439_942114040_942114040</t>
  </si>
  <si>
    <t>09.11.2021 08:33:29</t>
  </si>
  <si>
    <t>09.11.2021 16:18:25</t>
  </si>
  <si>
    <t>ÇAMBEL TR1 35-27-M00477_DIREK TIPI TRAFO HUCRESI H01_2052407</t>
  </si>
  <si>
    <t>09.11.2021 08:36:54</t>
  </si>
  <si>
    <t>09.11.2021 09:51:58</t>
  </si>
  <si>
    <t>09.11.2021 08:19:15</t>
  </si>
  <si>
    <t>09.11.2021 08:57:11</t>
  </si>
  <si>
    <t>09.11.2021 08:45:00</t>
  </si>
  <si>
    <t>09.11.2021 11:30:45</t>
  </si>
  <si>
    <t>09.11.2021 08:18:55</t>
  </si>
  <si>
    <t>09.11.2021 09:05:08</t>
  </si>
  <si>
    <t>M-1303 35-03-M01303_DIREK TIPI TRAFO HUCRESI H01_2069736</t>
  </si>
  <si>
    <t>09.11.2021 08:46:13</t>
  </si>
  <si>
    <t>09.11.2021 11:54:49</t>
  </si>
  <si>
    <t>K-1482 35-04-K01482_TRAFO K04_2040421</t>
  </si>
  <si>
    <t>09.11.2021 08:51:21</t>
  </si>
  <si>
    <t>09.11.2021 17:11:38</t>
  </si>
  <si>
    <t>KÜÇÜKBÖLCEK DM 35-24-M00210_KÜÇÜK BÖLCEK M01_72093073</t>
  </si>
  <si>
    <t>09.11.2021 08:31:46</t>
  </si>
  <si>
    <t>09.11.2021 09:02:45</t>
  </si>
  <si>
    <t>M-2556 35-02-M02556__79503509_79503509</t>
  </si>
  <si>
    <t>09.11.2021 08:57:41</t>
  </si>
  <si>
    <t>09.11.2021 18:11:48</t>
  </si>
  <si>
    <t>K-3196 35-03-K03196_915104996_915104996</t>
  </si>
  <si>
    <t>09.11.2021 08:49:56</t>
  </si>
  <si>
    <t>09.11.2021 11:59:23</t>
  </si>
  <si>
    <t>ÇATALOLUK DM 45-74-M00227_HatBaşıAyırıcı_53134400 M10_53134400</t>
  </si>
  <si>
    <t>09.11.2021 08:59:09</t>
  </si>
  <si>
    <t>09.11.2021 18:13:28</t>
  </si>
  <si>
    <t>09.11.2021 09:00:06</t>
  </si>
  <si>
    <t>09.11.2021 18:12:59</t>
  </si>
  <si>
    <t>DM-22/08 GÖÇMEN EVLERİ 45-71-M00647_TRAFO KORUMA M01_61316419</t>
  </si>
  <si>
    <t>09.11.2021 09:00:13</t>
  </si>
  <si>
    <t>09.11.2021 12:56:10</t>
  </si>
  <si>
    <t>KISIK SANAYİ TR-17 35-22-M00117_DAĞITIM TRAFO KISIK SANAYİ TR-17 M04_72109564</t>
  </si>
  <si>
    <t>09.11.2021 08:54:01</t>
  </si>
  <si>
    <t>09.11.2021 10:15:21</t>
  </si>
  <si>
    <t>YENİ FOÇA TR-30 35-23-M00030_DAHİLİ TRAFO YENİFOÇA TR-30 M01_76459357</t>
  </si>
  <si>
    <t>09.11.2021 09:00:41</t>
  </si>
  <si>
    <t>09.11.2021 17:24:13</t>
  </si>
  <si>
    <t>YAKAKÖY KÖK 45-75-M00067_KAYACIK ESKİ SARIALİLER M05_2324690</t>
  </si>
  <si>
    <t>09.11.2021 09:00:51</t>
  </si>
  <si>
    <t>09.11.2021 17:06:33</t>
  </si>
  <si>
    <t>M-900A 35-22-M00303_HatBaşıAyırıcı_53132917 M01_53132917</t>
  </si>
  <si>
    <t>09.11.2021 09:02:00</t>
  </si>
  <si>
    <t>09.11.2021 09:28:52</t>
  </si>
  <si>
    <t>09.11.2021 09:05:28</t>
  </si>
  <si>
    <t>09.11.2021 18:03:36</t>
  </si>
  <si>
    <t>GÜLPINAR TR-2 45-73-M01040_45-73-M01040_2353768</t>
  </si>
  <si>
    <t>09.11.2021 08:26:12</t>
  </si>
  <si>
    <t>09.11.2021 10:20:59</t>
  </si>
  <si>
    <t>09.11.2021 09:10:03</t>
  </si>
  <si>
    <t>09.11.2021 09:49:37</t>
  </si>
  <si>
    <t>KULA İM 45-77-A00001_KONURCA M01_2049991</t>
  </si>
  <si>
    <t>09.11.2021 09:11:21</t>
  </si>
  <si>
    <t>09.11.2021 09:26:29</t>
  </si>
  <si>
    <t>TROPİKAL DM 35-27-L00056_KIZILCA L01_72201764</t>
  </si>
  <si>
    <t>09.11.2021 09:12:22</t>
  </si>
  <si>
    <t>09.11.2021 15:03:15</t>
  </si>
  <si>
    <t>09.11.2021 09:09:58</t>
  </si>
  <si>
    <t>09.11.2021 09:50:34</t>
  </si>
  <si>
    <t>IŞIKLAR KÖK 45-73-M00467_BAKLACI M02_67094222</t>
  </si>
  <si>
    <t>09.11.2021 09:14:20</t>
  </si>
  <si>
    <t>09.11.2021 16:41:14</t>
  </si>
  <si>
    <t>09.11.2021 09:18:27</t>
  </si>
  <si>
    <t>09.11.2021 09:20:15</t>
  </si>
  <si>
    <t>09.11.2021 09:19:52</t>
  </si>
  <si>
    <t>09.11.2021 17:09:11</t>
  </si>
  <si>
    <t>SOMA TR-2/1 45-82-M00082_945539495_945539495</t>
  </si>
  <si>
    <t>09.11.2021 09:13:20</t>
  </si>
  <si>
    <t>09.11.2021 12:06:29</t>
  </si>
  <si>
    <t>BİRGİ TR-8 35-15-L01074_950391262_950391262</t>
  </si>
  <si>
    <t>09.11.2021 09:14:05</t>
  </si>
  <si>
    <t>09.11.2021 10:19:23</t>
  </si>
  <si>
    <t>YASEMİN DM 35-19-M00002_ÖZBEK M03_2333725</t>
  </si>
  <si>
    <t>09.11.2021 09:09:41</t>
  </si>
  <si>
    <t>09.11.2021 11:06:34</t>
  </si>
  <si>
    <t>MEHMETLER TR-1 35-29-L00637_D_56387977_56387977</t>
  </si>
  <si>
    <t>09.11.2021 09:24:32</t>
  </si>
  <si>
    <t>09.11.2021 18:09:29</t>
  </si>
  <si>
    <t>ÇAPAK KÖK 35-26-M00435_DAĞKIZILCA-2 ÇIKIŞ M05_66033222</t>
  </si>
  <si>
    <t>09.11.2021 09:25:31</t>
  </si>
  <si>
    <t>09.11.2021 09:25:51</t>
  </si>
  <si>
    <t>09.11.2021 09:26:30</t>
  </si>
  <si>
    <t>09.11.2021 18:08:30</t>
  </si>
  <si>
    <t>K-1014 35-01-K01014_911098319_911098319</t>
  </si>
  <si>
    <t>09.11.2021 08:44:06</t>
  </si>
  <si>
    <t>09.11.2021 12:43:41</t>
  </si>
  <si>
    <t>09.11.2021 09:28:41</t>
  </si>
  <si>
    <t>09.11.2021 09:52:49</t>
  </si>
  <si>
    <t>TOKATBAŞI TR-2 35-20-L00102_9978245_56360691_56360691</t>
  </si>
  <si>
    <t>09.11.2021 09:15:41</t>
  </si>
  <si>
    <t>09.11.2021 13:21:54</t>
  </si>
  <si>
    <t>K-3012 35-04-K03012_TRAFO-1 K04_2053177</t>
  </si>
  <si>
    <t>09.11.2021 09:32:31</t>
  </si>
  <si>
    <t>09.11.2021 17:30:23</t>
  </si>
  <si>
    <t>TEKBIÇAKLAR TR-1 35-31-L00245_35-31-L00245_2365459</t>
  </si>
  <si>
    <t>09.11.2021 09:29:14</t>
  </si>
  <si>
    <t>09.11.2021 17:10:03</t>
  </si>
  <si>
    <t>AVŞAR İM 45-83-A00002_F KOLU L03_81661008</t>
  </si>
  <si>
    <t>09.11.2021 09:24:11</t>
  </si>
  <si>
    <t>09.11.2021 17:18:01</t>
  </si>
  <si>
    <t>UZUNKUYU TR-1 35-19-M00203_956699149_956699149</t>
  </si>
  <si>
    <t>09.11.2021 13:14:55</t>
  </si>
  <si>
    <t>K-49 35-01-K00049_910954483_910954483</t>
  </si>
  <si>
    <t>09.11.2021 10:30:00</t>
  </si>
  <si>
    <t>09.11.2021 19:59:09</t>
  </si>
  <si>
    <t>K-998 35-01-K00998_B_56354412_56354412</t>
  </si>
  <si>
    <t>09.11.2021 09:37:53</t>
  </si>
  <si>
    <t>09.11.2021 18:01:09</t>
  </si>
  <si>
    <t>K-1353 35-01-K01353_B_56364724_56364724</t>
  </si>
  <si>
    <t>09.11.2021 09:39:08</t>
  </si>
  <si>
    <t>09.11.2021 17:47:51</t>
  </si>
  <si>
    <t>L-269 35-18-L00269_950457438_950457438</t>
  </si>
  <si>
    <t>09.11.2021 09:37:33</t>
  </si>
  <si>
    <t>09.11.2021 11:48:54</t>
  </si>
  <si>
    <t>ÇANDARLI TR-2 35-30-M00002_A a2_42961525</t>
  </si>
  <si>
    <t>09.11.2021 09:34:12</t>
  </si>
  <si>
    <t>09.11.2021 15:14:59</t>
  </si>
  <si>
    <t>YENMİŞ KÖK 35-27-M00366_ÇAMBEL-1 M03_72163652</t>
  </si>
  <si>
    <t>09.11.2021 09:40:17</t>
  </si>
  <si>
    <t>09.11.2021 10:01:40</t>
  </si>
  <si>
    <t>09.11.2021 09:42:35</t>
  </si>
  <si>
    <t>09.11.2021 17:00:01</t>
  </si>
  <si>
    <t>K-1905 35-10-K01905_97934540_97934540</t>
  </si>
  <si>
    <t>09.11.2021 09:39:23</t>
  </si>
  <si>
    <t>09.11.2021 10:44:55</t>
  </si>
  <si>
    <t>HANPAŞA TR-2 45-72-M00574_B_65499282_65499282</t>
  </si>
  <si>
    <t>09.11.2021 09:47:00</t>
  </si>
  <si>
    <t>09.11.2021 12:35:44</t>
  </si>
  <si>
    <t>ERGENEKON TR-1 45-83-L00138__72374847_72374847</t>
  </si>
  <si>
    <t>09.11.2021 09:52:00</t>
  </si>
  <si>
    <t>09.11.2021 12:15:00</t>
  </si>
  <si>
    <t>ÇAPAK KÖK 35-26-M00435_HatBaşıAyırıcı_79961296 M05_79961296</t>
  </si>
  <si>
    <t>09.11.2021 09:53:46</t>
  </si>
  <si>
    <t>09.11.2021 17:26:57</t>
  </si>
  <si>
    <t>MURADİYE DM-11/10 KÖK 45-71-M00782_YAVUZ DÖKÜM M07_50185241</t>
  </si>
  <si>
    <t>09.11.2021 09:56:00</t>
  </si>
  <si>
    <t>09.11.2021 10:32:10</t>
  </si>
  <si>
    <t>09.11.2021 09:32:35</t>
  </si>
  <si>
    <t>09.11.2021 11:01:36</t>
  </si>
  <si>
    <t>M-337 35-02-M00337_910227746_910227746</t>
  </si>
  <si>
    <t>09.11.2021 09:56:24</t>
  </si>
  <si>
    <t>09.11.2021 11:33:43</t>
  </si>
  <si>
    <t>09.11.2021 09:59:34</t>
  </si>
  <si>
    <t>09.11.2021 11:37:12</t>
  </si>
  <si>
    <t>M-9 GERMİYAN 35-18-M00009__78227296_78227296</t>
  </si>
  <si>
    <t>09.11.2021 10:02:00</t>
  </si>
  <si>
    <t>09.11.2021 14:11:16</t>
  </si>
  <si>
    <t>M-11 GERMİYAN 35-18-M00011_A_76953662_76953662</t>
  </si>
  <si>
    <t>09.11.2021 10:04:00</t>
  </si>
  <si>
    <t>09.11.2021 14:10:48</t>
  </si>
  <si>
    <t>BEYLER KÖK 45-85-L00034_YENİKÖY L02_72102990</t>
  </si>
  <si>
    <t>09.11.2021 09:59:01</t>
  </si>
  <si>
    <t>09.11.2021 10:16:00</t>
  </si>
  <si>
    <t>K-4854 35-01-K04854_ H_48004137</t>
  </si>
  <si>
    <t>09.11.2021 10:06:16</t>
  </si>
  <si>
    <t>09.11.2021 14:01:15</t>
  </si>
  <si>
    <t>M-1543 35-01-M01543_911162277_911162277</t>
  </si>
  <si>
    <t>09.11.2021 10:05:47</t>
  </si>
  <si>
    <t>09.11.2021 11:01:39</t>
  </si>
  <si>
    <t>TR-19 (M-719) 35-30-M00719_955298755_955298755</t>
  </si>
  <si>
    <t>09.11.2021 10:02:10</t>
  </si>
  <si>
    <t>09.11.2021 15:00:58</t>
  </si>
  <si>
    <t>09.11.2021 10:16:28</t>
  </si>
  <si>
    <t>09.11.2021 16:44:43</t>
  </si>
  <si>
    <t>ŞEMİKLER TM 35-04-A00003_ŞEMİKLER-5 K29_2311173</t>
  </si>
  <si>
    <t>09.11.2021 10:15:31</t>
  </si>
  <si>
    <t>09.11.2021 10:59:41</t>
  </si>
  <si>
    <t>09.11.2021 10:19:41</t>
  </si>
  <si>
    <t>09.11.2021 10:21:01</t>
  </si>
  <si>
    <t>TR-123 ZEYTİNALANI 35-19-L00123_95000531950_95000531950</t>
  </si>
  <si>
    <t>09.11.2021 10:17:18</t>
  </si>
  <si>
    <t>09.11.2021 12:44:57</t>
  </si>
  <si>
    <t>L-287 SCOTCH PARK 35-18-L00287_950458928_950458928</t>
  </si>
  <si>
    <t>09.11.2021 12:52:41</t>
  </si>
  <si>
    <t>YASEMİN DM 35-19-M00002_HatBaşıAyırıcı_53137267 M02_53137267</t>
  </si>
  <si>
    <t>09.11.2021 09:58:43</t>
  </si>
  <si>
    <t>09.11.2021 17:13:24</t>
  </si>
  <si>
    <t>SOMA B SANTRALİ TM 45-82-A00004_SOMA KÖYLER DM-2 FİDER-1 (2H09) M018_66326718</t>
  </si>
  <si>
    <t>09.11.2021 10:17:11</t>
  </si>
  <si>
    <t>09.11.2021 10:35:00</t>
  </si>
  <si>
    <t>KUŞÇULAR TR-12 35-19-M00266_50034151_56394767_56394767</t>
  </si>
  <si>
    <t>09.11.2021 10:27:59</t>
  </si>
  <si>
    <t>09.11.2021 20:15:06</t>
  </si>
  <si>
    <t>M-975 35-03-M00975_G_56359650_56359650</t>
  </si>
  <si>
    <t>09.11.2021 10:21:11</t>
  </si>
  <si>
    <t>09.11.2021 17:05:42</t>
  </si>
  <si>
    <t>TİYENLİ TR-3 45-85-M00012_45-85-M00012_2353545</t>
  </si>
  <si>
    <t>09.11.2021 09:40:51</t>
  </si>
  <si>
    <t>09.11.2021 10:53:00</t>
  </si>
  <si>
    <t>MERCANKENT SİTESİ TR 35-23-M00049_ M01_2057996</t>
  </si>
  <si>
    <t>09.11.2021 10:04:35</t>
  </si>
  <si>
    <t>09.11.2021 13:44:59</t>
  </si>
  <si>
    <t>09.11.2021 10:44:21</t>
  </si>
  <si>
    <t>09.11.2021 10:44:51</t>
  </si>
  <si>
    <t>OKLUİSA KÖK 45-81-M00046_HatBaşıAyırıcı_73063133 M04_73063133</t>
  </si>
  <si>
    <t>09.11.2021 10:44:41</t>
  </si>
  <si>
    <t>09.11.2021 10:45:21</t>
  </si>
  <si>
    <t>KARAOĞLANLI TR-1 KÖK 45-71-M00091_ŞEHİR İÇİ ÇIKIŞ M02_61195438</t>
  </si>
  <si>
    <t>09.11.2021 11:49:10</t>
  </si>
  <si>
    <t>HELVACI TR-8 35-17-M00368_6014324_56356464_56356464</t>
  </si>
  <si>
    <t>09.11.2021 10:02:43</t>
  </si>
  <si>
    <t>09.11.2021 11:37:13</t>
  </si>
  <si>
    <t>KARABURÇ HACILAR TR-7 35-31-L00263_47946700_56399503_56399503</t>
  </si>
  <si>
    <t>09.11.2021 10:45:00</t>
  </si>
  <si>
    <t>09.11.2021 13:55:59</t>
  </si>
  <si>
    <t>TR-39 45-74-M00039_945586143_945586143</t>
  </si>
  <si>
    <t>09.11.2021 10:16:52</t>
  </si>
  <si>
    <t>09.11.2021 11:22:38</t>
  </si>
  <si>
    <t>GÜLBAHÇE TR-10 35-19-L00249_956689475_956689475</t>
  </si>
  <si>
    <t>09.11.2021 10:46:25</t>
  </si>
  <si>
    <t>09.11.2021 14:41:10</t>
  </si>
  <si>
    <t>HACIHALİLLER TR-2 45-71-M01785_953189886_953189886</t>
  </si>
  <si>
    <t>09.11.2021 10:44:49</t>
  </si>
  <si>
    <t>09.11.2021 12:43:49</t>
  </si>
  <si>
    <t>TR-74 ( M-774) 35-30-M00774_955299032_955299032</t>
  </si>
  <si>
    <t>09.11.2021 10:42:31</t>
  </si>
  <si>
    <t>09.11.2021 17:26:35</t>
  </si>
  <si>
    <t>K-1779 35-01-K01779_910439152_910439152</t>
  </si>
  <si>
    <t>09.11.2021 10:49:22</t>
  </si>
  <si>
    <t>09.11.2021 12:00:00</t>
  </si>
  <si>
    <t>09.11.2021 10:52:35</t>
  </si>
  <si>
    <t>09.11.2021 11:07:12</t>
  </si>
  <si>
    <t>09.11.2021 10:46:46</t>
  </si>
  <si>
    <t>09.11.2021 11:05:02</t>
  </si>
  <si>
    <t>_A_56385674_56385674</t>
  </si>
  <si>
    <t>09.11.2021 10:53:43</t>
  </si>
  <si>
    <t>09.11.2021 11:43:55</t>
  </si>
  <si>
    <t>L-134 DENETMENLER SİTESİ 35-14-L00134_965869171_965869171</t>
  </si>
  <si>
    <t>09.11.2021 10:56:32</t>
  </si>
  <si>
    <t>09.11.2021 13:18:39</t>
  </si>
  <si>
    <t>09.11.2021 11:02:00</t>
  </si>
  <si>
    <t>09.11.2021 11:34:59</t>
  </si>
  <si>
    <t>ARPASEKİ TR-1 35-24-M00092_DIREK TIPI TRAFO HUCRESI H01_2034647</t>
  </si>
  <si>
    <t>09.11.2021 11:04:00</t>
  </si>
  <si>
    <t>09.11.2021 13:15:40</t>
  </si>
  <si>
    <t>TR-1/46 (25/17c) 45-71-M00146_DIREK TIPI TRAFO HUCRESI H01_2079443</t>
  </si>
  <si>
    <t>09.11.2021 11:05:00</t>
  </si>
  <si>
    <t>09.11.2021 12:37:52</t>
  </si>
  <si>
    <t>GÖKÇEÖREN KÖK 45-77-M00024_TEPE RESTORAN M02_72216583</t>
  </si>
  <si>
    <t>09.11.2021 11:08:00</t>
  </si>
  <si>
    <t>09.11.2021 12:03:03</t>
  </si>
  <si>
    <t>KONURCA YAYLA TR-1 45-77-M00181_ H_50065705</t>
  </si>
  <si>
    <t>09.11.2021 11:01:43</t>
  </si>
  <si>
    <t>09.11.2021 15:37:48</t>
  </si>
  <si>
    <t>BAKIR KÖK 45-76-M00047_BAKIR TARIMSAL SULAMA M02_72212638</t>
  </si>
  <si>
    <t>09.11.2021 11:03:18</t>
  </si>
  <si>
    <t>09.11.2021 12:20:21</t>
  </si>
  <si>
    <t>K-1768 35-01-K01768_912238333_912238333</t>
  </si>
  <si>
    <t>09.11.2021 11:08:40</t>
  </si>
  <si>
    <t>09.11.2021 13:07:11</t>
  </si>
  <si>
    <t>FOÇA TR-14 35-23-L00014__72410454_72410454</t>
  </si>
  <si>
    <t>09.11.2021 11:15:00</t>
  </si>
  <si>
    <t>09.11.2021 12:13:54</t>
  </si>
  <si>
    <t>ÇAMBEL KÖK 35-27-M00619_YENMİŞ-2 M04_72166020</t>
  </si>
  <si>
    <t>09.11.2021 11:13:57</t>
  </si>
  <si>
    <t>09.11.2021 13:49:52</t>
  </si>
  <si>
    <t>K-2745 35-03-K02745_A_56365664_56365664</t>
  </si>
  <si>
    <t>09.11.2021 11:17:42</t>
  </si>
  <si>
    <t>09.11.2021 12:26:08</t>
  </si>
  <si>
    <t>VİKİNG TM 35-17-A00007_GÜZELHİSAR SULAMA R05_2314260</t>
  </si>
  <si>
    <t>09.11.2021 11:27:42</t>
  </si>
  <si>
    <t>09.11.2021 11:43:15</t>
  </si>
  <si>
    <t>AVDAN TR-5 KÖK 45-82-M00130_CENKYERİ M02_72194308</t>
  </si>
  <si>
    <t>09.11.2021 11:10:00</t>
  </si>
  <si>
    <t>09.11.2021 11:25:00</t>
  </si>
  <si>
    <t>KARABAĞLAR TM 35-01-A00012_KARABAĞLAR-19 K44_2310628</t>
  </si>
  <si>
    <t>09.11.2021 11:34:00</t>
  </si>
  <si>
    <t>09.11.2021 12:50:39</t>
  </si>
  <si>
    <t>ÖRNEKKÖY TR3 35-27-L00124_914006035_914006035</t>
  </si>
  <si>
    <t>09.11.2021 11:27:59</t>
  </si>
  <si>
    <t>09.11.2021 13:08:42</t>
  </si>
  <si>
    <t>DM-8/25 DOĞU KIŞLA KABİN 45-71-M01317_A a3b_45193436</t>
  </si>
  <si>
    <t>09.11.2021 11:32:11</t>
  </si>
  <si>
    <t>09.11.2021 13:35:42</t>
  </si>
  <si>
    <t>M-639 OLDURUK KÖK 35-03-M00639_M-1929 M04_42868457</t>
  </si>
  <si>
    <t>09.11.2021 11:39:41</t>
  </si>
  <si>
    <t>09.11.2021 11:47:00</t>
  </si>
  <si>
    <t>GÖZTEPE İM 35-01-A00004_TR-1 10.5 K29_2046615</t>
  </si>
  <si>
    <t>09.11.2021 11:41:11</t>
  </si>
  <si>
    <t>09.11.2021 11:43:00</t>
  </si>
  <si>
    <t>K-930 35-04-K00930_DAĞITIM TRAFOSU K01_72001430</t>
  </si>
  <si>
    <t>09.11.2021 11:25:50</t>
  </si>
  <si>
    <t>09.11.2021 12:42:51</t>
  </si>
  <si>
    <t>ÇAMÖNÜ TR-1 35-22-M00165_35-22-M00165_2377301</t>
  </si>
  <si>
    <t>09.11.2021 11:40:02</t>
  </si>
  <si>
    <t>09.11.2021 13:13:04</t>
  </si>
  <si>
    <t>TR-75 (M-775) 35-30-M00775_955296667_955296667</t>
  </si>
  <si>
    <t>09.11.2021 11:45:36</t>
  </si>
  <si>
    <t>09.11.2021 16:57:37</t>
  </si>
  <si>
    <t>K-1779 35-01-K01779_35-01-K01779_2375040</t>
  </si>
  <si>
    <t>09.11.2021 11:48:00</t>
  </si>
  <si>
    <t>09.11.2021 12:03:55</t>
  </si>
  <si>
    <t>İMBAT DM 35-17-M00260_ÇEBİTAŞ-1 M04_2320996</t>
  </si>
  <si>
    <t>09.11.2021 11:44:24</t>
  </si>
  <si>
    <t>09.11.2021 12:28:51</t>
  </si>
  <si>
    <t>K-4326 35-04-K04326_99128781_99128781</t>
  </si>
  <si>
    <t>09.11.2021 11:46:29</t>
  </si>
  <si>
    <t>09.11.2021 16:00:01</t>
  </si>
  <si>
    <t>KAYMAKÇI İM 35-15-A00004_ORHANGAZİ L08_2121826</t>
  </si>
  <si>
    <t>09.11.2021 11:59:21</t>
  </si>
  <si>
    <t>09.11.2021 12:12:47</t>
  </si>
  <si>
    <t>KARAKURT KÖK 45-76-M00049_DAĞITIM TRAFO KARAKURT KÖK M03_72213482</t>
  </si>
  <si>
    <t>09.11.2021 12:05:48</t>
  </si>
  <si>
    <t>09.11.2021 14:29:59</t>
  </si>
  <si>
    <t>M-230 35-14-M00230_956643237_956643237</t>
  </si>
  <si>
    <t>09.11.2021 12:01:13</t>
  </si>
  <si>
    <t>09.11.2021 14:53:34</t>
  </si>
  <si>
    <t>K-1464 35-09-K01464_97794341_97794341</t>
  </si>
  <si>
    <t>09.11.2021 11:56:20</t>
  </si>
  <si>
    <t>09.11.2021 14:39:26</t>
  </si>
  <si>
    <t>SELENDİ TR-23 45-81-M00023_A_56386477_56386477</t>
  </si>
  <si>
    <t>09.11.2021 12:08:48</t>
  </si>
  <si>
    <t>09.11.2021 13:04:09</t>
  </si>
  <si>
    <t>DİKİLİ TR-5 (M-705) 35-30-M00705_955318760_955318760</t>
  </si>
  <si>
    <t>09.11.2021 12:36:18</t>
  </si>
  <si>
    <t>09.11.2021 17:30:16</t>
  </si>
  <si>
    <t>TR-40 35-15-M00040_950406153_950406153</t>
  </si>
  <si>
    <t>09.11.2021 12:40:41</t>
  </si>
  <si>
    <t>09.11.2021 15:35:58</t>
  </si>
  <si>
    <t>09.11.2021 12:48:44</t>
  </si>
  <si>
    <t>09.11.2021 14:29:14</t>
  </si>
  <si>
    <t>M-1009 35-03-M01009_910389605_910389605</t>
  </si>
  <si>
    <t>09.11.2021 12:38:02</t>
  </si>
  <si>
    <t>09.11.2021 19:17:44</t>
  </si>
  <si>
    <t>K-1560 35-01-K01560_K-544 K01_2037428</t>
  </si>
  <si>
    <t>09.11.2021 12:50:00</t>
  </si>
  <si>
    <t>09.11.2021 13:07:45</t>
  </si>
  <si>
    <t>K-1517 35-01-K01517_911389860_911389860</t>
  </si>
  <si>
    <t>09.11.2021 12:48:16</t>
  </si>
  <si>
    <t>09.11.2021 19:51:00</t>
  </si>
  <si>
    <t>YILMAZ TR-29 45-78-M00189__72373216_72373216</t>
  </si>
  <si>
    <t>09.11.2021 12:49:03</t>
  </si>
  <si>
    <t>09.11.2021 16:03:13</t>
  </si>
  <si>
    <t>SARIGÖL TR-53 45-79-M00053_945567709_945567709</t>
  </si>
  <si>
    <t>09.11.2021 12:38:28</t>
  </si>
  <si>
    <t>09.11.2021 14:35:32</t>
  </si>
  <si>
    <t>SARIGÖL TR-20 45-79-M00020_45-79-M00020_2370080</t>
  </si>
  <si>
    <t>09.11.2021 12:44:54</t>
  </si>
  <si>
    <t>09.11.2021 13:52:30</t>
  </si>
  <si>
    <t>NURULLAH ÇOBAN VE ARK.TARIMSAL SULAMA GRUBU 45-71-M01360_44422370_56388188_56388188</t>
  </si>
  <si>
    <t>09.11.2021 12:42:06</t>
  </si>
  <si>
    <t>09.11.2021 15:27:10</t>
  </si>
  <si>
    <t>ALİBEYLİ DM 45-80-M00064_956557445_956557445</t>
  </si>
  <si>
    <t>09.11.2021 12:34:00</t>
  </si>
  <si>
    <t>09.11.2021 14:43:52</t>
  </si>
  <si>
    <t>DM-2/6 (DİYANET ARKASI) 45-71-M00150_953190846_953190846</t>
  </si>
  <si>
    <t>09.11.2021 13:05:00</t>
  </si>
  <si>
    <t>09.11.2021 14:17:29</t>
  </si>
  <si>
    <t>KÖSEDERE TR-1 35-21-L00124_953359525_953359525</t>
  </si>
  <si>
    <t>09.11.2021 13:03:21</t>
  </si>
  <si>
    <t>09.11.2021 14:29:20</t>
  </si>
  <si>
    <t>09.11.2021 13:05:15</t>
  </si>
  <si>
    <t>09.11.2021 13:38:00</t>
  </si>
  <si>
    <t>M-1189 35-03-M01189_944470021_944470021</t>
  </si>
  <si>
    <t>09.11.2021 13:01:33</t>
  </si>
  <si>
    <t>09.11.2021 17:47:01</t>
  </si>
  <si>
    <t>L-134 DENETMENLER SİTESİ 35-14-L00134_956640149_956640149</t>
  </si>
  <si>
    <t>09.11.2021 13:20:00</t>
  </si>
  <si>
    <t>09.11.2021 14:18:12</t>
  </si>
  <si>
    <t>TR-66/B 45-78-L00750_95000540051_95000540051</t>
  </si>
  <si>
    <t>09.11.2021 13:10:30</t>
  </si>
  <si>
    <t>09.11.2021 13:45:45</t>
  </si>
  <si>
    <t>K-133 35-04-K00133_C C1B_5824770</t>
  </si>
  <si>
    <t>09.11.2021 13:28:12</t>
  </si>
  <si>
    <t>09.11.2021 18:55:27</t>
  </si>
  <si>
    <t>ÇERİKÖZÜ TR-1 35-29-L00326_956287312_956287312</t>
  </si>
  <si>
    <t>09.11.2021 13:25:21</t>
  </si>
  <si>
    <t>09.11.2021 15:17:46</t>
  </si>
  <si>
    <t>K-37 35-04-K00037_99082764_99082764</t>
  </si>
  <si>
    <t>09.11.2021 13:35:08</t>
  </si>
  <si>
    <t>09.11.2021 14:53:50</t>
  </si>
  <si>
    <t>GERELİ KÖYÜ ALİ BOZKAN SULAMA GRB TR-11 35-15-M00312_A_56367946_56367946</t>
  </si>
  <si>
    <t>09.11.2021 13:40:59</t>
  </si>
  <si>
    <t>09.11.2021 15:39:22</t>
  </si>
  <si>
    <t>GÖÇBEYLİ TR-4 35-16-M00019_953353248_953353248</t>
  </si>
  <si>
    <t>09.11.2021 13:44:01</t>
  </si>
  <si>
    <t>09.11.2021 15:38:34</t>
  </si>
  <si>
    <t>ARTICAK TR-3 35-15-L00346_950403699_950403699</t>
  </si>
  <si>
    <t>09.11.2021 13:48:39</t>
  </si>
  <si>
    <t>09.11.2021 18:40:26</t>
  </si>
  <si>
    <t>09.11.2021 13:46:56</t>
  </si>
  <si>
    <t>09.11.2021 15:56:39</t>
  </si>
  <si>
    <t>MENEMEN DM-7/16 35-28-L00089_A B01_5826006</t>
  </si>
  <si>
    <t>09.11.2021 13:35:57</t>
  </si>
  <si>
    <t>09.11.2021 23:29:20</t>
  </si>
  <si>
    <t>K-4131 35-04-K04131_C_56363915_56363915</t>
  </si>
  <si>
    <t>09.11.2021 13:51:31</t>
  </si>
  <si>
    <t>09.11.2021 14:42:45</t>
  </si>
  <si>
    <t>DM-3/TR-26 35-22-M00070_A A1_5814610</t>
  </si>
  <si>
    <t>09.11.2021 13:48:43</t>
  </si>
  <si>
    <t>09.11.2021 15:51:06</t>
  </si>
  <si>
    <t>L-283 35-18-L00283_950458956_950458956</t>
  </si>
  <si>
    <t>09.11.2021 14:01:16</t>
  </si>
  <si>
    <t>09.11.2021 17:21:01</t>
  </si>
  <si>
    <t>KAYAKÖY DM 35-15-L00866_İLKKURŞUN L05_72307055</t>
  </si>
  <si>
    <t>09.11.2021 14:06:51</t>
  </si>
  <si>
    <t>09.11.2021 14:56:36</t>
  </si>
  <si>
    <t>TR-62 35-19-L00062_956663012_956663012</t>
  </si>
  <si>
    <t>09.11.2021 14:05:14</t>
  </si>
  <si>
    <t>09.11.2021 15:43:51</t>
  </si>
  <si>
    <t>09.11.2021 14:02:42</t>
  </si>
  <si>
    <t>09.11.2021 19:51:45</t>
  </si>
  <si>
    <t>K-773 35-01-K00773_35-01-K00773_2375937</t>
  </si>
  <si>
    <t>09.11.2021 14:23:11</t>
  </si>
  <si>
    <t>09.11.2021 15:29:35</t>
  </si>
  <si>
    <t>SULUDERE ESKİ OKUL ALTI TR-8 35-31-L00061_47983484_56400221_56400221</t>
  </si>
  <si>
    <t>09.11.2021 14:38:00</t>
  </si>
  <si>
    <t>09.11.2021 15:52:33</t>
  </si>
  <si>
    <t>09.11.2021 14:10:07</t>
  </si>
  <si>
    <t>09.11.2021 15:33:25</t>
  </si>
  <si>
    <t>K-3703 35-01-K03703_911491230_911491230</t>
  </si>
  <si>
    <t>09.11.2021 14:35:58</t>
  </si>
  <si>
    <t>09.11.2021 21:49:25</t>
  </si>
  <si>
    <t>YENİ LİMAN TR-1 35-21-L00050_966117172_966117172</t>
  </si>
  <si>
    <t>09.11.2021 14:41:36</t>
  </si>
  <si>
    <t>09.11.2021 17:17:24</t>
  </si>
  <si>
    <t>ZEYTİNLİOVA TR-22 45-72-L00416_956493396_956493396</t>
  </si>
  <si>
    <t>09.11.2021 14:29:05</t>
  </si>
  <si>
    <t>09.11.2021 18:55:08</t>
  </si>
  <si>
    <t>K-2621 35-02-K02621_910346694_910346694</t>
  </si>
  <si>
    <t>09.11.2021 14:47:26</t>
  </si>
  <si>
    <t>09.11.2021 16:31:50</t>
  </si>
  <si>
    <t>MENEMEN GÖRECE TR-1 35-28-M00288_953378112_953378112</t>
  </si>
  <si>
    <t>09.11.2021 14:50:21</t>
  </si>
  <si>
    <t>09.11.2021 17:57:53</t>
  </si>
  <si>
    <t>TR-99 35-15-L00099_48879807_56381598_56381598</t>
  </si>
  <si>
    <t>09.11.2021 14:53:03</t>
  </si>
  <si>
    <t>09.11.2021 16:24:33</t>
  </si>
  <si>
    <t>CABBAR DM 45-73-M00100_DSİ ÇIKIŞ M03_2307311</t>
  </si>
  <si>
    <t>09.11.2021 15:00:11</t>
  </si>
  <si>
    <t>09.11.2021 15:22:00</t>
  </si>
  <si>
    <t>K-1637 35-01-K01637_912185393_912185393</t>
  </si>
  <si>
    <t>09.11.2021 15:00:38</t>
  </si>
  <si>
    <t>09.11.2021 22:26:35</t>
  </si>
  <si>
    <t>GELENBE İM 45-76-A00001_HatBaşıAyırıcı_53136424 L02_53136424</t>
  </si>
  <si>
    <t>09.11.2021 15:03:27</t>
  </si>
  <si>
    <t>09.11.2021 17:40:08</t>
  </si>
  <si>
    <t>M-1104 35-03-M01104_910931903_910931903</t>
  </si>
  <si>
    <t>09.11.2021 15:09:23</t>
  </si>
  <si>
    <t>09.11.2021 19:14:05</t>
  </si>
  <si>
    <t>KARABURUN TR-4 35-21-L00145_953359958_953359958</t>
  </si>
  <si>
    <t>09.11.2021 15:08:16</t>
  </si>
  <si>
    <t>09.11.2021 17:25:30</t>
  </si>
  <si>
    <t>K-1548 35-01-K01548_911044121_911044121</t>
  </si>
  <si>
    <t>09.11.2021 15:06:23</t>
  </si>
  <si>
    <t>09.11.2021 20:28:30</t>
  </si>
  <si>
    <t>ALİAĞA TR-30 35-17-M00030_6179451_56354274_56354274</t>
  </si>
  <si>
    <t>09.11.2021 15:12:38</t>
  </si>
  <si>
    <t>09.11.2021 16:16:33</t>
  </si>
  <si>
    <t>K-1870 35-09-K01870_912615428_912615428</t>
  </si>
  <si>
    <t>09.11.2021 15:17:13</t>
  </si>
  <si>
    <t>09.11.2021 16:16:08</t>
  </si>
  <si>
    <t>L-298 35-18-L00298_950465841_950465841</t>
  </si>
  <si>
    <t>09.11.2021 15:29:34</t>
  </si>
  <si>
    <t>09.11.2021 19:34:48</t>
  </si>
  <si>
    <t>TR-52 35-27-M00052_95000164787_95000164787</t>
  </si>
  <si>
    <t>09.11.2021 17:58:03</t>
  </si>
  <si>
    <t>ÇEPNİDERE TR-3 45-83-L00223_955161982_955161982</t>
  </si>
  <si>
    <t>09.11.2021 15:22:15</t>
  </si>
  <si>
    <t>09.11.2021 18:25:02</t>
  </si>
  <si>
    <t>YEŞİLKÖY TR-1 45-71-M01821_953214810_953214810</t>
  </si>
  <si>
    <t>09.11.2021 14:01:07</t>
  </si>
  <si>
    <t>09.11.2021 18:00:15</t>
  </si>
  <si>
    <t>GELENBE İM 45-76-A00001_KIRKAĞAÇ M01_2089841</t>
  </si>
  <si>
    <t>09.11.2021 16:00:21</t>
  </si>
  <si>
    <t>09.11.2021 16:17:26</t>
  </si>
  <si>
    <t>K-2007 35-01-K02007_911562785_911562785</t>
  </si>
  <si>
    <t>09.11.2021 15:57:26</t>
  </si>
  <si>
    <t>10.11.2021 00:30:50</t>
  </si>
  <si>
    <t>FOÇA JANDARMA ALAYI KÖK 35-23-M00240_HatBaşıAyırıcı_53137682 M02_53137682</t>
  </si>
  <si>
    <t>09.11.2021 15:32:00</t>
  </si>
  <si>
    <t>09.11.2021 16:12:25</t>
  </si>
  <si>
    <t>YENİŞEHİR TR-1 35-31-L00377_956585127_956585127</t>
  </si>
  <si>
    <t>09.11.2021 15:50:47</t>
  </si>
  <si>
    <t>09.11.2021 18:01:02</t>
  </si>
  <si>
    <t>MURADİYE TR-1 İSTASYON KABİN 45-71-M00192_953243071_953243071</t>
  </si>
  <si>
    <t>09.11.2021 16:03:03</t>
  </si>
  <si>
    <t>09.11.2021 16:45:13</t>
  </si>
  <si>
    <t>GÜLPINAR TR-2 45-73-M01040_A_56388787_56388787</t>
  </si>
  <si>
    <t>09.11.2021 15:55:10</t>
  </si>
  <si>
    <t>09.11.2021 18:07:13</t>
  </si>
  <si>
    <t>DM-8/24 45-71-M00296_953202656_953202656</t>
  </si>
  <si>
    <t>09.11.2021 16:18:00</t>
  </si>
  <si>
    <t>09.11.2021 20:45:33</t>
  </si>
  <si>
    <t>MEHMET ATICI VE ARK.TARIMSAL SULAMA GRUBU 45-71-M00954_45-71-M00954_2357924</t>
  </si>
  <si>
    <t>09.11.2021 16:32:12</t>
  </si>
  <si>
    <t>09.11.2021 18:46:57</t>
  </si>
  <si>
    <t>SARIGÖL DM 45-79-M00069_ULUDERBENT FİDERİ M16_2318415</t>
  </si>
  <si>
    <t>09.11.2021 16:37:41</t>
  </si>
  <si>
    <t>09.11.2021 16:55:42</t>
  </si>
  <si>
    <t>KAMİLLER TR-1 45-81-M00093_A_56388214_56388214</t>
  </si>
  <si>
    <t>09.11.2021 16:21:48</t>
  </si>
  <si>
    <t>09.11.2021 18:27:15</t>
  </si>
  <si>
    <t>ÖRNEKKÖY TR3 35-27-L00124_C_56357775_56357775</t>
  </si>
  <si>
    <t>09.11.2021 16:32:53</t>
  </si>
  <si>
    <t>09.11.2021 19:08:44</t>
  </si>
  <si>
    <t>ÇAMPINAR TARIMSAL SULAMA TR-8 45-83-M00364_45-83-M00364_2355928</t>
  </si>
  <si>
    <t>09.11.2021 16:37:22</t>
  </si>
  <si>
    <t>09.11.2021 22:45:01</t>
  </si>
  <si>
    <t>UZUNKÖY TR-3 35-31-L00145_35-31-L00145_2364099</t>
  </si>
  <si>
    <t>09.11.2021 16:40:11</t>
  </si>
  <si>
    <t>09.11.2021 21:19:55</t>
  </si>
  <si>
    <t>_C_56384809_56384809</t>
  </si>
  <si>
    <t>09.11.2021 16:47:21</t>
  </si>
  <si>
    <t>09.11.2021 21:46:59</t>
  </si>
  <si>
    <t>IŞIKLAR RAHMANLAR TR-1 35-29-M00274_DIREK TIPI TRAFO HUCRESI H01_2095317</t>
  </si>
  <si>
    <t>09.11.2021 16:40:42</t>
  </si>
  <si>
    <t>09.11.2021 19:43:29</t>
  </si>
  <si>
    <t>09.11.2021 16:51:18</t>
  </si>
  <si>
    <t>09.11.2021 18:07:59</t>
  </si>
  <si>
    <t>09.11.2021 16:16:51</t>
  </si>
  <si>
    <t>09.11.2021 17:13:44</t>
  </si>
  <si>
    <t>DERELİ TR-1 35-29-L00461__72425653_72425653</t>
  </si>
  <si>
    <t>09.11.2021 17:01:10</t>
  </si>
  <si>
    <t>09.11.2021 19:53:11</t>
  </si>
  <si>
    <t>L-193 ESENEVLER 35-18-L00193_950443370_950443370</t>
  </si>
  <si>
    <t>09.11.2021 17:12:21</t>
  </si>
  <si>
    <t>09.11.2021 18:20:18</t>
  </si>
  <si>
    <t>SARIGÖL TR-3 45-79-M00003_B_56397597_56397597</t>
  </si>
  <si>
    <t>09.11.2021 16:57:54</t>
  </si>
  <si>
    <t>09.11.2021 18:08:42</t>
  </si>
  <si>
    <t>TR-8 35-27-M00008_98785439_98785439</t>
  </si>
  <si>
    <t>09.11.2021 17:10:10</t>
  </si>
  <si>
    <t>09.11.2021 19:35:32</t>
  </si>
  <si>
    <t>YENİFOÇA TR-51 35-23-M00051_950420939_950420939</t>
  </si>
  <si>
    <t>09.11.2021 17:05:46</t>
  </si>
  <si>
    <t>09.11.2021 18:36:46</t>
  </si>
  <si>
    <t>M-3198 (YATIRIM REZERVE) 35-01-M03198_911201319_911201319</t>
  </si>
  <si>
    <t>09.11.2021 17:37:07</t>
  </si>
  <si>
    <t>10.11.2021 03:01:52</t>
  </si>
  <si>
    <t>KIZILDAĞ TR-1 45-73-M00454_A_56390961_56390961</t>
  </si>
  <si>
    <t>09.11.2021 17:35:50</t>
  </si>
  <si>
    <t>09.11.2021 19:47:56</t>
  </si>
  <si>
    <t>09.11.2021 17:31:54</t>
  </si>
  <si>
    <t>09.11.2021 22:24:30</t>
  </si>
  <si>
    <t>_D_56403794_56403794</t>
  </si>
  <si>
    <t>09.11.2021 18:08:24</t>
  </si>
  <si>
    <t>09.11.2021 19:01:45</t>
  </si>
  <si>
    <t>M-758 35-03-M00758_910673213_910673213</t>
  </si>
  <si>
    <t>09.11.2021 18:08:32</t>
  </si>
  <si>
    <t>09.11.2021 21:51:23</t>
  </si>
  <si>
    <t>SELİMŞAHLAR TR-4 45-71-M00136_B_56400949_56400949</t>
  </si>
  <si>
    <t>09.11.2021 18:11:56</t>
  </si>
  <si>
    <t>09.11.2021 19:53:19</t>
  </si>
  <si>
    <t>İĞDELİ TR-3 35-31-L00299_DIREK TIPI TRAFO HUCRESI H01_2048521</t>
  </si>
  <si>
    <t>09.11.2021 18:13:39</t>
  </si>
  <si>
    <t>09.11.2021 20:35:27</t>
  </si>
  <si>
    <t>M-1104 35-03-M01104_35-03-M01104_41951285</t>
  </si>
  <si>
    <t>09.11.2021 18:16:21</t>
  </si>
  <si>
    <t>09.11.2021 19:22:42</t>
  </si>
  <si>
    <t>ULUKENT DM-6/7 KÖK 35-28-M00618_M-639 M06_79699772</t>
  </si>
  <si>
    <t>09.11.2021 18:36:00</t>
  </si>
  <si>
    <t>09.11.2021 18:48:00</t>
  </si>
  <si>
    <t>K-1093 35-03-K01093_910533988_910533988</t>
  </si>
  <si>
    <t>09.11.2021 18:27:01</t>
  </si>
  <si>
    <t>09.11.2021 20:43:26</t>
  </si>
  <si>
    <t>TR-109 35-15-M00109_950367933_950367933</t>
  </si>
  <si>
    <t>09.11.2021 18:50:48</t>
  </si>
  <si>
    <t>09.11.2021 20:42:39</t>
  </si>
  <si>
    <t>K-1517 35-01-K01517_35-01-K01517_2375284</t>
  </si>
  <si>
    <t>09.11.2021 19:08:25</t>
  </si>
  <si>
    <t>09.11.2021 19:55:52</t>
  </si>
  <si>
    <t>09.11.2021 19:24:22</t>
  </si>
  <si>
    <t>09.11.2021 20:11:21</t>
  </si>
  <si>
    <t>DM-14/10 45-71-M00559_953177442_953177442</t>
  </si>
  <si>
    <t>09.11.2021 19:34:39</t>
  </si>
  <si>
    <t>09.11.2021 20:58:53</t>
  </si>
  <si>
    <t>DM08/TR02 45-73-M00003_A a1_45087582</t>
  </si>
  <si>
    <t>09.11.2021 19:30:54</t>
  </si>
  <si>
    <t>09.11.2021 21:11:24</t>
  </si>
  <si>
    <t>POYRACIK TR-9 35-24-L00032_95000513330_95000513330</t>
  </si>
  <si>
    <t>09.11.2021 19:45:00</t>
  </si>
  <si>
    <t>09.11.2021 20:34:38</t>
  </si>
  <si>
    <t>M-206(DM-2/17) 35-09-M00206_912489420_912489420</t>
  </si>
  <si>
    <t>09.11.2021 19:57:25</t>
  </si>
  <si>
    <t>09.11.2021 20:38:18</t>
  </si>
  <si>
    <t>TR-112 35-15-M00112_950365636_950365636</t>
  </si>
  <si>
    <t>09.11.2021 19:45:21</t>
  </si>
  <si>
    <t>09.11.2021 22:15:17</t>
  </si>
  <si>
    <t>KARABURUN TR-11 35-21-L00010_953359712_953359712</t>
  </si>
  <si>
    <t>09.11.2021 19:58:50</t>
  </si>
  <si>
    <t>09.11.2021 22:01:49</t>
  </si>
  <si>
    <t>K-1478 35-03-K01478_910444015_910444015</t>
  </si>
  <si>
    <t>09.11.2021 20:02:13</t>
  </si>
  <si>
    <t>09.11.2021 23:52:27</t>
  </si>
  <si>
    <t>M-189 35-02-M00189_B B1B_5811321</t>
  </si>
  <si>
    <t>09.11.2021 20:11:24</t>
  </si>
  <si>
    <t>09.11.2021 21:50:50</t>
  </si>
  <si>
    <t>K-1626 35-02-K01626_910052181_910052181</t>
  </si>
  <si>
    <t>09.11.2021 20:37:42</t>
  </si>
  <si>
    <t>09.11.2021 22:51:03</t>
  </si>
  <si>
    <t>KUŞÇULAR DM-2 35-19-M00515_956678504_956678504</t>
  </si>
  <si>
    <t>09.11.2021 20:41:35</t>
  </si>
  <si>
    <t>09.11.2021 22:03:18</t>
  </si>
  <si>
    <t>K-1232 35-04-K01232_35-04-K01232_2351757</t>
  </si>
  <si>
    <t>09.11.2021 20:41:16</t>
  </si>
  <si>
    <t>09.11.2021 21:16:38</t>
  </si>
  <si>
    <t>BURUNCUK TR-1 35-28-M00331_953381411_953381411</t>
  </si>
  <si>
    <t>09.11.2021 20:54:00</t>
  </si>
  <si>
    <t>09.11.2021 22:15:37</t>
  </si>
  <si>
    <t>KADIOVACIK TR-1 35-19-M00202_11576402_56376723_56376723</t>
  </si>
  <si>
    <t>09.11.2021 21:00:58</t>
  </si>
  <si>
    <t>09.11.2021 22:39:46</t>
  </si>
  <si>
    <t>ERGENEKON TR-1/1 MURADİYE SOKAK 45-83-M00626_955174295_955174295</t>
  </si>
  <si>
    <t>09.11.2021 21:41:05</t>
  </si>
  <si>
    <t>09.11.2021 22:50:32</t>
  </si>
  <si>
    <t>09.11.2021 21:46:58</t>
  </si>
  <si>
    <t>09.11.2021 22:32:35</t>
  </si>
  <si>
    <t>K-211 35-02-K00211_35-02-K00211_2375443</t>
  </si>
  <si>
    <t>09.11.2021 21:46:57</t>
  </si>
  <si>
    <t>09.11.2021 22:29:24</t>
  </si>
  <si>
    <t>TİRE İM-DM-1 35-29-A00001_HatBaşıAyırıcı_53133176 M25_53133176</t>
  </si>
  <si>
    <t>09.11.2021 21:47:27</t>
  </si>
  <si>
    <t>09.11.2021 23:53:47</t>
  </si>
  <si>
    <t>K-2643 35-01-K02643_912363479_912363479</t>
  </si>
  <si>
    <t>09.11.2021 22:22:48</t>
  </si>
  <si>
    <t>10.11.2021 01:42:28</t>
  </si>
  <si>
    <t>SARIYURT TR-1 35-20-L00259_35-20-L00259_2371388</t>
  </si>
  <si>
    <t>09.11.2021 22:30:12</t>
  </si>
  <si>
    <t>09.11.2021 23:08:59</t>
  </si>
  <si>
    <t>M-970 35-03-M00970_912868144_912868144</t>
  </si>
  <si>
    <t>09.11.2021 22:35:24</t>
  </si>
  <si>
    <t>10.11.2021 00:30:41</t>
  </si>
  <si>
    <t>09.11.2021 22:44:24</t>
  </si>
  <si>
    <t>10.11.2021 00:36:08</t>
  </si>
  <si>
    <t>YAKAKÖY KÖK 45-75-M00067_HatBaşıAyırıcı_53136427 M05_53136427</t>
  </si>
  <si>
    <t>09.11.2021 22:49:57</t>
  </si>
  <si>
    <t>09.11.2021 23:48:24</t>
  </si>
  <si>
    <t>DURMUŞ ÖREN SULAMA GRUBU 35-29-M00326_A_56360473_56360473</t>
  </si>
  <si>
    <t>09.11.2021 22:47:49</t>
  </si>
  <si>
    <t>10.11.2021 01:32:30</t>
  </si>
  <si>
    <t>09.11.2021 22:55:00</t>
  </si>
  <si>
    <t>09.11.2021 23:01:43</t>
  </si>
  <si>
    <t>HELVACI DM-2 35-17-M00359_HELVACI M04_66476613</t>
  </si>
  <si>
    <t>09.11.2021 23:07:53</t>
  </si>
  <si>
    <t>09.11.2021 23:14:00</t>
  </si>
  <si>
    <t>09.11.2021 23:33:01</t>
  </si>
  <si>
    <t>09.11.2021 23:52:42</t>
  </si>
  <si>
    <t>YAYAKENT TR-2 35-24-M00002_C_56355484_56355484</t>
  </si>
  <si>
    <t>10.11.2021 10:23:09</t>
  </si>
  <si>
    <t>10.11.2021 15:09:02</t>
  </si>
  <si>
    <t>BEŞPINARLAR KÖYÜ TR-1 35-27-M00413_DAĞITIM TRAFO BEŞPINARLAR KÖYÜ TR-1 M03_72162645</t>
  </si>
  <si>
    <t>10.11.2021 06:30:58</t>
  </si>
  <si>
    <t>10.11.2021 07:30:33</t>
  </si>
  <si>
    <t>SİYEKLİ KÖK 45-71-M00185_DAĞYENİCE M07_72256926</t>
  </si>
  <si>
    <t>10.11.2021 10:28:22</t>
  </si>
  <si>
    <t>10.11.2021 13:53:39</t>
  </si>
  <si>
    <t>ÜÇYOL KÖK 45-82-M00128_URUZLAR GES M06_2329339</t>
  </si>
  <si>
    <t>10.11.2021 07:10:23</t>
  </si>
  <si>
    <t>10.11.2021 07:54:36</t>
  </si>
  <si>
    <t>BURUNCUK KÖK 35-20-L00273_ZEYTİNOVA DAĞ GRUBU L02_66528810</t>
  </si>
  <si>
    <t>10.11.2021 09:56:23</t>
  </si>
  <si>
    <t>10.11.2021 16:44:04</t>
  </si>
  <si>
    <t>EĞRİDERE KOKARCA TR-3 35-32-L00047_B_56391780_56391780</t>
  </si>
  <si>
    <t>10.11.2021 17:52:32</t>
  </si>
  <si>
    <t>10.11.2021 23:29:37</t>
  </si>
  <si>
    <t>OVACIK TR-7 35-31-L00149_35-31-L00149_2364103</t>
  </si>
  <si>
    <t>10.11.2021 08:07:03</t>
  </si>
  <si>
    <t>10.11.2021 09:06:00</t>
  </si>
  <si>
    <t>M-2518 35-02-M02518_912453498_912453498</t>
  </si>
  <si>
    <t>10.11.2021 13:33:46</t>
  </si>
  <si>
    <t>10.11.2021 16:41:51</t>
  </si>
  <si>
    <t>ÇALTIDERE TR-6 35-17-M00236_DAĞITIM TRAFO ÇALTIDERE TR-6 M03_66331123</t>
  </si>
  <si>
    <t>10.11.2021 09:45:00</t>
  </si>
  <si>
    <t>10.11.2021 17:38:22</t>
  </si>
  <si>
    <t>10.11.2021 18:00:30</t>
  </si>
  <si>
    <t>10.11.2021 19:43:13</t>
  </si>
  <si>
    <t>CENKYERİ TR-5 45-82-M00253_D_56405310_56405310</t>
  </si>
  <si>
    <t>10.11.2021 00:44:23</t>
  </si>
  <si>
    <t>10.11.2021 02:24:01</t>
  </si>
  <si>
    <t>10.11.2021 11:26:00</t>
  </si>
  <si>
    <t>10.11.2021 11:48:34</t>
  </si>
  <si>
    <t>KÜRDÜLLÜ TR-1 35-29-L00458_DIREK TIPI TRAFO HUCRESI H01_2100516</t>
  </si>
  <si>
    <t>10.11.2021 12:10:23</t>
  </si>
  <si>
    <t>10.11.2021 13:15:34</t>
  </si>
  <si>
    <t>SÜLEYMANLI KÖK 45-72-L00299_SÜLEYMANLI GÜNEY ÇIKIŞI L02_2105412</t>
  </si>
  <si>
    <t>10.11.2021 01:16:38</t>
  </si>
  <si>
    <t>10.11.2021 01:51:09</t>
  </si>
  <si>
    <t>TR-1/126 (ESKİ 17) 45-83-M00126_45-83-M00126_2351803</t>
  </si>
  <si>
    <t>10.11.2021 09:12:39</t>
  </si>
  <si>
    <t>10.11.2021 17:19:58</t>
  </si>
  <si>
    <t>10.11.2021 09:29:57</t>
  </si>
  <si>
    <t>10.11.2021 19:24:19</t>
  </si>
  <si>
    <t>EMİRLİ TR-2 35-15-L00858__72373601_72373601</t>
  </si>
  <si>
    <t>10.11.2021 12:52:39</t>
  </si>
  <si>
    <t>10.11.2021 14:02:47</t>
  </si>
  <si>
    <t>CEVİZLİ BALYERİ TR-8 35-31-L00326_35-31-L00326_2364994</t>
  </si>
  <si>
    <t>10.11.2021 11:24:33</t>
  </si>
  <si>
    <t>10.11.2021 19:56:28</t>
  </si>
  <si>
    <t>KUŞLUK TR-1 45-75-M00181_B_56392364_56392364</t>
  </si>
  <si>
    <t>10.11.2021 07:51:58</t>
  </si>
  <si>
    <t>10.11.2021 10:34:25</t>
  </si>
  <si>
    <t>TR-142 35-15-L00142_DAĞITIM TRAFO TR-142 L03_66563710</t>
  </si>
  <si>
    <t>10.11.2021 20:03:00</t>
  </si>
  <si>
    <t>11.11.2021 00:19:51</t>
  </si>
  <si>
    <t>10.11.2021 05:32:33</t>
  </si>
  <si>
    <t>10.11.2021 06:18:09</t>
  </si>
  <si>
    <t>K-1873 35-09-K01873_A_56379906_56379906</t>
  </si>
  <si>
    <t>10.11.2021 11:02:24</t>
  </si>
  <si>
    <t>10.11.2021 11:59:03</t>
  </si>
  <si>
    <t>TAŞLIYATAK TR-1 35-31-L00366_47791625_56352978_56352978</t>
  </si>
  <si>
    <t>10.11.2021 13:24:03</t>
  </si>
  <si>
    <t>10.11.2021 13:51:26</t>
  </si>
  <si>
    <t>TOKMAKLI KÖK 45-86-M00047_BORLU TR-3 M06_72227673</t>
  </si>
  <si>
    <t>10.11.2021 08:54:03</t>
  </si>
  <si>
    <t>10.11.2021 09:20:25</t>
  </si>
  <si>
    <t>MORDOĞAN TR-33 35-21-L00150_B_56376406_56376406</t>
  </si>
  <si>
    <t>10.11.2021 18:43:42</t>
  </si>
  <si>
    <t>11.11.2021 01:56:07</t>
  </si>
  <si>
    <t>10.11.2021 10:39:18</t>
  </si>
  <si>
    <t>10.11.2021 11:33:44</t>
  </si>
  <si>
    <t>YOLÜSTÜ İM 35-15-A00002_YOLÜSTÜ MERKEZ L08_2314556</t>
  </si>
  <si>
    <t>10.11.2021 17:04:15</t>
  </si>
  <si>
    <t>10.11.2021 18:18:26</t>
  </si>
  <si>
    <t>M-1531 35-09-M01531_35-09-M01531_2349668</t>
  </si>
  <si>
    <t>10.11.2021 09:49:54</t>
  </si>
  <si>
    <t>10.11.2021 12:26:54</t>
  </si>
  <si>
    <t>ZEYTİNALANI TR-101 35-19-L00101_C_56354854_56354854</t>
  </si>
  <si>
    <t>10.11.2021 08:01:04</t>
  </si>
  <si>
    <t>10.11.2021 11:18:20</t>
  </si>
  <si>
    <t>A. CANCAN SLM GRB TR-1 35-27-M00602_35-27-M00602_2373526</t>
  </si>
  <si>
    <t>10.11.2021 07:16:12</t>
  </si>
  <si>
    <t>10.11.2021 09:05:31</t>
  </si>
  <si>
    <t>AKÇAPINAR KÖK 45-83-L00131_AKÇAPINAR L06_72176470</t>
  </si>
  <si>
    <t>10.11.2021 18:48:00</t>
  </si>
  <si>
    <t>10.11.2021 19:03:00</t>
  </si>
  <si>
    <t>K-1004 35-03-K01004_35-03-K01004_2355332</t>
  </si>
  <si>
    <t>10.11.2021 11:45:14</t>
  </si>
  <si>
    <t>10.11.2021 14:02:23</t>
  </si>
  <si>
    <t>ÇOBANLAR SUBATAN TR-1 35-15-L00358_35-15-L00358_2365314</t>
  </si>
  <si>
    <t>10.11.2021 00:18:33</t>
  </si>
  <si>
    <t>10.11.2021 02:01:19</t>
  </si>
  <si>
    <t>M-3082(YATIRIM REZERVE) 35-02-M03082_C_56394160_56394160</t>
  </si>
  <si>
    <t>10.11.2021 09:38:57</t>
  </si>
  <si>
    <t>10.11.2021 13:48:54</t>
  </si>
  <si>
    <t>HAYRİ TOSUN SULAMA GRUBU 35-29-M00321_DIREK TIPI TRAFO HUCRESI H01_2101127</t>
  </si>
  <si>
    <t>10.11.2021 08:28:00</t>
  </si>
  <si>
    <t>10.11.2021 12:02:16</t>
  </si>
  <si>
    <t>CİRİT SAHASI (KIBRISLI) 45-81-M00151_B_56399112_56399112</t>
  </si>
  <si>
    <t>10.11.2021 13:27:41</t>
  </si>
  <si>
    <t>10.11.2021 15:41:36</t>
  </si>
  <si>
    <t>10.11.2021 15:56:49</t>
  </si>
  <si>
    <t>10.11.2021 19:11:00</t>
  </si>
  <si>
    <t>MAVİDERE TR-4 35-31-L00213_35-31-L00213_2363084</t>
  </si>
  <si>
    <t>10.11.2021 09:07:03</t>
  </si>
  <si>
    <t>10.11.2021 12:46:37</t>
  </si>
  <si>
    <t>GENCERLER TR-4 35-20-L00041_A_56359926_56359926</t>
  </si>
  <si>
    <t>10.11.2021 10:26:06</t>
  </si>
  <si>
    <t>10.11.2021 11:52:50</t>
  </si>
  <si>
    <t>L-321 35-18-L00321_950449456_950449456</t>
  </si>
  <si>
    <t>10.11.2021 19:05:12</t>
  </si>
  <si>
    <t>10.11.2021 21:41:15</t>
  </si>
  <si>
    <t>K-1480 35-09-K01480_E_56380913_56380913</t>
  </si>
  <si>
    <t>10.11.2021 09:31:17</t>
  </si>
  <si>
    <t>10.11.2021 11:00:40</t>
  </si>
  <si>
    <t>KURUCUOVA TR-8 35-15-L00249_B_56361727_56361727</t>
  </si>
  <si>
    <t>10.11.2021 18:48:23</t>
  </si>
  <si>
    <t>10.11.2021 20:08:12</t>
  </si>
  <si>
    <t>M-1335 KAYADİBİ KÖK 35-02-M01335_M-1157 KARAÇAM M05_2053136</t>
  </si>
  <si>
    <t>10.11.2021 11:33:35</t>
  </si>
  <si>
    <t>10.11.2021 12:05:35</t>
  </si>
  <si>
    <t>KEMALİYE DM (TR-1) 45-73-M00150_İSMETİYE M02_66715937</t>
  </si>
  <si>
    <t>10.11.2021 15:05:43</t>
  </si>
  <si>
    <t>10.11.2021 15:11:03</t>
  </si>
  <si>
    <t>YAKAKÖY ULUBEY TR-1 45-75-M00263_B_56391370_56391370</t>
  </si>
  <si>
    <t>10.11.2021 09:25:48</t>
  </si>
  <si>
    <t>10.11.2021 11:12:44</t>
  </si>
  <si>
    <t>K-480 35-03-K00480_A_56359497_56359497</t>
  </si>
  <si>
    <t>10.11.2021 12:19:32</t>
  </si>
  <si>
    <t>10.11.2021 13:45:46</t>
  </si>
  <si>
    <t>GERELİ TR-2 35-15-L00670_A_56370002_56370002</t>
  </si>
  <si>
    <t>10.11.2021 14:31:35</t>
  </si>
  <si>
    <t>10.11.2021 20:35:51</t>
  </si>
  <si>
    <t>BEYOBA TR-12 45-72-M00414_TR-6 SAZOBA TOPSU RİNG M04_2102850</t>
  </si>
  <si>
    <t>10.11.2021 14:17:23</t>
  </si>
  <si>
    <t>10.11.2021 14:18:13</t>
  </si>
  <si>
    <t>TEKELİ ARITMA KÖK 35-22-M00090_KARAKUYU ÇIKIŞI M03_2127059</t>
  </si>
  <si>
    <t>10.11.2021 10:01:03</t>
  </si>
  <si>
    <t>10.11.2021 14:55:22</t>
  </si>
  <si>
    <t>10.11.2021 04:10:00</t>
  </si>
  <si>
    <t>10.11.2021 09:25:08</t>
  </si>
  <si>
    <t>GÜMÜŞÇAY KÖK 45-73-M00477_SULAMA ÇIKIŞI M05_2309301</t>
  </si>
  <si>
    <t>10.11.2021 09:29:16</t>
  </si>
  <si>
    <t>10.11.2021 17:05:56</t>
  </si>
  <si>
    <t>M-2200 BELENBAŞI TR-2 35-03-M02200_910106842_910106842</t>
  </si>
  <si>
    <t>10.11.2021 17:44:34</t>
  </si>
  <si>
    <t>10.11.2021 19:36:11</t>
  </si>
  <si>
    <t>AKÇAKİLİSE TR-1 35-21-L00044_C_76803840_76803840</t>
  </si>
  <si>
    <t>10.11.2021 14:13:34</t>
  </si>
  <si>
    <t>11.11.2021 00:02:29</t>
  </si>
  <si>
    <t>10.11.2021 20:12:33</t>
  </si>
  <si>
    <t>10.11.2021 20:56:32</t>
  </si>
  <si>
    <t>YENMİŞ KÖK 35-27-M00366_HatBaşıAyırıcı_54697562 M06_54697562</t>
  </si>
  <si>
    <t>10.11.2021 13:31:00</t>
  </si>
  <si>
    <t>10.11.2021 16:06:30</t>
  </si>
  <si>
    <t>ULUCAK DM-2/1 35-27-M00335_B_56366607_56366607</t>
  </si>
  <si>
    <t>10.11.2021 13:58:06</t>
  </si>
  <si>
    <t>10.11.2021 19:34:02</t>
  </si>
  <si>
    <t>DM-3 (TR-16) 35-15-M00016_DONANIMLI YEDEK M07_67054320</t>
  </si>
  <si>
    <t>10.11.2021 08:30:21</t>
  </si>
  <si>
    <t>10.11.2021 09:42:11</t>
  </si>
  <si>
    <t>L-271 SANATKARLAR SİTESİ 35-18-L00271_5767564_56362399_56362399</t>
  </si>
  <si>
    <t>10.11.2021 09:15:05</t>
  </si>
  <si>
    <t>10.11.2021 14:48:43</t>
  </si>
  <si>
    <t>MURADİYE DM 45-71-M00006_TEKEL M13_2077016</t>
  </si>
  <si>
    <t>10.11.2021 14:53:00</t>
  </si>
  <si>
    <t>10.11.2021 15:13:20</t>
  </si>
  <si>
    <t>MÜTEVELLİ TR-5 45-80-M00106_956537885_956537885</t>
  </si>
  <si>
    <t>10.11.2021 11:04:50</t>
  </si>
  <si>
    <t>10.11.2021 14:22:51</t>
  </si>
  <si>
    <t>SOMA TR-29 45-82-M00029_DIREK TIPI TRAFO HUCRESI H01_2092907</t>
  </si>
  <si>
    <t>10.11.2021 19:29:52</t>
  </si>
  <si>
    <t>10.11.2021 20:15:11</t>
  </si>
  <si>
    <t>KURUCUOVA TR-2 35-15-L00253_35-15-L00253_2365159</t>
  </si>
  <si>
    <t>10.11.2021 11:15:30</t>
  </si>
  <si>
    <t>10.11.2021 13:43:56</t>
  </si>
  <si>
    <t>M-865 ÇAMİÇİ KÖYÜ 35-02-M00865_DIREK TIPI TRAFO HUCRESI H01_2061800</t>
  </si>
  <si>
    <t>10.11.2021 08:03:45</t>
  </si>
  <si>
    <t>10.11.2021 11:58:54</t>
  </si>
  <si>
    <t>USLU DEMİR KÖK 35-28-M00758_HatBaşıAyırıcı_53133585 M05_53133585</t>
  </si>
  <si>
    <t>10.11.2021 06:48:17</t>
  </si>
  <si>
    <t>10.11.2021 08:54:04</t>
  </si>
  <si>
    <t>DARIOVASI TR-2 35-15-L00985_35-15-L00985_2353794</t>
  </si>
  <si>
    <t>10.11.2021 12:10:53</t>
  </si>
  <si>
    <t>10.11.2021 16:26:10</t>
  </si>
  <si>
    <t>10.11.2021 09:47:00</t>
  </si>
  <si>
    <t>10.11.2021 10:57:14</t>
  </si>
  <si>
    <t>AKHİSAR TM 45-72-A00006_GÖRDES M05_2313118</t>
  </si>
  <si>
    <t>10.11.2021 16:57:00</t>
  </si>
  <si>
    <t>10.11.2021 18:04:00</t>
  </si>
  <si>
    <t>K-848 35-04-K00848_K-3857 K02_2119040</t>
  </si>
  <si>
    <t>10.11.2021 09:52:42</t>
  </si>
  <si>
    <t>10.11.2021 10:16:43</t>
  </si>
  <si>
    <t>K-3730 35-02-K03730_910148278_910148278</t>
  </si>
  <si>
    <t>10.11.2021 12:39:28</t>
  </si>
  <si>
    <t>10.11.2021 20:54:30</t>
  </si>
  <si>
    <t>L-434 MENDERES BP 35-18-L00434_950458894_950458894</t>
  </si>
  <si>
    <t>10.11.2021 10:29:00</t>
  </si>
  <si>
    <t>10.11.2021 11:31:57</t>
  </si>
  <si>
    <t>GEDİK TR-4 35-31-L00134_35-31-L00134_2364011</t>
  </si>
  <si>
    <t>10.11.2021 08:39:30</t>
  </si>
  <si>
    <t>10.11.2021 19:23:26</t>
  </si>
  <si>
    <t>URGANLI TR-1 KÖK 45-83-M00129_TR-9 M01_2331300</t>
  </si>
  <si>
    <t>10.11.2021 12:35:43</t>
  </si>
  <si>
    <t>10.11.2021 13:34:03</t>
  </si>
  <si>
    <t>İSTASYONALTI KÖK 45-83-M00131_GÜRKÖY M09_2097306</t>
  </si>
  <si>
    <t>10.11.2021 17:41:46</t>
  </si>
  <si>
    <t>10.11.2021 20:44:58</t>
  </si>
  <si>
    <t>ULUCAK DM-2/1 35-27-M00335_DAĞITIM TRAFO ULUCAK DM-2/1 M04_72175355</t>
  </si>
  <si>
    <t>10.11.2021 14:36:53</t>
  </si>
  <si>
    <t>10.11.2021 18:45:29</t>
  </si>
  <si>
    <t>DM-1/5 45-71-M00005_B b2b_45143165</t>
  </si>
  <si>
    <t>AG Box / Sdk Giriş Faz Sigorta Atığı</t>
  </si>
  <si>
    <t>10.11.2021 23:00:44</t>
  </si>
  <si>
    <t>10.11.2021 23:58:00</t>
  </si>
  <si>
    <t>KARABURUN TR-4/19 35-21-L00004_A_56357319_56357319</t>
  </si>
  <si>
    <t>10.11.2021 20:33:11</t>
  </si>
  <si>
    <t>11.11.2021 03:48:14</t>
  </si>
  <si>
    <t>ÇOBANLAR SUBATAN TR-2 35-15-L00357_B_56369348_56369348</t>
  </si>
  <si>
    <t>10.11.2021 06:13:21</t>
  </si>
  <si>
    <t>10.11.2021 07:54:59</t>
  </si>
  <si>
    <t>SARIGÖL DM 45-79-M00069_ULUDERBENT FİDERİ M16_2076610</t>
  </si>
  <si>
    <t>10.11.2021 07:48:08</t>
  </si>
  <si>
    <t>10.11.2021 07:52:31</t>
  </si>
  <si>
    <t>10.11.2021 11:45:00</t>
  </si>
  <si>
    <t>10.11.2021 12:12:02</t>
  </si>
  <si>
    <t>K-3902 35-03-K03902_35-03-K03902_2355578</t>
  </si>
  <si>
    <t>10.11.2021 09:28:13</t>
  </si>
  <si>
    <t>10.11.2021 09:52:13</t>
  </si>
  <si>
    <t>_B_56357907_56357907</t>
  </si>
  <si>
    <t>10.11.2021 20:24:38</t>
  </si>
  <si>
    <t>11.11.2021 03:07:27</t>
  </si>
  <si>
    <t>M-1624 35-02-M01624_949665949_949665949</t>
  </si>
  <si>
    <t>10.11.2021 11:08:00</t>
  </si>
  <si>
    <t>10.11.2021 19:23:14</t>
  </si>
  <si>
    <t>10.11.2021 11:24:21</t>
  </si>
  <si>
    <t>10.11.2021 14:43:45</t>
  </si>
  <si>
    <t>UMMANDERESİ TR-2 45-75-M00074_45-75-M00074_2352692</t>
  </si>
  <si>
    <t>10.11.2021 07:58:02</t>
  </si>
  <si>
    <t>10.11.2021 09:14:15</t>
  </si>
  <si>
    <t>TAŞLIYATAK TR-6 35-31-L00342_47890039_56393757_56393757</t>
  </si>
  <si>
    <t>10.11.2021 18:24:28</t>
  </si>
  <si>
    <t>11.11.2021 01:22:56</t>
  </si>
  <si>
    <t>ÇALIBAHÇE TR-1 35-16-M00053_35-16-M00053_2346503</t>
  </si>
  <si>
    <t>10.11.2021 15:47:15</t>
  </si>
  <si>
    <t>10.11.2021 17:06:53</t>
  </si>
  <si>
    <t>M-360 35-14-M00360_C_80972284_80972284</t>
  </si>
  <si>
    <t>10.11.2021 09:51:00</t>
  </si>
  <si>
    <t>10.11.2021 11:49:37</t>
  </si>
  <si>
    <t>ESBAŞ İM 35-08-A00001_IRMAK M10_2047814</t>
  </si>
  <si>
    <t>10.11.2021 14:43:17</t>
  </si>
  <si>
    <t>10.11.2021 16:25:22</t>
  </si>
  <si>
    <t>KAYACIK KÖK 45-75-M00065_SARIALİLER M06_2090102</t>
  </si>
  <si>
    <t>10.11.2021 01:35:00</t>
  </si>
  <si>
    <t>10.11.2021 03:32:00</t>
  </si>
  <si>
    <t>ÖREN TR-2 35-27-L00217_966052468_966052468</t>
  </si>
  <si>
    <t>10.11.2021 11:56:39</t>
  </si>
  <si>
    <t>10.11.2021 15:34:05</t>
  </si>
  <si>
    <t>TR-3 35-15-L00003_D d1b_48881394</t>
  </si>
  <si>
    <t>10.11.2021 19:27:00</t>
  </si>
  <si>
    <t>10.11.2021 21:30:30</t>
  </si>
  <si>
    <t>HALKEĞİTİMCİLER-2 35-30-M00348_953040493_953040493</t>
  </si>
  <si>
    <t>10.11.2021 14:07:00</t>
  </si>
  <si>
    <t>10.11.2021 15:54:10</t>
  </si>
  <si>
    <t>SOMA KÖYLER DM-2 45-82-M00125_HatBaşıAyırıcı_53136198 M08_53136198</t>
  </si>
  <si>
    <t>10.11.2021 06:53:54</t>
  </si>
  <si>
    <t>10.11.2021 11:32:16</t>
  </si>
  <si>
    <t>SAZOBA DM 45-72-M00413_BEYOBA TARIMSAL SULAMA M07_2331526</t>
  </si>
  <si>
    <t>10.11.2021 14:49:19</t>
  </si>
  <si>
    <t>10.11.2021 17:09:13</t>
  </si>
  <si>
    <t>M-650 35-02-M00650_M-652 M02_2325058</t>
  </si>
  <si>
    <t>10.11.2021 21:34:01</t>
  </si>
  <si>
    <t>10.11.2021 22:29:15</t>
  </si>
  <si>
    <t>K-1626 35-02-K01626_910061310_910061310</t>
  </si>
  <si>
    <t>10.11.2021 21:45:13</t>
  </si>
  <si>
    <t>11.11.2021 00:24:24</t>
  </si>
  <si>
    <t>K-3558 35-02-K03558_A_56368545_56368545</t>
  </si>
  <si>
    <t>10.11.2021 05:48:52</t>
  </si>
  <si>
    <t>10.11.2021 08:05:44</t>
  </si>
  <si>
    <t>L-4 TEKKE 35-18-L00004_950436417_950436417</t>
  </si>
  <si>
    <t>10.11.2021 15:39:05</t>
  </si>
  <si>
    <t>10.11.2021 17:16:48</t>
  </si>
  <si>
    <t>KUŞÇULAR TR-9 35-19-M00221_8729228_56354899_56354899</t>
  </si>
  <si>
    <t>10.11.2021 10:30:00</t>
  </si>
  <si>
    <t>10.11.2021 15:32:44</t>
  </si>
  <si>
    <t>TAYTAN OFİS KÖK 45-78-M00314_ESKİ KABAZLI M015_60669845</t>
  </si>
  <si>
    <t>10.11.2021 16:47:59</t>
  </si>
  <si>
    <t>10.11.2021 18:56:46</t>
  </si>
  <si>
    <t>K-3569 35-02-K03569_G_56367021_56367021</t>
  </si>
  <si>
    <t>10.11.2021 16:11:43</t>
  </si>
  <si>
    <t>10.11.2021 18:07:13</t>
  </si>
  <si>
    <t>M-874 BEŞYOL 35-02-M00874_99990003_99990003</t>
  </si>
  <si>
    <t>10.11.2021 12:24:15</t>
  </si>
  <si>
    <t>10.11.2021 18:14:07</t>
  </si>
  <si>
    <t>10.11.2021 10:01:58</t>
  </si>
  <si>
    <t>10.11.2021 19:40:18</t>
  </si>
  <si>
    <t>10.11.2021 12:49:19</t>
  </si>
  <si>
    <t>10.11.2021 17:08:40</t>
  </si>
  <si>
    <t>K-3703 35-01-K03703_910861481_910861481</t>
  </si>
  <si>
    <t>10.11.2021 11:06:11</t>
  </si>
  <si>
    <t>10.11.2021 13:32:27</t>
  </si>
  <si>
    <t>TR-124 35-15-L00124_950359520_950359520</t>
  </si>
  <si>
    <t>10.11.2021 06:11:35</t>
  </si>
  <si>
    <t>10.11.2021 08:07:12</t>
  </si>
  <si>
    <t>10.11.2021 09:34:37</t>
  </si>
  <si>
    <t>10.11.2021 19:19:26</t>
  </si>
  <si>
    <t>EMİRLİ TR-1 35-15-L00857_950406528_950406528</t>
  </si>
  <si>
    <t>10.11.2021 18:38:50</t>
  </si>
  <si>
    <t>10.11.2021 22:56:56</t>
  </si>
  <si>
    <t>HASSEKİ TR-1 35-21-L00066_949938582_949938582</t>
  </si>
  <si>
    <t>10.11.2021 07:25:55</t>
  </si>
  <si>
    <t>10.11.2021 16:28:35</t>
  </si>
  <si>
    <t>DAĞDERE TR-1 35-29-L00320_950317467_950317467</t>
  </si>
  <si>
    <t>10.11.2021 13:37:40</t>
  </si>
  <si>
    <t>10.11.2021 22:03:48</t>
  </si>
  <si>
    <t>ÇAMBEL TR1 35-27-M00477_959852809_959852809</t>
  </si>
  <si>
    <t>10.11.2021 16:33:25</t>
  </si>
  <si>
    <t>10.11.2021 22:57:35</t>
  </si>
  <si>
    <t>KEMALİYE TR-7 45-73-M00155_SARI SIĞIRLI İÇME SUYU ÇIKIŞI M01_2088527</t>
  </si>
  <si>
    <t>10.11.2021 14:11:45</t>
  </si>
  <si>
    <t>10.11.2021 15:46:08</t>
  </si>
  <si>
    <t>K-1675 35-02-K01675_913045172_913045172</t>
  </si>
  <si>
    <t>10.11.2021 12:34:41</t>
  </si>
  <si>
    <t>10.11.2021 21:46:18</t>
  </si>
  <si>
    <t>10.11.2021 03:20:41</t>
  </si>
  <si>
    <t>10.11.2021 04:58:48</t>
  </si>
  <si>
    <t>TR-26 35-16-L00026_953330118_953330118</t>
  </si>
  <si>
    <t>10.11.2021 18:50:37</t>
  </si>
  <si>
    <t>10.11.2021 19:40:45</t>
  </si>
  <si>
    <t>SULTAN YAYLASI TR-1 45-71-M01766_D_56384963_56384963</t>
  </si>
  <si>
    <t>10.11.2021 11:31:41</t>
  </si>
  <si>
    <t>10.11.2021 20:18:00</t>
  </si>
  <si>
    <t>HACIKÖSELİ TR-1 45-83-L00427_48140030_56402528_56402528</t>
  </si>
  <si>
    <t>10.11.2021 15:53:31</t>
  </si>
  <si>
    <t>10.11.2021 20:15:54</t>
  </si>
  <si>
    <t>ÇALTIDERE KÖK 35-17-M00231_TR-2 M04_66291236</t>
  </si>
  <si>
    <t>10.11.2021 16:17:13</t>
  </si>
  <si>
    <t>10.11.2021 17:38:11</t>
  </si>
  <si>
    <t>10.11.2021 09:27:35</t>
  </si>
  <si>
    <t>10.11.2021 19:28:25</t>
  </si>
  <si>
    <t>KARAREİS KÖK 35-19-M00442_KARAREİS M02_72153263</t>
  </si>
  <si>
    <t>10.11.2021 09:30:59</t>
  </si>
  <si>
    <t>10.11.2021 14:51:52</t>
  </si>
  <si>
    <t>GEDİK TR-1 35-31-L00135_47845281_56391875_56391875</t>
  </si>
  <si>
    <t>10.11.2021 20:53:00</t>
  </si>
  <si>
    <t>10.11.2021 22:25:53</t>
  </si>
  <si>
    <t>10.11.2021 08:43:36</t>
  </si>
  <si>
    <t>10.11.2021 12:52:04</t>
  </si>
  <si>
    <t>GEDİK DUTLUDERE TR-3 35-31-L00132_47844963_56392882_56392882</t>
  </si>
  <si>
    <t>10.11.2021 22:23:00</t>
  </si>
  <si>
    <t>10.11.2021 22:57:34</t>
  </si>
  <si>
    <t>OVACIK TR-6 35-31-L00148_47821955_56352477_56352477</t>
  </si>
  <si>
    <t>10.11.2021 08:06:53</t>
  </si>
  <si>
    <t>10.11.2021 12:57:14</t>
  </si>
  <si>
    <t>YAĞLAR TR-2 35-31-L00423_B_56386379_56386379</t>
  </si>
  <si>
    <t>10.11.2021 14:55:07</t>
  </si>
  <si>
    <t>10.11.2021 18:17:26</t>
  </si>
  <si>
    <t>10.11.2021 00:40:42</t>
  </si>
  <si>
    <t>10.11.2021 01:34:00</t>
  </si>
  <si>
    <t>K-1397 GÖRECE 35-22-K01397_955261972_955261972</t>
  </si>
  <si>
    <t>10.11.2021 18:07:04</t>
  </si>
  <si>
    <t>10.11.2021 19:14:24</t>
  </si>
  <si>
    <t>KOYUNDERE TR-16 35-28-M00160_B_56379566_56379566</t>
  </si>
  <si>
    <t>10.11.2021 08:50:29</t>
  </si>
  <si>
    <t>10.11.2021 12:09:26</t>
  </si>
  <si>
    <t>10.11.2021 16:46:00</t>
  </si>
  <si>
    <t>10.11.2021 22:51:24</t>
  </si>
  <si>
    <t>KÜÇÜK EVRENOS TR-3 45-71-M01396_44424420_56385635_56385635</t>
  </si>
  <si>
    <t>10.11.2021 14:34:29</t>
  </si>
  <si>
    <t>10.11.2021 17:19:26</t>
  </si>
  <si>
    <t>SARIGÖL TR-53 45-79-M00053_945567716_945567716</t>
  </si>
  <si>
    <t>10.11.2021 10:28:46</t>
  </si>
  <si>
    <t>10.11.2021 12:26:39</t>
  </si>
  <si>
    <t>VELİLER KÖK 35-31-L00116_VELİLER TR-1 L02_2119147</t>
  </si>
  <si>
    <t>10.11.2021 10:55:23</t>
  </si>
  <si>
    <t>10.11.2021 18:39:13</t>
  </si>
  <si>
    <t>DÜNDARLI TR-2 35-24-M00203_B_56355300_56355300</t>
  </si>
  <si>
    <t>10.11.2021 14:09:25</t>
  </si>
  <si>
    <t>10.11.2021 14:49:08</t>
  </si>
  <si>
    <t>TEKKE TR-3 35-15-L00125_B_56368952_56368952</t>
  </si>
  <si>
    <t>10.11.2021 10:56:37</t>
  </si>
  <si>
    <t>10.11.2021 19:08:47</t>
  </si>
  <si>
    <t>TIRAZLI KÖK 45-79-M00079_BAHARLAR M06_72036291</t>
  </si>
  <si>
    <t>10.11.2021 13:41:43</t>
  </si>
  <si>
    <t>10.11.2021 15:19:35</t>
  </si>
  <si>
    <t>TR-1/45-A 45-72-M00114_D_65509460_65509460</t>
  </si>
  <si>
    <t>10.11.2021 16:36:09</t>
  </si>
  <si>
    <t>10.11.2021 17:12:45</t>
  </si>
  <si>
    <t>BULGURCA TR-1 35-22-M00252_A_56389488_56389488</t>
  </si>
  <si>
    <t>10.11.2021 14:27:35</t>
  </si>
  <si>
    <t>10.11.2021 15:37:55</t>
  </si>
  <si>
    <t>BOYABAĞ TR-1 35-21-L00113_35-21-L00113_2373867</t>
  </si>
  <si>
    <t>10.11.2021 07:54:53</t>
  </si>
  <si>
    <t>10.11.2021 10:10:57</t>
  </si>
  <si>
    <t>BALIKLI TR-2 45-75-M00373__72372033_72372033</t>
  </si>
  <si>
    <t>10.11.2021 13:06:34</t>
  </si>
  <si>
    <t>10.11.2021 14:12:50</t>
  </si>
  <si>
    <t>10.11.2021 18:43:21</t>
  </si>
  <si>
    <t>10.11.2021 21:49:53</t>
  </si>
  <si>
    <t>10.11.2021 10:13:29</t>
  </si>
  <si>
    <t>10.11.2021 11:54:15</t>
  </si>
  <si>
    <t>SOMA KÖYLER DM-2 45-82-M00125_KÖYLER 34.5 M08_2035836</t>
  </si>
  <si>
    <t>10.11.2021 09:57:44</t>
  </si>
  <si>
    <t>10.11.2021 10:18:54</t>
  </si>
  <si>
    <t>10.11.2021 15:53:35</t>
  </si>
  <si>
    <t>10.11.2021 18:40:21</t>
  </si>
  <si>
    <t>ÖVEÇLİ TR-2 45-76-L00135_DIREK TIPI TRAFO HUCRESI H01_2092593</t>
  </si>
  <si>
    <t>10.11.2021 09:35:44</t>
  </si>
  <si>
    <t>10.11.2021 11:36:06</t>
  </si>
  <si>
    <t>TR-157 35-19-M00157_35-19-M00157_2371664</t>
  </si>
  <si>
    <t>10.11.2021 10:21:57</t>
  </si>
  <si>
    <t>10.11.2021 11:09:04</t>
  </si>
  <si>
    <t>M-1112 35-08-M01112_TRAFO M03_42040110</t>
  </si>
  <si>
    <t>10.11.2021 16:16:26</t>
  </si>
  <si>
    <t>10.11.2021 18:30:40</t>
  </si>
  <si>
    <t>YAĞLAR TR-3 35-31-L00421_A_56386663_56386663</t>
  </si>
  <si>
    <t>10.11.2021 06:00:28</t>
  </si>
  <si>
    <t>10.11.2021 07:15:22</t>
  </si>
  <si>
    <t>TAŞLIYATAK TR-2 35-31-L00365_35-31-L00365_2365635</t>
  </si>
  <si>
    <t>10.11.2021 19:35:07</t>
  </si>
  <si>
    <t>10.11.2021 22:56:09</t>
  </si>
  <si>
    <t>GEBELER TR-1 45-76-L00175_A_56384149_56384149</t>
  </si>
  <si>
    <t>10.11.2021 07:11:09</t>
  </si>
  <si>
    <t>10.11.2021 12:13:29</t>
  </si>
  <si>
    <t>10.11.2021 09:23:05</t>
  </si>
  <si>
    <t>10.11.2021 19:52:50</t>
  </si>
  <si>
    <t>M-970 35-03-M00970_910446259_910446259</t>
  </si>
  <si>
    <t>10.11.2021 03:06:05</t>
  </si>
  <si>
    <t>10.11.2021 06:23:22</t>
  </si>
  <si>
    <t>K-4255 35-01-K04255_910977639_910977639</t>
  </si>
  <si>
    <t>10.11.2021 11:30:39</t>
  </si>
  <si>
    <t>10.11.2021 14:36:03</t>
  </si>
  <si>
    <t>10.11.2021 22:32:43</t>
  </si>
  <si>
    <t>10.11.2021 23:36:37</t>
  </si>
  <si>
    <t>DÜNDARLI TR-2 35-29-L00331_A_56399883_56399883</t>
  </si>
  <si>
    <t>10.11.2021 14:54:07</t>
  </si>
  <si>
    <t>10.11.2021 23:10:32</t>
  </si>
  <si>
    <t>10.11.2021 12:14:43</t>
  </si>
  <si>
    <t>10.11.2021 12:17:00</t>
  </si>
  <si>
    <t>CEVİZLİ ASKERLER TR-4 35-31-L00323_DIREK TIPI TRAFO HUCRESI H01_2050068</t>
  </si>
  <si>
    <t>10.11.2021 18:56:01</t>
  </si>
  <si>
    <t>10.11.2021 20:36:12</t>
  </si>
  <si>
    <t>KAZIM ÖZTÜRK SULAMA GRUBU 35-29-M00337_DIREK TIPI TRAFO HUCRESI H01_2101148</t>
  </si>
  <si>
    <t>10.11.2021 13:02:00</t>
  </si>
  <si>
    <t>10.11.2021 16:03:59</t>
  </si>
  <si>
    <t>M-657 35-17-M00657_HatBaşıAyırıcı_50251877 M03_50251877</t>
  </si>
  <si>
    <t>10.11.2021 10:34:04</t>
  </si>
  <si>
    <t>10.11.2021 12:05:45</t>
  </si>
  <si>
    <t>M-3097 35-02-M03097_M-3076 K03_2090822</t>
  </si>
  <si>
    <t>10.11.2021 14:14:24</t>
  </si>
  <si>
    <t>10.11.2021 14:54:02</t>
  </si>
  <si>
    <t>TR-103 35-15-L00103_TR-119 L02_66678635</t>
  </si>
  <si>
    <t>10.11.2021 17:24:53</t>
  </si>
  <si>
    <t>10.11.2021 17:45:23</t>
  </si>
  <si>
    <t>KADIOVACIK TR-1 35-19-M00202_956696993_956696993</t>
  </si>
  <si>
    <t>10.11.2021 17:37:33</t>
  </si>
  <si>
    <t>10.11.2021 19:46:43</t>
  </si>
  <si>
    <t>10.11.2021 07:56:50</t>
  </si>
  <si>
    <t>10.11.2021 07:59:52</t>
  </si>
  <si>
    <t>KARABURUN İM 35-21-A00001_KÜÇÜKBAHÇE L05_2314244</t>
  </si>
  <si>
    <t>10.11.2021 12:10:26</t>
  </si>
  <si>
    <t>10.11.2021 15:28:21</t>
  </si>
  <si>
    <t>K-2495 35-02-K02495_99872267_99872267</t>
  </si>
  <si>
    <t>10.11.2021 18:39:00</t>
  </si>
  <si>
    <t>10.11.2021 20:20:27</t>
  </si>
  <si>
    <t>TR-1/2 BAYSAN KABİN 35-20-L00002_95000039025_95000039025</t>
  </si>
  <si>
    <t>10.11.2021 14:32:41</t>
  </si>
  <si>
    <t>10.11.2021 15:36:29</t>
  </si>
  <si>
    <t>YUKARI SÜTÇÜLER KÖYÜ TR-1 35-27-M00410_ H_80310451</t>
  </si>
  <si>
    <t>10.11.2021 03:51:45</t>
  </si>
  <si>
    <t>10.11.2021 06:02:12</t>
  </si>
  <si>
    <t>DOĞANCI TR-7 35-31-L00332_35-31-L00332_2365000</t>
  </si>
  <si>
    <t>10.11.2021 08:45:13</t>
  </si>
  <si>
    <t>10.11.2021 15:02:52</t>
  </si>
  <si>
    <t>DM-1/13 45-71-M00034_A a3_45143088</t>
  </si>
  <si>
    <t>10.11.2021 23:56:00</t>
  </si>
  <si>
    <t>11.11.2021 02:55:54</t>
  </si>
  <si>
    <t>ERGENEKON TR-9 45-83-M00621_ERGENEKON TR-12 M05_61203672</t>
  </si>
  <si>
    <t>10.11.2021 10:20:18</t>
  </si>
  <si>
    <t>10.11.2021 13:11:54</t>
  </si>
  <si>
    <t>SELENDİ DM 45-81-M00001_SELENDİ ŞEHİR-1 M02_2321594</t>
  </si>
  <si>
    <t>10.11.2021 15:20:26</t>
  </si>
  <si>
    <t>10.11.2021 16:04:26</t>
  </si>
  <si>
    <t>KARAKUYU KÖK 35-26-M00437_TR-2/TR-3/TR-4/TARİŞ/ŞİNASİ ERTAN İÇE SUYU M12_66057220</t>
  </si>
  <si>
    <t>10.11.2021 17:00:10</t>
  </si>
  <si>
    <t>10.11.2021 18:43:55</t>
  </si>
  <si>
    <t>TAYTAN OFİS KÖK 45-78-M00314_SALİHLİ DM-1 GİRİŞİ (DEMİRKÖPRÜ-1) M011_60669726</t>
  </si>
  <si>
    <t>10.11.2021 11:10:43</t>
  </si>
  <si>
    <t>10.11.2021 11:19:00</t>
  </si>
  <si>
    <t>M-869 EĞRİDERE KÖYÜ 35-02-M00869_A_56364100_56364100</t>
  </si>
  <si>
    <t>10.11.2021 17:33:37</t>
  </si>
  <si>
    <t>10.11.2021 19:20:59</t>
  </si>
  <si>
    <t>ARSLANLAR TM 35-26-A00004_KÖYLER-2 L43_2305570</t>
  </si>
  <si>
    <t>10.11.2021 08:03:00</t>
  </si>
  <si>
    <t>10.11.2021 09:25:23</t>
  </si>
  <si>
    <t>M-3069(YATIRIM REZERVE) 35-01-M03069_A_56369409_56369409</t>
  </si>
  <si>
    <t>10.11.2021 06:34:22</t>
  </si>
  <si>
    <t>10.11.2021 09:49:39</t>
  </si>
  <si>
    <t>DURMUŞ ÇARDAKLI ÖZEL TR 35-27-M00459Ö_DIREK TIPI TRAFO HUCRESI H01_2051788</t>
  </si>
  <si>
    <t>10.11.2021 11:27:03</t>
  </si>
  <si>
    <t>10.11.2021 15:40:10</t>
  </si>
  <si>
    <t>HALKEĞİTİMCİLER-2 35-30-M00348_955305671_955305671</t>
  </si>
  <si>
    <t>10.11.2021 13:08:14</t>
  </si>
  <si>
    <t>10.11.2021 14:53:58</t>
  </si>
  <si>
    <t>TR-17 45-78-L00017_C_56384649_56384649</t>
  </si>
  <si>
    <t>10.11.2021 16:01:05</t>
  </si>
  <si>
    <t>10.11.2021 17:04:07</t>
  </si>
  <si>
    <t>K-1332 35-03-K01332_35-03-K01332_41943928</t>
  </si>
  <si>
    <t>10.11.2021 13:49:33</t>
  </si>
  <si>
    <t>10.11.2021 15:43:56</t>
  </si>
  <si>
    <t>10.11.2021 09:14:53</t>
  </si>
  <si>
    <t>10.11.2021 09:28:45</t>
  </si>
  <si>
    <t>SARIÇAY KÖPRÜSÜ TR-1 35-22-M00297_95000486655_95000486655</t>
  </si>
  <si>
    <t>10.11.2021 19:14:28</t>
  </si>
  <si>
    <t>10.11.2021 21:54:24</t>
  </si>
  <si>
    <t>KARAGÖL TR-1 35-28-M00250_A_56356332_56356332</t>
  </si>
  <si>
    <t>10.11.2021 14:53:32</t>
  </si>
  <si>
    <t>10.11.2021 15:52:58</t>
  </si>
  <si>
    <t>TR-24 35-15-L00024_TR-165 L04_66866843</t>
  </si>
  <si>
    <t>10.11.2021 11:31:34</t>
  </si>
  <si>
    <t>10.11.2021 17:40:31</t>
  </si>
  <si>
    <t>KUŞÇULAR DM-2 35-19-M00515_956698339_956698339</t>
  </si>
  <si>
    <t>10.11.2021 09:42:46</t>
  </si>
  <si>
    <t>10.11.2021 12:45:30</t>
  </si>
  <si>
    <t>K-211 35-02-K00211_99549299_99549299</t>
  </si>
  <si>
    <t>10.11.2021 09:42:05</t>
  </si>
  <si>
    <t>10.11.2021 15:11:10</t>
  </si>
  <si>
    <t>ALAŞEHİR TM 45-73-A00001_KEMALİYE-2 M20_2312685</t>
  </si>
  <si>
    <t>10.11.2021 11:51:53</t>
  </si>
  <si>
    <t>10.11.2021 12:06:08</t>
  </si>
  <si>
    <t>10.11.2021 15:13:43</t>
  </si>
  <si>
    <t>10.11.2021 15:18:53</t>
  </si>
  <si>
    <t>ÇAMBEL TR-2 35-27-M00857_A_56389430_56389430</t>
  </si>
  <si>
    <t>10.11.2021 12:57:00</t>
  </si>
  <si>
    <t>10.11.2021 14:34:04</t>
  </si>
  <si>
    <t>AKHİSAR İM 45-72-A00001_TR-A L08_2058441</t>
  </si>
  <si>
    <t>10.11.2021 15:33:54</t>
  </si>
  <si>
    <t>10.11.2021 15:59:00</t>
  </si>
  <si>
    <t>10.11.2021 04:54:03</t>
  </si>
  <si>
    <t>ÇEVİRCEK KÖYÜ TR-1 45-82-M00347_945518415_945518415</t>
  </si>
  <si>
    <t>10.11.2021 14:05:17</t>
  </si>
  <si>
    <t>10.11.2021 19:15:41</t>
  </si>
  <si>
    <t>M-1149 35-09-M01149_M-538 M07_47615744</t>
  </si>
  <si>
    <t>10.11.2021 16:33:15</t>
  </si>
  <si>
    <t>10.11.2021 18:01:47</t>
  </si>
  <si>
    <t>10.11.2021 09:32:49</t>
  </si>
  <si>
    <t>10.11.2021 19:15:24</t>
  </si>
  <si>
    <t>L-524 SAĞLIKÇILAR 35-18-L00524_950440370_950440370</t>
  </si>
  <si>
    <t>10.11.2021 17:52:47</t>
  </si>
  <si>
    <t>10.11.2021 19:39:28</t>
  </si>
  <si>
    <t>ÇIKRIKÇI TR-1 45-81-M00206_C_56400533_56400533</t>
  </si>
  <si>
    <t>10.11.2021 07:12:16</t>
  </si>
  <si>
    <t>10.11.2021 09:05:35</t>
  </si>
  <si>
    <t>KURUCUOVA TR-7 35-15-L00248_35-15-L00248_2365156</t>
  </si>
  <si>
    <t>10.11.2021 10:23:28</t>
  </si>
  <si>
    <t>10.11.2021 13:07:48</t>
  </si>
  <si>
    <t>K-1870 35-09-K01870_913134538_913134538</t>
  </si>
  <si>
    <t>10.11.2021 08:31:14</t>
  </si>
  <si>
    <t>10.11.2021 10:11:19</t>
  </si>
  <si>
    <t>AKÇEŞME TR-2 45-75-M00275_A_56390196_56390196</t>
  </si>
  <si>
    <t>10.11.2021 17:53:21</t>
  </si>
  <si>
    <t>10.11.2021 20:10:25</t>
  </si>
  <si>
    <t>10.11.2021 15:57:51</t>
  </si>
  <si>
    <t>10.11.2021 18:37:00</t>
  </si>
  <si>
    <t>MERDİVENLİ TR-1 35-30-M00161_B_56354308_56354308</t>
  </si>
  <si>
    <t>10.11.2021 14:42:19</t>
  </si>
  <si>
    <t>10.11.2021 18:26:17</t>
  </si>
  <si>
    <t>BOSTANLAR TR-1 45-71-M02367_953194729_953194729</t>
  </si>
  <si>
    <t>10.11.2021 09:32:16</t>
  </si>
  <si>
    <t>10.11.2021 14:20:34</t>
  </si>
  <si>
    <t>TR-115 35-16-L00115_A_56397754_56397754</t>
  </si>
  <si>
    <t>10.11.2021 13:45:53</t>
  </si>
  <si>
    <t>10.11.2021 14:30:27</t>
  </si>
  <si>
    <t>10.11.2021 11:23:16</t>
  </si>
  <si>
    <t>10.11.2021 11:59:00</t>
  </si>
  <si>
    <t>YAYLAKÖY KÖYÜ TR-1 45-71-M01710_DIREK TIPI TRAFO HUCRESI H01_2085585</t>
  </si>
  <si>
    <t>10.11.2021 10:23:15</t>
  </si>
  <si>
    <t>10.11.2021 13:02:58</t>
  </si>
  <si>
    <t>K-3559 35-02-K03559_A_56372696_56372696</t>
  </si>
  <si>
    <t>10.11.2021 06:49:19</t>
  </si>
  <si>
    <t>10.11.2021 08:27:00</t>
  </si>
  <si>
    <t>10.11.2021 21:38:35</t>
  </si>
  <si>
    <t>10.11.2021 21:42:43</t>
  </si>
  <si>
    <t>EYNEZ KÖK 45-82-M00158_EYNEZ M04_72199497</t>
  </si>
  <si>
    <t>10.11.2021 01:14:12</t>
  </si>
  <si>
    <t>10.11.2021 02:49:56</t>
  </si>
  <si>
    <t>ÇATALOLUK DM 45-74-M00227_GÖRDES M01_2114911</t>
  </si>
  <si>
    <t>10.11.2021 18:01:00</t>
  </si>
  <si>
    <t>10.11.2021 18:35:57</t>
  </si>
  <si>
    <t>ARAPLI OVASI TR-2 35-16-M00748_47492299_56396784_56396784</t>
  </si>
  <si>
    <t>10.11.2021 19:05:00</t>
  </si>
  <si>
    <t>10.11.2021 20:18:30</t>
  </si>
  <si>
    <t>SELENDİ DM 45-81-M00001_KINIK M06_2077097</t>
  </si>
  <si>
    <t>10.11.2021 14:03:43</t>
  </si>
  <si>
    <t>10.11.2021 14:04:43</t>
  </si>
  <si>
    <t>L-270 35-18-L00270_950444771_950444771</t>
  </si>
  <si>
    <t>10.11.2021 13:08:35</t>
  </si>
  <si>
    <t>TR-121 35-16-L00121_DAĞITIM TRAFO TR-121 L03_72037332</t>
  </si>
  <si>
    <t>10.11.2021 01:30:00</t>
  </si>
  <si>
    <t>10.11.2021 02:08:18</t>
  </si>
  <si>
    <t>K-1480 35-09-K01480_D_56380910_56380910</t>
  </si>
  <si>
    <t>10.11.2021 09:30:22</t>
  </si>
  <si>
    <t>10.11.2021 11:01:13</t>
  </si>
  <si>
    <t>M-45 35-25-M00107__72374314_72374314</t>
  </si>
  <si>
    <t>10.11.2021 18:16:26</t>
  </si>
  <si>
    <t>10.11.2021 20:21:55</t>
  </si>
  <si>
    <t>TAŞKESİK TR-2 35-26-L00220_9428024_56357737_56357737</t>
  </si>
  <si>
    <t>10.11.2021 14:59:02</t>
  </si>
  <si>
    <t>10.11.2021 19:03:21</t>
  </si>
  <si>
    <t>L-430 35-18-L00430_950459905_950459905</t>
  </si>
  <si>
    <t>10.11.2021 14:40:49</t>
  </si>
  <si>
    <t>10.11.2021 18:33:55</t>
  </si>
  <si>
    <t>YENMİŞ KÖK 35-27-M00366_ÇAMBEL-1 M03_72163706</t>
  </si>
  <si>
    <t>10.11.2021 14:07:56</t>
  </si>
  <si>
    <t>10.11.2021 15:51:58</t>
  </si>
  <si>
    <t>ÇOBANKÖY TR-1 35-29-L00507_35-29-L00507_2373624</t>
  </si>
  <si>
    <t>10.11.2021 09:59:59</t>
  </si>
  <si>
    <t>10.11.2021 17:39:31</t>
  </si>
  <si>
    <t>ÇUKURALTI M-38 35-25-M00079_C_56372425_56372425</t>
  </si>
  <si>
    <t>10.11.2021 19:57:08</t>
  </si>
  <si>
    <t>10.11.2021 21:54:36</t>
  </si>
  <si>
    <t>10.11.2021 11:37:33</t>
  </si>
  <si>
    <t>10.11.2021 11:48:00</t>
  </si>
  <si>
    <t>10.11.2021 05:41:50</t>
  </si>
  <si>
    <t>10.11.2021 06:37:42</t>
  </si>
  <si>
    <t>KAŞIKÇI TAŞPINAR TR-1 45-75-M00083_A_56393759_56393759</t>
  </si>
  <si>
    <t>10.11.2021 16:27:37</t>
  </si>
  <si>
    <t>10.11.2021 23:03:15</t>
  </si>
  <si>
    <t>10.11.2021 11:22:42</t>
  </si>
  <si>
    <t>10.11.2021 15:35:34</t>
  </si>
  <si>
    <t>YAKACIK TR-4 35-20-L00242_6871158_56374649_56374649</t>
  </si>
  <si>
    <t>10.11.2021 18:34:30</t>
  </si>
  <si>
    <t>10.11.2021 22:37:46</t>
  </si>
  <si>
    <t>K-251 35-02-K00251_K-538 K02_2098536</t>
  </si>
  <si>
    <t>10.11.2021 09:05:23</t>
  </si>
  <si>
    <t>10.11.2021 17:28:00</t>
  </si>
  <si>
    <t>K-273 35-01-K00273_98309367_98309367</t>
  </si>
  <si>
    <t>10.11.2021 08:42:34</t>
  </si>
  <si>
    <t>10.11.2021 19:51:00</t>
  </si>
  <si>
    <t>ÖRENCİK KAPAN TR-1 35-31-L00224_B_72233179_72233179</t>
  </si>
  <si>
    <t>10.11.2021 18:40:38</t>
  </si>
  <si>
    <t>11.11.2021 02:03:27</t>
  </si>
  <si>
    <t>10.11.2021 09:24:00</t>
  </si>
  <si>
    <t>10.11.2021 11:20:37</t>
  </si>
  <si>
    <t>L-377 35-18-L00377_950448882_950448882</t>
  </si>
  <si>
    <t>10.11.2021 19:30:31</t>
  </si>
  <si>
    <t>10.11.2021 23:53:43</t>
  </si>
  <si>
    <t>PARLAK TR-1 35-21-L00074_ H_76841148</t>
  </si>
  <si>
    <t>10.11.2021 17:59:53</t>
  </si>
  <si>
    <t>10.11.2021 22:49:54</t>
  </si>
  <si>
    <t>L-498 35-18-L00498_9239815_56367619_56367619</t>
  </si>
  <si>
    <t>10.11.2021 11:33:28</t>
  </si>
  <si>
    <t>10.11.2021 15:01:09</t>
  </si>
  <si>
    <t>AŞAĞI YENMİŞ KÖYÜ TR1 35-27-M00383_B_56378726_56378726</t>
  </si>
  <si>
    <t>10.11.2021 15:48:32</t>
  </si>
  <si>
    <t>10.11.2021 20:06:29</t>
  </si>
  <si>
    <t>10.11.2021 09:43:29</t>
  </si>
  <si>
    <t>10.11.2021 12:48:47</t>
  </si>
  <si>
    <t>YENMİŞ KÖK 35-27-M00366_HatBaşıAyırıcı_54697564 M06_54697564</t>
  </si>
  <si>
    <t>10.11.2021 08:11:20</t>
  </si>
  <si>
    <t>10.11.2021 09:46:53</t>
  </si>
  <si>
    <t>YENİKÖY TR-2 35-23-M00086_DIREK TIPI TRAFO HUCRESI H01_2056540</t>
  </si>
  <si>
    <t>10.11.2021 08:49:25</t>
  </si>
  <si>
    <t>10.11.2021 09:39:36</t>
  </si>
  <si>
    <t>M-1433 35-02-M01433_A A1_5931319</t>
  </si>
  <si>
    <t>10.11.2021 14:44:39</t>
  </si>
  <si>
    <t>10.11.2021 17:16:42</t>
  </si>
  <si>
    <t>YEŞİLKÖY TR-2 45-71-M01822_43139103_56394346_56394346</t>
  </si>
  <si>
    <t>10.11.2021 06:19:17</t>
  </si>
  <si>
    <t>10.11.2021 17:17:29</t>
  </si>
  <si>
    <t>DM-25/16 45-71-M00392_953191214_953191214</t>
  </si>
  <si>
    <t>10.11.2021 22:06:47</t>
  </si>
  <si>
    <t>10.11.2021 23:59:31</t>
  </si>
  <si>
    <t>K-4439 35-02-K04439_B_56362833_56362833</t>
  </si>
  <si>
    <t>10.11.2021 08:12:14</t>
  </si>
  <si>
    <t>10.11.2021 15:00:57</t>
  </si>
  <si>
    <t>KERİMAĞA ORTAKÖY TR-1 45-78-M00785_49188997_56406082_56406082</t>
  </si>
  <si>
    <t>10.11.2021 14:46:40</t>
  </si>
  <si>
    <t>10.11.2021 15:56:10</t>
  </si>
  <si>
    <t>10.11.2021 13:04:28</t>
  </si>
  <si>
    <t>10.11.2021 18:16:50</t>
  </si>
  <si>
    <t>K-1222 35-01-K01222_911867584_911867584</t>
  </si>
  <si>
    <t>10.11.2021 10:28:26</t>
  </si>
  <si>
    <t>10.11.2021 13:22:52</t>
  </si>
  <si>
    <t>DİKİLİ TM 35-30-A00003_DİKİLİ M012_47431166</t>
  </si>
  <si>
    <t>10.11.2021 10:26:13</t>
  </si>
  <si>
    <t>10.11.2021 11:01:00</t>
  </si>
  <si>
    <t>TR-97 MENTEŞ YOLU 35-19-L00097_35-19-L00097_2360137</t>
  </si>
  <si>
    <t>10.11.2021 16:51:00</t>
  </si>
  <si>
    <t>10.11.2021 18:02:14</t>
  </si>
  <si>
    <t>TR-111 ZEYTİNALANI 35-19-L00111_95000092982_95000092982</t>
  </si>
  <si>
    <t>10.11.2021 11:13:15</t>
  </si>
  <si>
    <t>10.11.2021 13:31:21</t>
  </si>
  <si>
    <t>DAĞKIZILCA-4 35-26-M00519_95000015923_95000015923</t>
  </si>
  <si>
    <t>10.11.2021 13:08:51</t>
  </si>
  <si>
    <t>10.11.2021 15:43:47</t>
  </si>
  <si>
    <t>10.11.2021 12:28:13</t>
  </si>
  <si>
    <t>10.11.2021 12:59:55</t>
  </si>
  <si>
    <t>10.11.2021 07:45:36</t>
  </si>
  <si>
    <t>10.11.2021 08:41:48</t>
  </si>
  <si>
    <t>AŞAĞICUMA DM 35-16-M00103_OKÇULAR M02_72040416</t>
  </si>
  <si>
    <t>10.11.2021 07:39:13</t>
  </si>
  <si>
    <t>10.11.2021 10:16:49</t>
  </si>
  <si>
    <t>ULUCAK DM-2/1 35-27-M00335_C_56366608_56366608</t>
  </si>
  <si>
    <t>10.11.2021 17:28:58</t>
  </si>
  <si>
    <t>10.11.2021 18:52:23</t>
  </si>
  <si>
    <t>GÜMÜŞGÖLÜ TARIMSAL SULAMA TR-1 35-22-M00210_DIREK TIPI TRAFO HUCRESI H01_2126899</t>
  </si>
  <si>
    <t>10.11.2021 17:51:00</t>
  </si>
  <si>
    <t>10.11.2021 19:56:02</t>
  </si>
  <si>
    <t>SAKARLI KÖK 45-76-M00046_HatBaşıAyırıcı_53136571 M04_53136571</t>
  </si>
  <si>
    <t>10.11.2021 23:23:33</t>
  </si>
  <si>
    <t>10.11.2021 23:49:22</t>
  </si>
  <si>
    <t>K-848 35-04-K00848_K-3857 K02_2314300</t>
  </si>
  <si>
    <t>10.11.2021 08:51:53</t>
  </si>
  <si>
    <t>10.11.2021 09:09:00</t>
  </si>
  <si>
    <t>MEDİ KÖK 35-27-M00425_AKALAN M01_72165903</t>
  </si>
  <si>
    <t>10.11.2021 14:23:23</t>
  </si>
  <si>
    <t>10.11.2021 15:26:33</t>
  </si>
  <si>
    <t>DM-16/16-A 45-71-M00427_953244786_953244786</t>
  </si>
  <si>
    <t>10.11.2021 09:13:06</t>
  </si>
  <si>
    <t>10.11.2021 12:28:36</t>
  </si>
  <si>
    <t>KARABURUN İM 35-21-A00001_HatBaşıAyırıcı_53138036 L05_53138036</t>
  </si>
  <si>
    <t>10.11.2021 19:51:13</t>
  </si>
  <si>
    <t>SEYREKLİ TR-2 35-15-L00440_B_56370344_56370344</t>
  </si>
  <si>
    <t>10.11.2021 15:52:11</t>
  </si>
  <si>
    <t>10.11.2021 20:52:55</t>
  </si>
  <si>
    <t>10.11.2021 11:33:00</t>
  </si>
  <si>
    <t>10.11.2021 12:08:28</t>
  </si>
  <si>
    <t>BAŞARAN TR-1 35-31-L00070_47943138_56369069_56369069</t>
  </si>
  <si>
    <t>10.11.2021 11:07:21</t>
  </si>
  <si>
    <t>10.11.2021 21:46:45</t>
  </si>
  <si>
    <t>ÇALTILI TR-2 45-78-L00367_953279571_953279571</t>
  </si>
  <si>
    <t>10.11.2021 14:01:58</t>
  </si>
  <si>
    <t>10.11.2021 15:02:46</t>
  </si>
  <si>
    <t>L-193 ESENEVLER 35-18-L00193_950461061_950461061</t>
  </si>
  <si>
    <t>10.11.2021 17:56:52</t>
  </si>
  <si>
    <t>10.11.2021 20:35:24</t>
  </si>
  <si>
    <t>DM-3/22 (SULTANPARK) 45-71-M00110_953199634_953199634</t>
  </si>
  <si>
    <t>10.11.2021 10:28:52</t>
  </si>
  <si>
    <t>10.11.2021 13:45:11</t>
  </si>
  <si>
    <t>KÜÇÜK EVRENOS TR-3 45-71-M01396_44424416_56385352_56385352</t>
  </si>
  <si>
    <t>10.11.2021 11:43:23</t>
  </si>
  <si>
    <t>10.11.2021 15:02:14</t>
  </si>
  <si>
    <t>L-455 35-18-L00455_950465671_950465671</t>
  </si>
  <si>
    <t>10.11.2021 09:44:15</t>
  </si>
  <si>
    <t>10.11.2021 17:53:01</t>
  </si>
  <si>
    <t>TR-73 YAŞAR KAHRAMAN GRB. 35-15-M00073_B_56369306_56369306</t>
  </si>
  <si>
    <t>10.11.2021 17:17:03</t>
  </si>
  <si>
    <t>10.11.2021 22:03:43</t>
  </si>
  <si>
    <t>ARAPBAŞI TR-3 35-20-M00033_9860591_56360635_56360635</t>
  </si>
  <si>
    <t>10.11.2021 16:03:21</t>
  </si>
  <si>
    <t>10.11.2021 19:57:33</t>
  </si>
  <si>
    <t>10.11.2021 12:58:05</t>
  </si>
  <si>
    <t>10.11.2021 16:45:28</t>
  </si>
  <si>
    <t>YUSUFLU TR-4 35-20-L00235_10769048_56373612_56373612</t>
  </si>
  <si>
    <t>10.11.2021 10:23:46</t>
  </si>
  <si>
    <t>10.11.2021 11:09:24</t>
  </si>
  <si>
    <t>HALİL ÖNEN KAZIM SULAMA GRUBU 35-29-M00329_DIREK TIPI TRAFO HUCRESI H01_2101142</t>
  </si>
  <si>
    <t>10.11.2021 14:14:00</t>
  </si>
  <si>
    <t>10.11.2021 15:24:55</t>
  </si>
  <si>
    <t>K-2921 35-02-K02921_B_56375473_56375473</t>
  </si>
  <si>
    <t>10.11.2021 10:34:01</t>
  </si>
  <si>
    <t>10.11.2021 12:30:38</t>
  </si>
  <si>
    <t>TR-112 35-15-M00112_950365834_950365834</t>
  </si>
  <si>
    <t>10.11.2021 13:40:19</t>
  </si>
  <si>
    <t>10.11.2021 20:36:38</t>
  </si>
  <si>
    <t>10.11.2021 20:38:34</t>
  </si>
  <si>
    <t>10.11.2021 22:01:07</t>
  </si>
  <si>
    <t>OKLUİSA KÖK 45-81-M00046_CINAN GRUP M04_71994464</t>
  </si>
  <si>
    <t>10.11.2021 10:15:13</t>
  </si>
  <si>
    <t>10.11.2021 10:36:40</t>
  </si>
  <si>
    <t>KIZILKEÇİLİ KÖYÜ TR-1 35-20-L00393_955205102_955205102</t>
  </si>
  <si>
    <t>10.11.2021 14:28:12</t>
  </si>
  <si>
    <t>10.11.2021 18:01:16</t>
  </si>
  <si>
    <t>İSMETİYE TR-1 45-73-M00994_D_56404007_56404007</t>
  </si>
  <si>
    <t>10.11.2021 12:27:08</t>
  </si>
  <si>
    <t>10.11.2021 15:39:55</t>
  </si>
  <si>
    <t>ÇAYIRLI KARŞIYAKA TR-2 35-29-L00161_35-29-L00161_72402806</t>
  </si>
  <si>
    <t>10.11.2021 15:08:10</t>
  </si>
  <si>
    <t>10.11.2021 22:19:04</t>
  </si>
  <si>
    <t>10.11.2021 08:41:33</t>
  </si>
  <si>
    <t>10.11.2021 09:16:42</t>
  </si>
  <si>
    <t>KARABURUN TR-8 35-21-L00015_B_56357681_56357681</t>
  </si>
  <si>
    <t>10.11.2021 05:53:51</t>
  </si>
  <si>
    <t>10.11.2021 07:53:43</t>
  </si>
  <si>
    <t>K-145 35-01-K00145_910768206_910768206</t>
  </si>
  <si>
    <t>10.11.2021 09:32:00</t>
  </si>
  <si>
    <t>10.11.2021 14:37:33</t>
  </si>
  <si>
    <t>K-1982 35-02-K01982_A_56371575_56371575</t>
  </si>
  <si>
    <t>10.11.2021 06:26:39</t>
  </si>
  <si>
    <t>10.11.2021 14:08:17</t>
  </si>
  <si>
    <t>KARAGÖL TR-1 35-28-M00250_35-28-M00250_2372619</t>
  </si>
  <si>
    <t>10.11.2021 17:36:43</t>
  </si>
  <si>
    <t>10.11.2021 18:41:36</t>
  </si>
  <si>
    <t>10.11.2021 09:45:23</t>
  </si>
  <si>
    <t>10.11.2021 10:45:56</t>
  </si>
  <si>
    <t>L-252 SİSSUS HASTANE 35-18-L00252_7491603_56368442_56368442</t>
  </si>
  <si>
    <t>10.11.2021 16:52:35</t>
  </si>
  <si>
    <t>10.11.2021 19:04:09</t>
  </si>
  <si>
    <t>K-195 35-03-K00195_912557912_912557912</t>
  </si>
  <si>
    <t>10.11.2021 07:22:00</t>
  </si>
  <si>
    <t>10.11.2021 13:06:36</t>
  </si>
  <si>
    <t>TR-11 E TURGUT ÖZAL-1 45-71-M00389_953223424_953223424</t>
  </si>
  <si>
    <t>10.11.2021 22:32:48</t>
  </si>
  <si>
    <t>11.11.2021 01:17:43</t>
  </si>
  <si>
    <t>10.11.2021 08:00:00</t>
  </si>
  <si>
    <t>10.11.2021 08:16:21</t>
  </si>
  <si>
    <t>SELENDİ DM 45-81-M00001_DUMANLAR M08_2321588</t>
  </si>
  <si>
    <t>10.11.2021 09:43:33</t>
  </si>
  <si>
    <t>10.11.2021 17:22:34</t>
  </si>
  <si>
    <t>ÇAYAĞZI TR-19 35-31-L00445_ H_47777641</t>
  </si>
  <si>
    <t>10.11.2021 00:50:22</t>
  </si>
  <si>
    <t>10.11.2021 01:02:37</t>
  </si>
  <si>
    <t>TR-142 35-26-M00142_956624939_956624939</t>
  </si>
  <si>
    <t>10.11.2021 08:26:35</t>
  </si>
  <si>
    <t>10.11.2021 10:39:26</t>
  </si>
  <si>
    <t>TR-330 35-19-L00369_956689733_956689733</t>
  </si>
  <si>
    <t>10.11.2021 15:53:46</t>
  </si>
  <si>
    <t>MORDOĞAN TR-23 35-21-L00152_A_56394200_56394200</t>
  </si>
  <si>
    <t>10.11.2021 18:57:03</t>
  </si>
  <si>
    <t>11.11.2021 03:04:15</t>
  </si>
  <si>
    <t>BAYRAM BALCI VE ARKADAŞLARI GRB.TR 35-13-L00093_A_56369527_56369527</t>
  </si>
  <si>
    <t>10.11.2021 14:59:11</t>
  </si>
  <si>
    <t>10.11.2021 16:21:54</t>
  </si>
  <si>
    <t>AKALAN TR-3 35-27-M00431_98779546_98779546</t>
  </si>
  <si>
    <t>10.11.2021 06:41:52</t>
  </si>
  <si>
    <t>10.11.2021 07:51:53</t>
  </si>
  <si>
    <t>KARABURUN İM 35-21-A00001_KÜÇÜKBAHÇE L05_2063036</t>
  </si>
  <si>
    <t>10.11.2021 11:23:07</t>
  </si>
  <si>
    <t>10.11.2021 11:42:56</t>
  </si>
  <si>
    <t>RADAR KÖK 35-21-M00006_RADAR M02_72199828</t>
  </si>
  <si>
    <t>10.11.2021 08:23:44</t>
  </si>
  <si>
    <t>10.11.2021 13:04:51</t>
  </si>
  <si>
    <t>K-4831 35-03-K04966__79304910_79304910</t>
  </si>
  <si>
    <t>10.11.2021 10:18:19</t>
  </si>
  <si>
    <t>10.11.2021 11:29:12</t>
  </si>
  <si>
    <t>BORNOVA TM 35-02-A00005_SİRGELİ K08_2308108</t>
  </si>
  <si>
    <t>10.11.2021 11:37:09</t>
  </si>
  <si>
    <t>10.11.2021 11:53:33</t>
  </si>
  <si>
    <t>HAMZABEYLİ TR-3 45-71-M01773_953189282_953189282</t>
  </si>
  <si>
    <t>10.11.2021 18:46:15</t>
  </si>
  <si>
    <t>10.11.2021 20:15:38</t>
  </si>
  <si>
    <t>UMURLU KAHVEÖNÜ TR-8 35-31-L00372_47788656_56352000_56352000</t>
  </si>
  <si>
    <t>10.11.2021 17:13:15</t>
  </si>
  <si>
    <t>10.11.2021 22:14:54</t>
  </si>
  <si>
    <t>ÇOBANKÖY TR-1 35-29-L00507_950318415_950318415</t>
  </si>
  <si>
    <t>10.11.2021 18:23:19</t>
  </si>
  <si>
    <t>10.11.2021 19:04:31</t>
  </si>
  <si>
    <t>ESBAŞ İM 35-08-A00001_IRMAK M10_2321228</t>
  </si>
  <si>
    <t>10.11.2021 14:34:39</t>
  </si>
  <si>
    <t>10.11.2021 14:43:13</t>
  </si>
  <si>
    <t>K-1870 35-09-K01870_97837223_97837223</t>
  </si>
  <si>
    <t>10.11.2021 17:55:51</t>
  </si>
  <si>
    <t>10.11.2021 20:40:56</t>
  </si>
  <si>
    <t>M-2483 ÖZBİLİMKENT KONUT TR 35-10-M02483_93540939_93540939</t>
  </si>
  <si>
    <t>10.11.2021 13:43:57</t>
  </si>
  <si>
    <t>10.11.2021 15:06:41</t>
  </si>
  <si>
    <t>K-4942 KAPASİTÖR 35-02-K04942_BORNOVA TM K05_72307842</t>
  </si>
  <si>
    <t>10.11.2021 11:53:05</t>
  </si>
  <si>
    <t>10.11.2021 12:43:01</t>
  </si>
  <si>
    <t>ÖMER ÖZGÜR SULAMA GRUBU 35-29-M00365_DIREK TIPI TRAFO HUCRESI H01_2101791</t>
  </si>
  <si>
    <t>10.11.2021 14:16:00</t>
  </si>
  <si>
    <t>10.11.2021 14:59:26</t>
  </si>
  <si>
    <t>M-1335 KAYADİBİ KÖK 35-02-M01335_M-640 TRT ÇIKIŞI M03_2118176</t>
  </si>
  <si>
    <t>10.11.2021 09:27:00</t>
  </si>
  <si>
    <t>10.11.2021 11:00:20</t>
  </si>
  <si>
    <t>MENEMEN TR-15 35-28-L00015_10601670_56367495_56367495</t>
  </si>
  <si>
    <t>10.11.2021 12:29:44</t>
  </si>
  <si>
    <t>10.11.2021 17:25:09</t>
  </si>
  <si>
    <t>ÇAKIRBEYLİ TR-1 35-26-M00486_A_56358893_56358893</t>
  </si>
  <si>
    <t>10.11.2021 13:11:48</t>
  </si>
  <si>
    <t>10.11.2021 14:34:52</t>
  </si>
  <si>
    <t>TEKBIÇAKLAR TR-3 35-31-L00241_35-31-L00241_2365455</t>
  </si>
  <si>
    <t>10.11.2021 10:21:25</t>
  </si>
  <si>
    <t>10.11.2021 18:42:23</t>
  </si>
  <si>
    <t>10.11.2021 08:50:43</t>
  </si>
  <si>
    <t>10.11.2021 08:51:23</t>
  </si>
  <si>
    <t>KAVAKLIDERE TR-9 45-73-M00143_TR-13 GİRİŞ M01_2092505</t>
  </si>
  <si>
    <t>10.11.2021 10:44:55</t>
  </si>
  <si>
    <t>10.11.2021 13:41:11</t>
  </si>
  <si>
    <t>KARABURÇ KÖK 35-31-L00253_SARIKAYA L02_2113672</t>
  </si>
  <si>
    <t>10.11.2021 15:31:23</t>
  </si>
  <si>
    <t>10.11.2021 15:31:43</t>
  </si>
  <si>
    <t>OSMANGAZİ İM 35-02-A00004_FATİH K20_2052159</t>
  </si>
  <si>
    <t>10.11.2021 13:30:28</t>
  </si>
  <si>
    <t>10.11.2021 14:14:43</t>
  </si>
  <si>
    <t>KARABAĞ TR-2 35-31-L00129_956591036_956591036</t>
  </si>
  <si>
    <t>10.11.2021 12:42:23</t>
  </si>
  <si>
    <t>10.11.2021 23:55:32</t>
  </si>
  <si>
    <t>K-2509 35-02-K02509_912963725_912963725</t>
  </si>
  <si>
    <t>10.11.2021 20:55:58</t>
  </si>
  <si>
    <t>10.11.2021 22:47:14</t>
  </si>
  <si>
    <t>M-2013 35-10-M02013_B B01b_79887052</t>
  </si>
  <si>
    <t>10.11.2021 13:02:41</t>
  </si>
  <si>
    <t>10.11.2021 14:16:43</t>
  </si>
  <si>
    <t>K-941 35-02-K00941_9349235 G2B_5841193</t>
  </si>
  <si>
    <t>10.11.2021 06:30:19</t>
  </si>
  <si>
    <t>10.11.2021 10:47:38</t>
  </si>
  <si>
    <t>KARABURUN GIS TM 35-19-A00008_EĞLENHOCA M04_2317315</t>
  </si>
  <si>
    <t>10.11.2021 12:49:00</t>
  </si>
  <si>
    <t>10.11.2021 15:04:10</t>
  </si>
  <si>
    <t>UZUNKÖY TR-3 35-31-L00145_47826860_56352614_56352614</t>
  </si>
  <si>
    <t>10.11.2021 11:57:55</t>
  </si>
  <si>
    <t>10.11.2021 14:36:38</t>
  </si>
  <si>
    <t>L-287 SCOTCH PARK 35-18-L00287_950447165_950447165</t>
  </si>
  <si>
    <t>10.11.2021 03:46:47</t>
  </si>
  <si>
    <t>10.11.2021 05:03:36</t>
  </si>
  <si>
    <t>10.11.2021 16:54:08</t>
  </si>
  <si>
    <t>10.11.2021 17:59:48</t>
  </si>
  <si>
    <t>TR-11 SANAYİ SİTESİ 35-19-L00011_5843726_60983490_60983490</t>
  </si>
  <si>
    <t>10.11.2021 17:26:30</t>
  </si>
  <si>
    <t>10.11.2021 18:04:22</t>
  </si>
  <si>
    <t>TR-2/15-1 45-72-L00964__72373499_72373499</t>
  </si>
  <si>
    <t>10.11.2021 09:43:00</t>
  </si>
  <si>
    <t>10.11.2021 11:46:22</t>
  </si>
  <si>
    <t>BAYAT ALANDAMLARI TR-1 45-75-M00243_B_56386648_56386648</t>
  </si>
  <si>
    <t>10.11.2021 22:20:44</t>
  </si>
  <si>
    <t>10.11.2021 23:54:50</t>
  </si>
  <si>
    <t>ÇİNAN ÇALTIKÖY TR-1 45-81-M00228_B_56399203_56399203</t>
  </si>
  <si>
    <t>10.11.2021 08:27:25</t>
  </si>
  <si>
    <t>10.11.2021 12:13:00</t>
  </si>
  <si>
    <t>TR-28 (M-728) 35-30-M00728_955323707_955323707</t>
  </si>
  <si>
    <t>10.11.2021 13:42:58</t>
  </si>
  <si>
    <t>10.11.2021 14:37:19</t>
  </si>
  <si>
    <t>DM-2/23 (YERALTI OTOPARK) 45-71-M00142_953173460_953173460</t>
  </si>
  <si>
    <t>10.11.2021 18:10:44</t>
  </si>
  <si>
    <t>10.11.2021 19:31:46</t>
  </si>
  <si>
    <t>ZEYTİNOVA TR-5 35-20-L00312_955212171_955212171</t>
  </si>
  <si>
    <t>10.11.2021 11:39:13</t>
  </si>
  <si>
    <t>BAKIR KÖK 45-76-M00047_KIRKAĞAÇ OTOYOL DM M06_72212577</t>
  </si>
  <si>
    <t>10.11.2021 00:55:22</t>
  </si>
  <si>
    <t>10.11.2021 01:55:30</t>
  </si>
  <si>
    <t>10.11.2021 18:09:59</t>
  </si>
  <si>
    <t>10.11.2021 22:56:32</t>
  </si>
  <si>
    <t>M-3401(YATIRIM REZERVE) 35-03-M03401_E_56363648_56363648</t>
  </si>
  <si>
    <t>10.11.2021 14:35:08</t>
  </si>
  <si>
    <t>10.11.2021 17:20:50</t>
  </si>
  <si>
    <t>UMURLU KAHVEÖNÜ TR-8 35-31-L00372_47788649_56352001_56352001</t>
  </si>
  <si>
    <t>10.11.2021 11:51:50</t>
  </si>
  <si>
    <t>10.11.2021 14:20:51</t>
  </si>
  <si>
    <t>ÇAPAKLI KÖK 45-78-M01161_GÖKÇEKÖY M05_78225836</t>
  </si>
  <si>
    <t>10.11.2021 14:56:04</t>
  </si>
  <si>
    <t>10.11.2021 18:26:43</t>
  </si>
  <si>
    <t>KARABURUN TR-7 35-21-L00033_C_56357082_56357082</t>
  </si>
  <si>
    <t>10.11.2021 17:28:34</t>
  </si>
  <si>
    <t>11.11.2021 04:00:09</t>
  </si>
  <si>
    <t>10.11.2021 14:04:21</t>
  </si>
  <si>
    <t>10.11.2021 19:17:46</t>
  </si>
  <si>
    <t>DOĞANCI HACILAR TR-9 35-31-L00329_35-31-L00329_2364997</t>
  </si>
  <si>
    <t>10.11.2021 17:23:45</t>
  </si>
  <si>
    <t>10.11.2021 21:15:16</t>
  </si>
  <si>
    <t>10.11.2021 11:51:23</t>
  </si>
  <si>
    <t>10.11.2021 12:15:47</t>
  </si>
  <si>
    <t>KEMALİYE TR-4 45-73-M00152_945656785_945656785</t>
  </si>
  <si>
    <t>10.11.2021 09:26:17</t>
  </si>
  <si>
    <t>10.11.2021 11:17:58</t>
  </si>
  <si>
    <t>TR-25 35-15-L00025_DIREK TIPI TRAFO HUCRESI H01_2117773</t>
  </si>
  <si>
    <t>10.11.2021 21:35:00</t>
  </si>
  <si>
    <t>11.11.2021 00:24:41</t>
  </si>
  <si>
    <t>10.11.2021 07:52:45</t>
  </si>
  <si>
    <t>10.11.2021 10:14:58</t>
  </si>
  <si>
    <t>YAĞMURLAR TR-1 45-78-M00753_45-78-M00753_2373329</t>
  </si>
  <si>
    <t>10.11.2021 13:15:51</t>
  </si>
  <si>
    <t>ALİ TUNCEL SLM TR 35-26-L00351_DIREK TIPI TRAFO HUCRESI H01_2039786</t>
  </si>
  <si>
    <t>10.11.2021 15:24:45</t>
  </si>
  <si>
    <t>10.11.2021 18:16:32</t>
  </si>
  <si>
    <t>SUBAŞI İM 35-26-A00002_NAİME L03_2035579</t>
  </si>
  <si>
    <t>10.11.2021 17:36:23</t>
  </si>
  <si>
    <t>10.11.2021 18:24:43</t>
  </si>
  <si>
    <t>ARMUTLU TR-3 35-27-L00003_98260914_98260914</t>
  </si>
  <si>
    <t>10.11.2021 10:57:10</t>
  </si>
  <si>
    <t>10.11.2021 12:21:44</t>
  </si>
  <si>
    <t>GÜMÜLDÜR M-9 35-25-M00009__72373447_72373447</t>
  </si>
  <si>
    <t>10.11.2021 07:20:37</t>
  </si>
  <si>
    <t>10.11.2021 09:41:14</t>
  </si>
  <si>
    <t>L-258 35-18-L00258_A_56368120_56368120</t>
  </si>
  <si>
    <t>10.11.2021 22:55:19</t>
  </si>
  <si>
    <t>11.11.2021 02:23:02</t>
  </si>
  <si>
    <t>KARAKUYU-3 35-26-M00440_DIREK TIPI TRAFO HUCRESI H01_2039127</t>
  </si>
  <si>
    <t>10.11.2021 09:04:58</t>
  </si>
  <si>
    <t>10.11.2021 13:43:46</t>
  </si>
  <si>
    <t>SELÇİKLİ TR-1 45-72-L00163_956477459_956477459</t>
  </si>
  <si>
    <t>10.11.2021 11:04:59</t>
  </si>
  <si>
    <t>10.11.2021 16:06:48</t>
  </si>
  <si>
    <t>11.11.2021 01:54:04</t>
  </si>
  <si>
    <t>K-332 35-02-K00332_A_56365278_56365278</t>
  </si>
  <si>
    <t>10.11.2021 12:40:35</t>
  </si>
  <si>
    <t>10.11.2021 16:44:56</t>
  </si>
  <si>
    <t>KARABURUN TR-4/6 35-21-L00030_D_56367503_56367503</t>
  </si>
  <si>
    <t>10.11.2021 21:37:31</t>
  </si>
  <si>
    <t>11.11.2021 19:25:17</t>
  </si>
  <si>
    <t>ÇALTI TR-1 35-28-M00261_35-28-M00261_2374105</t>
  </si>
  <si>
    <t>10.11.2021 11:08:29</t>
  </si>
  <si>
    <t>10.11.2021 12:19:07</t>
  </si>
  <si>
    <t>KARABEL KÖK(VİŞNELİ KÖK) 35-26-M01207_HatBaşıAyırıcı_53132666 M05_53132666</t>
  </si>
  <si>
    <t>10.11.2021 06:50:04</t>
  </si>
  <si>
    <t>10.11.2021 11:53:29</t>
  </si>
  <si>
    <t>K-3488 35-04-K03488_A_56355322_56355322</t>
  </si>
  <si>
    <t>10.11.2021 15:11:59</t>
  </si>
  <si>
    <t>10.11.2021 16:07:48</t>
  </si>
  <si>
    <t>GÜNDOĞDU KÖYÜ TR-2 45-86-M00144_DIREK TIPI TRAFO HUCRESI H01_2082835</t>
  </si>
  <si>
    <t>10.11.2021 01:24:21</t>
  </si>
  <si>
    <t>10.11.2021 02:05:23</t>
  </si>
  <si>
    <t>OVAKENT TR-6 35-15-L00586_A_56367737_56367737</t>
  </si>
  <si>
    <t>10.11.2021 14:38:19</t>
  </si>
  <si>
    <t>10.11.2021 15:50:48</t>
  </si>
  <si>
    <t>M-1295 35-02-M01295_35-02-M01295_2355908</t>
  </si>
  <si>
    <t>10.11.2021 14:56:00</t>
  </si>
  <si>
    <t>10.11.2021 19:58:07</t>
  </si>
  <si>
    <t>OVACIK KÖYÜ CEVİZDERE TR-1 35-27-L00267_DIREK TIPI TRAFO HUCRESI H01_2055438</t>
  </si>
  <si>
    <t>10.11.2021 11:39:11</t>
  </si>
  <si>
    <t>10.11.2021 18:19:15</t>
  </si>
  <si>
    <t>MUSACALI TR-1 35-24-M00107_B_56373219_56373219</t>
  </si>
  <si>
    <t>10.11.2021 07:39:25</t>
  </si>
  <si>
    <t>10.11.2021 09:02:50</t>
  </si>
  <si>
    <t>10.11.2021 19:59:16</t>
  </si>
  <si>
    <t>10.11.2021 22:06:28</t>
  </si>
  <si>
    <t>10.11.2021 09:30:33</t>
  </si>
  <si>
    <t>10.11.2021 10:09:44</t>
  </si>
  <si>
    <t>OVACIK TR-1 35-31-L00151_47822047_56352999_56352999</t>
  </si>
  <si>
    <t>10.11.2021 18:51:00</t>
  </si>
  <si>
    <t>10.11.2021 19:40:30</t>
  </si>
  <si>
    <t>İĞDELİ TR-6 35-31-L00400_B_65513466_65513466</t>
  </si>
  <si>
    <t>10.11.2021 13:19:16</t>
  </si>
  <si>
    <t>10.11.2021 17:35:16</t>
  </si>
  <si>
    <t>BEYDAĞ İM 35-32-A00001_BARAJ M09_2049986</t>
  </si>
  <si>
    <t>10.11.2021 22:39:40</t>
  </si>
  <si>
    <t>10.11.2021 23:26:01</t>
  </si>
  <si>
    <t>10.11.2021 05:45:00</t>
  </si>
  <si>
    <t>10.11.2021 10:37:27</t>
  </si>
  <si>
    <t>10.11.2021 14:16:54</t>
  </si>
  <si>
    <t>10.11.2021 15:56:32</t>
  </si>
  <si>
    <t>10.11.2021 11:10:53</t>
  </si>
  <si>
    <t>10.11.2021 11:18:13</t>
  </si>
  <si>
    <t>ALACALAR TR-1 45-76-L00087_C_56387371_56387371</t>
  </si>
  <si>
    <t>10.11.2021 10:24:43</t>
  </si>
  <si>
    <t>10.11.2021 12:44:22</t>
  </si>
  <si>
    <t>KAVAKLIDERE TR-13 45-73-M01030_TR-12 GİRİŞ M02_2088262</t>
  </si>
  <si>
    <t>10.11.2021 10:49:13</t>
  </si>
  <si>
    <t>10.11.2021 11:44:37</t>
  </si>
  <si>
    <t>10.11.2021 09:01:33</t>
  </si>
  <si>
    <t>10.11.2021 17:12:47</t>
  </si>
  <si>
    <t>10.11.2021 07:11:55</t>
  </si>
  <si>
    <t>10.11.2021 12:04:58</t>
  </si>
  <si>
    <t>FUNDACIK KÖK 45-75-M00068_AKHİSAR - GÖRDES M01_67108820</t>
  </si>
  <si>
    <t>10.11.2021 18:01:43</t>
  </si>
  <si>
    <t>10.11.2021 18:08:43</t>
  </si>
  <si>
    <t>YENİŞAKRAN TR-5 35-17-M00205_950309052_950309052</t>
  </si>
  <si>
    <t>10.11.2021 18:25:06</t>
  </si>
  <si>
    <t>10.11.2021 19:08:04</t>
  </si>
  <si>
    <t>K-2921 35-02-K02921_E_56375102_56375102</t>
  </si>
  <si>
    <t>10.11.2021 06:48:19</t>
  </si>
  <si>
    <t>10.11.2021 09:37:51</t>
  </si>
  <si>
    <t>M-1520 35-03-M01520_B_56363273_56363273</t>
  </si>
  <si>
    <t>10.11.2021 12:08:00</t>
  </si>
  <si>
    <t>10.11.2021 12:39:27</t>
  </si>
  <si>
    <t>10.11.2021 19:14:00</t>
  </si>
  <si>
    <t>11.11.2021 01:17:26</t>
  </si>
  <si>
    <t>ÇAKIRBEYLİ TR-1 35-26-M00486_35-26-M00486_2351775</t>
  </si>
  <si>
    <t>10.11.2021 01:16:52</t>
  </si>
  <si>
    <t>10.11.2021 01:50:35</t>
  </si>
  <si>
    <t>K-3488 35-04-K03488_912496861_912496861</t>
  </si>
  <si>
    <t>10.11.2021 16:03:19</t>
  </si>
  <si>
    <t>10.11.2021 16:23:52</t>
  </si>
  <si>
    <t>M-1207 35-02-M01207_D_56370230_56370230</t>
  </si>
  <si>
    <t>10.11.2021 06:00:53</t>
  </si>
  <si>
    <t>10.11.2021 09:10:44</t>
  </si>
  <si>
    <t>10.11.2021 19:31:12</t>
  </si>
  <si>
    <t>10.11.2021 20:34:16</t>
  </si>
  <si>
    <t>KUŞÇULAR TR-8 35-19-M00220_956700283_956700283</t>
  </si>
  <si>
    <t>10.11.2021 09:40:41</t>
  </si>
  <si>
    <t>SOMA KÖYLER DM-2 45-82-M00125_HatBaşıAyırıcı_53135609 M08_53135609</t>
  </si>
  <si>
    <t>10.11.2021 09:45:03</t>
  </si>
  <si>
    <t>10.11.2021 11:50:49</t>
  </si>
  <si>
    <t>M-1045 35-02-M01045_E_56366025_56366025</t>
  </si>
  <si>
    <t>10.11.2021 13:04:37</t>
  </si>
  <si>
    <t>10.11.2021 17:11:20</t>
  </si>
  <si>
    <t>BOZDAĞ TR-7 35-15-L00290_950405829_950405829</t>
  </si>
  <si>
    <t>10.11.2021 12:11:26</t>
  </si>
  <si>
    <t>10.11.2021 19:39:58</t>
  </si>
  <si>
    <t>L-117 OVACIK 35-18-L00117_950461999_950461999</t>
  </si>
  <si>
    <t>10.11.2021 12:32:26</t>
  </si>
  <si>
    <t>10.11.2021 15:48:59</t>
  </si>
  <si>
    <t>TEKKE TR-3 35-15-L00125_C_56369301_56369301</t>
  </si>
  <si>
    <t>10.11.2021 15:00:32</t>
  </si>
  <si>
    <t>K-4156 35-02-K04156_C_56382533_56382533</t>
  </si>
  <si>
    <t>10.11.2021 07:29:10</t>
  </si>
  <si>
    <t>10.11.2021 12:20:10</t>
  </si>
  <si>
    <t>DOĞANCI TR-8 35-31-L00333_35-31-L00333_2365001</t>
  </si>
  <si>
    <t>10.11.2021 10:38:13</t>
  </si>
  <si>
    <t>10.11.2021 15:47:13</t>
  </si>
  <si>
    <t>MEHMET DEMİRCİOĞLU SULAMA GRUBU 35-29-M00214_B_56361021_56361021</t>
  </si>
  <si>
    <t>10.11.2021 16:29:00</t>
  </si>
  <si>
    <t>10.11.2021 17:40:35</t>
  </si>
  <si>
    <t>TR-1-3/5 PAMUK PAZARI KABİN 35-20-L00021_955201633_955201633</t>
  </si>
  <si>
    <t>10.11.2021 17:44:28</t>
  </si>
  <si>
    <t>10.11.2021 20:47:51</t>
  </si>
  <si>
    <t>VELİLER KÖK 35-31-L00116_KARABAĞ TR-1 L05_2119144</t>
  </si>
  <si>
    <t>10.11.2021 15:21:23</t>
  </si>
  <si>
    <t>10.11.2021 15:29:00</t>
  </si>
  <si>
    <t>10.11.2021 09:40:03</t>
  </si>
  <si>
    <t>10.11.2021 17:28:55</t>
  </si>
  <si>
    <t>DM08/TR20 45-73-M00071_945675584_945675584</t>
  </si>
  <si>
    <t>10.11.2021 15:47:24</t>
  </si>
  <si>
    <t>10.11.2021 17:06:47</t>
  </si>
  <si>
    <t>SELİMŞAHLAR TR-4 45-71-M00136_953202334_953202334</t>
  </si>
  <si>
    <t>10.11.2021 11:48:17</t>
  </si>
  <si>
    <t>10.11.2021 20:29:05</t>
  </si>
  <si>
    <t>K-4709 35-04-K04709_A_60982310_60982310</t>
  </si>
  <si>
    <t>10.11.2021 12:28:18</t>
  </si>
  <si>
    <t>BOYABAĞ TR-1 35-21-L00113_B_56376967_56376967</t>
  </si>
  <si>
    <t>10.11.2021 11:04:54</t>
  </si>
  <si>
    <t>EYNEZ TR-1 45-82-M00295_A_56401125_56401125</t>
  </si>
  <si>
    <t>10.11.2021 06:21:13</t>
  </si>
  <si>
    <t>10.11.2021 12:45:35</t>
  </si>
  <si>
    <t>ÇAMBEL KÖK 35-27-M00619_YENMİŞ-2 M04_72166068</t>
  </si>
  <si>
    <t>OG Klemens Arızası</t>
  </si>
  <si>
    <t>10.11.2021 09:05:00</t>
  </si>
  <si>
    <t>10.11.2021 10:44:25</t>
  </si>
  <si>
    <t>FUAR İM 35-01-A00003_TR-4 M19_2311326</t>
  </si>
  <si>
    <t>10.11.2021 03:13:38</t>
  </si>
  <si>
    <t>DOMBAYLI TR-1 45-78-M01111_953277622_953277622</t>
  </si>
  <si>
    <t>10.11.2021 18:30:19</t>
  </si>
  <si>
    <t>10.11.2021 20:08:32</t>
  </si>
  <si>
    <t>YENİ BAĞARASI TR-1 35-23-M00207_42066867_56357178_56357178</t>
  </si>
  <si>
    <t>10.11.2021 14:51:15</t>
  </si>
  <si>
    <t>10.11.2021 16:37:35</t>
  </si>
  <si>
    <t>K-4498 35-02-K04498_B_65513285_65513285</t>
  </si>
  <si>
    <t>10.11.2021 07:13:57</t>
  </si>
  <si>
    <t>10.11.2021 11:51:52</t>
  </si>
  <si>
    <t>M-1038 35-04-M01038_915017851_915017851</t>
  </si>
  <si>
    <t>10.11.2021 14:07:48</t>
  </si>
  <si>
    <t>10.11.2021 15:47:42</t>
  </si>
  <si>
    <t>TR-148 35-19-L00148_10776208_56378420_56378420</t>
  </si>
  <si>
    <t>10.11.2021 10:32:53</t>
  </si>
  <si>
    <t>10.11.2021 11:45:01</t>
  </si>
  <si>
    <t>AŞAĞIÇOBANİSA TR-12 45-71-M00097_ÇOBANİSA KÖK M03_60972116</t>
  </si>
  <si>
    <t>10.11.2021 08:05:30</t>
  </si>
  <si>
    <t>10.11.2021 09:40:00</t>
  </si>
  <si>
    <t>YAZIBAŞI DM-6 35-26-M00634_DM-6/8 M01_2335688</t>
  </si>
  <si>
    <t>10.11.2021 09:30:03</t>
  </si>
  <si>
    <t>10.11.2021 18:29:00</t>
  </si>
  <si>
    <t>10.11.2021 12:07:36</t>
  </si>
  <si>
    <t>10.11.2021 14:12:57</t>
  </si>
  <si>
    <t>10.11.2021 07:51:00</t>
  </si>
  <si>
    <t>10.11.2021 11:21:14</t>
  </si>
  <si>
    <t>M-2764 35-02-M02764_99763782_99763782</t>
  </si>
  <si>
    <t>10.11.2021 09:44:54</t>
  </si>
  <si>
    <t>10.11.2021 16:20:45</t>
  </si>
  <si>
    <t>L-300 DM 35-18-L00300_L-454 L10_2329803</t>
  </si>
  <si>
    <t>10.11.2021 10:40:03</t>
  </si>
  <si>
    <t>10.11.2021 11:48:45</t>
  </si>
  <si>
    <t>M.TANER ÖZER SULAMA GRUBU 35-29-M00346_DIREK TIPI TRAFO HUCRESI H01_2101156</t>
  </si>
  <si>
    <t>10.11.2021 14:15:00</t>
  </si>
  <si>
    <t>10.11.2021 14:41:45</t>
  </si>
  <si>
    <t>K-3649 35-02-K03649_D_56368498_56368498</t>
  </si>
  <si>
    <t>10.11.2021 13:31:44</t>
  </si>
  <si>
    <t>10.11.2021 16:47:47</t>
  </si>
  <si>
    <t>EĞLENHOCA DM 35-21-M00013_KARABURUN-1 M05_72178832</t>
  </si>
  <si>
    <t>11.11.2021 04:16:48</t>
  </si>
  <si>
    <t>10.11.2021 10:18:43</t>
  </si>
  <si>
    <t>10.11.2021 10:24:00</t>
  </si>
  <si>
    <t>KARABURUN BOZKÖY 35-21-L00053_A_56358260_56358260</t>
  </si>
  <si>
    <t>10.11.2021 05:58:25</t>
  </si>
  <si>
    <t>10.11.2021 08:23:56</t>
  </si>
  <si>
    <t>KÜÇÜKBAHÇE KÖYÜ TR-1 35-21-L00085_953363677_953363677</t>
  </si>
  <si>
    <t>10.11.2021 08:45:28</t>
  </si>
  <si>
    <t>10.11.2021 14:54:10</t>
  </si>
  <si>
    <t>BALIKLI KAYADİBİ TR-1 45-75-M00220_B_56388836_56388836</t>
  </si>
  <si>
    <t>10.11.2021 15:09:17</t>
  </si>
  <si>
    <t>10.11.2021 21:52:38</t>
  </si>
  <si>
    <t>SARIÇAM TR-1 45-80-M00161_A_56385590_56385590</t>
  </si>
  <si>
    <t>10.11.2021 14:32:31</t>
  </si>
  <si>
    <t>10.11.2021 15:56:55</t>
  </si>
  <si>
    <t>ÖDEMİŞ İM 35-15-A00001_ŞEHİR-2 L27_2309739</t>
  </si>
  <si>
    <t>10.11.2021 10:57:33</t>
  </si>
  <si>
    <t>10.11.2021 11:42:57</t>
  </si>
  <si>
    <t>10.11.2021 23:53:21</t>
  </si>
  <si>
    <t>11.11.2021 01:53:00</t>
  </si>
  <si>
    <t>TR-246 35-28-M00537_35-28-M00537_2374952</t>
  </si>
  <si>
    <t>10.11.2021 17:45:29</t>
  </si>
  <si>
    <t>10.11.2021 19:11:18</t>
  </si>
  <si>
    <t>TR-92 35-15-L00092_DAĞITIM TRAFO TR-92 L03_66755602</t>
  </si>
  <si>
    <t>10.11.2021 18:28:28</t>
  </si>
  <si>
    <t>11.11.2021 00:29:34</t>
  </si>
  <si>
    <t>EMENLER TR-1 35-31-L00139_47841240_56391542_56391542</t>
  </si>
  <si>
    <t>10.11.2021 11:45:05</t>
  </si>
  <si>
    <t>10.11.2021 23:56:44</t>
  </si>
  <si>
    <t>10.11.2021 09:25:49</t>
  </si>
  <si>
    <t>10.11.2021 19:52:09</t>
  </si>
  <si>
    <t>İĞDELİ AZMANLAR SOKAK TR-5 35-31-L00343_DIREK TIPI TRAFO HUCRESI H01_2040495</t>
  </si>
  <si>
    <t>10.11.2021 06:25:16</t>
  </si>
  <si>
    <t>10.11.2021 12:53:46</t>
  </si>
  <si>
    <t>GÖRDES TR-14 45-75-M00014_A_56393610_56393610</t>
  </si>
  <si>
    <t>10.11.2021 19:44:00</t>
  </si>
  <si>
    <t>10.11.2021 21:23:04</t>
  </si>
  <si>
    <t>10.11.2021 20:52:41</t>
  </si>
  <si>
    <t>10.11.2021 16:06:35</t>
  </si>
  <si>
    <t>10.11.2021 19:43:17</t>
  </si>
  <si>
    <t>TR-28 (M-728) 35-30-M00728_D g2_43010858</t>
  </si>
  <si>
    <t>10.11.2021 14:11:00</t>
  </si>
  <si>
    <t>10.11.2021 15:23:38</t>
  </si>
  <si>
    <t>10.11.2021 09:28:33</t>
  </si>
  <si>
    <t>10.11.2021 12:20:20</t>
  </si>
  <si>
    <t>ARMUTLU TR-21 35-27-M00615_C_56356258_56356258</t>
  </si>
  <si>
    <t>10.11.2021 11:23:26</t>
  </si>
  <si>
    <t>10.11.2021 16:58:10</t>
  </si>
  <si>
    <t>GEBELER TR-1 45-76-L00175_955236666_955236666</t>
  </si>
  <si>
    <t>10.11.2021 18:01:35</t>
  </si>
  <si>
    <t>10.11.2021 20:32:58</t>
  </si>
  <si>
    <t>DİKİLİ TM 35-30-A00003_CUMHURİYET M013_47431167</t>
  </si>
  <si>
    <t>10.11.2021 10:26:14</t>
  </si>
  <si>
    <t>10.11.2021 10:55:40</t>
  </si>
  <si>
    <t>TR-34 35-30-L00034_B_56398342_56398342</t>
  </si>
  <si>
    <t>10.11.2021 13:15:06</t>
  </si>
  <si>
    <t>10.11.2021 14:03:24</t>
  </si>
  <si>
    <t>ARSLANLAR TM 35-26-A00004_DAĞKIZILCA-2 M07_2306547</t>
  </si>
  <si>
    <t>10.11.2021 06:54:00</t>
  </si>
  <si>
    <t>10.11.2021 07:40:00</t>
  </si>
  <si>
    <t>MANİSA TM-1 45-71-A00001_TURGUTLU-2 M18_2309133</t>
  </si>
  <si>
    <t>10.11.2021 10:54:02</t>
  </si>
  <si>
    <t>10.11.2021 11:06:18</t>
  </si>
  <si>
    <t>AYASKENT DM-1 35-16-M00009_VENÜS SALÇA M02_72046484</t>
  </si>
  <si>
    <t>10.11.2021 16:49:00</t>
  </si>
  <si>
    <t>10.11.2021 18:11:21</t>
  </si>
  <si>
    <t>DM-7/17 35-26-M00636_35-26-M00636_2361341</t>
  </si>
  <si>
    <t>10.11.2021 13:40:13</t>
  </si>
  <si>
    <t>10.11.2021 14:29:55</t>
  </si>
  <si>
    <t>TR-111 ZEYTİNALANI 35-19-L00111_956669626_956669626</t>
  </si>
  <si>
    <t>10.11.2021 17:20:37</t>
  </si>
  <si>
    <t>10.11.2021 19:19:43</t>
  </si>
  <si>
    <t>DİKİLİ TM 35-30-A00003_BAKIRÇAY-2 M011_47431165</t>
  </si>
  <si>
    <t>10.11.2021 11:39:36</t>
  </si>
  <si>
    <t>KARABULU KÖK 35-31-L00227_HALİLLER KÖK L06_2119141</t>
  </si>
  <si>
    <t>10.11.2021 11:35:03</t>
  </si>
  <si>
    <t>10.11.2021 13:04:57</t>
  </si>
  <si>
    <t>10.11.2021 08:28:52</t>
  </si>
  <si>
    <t>10.11.2021 10:41:33</t>
  </si>
  <si>
    <t>K-3961 GEÇİT 35-02-K03961_K-3272 K03_66577844</t>
  </si>
  <si>
    <t>10.11.2021 12:39:23</t>
  </si>
  <si>
    <t>10.11.2021 13:50:25</t>
  </si>
  <si>
    <t>TR-110 35-16-L00110_47554747_56397763_56397763</t>
  </si>
  <si>
    <t>10.11.2021 09:37:00</t>
  </si>
  <si>
    <t>10.11.2021 10:49:45</t>
  </si>
  <si>
    <t>ÇAPAKLI KÖK 45-78-M01161_HatBaşıAyırıcı_53138968 M05_53138968</t>
  </si>
  <si>
    <t>10.11.2021 14:29:43</t>
  </si>
  <si>
    <t>10.11.2021 14:30:43</t>
  </si>
  <si>
    <t>K-3036 35-04-K03036_E_56355980_56355980</t>
  </si>
  <si>
    <t>10.11.2021 13:41:52</t>
  </si>
  <si>
    <t>10.11.2021 10:10:59</t>
  </si>
  <si>
    <t>10.11.2021 18:53:33</t>
  </si>
  <si>
    <t>TR-88 35-19-L00088_956682680_956682680</t>
  </si>
  <si>
    <t>11.11.2021 17:47:48</t>
  </si>
  <si>
    <t>11.11.2021 19:16:18</t>
  </si>
  <si>
    <t>BELEVİ İM 35-13-A00002_HatBaşıAyırıcı_72309583 L01_72309583</t>
  </si>
  <si>
    <t>11.11.2021 19:57:55</t>
  </si>
  <si>
    <t>11.11.2021 20:35:59</t>
  </si>
  <si>
    <t>M-851 35-02-M00851_912944599_912944599</t>
  </si>
  <si>
    <t>11.11.2021 18:49:36</t>
  </si>
  <si>
    <t>11.11.2021 20:46:00</t>
  </si>
  <si>
    <t>ARMUTLU TR-17 35-27-M00575_35-27-M00575_72160953</t>
  </si>
  <si>
    <t>11.11.2021 09:45:12</t>
  </si>
  <si>
    <t>11.11.2021 17:27:08</t>
  </si>
  <si>
    <t>KARABURUN TR-4/6 35-21-L00030_953359849_953359849</t>
  </si>
  <si>
    <t>11.11.2021 20:35:36</t>
  </si>
  <si>
    <t>11.11.2021 23:32:59</t>
  </si>
  <si>
    <t>TR-158 35-15-M00158_35-15-M00158_66593706</t>
  </si>
  <si>
    <t>11.11.2021 08:47:51</t>
  </si>
  <si>
    <t>11.11.2021 18:11:48</t>
  </si>
  <si>
    <t>DM-3/TR-24 (TR-95) 35-26-M00095_956632048_956632048</t>
  </si>
  <si>
    <t>11.11.2021 10:51:43</t>
  </si>
  <si>
    <t>11.11.2021 11:44:51</t>
  </si>
  <si>
    <t>K-1870 35-09-K01870_97808977_97808977</t>
  </si>
  <si>
    <t>11.11.2021 07:28:08</t>
  </si>
  <si>
    <t>11.11.2021 12:22:31</t>
  </si>
  <si>
    <t>11.11.2021 10:05:51</t>
  </si>
  <si>
    <t>11.11.2021 11:53:31</t>
  </si>
  <si>
    <t>K-115 35-04-K00115_99372142_99372142</t>
  </si>
  <si>
    <t>11.11.2021 15:14:15</t>
  </si>
  <si>
    <t>11.11.2021 21:41:25</t>
  </si>
  <si>
    <t>AHMETLİ İM 45-84-A00001_TR-B GİRİŞ L13_2064230</t>
  </si>
  <si>
    <t>11.11.2021 11:31:44</t>
  </si>
  <si>
    <t>11.11.2021 12:48:00</t>
  </si>
  <si>
    <t>11.11.2021 09:02:54</t>
  </si>
  <si>
    <t>11.11.2021 13:28:28</t>
  </si>
  <si>
    <t>PAŞAKÖY TR-3 45-80-M00058_967153189_967153189</t>
  </si>
  <si>
    <t>11.11.2021 11:22:50</t>
  </si>
  <si>
    <t>11.11.2021 14:01:00</t>
  </si>
  <si>
    <t>L-269 35-18-L00269_950445657_950445657</t>
  </si>
  <si>
    <t>11.11.2021 14:34:32</t>
  </si>
  <si>
    <t>11.11.2021 20:47:59</t>
  </si>
  <si>
    <t>ÇINARDİBİ TR-2 35-20-M00048_955200649_955200649</t>
  </si>
  <si>
    <t>11.11.2021 15:15:35</t>
  </si>
  <si>
    <t>11.11.2021 20:14:28</t>
  </si>
  <si>
    <t>M-7 35-18-M00007_950461915_950461915</t>
  </si>
  <si>
    <t>11.11.2021 13:21:13</t>
  </si>
  <si>
    <t>11.11.2021 14:44:39</t>
  </si>
  <si>
    <t>K-2985 35-01-K02985_A_56381146_56381146</t>
  </si>
  <si>
    <t>11.11.2021 08:27:58</t>
  </si>
  <si>
    <t>11.11.2021 10:57:05</t>
  </si>
  <si>
    <t>K-273 35-01-K00273_97465990_97465990</t>
  </si>
  <si>
    <t>11.11.2021 09:58:16</t>
  </si>
  <si>
    <t>11.11.2021 11:36:46</t>
  </si>
  <si>
    <t>ARMUTLU İM 35-27-A00001_ARMUTLU SANAYİ M12_2052293</t>
  </si>
  <si>
    <t>11.11.2021 09:28:56</t>
  </si>
  <si>
    <t>11.11.2021 09:35:15</t>
  </si>
  <si>
    <t>11.11.2021 09:15:22</t>
  </si>
  <si>
    <t>11.11.2021 09:51:31</t>
  </si>
  <si>
    <t>MANİSA TM-1 45-71-A00001_NECATİBEY M10_2060122</t>
  </si>
  <si>
    <t>11.11.2021 09:30:04</t>
  </si>
  <si>
    <t>11.11.2021 14:09:26</t>
  </si>
  <si>
    <t>KARAELMACIK TR-1 45-86-M00243_45-86-M00243_2355814</t>
  </si>
  <si>
    <t>11.11.2021 09:00:19</t>
  </si>
  <si>
    <t>11.11.2021 15:31:08</t>
  </si>
  <si>
    <t>L-272 35-18-L00272_950445359_950445359</t>
  </si>
  <si>
    <t>11.11.2021 11:48:05</t>
  </si>
  <si>
    <t>11.11.2021 19:49:06</t>
  </si>
  <si>
    <t>KARKIN TR-1 45-84-M00031_6831948_56404264_56404264</t>
  </si>
  <si>
    <t>11.11.2021 21:39:46</t>
  </si>
  <si>
    <t>11.11.2021 22:30:03</t>
  </si>
  <si>
    <t>11.11.2021 15:52:34</t>
  </si>
  <si>
    <t>11.11.2021 17:00:57</t>
  </si>
  <si>
    <t>L-321 35-18-L00321_950449418_950449418</t>
  </si>
  <si>
    <t>11.11.2021 12:48:29</t>
  </si>
  <si>
    <t>11.11.2021 19:06:42</t>
  </si>
  <si>
    <t>K-1438 35-01-K01438_35-01-K01438_2377311</t>
  </si>
  <si>
    <t>11.11.2021 16:53:31</t>
  </si>
  <si>
    <t>11.11.2021 18:18:16</t>
  </si>
  <si>
    <t>K-217 35-01-K00217_E_56376755_56376755</t>
  </si>
  <si>
    <t>11.11.2021 01:55:45</t>
  </si>
  <si>
    <t>11.11.2021 03:43:03</t>
  </si>
  <si>
    <t>TR-24 45-77-L00024_945504997_945504997</t>
  </si>
  <si>
    <t>11.11.2021 21:23:13</t>
  </si>
  <si>
    <t>11.11.2021 23:12:03</t>
  </si>
  <si>
    <t>K-1091 35-04-K01091_E E1B_5781700</t>
  </si>
  <si>
    <t>11.11.2021 15:07:30</t>
  </si>
  <si>
    <t>11.11.2021 19:34:21</t>
  </si>
  <si>
    <t>MURATLAR TR-1 35-16-M00250_A_56381521_56381521</t>
  </si>
  <si>
    <t>11.11.2021 19:45:20</t>
  </si>
  <si>
    <t>11.11.2021 21:17:51</t>
  </si>
  <si>
    <t>M-247 35-02-M00247_99988551_99988551</t>
  </si>
  <si>
    <t>11.11.2021 07:42:21</t>
  </si>
  <si>
    <t>11.11.2021 09:40:09</t>
  </si>
  <si>
    <t>DOĞANCI HACILAR TR-9 35-31-L00329_47797199_56352377_56352377</t>
  </si>
  <si>
    <t>11.11.2021 08:40:11</t>
  </si>
  <si>
    <t>11.11.2021 10:06:54</t>
  </si>
  <si>
    <t>YENİFOÇA TR-44 35-23-M00044_950420609_950420609</t>
  </si>
  <si>
    <t>11.11.2021 14:41:42</t>
  </si>
  <si>
    <t>11.11.2021 15:22:38</t>
  </si>
  <si>
    <t>UMURLU TR-7 35-31-L00361_47784621_56352323_56352323</t>
  </si>
  <si>
    <t>11.11.2021 12:14:13</t>
  </si>
  <si>
    <t>11.11.2021 15:56:49</t>
  </si>
  <si>
    <t>M-2925 35-03-M02925_910090683_910090683</t>
  </si>
  <si>
    <t>11.11.2021 11:02:57</t>
  </si>
  <si>
    <t>11.11.2021 17:04:16</t>
  </si>
  <si>
    <t>MEDAR DM 45-72-L00079_KÖYLER L03_66588731</t>
  </si>
  <si>
    <t>11.11.2021 17:29:15</t>
  </si>
  <si>
    <t>11.11.2021 18:09:00</t>
  </si>
  <si>
    <t>K-2759 35-02-K02759_A A2B_5809599</t>
  </si>
  <si>
    <t>11.11.2021 16:10:24</t>
  </si>
  <si>
    <t>11.11.2021 17:53:20</t>
  </si>
  <si>
    <t>KARABAĞ TR-1 35-31-L00127_956590088_956590088</t>
  </si>
  <si>
    <t>11.11.2021 12:09:00</t>
  </si>
  <si>
    <t>11.11.2021 17:13:04</t>
  </si>
  <si>
    <t>11.11.2021 09:47:12</t>
  </si>
  <si>
    <t>11.11.2021 11:01:00</t>
  </si>
  <si>
    <t>11.11.2021 03:01:00</t>
  </si>
  <si>
    <t>11.11.2021 03:09:57</t>
  </si>
  <si>
    <t>TR-84 35-17-M00084_950303052_950303052</t>
  </si>
  <si>
    <t>11.11.2021 09:52:27</t>
  </si>
  <si>
    <t>11.11.2021 10:59:32</t>
  </si>
  <si>
    <t>K-3056 35-03-K03056_A_56367327_56367327</t>
  </si>
  <si>
    <t>11.11.2021 06:53:47</t>
  </si>
  <si>
    <t>11.11.2021 11:09:07</t>
  </si>
  <si>
    <t>KAVACIK TR-1 45-77-M00001_A_56384586_56384586</t>
  </si>
  <si>
    <t>11.11.2021 14:50:21</t>
  </si>
  <si>
    <t>11.11.2021 15:59:06</t>
  </si>
  <si>
    <t>TEPECİK KÖPRÜ DM 35-14-M00332_ L-10 (DM-3/TR-1) M18_49833957</t>
  </si>
  <si>
    <t>11.11.2021 10:03:58</t>
  </si>
  <si>
    <t>11.11.2021 10:42:00</t>
  </si>
  <si>
    <t>OĞULDURUK AKYAR TR-1 45-75-M00300_B_56398931_56398931</t>
  </si>
  <si>
    <t>11.11.2021 19:02:39</t>
  </si>
  <si>
    <t>11.11.2021 20:26:26</t>
  </si>
  <si>
    <t>POYRAZDAMLARI TR-1 KÖK 45-78-M00571__56407837_56407837</t>
  </si>
  <si>
    <t>11.11.2021 09:40:08</t>
  </si>
  <si>
    <t>11.11.2021 11:00:32</t>
  </si>
  <si>
    <t>11.11.2021 22:04:57</t>
  </si>
  <si>
    <t>11.11.2021 23:34:26</t>
  </si>
  <si>
    <t>DAĞISTAN KÖK 35-16-M00186_BERGAMA T.M. M01_2059217</t>
  </si>
  <si>
    <t>11.11.2021 12:48:54</t>
  </si>
  <si>
    <t>11.11.2021 14:05:56</t>
  </si>
  <si>
    <t>M-13 35-02-M00013_M-408 M08_2064789</t>
  </si>
  <si>
    <t>11.11.2021 16:50:46</t>
  </si>
  <si>
    <t>11.11.2021 17:55:30</t>
  </si>
  <si>
    <t>PANAZTEPE DM 35-28-M00732_HatBaşıAyırıcı_53133652 M07_53133652</t>
  </si>
  <si>
    <t>11.11.2021 09:04:24</t>
  </si>
  <si>
    <t>11.11.2021 11:05:49</t>
  </si>
  <si>
    <t>KÜÇÜKBELEN KÖYÜ TR-1 45-71-M01677_45-71-M01677_2369342</t>
  </si>
  <si>
    <t>11.11.2021 16:19:15</t>
  </si>
  <si>
    <t>11.11.2021 17:42:17</t>
  </si>
  <si>
    <t>K-270 35-01-K00270_910658472_910658472</t>
  </si>
  <si>
    <t>11.11.2021 11:38:53</t>
  </si>
  <si>
    <t>11.11.2021 14:45:21</t>
  </si>
  <si>
    <t>HALİTPAŞA TR-10 45-80-M00081_D_56385459_56385459</t>
  </si>
  <si>
    <t>11.11.2021 12:57:57</t>
  </si>
  <si>
    <t>11.11.2021 15:50:37</t>
  </si>
  <si>
    <t>MURADİYE DM-4/14-B 45-71-M02006_45-71-M02006_66368037</t>
  </si>
  <si>
    <t>11.11.2021 09:00:00</t>
  </si>
  <si>
    <t>11.11.2021 12:08:18</t>
  </si>
  <si>
    <t>11.11.2021 12:05:34</t>
  </si>
  <si>
    <t>ÖDEMİŞ TM-2 35-15-A00005_OSMANTEPE M19_2334264</t>
  </si>
  <si>
    <t>11.11.2021 09:20:45</t>
  </si>
  <si>
    <t>11.11.2021 14:46:34</t>
  </si>
  <si>
    <t>YAĞCILAR TR-3 45-71-M01442_D_56402355_56402355</t>
  </si>
  <si>
    <t>11.11.2021 16:27:42</t>
  </si>
  <si>
    <t>11.11.2021 23:28:24</t>
  </si>
  <si>
    <t>M-41 35-02-M00041_C C1B_5807289</t>
  </si>
  <si>
    <t>11.11.2021 08:11:40</t>
  </si>
  <si>
    <t>11.11.2021 14:26:45</t>
  </si>
  <si>
    <t>L-245 35-18-L00245_950446118_950446118</t>
  </si>
  <si>
    <t>11.11.2021 13:46:29</t>
  </si>
  <si>
    <t>11.11.2021 17:15:55</t>
  </si>
  <si>
    <t>TR-64 GERENLİKUYU 35-15-L00064_A_56370705_56370705</t>
  </si>
  <si>
    <t>11.11.2021 11:10:00</t>
  </si>
  <si>
    <t>11.11.2021 12:03:37</t>
  </si>
  <si>
    <t>TR-1/84 (ERBİLLER) 45-83-M00084_TR-1/89 M03_2091484</t>
  </si>
  <si>
    <t>11.11.2021 10:10:23</t>
  </si>
  <si>
    <t>11.11.2021 14:19:26</t>
  </si>
  <si>
    <t>K-692 35-04-K00692_99272267_99272267</t>
  </si>
  <si>
    <t>11.11.2021 10:05:06</t>
  </si>
  <si>
    <t>11.11.2021 10:40:20</t>
  </si>
  <si>
    <t>TR-111 ZEYTİNALANI 35-19-L00111_956673118_956673118</t>
  </si>
  <si>
    <t>11.11.2021 18:42:46</t>
  </si>
  <si>
    <t>11.11.2021 21:12:05</t>
  </si>
  <si>
    <t>DAĞDERE DM 45-72-M00097_GÖRDES M01_66536382</t>
  </si>
  <si>
    <t>11.11.2021 01:02:00</t>
  </si>
  <si>
    <t>11.11.2021 01:05:00</t>
  </si>
  <si>
    <t>K-839 35-01-K00839_911791233_911791233</t>
  </si>
  <si>
    <t>11.11.2021 20:04:13</t>
  </si>
  <si>
    <t>11.11.2021 21:49:22</t>
  </si>
  <si>
    <t>BİMEYKO TR-2 35-30-M00049_C_56352679_56352679</t>
  </si>
  <si>
    <t>11.11.2021 07:08:59</t>
  </si>
  <si>
    <t>11.11.2021 09:33:29</t>
  </si>
  <si>
    <t>DÜNDARLI TR-1 35-24-M00202_B_56354361_56354361</t>
  </si>
  <si>
    <t>11.11.2021 18:23:52</t>
  </si>
  <si>
    <t>11.11.2021 19:45:37</t>
  </si>
  <si>
    <t>11.11.2021 11:23:34</t>
  </si>
  <si>
    <t>11.11.2021 13:36:48</t>
  </si>
  <si>
    <t>BÖLCEK-2 TR 35-16-M00023_953336744_953336744</t>
  </si>
  <si>
    <t>11.11.2021 10:34:00</t>
  </si>
  <si>
    <t>11.11.2021 10:54:59</t>
  </si>
  <si>
    <t>DM02/TR27 45-73-M00044_C_56400278_56400278</t>
  </si>
  <si>
    <t>11.11.2021 09:16:10</t>
  </si>
  <si>
    <t>11.11.2021 10:04:55</t>
  </si>
  <si>
    <t>DM-5/11 45-71-M00286_DAĞITIM TRAFOSU M05_66503582</t>
  </si>
  <si>
    <t>11.11.2021 09:05:40</t>
  </si>
  <si>
    <t>11.11.2021 16:10:13</t>
  </si>
  <si>
    <t>SARUHANLI TR-18 45-80-M00018_A_56387919_56387919</t>
  </si>
  <si>
    <t>11.11.2021 13:44:11</t>
  </si>
  <si>
    <t>11.11.2021 14:54:05</t>
  </si>
  <si>
    <t>TR-17 35-32-L00116_95000124110_95000124110</t>
  </si>
  <si>
    <t>11.11.2021 16:22:19</t>
  </si>
  <si>
    <t>11.11.2021 17:42:56</t>
  </si>
  <si>
    <t>ÇIRPI İM 35-20-A00002_HatBaşıAyırıcı_53138500 M10_53138500</t>
  </si>
  <si>
    <t>11.11.2021 12:21:30</t>
  </si>
  <si>
    <t>11.11.2021 17:50:11</t>
  </si>
  <si>
    <t>K-1629 35-02-K01629_910219166_910219166</t>
  </si>
  <si>
    <t>11.11.2021 11:45:51</t>
  </si>
  <si>
    <t>11.11.2021 13:48:48</t>
  </si>
  <si>
    <t>L-62 İSTUR 35-14-L00062_956639379_956639379</t>
  </si>
  <si>
    <t>11.11.2021 15:50:17</t>
  </si>
  <si>
    <t>11.11.2021 17:03:18</t>
  </si>
  <si>
    <t>ARPALIK KÖK 45-83-M00137_HatBaşıAyırıcı_53137192 M08_53137192</t>
  </si>
  <si>
    <t>11.11.2021 19:00:25</t>
  </si>
  <si>
    <t>11.11.2021 23:47:06</t>
  </si>
  <si>
    <t>DEREKÖY KÖK 45-72-L00458_DEREKÖY ÇIKIŞI L01_2330810</t>
  </si>
  <si>
    <t>11.11.2021 04:46:54</t>
  </si>
  <si>
    <t>11.11.2021 05:52:38</t>
  </si>
  <si>
    <t>KARABURUN TR-7 35-21-L00033_953359562_953359562</t>
  </si>
  <si>
    <t>11.11.2021 17:33:06</t>
  </si>
  <si>
    <t>11.11.2021 22:20:23</t>
  </si>
  <si>
    <t>KOYUNDERE TR-4 35-28-M00155_C_56366814_56366814</t>
  </si>
  <si>
    <t>11.11.2021 11:30:44</t>
  </si>
  <si>
    <t>11.11.2021 12:42:52</t>
  </si>
  <si>
    <t>GÜNEŞLİ KÖK 45-75-M00056_SALUR M03_67577842</t>
  </si>
  <si>
    <t>11.11.2021 09:01:49</t>
  </si>
  <si>
    <t>11.11.2021 17:11:18</t>
  </si>
  <si>
    <t>KABAZLI TR-4 45-78-M00678_953291766_953291766</t>
  </si>
  <si>
    <t>11.11.2021 16:23:23</t>
  </si>
  <si>
    <t>11.11.2021 17:55:45</t>
  </si>
  <si>
    <t>DENİZGİREN TR-1 35-21-L00079_A_56353793_56353793</t>
  </si>
  <si>
    <t>11.11.2021 17:14:01</t>
  </si>
  <si>
    <t>11.11.2021 18:05:03</t>
  </si>
  <si>
    <t>AŞAĞI YENMİŞ KÖYÜ TR1 35-27-M00383_D_56378727_56378727</t>
  </si>
  <si>
    <t>11.11.2021 08:27:13</t>
  </si>
  <si>
    <t>11.11.2021 13:10:21</t>
  </si>
  <si>
    <t>YAYLAYURT TR-1 35-30-M00128_955293188_955293188</t>
  </si>
  <si>
    <t>11.11.2021 17:51:10</t>
  </si>
  <si>
    <t>11.11.2021 19:57:25</t>
  </si>
  <si>
    <t>KOYUNDERE TR-10 35-28-M00156_953372494_953372494</t>
  </si>
  <si>
    <t>11.11.2021 12:45:00</t>
  </si>
  <si>
    <t>11.11.2021 13:21:01</t>
  </si>
  <si>
    <t>11.11.2021 09:12:27</t>
  </si>
  <si>
    <t>11.11.2021 17:41:27</t>
  </si>
  <si>
    <t>DM-23/06 45-71-M00502_953190233_953190233</t>
  </si>
  <si>
    <t>11.11.2021 15:47:20</t>
  </si>
  <si>
    <t>11.11.2021 17:26:03</t>
  </si>
  <si>
    <t>TEPEKÖY TR-1 35-16-L00257_953342137_953342137</t>
  </si>
  <si>
    <t>11.11.2021 09:40:52</t>
  </si>
  <si>
    <t>11.11.2021 11:36:19</t>
  </si>
  <si>
    <t>11.11.2021 13:55:04</t>
  </si>
  <si>
    <t>11.11.2021 14:00:00</t>
  </si>
  <si>
    <t>M-2649 35-04-M02649_966559461_966559461</t>
  </si>
  <si>
    <t>11.11.2021 18:02:13</t>
  </si>
  <si>
    <t>11.11.2021 21:07:09</t>
  </si>
  <si>
    <t>ZEYTİNALANI TR-101 35-19-L00101_TR-103 L01_2335163</t>
  </si>
  <si>
    <t>11.11.2021 10:20:19</t>
  </si>
  <si>
    <t>11.11.2021 13:16:46</t>
  </si>
  <si>
    <t>KARAALİ TR-1 45-71-M01470_43157798_56395558_56395558</t>
  </si>
  <si>
    <t>11.11.2021 19:47:58</t>
  </si>
  <si>
    <t>11.11.2021 21:28:05</t>
  </si>
  <si>
    <t>ARMUTLU TR-7 35-27-M00550_DONANIMLI YEDEK M04_72164639</t>
  </si>
  <si>
    <t>11.11.2021 09:58:07</t>
  </si>
  <si>
    <t>11.11.2021 17:25:00</t>
  </si>
  <si>
    <t>KINIK TR-5 35-24-L00005_955215903_955215903</t>
  </si>
  <si>
    <t>11.11.2021 13:18:57</t>
  </si>
  <si>
    <t>11.11.2021 14:14:10</t>
  </si>
  <si>
    <t>K-2872 35-08-K02872_99124920_99124920</t>
  </si>
  <si>
    <t>11.11.2021 10:23:53</t>
  </si>
  <si>
    <t>11.11.2021 11:43:14</t>
  </si>
  <si>
    <t>TR-2/104-1 45-83-L00460_957960280_957960280</t>
  </si>
  <si>
    <t>11.11.2021 14:59:24</t>
  </si>
  <si>
    <t>11.11.2021 17:17:00</t>
  </si>
  <si>
    <t>DOĞANCI TR-6 35-31-L00331_35-31-L00331_2364999</t>
  </si>
  <si>
    <t>11.11.2021 00:23:00</t>
  </si>
  <si>
    <t>11.11.2021 03:21:02</t>
  </si>
  <si>
    <t>DOĞANCI TR-6 35-31-L00331_47904065_56391349_56391349</t>
  </si>
  <si>
    <t>11.11.2021 05:31:00</t>
  </si>
  <si>
    <t>11.11.2021 07:34:44</t>
  </si>
  <si>
    <t>AHMETLİ İM 45-84-A00001_TR-A M08_2332683</t>
  </si>
  <si>
    <t>11.11.2021 10:06:04</t>
  </si>
  <si>
    <t>11.11.2021 11:32:00</t>
  </si>
  <si>
    <t>11.11.2021 15:54:15</t>
  </si>
  <si>
    <t>11.11.2021 16:13:52</t>
  </si>
  <si>
    <t>AKKOYUNLU TR-4 35-29-L00128_C_56355934_56355934</t>
  </si>
  <si>
    <t>11.11.2021 08:45:21</t>
  </si>
  <si>
    <t>11.11.2021 10:03:52</t>
  </si>
  <si>
    <t>DİNDARLI TR-8 45-79-M00430_945559392_945559392</t>
  </si>
  <si>
    <t>11.11.2021 17:18:57</t>
  </si>
  <si>
    <t>11.11.2021 18:46:09</t>
  </si>
  <si>
    <t>KARAKUYU TR-3 35-26-M00440_956631542_956631542</t>
  </si>
  <si>
    <t>11.11.2021 09:04:09</t>
  </si>
  <si>
    <t>11.11.2021 13:13:57</t>
  </si>
  <si>
    <t>DERİCİ KÖK 45-84-M00003_MANDALLI M02_2313988</t>
  </si>
  <si>
    <t>11.11.2021 15:46:45</t>
  </si>
  <si>
    <t>11.11.2021 16:21:50</t>
  </si>
  <si>
    <t>11.11.2021 10:41:52</t>
  </si>
  <si>
    <t>11.11.2021 13:11:08</t>
  </si>
  <si>
    <t>11.11.2021 14:11:22</t>
  </si>
  <si>
    <t>11.11.2021 15:57:03</t>
  </si>
  <si>
    <t>K-971 35-08-K00971_99236130_99236130</t>
  </si>
  <si>
    <t>11.11.2021 11:45:07</t>
  </si>
  <si>
    <t>11.11.2021 19:27:15</t>
  </si>
  <si>
    <t>DURASILLI TR-7 45-78-M01118_YENİKENT M04_2328935</t>
  </si>
  <si>
    <t>11.11.2021 09:26:42</t>
  </si>
  <si>
    <t>11.11.2021 10:47:53</t>
  </si>
  <si>
    <t>M-1568 35-01-M01568_910432916_910432916</t>
  </si>
  <si>
    <t>11.11.2021 21:09:03</t>
  </si>
  <si>
    <t>11.11.2021 23:51:35</t>
  </si>
  <si>
    <t>11.11.2021 09:55:35</t>
  </si>
  <si>
    <t>11.11.2021 10:52:41</t>
  </si>
  <si>
    <t>BİMEYKO KÖK-10 35-30-M00048_BİMEYKO TR-4 M03_2107750</t>
  </si>
  <si>
    <t>11.11.2021 01:38:33</t>
  </si>
  <si>
    <t>11.11.2021 03:15:32</t>
  </si>
  <si>
    <t>SARIGÖL DM 45-79-M00069_SELİMİYE FİDERİ M18_2076606</t>
  </si>
  <si>
    <t>11.11.2021 05:05:23</t>
  </si>
  <si>
    <t>11.11.2021 05:06:05</t>
  </si>
  <si>
    <t>K-4854 35-01-K04854_912006190_912006190</t>
  </si>
  <si>
    <t>11.11.2021 15:08:06</t>
  </si>
  <si>
    <t>11.11.2021 17:27:04</t>
  </si>
  <si>
    <t>11.11.2021 09:37:13</t>
  </si>
  <si>
    <t>11.11.2021 11:23:24</t>
  </si>
  <si>
    <t>PAYAMLI M-11 35-25-M00186_6151991_65508899_65508899</t>
  </si>
  <si>
    <t>11.11.2021 14:03:00</t>
  </si>
  <si>
    <t>11.11.2021 14:42:38</t>
  </si>
  <si>
    <t>M-1212 35-02-M01212_99763752_99763752</t>
  </si>
  <si>
    <t>11.11.2021 18:29:22</t>
  </si>
  <si>
    <t>11.11.2021 19:51:52</t>
  </si>
  <si>
    <t>11.11.2021 17:33:09</t>
  </si>
  <si>
    <t>11.11.2021 18:33:10</t>
  </si>
  <si>
    <t>TR-100 ZEYTİNALANI 35-19-L00100_95000603509_95000603509</t>
  </si>
  <si>
    <t>11.11.2021 14:39:00</t>
  </si>
  <si>
    <t>11.11.2021 15:21:35</t>
  </si>
  <si>
    <t>TR-1-5/10 35-20-L00054_955210973_955210973</t>
  </si>
  <si>
    <t>11.11.2021 09:51:08</t>
  </si>
  <si>
    <t>11.11.2021 11:27:38</t>
  </si>
  <si>
    <t>AKGEDİK KÖK-1 45-71-M00162_EMLAKDERE M03_56219223</t>
  </si>
  <si>
    <t>11.11.2021 08:50:18</t>
  </si>
  <si>
    <t>11.11.2021 11:51:07</t>
  </si>
  <si>
    <t>KARABURUN İM 35-21-A00001_HatBaşıAyırıcı_53138039 L05_53138039</t>
  </si>
  <si>
    <t>11.11.2021 09:21:28</t>
  </si>
  <si>
    <t>11.11.2021 17:02:32</t>
  </si>
  <si>
    <t>DM-5/14 35-26-M00808_956628950_956628950</t>
  </si>
  <si>
    <t>11.11.2021 15:08:12</t>
  </si>
  <si>
    <t>11.11.2021 15:38:31</t>
  </si>
  <si>
    <t>11.11.2021 12:07:56</t>
  </si>
  <si>
    <t>11.11.2021 13:10:35</t>
  </si>
  <si>
    <t>L-243 35-18-L00243_950445717_950445717</t>
  </si>
  <si>
    <t>11.11.2021 18:54:20</t>
  </si>
  <si>
    <t>11.11.2021 21:08:07</t>
  </si>
  <si>
    <t>ORUÇLAR TR-1 35-16-M00093_953325137_953325137</t>
  </si>
  <si>
    <t>11.11.2021 17:24:57</t>
  </si>
  <si>
    <t>11.11.2021 19:19:38</t>
  </si>
  <si>
    <t>TR-67 35-30-L00067_955316112_955316112</t>
  </si>
  <si>
    <t>11.11.2021 09:22:24</t>
  </si>
  <si>
    <t>11.11.2021 12:31:59</t>
  </si>
  <si>
    <t>ÖDEMİŞ TM-2 35-15-A00005_YOLÜSTÜ M18_2334263</t>
  </si>
  <si>
    <t>11.11.2021 09:12:55</t>
  </si>
  <si>
    <t>11.11.2021 13:27:04</t>
  </si>
  <si>
    <t>IRLAMAZ TR-2 45-83-L00233_45-83-L00233_2359485</t>
  </si>
  <si>
    <t>11.11.2021 18:42:22</t>
  </si>
  <si>
    <t>11.11.2021 20:32:12</t>
  </si>
  <si>
    <t>K-3733 35-02-K03733_910091244_910091244</t>
  </si>
  <si>
    <t>11.11.2021 11:41:34</t>
  </si>
  <si>
    <t>11.11.2021 16:54:18</t>
  </si>
  <si>
    <t>YENİ FOÇA TR-13 35-23-M00013_YENİFOÇA TR-14 M04_2335335</t>
  </si>
  <si>
    <t>11.11.2021 09:12:54</t>
  </si>
  <si>
    <t>11.11.2021 15:44:00</t>
  </si>
  <si>
    <t>K-1758 35-04-K01758_D K1758D3B_5823342</t>
  </si>
  <si>
    <t>11.11.2021 21:20:47</t>
  </si>
  <si>
    <t>11.11.2021 22:31:09</t>
  </si>
  <si>
    <t>HALİLLER KÖK 35-31-L00228_KALEKÖY L02_72238538</t>
  </si>
  <si>
    <t>11.11.2021 12:58:55</t>
  </si>
  <si>
    <t>11.11.2021 14:36:54</t>
  </si>
  <si>
    <t>K-2709 35-03-K02709_B_56365924_56365924</t>
  </si>
  <si>
    <t>11.11.2021 14:05:01</t>
  </si>
  <si>
    <t>11.11.2021 15:55:04</t>
  </si>
  <si>
    <t>FIRINLI TR-9 35-20-L00366_955198916_955198916</t>
  </si>
  <si>
    <t>11.11.2021 11:56:00</t>
  </si>
  <si>
    <t>11.11.2021 13:15:47</t>
  </si>
  <si>
    <t>DEMİRKÖPRÜ TM 45-78-A00005_HatBaşıAyırıcı_53135815 M07_53135815</t>
  </si>
  <si>
    <t>11.11.2021 21:28:03</t>
  </si>
  <si>
    <t>11.11.2021 22:25:10</t>
  </si>
  <si>
    <t>M-758 35-03-M00758_DIREK TIPI TRAFO HUCRESI H01_2126840</t>
  </si>
  <si>
    <t>11.11.2021 08:40:16</t>
  </si>
  <si>
    <t>11.11.2021 13:06:56</t>
  </si>
  <si>
    <t>L-437 ŞEHİTLİK 35-18-L00437_L-295 L01_2337307</t>
  </si>
  <si>
    <t>11.11.2021 12:35:00</t>
  </si>
  <si>
    <t>11.11.2021 13:33:37</t>
  </si>
  <si>
    <t>YENİŞEHİR TR-3 35-31-L00113_35-31-L00113_2363998</t>
  </si>
  <si>
    <t>11.11.2021 14:40:46</t>
  </si>
  <si>
    <t>11.11.2021 16:02:00</t>
  </si>
  <si>
    <t>L-400 35-18-L00400_9764228_56370884_56370884</t>
  </si>
  <si>
    <t>11.11.2021 11:04:00</t>
  </si>
  <si>
    <t>11.11.2021 15:43:55</t>
  </si>
  <si>
    <t>K-1438 35-01-K01438_912956322_912956322</t>
  </si>
  <si>
    <t>11.11.2021 06:47:38</t>
  </si>
  <si>
    <t>11.11.2021 08:40:45</t>
  </si>
  <si>
    <t>MURADİYE TR-4 45-71-M02427_953221502_953221502</t>
  </si>
  <si>
    <t>11.11.2021 16:18:00</t>
  </si>
  <si>
    <t>11.11.2021 21:21:16</t>
  </si>
  <si>
    <t>YUSUFDERE TEK BIÇAK MAH TR-2 35-15-L00532_950360835_950360835</t>
  </si>
  <si>
    <t>11.11.2021 13:38:39</t>
  </si>
  <si>
    <t>11.11.2021 21:03:32</t>
  </si>
  <si>
    <t>M-2557 35-01-M02557_910768427_910768427</t>
  </si>
  <si>
    <t>11.11.2021 14:03:16</t>
  </si>
  <si>
    <t>11.11.2021 17:49:26</t>
  </si>
  <si>
    <t>KARAKUYU TR-1 35-22-M00289_DIREK TIPI TRAFO HUCRESI H01_2103155</t>
  </si>
  <si>
    <t>11.11.2021 03:16:04</t>
  </si>
  <si>
    <t>11.11.2021 09:54:07</t>
  </si>
  <si>
    <t>M-992 35-03-M00992_910441650_910441650</t>
  </si>
  <si>
    <t>11.11.2021 09:19:43</t>
  </si>
  <si>
    <t>11.11.2021 13:25:24</t>
  </si>
  <si>
    <t>11.11.2021 00:50:10</t>
  </si>
  <si>
    <t>11.11.2021 00:54:28</t>
  </si>
  <si>
    <t>TR-28 FİDAN YAPI 35-26-M00028_DAĞITIM TRAFO TR-48 M04_66027373</t>
  </si>
  <si>
    <t>11.11.2021 09:20:35</t>
  </si>
  <si>
    <t>11.11.2021 16:55:44</t>
  </si>
  <si>
    <t>DM-2/15(BİTPAZARI) 45-71-M00122_G g5b_45179880</t>
  </si>
  <si>
    <t>11.11.2021 20:00:53</t>
  </si>
  <si>
    <t>11.11.2021 22:06:48</t>
  </si>
  <si>
    <t>K-1608 35-04-K01608_A_56363902_56363902</t>
  </si>
  <si>
    <t>11.11.2021 13:40:29</t>
  </si>
  <si>
    <t>11.11.2021 17:15:16</t>
  </si>
  <si>
    <t>11.11.2021 09:45:33</t>
  </si>
  <si>
    <t>11.11.2021 11:09:57</t>
  </si>
  <si>
    <t>11.11.2021 08:40:57</t>
  </si>
  <si>
    <t>11.11.2021 16:37:18</t>
  </si>
  <si>
    <t>KABAKUM TR-2 35-30-L00128_A_56404507_56404507</t>
  </si>
  <si>
    <t>11.11.2021 10:22:00</t>
  </si>
  <si>
    <t>11.11.2021 11:34:14</t>
  </si>
  <si>
    <t>ULUKENT KÖK-15 35-28-M00070_ULUKENT TR-6 M05_66524969</t>
  </si>
  <si>
    <t>11.11.2021 09:04:52</t>
  </si>
  <si>
    <t>11.11.2021 13:01:33</t>
  </si>
  <si>
    <t>11.11.2021 09:55:07</t>
  </si>
  <si>
    <t>11.11.2021 12:44:47</t>
  </si>
  <si>
    <t>KAYMAKÇI TR-31 35-15-L00243_A_56361633_56361633</t>
  </si>
  <si>
    <t>11.11.2021 11:15:31</t>
  </si>
  <si>
    <t>11.11.2021 16:09:08</t>
  </si>
  <si>
    <t>TR-2/83 45-83-L00083_48124206_56401391_56401391</t>
  </si>
  <si>
    <t>11.11.2021 15:44:39</t>
  </si>
  <si>
    <t>11.11.2021 18:30:03</t>
  </si>
  <si>
    <t>TR-82 45-78-L00082_49364185_56388083_56388083</t>
  </si>
  <si>
    <t>11.11.2021 19:36:08</t>
  </si>
  <si>
    <t>11.11.2021 20:30:22</t>
  </si>
  <si>
    <t>M-79 35-14-M00079_956635578_956635578</t>
  </si>
  <si>
    <t>11.11.2021 12:21:57</t>
  </si>
  <si>
    <t>11.11.2021 15:03:10</t>
  </si>
  <si>
    <t>K-3185 35-04-K03185_99199818_99199818</t>
  </si>
  <si>
    <t>11.11.2021 13:34:00</t>
  </si>
  <si>
    <t>11.11.2021 15:38:49</t>
  </si>
  <si>
    <t>IŞIKLAR KÖK 45-73-M00467_BAKLACI M02_67094230</t>
  </si>
  <si>
    <t>11.11.2021 03:49:04</t>
  </si>
  <si>
    <t>11.11.2021 03:50:04</t>
  </si>
  <si>
    <t>TR-138 35-19-L00138_956674733_956674733</t>
  </si>
  <si>
    <t>11.11.2021 10:36:15</t>
  </si>
  <si>
    <t>11.11.2021 14:32:50</t>
  </si>
  <si>
    <t>TR-2/83-A 45-83-L00309_955155198_955155198</t>
  </si>
  <si>
    <t>11.11.2021 13:54:12</t>
  </si>
  <si>
    <t>11.11.2021 15:52:10</t>
  </si>
  <si>
    <t>11.11.2021 15:45:07</t>
  </si>
  <si>
    <t>11.11.2021 18:25:34</t>
  </si>
  <si>
    <t>AŞAĞIÇOBANİSA SANAYİ 45-71-M00108_ M01_2081211</t>
  </si>
  <si>
    <t>11.11.2021 18:26:45</t>
  </si>
  <si>
    <t>11.11.2021 18:53:32</t>
  </si>
  <si>
    <t>HİSARLIK TR-3 35-20-L00469_DIREK TIPI TRAFO HUCRESI H01_2051354</t>
  </si>
  <si>
    <t>11.11.2021 07:49:28</t>
  </si>
  <si>
    <t>11.11.2021 13:08:33</t>
  </si>
  <si>
    <t>L-284 İMAMOĞLU TRAFO 35-18-L00284_E_56369490_56369490</t>
  </si>
  <si>
    <t>11.11.2021 09:21:00</t>
  </si>
  <si>
    <t>11.11.2021 10:48:36</t>
  </si>
  <si>
    <t>İĞDECİK KÖK 45-71-M00077_ŞEHİR-2 (TR-5) M04_72234121</t>
  </si>
  <si>
    <t>11.11.2021 17:08:45</t>
  </si>
  <si>
    <t>11.11.2021 17:09:35</t>
  </si>
  <si>
    <t>TR-15 45-78-L00015_956349600_956349600</t>
  </si>
  <si>
    <t>11.11.2021 12:39:15</t>
  </si>
  <si>
    <t>11.11.2021 14:00:10</t>
  </si>
  <si>
    <t>11.11.2021 09:19:32</t>
  </si>
  <si>
    <t>11.11.2021 11:40:55</t>
  </si>
  <si>
    <t>YAĞCILI TR-2 45-82-M00367_TR-1 -TR-3 M02_72200385</t>
  </si>
  <si>
    <t>11.11.2021 13:18:54</t>
  </si>
  <si>
    <t>11.11.2021 13:55:00</t>
  </si>
  <si>
    <t>11.11.2021 05:06:25</t>
  </si>
  <si>
    <t>11.11.2021 05:07:14</t>
  </si>
  <si>
    <t>KİBAR KÖYÜ TR-2 35-31-L00313_47904719_56386105_56386105</t>
  </si>
  <si>
    <t>11.11.2021 19:18:00</t>
  </si>
  <si>
    <t>11.11.2021 21:19:12</t>
  </si>
  <si>
    <t>L-62 İSTUR 35-14-L00062_6673387_56377243_56377243</t>
  </si>
  <si>
    <t>11.11.2021 11:57:25</t>
  </si>
  <si>
    <t>11.11.2021 14:45:43</t>
  </si>
  <si>
    <t>ULGAR TR-1 45-75-M00167_A_56369366_56369366</t>
  </si>
  <si>
    <t>11.11.2021 15:46:04</t>
  </si>
  <si>
    <t>11.11.2021 17:39:49</t>
  </si>
  <si>
    <t>K-3551 35-03-K03551_910511669_910511669</t>
  </si>
  <si>
    <t>11.11.2021 14:55:16</t>
  </si>
  <si>
    <t>11.11.2021 15:35:37</t>
  </si>
  <si>
    <t>11.11.2021 08:20:00</t>
  </si>
  <si>
    <t>11.11.2021 10:20:50</t>
  </si>
  <si>
    <t>11.11.2021 10:40:00</t>
  </si>
  <si>
    <t>11.11.2021 11:08:17</t>
  </si>
  <si>
    <t>MURADİYE TR-3/B 45-71-M00206_953243220_953243220</t>
  </si>
  <si>
    <t>11.11.2021 16:00:44</t>
  </si>
  <si>
    <t>11.11.2021 19:23:46</t>
  </si>
  <si>
    <t>11.11.2021 10:00:14</t>
  </si>
  <si>
    <t>11.11.2021 18:11:27</t>
  </si>
  <si>
    <t>SUBAŞI İM 35-26-A00002_PAMUKYAZI L04_2035585</t>
  </si>
  <si>
    <t>11.11.2021 11:42:44</t>
  </si>
  <si>
    <t>11.11.2021 12:55:29</t>
  </si>
  <si>
    <t>11.11.2021 13:06:00</t>
  </si>
  <si>
    <t>11.11.2021 14:12:30</t>
  </si>
  <si>
    <t>ALİBEYLİ DM 45-80-M00064_HEYBELİ M03_72190828</t>
  </si>
  <si>
    <t>11.11.2021 09:08:34</t>
  </si>
  <si>
    <t>11.11.2021 09:57:59</t>
  </si>
  <si>
    <t>BOZDAĞ TR-7 35-15-L00290_B_56368274_56368274</t>
  </si>
  <si>
    <t>11.11.2021 17:48:22</t>
  </si>
  <si>
    <t>11.11.2021 18:34:12</t>
  </si>
  <si>
    <t>11.11.2021 16:58:10</t>
  </si>
  <si>
    <t>11.11.2021 18:09:27</t>
  </si>
  <si>
    <t>TR-3 35-15-L00003_950359566_950359566</t>
  </si>
  <si>
    <t>11.11.2021 11:43:00</t>
  </si>
  <si>
    <t>11.11.2021 20:29:54</t>
  </si>
  <si>
    <t>11.11.2021 09:56:00</t>
  </si>
  <si>
    <t>11.11.2021 17:02:14</t>
  </si>
  <si>
    <t>11.11.2021 13:01:05</t>
  </si>
  <si>
    <t>11.11.2021 18:35:29</t>
  </si>
  <si>
    <t>YEŞİLOVA ÇAYIR TR-6 35-20-L00131_955189220_955189220</t>
  </si>
  <si>
    <t>11.11.2021 12:36:07</t>
  </si>
  <si>
    <t>11.11.2021 13:44:49</t>
  </si>
  <si>
    <t>ERGENEKON TR-1/1 MURADİYE SOKAK 45-83-M00626_955178270_955178270</t>
  </si>
  <si>
    <t>11.11.2021 17:08:50</t>
  </si>
  <si>
    <t>11.11.2021 18:59:20</t>
  </si>
  <si>
    <t>FATİH KÖK 35-15-L01160_HORZUM L01_72298535</t>
  </si>
  <si>
    <t>11.11.2021 10:11:08</t>
  </si>
  <si>
    <t>11.11.2021 17:28:02</t>
  </si>
  <si>
    <t>UZUNKÖY TR-1 35-31-L00144_C_72255943_72255943</t>
  </si>
  <si>
    <t>11.11.2021 08:47:30</t>
  </si>
  <si>
    <t>11.11.2021 15:44:31</t>
  </si>
  <si>
    <t>K-1397 GÖRECE 35-22-K01397_B_56372558_56372558</t>
  </si>
  <si>
    <t>11.11.2021 13:49:10</t>
  </si>
  <si>
    <t>11.11.2021 16:21:18</t>
  </si>
  <si>
    <t>EKİZLER TR-1 35-16-M00094_953316636_953316636</t>
  </si>
  <si>
    <t>11.11.2021 19:05:49</t>
  </si>
  <si>
    <t>11.11.2021 19:45:07</t>
  </si>
  <si>
    <t>11.11.2021 09:06:00</t>
  </si>
  <si>
    <t>11.11.2021 12:17:00</t>
  </si>
  <si>
    <t>DOĞANCI TR-13 35-31-L00368_DIREK TIPI TRAFO HUCRESI H01_2041797</t>
  </si>
  <si>
    <t>11.11.2021 17:17:01</t>
  </si>
  <si>
    <t>11.11.2021 22:49:24</t>
  </si>
  <si>
    <t>GÜVENDİK TR-1 45-76-L00086_A_56389910_56389910</t>
  </si>
  <si>
    <t>11.11.2021 09:13:14</t>
  </si>
  <si>
    <t>11.11.2021 11:21:43</t>
  </si>
  <si>
    <t>K-2398 35-02-K02398_99801911_99801911</t>
  </si>
  <si>
    <t>11.11.2021 16:41:07</t>
  </si>
  <si>
    <t>11.11.2021 18:40:03</t>
  </si>
  <si>
    <t>DOĞANCI TR-6 35-31-L00331_47904132_56391364_56391364</t>
  </si>
  <si>
    <t>11.11.2021 08:56:25</t>
  </si>
  <si>
    <t>11.11.2021 11:01:10</t>
  </si>
  <si>
    <t>11.11.2021 15:52:39</t>
  </si>
  <si>
    <t>11.11.2021 17:53:32</t>
  </si>
  <si>
    <t>K-1717 35-03-K01717_912960941_912960941</t>
  </si>
  <si>
    <t>11.11.2021 18:07:14</t>
  </si>
  <si>
    <t>11.11.2021 21:46:04</t>
  </si>
  <si>
    <t>İĞDECİK TR-4 45-71-M00085_45-71-M00085_2360241</t>
  </si>
  <si>
    <t>11.11.2021 17:22:37</t>
  </si>
  <si>
    <t>11.11.2021 19:09:41</t>
  </si>
  <si>
    <t>11.11.2021 09:29:16</t>
  </si>
  <si>
    <t>11.11.2021 17:25:37</t>
  </si>
  <si>
    <t>TEKBIÇAKLAR TR-4 35-31-L00242_35-31-L00242_2365456</t>
  </si>
  <si>
    <t>11.11.2021 09:03:35</t>
  </si>
  <si>
    <t>11.11.2021 17:50:53</t>
  </si>
  <si>
    <t>K-270 35-01-K00270_E_56365819_56365819</t>
  </si>
  <si>
    <t>11.11.2021 09:33:32</t>
  </si>
  <si>
    <t>11.11.2021 10:39:41</t>
  </si>
  <si>
    <t>TR-27 GÜVEN YAPI 35-26-M00027_TR-25 BARIŞ YAPI KÖK M03_66028713</t>
  </si>
  <si>
    <t>11.11.2021 16:50:05</t>
  </si>
  <si>
    <t>11.11.2021 16:58:00</t>
  </si>
  <si>
    <t>OKLUİSA KÖK 45-81-M00046_HatBaşıAyırıcı_73063134 M04_73063134</t>
  </si>
  <si>
    <t>11.11.2021 10:04:06</t>
  </si>
  <si>
    <t>11.11.2021 11:14:38</t>
  </si>
  <si>
    <t>M. ALİ ÇETİN SULAMA GRUBU 35-27-M00172_B_56382982_56382982</t>
  </si>
  <si>
    <t>11.11.2021 14:22:16</t>
  </si>
  <si>
    <t>11.11.2021 18:26:33</t>
  </si>
  <si>
    <t>NACİ BEZİRGANOĞLU SULAMA GRUBU 35-29-L00286_95000454681_95000454681</t>
  </si>
  <si>
    <t>11.11.2021 17:48:25</t>
  </si>
  <si>
    <t>11.11.2021 19:10:08</t>
  </si>
  <si>
    <t>DOĞANCI TR-13 35-31-L00368_47904260_56392349_56392349</t>
  </si>
  <si>
    <t>11.11.2021 16:15:15</t>
  </si>
  <si>
    <t>11.11.2021 21:46:30</t>
  </si>
  <si>
    <t>METAL İŞLERİ TR-12 KÖK 35-22-M00112_HatBaşıAyırıcı_53133263 M04_53133263</t>
  </si>
  <si>
    <t>11.11.2021 08:37:02</t>
  </si>
  <si>
    <t>11.11.2021 10:18:39</t>
  </si>
  <si>
    <t>M-2769 35-02-M02769_D_56384046_56384046</t>
  </si>
  <si>
    <t>11.11.2021 13:27:37</t>
  </si>
  <si>
    <t>11.11.2021 17:23:47</t>
  </si>
  <si>
    <t>TR-27 GÜVEN YAPI 35-26-M00027_TR-28 FİDAN YAPI M02_66028709</t>
  </si>
  <si>
    <t>11.11.2021 09:19:24</t>
  </si>
  <si>
    <t>11.11.2021 09:29:00</t>
  </si>
  <si>
    <t>L-182 35-18-L00182_95000649794_95000649794</t>
  </si>
  <si>
    <t>11.11.2021 18:41:45</t>
  </si>
  <si>
    <t>11.11.2021 23:39:36</t>
  </si>
  <si>
    <t>11.11.2021 11:35:50</t>
  </si>
  <si>
    <t>11.11.2021 12:35:46</t>
  </si>
  <si>
    <t>OLGUNLAR TR-2 35-31-L00220_47890963_56390995_56390995</t>
  </si>
  <si>
    <t>11.11.2021 01:56:39</t>
  </si>
  <si>
    <t>11.11.2021 02:29:05</t>
  </si>
  <si>
    <t>K-1438 35-01-K01438_A_56382882_56382882</t>
  </si>
  <si>
    <t>11.11.2021 09:43:00</t>
  </si>
  <si>
    <t>11.11.2021 13:40:44</t>
  </si>
  <si>
    <t>K-1871 35-09-K01871_912779111_912779111</t>
  </si>
  <si>
    <t>11.11.2021 20:56:25</t>
  </si>
  <si>
    <t>11.11.2021 21:54:40</t>
  </si>
  <si>
    <t>11.11.2021 10:03:00</t>
  </si>
  <si>
    <t>11.11.2021 13:56:15</t>
  </si>
  <si>
    <t>TR-24 35-22-M00024_955265452_955265452</t>
  </si>
  <si>
    <t>11.11.2021 14:23:10</t>
  </si>
  <si>
    <t>11.11.2021 15:20:32</t>
  </si>
  <si>
    <t>HACIVELİLER TR-1 45-85-L00083_A_56404678_56404678</t>
  </si>
  <si>
    <t>11.11.2021 10:53:00</t>
  </si>
  <si>
    <t>11.11.2021 11:32:35</t>
  </si>
  <si>
    <t>ÇAKIRBEYLİ TR-2 35-26-M00487_956610717_956610717</t>
  </si>
  <si>
    <t>11.11.2021 13:14:48</t>
  </si>
  <si>
    <t>11.11.2021 15:28:03</t>
  </si>
  <si>
    <t>DEMİRCİ KÖK 35-26-M00779_KARACAAĞAÇ ENH M06_42707151</t>
  </si>
  <si>
    <t>11.11.2021 06:17:00</t>
  </si>
  <si>
    <t>11.11.2021 07:51:00</t>
  </si>
  <si>
    <t>K-418 35-03-K00418_35-03-K00418_41929000</t>
  </si>
  <si>
    <t>11.11.2021 11:40:53</t>
  </si>
  <si>
    <t>11.11.2021 14:14:48</t>
  </si>
  <si>
    <t>BERGAMA TM 35-16-A00004_KUPLAJ M11_2314068</t>
  </si>
  <si>
    <t>11.11.2021 09:38:41</t>
  </si>
  <si>
    <t>11.11.2021 15:38:00</t>
  </si>
  <si>
    <t>M-7 35-18-M00007_8634667_56368138_56368138</t>
  </si>
  <si>
    <t>11.11.2021 16:12:00</t>
  </si>
  <si>
    <t>11.11.2021 18:48:05</t>
  </si>
  <si>
    <t>MURADİYE TR-1 İSTASYON KABİN 45-71-M00192_953221444_953221444</t>
  </si>
  <si>
    <t>11.11.2021 14:46:26</t>
  </si>
  <si>
    <t>11.11.2021 19:43:15</t>
  </si>
  <si>
    <t>DOĞANCI TR-12 35-31-L00339_47793613_56351974_56351974</t>
  </si>
  <si>
    <t>11.11.2021 09:01:37</t>
  </si>
  <si>
    <t>11.11.2021 11:48:59</t>
  </si>
  <si>
    <t>K-2322 35-01-K02322_913431413_913431413</t>
  </si>
  <si>
    <t>11.11.2021 08:11:15</t>
  </si>
  <si>
    <t>11.11.2021 09:09:30</t>
  </si>
  <si>
    <t>BORNOVA TM 35-02-A00005_AKÇA K21_2308099</t>
  </si>
  <si>
    <t>11.11.2021 10:32:00</t>
  </si>
  <si>
    <t>11.11.2021 11:54:35</t>
  </si>
  <si>
    <t>BAĞARASI TR-2 35-23-M00171_950424416_950424416</t>
  </si>
  <si>
    <t>11.11.2021 18:46:40</t>
  </si>
  <si>
    <t>FEVZİPAŞA TR-1 45-71-M00579_953214366_953214366</t>
  </si>
  <si>
    <t>11.11.2021 17:06:00</t>
  </si>
  <si>
    <t>11.11.2021 18:46:31</t>
  </si>
  <si>
    <t>GEBELER TR-1 45-76-L00175_955236495_955236495</t>
  </si>
  <si>
    <t>11.11.2021 12:37:57</t>
  </si>
  <si>
    <t>11.11.2021 17:27:12</t>
  </si>
  <si>
    <t>KALEKÖY TR-3 35-31-L00239_DIREK TIPI TRAFO HUCRESI H01_2037300</t>
  </si>
  <si>
    <t>11.11.2021 16:25:00</t>
  </si>
  <si>
    <t>11.11.2021 17:21:24</t>
  </si>
  <si>
    <t>TAŞLIYATAK CEBECİLER TR-4 35-31-L00367_47791933_56352004_56352004</t>
  </si>
  <si>
    <t>11.11.2021 10:50:47</t>
  </si>
  <si>
    <t>11.11.2021 13:07:15</t>
  </si>
  <si>
    <t>ERGENEKON TR-3 45-83-L00140_955151667_955151667</t>
  </si>
  <si>
    <t>11.11.2021 08:59:07</t>
  </si>
  <si>
    <t>11.11.2021 15:55:26</t>
  </si>
  <si>
    <t>K-3693 35-10-K03693_B_56375476_56375476</t>
  </si>
  <si>
    <t>11.11.2021 09:20:00</t>
  </si>
  <si>
    <t>11.11.2021 09:41:32</t>
  </si>
  <si>
    <t>K-4237 35-03-K04237_910262914_910262914</t>
  </si>
  <si>
    <t>11.11.2021 11:30:23</t>
  </si>
  <si>
    <t>11.11.2021 13:16:05</t>
  </si>
  <si>
    <t>TR-2/2 45-83-L00002_955176954_955176954</t>
  </si>
  <si>
    <t>11.11.2021 11:52:00</t>
  </si>
  <si>
    <t>11.11.2021 14:05:13</t>
  </si>
  <si>
    <t>K-570 35-01-K00570_35-01-K00570_2364187</t>
  </si>
  <si>
    <t>11.11.2021 12:21:24</t>
  </si>
  <si>
    <t>11.11.2021 12:42:23</t>
  </si>
  <si>
    <t>M-180 DALYAN ARITMA DM 35-18-M00180_950442598_950442598</t>
  </si>
  <si>
    <t>11.11.2021 14:53:47</t>
  </si>
  <si>
    <t>11.11.2021 17:30:02</t>
  </si>
  <si>
    <t>K-2572 35-01-K02572_35-01-K02572_2372359</t>
  </si>
  <si>
    <t>11.11.2021 19:09:00</t>
  </si>
  <si>
    <t>11.11.2021 20:40:47</t>
  </si>
  <si>
    <t>TR-7 (KURTULUŞ PARKI KABİN) 35-32-L00007_946411284_946411284</t>
  </si>
  <si>
    <t>11.11.2021 17:34:00</t>
  </si>
  <si>
    <t>11.11.2021 18:45:56</t>
  </si>
  <si>
    <t>HARMANDALI KÖK 45-71-M00061_HatBaşıAyırıcı_53135195 M02_53135195</t>
  </si>
  <si>
    <t>11.11.2021 08:48:35</t>
  </si>
  <si>
    <t>11.11.2021 08:49:44</t>
  </si>
  <si>
    <t>K-2572 35-01-K02572_911734185_911734185</t>
  </si>
  <si>
    <t>11.11.2021 13:32:17</t>
  </si>
  <si>
    <t>11.11.2021 19:57:34</t>
  </si>
  <si>
    <t>KARABURUN TR-7 35-21-L00033_953368686_953368686</t>
  </si>
  <si>
    <t>11.11.2021 20:03:46</t>
  </si>
  <si>
    <t>11.11.2021 23:07:06</t>
  </si>
  <si>
    <t>ALAKEÇİLİ KÖYÜ TR-1 35-32-L00028_C_56385980_56385980</t>
  </si>
  <si>
    <t>11.11.2021 06:47:43</t>
  </si>
  <si>
    <t>11.11.2021 09:29:54</t>
  </si>
  <si>
    <t>UZUNKÖY TR-3 35-31-L00145_47826851_56352599_56352599</t>
  </si>
  <si>
    <t>11.11.2021 10:16:11</t>
  </si>
  <si>
    <t>11.11.2021 15:30:19</t>
  </si>
  <si>
    <t>11.11.2021 22:03:15</t>
  </si>
  <si>
    <t>11.11.2021 22:44:00</t>
  </si>
  <si>
    <t>L-295 35-18-L00295_DIREK TIPI TRAFO HUCRESI H01_2099652</t>
  </si>
  <si>
    <t>11.11.2021 11:34:45</t>
  </si>
  <si>
    <t>11.11.2021 13:28:49</t>
  </si>
  <si>
    <t>DM-2/23 (YERALTI OTOPARK) 45-71-M00142_953201139_953201139</t>
  </si>
  <si>
    <t>11.11.2021 08:13:32</t>
  </si>
  <si>
    <t>11.11.2021 15:27:57</t>
  </si>
  <si>
    <t>K-270 35-01-K00270_911247986_911247986</t>
  </si>
  <si>
    <t>11.11.2021 15:36:50</t>
  </si>
  <si>
    <t>11.11.2021 17:38:33</t>
  </si>
  <si>
    <t>11.11.2021 14:05:35</t>
  </si>
  <si>
    <t>11.11.2021 16:05:51</t>
  </si>
  <si>
    <t>K-4301 35-07-K04301_35-07-K04301_48363990</t>
  </si>
  <si>
    <t>11.11.2021 07:51:28</t>
  </si>
  <si>
    <t>11.11.2021 10:20:39</t>
  </si>
  <si>
    <t>KUŞÇULAR TR-6 35-19-M00218_7756034_56390358_56390358</t>
  </si>
  <si>
    <t>11.11.2021 09:06:23</t>
  </si>
  <si>
    <t>11.11.2021 16:34:56</t>
  </si>
  <si>
    <t>DM-3/22 (SULTANPARK) 45-71-M00110_953199636_953199636</t>
  </si>
  <si>
    <t>11.11.2021 12:16:21</t>
  </si>
  <si>
    <t>11.11.2021 13:09:46</t>
  </si>
  <si>
    <t>KARABURUN TR-1/15 35-21-L00019_D_56358264_56358264</t>
  </si>
  <si>
    <t>11.11.2021 08:34:31</t>
  </si>
  <si>
    <t>11.11.2021 19:29:27</t>
  </si>
  <si>
    <t>GERENKÖY TR-2 35-23-M00148_950415197_950415197</t>
  </si>
  <si>
    <t>11.11.2021 16:12:45</t>
  </si>
  <si>
    <t>11.11.2021 18:17:45</t>
  </si>
  <si>
    <t>İBRAHİM SEZEN-2 SULAMA GRUBU 35-29-M00379_A_56398064_56398064</t>
  </si>
  <si>
    <t>11.11.2021 11:34:19</t>
  </si>
  <si>
    <t>11.11.2021 17:36:38</t>
  </si>
  <si>
    <t>DM-7/15 35-26-M00635_956622613_956622613</t>
  </si>
  <si>
    <t>11.11.2021 13:04:09</t>
  </si>
  <si>
    <t>11.11.2021 13:55:41</t>
  </si>
  <si>
    <t>ÇAMÖNÜ TR-1 35-22-M00165_B_65499461_65499461</t>
  </si>
  <si>
    <t>11.11.2021 09:34:48</t>
  </si>
  <si>
    <t>11.11.2021 16:42:13</t>
  </si>
  <si>
    <t>M-865 ÇAMİÇİ KÖYÜ 35-02-M00865_B_56367806_56367806</t>
  </si>
  <si>
    <t>11.11.2021 09:17:12</t>
  </si>
  <si>
    <t>11.11.2021 14:19:48</t>
  </si>
  <si>
    <t>K-570 35-01-K00570_911520593_911520593</t>
  </si>
  <si>
    <t>11.11.2021 09:56:48</t>
  </si>
  <si>
    <t>11.11.2021 12:38:05</t>
  </si>
  <si>
    <t>TR-107 35-16-M00867_DAĞITIM TRAFO TR-107 L03_72051962</t>
  </si>
  <si>
    <t>11.11.2021 08:47:05</t>
  </si>
  <si>
    <t>11.11.2021 10:52:36</t>
  </si>
  <si>
    <t>11.11.2021 17:30:15</t>
  </si>
  <si>
    <t>11.11.2021 18:33:20</t>
  </si>
  <si>
    <t>11.11.2021 07:01:56</t>
  </si>
  <si>
    <t>11.11.2021 10:49:28</t>
  </si>
  <si>
    <t>DM-12/05 45-71-M02403_953200351_953200351</t>
  </si>
  <si>
    <t>11.11.2021 12:47:00</t>
  </si>
  <si>
    <t>11.11.2021 15:23:10</t>
  </si>
  <si>
    <t>K-4601 35-04-K04601_K-3102 K01_2046760</t>
  </si>
  <si>
    <t>11.11.2021 08:59:36</t>
  </si>
  <si>
    <t>11.11.2021 16:54:41</t>
  </si>
  <si>
    <t>K-3102 35-04-K03102_35-04-K03102_2375425</t>
  </si>
  <si>
    <t>11.11.2021 16:45:15</t>
  </si>
  <si>
    <t>11.11.2021 19:14:33</t>
  </si>
  <si>
    <t>SİYEKLİ KÖK 45-71-M00185_MALDAN M05_72256929</t>
  </si>
  <si>
    <t>11.11.2021 10:42:04</t>
  </si>
  <si>
    <t>11.11.2021 11:59:00</t>
  </si>
  <si>
    <t>11.11.2021 10:06:24</t>
  </si>
  <si>
    <t>11.11.2021 14:00:33</t>
  </si>
  <si>
    <t>SARIGÖL DM 45-79-M00069_DADAĞLI FİDERİ M17_2076609</t>
  </si>
  <si>
    <t>11.11.2021 15:49:15</t>
  </si>
  <si>
    <t>11.11.2021 15:51:45</t>
  </si>
  <si>
    <t>DM-14/3B 45-71-M02250_F F4_73603174</t>
  </si>
  <si>
    <t>11.11.2021 14:15:10</t>
  </si>
  <si>
    <t>11.11.2021 20:01:37</t>
  </si>
  <si>
    <t>SAİPLER TR-1 35-26-M00479_7229171_56358797_56358797</t>
  </si>
  <si>
    <t>11.11.2021 09:34:14</t>
  </si>
  <si>
    <t>11.11.2021 10:22:11</t>
  </si>
  <si>
    <t>BOZDAĞ TR-8 35-15-L00287_C_56361898_56361898</t>
  </si>
  <si>
    <t>11.11.2021 18:39:00</t>
  </si>
  <si>
    <t>11.11.2021 21:15:01</t>
  </si>
  <si>
    <t>GÖRDES TR-37 45-75-M00037_945606282_945606282</t>
  </si>
  <si>
    <t>11.11.2021 10:01:00</t>
  </si>
  <si>
    <t>11.11.2021 11:55:52</t>
  </si>
  <si>
    <t>SULUDERE TR-4 DEDE KAHVE ALTI 35-31-L00065_35-31-L00065_2364629</t>
  </si>
  <si>
    <t>11.11.2021 13:39:57</t>
  </si>
  <si>
    <t>11.11.2021 17:51:57</t>
  </si>
  <si>
    <t>11.11.2021 13:05:45</t>
  </si>
  <si>
    <t>11.11.2021 14:45:03</t>
  </si>
  <si>
    <t>ÇANDARLI TR-4 35-30-M00004_955321559_955321559</t>
  </si>
  <si>
    <t>11.11.2021 09:57:05</t>
  </si>
  <si>
    <t>11.11.2021 11:27:53</t>
  </si>
  <si>
    <t>11.11.2021 23:59:43</t>
  </si>
  <si>
    <t>12.11.2021 00:44:41</t>
  </si>
  <si>
    <t>11.11.2021 09:21:21</t>
  </si>
  <si>
    <t>11.11.2021 11:06:01</t>
  </si>
  <si>
    <t>BULGURCA TR-3 35-22-M00253_95000040255_95000040255</t>
  </si>
  <si>
    <t>11.11.2021 15:03:34</t>
  </si>
  <si>
    <t>11.11.2021 17:13:50</t>
  </si>
  <si>
    <t>11.11.2021 04:31:34</t>
  </si>
  <si>
    <t>11.11.2021 06:52:24</t>
  </si>
  <si>
    <t>11.11.2021 19:29:00</t>
  </si>
  <si>
    <t>11.11.2021 23:09:08</t>
  </si>
  <si>
    <t>K-2985 35-01-K02985_35-01-K02985_2352459</t>
  </si>
  <si>
    <t>11.11.2021 10:35:06</t>
  </si>
  <si>
    <t>11.11.2021 11:15:01</t>
  </si>
  <si>
    <t>11.11.2021 07:13:45</t>
  </si>
  <si>
    <t>11.11.2021 10:53:05</t>
  </si>
  <si>
    <t>11.11.2021 00:03:00</t>
  </si>
  <si>
    <t>11.11.2021 04:30:05</t>
  </si>
  <si>
    <t>DAĞHACIYUSUF TR-5 45-73-M01229_945654202_945654202</t>
  </si>
  <si>
    <t>11.11.2021 10:10:59</t>
  </si>
  <si>
    <t>11.11.2021 13:51:04</t>
  </si>
  <si>
    <t>UZUNKUYU TR-2 35-19-M00204_956700926_956700926</t>
  </si>
  <si>
    <t>11.11.2021 09:10:37</t>
  </si>
  <si>
    <t>11.11.2021 12:43:46</t>
  </si>
  <si>
    <t>K-133 35-04-K00133_99079399_99079399</t>
  </si>
  <si>
    <t>11.11.2021 14:20:56</t>
  </si>
  <si>
    <t>11.11.2021 16:39:25</t>
  </si>
  <si>
    <t>ARDIÇ MAHALLESİ TR-12 35-21-L00134_MORDOĞAN KÖYÜ L05_72192709</t>
  </si>
  <si>
    <t>11.11.2021 10:02:24</t>
  </si>
  <si>
    <t>11.11.2021 12:02:00</t>
  </si>
  <si>
    <t>K-2572 35-01-K02572_911732145_911732145</t>
  </si>
  <si>
    <t>11.11.2021 12:16:28</t>
  </si>
  <si>
    <t>11.11.2021 19:30:57</t>
  </si>
  <si>
    <t>SEYİT EFE SLM TR 35-26-L00374_956630860_956630860</t>
  </si>
  <si>
    <t>11.11.2021 14:23:38</t>
  </si>
  <si>
    <t>11.11.2021 15:09:21</t>
  </si>
  <si>
    <t>M-1951 35-09-M01951_914648874_914648874</t>
  </si>
  <si>
    <t>11.11.2021 16:23:03</t>
  </si>
  <si>
    <t>11.11.2021 17:26:30</t>
  </si>
  <si>
    <t>KARŞIYAKA GIS TM 35-04-A00002_Karşıyaka-18 K32_2309959</t>
  </si>
  <si>
    <t>11.11.2021 18:00:47</t>
  </si>
  <si>
    <t>11.11.2021 18:58:00</t>
  </si>
  <si>
    <t>11.11.2021 15:04:09</t>
  </si>
  <si>
    <t>11.11.2021 19:19:41</t>
  </si>
  <si>
    <t>DM06/TR-5A 45-73-M00090_945676958_945676958</t>
  </si>
  <si>
    <t>11.11.2021 11:33:33</t>
  </si>
  <si>
    <t>K-3711 35-03-K03711_B_56363247_56363247</t>
  </si>
  <si>
    <t>12.11.2021 00:40:58</t>
  </si>
  <si>
    <t>12.11.2021 02:44:52</t>
  </si>
  <si>
    <t>12.11.2021 00:49:15</t>
  </si>
  <si>
    <t>12.11.2021 00:49:55</t>
  </si>
  <si>
    <t>K-2593 35-04-K02593_K-2594 K01_65776818</t>
  </si>
  <si>
    <t>12.11.2021 01:29:34</t>
  </si>
  <si>
    <t>12.11.2021 01:52:44</t>
  </si>
  <si>
    <t>M-1387 35-09-M01387_913368939_913368939</t>
  </si>
  <si>
    <t>12.11.2021 02:29:57</t>
  </si>
  <si>
    <t>12.11.2021 04:28:29</t>
  </si>
  <si>
    <t>PAŞAKÖY KÖK 45-80-M00052_AYDINLAR ÇIKIŞI M06_72063857</t>
  </si>
  <si>
    <t>12.11.2021 03:09:15</t>
  </si>
  <si>
    <t>12.11.2021 06:29:00</t>
  </si>
  <si>
    <t>12.11.2021 03:42:15</t>
  </si>
  <si>
    <t>12.11.2021 03:43:25</t>
  </si>
  <si>
    <t>DM-05/02 45-71-M00048_FABRİKALAR M03_66503130</t>
  </si>
  <si>
    <t>12.11.2021 03:42:35</t>
  </si>
  <si>
    <t>12.11.2021 04:30:41</t>
  </si>
  <si>
    <t>_47574197_56353115_56353115</t>
  </si>
  <si>
    <t>12.11.2021 04:02:00</t>
  </si>
  <si>
    <t>12.11.2021 04:46:30</t>
  </si>
  <si>
    <t>KAZIKBAĞLARI TR-1 35-16-M00482_35-16-M00482_2364645</t>
  </si>
  <si>
    <t>12.11.2021 06:02:25</t>
  </si>
  <si>
    <t>12.11.2021 06:57:08</t>
  </si>
  <si>
    <t>K-981 35-07-K00981_913257447_913257447</t>
  </si>
  <si>
    <t>12.11.2021 06:35:04</t>
  </si>
  <si>
    <t>12.11.2021 08:23:55</t>
  </si>
  <si>
    <t>SEYDİKÖY İM 35-08-A00002_TR-1 34.5 M18_2052673</t>
  </si>
  <si>
    <t>12.11.2021 03:09:00</t>
  </si>
  <si>
    <t>12.11.2021 03:13:00</t>
  </si>
  <si>
    <t>K-3711 35-03-K03711_910781634_910781634</t>
  </si>
  <si>
    <t>12.11.2021 07:02:15</t>
  </si>
  <si>
    <t>12.11.2021 12:23:03</t>
  </si>
  <si>
    <t>12.11.2021 06:35:45</t>
  </si>
  <si>
    <t>12.11.2021 07:53:00</t>
  </si>
  <si>
    <t>TIRMANLAR DM 35-16-M00171_HatBaşıAyırıcı_79766225 M03_79766225</t>
  </si>
  <si>
    <t>12.11.2021 07:20:56</t>
  </si>
  <si>
    <t>12.11.2021 10:14:05</t>
  </si>
  <si>
    <t>12.11.2021 08:04:58</t>
  </si>
  <si>
    <t>12.11.2021 08:38:50</t>
  </si>
  <si>
    <t>TEKELİ DM 35-22-M00088_TEKELİ M10_48495871</t>
  </si>
  <si>
    <t>12.11.2021 08:02:37</t>
  </si>
  <si>
    <t>12.11.2021 09:10:22</t>
  </si>
  <si>
    <t>12.11.2021 08:17:00</t>
  </si>
  <si>
    <t>12.11.2021 08:54:29</t>
  </si>
  <si>
    <t>12.11.2021 08:10:45</t>
  </si>
  <si>
    <t>12.11.2021 08:32:37</t>
  </si>
  <si>
    <t>KARABURUN GIS TM 35-19-A00008_KARAREİS M05_2317316</t>
  </si>
  <si>
    <t>12.11.2021 08:12:38</t>
  </si>
  <si>
    <t>12.11.2021 11:29:10</t>
  </si>
  <si>
    <t>12.11.2021 08:25:00</t>
  </si>
  <si>
    <t>12.11.2021 11:26:02</t>
  </si>
  <si>
    <t>K-1030 35-08-K01030_A_56377631_56377631</t>
  </si>
  <si>
    <t>12.11.2021 08:36:00</t>
  </si>
  <si>
    <t>12.11.2021 12:03:45</t>
  </si>
  <si>
    <t>MIDIKLI KAVAKLAR TR-1 45-81-M00146_B_56399511_56399511</t>
  </si>
  <si>
    <t>12.11.2021 08:26:27</t>
  </si>
  <si>
    <t>12.11.2021 09:53:00</t>
  </si>
  <si>
    <t>12.11.2021 08:37:00</t>
  </si>
  <si>
    <t>12.11.2021 08:44:32</t>
  </si>
  <si>
    <t>K-846 35-04-K00846_99465681_99465681</t>
  </si>
  <si>
    <t>12.11.2021 08:34:17</t>
  </si>
  <si>
    <t>12.11.2021 13:18:31</t>
  </si>
  <si>
    <t>İSTASYONALTI KÖK 45-83-M00131_ARPALIK KÖK-1 M03_2099100</t>
  </si>
  <si>
    <t>12.11.2021 08:40:06</t>
  </si>
  <si>
    <t>12.11.2021 10:00:00</t>
  </si>
  <si>
    <t>ORTA MAHALLE M-9 35-25-M00117_B_65509336_65509336</t>
  </si>
  <si>
    <t>12.11.2021 08:36:57</t>
  </si>
  <si>
    <t>12.11.2021 09:19:36</t>
  </si>
  <si>
    <t>KALEKÖY TR-3 35-31-L00239_47919108_56400258_56400258</t>
  </si>
  <si>
    <t>12.11.2021 08:52:15</t>
  </si>
  <si>
    <t>12.11.2021 11:30:00</t>
  </si>
  <si>
    <t>TR-7 DEPREM KONUTLARI 35-19-L00007_TR-6 L01_72118551</t>
  </si>
  <si>
    <t>12.11.2021 08:48:55</t>
  </si>
  <si>
    <t>12.11.2021 11:39:14</t>
  </si>
  <si>
    <t>12.11.2021 08:59:19</t>
  </si>
  <si>
    <t>12.11.2021 17:10:58</t>
  </si>
  <si>
    <t>DM-11/6 (ŞİRİN SOKAK) 45-71-M01779_953206917_953206917</t>
  </si>
  <si>
    <t>12.11.2021 08:41:16</t>
  </si>
  <si>
    <t>12.11.2021 11:30:53</t>
  </si>
  <si>
    <t>SARUHANLI TR-14 45-80-M00014_45-80-M00014_2360651</t>
  </si>
  <si>
    <t>12.11.2021 08:40:15</t>
  </si>
  <si>
    <t>12.11.2021 10:09:59</t>
  </si>
  <si>
    <t>12.11.2021 09:03:50</t>
  </si>
  <si>
    <t>12.11.2021 17:17:51</t>
  </si>
  <si>
    <t>12.11.2021 09:04:17</t>
  </si>
  <si>
    <t>12.11.2021 16:55:34</t>
  </si>
  <si>
    <t>SOMA KÖYLER DM-2 45-82-M00125_KÖYLER 34.5 M08_2304026</t>
  </si>
  <si>
    <t>12.11.2021 09:06:22</t>
  </si>
  <si>
    <t>12.11.2021 17:39:44</t>
  </si>
  <si>
    <t>K-1873 35-09-K01873_K-4122 K02_2055910</t>
  </si>
  <si>
    <t>12.11.2021 09:05:00</t>
  </si>
  <si>
    <t>12.11.2021 18:15:23</t>
  </si>
  <si>
    <t>12.11.2021 09:07:55</t>
  </si>
  <si>
    <t>12.11.2021 16:44:58</t>
  </si>
  <si>
    <t>12.11.2021 09:10:43</t>
  </si>
  <si>
    <t>12.11.2021 15:07:31</t>
  </si>
  <si>
    <t>KILAVUZLAR TR-4 45-74-M00197_B_56352047_56352047</t>
  </si>
  <si>
    <t>12.11.2021 09:14:37</t>
  </si>
  <si>
    <t>12.11.2021 12:10:00</t>
  </si>
  <si>
    <t>ULUKENT DM-3/7 35-28-M00062_E DM3-7E1_5881929</t>
  </si>
  <si>
    <t>12.11.2021 09:15:01</t>
  </si>
  <si>
    <t>12.11.2021 15:16:58</t>
  </si>
  <si>
    <t>12.11.2021 08:35:29</t>
  </si>
  <si>
    <t>12.11.2021 08:36:45</t>
  </si>
  <si>
    <t>12.11.2021 09:08:41</t>
  </si>
  <si>
    <t>12.11.2021 09:39:58</t>
  </si>
  <si>
    <t>DM-3/04 (MURAT GERMEN ÖNÜ) 45-71-M00070_953199747_953199747</t>
  </si>
  <si>
    <t>12.11.2021 10:16:00</t>
  </si>
  <si>
    <t>12.11.2021 15:18:28</t>
  </si>
  <si>
    <t>12.11.2021 09:17:00</t>
  </si>
  <si>
    <t>12.11.2021 09:23:36</t>
  </si>
  <si>
    <t>12.11.2021 09:18:55</t>
  </si>
  <si>
    <t>12.11.2021 17:45:10</t>
  </si>
  <si>
    <t>M-3497 (YATIRIM REZERVE) 35-02-M03497_913440818_913440818</t>
  </si>
  <si>
    <t>12.11.2021 09:22:00</t>
  </si>
  <si>
    <t>12.11.2021 12:01:11</t>
  </si>
  <si>
    <t>SELÇUK İM/DM 35-13-A00004_SELÇUK ZİRAİ SULAMA L05_65986298</t>
  </si>
  <si>
    <t>12.11.2021 09:08:25</t>
  </si>
  <si>
    <t>12.11.2021 11:18:00</t>
  </si>
  <si>
    <t>M-531 KAVAKLIDERE KÖK 35-02-M00531_M-530 / M529 M11_72200023</t>
  </si>
  <si>
    <t>12.11.2021 09:26:54</t>
  </si>
  <si>
    <t>12.11.2021 13:34:35</t>
  </si>
  <si>
    <t>12.11.2021 09:27:18</t>
  </si>
  <si>
    <t>12.11.2021 18:40:11</t>
  </si>
  <si>
    <t>K-771 35-02-K00771_913106814_913106814</t>
  </si>
  <si>
    <t>12.11.2021 09:22:19</t>
  </si>
  <si>
    <t>12.11.2021 10:03:57</t>
  </si>
  <si>
    <t>K-1502 35-03-K01502_35-03-K01502_41910061</t>
  </si>
  <si>
    <t>12.11.2021 09:30:16</t>
  </si>
  <si>
    <t>12.11.2021 10:39:04</t>
  </si>
  <si>
    <t>K-1589 35-04-K01589_D_56361540_56361540</t>
  </si>
  <si>
    <t>12.11.2021 09:33:02</t>
  </si>
  <si>
    <t>12.11.2021 10:13:01</t>
  </si>
  <si>
    <t>K-32 35-01-K00032_35-01-K00032_2363983</t>
  </si>
  <si>
    <t>12.11.2021 09:32:00</t>
  </si>
  <si>
    <t>12.11.2021 10:08:26</t>
  </si>
  <si>
    <t>12.11.2021 09:33:47</t>
  </si>
  <si>
    <t>12.11.2021 17:17:53</t>
  </si>
  <si>
    <t>12.11.2021 09:34:11</t>
  </si>
  <si>
    <t>12.11.2021 17:01:01</t>
  </si>
  <si>
    <t>KARAKUYU KÖK 35-26-M00437_KÖYLER KORUCUK M06_66057122</t>
  </si>
  <si>
    <t>12.11.2021 09:34:51</t>
  </si>
  <si>
    <t>12.11.2021 09:54:11</t>
  </si>
  <si>
    <t>YAKAKÖY KÖK 45-75-M00067_HatBaşıAyırıcı_53135021 M05_53135021</t>
  </si>
  <si>
    <t>12.11.2021 17:05:43</t>
  </si>
  <si>
    <t>TR-1/45 (25/17b) ÇIRÇIR 45-71-M00148_44958300_56397840_56397840</t>
  </si>
  <si>
    <t>12.11.2021 09:35:46</t>
  </si>
  <si>
    <t>12.11.2021 10:56:05</t>
  </si>
  <si>
    <t>BAĞALAN TR-1 35-24-M00077_DIREK TIPI TRAFO HUCRESI H01_2034303</t>
  </si>
  <si>
    <t>12.11.2021 09:40:22</t>
  </si>
  <si>
    <t>12.11.2021 16:58:02</t>
  </si>
  <si>
    <t>_913839836_913839836</t>
  </si>
  <si>
    <t>12.11.2021 09:36:10</t>
  </si>
  <si>
    <t>12.11.2021 16:07:27</t>
  </si>
  <si>
    <t>ARMUTLU TR-4 35-27-L00004_35-27-L00004_2348612</t>
  </si>
  <si>
    <t>12.11.2021 09:46:04</t>
  </si>
  <si>
    <t>12.11.2021 15:45:31</t>
  </si>
  <si>
    <t>12.11.2021 09:20:37</t>
  </si>
  <si>
    <t>12.11.2021 17:09:32</t>
  </si>
  <si>
    <t>M-483 DOĞA DOSTU KONUTLARI 35-09-M00483_97760537_97760537</t>
  </si>
  <si>
    <t>12.11.2021 09:45:36</t>
  </si>
  <si>
    <t>12.11.2021 18:14:25</t>
  </si>
  <si>
    <t>K-1489 35-01-K01489_912156233_912156233</t>
  </si>
  <si>
    <t>12.11.2021 09:49:45</t>
  </si>
  <si>
    <t>12.11.2021 11:46:39</t>
  </si>
  <si>
    <t>L-317 BAHÇELİEVLER-1 35-18-L00317_6411636_56356517_56356517</t>
  </si>
  <si>
    <t>12.11.2021 09:52:49</t>
  </si>
  <si>
    <t>12.11.2021 10:44:51</t>
  </si>
  <si>
    <t>ANADOLU İM 35-02-A00001_TR-1 M25_2043380</t>
  </si>
  <si>
    <t>12.11.2021 09:55:10</t>
  </si>
  <si>
    <t>12.11.2021 10:06:00</t>
  </si>
  <si>
    <t>ASARLIK TR-7 35-28-M00181_953377439_953377439</t>
  </si>
  <si>
    <t>12.11.2021 09:45:58</t>
  </si>
  <si>
    <t>12.11.2021 12:52:15</t>
  </si>
  <si>
    <t>KARAKUYU KÖK 35-26-M00437_HatBaşıAyırıcı_66322241 M06_66322241</t>
  </si>
  <si>
    <t>12.11.2021 09:58:35</t>
  </si>
  <si>
    <t>12.11.2021 17:30:25</t>
  </si>
  <si>
    <t>TR-36 35-19-L00036_7334335 b1b_5936788</t>
  </si>
  <si>
    <t>12.11.2021 09:56:29</t>
  </si>
  <si>
    <t>12.11.2021 11:55:14</t>
  </si>
  <si>
    <t>KARAKUYU-7 35-26-M00446_7163186_56357292_56357292</t>
  </si>
  <si>
    <t>12.11.2021 09:59:19</t>
  </si>
  <si>
    <t>12.11.2021 17:02:53</t>
  </si>
  <si>
    <t>DEĞİRMENDERE TR-2 35-22-M00198_955265187_955265187</t>
  </si>
  <si>
    <t>12.11.2021 09:59:46</t>
  </si>
  <si>
    <t>12.11.2021 11:13:28</t>
  </si>
  <si>
    <t>DUALAR TR-1 45-76-M00155_45-76-M00155_2358557</t>
  </si>
  <si>
    <t>12.11.2021 09:35:55</t>
  </si>
  <si>
    <t>12.11.2021 11:31:09</t>
  </si>
  <si>
    <t>12.11.2021 10:05:14</t>
  </si>
  <si>
    <t>12.11.2021 17:16:59</t>
  </si>
  <si>
    <t>ÇANDARLI TATİL KÖYÜ KÖK-11 35-30-M00079_ÇANDARLI TATİL KÖYÜ M04_72085968</t>
  </si>
  <si>
    <t>12.11.2021 09:35:05</t>
  </si>
  <si>
    <t>12.11.2021 18:11:34</t>
  </si>
  <si>
    <t>12.11.2021 10:07:59</t>
  </si>
  <si>
    <t>12.11.2021 17:13:54</t>
  </si>
  <si>
    <t>K-2784 35-02-K02784_D_56370972_56370972</t>
  </si>
  <si>
    <t>12.11.2021 10:08:49</t>
  </si>
  <si>
    <t>12.11.2021 17:56:40</t>
  </si>
  <si>
    <t>BAĞYURDU KÖK 35-27-L00239_ÖREN TR-1 KÖK L02_72150920</t>
  </si>
  <si>
    <t>12.11.2021 10:01:07</t>
  </si>
  <si>
    <t>12.11.2021 10:57:00</t>
  </si>
  <si>
    <t>12.11.2021 10:10:51</t>
  </si>
  <si>
    <t>12.11.2021 17:34:36</t>
  </si>
  <si>
    <t>12.11.2021 10:11:09</t>
  </si>
  <si>
    <t>12.11.2021 18:37:42</t>
  </si>
  <si>
    <t>12.11.2021 10:12:01</t>
  </si>
  <si>
    <t>12.11.2021 17:49:26</t>
  </si>
  <si>
    <t>K-4235 35-03-K04235_A_56367365_56367365</t>
  </si>
  <si>
    <t>12.11.2021 09:18:44</t>
  </si>
  <si>
    <t>12.11.2021 12:09:55</t>
  </si>
  <si>
    <t>12.11.2021 10:14:55</t>
  </si>
  <si>
    <t>12.11.2021 10:15:15</t>
  </si>
  <si>
    <t>12.11.2021 10:13:10</t>
  </si>
  <si>
    <t>12.11.2021 11:26:08</t>
  </si>
  <si>
    <t>L-425 BELLONA KABİN 35-18-L00425_12294394_56372915_56372915</t>
  </si>
  <si>
    <t>12.11.2021 10:08:37</t>
  </si>
  <si>
    <t>12.11.2021 11:00:59</t>
  </si>
  <si>
    <t>12.11.2021 10:16:31</t>
  </si>
  <si>
    <t>12.11.2021 17:25:13</t>
  </si>
  <si>
    <t>K-2469 35-07-K02469_913111713_913111713</t>
  </si>
  <si>
    <t>12.11.2021 10:18:08</t>
  </si>
  <si>
    <t>12.11.2021 14:13:03</t>
  </si>
  <si>
    <t>TR-1-5/10 35-20-L00054_35-20-L00054_2355330</t>
  </si>
  <si>
    <t>12.11.2021 09:59:17</t>
  </si>
  <si>
    <t>12.11.2021 10:37:00</t>
  </si>
  <si>
    <t>K-3075 35-04-K03075_35-04-K03075_2370445</t>
  </si>
  <si>
    <t>12.11.2021 10:16:35</t>
  </si>
  <si>
    <t>12.11.2021 10:49:24</t>
  </si>
  <si>
    <t>PAMUKYAZI-2 35-26-L00381_35-26-L00381_2360465</t>
  </si>
  <si>
    <t>12.11.2021 09:59:35</t>
  </si>
  <si>
    <t>12.11.2021 12:42:05</t>
  </si>
  <si>
    <t>L-254 35-18-L00254_950451168_950451168</t>
  </si>
  <si>
    <t>12.11.2021 10:22:19</t>
  </si>
  <si>
    <t>12.11.2021 11:12:17</t>
  </si>
  <si>
    <t>YİĞİTLER TR-1 35-27-L00225_DIREK TIPI TRAFO HUCRESI H01_2054288</t>
  </si>
  <si>
    <t>12.11.2021 10:08:22</t>
  </si>
  <si>
    <t>12.11.2021 14:17:23</t>
  </si>
  <si>
    <t>ARPALIK KÖK 45-83-M00137_ARPALIK TR-1 M02_2096632</t>
  </si>
  <si>
    <t>12.11.2021 10:24:23</t>
  </si>
  <si>
    <t>12.11.2021 11:23:37</t>
  </si>
  <si>
    <t>K-995 35-07-K00995_35-07-K00995_60618010</t>
  </si>
  <si>
    <t>12.11.2021 10:28:45</t>
  </si>
  <si>
    <t>12.11.2021 14:30:00</t>
  </si>
  <si>
    <t>K-1091 35-04-K01091_99431928_99431928</t>
  </si>
  <si>
    <t>12.11.2021 10:25:35</t>
  </si>
  <si>
    <t>12.11.2021 17:32:55</t>
  </si>
  <si>
    <t>TR-22 (DM-7/TR-23) 35-19-L00022_956670199_956670199</t>
  </si>
  <si>
    <t>12.11.2021 10:31:18</t>
  </si>
  <si>
    <t>12.11.2021 12:40:36</t>
  </si>
  <si>
    <t>DM-5/19 35-26-M00815_956629330_956629330</t>
  </si>
  <si>
    <t>12.11.2021 10:33:57</t>
  </si>
  <si>
    <t>12.11.2021 11:15:51</t>
  </si>
  <si>
    <t>12.11.2021 10:37:07</t>
  </si>
  <si>
    <t>12.11.2021 12:57:20</t>
  </si>
  <si>
    <t>TR-33 35-17-M00033_M-433 M03_66314650</t>
  </si>
  <si>
    <t>12.11.2021 10:27:50</t>
  </si>
  <si>
    <t>12.11.2021 11:50:18</t>
  </si>
  <si>
    <t>12.11.2021 10:44:17</t>
  </si>
  <si>
    <t>12.11.2021 16:41:00</t>
  </si>
  <si>
    <t>GERÇEKLİ TR-4 35-15-L00652_950374591_950374591</t>
  </si>
  <si>
    <t>12.11.2021 10:39:18</t>
  </si>
  <si>
    <t>12.11.2021 12:08:10</t>
  </si>
  <si>
    <t>L-268 BOZDOĞAN MARKET 35-18-L00268_950452445_950452445</t>
  </si>
  <si>
    <t>12.11.2021 10:47:06</t>
  </si>
  <si>
    <t>12.11.2021 11:33:01</t>
  </si>
  <si>
    <t>ORTA MAHALLE M-48 35-25-M00123_B_56357513_56357513</t>
  </si>
  <si>
    <t>12.11.2021 13:46:32</t>
  </si>
  <si>
    <t>K-2406 35-04-K02406_35-04-K02406_2369887</t>
  </si>
  <si>
    <t>12.11.2021 10:58:23</t>
  </si>
  <si>
    <t>12.11.2021 13:48:36</t>
  </si>
  <si>
    <t>MUSTAFA DAMLA SULAMA GRUBU 35-29-M00393_A_56398066_56398066</t>
  </si>
  <si>
    <t>12.11.2021 10:51:19</t>
  </si>
  <si>
    <t>12.11.2021 12:54:10</t>
  </si>
  <si>
    <t>12.11.2021 10:54:19</t>
  </si>
  <si>
    <t>12.11.2021 13:14:06</t>
  </si>
  <si>
    <t>KAHRAMAN YAVUZLAR SULAMA GRUBU 35-29-M00268_DIREK TIPI TRAFO HUCRESI H01_2095311</t>
  </si>
  <si>
    <t>12.11.2021 11:04:32</t>
  </si>
  <si>
    <t>12.11.2021 11:32:15</t>
  </si>
  <si>
    <t>12.11.2021 11:10:35</t>
  </si>
  <si>
    <t>12.11.2021 11:37:32</t>
  </si>
  <si>
    <t>DOĞANCI TR-2 35-31-L00335_47797523_56352284_56352284</t>
  </si>
  <si>
    <t>12.11.2021 11:14:16</t>
  </si>
  <si>
    <t>12.11.2021 13:24:01</t>
  </si>
  <si>
    <t>TR-104 35-16-L00104_953335589_953335589</t>
  </si>
  <si>
    <t>12.11.2021 11:11:16</t>
  </si>
  <si>
    <t>12.11.2021 12:06:46</t>
  </si>
  <si>
    <t>K-4854 35-01-K04854_C_65512979_65512979</t>
  </si>
  <si>
    <t>12.11.2021 11:20:00</t>
  </si>
  <si>
    <t>12.11.2021 12:56:47</t>
  </si>
  <si>
    <t>12.11.2021 11:16:42</t>
  </si>
  <si>
    <t>12.11.2021 12:16:02</t>
  </si>
  <si>
    <t>PINARLI KÖK 35-20-M00085_TR-2 - TR-3 M03_72358817</t>
  </si>
  <si>
    <t>12.11.2021 11:06:51</t>
  </si>
  <si>
    <t>12.11.2021 11:55:44</t>
  </si>
  <si>
    <t>KARAKUYU TR-3 35-26-M00440_956604817_956604817</t>
  </si>
  <si>
    <t>12.11.2021 10:35:16</t>
  </si>
  <si>
    <t>12.11.2021 14:33:38</t>
  </si>
  <si>
    <t>KABAZLI TR-2 45-78-M00679_953291728_953291728</t>
  </si>
  <si>
    <t>12.11.2021 11:43:16</t>
  </si>
  <si>
    <t>12.11.2021 13:41:22</t>
  </si>
  <si>
    <t>K-3149 35-01-K03149_911740697_911740697</t>
  </si>
  <si>
    <t>12.11.2021 11:45:57</t>
  </si>
  <si>
    <t>12.11.2021 13:35:15</t>
  </si>
  <si>
    <t>12.11.2021 12:02:36</t>
  </si>
  <si>
    <t>12.11.2021 12:19:39</t>
  </si>
  <si>
    <t>KULA İM 45-77-A00001_TR-2 M09_2308467</t>
  </si>
  <si>
    <t>12.11.2021 12:06:52</t>
  </si>
  <si>
    <t>12.11.2021 12:48:00</t>
  </si>
  <si>
    <t>M-180 DALYAN ARITMA DM 35-18-M00180_950442984_950442984</t>
  </si>
  <si>
    <t>12.11.2021 12:05:33</t>
  </si>
  <si>
    <t>12.11.2021 17:20:39</t>
  </si>
  <si>
    <t>İSHAKÇELEBİ TR-1 45-80-M00152_956540796_956540796</t>
  </si>
  <si>
    <t>12.11.2021 12:07:16</t>
  </si>
  <si>
    <t>12.11.2021 13:34:14</t>
  </si>
  <si>
    <t>DİKİLİ İM 35-30-A00001_ALTINOVA-1 M08_72357026</t>
  </si>
  <si>
    <t>12.11.2021 12:12:55</t>
  </si>
  <si>
    <t>12.11.2021 12:18:00</t>
  </si>
  <si>
    <t>M-1109 35-08-M01109_913532647_913532647</t>
  </si>
  <si>
    <t>12.11.2021 11:35:39</t>
  </si>
  <si>
    <t>12.11.2021 14:08:20</t>
  </si>
  <si>
    <t>_912275416_912275416</t>
  </si>
  <si>
    <t>12.11.2021 12:12:09</t>
  </si>
  <si>
    <t>12.11.2021 16:28:45</t>
  </si>
  <si>
    <t>KULA İM 45-77-A00001_TR-1 M04_2049493</t>
  </si>
  <si>
    <t>12.11.2021 12:07:25</t>
  </si>
  <si>
    <t>12.11.2021 12:58:00</t>
  </si>
  <si>
    <t>L-317 BAHÇELİEVLER-1 35-18-L00317_950460053_950460053</t>
  </si>
  <si>
    <t>12.11.2021 11:54:44</t>
  </si>
  <si>
    <t>12.11.2021 15:02:53</t>
  </si>
  <si>
    <t>ÇAKMAKLI TR-1 35-17-M00345_A_56363701_56363701</t>
  </si>
  <si>
    <t>12.11.2021 12:19:13</t>
  </si>
  <si>
    <t>12.11.2021 14:03:28</t>
  </si>
  <si>
    <t>KARAHALİLLİ TR-4 35-20-L00372_955195237_955195237</t>
  </si>
  <si>
    <t>12.11.2021 12:05:56</t>
  </si>
  <si>
    <t>12.11.2021 19:29:40</t>
  </si>
  <si>
    <t>URGANLI TR-4 45-83-M00554_MERA M03_2328740</t>
  </si>
  <si>
    <t>12.11.2021 12:25:36</t>
  </si>
  <si>
    <t>12.11.2021 13:38:24</t>
  </si>
  <si>
    <t>DOĞANCI TR-6 35-31-L00331_DIREK TIPI TRAFO HUCRESI H01_2050202</t>
  </si>
  <si>
    <t>12.11.2021 11:42:18</t>
  </si>
  <si>
    <t>12.11.2021 14:15:58</t>
  </si>
  <si>
    <t>GÜLBAHÇE TR-16 (KARAPINAR) 35-19-L00042_956669727_956669727</t>
  </si>
  <si>
    <t>12.11.2021 13:02:21</t>
  </si>
  <si>
    <t>12.11.2021 15:24:08</t>
  </si>
  <si>
    <t>TURGUT ASLAN SULAMA GRUBU 35-29-L00418_A_56396002_56396002</t>
  </si>
  <si>
    <t>12.11.2021 13:11:00</t>
  </si>
  <si>
    <t>12.11.2021 13:40:57</t>
  </si>
  <si>
    <t>TR-28 35-27-M00028_HatBaşıAyırıcı_72468996 M02_72468996</t>
  </si>
  <si>
    <t>12.11.2021 12:23:24</t>
  </si>
  <si>
    <t>12.11.2021 15:44:55</t>
  </si>
  <si>
    <t>12.11.2021 13:16:31</t>
  </si>
  <si>
    <t>12.11.2021 20:23:21</t>
  </si>
  <si>
    <t>EVRENOS TR-2 45-71-M01405_B_56384255_56384255</t>
  </si>
  <si>
    <t>12.11.2021 13:32:06</t>
  </si>
  <si>
    <t>12.11.2021 15:44:40</t>
  </si>
  <si>
    <t>KIZILAVLU KÖK 45-78-M00837_DELİBAŞLI GRUBU M02_66247833</t>
  </si>
  <si>
    <t>12.11.2021 13:44:55</t>
  </si>
  <si>
    <t>12.11.2021 13:45:28</t>
  </si>
  <si>
    <t>EİH Arızası</t>
  </si>
  <si>
    <t>12.11.2021 14:00:20</t>
  </si>
  <si>
    <t>12.11.2021 14:14:49</t>
  </si>
  <si>
    <t>K-739 35-04-K00739_914532373_914532373</t>
  </si>
  <si>
    <t>12.11.2021 13:54:45</t>
  </si>
  <si>
    <t>12.11.2021 19:49:02</t>
  </si>
  <si>
    <t>ALAŞEHİR TM 45-73-A00001_CABBAR DM-3 M13_2312678</t>
  </si>
  <si>
    <t>12.11.2021 14:19:30</t>
  </si>
  <si>
    <t>12.11.2021 14:23:26</t>
  </si>
  <si>
    <t>L-145 DALYAN DM 35-18-L00145_ALİ BOSTAN L-166 L06_72052185</t>
  </si>
  <si>
    <t>12.11.2021 14:04:09</t>
  </si>
  <si>
    <t>12.11.2021 18:50:00</t>
  </si>
  <si>
    <t>SEYREKLİ TR-1 35-15-L00441_B_56361875_56361875</t>
  </si>
  <si>
    <t>12.11.2021 14:23:00</t>
  </si>
  <si>
    <t>12.11.2021 15:35:04</t>
  </si>
  <si>
    <t>ÇAMBEL KÖYÜ İÇME SUYU 2 TR 35-27-M00466_35-27-M00466_2368875</t>
  </si>
  <si>
    <t>12.11.2021 14:20:40</t>
  </si>
  <si>
    <t>12.11.2021 18:51:18</t>
  </si>
  <si>
    <t>M-408 35-02-M00408_99914991_99914991</t>
  </si>
  <si>
    <t>12.11.2021 14:23:07</t>
  </si>
  <si>
    <t>12.11.2021 17:24:39</t>
  </si>
  <si>
    <t>TR-36 35-19-L00036_10474026 tr36 e1b_5939878</t>
  </si>
  <si>
    <t>12.11.2021 14:07:21</t>
  </si>
  <si>
    <t>12.11.2021 16:47:06</t>
  </si>
  <si>
    <t>K-2732 35-04-K02732_A_56364124_56364124</t>
  </si>
  <si>
    <t>12.11.2021 14:26:42</t>
  </si>
  <si>
    <t>12.11.2021 19:01:52</t>
  </si>
  <si>
    <t>DOMİNOS KÖK 35-26-M00208_BEŞİKÇİOĞLU M03_65962967</t>
  </si>
  <si>
    <t>12.11.2021 14:14:06</t>
  </si>
  <si>
    <t>12.11.2021 15:16:43</t>
  </si>
  <si>
    <t>K-3551 35-03-K03551_910797891_910797891</t>
  </si>
  <si>
    <t>12.11.2021 14:40:31</t>
  </si>
  <si>
    <t>12.11.2021 19:58:54</t>
  </si>
  <si>
    <t>DM-2/4 35-18-L00590_950454065_950454065</t>
  </si>
  <si>
    <t>12.11.2021 14:58:20</t>
  </si>
  <si>
    <t>12.11.2021 17:20:34</t>
  </si>
  <si>
    <t>AYDINLAR TR-1 45-80-M00165_DIREK TIPI TRAFO HUCRESI H01_2056338</t>
  </si>
  <si>
    <t>12.11.2021 16:04:00</t>
  </si>
  <si>
    <t>12.11.2021 16:57:09</t>
  </si>
  <si>
    <t>M-2913 35-01-M02913_911572768_911572768</t>
  </si>
  <si>
    <t>12.11.2021 15:10:00</t>
  </si>
  <si>
    <t>12.11.2021 19:01:50</t>
  </si>
  <si>
    <t>MURADİYE ORTA ÖLÇEKLİ SAN. TR-3 45-71-M00221_A tr3/A2_44453728</t>
  </si>
  <si>
    <t>12.11.2021 15:06:06</t>
  </si>
  <si>
    <t>12.11.2021 16:31:21</t>
  </si>
  <si>
    <t>K-3853 35-01-K03853_35-01-K03853_2362684</t>
  </si>
  <si>
    <t>12.11.2021 15:13:00</t>
  </si>
  <si>
    <t>12.11.2021 16:57:03</t>
  </si>
  <si>
    <t>GÜLKENT TR-1 35-30-M00224_955300995_955300995</t>
  </si>
  <si>
    <t>12.11.2021 15:13:23</t>
  </si>
  <si>
    <t>12.11.2021 17:58:40</t>
  </si>
  <si>
    <t>M-907 35-03-M00907_913481732_913481732</t>
  </si>
  <si>
    <t>12.11.2021 15:18:19</t>
  </si>
  <si>
    <t>12.11.2021 18:45:41</t>
  </si>
  <si>
    <t>YEŞİLYURT TR-3 45-73-M00482_TR-2 M08_66867611</t>
  </si>
  <si>
    <t>12.11.2021 15:27:25</t>
  </si>
  <si>
    <t>12.11.2021 15:50:00</t>
  </si>
  <si>
    <t>EVRENOS TR-3 45-71-M01411_953191845_953191845</t>
  </si>
  <si>
    <t>12.11.2021 15:38:33</t>
  </si>
  <si>
    <t>12.11.2021 18:24:57</t>
  </si>
  <si>
    <t>YUKARIBEY DM (TR-3) 35-16-M00866_ÇAMAVLU M05_79464826</t>
  </si>
  <si>
    <t>12.11.2021 15:55:26</t>
  </si>
  <si>
    <t>12.11.2021 15:56:00</t>
  </si>
  <si>
    <t>K-1210 35-01-K01210_A_56373180_56373180</t>
  </si>
  <si>
    <t>12.11.2021 15:50:50</t>
  </si>
  <si>
    <t>12.11.2021 16:43:04</t>
  </si>
  <si>
    <t>K-4237 35-03-K04237_C_56369225_56369225</t>
  </si>
  <si>
    <t>12.11.2021 15:57:10</t>
  </si>
  <si>
    <t>13.11.2021 00:42:32</t>
  </si>
  <si>
    <t>ARKENT KONUTLARI 35-27-L00089_954689253_954689253</t>
  </si>
  <si>
    <t>12.11.2021 15:52:51</t>
  </si>
  <si>
    <t>12.11.2021 18:02:36</t>
  </si>
  <si>
    <t>DM-25/12 45-71-M00051_953215525_953215525</t>
  </si>
  <si>
    <t>12.11.2021 16:05:00</t>
  </si>
  <si>
    <t>12.11.2021 17:39:30</t>
  </si>
  <si>
    <t>ÇANDARLI TR-3 35-30-M00003_955311233_955311233</t>
  </si>
  <si>
    <t>12.11.2021 16:06:49</t>
  </si>
  <si>
    <t>12.11.2021 19:59:25</t>
  </si>
  <si>
    <t>SANAYİ TR-4 35-14-M00307_956657552_956657552</t>
  </si>
  <si>
    <t>12.11.2021 16:06:17</t>
  </si>
  <si>
    <t>12.11.2021 19:56:17</t>
  </si>
  <si>
    <t>DM-3/TR-30 35-26-M01632_956616939_956616939</t>
  </si>
  <si>
    <t>12.11.2021 16:18:38</t>
  </si>
  <si>
    <t>12.11.2021 17:40:14</t>
  </si>
  <si>
    <t>EĞLENHOCA TR-2 35-21-L00119_953360860_953360860</t>
  </si>
  <si>
    <t>12.11.2021 16:04:30</t>
  </si>
  <si>
    <t>12.11.2021 17:40:11</t>
  </si>
  <si>
    <t>MURADİYE TR-5 (ESKİ MEZARLIK YANI) 45-71-M00204_COCA COLA M02_2321022</t>
  </si>
  <si>
    <t>12.11.2021 16:29:12</t>
  </si>
  <si>
    <t>12.11.2021 18:10:30</t>
  </si>
  <si>
    <t>12.11.2021 16:40:42</t>
  </si>
  <si>
    <t>12.11.2021 16:41:02</t>
  </si>
  <si>
    <t>L-268 BOZDOĞAN MARKET 35-18-L00268_950452416_950452416</t>
  </si>
  <si>
    <t>12.11.2021 16:35:13</t>
  </si>
  <si>
    <t>12.11.2021 18:49:04</t>
  </si>
  <si>
    <t>TR-30 35-27-M00030_DIREK TIPI TRAFO HUCRESI H01_2036891</t>
  </si>
  <si>
    <t>12.11.2021 16:32:24</t>
  </si>
  <si>
    <t>12.11.2021 20:21:12</t>
  </si>
  <si>
    <t>TR-82 35-19-L00082_956696224_956696224</t>
  </si>
  <si>
    <t>12.11.2021 16:46:34</t>
  </si>
  <si>
    <t>12.11.2021 17:59:25</t>
  </si>
  <si>
    <t>ALİAĞA GIS TM 35-17-A00014_HatBaşıAyırıcı_65632267 M020_65632267</t>
  </si>
  <si>
    <t>12.11.2021 16:59:58</t>
  </si>
  <si>
    <t>12.11.2021 17:48:15</t>
  </si>
  <si>
    <t>12.11.2021 17:04:38</t>
  </si>
  <si>
    <t>12.11.2021 17:09:00</t>
  </si>
  <si>
    <t>OVAKENT İM 35-15-A00003_ÇATAL ARMUT L05_2308501</t>
  </si>
  <si>
    <t>12.11.2021 16:33:36</t>
  </si>
  <si>
    <t>12.11.2021 17:28:52</t>
  </si>
  <si>
    <t>12.11.2021 17:07:05</t>
  </si>
  <si>
    <t>12.11.2021 18:24:30</t>
  </si>
  <si>
    <t>TR-94 35-16-L00094_953318898_953318898</t>
  </si>
  <si>
    <t>12.11.2021 17:18:01</t>
  </si>
  <si>
    <t>12.11.2021 19:48:38</t>
  </si>
  <si>
    <t>YEŞİLOVA ÇAYIR TR-3 35-20-L00128_955189484_955189484</t>
  </si>
  <si>
    <t>12.11.2021 17:13:36</t>
  </si>
  <si>
    <t>12.11.2021 18:43:12</t>
  </si>
  <si>
    <t>BÖREZ TR-1 45-75-M00288_45-75-M00288_2358252</t>
  </si>
  <si>
    <t>12.11.2021 17:23:34</t>
  </si>
  <si>
    <t>12.11.2021 20:14:06</t>
  </si>
  <si>
    <t>M-21 HAMAM ALANI 35-14-M00021_E E02b_78981249</t>
  </si>
  <si>
    <t>12.11.2021 17:00:48</t>
  </si>
  <si>
    <t>12.11.2021 19:05:00</t>
  </si>
  <si>
    <t>TR-2/31 45-72-L00031_956500864_956500864</t>
  </si>
  <si>
    <t>12.11.2021 17:30:48</t>
  </si>
  <si>
    <t>12.11.2021 19:21:58</t>
  </si>
  <si>
    <t>MURADİYE HASTANE TR-1 45-71-M00193_953176259_953176259</t>
  </si>
  <si>
    <t>12.11.2021 17:38:41</t>
  </si>
  <si>
    <t>12.11.2021 20:54:46</t>
  </si>
  <si>
    <t>TR-2/84 45-83-L00084_DIREK TIPI TRAFO HUCRESI H01_2106241</t>
  </si>
  <si>
    <t>12.11.2021 17:39:54</t>
  </si>
  <si>
    <t>12.11.2021 23:50:51</t>
  </si>
  <si>
    <t>12.11.2021 17:42:05</t>
  </si>
  <si>
    <t>12.11.2021 18:45:59</t>
  </si>
  <si>
    <t>MENEMEN DM-5/25 35-28-M00654_953374568_953374568</t>
  </si>
  <si>
    <t>12.11.2021 17:58:00</t>
  </si>
  <si>
    <t>12.11.2021 20:31:28</t>
  </si>
  <si>
    <t>K-4238 35-07-K04238_912489888_912489888</t>
  </si>
  <si>
    <t>12.11.2021 17:15:01</t>
  </si>
  <si>
    <t>12.11.2021 18:52:44</t>
  </si>
  <si>
    <t>CEVİZLİ BALYERİ TR-8 35-31-L00326_47797225_56351959_56351959</t>
  </si>
  <si>
    <t>12.11.2021 17:47:00</t>
  </si>
  <si>
    <t>12.11.2021 20:25:00</t>
  </si>
  <si>
    <t>M-180 DALYAN ARITMA DM 35-18-M00180_ÇEŞME İM L03_66030456</t>
  </si>
  <si>
    <t>12.11.2021 18:19:46</t>
  </si>
  <si>
    <t>12.11.2021 18:51:58</t>
  </si>
  <si>
    <t>TR-1/70 45-72-M00070_956505072_956505072</t>
  </si>
  <si>
    <t>12.11.2021 18:33:23</t>
  </si>
  <si>
    <t>12.11.2021 20:54:04</t>
  </si>
  <si>
    <t>M-3336 35-04-M03336_D_56372666_56372666</t>
  </si>
  <si>
    <t>12.11.2021 18:41:55</t>
  </si>
  <si>
    <t>12.11.2021 22:15:24</t>
  </si>
  <si>
    <t>12.11.2021 18:31:13</t>
  </si>
  <si>
    <t>12.11.2021 19:33:03</t>
  </si>
  <si>
    <t>L-166 35-18-L00166_L-143 L01_2321998</t>
  </si>
  <si>
    <t>12.11.2021 19:05:52</t>
  </si>
  <si>
    <t>13.11.2021 00:14:02</t>
  </si>
  <si>
    <t>M-2675 35-01-M02675_910435226_910435226</t>
  </si>
  <si>
    <t>12.11.2021 18:46:38</t>
  </si>
  <si>
    <t>12.11.2021 22:12:04</t>
  </si>
  <si>
    <t>KUŞÇULAR DM-2 35-19-M00515_956696542_956696542</t>
  </si>
  <si>
    <t>12.11.2021 19:14:11</t>
  </si>
  <si>
    <t>12.11.2021 19:57:20</t>
  </si>
  <si>
    <t>12.11.2021 19:15:16</t>
  </si>
  <si>
    <t>12.11.2021 19:57:16</t>
  </si>
  <si>
    <t>12.11.2021 19:11:45</t>
  </si>
  <si>
    <t>13.11.2021 11:20:38</t>
  </si>
  <si>
    <t>DM06/TR06 45-73-M00066__72372285_72372285</t>
  </si>
  <si>
    <t>12.11.2021 19:27:18</t>
  </si>
  <si>
    <t>12.11.2021 21:47:56</t>
  </si>
  <si>
    <t>DM-4/18 35-26-M00803_956629624_956629624</t>
  </si>
  <si>
    <t>12.11.2021 19:30:47</t>
  </si>
  <si>
    <t>12.11.2021 21:02:30</t>
  </si>
  <si>
    <t>YILMAZ TR-29 45-78-M00189_953250038_953250038</t>
  </si>
  <si>
    <t>12.11.2021 19:24:11</t>
  </si>
  <si>
    <t>12.11.2021 20:59:22</t>
  </si>
  <si>
    <t>12.11.2021 19:55:48</t>
  </si>
  <si>
    <t>12.11.2021 22:31:25</t>
  </si>
  <si>
    <t>12.11.2021 20:00:36</t>
  </si>
  <si>
    <t>12.11.2021 20:49:40</t>
  </si>
  <si>
    <t>K-2 35-01-K00002_910427274_910427274</t>
  </si>
  <si>
    <t>12.11.2021 20:28:34</t>
  </si>
  <si>
    <t>12.11.2021 22:44:38</t>
  </si>
  <si>
    <t>K-3948 35-07-K03948__72410514_72410514</t>
  </si>
  <si>
    <t>12.11.2021 20:35:40</t>
  </si>
  <si>
    <t>12.11.2021 21:41:39</t>
  </si>
  <si>
    <t>ZEYTİNLER TR-1 35-19-M00207_956699156_956699156</t>
  </si>
  <si>
    <t>12.11.2021 20:13:19</t>
  </si>
  <si>
    <t>12.11.2021 21:34:40</t>
  </si>
  <si>
    <t>K-3555 35-01-K03555_910358569_910358569</t>
  </si>
  <si>
    <t>12.11.2021 20:39:12</t>
  </si>
  <si>
    <t>13.11.2021 02:18:47</t>
  </si>
  <si>
    <t>K-4418 35-04-K04418_D_56365546_56365546</t>
  </si>
  <si>
    <t>12.11.2021 20:47:25</t>
  </si>
  <si>
    <t>12.11.2021 22:17:34</t>
  </si>
  <si>
    <t>M-78 FULYA EVLERİ 35-14-M00078_956660712_956660712</t>
  </si>
  <si>
    <t>12.11.2021 21:27:42</t>
  </si>
  <si>
    <t>12.11.2021 23:34:15</t>
  </si>
  <si>
    <t>L-287 SCOTCH PARK 35-18-L00287_950447227_950447227</t>
  </si>
  <si>
    <t>12.11.2021 21:43:09</t>
  </si>
  <si>
    <t>12.11.2021 23:18:32</t>
  </si>
  <si>
    <t>12.11.2021 22:32:53</t>
  </si>
  <si>
    <t>12.11.2021 23:08:08</t>
  </si>
  <si>
    <t>TR-35 35-19-L00035_956675819_956675819</t>
  </si>
  <si>
    <t>12.11.2021 23:01:21</t>
  </si>
  <si>
    <t>12.11.2021 23:24:19</t>
  </si>
  <si>
    <t>TR-2/82 BARIŞ MANÇO KÖK 45-83-L00082_TR-2/83 L03_61336407</t>
  </si>
  <si>
    <t>12.11.2021 23:10:26</t>
  </si>
  <si>
    <t>13.11.2021 00:00:48</t>
  </si>
  <si>
    <t>ASIM HASKÖY SULAMA GRUBU 35-20-L00387_9474435_56382245_56382245</t>
  </si>
  <si>
    <t>13.11.2021 16:38:23</t>
  </si>
  <si>
    <t>13.11.2021 19:05:05</t>
  </si>
  <si>
    <t>MENEMEN DM-3/13 35-28-M00722_953375639_953375639</t>
  </si>
  <si>
    <t>13.11.2021 17:29:15</t>
  </si>
  <si>
    <t>13.11.2021 19:03:30</t>
  </si>
  <si>
    <t>13.11.2021 21:46:40</t>
  </si>
  <si>
    <t>13.11.2021 22:43:45</t>
  </si>
  <si>
    <t>HAYALLİ TR-1 45-77-M00111_945515166_945515166</t>
  </si>
  <si>
    <t>13.11.2021 11:10:07</t>
  </si>
  <si>
    <t>13.11.2021 12:58:12</t>
  </si>
  <si>
    <t>TR-1/53B 45-71-M02141_953240031_953240031</t>
  </si>
  <si>
    <t>13.11.2021 14:46:36</t>
  </si>
  <si>
    <t>13.11.2021 16:22:31</t>
  </si>
  <si>
    <t>ERGENEKON TR-3 45-83-L00140__73215841_73215841</t>
  </si>
  <si>
    <t>13.11.2021 12:22:17</t>
  </si>
  <si>
    <t>13.11.2021 14:53:50</t>
  </si>
  <si>
    <t>TR-2/120-1 45-83-M00719_955154101_955154101</t>
  </si>
  <si>
    <t>13.11.2021 12:24:02</t>
  </si>
  <si>
    <t>13.11.2021 14:36:24</t>
  </si>
  <si>
    <t>13.11.2021 07:41:58</t>
  </si>
  <si>
    <t>13.11.2021 09:06:45</t>
  </si>
  <si>
    <t>ÇIPLAK KÖK 35-29-M00126_HatBaşıAyırıcı_53133359 M09_53133359</t>
  </si>
  <si>
    <t>13.11.2021 22:55:18</t>
  </si>
  <si>
    <t>14.11.2021 00:46:09</t>
  </si>
  <si>
    <t>SÖĞÜTÖREN TR-2 35-20-L00348_35-20-L00348_2360690</t>
  </si>
  <si>
    <t>13.11.2021 20:06:00</t>
  </si>
  <si>
    <t>13.11.2021 20:45:37</t>
  </si>
  <si>
    <t>İBRAHİM ÇOBAN SULAMA GRUBU 35-29-M00386_C_56399086_56399086</t>
  </si>
  <si>
    <t>13.11.2021 18:44:03</t>
  </si>
  <si>
    <t>13.11.2021 21:20:06</t>
  </si>
  <si>
    <t>M-79 35-14-M00079_ H_77738188</t>
  </si>
  <si>
    <t>13.11.2021 01:01:00</t>
  </si>
  <si>
    <t>13.11.2021 02:41:05</t>
  </si>
  <si>
    <t>ÖDEMİŞ TM-2 35-15-A00005_GÖKÇEN M01_2122043</t>
  </si>
  <si>
    <t>13.11.2021 11:48:38</t>
  </si>
  <si>
    <t>13.11.2021 15:24:28</t>
  </si>
  <si>
    <t>TR-2/45 45-72-L00045_956500073_956500073</t>
  </si>
  <si>
    <t>13.11.2021 17:25:36</t>
  </si>
  <si>
    <t>13.11.2021 20:23:03</t>
  </si>
  <si>
    <t>13.11.2021 09:58:34</t>
  </si>
  <si>
    <t>13.11.2021 18:07:47</t>
  </si>
  <si>
    <t>TR-1/126-1 (KEMALPAŞA SOKAK TRF) 45-83-M00270_48123544_56405631_56405631</t>
  </si>
  <si>
    <t>13.11.2021 19:00:21</t>
  </si>
  <si>
    <t>13.11.2021 20:00:32</t>
  </si>
  <si>
    <t>K-1189 35-02-K01189_TRAFO K03_2114146</t>
  </si>
  <si>
    <t>13.11.2021 09:26:14</t>
  </si>
  <si>
    <t>13.11.2021 18:24:57</t>
  </si>
  <si>
    <t>KARABURUN TR-7 35-21-L00033_953359545_953359545</t>
  </si>
  <si>
    <t>13.11.2021 17:51:26</t>
  </si>
  <si>
    <t>13.11.2021 19:57:16</t>
  </si>
  <si>
    <t>13.11.2021 11:09:44</t>
  </si>
  <si>
    <t>13.11.2021 11:45:18</t>
  </si>
  <si>
    <t>M-2917 35-01-M02917_911741177_911741177</t>
  </si>
  <si>
    <t>13.11.2021 13:50:25</t>
  </si>
  <si>
    <t>13.11.2021 16:18:53</t>
  </si>
  <si>
    <t>TR-128 35-16-L00128_TR-129 L02_72034401</t>
  </si>
  <si>
    <t>13.11.2021 16:46:52</t>
  </si>
  <si>
    <t>13.11.2021 18:20:21</t>
  </si>
  <si>
    <t>DM-17 45-71-M00400_DM-18 M03_73387867</t>
  </si>
  <si>
    <t>13.11.2021 09:30:54</t>
  </si>
  <si>
    <t>13.11.2021 12:40:32</t>
  </si>
  <si>
    <t>PEKMEZCİ TR-1 45-72-M00198_956478096_956478096</t>
  </si>
  <si>
    <t>13.11.2021 18:34:47</t>
  </si>
  <si>
    <t>13.11.2021 22:03:08</t>
  </si>
  <si>
    <t>GÖLCÜK TR-3 35-15-L00318_950357325_950357325</t>
  </si>
  <si>
    <t>13.11.2021 19:53:00</t>
  </si>
  <si>
    <t>13.11.2021 22:31:06</t>
  </si>
  <si>
    <t>KARABURUN TR-1/15 35-21-L00019_953360264_953360264</t>
  </si>
  <si>
    <t>13.11.2021 14:47:49</t>
  </si>
  <si>
    <t>13.11.2021 19:51:26</t>
  </si>
  <si>
    <t>_962733487_962733487</t>
  </si>
  <si>
    <t>13.11.2021 11:38:08</t>
  </si>
  <si>
    <t>13.11.2021 15:52:13</t>
  </si>
  <si>
    <t>KAYMAKÇI İM 35-15-A00004_KAYMAKÇI-2 M08_2121955</t>
  </si>
  <si>
    <t>13.11.2021 17:16:05</t>
  </si>
  <si>
    <t>13.11.2021 17:17:24</t>
  </si>
  <si>
    <t>13.11.2021 09:41:54</t>
  </si>
  <si>
    <t>13.11.2021 17:34:35</t>
  </si>
  <si>
    <t>SEYDİKÖY İM 35-08-A00002_TR-1 10.5 K08_2053311</t>
  </si>
  <si>
    <t>13.11.2021 05:09:24</t>
  </si>
  <si>
    <t>13.11.2021 05:11:14</t>
  </si>
  <si>
    <t>ARİF DURSUN SLM TR 35-26-L00099_DIREK TIPI TRAFO HUCRESI H01_2041794</t>
  </si>
  <si>
    <t>13.11.2021 08:39:10</t>
  </si>
  <si>
    <t>13.11.2021 09:07:14</t>
  </si>
  <si>
    <t>K-1321 35-09-K01321_B_56378670_56378670</t>
  </si>
  <si>
    <t>13.11.2021 15:57:02</t>
  </si>
  <si>
    <t>13.11.2021 18:27:45</t>
  </si>
  <si>
    <t>TR-1 GÖLCÜKLER 35-22-M00001_DIREK TIPI TRAFO HUCRESI H01_2125080</t>
  </si>
  <si>
    <t>13.11.2021 12:31:34</t>
  </si>
  <si>
    <t>13.11.2021 14:39:09</t>
  </si>
  <si>
    <t>M-850 KARAÇAM KÖK 35-02-M00850_BEŞYOL M04_49920194</t>
  </si>
  <si>
    <t>13.11.2021 09:29:14</t>
  </si>
  <si>
    <t>13.11.2021 16:53:00</t>
  </si>
  <si>
    <t>TR-131 35-16-L00131_EGE ÜNİVERSİTESİ L03_72035747</t>
  </si>
  <si>
    <t>13.11.2021 20:21:04</t>
  </si>
  <si>
    <t>13.11.2021 22:27:40</t>
  </si>
  <si>
    <t>TR-2 35-31-L00002_DIREK TIPI TRAFO HUCRESI H01_2050715</t>
  </si>
  <si>
    <t>13.11.2021 02:30:00</t>
  </si>
  <si>
    <t>13.11.2021 02:58:33</t>
  </si>
  <si>
    <t>SÜLEYMANİYE TR-1 45-78-M00422_49250559_56391894_56391894</t>
  </si>
  <si>
    <t>13.11.2021 10:49:29</t>
  </si>
  <si>
    <t>13.11.2021 14:32:22</t>
  </si>
  <si>
    <t>ERGENEKON TR-9 45-83-M00621_45-83-M00621_61203718</t>
  </si>
  <si>
    <t>13.11.2021 09:07:51</t>
  </si>
  <si>
    <t>13.11.2021 12:17:07</t>
  </si>
  <si>
    <t>13.11.2021 09:29:10</t>
  </si>
  <si>
    <t>13.11.2021 11:12:45</t>
  </si>
  <si>
    <t>L-271 SANATKARLAR SİTESİ 35-18-L00271_950445165_950445165</t>
  </si>
  <si>
    <t>13.11.2021 10:07:36</t>
  </si>
  <si>
    <t>13.11.2021 14:13:58</t>
  </si>
  <si>
    <t>URGANLI TR-1 KÖK 45-83-M00129_48025230_56395056_56395056</t>
  </si>
  <si>
    <t>13.11.2021 15:00:00</t>
  </si>
  <si>
    <t>13.11.2021 18:08:51</t>
  </si>
  <si>
    <t>K-3806 35-08-K03806_E_56379007_56379007</t>
  </si>
  <si>
    <t>13.11.2021 23:52:31</t>
  </si>
  <si>
    <t>14.11.2021 00:58:05</t>
  </si>
  <si>
    <t>GÖKBEL TR-1 45-71-M01659_953191073_953191073</t>
  </si>
  <si>
    <t>13.11.2021 18:47:20</t>
  </si>
  <si>
    <t>13.11.2021 21:18:50</t>
  </si>
  <si>
    <t>L-283 35-18-L00283_950446753_950446753</t>
  </si>
  <si>
    <t>13.11.2021 12:38:23</t>
  </si>
  <si>
    <t>13.11.2021 17:36:12</t>
  </si>
  <si>
    <t>M-1826 35-02-M01826_A_56382805_56382805</t>
  </si>
  <si>
    <t>13.11.2021 17:17:23</t>
  </si>
  <si>
    <t>13.11.2021 20:58:56</t>
  </si>
  <si>
    <t>HİSARKÖY 35-16-M00112_953326655_953326655</t>
  </si>
  <si>
    <t>13.11.2021 11:13:28</t>
  </si>
  <si>
    <t>13.11.2021 13:24:57</t>
  </si>
  <si>
    <t>K-228 35-07-K00228_35-07-K00228_2361892</t>
  </si>
  <si>
    <t>13.11.2021 12:09:28</t>
  </si>
  <si>
    <t>13.11.2021 15:17:39</t>
  </si>
  <si>
    <t>M-2188 KARAAĞAÇ TR-1 35-03-M02188_910916519_910916519</t>
  </si>
  <si>
    <t>13.11.2021 16:58:12</t>
  </si>
  <si>
    <t>13.11.2021 18:46:14</t>
  </si>
  <si>
    <t>SARILAR KÖYÜ TR-2 35-27-L00264_C_56383857_56383857</t>
  </si>
  <si>
    <t>13.11.2021 08:09:25</t>
  </si>
  <si>
    <t>13.11.2021 09:43:18</t>
  </si>
  <si>
    <t>M-2917 35-01-M02917__72373211_72373211</t>
  </si>
  <si>
    <t>13.11.2021 16:15:00</t>
  </si>
  <si>
    <t>13.11.2021 17:21:15</t>
  </si>
  <si>
    <t>K-74 YENİ UN 35-01-K00074Ö_ K02_2068546</t>
  </si>
  <si>
    <t>13.11.2021 02:05:46</t>
  </si>
  <si>
    <t>13.11.2021 02:15:06</t>
  </si>
  <si>
    <t>13.11.2021 23:23:20</t>
  </si>
  <si>
    <t>14.11.2021 01:00:47</t>
  </si>
  <si>
    <t>ARSLANLAR TM 35-26-A00004_KUTLUTAŞ M29_2307568</t>
  </si>
  <si>
    <t>13.11.2021 09:06:28</t>
  </si>
  <si>
    <t>13.11.2021 18:33:36</t>
  </si>
  <si>
    <t>13.11.2021 09:09:42</t>
  </si>
  <si>
    <t>13.11.2021 10:40:06</t>
  </si>
  <si>
    <t>ARSLANLAR TM 35-26-A00004_KÖYLER-1 L42_2058459</t>
  </si>
  <si>
    <t>13.11.2021 14:13:00</t>
  </si>
  <si>
    <t>13.11.2021 14:15:00</t>
  </si>
  <si>
    <t>K-4906 35-01-K04906_ H_58162920</t>
  </si>
  <si>
    <t>13.11.2021 10:03:10</t>
  </si>
  <si>
    <t>13.11.2021 12:16:04</t>
  </si>
  <si>
    <t>GÜNDOĞDU KÖYÜ TR-2 45-86-M00144_915922761_915922761</t>
  </si>
  <si>
    <t>13.11.2021 19:02:36</t>
  </si>
  <si>
    <t>13.11.2021 20:34:37</t>
  </si>
  <si>
    <t>L-96 35-18-L00096_950457706_950457706</t>
  </si>
  <si>
    <t>13.11.2021 17:05:30</t>
  </si>
  <si>
    <t>13.11.2021 20:49:08</t>
  </si>
  <si>
    <t>TR-145 45-78-M00145_953248693_953248693</t>
  </si>
  <si>
    <t>13.11.2021 15:05:38</t>
  </si>
  <si>
    <t>13.11.2021 18:12:23</t>
  </si>
  <si>
    <t>KULA İM 45-77-A00001_HatBaşıAyırıcı_53135910 M03_53135910</t>
  </si>
  <si>
    <t>13.11.2021 09:13:23</t>
  </si>
  <si>
    <t>13.11.2021 12:51:47</t>
  </si>
  <si>
    <t>DM02/TR28 MİLLİ EGEMENLİK 45-73-M00013_945677409_945677409</t>
  </si>
  <si>
    <t>13.11.2021 19:39:52</t>
  </si>
  <si>
    <t>13.11.2021 21:11:59</t>
  </si>
  <si>
    <t>L-97 35-18-L00097_A_56372507_56372507</t>
  </si>
  <si>
    <t>13.11.2021 21:46:00</t>
  </si>
  <si>
    <t>14.11.2021 04:04:22</t>
  </si>
  <si>
    <t>13.11.2021 09:12:41</t>
  </si>
  <si>
    <t>13.11.2021 11:38:34</t>
  </si>
  <si>
    <t>KUŞÇULAR TR-6 35-19-M00218_DIREK TIPI TRAFO HUCRESI H01_2057920</t>
  </si>
  <si>
    <t>13.11.2021 09:39:59</t>
  </si>
  <si>
    <t>13.11.2021 12:00:10</t>
  </si>
  <si>
    <t>13.11.2021 12:18:00</t>
  </si>
  <si>
    <t>13.11.2021 12:29:50</t>
  </si>
  <si>
    <t>ORTA MAHALLE M-9 35-25-M00117_C_56358399_56358399</t>
  </si>
  <si>
    <t>13.11.2021 08:25:21</t>
  </si>
  <si>
    <t>13.11.2021 10:13:53</t>
  </si>
  <si>
    <t>PINARLI KÖK 35-20-M00085_TR-6 - TR-7 M06_72358874</t>
  </si>
  <si>
    <t>13.11.2021 16:14:17</t>
  </si>
  <si>
    <t>13.11.2021 18:37:37</t>
  </si>
  <si>
    <t>13.11.2021 09:07:25</t>
  </si>
  <si>
    <t>13.11.2021 09:55:32</t>
  </si>
  <si>
    <t>AHMETBEYLER DM 35-16-M00154_BERGAMA T.M.-GERİLİM M04_72044260</t>
  </si>
  <si>
    <t>13.11.2021 08:46:04</t>
  </si>
  <si>
    <t>13.11.2021 08:46:44</t>
  </si>
  <si>
    <t>BEYLER KÖK 45-85-L00034_TAŞKUYUCAK L03_72102935</t>
  </si>
  <si>
    <t>13.11.2021 15:22:06</t>
  </si>
  <si>
    <t>13.11.2021 15:55:40</t>
  </si>
  <si>
    <t>BADEMLİ TR-18 35-15-L01033_965957256_965957256</t>
  </si>
  <si>
    <t>13.11.2021 15:00:42</t>
  </si>
  <si>
    <t>13.11.2021 17:24:34</t>
  </si>
  <si>
    <t>13.11.2021 09:55:00</t>
  </si>
  <si>
    <t>13.11.2021 11:03:42</t>
  </si>
  <si>
    <t>UZUNKÖY TR-2 35-31-L00143_47827447_65509217_65509217</t>
  </si>
  <si>
    <t>13.11.2021 13:48:54</t>
  </si>
  <si>
    <t>13.11.2021 18:10:04</t>
  </si>
  <si>
    <t>KEMALPAŞA TM 35-27-A00002_IŞIKLAR-1 M03_2319664</t>
  </si>
  <si>
    <t>13.11.2021 01:08:00</t>
  </si>
  <si>
    <t>13.11.2021 01:40:00</t>
  </si>
  <si>
    <t>K-1764 35-01-K01764_C_56378540_56378540</t>
  </si>
  <si>
    <t>13.11.2021 19:48:02</t>
  </si>
  <si>
    <t>13.11.2021 21:39:10</t>
  </si>
  <si>
    <t>TR-358(TORASAN EVLERİ) 35-19-L00327_35-19-L00327_2354144</t>
  </si>
  <si>
    <t>13.11.2021 16:38:22</t>
  </si>
  <si>
    <t>13.11.2021 17:35:31</t>
  </si>
  <si>
    <t>SOMA TR-16/4 45-82-M00096_945530069_945530069</t>
  </si>
  <si>
    <t>13.11.2021 12:24:52</t>
  </si>
  <si>
    <t>13.11.2021 15:09:53</t>
  </si>
  <si>
    <t>K-3948 35-07-K03948_35-07-K03948_48253873</t>
  </si>
  <si>
    <t>13.11.2021 21:56:06</t>
  </si>
  <si>
    <t>13.11.2021 22:55:20</t>
  </si>
  <si>
    <t>TR-41 35-19-L00041_F F01_78959543</t>
  </si>
  <si>
    <t>13.11.2021 07:20:23</t>
  </si>
  <si>
    <t>13.11.2021 10:10:29</t>
  </si>
  <si>
    <t>TİRE İM-DM-1 35-29-A00001_DOYRANLI L11_2059659</t>
  </si>
  <si>
    <t>13.11.2021 13:06:16</t>
  </si>
  <si>
    <t>13.11.2021 13:25:00</t>
  </si>
  <si>
    <t>YENİÇİFTLİK TR-2 35-20-L00400_48253463_56360648_56360648</t>
  </si>
  <si>
    <t>13.11.2021 08:55:01</t>
  </si>
  <si>
    <t>13.11.2021 11:54:21</t>
  </si>
  <si>
    <t>KAYMAKÇI İM 35-15-A00004_KAYMAKÇI-1 M01_2121834</t>
  </si>
  <si>
    <t>13.11.2021 17:15:14</t>
  </si>
  <si>
    <t>13.11.2021 17:23:00</t>
  </si>
  <si>
    <t>L-72 35-14-L00072_956657331_956657331</t>
  </si>
  <si>
    <t>13.11.2021 13:14:50</t>
  </si>
  <si>
    <t>13.11.2021 16:05:21</t>
  </si>
  <si>
    <t>13.11.2021 13:47:44</t>
  </si>
  <si>
    <t>13.11.2021 15:09:59</t>
  </si>
  <si>
    <t>TR-2/93 45-83-L00093_955149437_955149437</t>
  </si>
  <si>
    <t>13.11.2021 09:14:53</t>
  </si>
  <si>
    <t>13.11.2021 11:07:42</t>
  </si>
  <si>
    <t>K-3133 35-07-K03133_97570152_97570152</t>
  </si>
  <si>
    <t>13.11.2021 15:42:16</t>
  </si>
  <si>
    <t>13.11.2021 17:03:32</t>
  </si>
  <si>
    <t>13.11.2021 14:45:44</t>
  </si>
  <si>
    <t>13.11.2021 15:18:43</t>
  </si>
  <si>
    <t>İLYASÇILAR TR-1 45-71-M01671_45-71-M01671_2354141</t>
  </si>
  <si>
    <t>13.11.2021 10:33:00</t>
  </si>
  <si>
    <t>13.11.2021 15:47:51</t>
  </si>
  <si>
    <t>YENİKÖY TR-5 35-22-M00272_955291168_955291168</t>
  </si>
  <si>
    <t>13.11.2021 19:46:19</t>
  </si>
  <si>
    <t>13.11.2021 22:18:02</t>
  </si>
  <si>
    <t>EYKO TR-6 35-30-M00032_A_56370570_56370570</t>
  </si>
  <si>
    <t>13.11.2021 11:38:28</t>
  </si>
  <si>
    <t>13.11.2021 11:43:23</t>
  </si>
  <si>
    <t>K-1927 35-10-K01927_97960432_97960432</t>
  </si>
  <si>
    <t>13.11.2021 14:07:49</t>
  </si>
  <si>
    <t>13.11.2021 14:36:25</t>
  </si>
  <si>
    <t>YENİFOÇA TR-53 35-23-M00053_950421195_950421195</t>
  </si>
  <si>
    <t>13.11.2021 18:02:22</t>
  </si>
  <si>
    <t>13.11.2021 21:19:34</t>
  </si>
  <si>
    <t>DM-3/29 45-71-M00083_953211531_953211531</t>
  </si>
  <si>
    <t>13.11.2021 08:35:15</t>
  </si>
  <si>
    <t>13.11.2021 20:19:43</t>
  </si>
  <si>
    <t>ABDÜL ÖZTÜRK TEDAŞ 35-26-L00055_11304290_56358641_56358641</t>
  </si>
  <si>
    <t>13.11.2021 11:26:50</t>
  </si>
  <si>
    <t>13.11.2021 11:46:57</t>
  </si>
  <si>
    <t>DM-3/18 35-19-M00416_956666633_956666633</t>
  </si>
  <si>
    <t>13.11.2021 19:58:27</t>
  </si>
  <si>
    <t>13.11.2021 20:28:49</t>
  </si>
  <si>
    <t>KARAKUYU TR-4 35-26-M00441_6778039_56358526_56358526</t>
  </si>
  <si>
    <t>13.11.2021 08:42:27</t>
  </si>
  <si>
    <t>13.11.2021 16:31:44</t>
  </si>
  <si>
    <t>ORTA MAHALLE M-9 35-25-M00117_955257800_955257800</t>
  </si>
  <si>
    <t>13.11.2021 11:01:54</t>
  </si>
  <si>
    <t>13.11.2021 13:28:49</t>
  </si>
  <si>
    <t>KOYUNDERE TR-10 35-28-M00156_915165668_915165668</t>
  </si>
  <si>
    <t>13.11.2021 00:45:00</t>
  </si>
  <si>
    <t>13.11.2021 05:47:28</t>
  </si>
  <si>
    <t>K-982 35-07-K00982_B_56374046_56374046</t>
  </si>
  <si>
    <t>13.11.2021 10:25:00</t>
  </si>
  <si>
    <t>13.11.2021 12:24:03</t>
  </si>
  <si>
    <t>KABAZLI KÖK 45-78-M00675_KORDON KÖSEALİ ÇIKIŞ M02_65971404</t>
  </si>
  <si>
    <t>13.11.2021 09:03:06</t>
  </si>
  <si>
    <t>13.11.2021 12:27:18</t>
  </si>
  <si>
    <t>13.11.2021 17:21:39</t>
  </si>
  <si>
    <t>13.11.2021 18:24:08</t>
  </si>
  <si>
    <t>_961079049_961079049</t>
  </si>
  <si>
    <t>13.11.2021 13:07:07</t>
  </si>
  <si>
    <t>13.11.2021 18:42:05</t>
  </si>
  <si>
    <t>DM-2/32 (İŞKUR) 45-71-M00134_953175008_953175008</t>
  </si>
  <si>
    <t>13.11.2021 18:42:54</t>
  </si>
  <si>
    <t>13.11.2021 19:27:34</t>
  </si>
  <si>
    <t>FOÇA TR-28 35-23-L00028_950414487_950414487</t>
  </si>
  <si>
    <t>13.11.2021 18:38:31</t>
  </si>
  <si>
    <t>13.11.2021 20:35:47</t>
  </si>
  <si>
    <t>ERZA KAP KÖK 35-27-M00078_ERZE AMBALAJ KÖK M02_72177831</t>
  </si>
  <si>
    <t>13.11.2021 01:51:18</t>
  </si>
  <si>
    <t>13.11.2021 03:15:09</t>
  </si>
  <si>
    <t>L-104 DÜZCE AZMAK 35-14-L00104_956659340_956659340</t>
  </si>
  <si>
    <t>13.11.2021 17:30:07</t>
  </si>
  <si>
    <t>13.11.2021 20:42:27</t>
  </si>
  <si>
    <t>OSMANİYE TR-1 45-73-M00503_A_56390994_56390994</t>
  </si>
  <si>
    <t>13.11.2021 18:20:12</t>
  </si>
  <si>
    <t>13.11.2021 20:09:36</t>
  </si>
  <si>
    <t>13.11.2021 11:16:26</t>
  </si>
  <si>
    <t>13.11.2021 11:16:56</t>
  </si>
  <si>
    <t>M-1798 35-09-M01798_915016294_915016294</t>
  </si>
  <si>
    <t>13.11.2021 15:47:19</t>
  </si>
  <si>
    <t>13.11.2021 18:03:54</t>
  </si>
  <si>
    <t>M-1295 35-02-M01295_A_56375446_56375446</t>
  </si>
  <si>
    <t>13.11.2021 18:10:23</t>
  </si>
  <si>
    <t>13.11.2021 20:01:20</t>
  </si>
  <si>
    <t>TOPALAHMETLER TR-1 45-81-M00099_A_56387580_56387580</t>
  </si>
  <si>
    <t>13.11.2021 16:06:37</t>
  </si>
  <si>
    <t>13.11.2021 17:05:58</t>
  </si>
  <si>
    <t>K-127 İZMİR TERSANESİ KOMUTANLIĞI-3 ÖZEL 35-04-K00127Ö_ K03_64159479</t>
  </si>
  <si>
    <t>13.11.2021 14:13:50</t>
  </si>
  <si>
    <t>13.11.2021 15:48:37</t>
  </si>
  <si>
    <t>SULTAN DM 35-25-M00121_SUNİS OTEL M07_72117230</t>
  </si>
  <si>
    <t>13.11.2021 10:37:55</t>
  </si>
  <si>
    <t>13.11.2021 11:00:47</t>
  </si>
  <si>
    <t>K-1764 35-01-K01764_35-01-K01764_2370287</t>
  </si>
  <si>
    <t>13.11.2021 20:44:38</t>
  </si>
  <si>
    <t>13.11.2021 21:43:20</t>
  </si>
  <si>
    <t>HALİLBEYLİ DM 35-27-M00620_KARMEZ-2 M09_2065292</t>
  </si>
  <si>
    <t>13.11.2021 09:30:38</t>
  </si>
  <si>
    <t>13.11.2021 10:42:53</t>
  </si>
  <si>
    <t>DM-5/TR-14 45-72-M00621_956511329_956511329</t>
  </si>
  <si>
    <t>13.11.2021 12:22:43</t>
  </si>
  <si>
    <t>13.11.2021 14:18:08</t>
  </si>
  <si>
    <t>ARMUTLU TR-4 35-27-L00004_B_56360856_56360856</t>
  </si>
  <si>
    <t>13.11.2021 14:45:22</t>
  </si>
  <si>
    <t>13.11.2021 18:29:55</t>
  </si>
  <si>
    <t>K-2 35-01-K00002_DAĞITIM TRF-2 K-2 K03_2077749</t>
  </si>
  <si>
    <t>13.11.2021 09:05:06</t>
  </si>
  <si>
    <t>13.11.2021 17:39:43</t>
  </si>
  <si>
    <t>13.11.2021 10:43:00</t>
  </si>
  <si>
    <t>ÖDEMİŞ TM-2 35-15-A00005_KAYAKÖY M11_2334257</t>
  </si>
  <si>
    <t>SAZOBA DM 45-72-M00413_SAZOBA ÇIKIŞI M02_2102715</t>
  </si>
  <si>
    <t>13.11.2021 15:57:14</t>
  </si>
  <si>
    <t>13.11.2021 15:58:04</t>
  </si>
  <si>
    <t>TR-129 35-19-L00129_956669283_956669283</t>
  </si>
  <si>
    <t>13.11.2021 01:14:06</t>
  </si>
  <si>
    <t>13.11.2021 05:05:38</t>
  </si>
  <si>
    <t>K-3758 35-02-K03758_A_56368896_56368896</t>
  </si>
  <si>
    <t>13.11.2021 09:32:09</t>
  </si>
  <si>
    <t>13.11.2021 13:45:41</t>
  </si>
  <si>
    <t>13.11.2021 13:23:44</t>
  </si>
  <si>
    <t>13.11.2021 15:09:39</t>
  </si>
  <si>
    <t>DM-2/20 35-26-M00824_956627977_956627977</t>
  </si>
  <si>
    <t>13.11.2021 22:43:34</t>
  </si>
  <si>
    <t>13.11.2021 23:49:20</t>
  </si>
  <si>
    <t>13.11.2021 08:08:14</t>
  </si>
  <si>
    <t>13.11.2021 08:15:04</t>
  </si>
  <si>
    <t>ERGENEKON TR-11/A 45-83-M00624_955174316_955174316</t>
  </si>
  <si>
    <t>13.11.2021 23:51:00</t>
  </si>
  <si>
    <t>14.11.2021 01:47:40</t>
  </si>
  <si>
    <t>13.11.2021 14:53:04</t>
  </si>
  <si>
    <t>13.11.2021 15:38:22</t>
  </si>
  <si>
    <t>ULUKENT DM-5 35-28-M00005_ULUKENT DM-5/14 M01_66504064</t>
  </si>
  <si>
    <t>13.11.2021 10:10:24</t>
  </si>
  <si>
    <t>13.11.2021 12:05:21</t>
  </si>
  <si>
    <t>SEYREK TR-8 35-28-M00377_95000514791_95000514791</t>
  </si>
  <si>
    <t>13.11.2021 13:42:22</t>
  </si>
  <si>
    <t>13.11.2021 14:42:54</t>
  </si>
  <si>
    <t>BEKİRLER TR-1 45-72-L00357_956511804_956511804</t>
  </si>
  <si>
    <t>13.11.2021 19:26:42</t>
  </si>
  <si>
    <t>13.11.2021 23:54:48</t>
  </si>
  <si>
    <t>L-321 35-18-L00321_950462537_950462537</t>
  </si>
  <si>
    <t>13.11.2021 11:53:06</t>
  </si>
  <si>
    <t>13.11.2021 09:18:01</t>
  </si>
  <si>
    <t>13.11.2021 17:09:04</t>
  </si>
  <si>
    <t>DM-3/TR-21 (ESKİ TR-29) 35-26-M01364_956620773_956620773</t>
  </si>
  <si>
    <t>13.11.2021 17:47:02</t>
  </si>
  <si>
    <t>13.11.2021 23:43:59</t>
  </si>
  <si>
    <t>ZEYTİNDAĞ NECATİ GEÇİDİ SULAMA TR 35-16-M00181_953354591_953354591</t>
  </si>
  <si>
    <t>13.11.2021 10:40:58</t>
  </si>
  <si>
    <t>13.11.2021 12:06:59</t>
  </si>
  <si>
    <t>TR-52 45-77-L00052_YURTBAŞI L02_72209785</t>
  </si>
  <si>
    <t>13.11.2021 10:03:38</t>
  </si>
  <si>
    <t>13.11.2021 10:31:23</t>
  </si>
  <si>
    <t>AHMET YAR KÖK 35-27-M00067_KLEMSAN KÖK M03_72177223</t>
  </si>
  <si>
    <t>13.11.2021 00:17:04</t>
  </si>
  <si>
    <t>13.11.2021 01:16:54</t>
  </si>
  <si>
    <t>K-168 35-01-K00168_K-1768 K01_64661319</t>
  </si>
  <si>
    <t>13.11.2021 11:55:45</t>
  </si>
  <si>
    <t>13.11.2021 06:19:07</t>
  </si>
  <si>
    <t>13.11.2021 07:31:18</t>
  </si>
  <si>
    <t>KUYUCAK KARAPINAR TR-1 45-75-M00091_C_56391856_56391856</t>
  </si>
  <si>
    <t>13.11.2021 17:12:00</t>
  </si>
  <si>
    <t>13.11.2021 18:22:49</t>
  </si>
  <si>
    <t>K-49 35-01-K00049_914661537_914661537</t>
  </si>
  <si>
    <t>13.11.2021 08:52:33</t>
  </si>
  <si>
    <t>13.11.2021 09:47:58</t>
  </si>
  <si>
    <t>L-218 SANAYİ SİTESİ 35-18-L00218_950458256_950458256</t>
  </si>
  <si>
    <t>13.11.2021 14:41:17</t>
  </si>
  <si>
    <t>13.11.2021 18:56:18</t>
  </si>
  <si>
    <t>13.11.2021 10:55:39</t>
  </si>
  <si>
    <t>13.11.2021 15:34:39</t>
  </si>
  <si>
    <t>MAVİ KÖY SİTESİ M-352 35-30-M00352_915124704_915124704</t>
  </si>
  <si>
    <t>13.11.2021 18:24:25</t>
  </si>
  <si>
    <t>13.11.2021 23:06:31</t>
  </si>
  <si>
    <t>MORDOĞAN TR-29 35-21-L00157_35-21-L00157_72196007</t>
  </si>
  <si>
    <t>13.11.2021 13:21:41</t>
  </si>
  <si>
    <t>ÇANAKÇI KÖK 45-79-M00194_ÇİMENTEPE YENİKÖY M01_67098832</t>
  </si>
  <si>
    <t>13.11.2021 08:34:44</t>
  </si>
  <si>
    <t>13.11.2021 08:35:04</t>
  </si>
  <si>
    <t>DM-2/32 (İŞKUR) 45-71-M00134_953174996_953174996</t>
  </si>
  <si>
    <t>13.11.2021 16:14:31</t>
  </si>
  <si>
    <t>13.11.2021 18:00:01</t>
  </si>
  <si>
    <t>TR-131 35-16-L00131_DAĞITIM TRAFO TR-131 L04_72035713</t>
  </si>
  <si>
    <t>13.11.2021 09:05:00</t>
  </si>
  <si>
    <t>13.11.2021 18:09:00</t>
  </si>
  <si>
    <t>13.11.2021 00:29:46</t>
  </si>
  <si>
    <t>13.11.2021 00:30:19</t>
  </si>
  <si>
    <t>K-2863 35-01-K02863_35-01-K02863_41901218</t>
  </si>
  <si>
    <t>13.11.2021 09:48:20</t>
  </si>
  <si>
    <t>13.11.2021 11:13:41</t>
  </si>
  <si>
    <t>YUKARI AKTEPE KÖYÜ TR-1 35-32-L00073_B_65513153_65513153</t>
  </si>
  <si>
    <t>13.11.2021 18:35:41</t>
  </si>
  <si>
    <t>13.11.2021 20:39:19</t>
  </si>
  <si>
    <t>K-1338 35-03-K01338_35-03-K01338_41958842</t>
  </si>
  <si>
    <t>13.11.2021 12:53:54</t>
  </si>
  <si>
    <t>13.11.2021 13:38:39</t>
  </si>
  <si>
    <t>13.11.2021 11:20:34</t>
  </si>
  <si>
    <t>13.11.2021 11:56:13</t>
  </si>
  <si>
    <t>L-16 TEPECİK KAVŞAĞI 35-14-L00016_956660088_956660088</t>
  </si>
  <si>
    <t>13.11.2021 15:09:41</t>
  </si>
  <si>
    <t>13.11.2021 17:17:10</t>
  </si>
  <si>
    <t>14.11.2021 00:04:41</t>
  </si>
  <si>
    <t>14.11.2021 00:30:07</t>
  </si>
  <si>
    <t>DM-3 (TR-16) 35-15-M00016_ÖDEMİŞ-3 M02_67054315</t>
  </si>
  <si>
    <t>14.11.2021 00:25:29</t>
  </si>
  <si>
    <t>14.11.2021 00:30:00</t>
  </si>
  <si>
    <t>DM-3 (TR-16) 35-15-M00016_ÖDEMİŞ-4 M17_67054330</t>
  </si>
  <si>
    <t>14.11.2021 00:45:47</t>
  </si>
  <si>
    <t>14.11.2021 00:48:34</t>
  </si>
  <si>
    <t>BORNOVA TM 35-02-A00005_ÇİMENTAŞ K10_2057003</t>
  </si>
  <si>
    <t>14.11.2021 01:20:55</t>
  </si>
  <si>
    <t>14.11.2021 01:27:00</t>
  </si>
  <si>
    <t>AŞAĞIÇOBANİSA TR-14 45-71-M00099_953244137_953244137</t>
  </si>
  <si>
    <t>14.11.2021 01:34:58</t>
  </si>
  <si>
    <t>14.11.2021 03:08:18</t>
  </si>
  <si>
    <t>K-141 35-03-K00141_912210233_912210233</t>
  </si>
  <si>
    <t>14.11.2021 02:38:35</t>
  </si>
  <si>
    <t>14.11.2021 03:19:54</t>
  </si>
  <si>
    <t>K-1272 GEÇİT 35-07-K01272_K-3928 K02_66901917</t>
  </si>
  <si>
    <t>14.11.2021 03:23:31</t>
  </si>
  <si>
    <t>14.11.2021 03:24:56</t>
  </si>
  <si>
    <t>K-68 GEÇİT 35-02-K00068_K-1660 K05_72045616</t>
  </si>
  <si>
    <t>14.11.2021 04:02:07</t>
  </si>
  <si>
    <t>14.11.2021 04:07:55</t>
  </si>
  <si>
    <t>TURGUTLU TR-1/1 DM 45-83-M00001_BLOKSAN M03_72159583</t>
  </si>
  <si>
    <t>14.11.2021 05:12:16</t>
  </si>
  <si>
    <t>14.11.2021 06:15:53</t>
  </si>
  <si>
    <t>ARMUTLU İM 35-27-A00001_ÇUKURBAĞ L10_2307557</t>
  </si>
  <si>
    <t>14.11.2021 05:52:26</t>
  </si>
  <si>
    <t>14.11.2021 06:29:07</t>
  </si>
  <si>
    <t>DM-14/3 45-71-M00387_B B02b_42994702</t>
  </si>
  <si>
    <t>14.11.2021 05:46:57</t>
  </si>
  <si>
    <t>14.11.2021 15:03:16</t>
  </si>
  <si>
    <t>OVAKENT İM 35-15-A00003_OVAKENT L03_2057871</t>
  </si>
  <si>
    <t>14.11.2021 06:22:32</t>
  </si>
  <si>
    <t>14.11.2021 07:01:00</t>
  </si>
  <si>
    <t>ZEYTİNALAN İM 35-19-A00002_ZEYTİNALAN TR-101 L10_2308010</t>
  </si>
  <si>
    <t>14.11.2021 06:15:26</t>
  </si>
  <si>
    <t>14.11.2021 06:52:58</t>
  </si>
  <si>
    <t>KARABURUN TR-15 35-21-L00013_DIREK TIPI TRAFO HUCRESI H01_2087300</t>
  </si>
  <si>
    <t>14.11.2021 06:38:54</t>
  </si>
  <si>
    <t>14.11.2021 10:32:12</t>
  </si>
  <si>
    <t>14.11.2021 07:02:06</t>
  </si>
  <si>
    <t>14.11.2021 07:35:02</t>
  </si>
  <si>
    <t>14.11.2021 07:08:18</t>
  </si>
  <si>
    <t>14.11.2021 08:16:49</t>
  </si>
  <si>
    <t>GÖLMARMARA TM 45-85-A00002_MARMARA-1 M04_2324243</t>
  </si>
  <si>
    <t>14.11.2021 07:28:06</t>
  </si>
  <si>
    <t>14.11.2021 07:40:00</t>
  </si>
  <si>
    <t>14.11.2021 07:33:42</t>
  </si>
  <si>
    <t>14.11.2021 07:38:47</t>
  </si>
  <si>
    <t>HACILAR TR-1 35-16-M00084_DIREK TIPI TRAFO HUCRESI H01_2043536</t>
  </si>
  <si>
    <t>14.11.2021 07:36:15</t>
  </si>
  <si>
    <t>14.11.2021 09:19:29</t>
  </si>
  <si>
    <t>TARIMSAL SULAMA TR-15 45-85-L00040_DIREK TIPI TRAFO HUCRESI H01_2089699</t>
  </si>
  <si>
    <t>14.11.2021 08:08:18</t>
  </si>
  <si>
    <t>14.11.2021 09:25:04</t>
  </si>
  <si>
    <t>14.11.2021 08:19:36</t>
  </si>
  <si>
    <t>14.11.2021 09:08:08</t>
  </si>
  <si>
    <t>14.11.2021 08:14:28</t>
  </si>
  <si>
    <t>14.11.2021 08:40:26</t>
  </si>
  <si>
    <t>ŞEMSİLER TR-3 35-31-L00103_47981965_56399861_56399861</t>
  </si>
  <si>
    <t>14.11.2021 08:22:33</t>
  </si>
  <si>
    <t>14.11.2021 10:26:33</t>
  </si>
  <si>
    <t>14.11.2021 08:39:22</t>
  </si>
  <si>
    <t>14.11.2021 11:14:09</t>
  </si>
  <si>
    <t>ALAŞEHİR TM 45-73-A00001_IŞIKLAR M18_2312683</t>
  </si>
  <si>
    <t>14.11.2021 08:34:26</t>
  </si>
  <si>
    <t>14.11.2021 08:56:01</t>
  </si>
  <si>
    <t>14.11.2021 08:57:44</t>
  </si>
  <si>
    <t>14.11.2021 18:05:07</t>
  </si>
  <si>
    <t>TR-1-5/11 (YANIKKAVAK MERKEZ) 35-20-L00056_7583702_56359102_56359102</t>
  </si>
  <si>
    <t>14.11.2021 09:03:01</t>
  </si>
  <si>
    <t>14.11.2021 17:33:44</t>
  </si>
  <si>
    <t>KARGIN KÖK 45-71-M00095_KARAOĞLANLI BOZKÖY M06_2076267</t>
  </si>
  <si>
    <t>14.11.2021 09:03:26</t>
  </si>
  <si>
    <t>14.11.2021 09:07:00</t>
  </si>
  <si>
    <t>KASAR KÖYÜ TR-1 45-86-M00098_45-86-M00098_2358775</t>
  </si>
  <si>
    <t>14.11.2021 09:03:53</t>
  </si>
  <si>
    <t>14.11.2021 12:54:23</t>
  </si>
  <si>
    <t>PAŞAKÖY KÖK 45-80-M00052_AYDINLAR ÇIKIŞI M06_72063784</t>
  </si>
  <si>
    <t>14.11.2021 09:05:10</t>
  </si>
  <si>
    <t>14.11.2021 15:19:34</t>
  </si>
  <si>
    <t>14.11.2021 09:04:36</t>
  </si>
  <si>
    <t>14.11.2021 09:06:16</t>
  </si>
  <si>
    <t>KILAVUZLAR KÖK 45-74-M00198_KILAVUZLAR M03_72237254</t>
  </si>
  <si>
    <t>14.11.2021 09:05:56</t>
  </si>
  <si>
    <t>14.11.2021 17:09:20</t>
  </si>
  <si>
    <t>KİLLİK TR-2 KÖK 45-73-M00343_KİLLİK MERKEZ TR-4 M02_2309304</t>
  </si>
  <si>
    <t>14.11.2021 09:01:42</t>
  </si>
  <si>
    <t>14.11.2021 09:57:36</t>
  </si>
  <si>
    <t>TR-60 45-77-L00060_TR-65 L01_72215094</t>
  </si>
  <si>
    <t>14.11.2021 09:05:06</t>
  </si>
  <si>
    <t>14.11.2021 15:46:58</t>
  </si>
  <si>
    <t>14.11.2021 08:52:07</t>
  </si>
  <si>
    <t>14.11.2021 10:07:00</t>
  </si>
  <si>
    <t>14.11.2021 09:13:55</t>
  </si>
  <si>
    <t>14.11.2021 09:18:27</t>
  </si>
  <si>
    <t>DM-2/TR-21 35-22-M00063_35-22-M00063_72131565</t>
  </si>
  <si>
    <t>14.11.2021 09:18:49</t>
  </si>
  <si>
    <t>14.11.2021 18:04:52</t>
  </si>
  <si>
    <t>BEYDAĞ İM 35-32-A00001_BAKIR L03_2049979</t>
  </si>
  <si>
    <t>14.11.2021 09:19:21</t>
  </si>
  <si>
    <t>14.11.2021 09:29:00</t>
  </si>
  <si>
    <t>ÖDEMİŞ TM-2 35-15-A00005_YOLÜSTÜ M18_2119702</t>
  </si>
  <si>
    <t>14.11.2021 09:19:45</t>
  </si>
  <si>
    <t>14.11.2021 09:22:51</t>
  </si>
  <si>
    <t>KARGIN KÖK 45-71-M00095_KARGIN GİRİŞ M08_2076279</t>
  </si>
  <si>
    <t>14.11.2021 09:20:06</t>
  </si>
  <si>
    <t>14.11.2021 09:20:36</t>
  </si>
  <si>
    <t>DM-25/17-A 45-71-M00054_DAĞITIM TRAFOSU M03_72052444</t>
  </si>
  <si>
    <t>14.11.2021 09:10:27</t>
  </si>
  <si>
    <t>14.11.2021 19:38:05</t>
  </si>
  <si>
    <t>KUBİLAY ÇERÇİOĞLU ÖZEL TR 35-13-L00480Ö_ H_62657124</t>
  </si>
  <si>
    <t>14.11.2021 09:19:56</t>
  </si>
  <si>
    <t>14.11.2021 09:59:28</t>
  </si>
  <si>
    <t>14.11.2021 09:23:25</t>
  </si>
  <si>
    <t>14.11.2021 17:23:08</t>
  </si>
  <si>
    <t>TR-111 ZEYTİNALANI 35-19-L00111__72410553_72410553</t>
  </si>
  <si>
    <t>14.11.2021 09:24:41</t>
  </si>
  <si>
    <t>14.11.2021 12:42:11</t>
  </si>
  <si>
    <t>TR-111 ZEYTİNALANI 35-19-L00111_8631331_56368369_56368369</t>
  </si>
  <si>
    <t>14.11.2021 09:26:48</t>
  </si>
  <si>
    <t>14.11.2021 11:06:56</t>
  </si>
  <si>
    <t>TR-63/1 35-26-M00119_DAĞITIM TRAFO TR-63/1 M06_65931063</t>
  </si>
  <si>
    <t>14.11.2021 09:28:00</t>
  </si>
  <si>
    <t>14.11.2021 12:02:13</t>
  </si>
  <si>
    <t>AŞAĞIÇOBANİSA KÖK 45-71-M00096_HACIHALİLLER DM M08_2075961</t>
  </si>
  <si>
    <t>14.11.2021 09:11:26</t>
  </si>
  <si>
    <t>14.11.2021 13:57:21</t>
  </si>
  <si>
    <t>14.11.2021 09:42:56</t>
  </si>
  <si>
    <t>14.11.2021 09:56:00</t>
  </si>
  <si>
    <t>14.11.2021 09:38:51</t>
  </si>
  <si>
    <t>14.11.2021 09:46:25</t>
  </si>
  <si>
    <t>GÜZELKÖY KÖK 45-71-M00123_SULAMA M06_50218009</t>
  </si>
  <si>
    <t>14.11.2021 09:48:24</t>
  </si>
  <si>
    <t>14.11.2021 11:39:17</t>
  </si>
  <si>
    <t>14.11.2021 09:49:46</t>
  </si>
  <si>
    <t>14.11.2021 09:50:16</t>
  </si>
  <si>
    <t>BÜYÜKBELEN TR-3 45-80-M00068__72410903_72410903</t>
  </si>
  <si>
    <t>14.11.2021 09:52:39</t>
  </si>
  <si>
    <t>14.11.2021 11:25:50</t>
  </si>
  <si>
    <t>14.11.2021 09:53:45</t>
  </si>
  <si>
    <t>14.11.2021 10:54:00</t>
  </si>
  <si>
    <t>BADEMLİ TR-9 35-15-L01046_35-15-L01046_2366037</t>
  </si>
  <si>
    <t>14.11.2021 09:59:30</t>
  </si>
  <si>
    <t>14.11.2021 14:55:25</t>
  </si>
  <si>
    <t>DM-3/TR-21 35-22-M00066_955260425_955260425</t>
  </si>
  <si>
    <t>14.11.2021 09:56:19</t>
  </si>
  <si>
    <t>14.11.2021 10:55:29</t>
  </si>
  <si>
    <t>KAVAKDERE DM 35-14-M00339_KAVAKDERE KÖY M08_65666681</t>
  </si>
  <si>
    <t>14.11.2021 10:00:17</t>
  </si>
  <si>
    <t>14.11.2021 10:15:56</t>
  </si>
  <si>
    <t>KÜÇÜKBAHÇE KÖYÜ TR-1 35-21-L00085_953363699_953363699</t>
  </si>
  <si>
    <t>14.11.2021 09:48:47</t>
  </si>
  <si>
    <t>14.11.2021 11:31:16</t>
  </si>
  <si>
    <t>KOCAER KÖK 35-17-M00253_İMBAT DM M01_66425694</t>
  </si>
  <si>
    <t>14.11.2021 10:03:16</t>
  </si>
  <si>
    <t>14.11.2021 11:10:38</t>
  </si>
  <si>
    <t>KARABURUN TR-4/6 35-21-L00030_KARABURUN TR-1/15 L01_72175706</t>
  </si>
  <si>
    <t>14.11.2021 10:12:36</t>
  </si>
  <si>
    <t>14.11.2021 10:37:40</t>
  </si>
  <si>
    <t>AŞAĞI KIZILCA TR-2 35-27-L00025_A_56382277_56382277</t>
  </si>
  <si>
    <t>14.11.2021 10:23:06</t>
  </si>
  <si>
    <t>14.11.2021 14:38:29</t>
  </si>
  <si>
    <t>14.11.2021 09:48:54</t>
  </si>
  <si>
    <t>14.11.2021 10:50:51</t>
  </si>
  <si>
    <t>M-211 (DM-3/TR-6) 35-14-M00211_C C01_50051066</t>
  </si>
  <si>
    <t>14.11.2021 10:39:00</t>
  </si>
  <si>
    <t>14.11.2021 13:22:35</t>
  </si>
  <si>
    <t>TR-1-5/2A 35-20-L00286_10843211_56360084_56360084</t>
  </si>
  <si>
    <t>14.11.2021 10:53:36</t>
  </si>
  <si>
    <t>14.11.2021 12:49:13</t>
  </si>
  <si>
    <t>M-258 35-09-M00258_97765577_97765577</t>
  </si>
  <si>
    <t>14.11.2021 10:45:17</t>
  </si>
  <si>
    <t>14.11.2021 12:53:00</t>
  </si>
  <si>
    <t>M-2853 GEÇİT 35-02-M02853_M-963Ö M03_72964840</t>
  </si>
  <si>
    <t>14.11.2021 11:02:01</t>
  </si>
  <si>
    <t>14.11.2021 13:59:33</t>
  </si>
  <si>
    <t>14.11.2021 10:12:28</t>
  </si>
  <si>
    <t>14.11.2021 15:33:37</t>
  </si>
  <si>
    <t>GÜLKENT TR-5 35-30-M00228_955309187_955309187</t>
  </si>
  <si>
    <t>14.11.2021 11:09:24</t>
  </si>
  <si>
    <t>14.11.2021 12:41:56</t>
  </si>
  <si>
    <t>M-2896(YATIRIM REZERVE) 35-01-M02896_911520785_911520785</t>
  </si>
  <si>
    <t>14.11.2021 11:19:44</t>
  </si>
  <si>
    <t>14.11.2021 12:19:18</t>
  </si>
  <si>
    <t>YENİFOÇA TR-51 35-23-M00051_950420952_950420952</t>
  </si>
  <si>
    <t>14.11.2021 11:22:34</t>
  </si>
  <si>
    <t>14.11.2021 13:42:58</t>
  </si>
  <si>
    <t>KOZLUÖREN TR-1 45-82-M00309_45-82-M00309_2360164</t>
  </si>
  <si>
    <t>14.11.2021 11:19:46</t>
  </si>
  <si>
    <t>14.11.2021 14:09:56</t>
  </si>
  <si>
    <t>14.11.2021 18:26:51</t>
  </si>
  <si>
    <t>14.11.2021 19:44:15</t>
  </si>
  <si>
    <t>BÖLCEK-2 TR 35-16-M00023_953336745_953336745</t>
  </si>
  <si>
    <t>14.11.2021 18:27:33</t>
  </si>
  <si>
    <t>14.11.2021 20:11:06</t>
  </si>
  <si>
    <t>TR-81 45-78-L00081_953262862_953262862</t>
  </si>
  <si>
    <t>14.11.2021 18:31:40</t>
  </si>
  <si>
    <t>14.11.2021 19:30:36</t>
  </si>
  <si>
    <t>14.11.2021 18:50:28</t>
  </si>
  <si>
    <t>14.11.2021 19:59:59</t>
  </si>
  <si>
    <t>KILAVUZLAR KÖK 45-74-M00198_HatBaşıAyırıcı_53134509 M03_53134509</t>
  </si>
  <si>
    <t>14.11.2021 18:55:00</t>
  </si>
  <si>
    <t>14.11.2021 19:59:27</t>
  </si>
  <si>
    <t>GERELİ KÖYÜ EKREM DİNÇER SULAMA GRB TR-10 35-15-M00321_DIREK TIPI TRAFO HUCRESI H01_2049545</t>
  </si>
  <si>
    <t>14.11.2021 18:45:45</t>
  </si>
  <si>
    <t>15.11.2021 03:42:00</t>
  </si>
  <si>
    <t>14.11.2021 19:01:41</t>
  </si>
  <si>
    <t>14.11.2021 19:33:32</t>
  </si>
  <si>
    <t>MERSİNLİ TR-1 45-78-M00935_49342716_56390937_56390937</t>
  </si>
  <si>
    <t>14.11.2021 19:13:40</t>
  </si>
  <si>
    <t>14.11.2021 20:22:38</t>
  </si>
  <si>
    <t>K-1505 35-03-K01505_910589987_910589987</t>
  </si>
  <si>
    <t>14.11.2021 19:40:10</t>
  </si>
  <si>
    <t>14.11.2021 20:49:19</t>
  </si>
  <si>
    <t>BAKIR TR-2 45-76-M00069_A_56391910_56391910</t>
  </si>
  <si>
    <t>14.11.2021 19:41:14</t>
  </si>
  <si>
    <t>14.11.2021 20:14:31</t>
  </si>
  <si>
    <t>K-2631 35-03-K02631_910928977_910928977</t>
  </si>
  <si>
    <t>14.11.2021 20:02:56</t>
  </si>
  <si>
    <t>14.11.2021 21:12:23</t>
  </si>
  <si>
    <t>K-2510 35-01-K02510_912900147_912900147</t>
  </si>
  <si>
    <t>14.11.2021 20:10:25</t>
  </si>
  <si>
    <t>14.11.2021 22:11:10</t>
  </si>
  <si>
    <t>KARABURUN TR-7 35-21-L00033_953359596_953359596</t>
  </si>
  <si>
    <t>14.11.2021 20:26:07</t>
  </si>
  <si>
    <t>14.11.2021 22:12:18</t>
  </si>
  <si>
    <t>14.11.2021 20:42:00</t>
  </si>
  <si>
    <t>14.11.2021 22:02:02</t>
  </si>
  <si>
    <t>TR-8 35-27-M00008_F F01_72838625</t>
  </si>
  <si>
    <t>14.11.2021 20:29:35</t>
  </si>
  <si>
    <t>14.11.2021 23:07:52</t>
  </si>
  <si>
    <t>K-2316 35-04-K02316_A_56366541_56366541</t>
  </si>
  <si>
    <t>14.11.2021 20:56:31</t>
  </si>
  <si>
    <t>15.11.2021 01:40:43</t>
  </si>
  <si>
    <t>YURTSEVEN DEMİRKOL TARIMSAL SULAMA TR 45-78-M00472_45-78-M00472_2374653</t>
  </si>
  <si>
    <t>14.11.2021 20:50:42</t>
  </si>
  <si>
    <t>14.11.2021 22:47:18</t>
  </si>
  <si>
    <t>M-2777 35-04-M02777_M M2777/TR2/I01b_80966343</t>
  </si>
  <si>
    <t>14.11.2021 21:20:14</t>
  </si>
  <si>
    <t>14.11.2021 22:31:17</t>
  </si>
  <si>
    <t>14.11.2021 21:41:10</t>
  </si>
  <si>
    <t>14.11.2021 21:49:15</t>
  </si>
  <si>
    <t>TR-1/46 (25/17c) 45-71-M00146_B_56402453_56402453</t>
  </si>
  <si>
    <t>14.11.2021 22:05:19</t>
  </si>
  <si>
    <t>15.11.2021 00:23:43</t>
  </si>
  <si>
    <t>K-2316 35-04-K02316_35-04-K02316_2358181</t>
  </si>
  <si>
    <t>14.11.2021 22:13:28</t>
  </si>
  <si>
    <t>14.11.2021 22:39:22</t>
  </si>
  <si>
    <t>YILDIZ KUSURU TR-1 45-81-M00040_B_56403297_56403297</t>
  </si>
  <si>
    <t>14.11.2021 22:19:48</t>
  </si>
  <si>
    <t>14.11.2021 23:36:15</t>
  </si>
  <si>
    <t>DM-5/TR-14 45-72-M00621_956531595_956531595</t>
  </si>
  <si>
    <t>14.11.2021 23:35:07</t>
  </si>
  <si>
    <t>15.11.2021 00:47:13</t>
  </si>
  <si>
    <t>14.11.2021 23:49:57</t>
  </si>
  <si>
    <t>15.11.2021 01:52:00</t>
  </si>
  <si>
    <t>L-96 35-18-L00096_6347564_56369522_56369522</t>
  </si>
  <si>
    <t>15.11.2021 12:20:00</t>
  </si>
  <si>
    <t>15.11.2021 15:39:16</t>
  </si>
  <si>
    <t>M-535 (DM-6/6) 35-17-M00535_F F03_5762871</t>
  </si>
  <si>
    <t>15.11.2021 12:57:00</t>
  </si>
  <si>
    <t>15.11.2021 13:25:55</t>
  </si>
  <si>
    <t>L-57 KERVANSARAY SİTESİ 35-14-L00057_956640081_956640081</t>
  </si>
  <si>
    <t>15.11.2021 13:15:44</t>
  </si>
  <si>
    <t>15.11.2021 14:50:57</t>
  </si>
  <si>
    <t>BOZKÖY TR-2 35-26-M00481_915930666_915930666</t>
  </si>
  <si>
    <t>15.11.2021 16:46:38</t>
  </si>
  <si>
    <t>15.11.2021 22:09:16</t>
  </si>
  <si>
    <t>ARMUTLU TR-3 35-27-L00003_912690731_912690731</t>
  </si>
  <si>
    <t>15.11.2021 10:25:53</t>
  </si>
  <si>
    <t>15.11.2021 15:20:04</t>
  </si>
  <si>
    <t>DEREKÖY KÖK 45-82-M00153_KARANLIKDERE-1 (KARANLIKDERE-3) M02_73815925</t>
  </si>
  <si>
    <t>15.11.2021 10:54:43</t>
  </si>
  <si>
    <t>15.11.2021 12:48:05</t>
  </si>
  <si>
    <t>K-2760 35-04-K02760_D_56364152_56364152</t>
  </si>
  <si>
    <t>15.11.2021 15:00:35</t>
  </si>
  <si>
    <t>15.11.2021 18:06:20</t>
  </si>
  <si>
    <t>K-3604 35-01-K03604_911250706_911250706</t>
  </si>
  <si>
    <t>15.11.2021 15:32:41</t>
  </si>
  <si>
    <t>15.11.2021 16:48:36</t>
  </si>
  <si>
    <t>TR-6 35-16-L00006_B_56353570_56353570</t>
  </si>
  <si>
    <t>15.11.2021 20:40:52</t>
  </si>
  <si>
    <t>15.11.2021 21:34:41</t>
  </si>
  <si>
    <t>K-3415 35-08-K03415_912432033_912432033</t>
  </si>
  <si>
    <t>15.11.2021 10:35:59</t>
  </si>
  <si>
    <t>15.11.2021 14:37:40</t>
  </si>
  <si>
    <t>M-1600 35-08-M01600_M-2454 M01_42037788</t>
  </si>
  <si>
    <t>15.11.2021 04:07:00</t>
  </si>
  <si>
    <t>15.11.2021 05:05:00</t>
  </si>
  <si>
    <t>M-1959 35-02-M01959__72411018_72411018</t>
  </si>
  <si>
    <t>15.11.2021 10:28:42</t>
  </si>
  <si>
    <t>15.11.2021 11:16:45</t>
  </si>
  <si>
    <t>KODUKBURUN TR-1 35-24-M00102_DIREK TIPI TRAFO HUCRESI H01_2035990</t>
  </si>
  <si>
    <t>15.11.2021 09:36:00</t>
  </si>
  <si>
    <t>15.11.2021 15:11:00</t>
  </si>
  <si>
    <t>MENDERES DM-4/TR-1 35-22-M00004_DM-4/TR-12 M14_2330245</t>
  </si>
  <si>
    <t>15.11.2021 11:38:02</t>
  </si>
  <si>
    <t>15.11.2021 12:16:02</t>
  </si>
  <si>
    <t>DM-21/18A 45-71-M00476_953182515_953182515</t>
  </si>
  <si>
    <t>15.11.2021 10:42:02</t>
  </si>
  <si>
    <t>15.11.2021 14:25:21</t>
  </si>
  <si>
    <t>ARTICAK TR-2 35-15-L00345_35-15-L00345_2365332</t>
  </si>
  <si>
    <t>15.11.2021 12:48:34</t>
  </si>
  <si>
    <t>15.11.2021 15:08:01</t>
  </si>
  <si>
    <t>K-1074 35-01-K01074_911964594_911964594</t>
  </si>
  <si>
    <t>15.11.2021 14:57:56</t>
  </si>
  <si>
    <t>15.11.2021 18:11:20</t>
  </si>
  <si>
    <t>TR-1/18 45-72-M00018_956503548_956503548</t>
  </si>
  <si>
    <t>15.11.2021 19:25:00</t>
  </si>
  <si>
    <t>15.11.2021 22:01:19</t>
  </si>
  <si>
    <t>DM-1/53 45-71-M00324_953242260_953242260</t>
  </si>
  <si>
    <t>15.11.2021 19:22:14</t>
  </si>
  <si>
    <t>15.11.2021 21:42:55</t>
  </si>
  <si>
    <t>K-4950 35-01-K04950_912428588_912428588</t>
  </si>
  <si>
    <t>15.11.2021 10:17:02</t>
  </si>
  <si>
    <t>15.11.2021 12:32:52</t>
  </si>
  <si>
    <t>GÜLPINAR TR-1 45-73-M01041_A_56388788_56388788</t>
  </si>
  <si>
    <t>15.11.2021 15:57:06</t>
  </si>
  <si>
    <t>15.11.2021 17:01:41</t>
  </si>
  <si>
    <t>TR-19 35-32-L00019_C_56377720_56377720</t>
  </si>
  <si>
    <t>15.11.2021 20:28:17</t>
  </si>
  <si>
    <t>15.11.2021 21:16:53</t>
  </si>
  <si>
    <t>K-4378 35-03-K04378_915181661_915181661</t>
  </si>
  <si>
    <t>15.11.2021 16:58:04</t>
  </si>
  <si>
    <t>15.11.2021 19:53:57</t>
  </si>
  <si>
    <t>TR-20 35-26-M00020_8099246_56358924_56358924</t>
  </si>
  <si>
    <t>15.11.2021 17:16:18</t>
  </si>
  <si>
    <t>15.11.2021 18:22:23</t>
  </si>
  <si>
    <t>K-2733 35-09-K02733_35-09-K02733_47227884</t>
  </si>
  <si>
    <t>15.11.2021 11:15:12</t>
  </si>
  <si>
    <t>15.11.2021 11:53:39</t>
  </si>
  <si>
    <t>L-103 35-18-L00103_950439603_950439603</t>
  </si>
  <si>
    <t>15.11.2021 10:43:02</t>
  </si>
  <si>
    <t>15.11.2021 11:19:02</t>
  </si>
  <si>
    <t>K-849 35-04-K00849_99790170_99790170</t>
  </si>
  <si>
    <t>15.11.2021 18:27:49</t>
  </si>
  <si>
    <t>15.11.2021 20:10:55</t>
  </si>
  <si>
    <t>K-849 35-04-K00849_913733691_913733691</t>
  </si>
  <si>
    <t>15.11.2021 10:53:08</t>
  </si>
  <si>
    <t>15.11.2021 12:59:38</t>
  </si>
  <si>
    <t>ORTAKÖY TR-1 45-71-M01729_95000554735_95000554735</t>
  </si>
  <si>
    <t>15.11.2021 19:38:54</t>
  </si>
  <si>
    <t>15.11.2021 22:43:37</t>
  </si>
  <si>
    <t>BADEMLİ TR-10 35-15-L01050_950385857_950385857</t>
  </si>
  <si>
    <t>15.11.2021 18:37:38</t>
  </si>
  <si>
    <t>15.11.2021 20:50:48</t>
  </si>
  <si>
    <t>15.11.2021 14:18:53</t>
  </si>
  <si>
    <t>15.11.2021 14:47:46</t>
  </si>
  <si>
    <t>TİRE İM-DM-1 35-29-A00001_DOYRANLI L11_2312354</t>
  </si>
  <si>
    <t>15.11.2021 10:29:00</t>
  </si>
  <si>
    <t>15.11.2021 10:32:00</t>
  </si>
  <si>
    <t>K-1678 35-08-K01678_35-08-K01678_42032926</t>
  </si>
  <si>
    <t>15.11.2021 11:13:26</t>
  </si>
  <si>
    <t>15.11.2021 14:14:51</t>
  </si>
  <si>
    <t>KARAOĞLANLI TR-4 45-71-M00093_TR-2 M05_2075481</t>
  </si>
  <si>
    <t>15.11.2021 10:16:23</t>
  </si>
  <si>
    <t>15.11.2021 18:27:24</t>
  </si>
  <si>
    <t>K-464 35-08-K00464_98877316_98877316</t>
  </si>
  <si>
    <t>15.11.2021 15:07:29</t>
  </si>
  <si>
    <t>15.11.2021 17:40:22</t>
  </si>
  <si>
    <t>M-3337 35-04-M03337_A_60982604_60982604</t>
  </si>
  <si>
    <t>15.11.2021 12:03:48</t>
  </si>
  <si>
    <t>15.11.2021 18:50:03</t>
  </si>
  <si>
    <t>TR-25 35-13-L00025_TR-26 - TR-27 L03_66499093</t>
  </si>
  <si>
    <t>15.11.2021 10:48:00</t>
  </si>
  <si>
    <t>15.11.2021 12:32:00</t>
  </si>
  <si>
    <t>K-3193 35-03-K03193_910655041_910655041</t>
  </si>
  <si>
    <t>15.11.2021 00:42:56</t>
  </si>
  <si>
    <t>15.11.2021 03:17:00</t>
  </si>
  <si>
    <t>DEMİRKÖPRÜ TM 45-78-A00005_HatBaşıAyırıcı_53139846 M05_53139846</t>
  </si>
  <si>
    <t>15.11.2021 11:27:11</t>
  </si>
  <si>
    <t>15.11.2021 14:10:45</t>
  </si>
  <si>
    <t>MURADİYE DM-9/2 KÖK 45-71-M00676_HatBaşıAyırıcı_53139107 M02_53139107</t>
  </si>
  <si>
    <t>15.11.2021 13:52:59</t>
  </si>
  <si>
    <t>15.11.2021 16:07:28</t>
  </si>
  <si>
    <t>KESİKKÖY DM 35-28-M00309_KESİKKÖY-2 (PANAZTEPE DM) M10_2052539</t>
  </si>
  <si>
    <t>15.11.2021 11:25:32</t>
  </si>
  <si>
    <t>15.11.2021 15:26:25</t>
  </si>
  <si>
    <t>M-2079 35-01-M02079_913431512_913431512</t>
  </si>
  <si>
    <t>15.11.2021 10:54:32</t>
  </si>
  <si>
    <t>15.11.2021 13:53:41</t>
  </si>
  <si>
    <t>AKÇAŞEHİR KÖK 35-29-L00035_ÇAYIRLI L06_72208825</t>
  </si>
  <si>
    <t>15.11.2021 13:31:54</t>
  </si>
  <si>
    <t>15.11.2021 13:59:44</t>
  </si>
  <si>
    <t>POYRACIK TR-9 35-24-L00032_A_56367749_56367749</t>
  </si>
  <si>
    <t>15.11.2021 08:43:00</t>
  </si>
  <si>
    <t>15.11.2021 11:43:39</t>
  </si>
  <si>
    <t>GÜLKENT KÖK-3 35-30-M00219_GÜLKENT M02_2099589</t>
  </si>
  <si>
    <t>15.11.2021 09:20:00</t>
  </si>
  <si>
    <t>15.11.2021 17:35:00</t>
  </si>
  <si>
    <t>ÇAMLIBEL TR-2 35-20-L00430_955198034_955198034</t>
  </si>
  <si>
    <t>15.11.2021 18:01:22</t>
  </si>
  <si>
    <t>15.11.2021 18:40:16</t>
  </si>
  <si>
    <t>L-434 MENDERES BP 35-18-L00434_950458931_950458931</t>
  </si>
  <si>
    <t>15.11.2021 10:46:03</t>
  </si>
  <si>
    <t>15.11.2021 17:36:35</t>
  </si>
  <si>
    <t>15.11.2021 13:05:03</t>
  </si>
  <si>
    <t>15.11.2021 16:57:32</t>
  </si>
  <si>
    <t>K-1207 35-01-K01207_911402218_911402218</t>
  </si>
  <si>
    <t>15.11.2021 12:04:38</t>
  </si>
  <si>
    <t>15.11.2021 21:50:18</t>
  </si>
  <si>
    <t>L-179 35-18-L00179_950442657_950442657</t>
  </si>
  <si>
    <t>15.11.2021 12:10:18</t>
  </si>
  <si>
    <t>15.11.2021 14:24:45</t>
  </si>
  <si>
    <t>TEKKE TR-3 35-15-L00125_A_56368656_56368656</t>
  </si>
  <si>
    <t>15.11.2021 17:36:10</t>
  </si>
  <si>
    <t>15.11.2021 22:14:47</t>
  </si>
  <si>
    <t>15.11.2021 11:58:44</t>
  </si>
  <si>
    <t>15.11.2021 15:13:51</t>
  </si>
  <si>
    <t>UZUNKÖY TR-1 35-31-L00144_ H_72255934</t>
  </si>
  <si>
    <t>15.11.2021 15:56:21</t>
  </si>
  <si>
    <t>15.11.2021 18:32:57</t>
  </si>
  <si>
    <t>ULUDERBENT TR-3 45-73-M00543_B_56386597_56386597</t>
  </si>
  <si>
    <t>15.11.2021 16:45:06</t>
  </si>
  <si>
    <t>15.11.2021 20:27:34</t>
  </si>
  <si>
    <t>ALAHIDIR TR-2 45-84-L00021_B_81519338_81519338</t>
  </si>
  <si>
    <t>15.11.2021 15:22:49</t>
  </si>
  <si>
    <t>15.11.2021 17:21:39</t>
  </si>
  <si>
    <t>ÇALTI KÖY TR-1 35-24-M00075_DIREK TIPI TRAFO HUCRESI H01_2034646</t>
  </si>
  <si>
    <t>15.11.2021 15:55:45</t>
  </si>
  <si>
    <t>15.11.2021 16:36:46</t>
  </si>
  <si>
    <t>TR-19 35-19-L00019_956678462_956678462</t>
  </si>
  <si>
    <t>15.11.2021 17:33:51</t>
  </si>
  <si>
    <t>15.11.2021 19:43:45</t>
  </si>
  <si>
    <t>EMİRLİ TR-2 35-15-L00858_ H_65832158</t>
  </si>
  <si>
    <t>15.11.2021 20:03:57</t>
  </si>
  <si>
    <t>15.11.2021 20:23:23</t>
  </si>
  <si>
    <t>K-3975 35-04-K03975_912245597_912245597</t>
  </si>
  <si>
    <t>15.11.2021 19:22:47</t>
  </si>
  <si>
    <t>15.11.2021 20:24:03</t>
  </si>
  <si>
    <t>L-438 35-18-L00438_7572259 H01_5937806</t>
  </si>
  <si>
    <t>15.11.2021 10:59:00</t>
  </si>
  <si>
    <t>15.11.2021 15:07:22</t>
  </si>
  <si>
    <t>L-91 ULAMIŞ TEPE KAHVE 35-14-L00091_956649063_956649063</t>
  </si>
  <si>
    <t>15.11.2021 10:35:32</t>
  </si>
  <si>
    <t>15.11.2021 12:11:18</t>
  </si>
  <si>
    <t>YENİKENT TR-2 35-16-M00027_A_56396739_56396739</t>
  </si>
  <si>
    <t>15.11.2021 14:51:12</t>
  </si>
  <si>
    <t>15.11.2021 17:12:58</t>
  </si>
  <si>
    <t>KINIK TR-14 KÖK 35-24-L00014__72410325_72410325</t>
  </si>
  <si>
    <t>15.11.2021 18:19:00</t>
  </si>
  <si>
    <t>15.11.2021 18:34:22</t>
  </si>
  <si>
    <t>TR-2/78 45-83-L00078_45-83-L00078_61345070</t>
  </si>
  <si>
    <t>15.11.2021 18:52:14</t>
  </si>
  <si>
    <t>15.11.2021 21:49:54</t>
  </si>
  <si>
    <t>DM-8/9-B 45-71-M02281_953206639_953206639</t>
  </si>
  <si>
    <t>15.11.2021 12:47:00</t>
  </si>
  <si>
    <t>15.11.2021 17:36:13</t>
  </si>
  <si>
    <t>AYRANCILAR DM-2 35-26-M00825_ÜÇPINAR M03_2076748</t>
  </si>
  <si>
    <t>15.11.2021 16:52:00</t>
  </si>
  <si>
    <t>15.11.2021 16:27:17</t>
  </si>
  <si>
    <t>15.11.2021 16:48:44</t>
  </si>
  <si>
    <t>SOMA A SANTRALİ İM/DM 45-82-A00001_HatBaşıAyırıcı_53136052 L14_53136052</t>
  </si>
  <si>
    <t>15.11.2021 08:50:00</t>
  </si>
  <si>
    <t>15.11.2021 11:43:00</t>
  </si>
  <si>
    <t>K-2316 35-04-K02316_99356011_99356011</t>
  </si>
  <si>
    <t>15.11.2021 01:41:00</t>
  </si>
  <si>
    <t>15.11.2021 02:27:00</t>
  </si>
  <si>
    <t>15.11.2021 11:45:24</t>
  </si>
  <si>
    <t>15.11.2021 13:03:04</t>
  </si>
  <si>
    <t>K-206 35-01-K00206_HATAY T.M. K03_2114136</t>
  </si>
  <si>
    <t>15.11.2021 12:14:14</t>
  </si>
  <si>
    <t>15.11.2021 12:34:16</t>
  </si>
  <si>
    <t>K-1465 35-03-K01465_C_56366999_56366999</t>
  </si>
  <si>
    <t>15.11.2021 13:13:00</t>
  </si>
  <si>
    <t>15.11.2021 19:16:31</t>
  </si>
  <si>
    <t>L-47 DENİZKENT SİTESİ 35-14-L00047_956640011_956640011</t>
  </si>
  <si>
    <t>15.11.2021 14:53:31</t>
  </si>
  <si>
    <t>15.11.2021 18:34:10</t>
  </si>
  <si>
    <t>DERBENT İM-DM 45-83-A00004_MANİSA-2 M12_2097148</t>
  </si>
  <si>
    <t>15.11.2021 12:06:38</t>
  </si>
  <si>
    <t>15.11.2021 12:50:00</t>
  </si>
  <si>
    <t>K-3874 35-01-K03874_911396778_911396778</t>
  </si>
  <si>
    <t>15.11.2021 17:21:52</t>
  </si>
  <si>
    <t>15.11.2021 21:38:29</t>
  </si>
  <si>
    <t>YAĞCILAR KÖK 45-71-M00179_YAĞCILAR M04_72258020</t>
  </si>
  <si>
    <t>15.11.2021 10:48:47</t>
  </si>
  <si>
    <t>15.11.2021 13:44:06</t>
  </si>
  <si>
    <t>GÖKÇEN İM 35-29-A00004_KAZANLI L07_2106421</t>
  </si>
  <si>
    <t>15.11.2021 10:22:00</t>
  </si>
  <si>
    <t>15.11.2021 18:12:03</t>
  </si>
  <si>
    <t>KOYUNDERE TR-14 35-28-M00153_953372444_953372444</t>
  </si>
  <si>
    <t>15.11.2021 13:46:48</t>
  </si>
  <si>
    <t>15.11.2021 14:28:33</t>
  </si>
  <si>
    <t>M-997 35-03-M00997_910523209_910523209</t>
  </si>
  <si>
    <t>15.11.2021 19:14:33</t>
  </si>
  <si>
    <t>15.11.2021 21:57:15</t>
  </si>
  <si>
    <t>K-4200 35-02-K04200_35-02-K04200_2372291</t>
  </si>
  <si>
    <t>15.11.2021 18:30:00</t>
  </si>
  <si>
    <t>15.11.2021 20:03:03</t>
  </si>
  <si>
    <t>ARMUTLU TR-17 35-27-M00575_A_56370260_56370260</t>
  </si>
  <si>
    <t>15.11.2021 11:24:00</t>
  </si>
  <si>
    <t>15.11.2021 18:05:00</t>
  </si>
  <si>
    <t>CAMBAZLI KÖK 45-84-M00005_KARGIN M04_50241540</t>
  </si>
  <si>
    <t>15.11.2021 17:13:04</t>
  </si>
  <si>
    <t>15.11.2021 18:57:29</t>
  </si>
  <si>
    <t>HARTA TR-1 45-76-M00087_45-76-M00087_2368346</t>
  </si>
  <si>
    <t>15.11.2021 18:29:31</t>
  </si>
  <si>
    <t>15.11.2021 19:24:41</t>
  </si>
  <si>
    <t>GÖRECE M-351 35-22-M00351_GÖRECE M-352 M05_72142995</t>
  </si>
  <si>
    <t>15.11.2021 03:07:00</t>
  </si>
  <si>
    <t>15.11.2021 05:08:00</t>
  </si>
  <si>
    <t>TR-2/46 45-72-L00046_DIREK TIPI TRAFO HUCRESI H01_2106332</t>
  </si>
  <si>
    <t>15.11.2021 13:03:57</t>
  </si>
  <si>
    <t>15.11.2021 14:42:17</t>
  </si>
  <si>
    <t>TR-6 (M-706) 35-30-M00706_DAĞITIM TRAFO TR-6 (M-706) M03_79410089</t>
  </si>
  <si>
    <t>15.11.2021 12:24:35</t>
  </si>
  <si>
    <t>15.11.2021 12:30:27</t>
  </si>
  <si>
    <t>TR-2/78 45-83-L00078_TR-2/78-1 L07_61345008</t>
  </si>
  <si>
    <t>15.11.2021 10:04:00</t>
  </si>
  <si>
    <t>15.11.2021 10:57:21</t>
  </si>
  <si>
    <t>TABAKLAR TR-2 45-75-M00337_B_56397918_56397918</t>
  </si>
  <si>
    <t>15.11.2021 13:33:22</t>
  </si>
  <si>
    <t>15.11.2021 15:16:21</t>
  </si>
  <si>
    <t>TR-2/78 45-83-L00078_TR-2/78-1 L07_61345009</t>
  </si>
  <si>
    <t>15.11.2021 19:40:28</t>
  </si>
  <si>
    <t>15.11.2021 20:06:00</t>
  </si>
  <si>
    <t>TR-22 (DM-7/TR-23) 35-19-L00022_50040063 C2_50040789</t>
  </si>
  <si>
    <t>15.11.2021 12:03:33</t>
  </si>
  <si>
    <t>15.11.2021 14:14:30</t>
  </si>
  <si>
    <t>ULUCAK DM 35-27-M00792_ULUCAK ŞEHİR M04_2310310</t>
  </si>
  <si>
    <t>15.11.2021 10:12:08</t>
  </si>
  <si>
    <t>15.11.2021 10:53:00</t>
  </si>
  <si>
    <t>MENEMEN TR-28 35-28-L00028_MENEMEN TR-90/MENEMEN TR-25 L02_66712057</t>
  </si>
  <si>
    <t>15.11.2021 09:33:00</t>
  </si>
  <si>
    <t>15.11.2021 10:26:00</t>
  </si>
  <si>
    <t>TR-163 45-78-M00163_953248551_953248551</t>
  </si>
  <si>
    <t>15.11.2021 22:36:09</t>
  </si>
  <si>
    <t>15.11.2021 23:18:18</t>
  </si>
  <si>
    <t>HATAY TM 35-01-A00009_HATAY-5 K05_2313679</t>
  </si>
  <si>
    <t>15.11.2021 11:04:45</t>
  </si>
  <si>
    <t>15.11.2021 12:10:00</t>
  </si>
  <si>
    <t>K-217 35-01-K00217_C_56376760_56376760</t>
  </si>
  <si>
    <t>15.11.2021 20:25:22</t>
  </si>
  <si>
    <t>15.11.2021 21:26:30</t>
  </si>
  <si>
    <t>ARAPBAŞI TR-3 35-20-M00033_955215246_955215246</t>
  </si>
  <si>
    <t>15.11.2021 12:29:15</t>
  </si>
  <si>
    <t>15.11.2021 15:52:58</t>
  </si>
  <si>
    <t>K-407 35-02-K00407_913160423_913160423</t>
  </si>
  <si>
    <t>15.11.2021 13:28:13</t>
  </si>
  <si>
    <t>15.11.2021 14:09:24</t>
  </si>
  <si>
    <t>CUMHURİYET KÖK 35-29-L00057_YİĞENLİ KÖYÜ L07_2311620</t>
  </si>
  <si>
    <t>15.11.2021 10:09:13</t>
  </si>
  <si>
    <t>15.11.2021 18:13:49</t>
  </si>
  <si>
    <t>IŞIKLAR TM 35-02-A00006_KEMALPAŞA-2 M23_2308412</t>
  </si>
  <si>
    <t>15.11.2021 18:42:00</t>
  </si>
  <si>
    <t>15.11.2021 19:00:36</t>
  </si>
  <si>
    <t>YENİŞEHİR TR-3 35-31-L00113_47863299_56360785_56360785</t>
  </si>
  <si>
    <t>15.11.2021 18:03:00</t>
  </si>
  <si>
    <t>15.11.2021 19:30:50</t>
  </si>
  <si>
    <t>ÇANDARLI DM-TR-20 35-30-M00020_ŞEHİR-2 M02_72352811</t>
  </si>
  <si>
    <t>15.11.2021 17:28:19</t>
  </si>
  <si>
    <t>15.11.2021 18:00:22</t>
  </si>
  <si>
    <t>ARPALIK TARIMSAL SULAMA TR-1 45-83-M00333_45-83-M00333_2347774</t>
  </si>
  <si>
    <t>15.11.2021 10:55:00</t>
  </si>
  <si>
    <t>15.11.2021 13:56:46</t>
  </si>
  <si>
    <t>TİRE TR-12 35-29-L00012_950316063_950316063</t>
  </si>
  <si>
    <t>15.11.2021 10:31:00</t>
  </si>
  <si>
    <t>15.11.2021 16:51:15</t>
  </si>
  <si>
    <t>15.11.2021 09:23:00</t>
  </si>
  <si>
    <t>15.11.2021 17:11:00</t>
  </si>
  <si>
    <t>M-1574 35-01-M01574_C c2_5904420</t>
  </si>
  <si>
    <t>15.11.2021 14:56:57</t>
  </si>
  <si>
    <t>15.11.2021 17:27:47</t>
  </si>
  <si>
    <t>ÖDEMİŞ TM-2 35-15-A00005_ÖDEMİŞ-2 M22_2334246</t>
  </si>
  <si>
    <t>15.11.2021 00:18:16</t>
  </si>
  <si>
    <t>15.11.2021 00:53:00</t>
  </si>
  <si>
    <t>15.11.2021 16:07:08</t>
  </si>
  <si>
    <t>15.11.2021 16:07:49</t>
  </si>
  <si>
    <t>TR-9(M-709) 35-30-M00709_ M01_79413332</t>
  </si>
  <si>
    <t>15.11.2021 12:04:56</t>
  </si>
  <si>
    <t>15.11.2021 12:33:48</t>
  </si>
  <si>
    <t>15.11.2021 15:53:09</t>
  </si>
  <si>
    <t>15.11.2021 16:45:10</t>
  </si>
  <si>
    <t>15.11.2021 14:52:37</t>
  </si>
  <si>
    <t>15.11.2021 16:41:04</t>
  </si>
  <si>
    <t>İZZETTİN TR-1 45-83-M00438_ H_61352772</t>
  </si>
  <si>
    <t>15.11.2021 13:14:15</t>
  </si>
  <si>
    <t>15.11.2021 16:56:58</t>
  </si>
  <si>
    <t>15.11.2021 17:44:05</t>
  </si>
  <si>
    <t>15.11.2021 19:11:38</t>
  </si>
  <si>
    <t>ÇANDARLI TR-21 35-30-M00021_CANTEK M02_72081435</t>
  </si>
  <si>
    <t>15.11.2021 18:09:43</t>
  </si>
  <si>
    <t>15.11.2021 20:37:56</t>
  </si>
  <si>
    <t>GAZİLER TR-1 35-20-L00282_955209325_955209325</t>
  </si>
  <si>
    <t>15.11.2021 12:36:37</t>
  </si>
  <si>
    <t>15.11.2021 14:07:42</t>
  </si>
  <si>
    <t>15.11.2021 10:28:23</t>
  </si>
  <si>
    <t>15.11.2021 10:43:05</t>
  </si>
  <si>
    <t>M-2139 35-07-M02139_B b2_5838655</t>
  </si>
  <si>
    <t>15.11.2021 19:56:34</t>
  </si>
  <si>
    <t>15.11.2021 22:40:43</t>
  </si>
  <si>
    <t>M-1125 35-01-M01125_912362892_912362892</t>
  </si>
  <si>
    <t>15.11.2021 21:54:05</t>
  </si>
  <si>
    <t>16.11.2021 17:31:16</t>
  </si>
  <si>
    <t>M-2079 35-01-M02079_TRAFO-1 M01_42871886</t>
  </si>
  <si>
    <t>15.11.2021 15:57:28</t>
  </si>
  <si>
    <t>15.11.2021 19:07:43</t>
  </si>
  <si>
    <t>TR-122 ZEYTİNALANI 35-19-L00122_956695087_956695087</t>
  </si>
  <si>
    <t>15.11.2021 10:20:29</t>
  </si>
  <si>
    <t>15.11.2021 11:31:47</t>
  </si>
  <si>
    <t>15.11.2021 12:23:07</t>
  </si>
  <si>
    <t>15.11.2021 12:39:04</t>
  </si>
  <si>
    <t>K-1724 35-08-K01724_D_56381166_56381166</t>
  </si>
  <si>
    <t>15.11.2021 12:38:09</t>
  </si>
  <si>
    <t>15.11.2021 13:04:50</t>
  </si>
  <si>
    <t>DM-2/TR-11 35-22-M00298_955292105_955292105</t>
  </si>
  <si>
    <t>15.11.2021 10:45:00</t>
  </si>
  <si>
    <t>15.11.2021 12:15:57</t>
  </si>
  <si>
    <t>L-311 35-18-L00311_950441943_950441943</t>
  </si>
  <si>
    <t>15.11.2021 21:04:47</t>
  </si>
  <si>
    <t>15.11.2021 22:50:24</t>
  </si>
  <si>
    <t>YUKARICUMA TR-1 35-16-M00107_47470123_56400015_56400015</t>
  </si>
  <si>
    <t>15.11.2021 10:57:00</t>
  </si>
  <si>
    <t>15.11.2021 11:12:45</t>
  </si>
  <si>
    <t>K-1505 35-03-K01505_910515379_910515379</t>
  </si>
  <si>
    <t>15.11.2021 19:36:30</t>
  </si>
  <si>
    <t>15.11.2021 21:12:13</t>
  </si>
  <si>
    <t>TR-35 35-26-M00035_35-26-M00035_2360105</t>
  </si>
  <si>
    <t>15.11.2021 15:01:00</t>
  </si>
  <si>
    <t>15.11.2021 15:28:33</t>
  </si>
  <si>
    <t>K-4650 35-02-K04650_910036100_910036100</t>
  </si>
  <si>
    <t>15.11.2021 15:25:07</t>
  </si>
  <si>
    <t>15.11.2021 17:02:48</t>
  </si>
  <si>
    <t>MURADİYE TR 2/A 45-71-M00201_MEZARLIK KABİN M02_55021223</t>
  </si>
  <si>
    <t>15.11.2021 08:56:00</t>
  </si>
  <si>
    <t>15.11.2021 10:28:43</t>
  </si>
  <si>
    <t>15.11.2021 17:06:00</t>
  </si>
  <si>
    <t>DM-14/13 45-71-M00562_B_56404848_56404848</t>
  </si>
  <si>
    <t>15.11.2021 17:59:28</t>
  </si>
  <si>
    <t>15.11.2021 19:58:36</t>
  </si>
  <si>
    <t>DM-08/10-B 45-71-M00289_DIREK TIPI TRAFO HUCRESI H01_2075616</t>
  </si>
  <si>
    <t>15.11.2021 10:25:56</t>
  </si>
  <si>
    <t>15.11.2021 10:59:36</t>
  </si>
  <si>
    <t>15.11.2021 18:46:09</t>
  </si>
  <si>
    <t>15.11.2021 18:55:00</t>
  </si>
  <si>
    <t>SELENDİ DM 45-81-M00001_ESKİ SELENDİ M16_2079218</t>
  </si>
  <si>
    <t>15.11.2021 13:57:08</t>
  </si>
  <si>
    <t>15.11.2021 13:57:38</t>
  </si>
  <si>
    <t>L-224 SİBAM EVLERİ 35-18-L00224_12344026_56376387_56376387</t>
  </si>
  <si>
    <t>15.11.2021 11:41:00</t>
  </si>
  <si>
    <t>15.11.2021 12:43:17</t>
  </si>
  <si>
    <t>TR-75 45-78-M00075_953260348_953260348</t>
  </si>
  <si>
    <t>15.11.2021 16:59:47</t>
  </si>
  <si>
    <t>15.11.2021 17:28:13</t>
  </si>
  <si>
    <t>SİNANCILAR KÖYÜ TR-3 35-27-L00261_B_80073369_80073369</t>
  </si>
  <si>
    <t>15.11.2021 12:31:00</t>
  </si>
  <si>
    <t>15.11.2021 17:45:29</t>
  </si>
  <si>
    <t>15.11.2021 04:10:00</t>
  </si>
  <si>
    <t>ÇIRPI İM 35-20-A00002_HASKÖY L13_2307622</t>
  </si>
  <si>
    <t>15.11.2021 09:57:00</t>
  </si>
  <si>
    <t>15.11.2021 10:03:00</t>
  </si>
  <si>
    <t>HAMİTLİ TR-1 45-76-L00148_955238541_955238541</t>
  </si>
  <si>
    <t>15.11.2021 12:19:51</t>
  </si>
  <si>
    <t>15.11.2021 15:24:31</t>
  </si>
  <si>
    <t>TR-18 35-16-L00018_953319223_953319223</t>
  </si>
  <si>
    <t>15.11.2021 16:46:01</t>
  </si>
  <si>
    <t>15.11.2021 17:36:37</t>
  </si>
  <si>
    <t>M-1233 35-01-M01233_B_56354891_56354891</t>
  </si>
  <si>
    <t>15.11.2021 09:40:00</t>
  </si>
  <si>
    <t>15.11.2021 13:29:58</t>
  </si>
  <si>
    <t>TR-49 35-15-M00049_950364899_950364899</t>
  </si>
  <si>
    <t>15.11.2021 10:47:07</t>
  </si>
  <si>
    <t>15.11.2021 11:51:56</t>
  </si>
  <si>
    <t>15.11.2021 10:21:37</t>
  </si>
  <si>
    <t>15.11.2021 10:25:36</t>
  </si>
  <si>
    <t>YAĞLAR TR-5 35-31-L00448_956597673_956597673</t>
  </si>
  <si>
    <t>15.11.2021 16:07:41</t>
  </si>
  <si>
    <t>15.11.2021 17:28:27</t>
  </si>
  <si>
    <t>USLU DEMİR KÖK 35-28-M00758_DİREK NO-3 (DSİ) M05_2117242</t>
  </si>
  <si>
    <t>15.11.2021 18:27:42</t>
  </si>
  <si>
    <t>15.11.2021 19:13:19</t>
  </si>
  <si>
    <t>ZEYTİNDAĞ TR-4 35-16-M00006_953329176_953329176</t>
  </si>
  <si>
    <t>15.11.2021 15:10:48</t>
  </si>
  <si>
    <t>15.11.2021 19:10:04</t>
  </si>
  <si>
    <t>ÇAYLI TR-6 35-15-L00193_950385533_950385533</t>
  </si>
  <si>
    <t>15.11.2021 17:22:13</t>
  </si>
  <si>
    <t>15.11.2021 18:32:43</t>
  </si>
  <si>
    <t>DM-21/20(TARIK ALMIŞ) 45-71-M00477_D_60984210_60984210</t>
  </si>
  <si>
    <t>15.11.2021 05:51:00</t>
  </si>
  <si>
    <t>15.11.2021 10:13:23</t>
  </si>
  <si>
    <t>DM-8/24 45-71-M00296_953202913_953202913</t>
  </si>
  <si>
    <t>15.11.2021 10:36:00</t>
  </si>
  <si>
    <t>15.11.2021 11:29:32</t>
  </si>
  <si>
    <t>15.11.2021 11:44:05</t>
  </si>
  <si>
    <t>15.11.2021 13:30:41</t>
  </si>
  <si>
    <t>AKÇAŞEHİR KÖK 35-29-L00035_ALAYLI ENH L04_72208822</t>
  </si>
  <si>
    <t>15.11.2021 11:11:58</t>
  </si>
  <si>
    <t>15.11.2021 11:40:58</t>
  </si>
  <si>
    <t>TR-42 35-15-M00042_950369132_950369132</t>
  </si>
  <si>
    <t>15.11.2021 12:57:38</t>
  </si>
  <si>
    <t>15.11.2021 15:16:43</t>
  </si>
  <si>
    <t>K-805 35-01-K00805_915030982_915030982</t>
  </si>
  <si>
    <t>15.11.2021 14:48:56</t>
  </si>
  <si>
    <t>15.11.2021 17:12:26</t>
  </si>
  <si>
    <t>GELENBE TR-1 45-76-L00060_A_56386703_56386703</t>
  </si>
  <si>
    <t>15.11.2021 17:47:22</t>
  </si>
  <si>
    <t>15.11.2021 19:07:39</t>
  </si>
  <si>
    <t>M-1233 35-01-M01233_R_56354800_56354800</t>
  </si>
  <si>
    <t>15.11.2021 23:02:00</t>
  </si>
  <si>
    <t>15.11.2021 23:57:43</t>
  </si>
  <si>
    <t>L-134 DENETMENLER SİTESİ 35-14-L00134_35-14-L00134_72205372</t>
  </si>
  <si>
    <t>15.11.2021 10:46:47</t>
  </si>
  <si>
    <t>15.11.2021 14:12:37</t>
  </si>
  <si>
    <t>K-636 35-01-K00636_35-01-K00636_2375919</t>
  </si>
  <si>
    <t>15.11.2021 20:02:26</t>
  </si>
  <si>
    <t>15.11.2021 20:36:06</t>
  </si>
  <si>
    <t>15.11.2021 22:33:13</t>
  </si>
  <si>
    <t>15.11.2021 23:54:03</t>
  </si>
  <si>
    <t>KİLLİK TR-2 KÖK 45-73-M00343_KİLLİK MERKEZ TR-4 M02_2056937</t>
  </si>
  <si>
    <t>15.11.2021 14:15:48</t>
  </si>
  <si>
    <t>15.11.2021 14:19:28</t>
  </si>
  <si>
    <t>TR-107 ZEYTİNALANI 35-19-L00107_956677064_956677064</t>
  </si>
  <si>
    <t>15.11.2021 14:31:16</t>
  </si>
  <si>
    <t>15.11.2021 15:57:04</t>
  </si>
  <si>
    <t>K-1465 35-03-K01465_910355622_910355622</t>
  </si>
  <si>
    <t>15.11.2021 19:52:51</t>
  </si>
  <si>
    <t>15.11.2021 22:31:05</t>
  </si>
  <si>
    <t>TR-68 ÇAYIRÇEŞME 35-19-L00068_956700750_956700750</t>
  </si>
  <si>
    <t>15.11.2021 18:36:59</t>
  </si>
  <si>
    <t>15.11.2021 21:22:42</t>
  </si>
  <si>
    <t>TR-1-4/4 ESKİ SİNEMAN KABİN 35-20-L00027_B b1b_5925608</t>
  </si>
  <si>
    <t>15.11.2021 17:51:52</t>
  </si>
  <si>
    <t>15.11.2021 19:22:16</t>
  </si>
  <si>
    <t>MURADİYE TR-3 45-71-M02147__72374696_72374696</t>
  </si>
  <si>
    <t>15.11.2021 17:26:17</t>
  </si>
  <si>
    <t>15.11.2021 19:55:22</t>
  </si>
  <si>
    <t>L-207 MERKEZTUR 35-18-L00207_7524845_56376215_56376215</t>
  </si>
  <si>
    <t>15.11.2021 11:56:07</t>
  </si>
  <si>
    <t>15.11.2021 15:39:00</t>
  </si>
  <si>
    <t>M-2140 35-07-M02140_DAĞITIM TRF M-2140 M03_60485153</t>
  </si>
  <si>
    <t>15.11.2021 09:22:00</t>
  </si>
  <si>
    <t>15.11.2021 19:48:10</t>
  </si>
  <si>
    <t>15.11.2021 19:36:04</t>
  </si>
  <si>
    <t>15.11.2021 20:13:45</t>
  </si>
  <si>
    <t>SUDELİĞİ KÖK 45-72-L00111_SELCİKLİ ÇIKIŞI L04_66544620</t>
  </si>
  <si>
    <t>15.11.2021 10:32:58</t>
  </si>
  <si>
    <t>15.11.2021 10:33:28</t>
  </si>
  <si>
    <t>ÖVEÇLİ KÖK 45-76-L00002_HatBaşıAyırıcı_53136569 L03_53136569</t>
  </si>
  <si>
    <t>15.11.2021 00:13:58</t>
  </si>
  <si>
    <t>15.11.2021 01:48:00</t>
  </si>
  <si>
    <t>AVŞAR TR-4 45-83-L00350_955174363_955174363</t>
  </si>
  <si>
    <t>15.11.2021 15:53:00</t>
  </si>
  <si>
    <t>15.11.2021 18:55:53</t>
  </si>
  <si>
    <t>15.11.2021 12:09:06</t>
  </si>
  <si>
    <t>15.11.2021 13:35:12</t>
  </si>
  <si>
    <t>KARGIN KÖK 45-84-M00004_45-84-M00004_72162967</t>
  </si>
  <si>
    <t>15.11.2021 20:46:08</t>
  </si>
  <si>
    <t>15.11.2021 21:52:42</t>
  </si>
  <si>
    <t>ATAKÖY OVA TR-4 35-22-M00179_A_56353892_56353892</t>
  </si>
  <si>
    <t>15.11.2021 10:14:04</t>
  </si>
  <si>
    <t>15.11.2021 11:31:22</t>
  </si>
  <si>
    <t>15.11.2021 10:14:18</t>
  </si>
  <si>
    <t>15.11.2021 10:57:08</t>
  </si>
  <si>
    <t>PAMUKYAZI-2 35-26-L00381_65154736_65513114_65513114</t>
  </si>
  <si>
    <t>15.11.2021 18:36:02</t>
  </si>
  <si>
    <t>15.11.2021 18:59:46</t>
  </si>
  <si>
    <t>TR-9 35-26-M00009_956619082_956619082</t>
  </si>
  <si>
    <t>15.11.2021 13:35:23</t>
  </si>
  <si>
    <t>15.11.2021 18:39:28</t>
  </si>
  <si>
    <t>SARUHANLI TR-25 45-80-M00025_TR-135 PAĞMAT ÖZEL M03_72203476</t>
  </si>
  <si>
    <t>15.11.2021 13:03:52</t>
  </si>
  <si>
    <t>15.11.2021 14:38:46</t>
  </si>
  <si>
    <t>K-3415 35-08-K03415_99130761_99130761</t>
  </si>
  <si>
    <t>15.11.2021 15:02:13</t>
  </si>
  <si>
    <t>15.11.2021 16:48:16</t>
  </si>
  <si>
    <t>15.11.2021 10:15:40</t>
  </si>
  <si>
    <t>15.11.2021 14:27:00</t>
  </si>
  <si>
    <t>BELEVİ İM 35-13-A00002_TR A - ÖLÇÜ-GERİLİM L05_2064261</t>
  </si>
  <si>
    <t>15.11.2021 16:13:59</t>
  </si>
  <si>
    <t>15.11.2021 16:17:00</t>
  </si>
  <si>
    <t>K-1744 35-01-K01744_911410853_911410853</t>
  </si>
  <si>
    <t>15.11.2021 17:55:19</t>
  </si>
  <si>
    <t>15.11.2021 20:54:22</t>
  </si>
  <si>
    <t>KIRKAĞAÇ TR-26 45-76-M00026_D D1_42857701</t>
  </si>
  <si>
    <t>15.11.2021 20:36:19</t>
  </si>
  <si>
    <t>15.11.2021 21:49:07</t>
  </si>
  <si>
    <t>K-1207 35-01-K01207_912313510_912313510</t>
  </si>
  <si>
    <t>15.11.2021 09:55:00</t>
  </si>
  <si>
    <t>15.11.2021 14:27:54</t>
  </si>
  <si>
    <t>15.11.2021 10:09:14</t>
  </si>
  <si>
    <t>15.11.2021 12:23:00</t>
  </si>
  <si>
    <t>15.11.2021 11:22:00</t>
  </si>
  <si>
    <t>15.11.2021 17:58:00</t>
  </si>
  <si>
    <t>L-207 MERKEZTUR 35-18-L00207_6146961_56373992_56373992</t>
  </si>
  <si>
    <t>15.11.2021 11:06:00</t>
  </si>
  <si>
    <t>15.11.2021 12:41:36</t>
  </si>
  <si>
    <t>15.11.2021 10:52:00</t>
  </si>
  <si>
    <t>15.11.2021 18:05:40</t>
  </si>
  <si>
    <t>ÇOBANLAR AYVACIK TR-4 35-15-L00360_A_56367919_56367919</t>
  </si>
  <si>
    <t>15.11.2021 14:49:50</t>
  </si>
  <si>
    <t>15.11.2021 16:00:04</t>
  </si>
  <si>
    <t>DM-5/TR-14 45-72-M00621_956510443_956510443</t>
  </si>
  <si>
    <t>15.11.2021 10:09:30</t>
  </si>
  <si>
    <t>15.11.2021 13:37:01</t>
  </si>
  <si>
    <t>MADEN KÖK 45-83-M00128_İZZETTİN M03_47316670</t>
  </si>
  <si>
    <t>15.11.2021 09:26:00</t>
  </si>
  <si>
    <t>15.11.2021 13:24:59</t>
  </si>
  <si>
    <t>TR-90 35-17-M00090__56373508_56373508</t>
  </si>
  <si>
    <t>15.11.2021 19:12:02</t>
  </si>
  <si>
    <t>15.11.2021 19:31:15</t>
  </si>
  <si>
    <t>HÜRRİYET TOP KADIOĞLU ÖZEL TR 35-27-M00855Ö_DIREK TIPI TRAFO HUCRESI H01_2098908</t>
  </si>
  <si>
    <t>15.11.2021 10:15:21</t>
  </si>
  <si>
    <t>15.11.2021 12:22:09</t>
  </si>
  <si>
    <t>A. CANCAN SLM GRB TR-1 35-27-M00602_914693464_914693464</t>
  </si>
  <si>
    <t>15.11.2021 18:04:49</t>
  </si>
  <si>
    <t>15.11.2021 19:58:22</t>
  </si>
  <si>
    <t>15.11.2021 10:11:24</t>
  </si>
  <si>
    <t>15.11.2021 12:20:46</t>
  </si>
  <si>
    <t>ÖDEMİŞ TM-2 35-15-A00005_ÖDEMİŞ-1 M20_2334265</t>
  </si>
  <si>
    <t>15.11.2021 00:46:06</t>
  </si>
  <si>
    <t>15.11.2021 01:17:52</t>
  </si>
  <si>
    <t>KOLDERE TR-3 45-80-M00117_956539063_956539063</t>
  </si>
  <si>
    <t>15.11.2021 11:39:19</t>
  </si>
  <si>
    <t>15.11.2021 15:14:01</t>
  </si>
  <si>
    <t>AYRANCILAR DM-5/TR-22 35-26-M01289_A A01_57755539</t>
  </si>
  <si>
    <t>15.11.2021 18:21:47</t>
  </si>
  <si>
    <t>15.11.2021 19:41:23</t>
  </si>
  <si>
    <t>M-2144 35-07-M02144_912794072_912794072</t>
  </si>
  <si>
    <t>15.11.2021 11:22:56</t>
  </si>
  <si>
    <t>15.11.2021 13:03:16</t>
  </si>
  <si>
    <t>BELEVİ İM 35-13-A00002_ARSLANLAR M06_2064114</t>
  </si>
  <si>
    <t>15.11.2021 12:35:48</t>
  </si>
  <si>
    <t>15.11.2021 12:40:08</t>
  </si>
  <si>
    <t>DEREKÖY KÖK 45-82-M00153_IŞIKLAR-1 GİRİŞ M03_72197796</t>
  </si>
  <si>
    <t>15.11.2021 11:00:52</t>
  </si>
  <si>
    <t>15.11.2021 12:46:14</t>
  </si>
  <si>
    <t>DM-8/23 45-71-M00299_953174912_953174912</t>
  </si>
  <si>
    <t>15.11.2021 16:34:00</t>
  </si>
  <si>
    <t>15.11.2021 23:06:07</t>
  </si>
  <si>
    <t>TR-62 45-78-M00062_A_56388781_56388781</t>
  </si>
  <si>
    <t>15.11.2021 12:16:00</t>
  </si>
  <si>
    <t>15.11.2021 16:59:00</t>
  </si>
  <si>
    <t>SARUHANLI TR-8 45-80-M00008_45-80-M00008_2368601</t>
  </si>
  <si>
    <t>15.11.2021 09:56:00</t>
  </si>
  <si>
    <t>15.11.2021 12:01:00</t>
  </si>
  <si>
    <t>YAKAKÖY KÖK 45-75-M00067_KAYACIK ESKİ SARIALİLER M05_2092145</t>
  </si>
  <si>
    <t>15.11.2021 12:11:00</t>
  </si>
  <si>
    <t>15.11.2021 17:05:00</t>
  </si>
  <si>
    <t>K-277 35-04-K00277_912598089_912598089</t>
  </si>
  <si>
    <t>15.11.2021 13:17:05</t>
  </si>
  <si>
    <t>15.11.2021 18:02:31</t>
  </si>
  <si>
    <t>K-3203 35-04-K03203_99500545_99500545</t>
  </si>
  <si>
    <t>15.11.2021 17:43:32</t>
  </si>
  <si>
    <t>15.11.2021 10:09:23</t>
  </si>
  <si>
    <t>15.11.2021 11:59:54</t>
  </si>
  <si>
    <t>TR-10 (M-710) 35-30-M00710_TR-6 M01_79410163</t>
  </si>
  <si>
    <t>15.11.2021 12:42:51</t>
  </si>
  <si>
    <t>15.11.2021 13:00:10</t>
  </si>
  <si>
    <t>15.11.2021 10:09:28</t>
  </si>
  <si>
    <t>15.11.2021 11:12:14</t>
  </si>
  <si>
    <t>YAKACIK TR-3 35-20-L00240_DIREK TIPI TRAFO HUCRESI H01_2048381</t>
  </si>
  <si>
    <t>15.11.2021 16:55:09</t>
  </si>
  <si>
    <t>15.11.2021 18:07:52</t>
  </si>
  <si>
    <t>MORDOĞAN TR-1 35-21-L00201_953366072_953366072</t>
  </si>
  <si>
    <t>17.11.2021 00:19:03</t>
  </si>
  <si>
    <t>17.11.2021 01:55:37</t>
  </si>
  <si>
    <t>17.11.2021 00:40:30</t>
  </si>
  <si>
    <t>17.11.2021 00:46:03</t>
  </si>
  <si>
    <t>SOMA TR-11/3 45-82-M00035_945543153_945543153</t>
  </si>
  <si>
    <t>17.11.2021 00:44:31</t>
  </si>
  <si>
    <t>17.11.2021 01:09:48</t>
  </si>
  <si>
    <t>17.11.2021 01:08:00</t>
  </si>
  <si>
    <t>17.11.2021 03:24:17</t>
  </si>
  <si>
    <t>TR-12/4 45-82-M00088_945540951_945540951</t>
  </si>
  <si>
    <t>17.11.2021 02:25:15</t>
  </si>
  <si>
    <t>17.11.2021 04:43:17</t>
  </si>
  <si>
    <t>TR-163 45-78-M00163_B B1b_49409588</t>
  </si>
  <si>
    <t>17.11.2021 03:13:00</t>
  </si>
  <si>
    <t>17.11.2021 03:44:56</t>
  </si>
  <si>
    <t>M-2551 35-09-M02551_B b1b_5888052</t>
  </si>
  <si>
    <t>17.11.2021 05:28:39</t>
  </si>
  <si>
    <t>17.11.2021 11:35:55</t>
  </si>
  <si>
    <t>17.11.2021 05:51:14</t>
  </si>
  <si>
    <t>17.11.2021 08:30:13</t>
  </si>
  <si>
    <t>DM-3/25 (MUTLU MAH. MUHTARLIK) 45-71-M00076_H h2b_45179756</t>
  </si>
  <si>
    <t>17.11.2021 07:01:22</t>
  </si>
  <si>
    <t>17.11.2021 07:48:58</t>
  </si>
  <si>
    <t>17.11.2021 07:12:49</t>
  </si>
  <si>
    <t>17.11.2021 10:40:18</t>
  </si>
  <si>
    <t>TR-53 35-15-M00053_TR-52 M02_66721692</t>
  </si>
  <si>
    <t>17.11.2021 08:00:13</t>
  </si>
  <si>
    <t>17.11.2021 08:36:18</t>
  </si>
  <si>
    <t>SANCAKLI BOZKÖY KÖK 45-71-M00087_953204197_953204197</t>
  </si>
  <si>
    <t>17.11.2021 08:14:47</t>
  </si>
  <si>
    <t>17.11.2021 09:58:03</t>
  </si>
  <si>
    <t>18.11.2021 14:15:00</t>
  </si>
  <si>
    <t>18.11.2021 14:54:00</t>
  </si>
  <si>
    <t>18.11.2021 09:28:21</t>
  </si>
  <si>
    <t>18.11.2021 18:17:55</t>
  </si>
  <si>
    <t>M-337 35-02-M00337_915047397_915047397</t>
  </si>
  <si>
    <t>18.11.2021 13:41:53</t>
  </si>
  <si>
    <t>18.11.2021 17:08:28</t>
  </si>
  <si>
    <t>DM-2 35-17-M00002_M-16 M04_2321747</t>
  </si>
  <si>
    <t>18.11.2021 11:31:11</t>
  </si>
  <si>
    <t>18.11.2021 11:55:50</t>
  </si>
  <si>
    <t>18.11.2021 08:22:07</t>
  </si>
  <si>
    <t>18.11.2021 11:43:19</t>
  </si>
  <si>
    <t>DM-25/17-A 45-71-M00054_45-71-M00054_72052469</t>
  </si>
  <si>
    <t>18.11.2021 09:00:43</t>
  </si>
  <si>
    <t>18.11.2021 18:25:52</t>
  </si>
  <si>
    <t>ÇATALCA TR-1 35-22-M00267_955272522_955272522</t>
  </si>
  <si>
    <t>18.11.2021 14:56:06</t>
  </si>
  <si>
    <t>18.11.2021 15:53:46</t>
  </si>
  <si>
    <t>TR-1/21 45-72-M00021_949990194_949990194</t>
  </si>
  <si>
    <t>18.11.2021 07:28:35</t>
  </si>
  <si>
    <t>18.11.2021 10:17:28</t>
  </si>
  <si>
    <t>M-2955 35-01-M02955_912368632_912368632</t>
  </si>
  <si>
    <t>18.11.2021 18:05:39</t>
  </si>
  <si>
    <t>18.11.2021 20:10:18</t>
  </si>
  <si>
    <t>K-4060 35-08-K04060_99159413_99159413</t>
  </si>
  <si>
    <t>18.11.2021 09:58:26</t>
  </si>
  <si>
    <t>18.11.2021 12:09:05</t>
  </si>
  <si>
    <t>K-1457 35-01-K01457_35-01-K01457_2375808</t>
  </si>
  <si>
    <t>18.11.2021 09:06:11</t>
  </si>
  <si>
    <t>18.11.2021 11:13:23</t>
  </si>
  <si>
    <t>TR-2/12-A 45-72-L00995_45-72-L00995_79522468</t>
  </si>
  <si>
    <t>18.11.2021 10:07:39</t>
  </si>
  <si>
    <t>18.11.2021 12:46:00</t>
  </si>
  <si>
    <t>TAHTALIÇAY KÖK (M-751) 35-22-M00145_M-52 BASIN YAYIN M05_2108668</t>
  </si>
  <si>
    <t>18.11.2021 09:15:06</t>
  </si>
  <si>
    <t>18.11.2021 09:54:17</t>
  </si>
  <si>
    <t>18.11.2021 09:45:11</t>
  </si>
  <si>
    <t>18.11.2021 10:20:01</t>
  </si>
  <si>
    <t>18.11.2021 13:31:06</t>
  </si>
  <si>
    <t>18.11.2021 13:57:24</t>
  </si>
  <si>
    <t>18.11.2021 08:28:51</t>
  </si>
  <si>
    <t>18.11.2021 09:48:01</t>
  </si>
  <si>
    <t>BOZYAKA TM 35-01-A00007_BOZYAKA-6 K18_2312192</t>
  </si>
  <si>
    <t>18.11.2021 11:39:00</t>
  </si>
  <si>
    <t>18.11.2021 12:09:25</t>
  </si>
  <si>
    <t>K-1531 35-08-K01531_E_56381830_56381830</t>
  </si>
  <si>
    <t>18.11.2021 11:26:32</t>
  </si>
  <si>
    <t>18.11.2021 18:47:52</t>
  </si>
  <si>
    <t>L-60 İSTUR 35-14-L00060_956639437_956639437</t>
  </si>
  <si>
    <t>18.11.2021 17:08:15</t>
  </si>
  <si>
    <t>18.11.2021 18:14:34</t>
  </si>
  <si>
    <t>M-2379 35-01-M02379_915119494_915119494</t>
  </si>
  <si>
    <t>18.11.2021 18:09:24</t>
  </si>
  <si>
    <t>19.11.2021 00:16:57</t>
  </si>
  <si>
    <t>DM-2/41 (ULUCAMİİ ÖNÜ) 45-71-M00515_953187184_953187184</t>
  </si>
  <si>
    <t>18.11.2021 19:20:03</t>
  </si>
  <si>
    <t>18.11.2021 23:23:19</t>
  </si>
  <si>
    <t>TR-69 35-19-L00069_956674508_956674508</t>
  </si>
  <si>
    <t>18.11.2021 18:00:58</t>
  </si>
  <si>
    <t>18.11.2021 19:42:41</t>
  </si>
  <si>
    <t>ÇAKALTEPE TR-1 35-22-M00183_955270859_955270859</t>
  </si>
  <si>
    <t>18.11.2021 12:10:38</t>
  </si>
  <si>
    <t>18.11.2021 13:26:45</t>
  </si>
  <si>
    <t>DM08/TR38 TARIM KREDİ YANI 45-73-M00020_A a2_45157728</t>
  </si>
  <si>
    <t>18.11.2021 10:42:02</t>
  </si>
  <si>
    <t>18.11.2021 12:46:55</t>
  </si>
  <si>
    <t>18.11.2021 16:18:56</t>
  </si>
  <si>
    <t>18.11.2021 16:19:36</t>
  </si>
  <si>
    <t>DM-3/02 (AKTAR HOCA TR) 45-71-M00068_DAĞITIM TRAFOSU M03_72438906</t>
  </si>
  <si>
    <t>18.11.2021 10:05:21</t>
  </si>
  <si>
    <t>18.11.2021 12:34:00</t>
  </si>
  <si>
    <t>ÇATALKAYA KÖYÜ TR-2 35-21-L00172_DIREK TIPI TRAFO HUCRESI H01_2079802</t>
  </si>
  <si>
    <t>18.11.2021 14:17:01</t>
  </si>
  <si>
    <t>18.11.2021 14:50:26</t>
  </si>
  <si>
    <t>BEREKETLİ TR-3 ÜNLÜBOSTAN 45-79-M00331_915874350_915874350</t>
  </si>
  <si>
    <t>18.11.2021 11:04:31</t>
  </si>
  <si>
    <t>18.11.2021 13:06:46</t>
  </si>
  <si>
    <t>TR-5 35-26-M00005_956615038_956615038</t>
  </si>
  <si>
    <t>18.11.2021 14:36:02</t>
  </si>
  <si>
    <t>18.11.2021 15:27:24</t>
  </si>
  <si>
    <t>ÇİLEME TR-1 35-22-M00160_955267862_955267862</t>
  </si>
  <si>
    <t>18.11.2021 11:39:10</t>
  </si>
  <si>
    <t>18.11.2021 12:50:45</t>
  </si>
  <si>
    <t>TR-2/31 45-72-L00031_956479846_956479846</t>
  </si>
  <si>
    <t>18.11.2021 20:00:06</t>
  </si>
  <si>
    <t>18.11.2021 20:43:38</t>
  </si>
  <si>
    <t>TR-45 35-26-M00045_35-26-M00045_2359389</t>
  </si>
  <si>
    <t>18.11.2021 13:24:31</t>
  </si>
  <si>
    <t>18.11.2021 14:52:04</t>
  </si>
  <si>
    <t>KARADAĞ OLUKÇUKUR MEVKİİ TR-1 45-73-M00289_A_56389773_56389773</t>
  </si>
  <si>
    <t>18.11.2021 12:43:49</t>
  </si>
  <si>
    <t>18.11.2021 15:22:51</t>
  </si>
  <si>
    <t>ÇAYBAŞI DM-1/5 35-26-M01194_35-26-M01194_2367739</t>
  </si>
  <si>
    <t>18.11.2021 18:19:59</t>
  </si>
  <si>
    <t>18.11.2021 18:55:12</t>
  </si>
  <si>
    <t>AVŞAR İM 45-83-A00002_TR-A L07_81661028</t>
  </si>
  <si>
    <t>18.11.2021 09:09:41</t>
  </si>
  <si>
    <t>18.11.2021 10:35:00</t>
  </si>
  <si>
    <t>ZEYTİNELİ TR-1 35-19-M00208_DIREK TIPI TRAFO HUCRESI H01_2057017</t>
  </si>
  <si>
    <t>18.11.2021 17:31:01</t>
  </si>
  <si>
    <t>18.11.2021 19:54:09</t>
  </si>
  <si>
    <t>HAŞİM AĞAR BESİHANE-HAŞİM AĞAR TRM.SLM. ÖZEL TR 45-71-M01466Ö_45-71-M01466Ö_2367046</t>
  </si>
  <si>
    <t>18.11.2021 16:33:41</t>
  </si>
  <si>
    <t>18.11.2021 18:17:02</t>
  </si>
  <si>
    <t>ULUKENT DM-5 35-28-M00005_ULUKENT DM-5/11 M02_66504154</t>
  </si>
  <si>
    <t>18.11.2021 10:46:06</t>
  </si>
  <si>
    <t>18.11.2021 12:12:39</t>
  </si>
  <si>
    <t>HİCABİ GÜNDÜZ GRB 35-30-M00368_955326630_955326630</t>
  </si>
  <si>
    <t>18.11.2021 14:46:15</t>
  </si>
  <si>
    <t>18.11.2021 18:05:38</t>
  </si>
  <si>
    <t>GÖLMARMARA İM 45-85-A00001_HACIVELİLER L18_2305909</t>
  </si>
  <si>
    <t>18.11.2021 09:32:51</t>
  </si>
  <si>
    <t>18.11.2021 11:32:38</t>
  </si>
  <si>
    <t>M-2745 35-01-M02745_912264777_912264777</t>
  </si>
  <si>
    <t>18.11.2021 13:40:09</t>
  </si>
  <si>
    <t>18.11.2021 14:35:03</t>
  </si>
  <si>
    <t>TR-2 35-16-L00002_DAĞITIM TRAFO TR-2 L04_67551835</t>
  </si>
  <si>
    <t>18.11.2021 09:08:00</t>
  </si>
  <si>
    <t>18.11.2021 16:48:39</t>
  </si>
  <si>
    <t>18.11.2021 22:19:56</t>
  </si>
  <si>
    <t>18.11.2021 23:26:32</t>
  </si>
  <si>
    <t>SART TR-4 45-78-M00176_A_56393340_56393340</t>
  </si>
  <si>
    <t>18.11.2021 09:02:38</t>
  </si>
  <si>
    <t>18.11.2021 12:34:14</t>
  </si>
  <si>
    <t>DÜNDARLI KÖK 35-29-L00053_HatBaşıAyırıcı_53133457 L04_53133457</t>
  </si>
  <si>
    <t>18.11.2021 21:35:00</t>
  </si>
  <si>
    <t>19.11.2021 00:46:55</t>
  </si>
  <si>
    <t>ÖRNEKKÖY TR-5 35-27-L00130_914003758_914003758</t>
  </si>
  <si>
    <t>18.11.2021 12:48:29</t>
  </si>
  <si>
    <t>18.11.2021 17:15:59</t>
  </si>
  <si>
    <t>18.11.2021 09:54:20</t>
  </si>
  <si>
    <t>18.11.2021 12:36:13</t>
  </si>
  <si>
    <t>18.11.2021 09:09:36</t>
  </si>
  <si>
    <t>L-417 MIAMI EVLERİ 35-18-L00417_35-18-L00417_2356816</t>
  </si>
  <si>
    <t>18.11.2021 20:40:34</t>
  </si>
  <si>
    <t>18.11.2021 22:54:31</t>
  </si>
  <si>
    <t>18.11.2021 13:22:56</t>
  </si>
  <si>
    <t>18.11.2021 13:52:16</t>
  </si>
  <si>
    <t>ADAKÜRE KÖYÜ TR-2 35-32-L00083_B_56357441_56357441</t>
  </si>
  <si>
    <t>18.11.2021 11:55:32</t>
  </si>
  <si>
    <t>18.11.2021 13:19:33</t>
  </si>
  <si>
    <t>URGANLI YENİKÖY TR-1 45-83-L00447_DIREK TIPI TRAFO HUCRESI H01_2105819</t>
  </si>
  <si>
    <t>18.11.2021 09:09:09</t>
  </si>
  <si>
    <t>18.11.2021 17:27:33</t>
  </si>
  <si>
    <t>K-811 35-01-K00811_35-01-K00811_2368306</t>
  </si>
  <si>
    <t>18.11.2021 11:14:00</t>
  </si>
  <si>
    <t>18.11.2021 17:40:00</t>
  </si>
  <si>
    <t>ORTAKÖY TR-2 45-77-L00307_945501949_945501949</t>
  </si>
  <si>
    <t>18.11.2021 15:59:36</t>
  </si>
  <si>
    <t>18.11.2021 17:03:24</t>
  </si>
  <si>
    <t>DEREBAŞI TR-6 35-29-L00264_950348151_950348151</t>
  </si>
  <si>
    <t>18.11.2021 09:26:45</t>
  </si>
  <si>
    <t>18.11.2021 14:28:12</t>
  </si>
  <si>
    <t>K-581 35-01-K00581_913235925_913235925</t>
  </si>
  <si>
    <t>18.11.2021 23:01:04</t>
  </si>
  <si>
    <t>19.11.2021 05:23:19</t>
  </si>
  <si>
    <t>TR-155 35-15-L00155_B_56372098_56372098</t>
  </si>
  <si>
    <t>18.11.2021 14:29:12</t>
  </si>
  <si>
    <t>18.11.2021 17:41:42</t>
  </si>
  <si>
    <t>18.11.2021 10:01:01</t>
  </si>
  <si>
    <t>18.11.2021 10:01:51</t>
  </si>
  <si>
    <t>TR-108 35-15-M00108_950369882_950369882</t>
  </si>
  <si>
    <t>18.11.2021 13:19:16</t>
  </si>
  <si>
    <t>18.11.2021 20:41:21</t>
  </si>
  <si>
    <t>AĞAÇ İŞLERİ KÖK-2 (M-703) 35-22-M00125_KISIKKÖY(KARTAL) M02_72110742</t>
  </si>
  <si>
    <t>18.11.2021 08:18:00</t>
  </si>
  <si>
    <t>18.11.2021 09:00:50</t>
  </si>
  <si>
    <t>MESCİTLİ DM 35-15-L00904_MESCİTLİ L05_72320947</t>
  </si>
  <si>
    <t>18.11.2021 11:12:16</t>
  </si>
  <si>
    <t>18.11.2021 11:55:44</t>
  </si>
  <si>
    <t>18.11.2021 09:47:06</t>
  </si>
  <si>
    <t>18.11.2021 12:57:57</t>
  </si>
  <si>
    <t>TEPECİK KÖYÜ TR-1 45-71-M01289_953218878_953218878</t>
  </si>
  <si>
    <t>18.11.2021 13:53:00</t>
  </si>
  <si>
    <t>18.11.2021 15:18:55</t>
  </si>
  <si>
    <t>TR-39 45-78-L00039_49413131_56387407_56387407</t>
  </si>
  <si>
    <t>18.11.2021 20:42:14</t>
  </si>
  <si>
    <t>18.11.2021 22:44:04</t>
  </si>
  <si>
    <t>K-3141 35-07-K03141_B b3b_5829920</t>
  </si>
  <si>
    <t>18.11.2021 14:50:36</t>
  </si>
  <si>
    <t>18.11.2021 18:13:56</t>
  </si>
  <si>
    <t>K-139 35-01-K00139_913614155_913614155</t>
  </si>
  <si>
    <t>18.11.2021 09:54:53</t>
  </si>
  <si>
    <t>18.11.2021 11:59:00</t>
  </si>
  <si>
    <t>DEĞİRMENDERE DM 35-22-M00085_ÇAMÖNÜ - ATAKÖY M09_50066534</t>
  </si>
  <si>
    <t>18.11.2021 09:23:03</t>
  </si>
  <si>
    <t>18.11.2021 16:30:29</t>
  </si>
  <si>
    <t>DM-20/10 45-71-M00418_953244743_953244743</t>
  </si>
  <si>
    <t>18.11.2021 10:51:00</t>
  </si>
  <si>
    <t>18.11.2021 11:15:05</t>
  </si>
  <si>
    <t>YENİCEKÖY TR3 35-15-L00427_A_56362100_56362100</t>
  </si>
  <si>
    <t>18.11.2021 09:08:58</t>
  </si>
  <si>
    <t>18.11.2021 11:14:06</t>
  </si>
  <si>
    <t>IŞIK TR-1 35-15-L00366_A_56398780_56398780</t>
  </si>
  <si>
    <t>18.11.2021 10:36:04</t>
  </si>
  <si>
    <t>18.11.2021 14:47:31</t>
  </si>
  <si>
    <t>TR-23 35-15-M00023_950350313_950350313</t>
  </si>
  <si>
    <t>18.11.2021 13:36:00</t>
  </si>
  <si>
    <t>18.11.2021 19:56:43</t>
  </si>
  <si>
    <t>ZEYTİNLİBAĞ TR-1 45-72-L00200_A_72372139_72372139</t>
  </si>
  <si>
    <t>18.11.2021 09:51:00</t>
  </si>
  <si>
    <t>18.11.2021 11:23:05</t>
  </si>
  <si>
    <t>DİKİLİ İM 35-30-A00001_KABAKUM L09_72357046</t>
  </si>
  <si>
    <t>18.11.2021 21:24:31</t>
  </si>
  <si>
    <t>18.11.2021 21:45:46</t>
  </si>
  <si>
    <t>18.11.2021 15:07:33</t>
  </si>
  <si>
    <t>18.11.2021 15:29:07</t>
  </si>
  <si>
    <t>K-819 35-01-K00819_K-598 K02_61135170</t>
  </si>
  <si>
    <t>18.11.2021 10:34:12</t>
  </si>
  <si>
    <t>18.11.2021 11:06:55</t>
  </si>
  <si>
    <t>BOZYAKA TM 35-01-A00007_BOZYAKA-8 K20_2312194</t>
  </si>
  <si>
    <t>18.11.2021 11:40:10</t>
  </si>
  <si>
    <t>18.11.2021 12:31:52</t>
  </si>
  <si>
    <t>KOBAŞDERE TR-1 45-72-L00205_45-72-L00205_2376941</t>
  </si>
  <si>
    <t>18.11.2021 11:39:06</t>
  </si>
  <si>
    <t>18.11.2021 13:23:21</t>
  </si>
  <si>
    <t>ALAÇATI İM 35-18-A00002_L-284 L16_2307547</t>
  </si>
  <si>
    <t>18.11.2021 08:52:31</t>
  </si>
  <si>
    <t>18.11.2021 10:56:53</t>
  </si>
  <si>
    <t>TR-24 45-78-L00024_953248287_953248287</t>
  </si>
  <si>
    <t>18.11.2021 18:01:51</t>
  </si>
  <si>
    <t>18.11.2021 19:55:24</t>
  </si>
  <si>
    <t>TR-99 35-15-L00099_950380932_950380932</t>
  </si>
  <si>
    <t>18.11.2021 16:24:40</t>
  </si>
  <si>
    <t>18.11.2021 18:11:54</t>
  </si>
  <si>
    <t>DURASILLI TR-21 45-78-M01147_953261707_953261707</t>
  </si>
  <si>
    <t>18.11.2021 13:56:12</t>
  </si>
  <si>
    <t>18.11.2021 15:47:20</t>
  </si>
  <si>
    <t>K-1579 35-01-K01579_912719447_912719447</t>
  </si>
  <si>
    <t>18.11.2021 14:22:48</t>
  </si>
  <si>
    <t>18.11.2021 16:09:44</t>
  </si>
  <si>
    <t>M-1814 KISIK DM-1 35-22-M00095_SULAMA M15_72099717</t>
  </si>
  <si>
    <t>18.11.2021 09:32:49</t>
  </si>
  <si>
    <t>18.11.2021 17:10:07</t>
  </si>
  <si>
    <t>KUŞÇULAR TR-6 35-19-M00218_5855062_56389670_56389670</t>
  </si>
  <si>
    <t>18.11.2021 09:00:47</t>
  </si>
  <si>
    <t>18.11.2021 15:37:51</t>
  </si>
  <si>
    <t>BEYLER KÖK 45-85-L00034_HatBaşıAyırıcı_66364215 L02_66364215</t>
  </si>
  <si>
    <t>18.11.2021 18:13:00</t>
  </si>
  <si>
    <t>18.11.2021 20:17:11</t>
  </si>
  <si>
    <t>BİRGİ KÖK 35-19-M00041_KÖYLER M03_72152144</t>
  </si>
  <si>
    <t>18.11.2021 00:15:19</t>
  </si>
  <si>
    <t>18.11.2021 03:07:00</t>
  </si>
  <si>
    <t>TAYTAN OFİS KÖK 45-78-M00314_ÜLKÜ FABRİKALAR M014_60669844</t>
  </si>
  <si>
    <t>18.11.2021 09:46:53</t>
  </si>
  <si>
    <t>18.11.2021 10:42:58</t>
  </si>
  <si>
    <t>TR-134 35-16-L00134_953307479_953307479</t>
  </si>
  <si>
    <t>18.11.2021 14:22:00</t>
  </si>
  <si>
    <t>18.11.2021 14:52:53</t>
  </si>
  <si>
    <t>HILAL GIS TM 35-01-A00010_HİLAL-7 K04_2313227</t>
  </si>
  <si>
    <t>18.11.2021 09:13:01</t>
  </si>
  <si>
    <t>18.11.2021 10:29:01</t>
  </si>
  <si>
    <t>YASEMİN DM 35-19-M00002_956688567_956688567</t>
  </si>
  <si>
    <t>18.11.2021 16:08:24</t>
  </si>
  <si>
    <t>18.11.2021 17:16:19</t>
  </si>
  <si>
    <t>DM03-TR-01 (TR-32) 35-27-M00032_35-27-M00032_66125370</t>
  </si>
  <si>
    <t>18.11.2021 16:37:36</t>
  </si>
  <si>
    <t>18.11.2021 18:00:41</t>
  </si>
  <si>
    <t>K-2732 35-04-K02732_H H1b_5862349</t>
  </si>
  <si>
    <t>18.11.2021 08:22:00</t>
  </si>
  <si>
    <t>18.11.2021 10:16:40</t>
  </si>
  <si>
    <t>TR-34 35-13-M00052_FABERCE EFES L05_76785428</t>
  </si>
  <si>
    <t>18.11.2021 11:13:58</t>
  </si>
  <si>
    <t>18.11.2021 12:39:12</t>
  </si>
  <si>
    <t>K-421 35-01-K00421_K-704 K01_2117264</t>
  </si>
  <si>
    <t>18.11.2021 11:12:39</t>
  </si>
  <si>
    <t>18.11.2021 16:10:56</t>
  </si>
  <si>
    <t>TR-66 35-16-L00066_953347583_953347583</t>
  </si>
  <si>
    <t>18.11.2021 14:46:52</t>
  </si>
  <si>
    <t>18.11.2021 15:21:37</t>
  </si>
  <si>
    <t>18.11.2021 09:03:24</t>
  </si>
  <si>
    <t>18.11.2021 12:39:00</t>
  </si>
  <si>
    <t>KARAMAN GİRİŞ  TR-5 35-31-L00053_956598379_956598379</t>
  </si>
  <si>
    <t>18.11.2021 14:25:00</t>
  </si>
  <si>
    <t>18.11.2021 18:12:19</t>
  </si>
  <si>
    <t>EBSO TM 35-09-A00001_EBSO-10 K36_2312290</t>
  </si>
  <si>
    <t>18.11.2021 01:01:51</t>
  </si>
  <si>
    <t>18.11.2021 01:03:00</t>
  </si>
  <si>
    <t>18.11.2021 08:06:51</t>
  </si>
  <si>
    <t>18.11.2021 08:50:05</t>
  </si>
  <si>
    <t>18.11.2021 10:51:21</t>
  </si>
  <si>
    <t>18.11.2021 15:31:27</t>
  </si>
  <si>
    <t>K-1040 35-04-K01040_99477294_99477294</t>
  </si>
  <si>
    <t>18.11.2021 11:38:55</t>
  </si>
  <si>
    <t>18.11.2021 13:06:59</t>
  </si>
  <si>
    <t>KUŞÇULAR TR-2 35-19-M00519_956676559_956676559</t>
  </si>
  <si>
    <t>18.11.2021 13:48:32</t>
  </si>
  <si>
    <t>18.11.2021 15:23:48</t>
  </si>
  <si>
    <t>KABAKUM KÖK-9 35-30-L00126_İSLAMLAR L02_72067139</t>
  </si>
  <si>
    <t>18.11.2021 21:46:10</t>
  </si>
  <si>
    <t>18.11.2021 22:12:12</t>
  </si>
  <si>
    <t>K-1953 35-09-K01953_TRAFO K04_45349219</t>
  </si>
  <si>
    <t>18.11.2021 09:01:44</t>
  </si>
  <si>
    <t>18.11.2021 17:23:14</t>
  </si>
  <si>
    <t>TR-1-2/3 ÖĞRETMEN EVİ KABİN 35-20-L00011_35-20-L00011_66694708</t>
  </si>
  <si>
    <t>18.11.2021 09:08:26</t>
  </si>
  <si>
    <t>18.11.2021 17:13:12</t>
  </si>
  <si>
    <t>TR-5 35-19-L00005_HatBaşıAyırıcı_53134038 L03_53134038</t>
  </si>
  <si>
    <t>18.11.2021 23:11:33</t>
  </si>
  <si>
    <t>18.11.2021 23:57:08</t>
  </si>
  <si>
    <t>İĞDECİK TR-3 45-71-M00080_B_56403353_56403353</t>
  </si>
  <si>
    <t>18.11.2021 09:57:51</t>
  </si>
  <si>
    <t>18.11.2021 13:00:14</t>
  </si>
  <si>
    <t>YELKİ TR-3 (M-2344) 35-10-M02344_C c1_5872148</t>
  </si>
  <si>
    <t>18.11.2021 09:25:34</t>
  </si>
  <si>
    <t>18.11.2021 13:16:54</t>
  </si>
  <si>
    <t>K-1051 35-04-K01051_35-04-K01051_2359897</t>
  </si>
  <si>
    <t>18.11.2021 09:05:14</t>
  </si>
  <si>
    <t>18.11.2021 18:24:05</t>
  </si>
  <si>
    <t>DM-2/2 ESKİ KUYUYANI 35-18-L00583_950461304_950461304</t>
  </si>
  <si>
    <t>18.11.2021 19:40:00</t>
  </si>
  <si>
    <t>18.11.2021 22:18:01</t>
  </si>
  <si>
    <t>18.11.2021 09:48:41</t>
  </si>
  <si>
    <t>18.11.2021 09:49:11</t>
  </si>
  <si>
    <t>ÜRKMEZ M-26 JANDARMA YANI 35-25-M00350_956636904_956636904</t>
  </si>
  <si>
    <t>18.11.2021 18:03:26</t>
  </si>
  <si>
    <t>18.11.2021 22:40:02</t>
  </si>
  <si>
    <t>MURADİYE ORTA ÖLÇEKLİ SAN. TR-6 45-71-M00224_44445806 tr6/A1_44453722</t>
  </si>
  <si>
    <t>18.11.2021 08:12:51</t>
  </si>
  <si>
    <t>18.11.2021 10:18:12</t>
  </si>
  <si>
    <t>KIRKAĞAÇ TR-21 45-76-M00021_955239217_955239217</t>
  </si>
  <si>
    <t>18.11.2021 17:07:08</t>
  </si>
  <si>
    <t>18.11.2021 17:45:15</t>
  </si>
  <si>
    <t>AKSELENDİ İM 45-72-A00004_KULAKSIZLAR L20_2326921</t>
  </si>
  <si>
    <t>18.11.2021 15:51:36</t>
  </si>
  <si>
    <t>18.11.2021 16:52:30</t>
  </si>
  <si>
    <t>ALAÇATI TM 35-18-A00005_ÇEŞME-1 M18_2308550</t>
  </si>
  <si>
    <t>18.11.2021 19:57:36</t>
  </si>
  <si>
    <t>18.11.2021 20:38:25</t>
  </si>
  <si>
    <t>ALABAŞ TR-6 35-15-L00511_A_56398718_56398718</t>
  </si>
  <si>
    <t>18.11.2021 09:25:43</t>
  </si>
  <si>
    <t>18.11.2021 14:21:23</t>
  </si>
  <si>
    <t>ÖDEMİŞ TM-2 35-15-A00005_GÖKÇEN M01_2334129</t>
  </si>
  <si>
    <t>TEİAŞ Hat Bakım Çalışması</t>
  </si>
  <si>
    <t>18.11.2021 12:19:11</t>
  </si>
  <si>
    <t>18.11.2021 14:03:38</t>
  </si>
  <si>
    <t>ERGENEKON TR-12 45-83-M00622_45-83-M00622_2351621</t>
  </si>
  <si>
    <t>18.11.2021 09:30:29</t>
  </si>
  <si>
    <t>18.11.2021 12:10:41</t>
  </si>
  <si>
    <t>HELVACI DM-2 35-17-M00359_HELVACI M04_66476620</t>
  </si>
  <si>
    <t>18.11.2021 08:25:30</t>
  </si>
  <si>
    <t>18.11.2021 08:41:18</t>
  </si>
  <si>
    <t>UMURCALI TR 1 35-31-L00187_35-31-L00187_2361882</t>
  </si>
  <si>
    <t>18.11.2021 09:08:13</t>
  </si>
  <si>
    <t>18.11.2021 17:25:15</t>
  </si>
  <si>
    <t>TR-1-3/5 PAMUK PAZARI KABİN 35-20-L00021_955201792_955201792</t>
  </si>
  <si>
    <t>18.11.2021 21:03:32</t>
  </si>
  <si>
    <t>18.11.2021 23:40:21</t>
  </si>
  <si>
    <t>BALABANLI TR-3 35-15-L00969_950357679_950357679</t>
  </si>
  <si>
    <t>18.11.2021 13:07:18</t>
  </si>
  <si>
    <t>18.11.2021 17:47:14</t>
  </si>
  <si>
    <t>K-1904 35-10-K01904_912164813_912164813</t>
  </si>
  <si>
    <t>18.11.2021 09:44:13</t>
  </si>
  <si>
    <t>18.11.2021 14:12:05</t>
  </si>
  <si>
    <t>İZSU YENİKÖY UMURCALI İÇME SUYU ÖZEL TR 35-31-L00186Ö_DIREK TIPI TRAFO HUCRESI H01_2046071</t>
  </si>
  <si>
    <t>18.11.2021 14:59:55</t>
  </si>
  <si>
    <t>18.11.2021 17:42:06</t>
  </si>
  <si>
    <t>TR-51 TORBALI PAZAR YERİ 35-26-M00051_C_60984691_60984691</t>
  </si>
  <si>
    <t>18.11.2021 16:01:29</t>
  </si>
  <si>
    <t>18.11.2021 17:14:52</t>
  </si>
  <si>
    <t>BAĞYURDU DM-2/12 35-27-L00247_35-27-L00247_2369110</t>
  </si>
  <si>
    <t>18.11.2021 09:43:19</t>
  </si>
  <si>
    <t>18.11.2021 12:24:27</t>
  </si>
  <si>
    <t>TR-1-4/4 ESKİ SİNEMAN KABİN 35-20-L00027_955191951_955191951</t>
  </si>
  <si>
    <t>18.11.2021 18:05:05</t>
  </si>
  <si>
    <t>18.11.2021 19:20:11</t>
  </si>
  <si>
    <t>HARMANDALI DM-3 (M-211) 35-09-M00211_M-2781 M03_45384129</t>
  </si>
  <si>
    <t>18.11.2021 10:46:11</t>
  </si>
  <si>
    <t>18.11.2021 10:53:05</t>
  </si>
  <si>
    <t>_7862198_56379575_56379575</t>
  </si>
  <si>
    <t>18.11.2021 14:40:00</t>
  </si>
  <si>
    <t>18.11.2021 15:22:00</t>
  </si>
  <si>
    <t>EĞRİDERE TR-9 35-32-L00144_C_72223698_72223698</t>
  </si>
  <si>
    <t>18.11.2021 10:14:49</t>
  </si>
  <si>
    <t>18.11.2021 11:37:24</t>
  </si>
  <si>
    <t>L-99 DÜZCE TR-1 35-14-L00099_956646137_956646137</t>
  </si>
  <si>
    <t>18.11.2021 09:50:08</t>
  </si>
  <si>
    <t>18.11.2021 13:49:03</t>
  </si>
  <si>
    <t>L-434 MENDERES BP 35-18-L00434_35-18-L00434_72107643</t>
  </si>
  <si>
    <t>18.11.2021 10:08:50</t>
  </si>
  <si>
    <t>18.11.2021 11:02:23</t>
  </si>
  <si>
    <t>AKPINAR TR-1 (MERKEZ) 35-31-L00304_956571753_956571753</t>
  </si>
  <si>
    <t>18.11.2021 10:36:00</t>
  </si>
  <si>
    <t>18.11.2021 14:49:11</t>
  </si>
  <si>
    <t>18.11.2021 11:53:46</t>
  </si>
  <si>
    <t>18.11.2021 11:54:31</t>
  </si>
  <si>
    <t>18.11.2021 13:37:34</t>
  </si>
  <si>
    <t>18.11.2021 16:02:02</t>
  </si>
  <si>
    <t>K-1874 35-09-K01874_TRAFO K04_45347149</t>
  </si>
  <si>
    <t>18.11.2021 09:33:46</t>
  </si>
  <si>
    <t>18.11.2021 17:42:42</t>
  </si>
  <si>
    <t>SOLAKLAR TR-9 (RECEPLER) 35-31-L00459__72373484_72373484</t>
  </si>
  <si>
    <t>18.11.2021 17:13:16</t>
  </si>
  <si>
    <t>18.11.2021 20:16:25</t>
  </si>
  <si>
    <t>FUNDACIK KÖK 45-75-M00068_ÇİÇEKLİ M02_67108854</t>
  </si>
  <si>
    <t>18.11.2021 09:01:16</t>
  </si>
  <si>
    <t>18.11.2021 12:39:44</t>
  </si>
  <si>
    <t>AKHİSAR İM 45-72-A00001_STADYUM DM M01_73952740</t>
  </si>
  <si>
    <t>18.11.2021 07:48:00</t>
  </si>
  <si>
    <t>18.11.2021 09:19:14</t>
  </si>
  <si>
    <t>18.11.2021 21:09:42</t>
  </si>
  <si>
    <t>18.11.2021 22:32:58</t>
  </si>
  <si>
    <t>K-936 35-02-K00936_35-02-K00936_2376166</t>
  </si>
  <si>
    <t>18.11.2021 00:44:41</t>
  </si>
  <si>
    <t>18.11.2021 01:23:22</t>
  </si>
  <si>
    <t>GÖKEYÜP ÖKÜZCÜK TR-1 45-78-M00811_45-78-M00811_2375418</t>
  </si>
  <si>
    <t>18.11.2021 09:47:21</t>
  </si>
  <si>
    <t>18.11.2021 17:21:48</t>
  </si>
  <si>
    <t>BAŞIBÜYÜK KÖK 45-77-L00158_HACITUFAN ÇIKIŞI L02_61353394</t>
  </si>
  <si>
    <t>18.11.2021 11:01:41</t>
  </si>
  <si>
    <t>18.11.2021 12:19:04</t>
  </si>
  <si>
    <t>18.11.2021 09:14:08</t>
  </si>
  <si>
    <t>18.11.2021 11:56:42</t>
  </si>
  <si>
    <t>M-2955(YATIRIM REZERVE) 35-01-M02955_A_56365791_56365791</t>
  </si>
  <si>
    <t>18.11.2021 10:11:00</t>
  </si>
  <si>
    <t>18.11.2021 16:15:00</t>
  </si>
  <si>
    <t>18.11.2021 10:17:16</t>
  </si>
  <si>
    <t>18.11.2021 11:12:04</t>
  </si>
  <si>
    <t>OĞLANANASI TR-4 35-22-M00258_955269957_955269957</t>
  </si>
  <si>
    <t>18.11.2021 14:32:22</t>
  </si>
  <si>
    <t>18.11.2021 18:24:31</t>
  </si>
  <si>
    <t>ZEYTİNOVA KÖK 35-20-L00274_ZEYTİNOVA L05_2106535</t>
  </si>
  <si>
    <t>18.11.2021 09:15:26</t>
  </si>
  <si>
    <t>18.11.2021 17:46:22</t>
  </si>
  <si>
    <t>KAPANCI TR-3 45-78-L00382_953291227_953291227</t>
  </si>
  <si>
    <t>18.11.2021 15:06:58</t>
  </si>
  <si>
    <t>18.11.2021 19:26:28</t>
  </si>
  <si>
    <t>18.11.2021 11:37:35</t>
  </si>
  <si>
    <t>18.11.2021 15:39:47</t>
  </si>
  <si>
    <t>K-4492 35-10-K04492_912391692_912391692</t>
  </si>
  <si>
    <t>18.11.2021 19:56:30</t>
  </si>
  <si>
    <t>19.11.2021 01:41:14</t>
  </si>
  <si>
    <t>TR-74 35-16-M00074_47597052_56353342_56353342</t>
  </si>
  <si>
    <t>18.11.2021 10:54:05</t>
  </si>
  <si>
    <t>18.11.2021 11:34:38</t>
  </si>
  <si>
    <t>DEMİRKÖPRÜ TM 45-78-A00005_HatBaşıAyırıcı_53139457 M05_53139457</t>
  </si>
  <si>
    <t>18.11.2021 14:08:51</t>
  </si>
  <si>
    <t>18.11.2021 15:16:16</t>
  </si>
  <si>
    <t>K-2888 35-10-K02888_R r5_5885424</t>
  </si>
  <si>
    <t>18.11.2021 18:16:40</t>
  </si>
  <si>
    <t>19.11.2021 02:32:56</t>
  </si>
  <si>
    <t>18.11.2021 09:11:28</t>
  </si>
  <si>
    <t>18.11.2021 13:36:15</t>
  </si>
  <si>
    <t>K-4155 35-02-K04155_35-02-K04155_2360322</t>
  </si>
  <si>
    <t>18.11.2021 01:39:04</t>
  </si>
  <si>
    <t>18.11.2021 01:49:00</t>
  </si>
  <si>
    <t>K-1936 35-09-K01936_B_56378643_56378643</t>
  </si>
  <si>
    <t>18.11.2021 17:30:00</t>
  </si>
  <si>
    <t>18.11.2021 18:08:47</t>
  </si>
  <si>
    <t>ÇAKIRBEYLİ TR-5 35-26-M01421_35-26-M01421_76954331</t>
  </si>
  <si>
    <t>18.11.2021 08:11:15</t>
  </si>
  <si>
    <t>18.11.2021 10:38:43</t>
  </si>
  <si>
    <t>ZEYTİNDAĞ TR-1 35-16-M00003_953328606_953328606</t>
  </si>
  <si>
    <t>18.11.2021 19:11:02</t>
  </si>
  <si>
    <t>18.11.2021 22:26:45</t>
  </si>
  <si>
    <t>M-3439(YATIRIM REZERVE) 35-03-M03439_912943048_912943048</t>
  </si>
  <si>
    <t>18.11.2021 15:41:05</t>
  </si>
  <si>
    <t>18.11.2021 16:56:49</t>
  </si>
  <si>
    <t>18.11.2021 13:20:45</t>
  </si>
  <si>
    <t>18.11.2021 14:05:14</t>
  </si>
  <si>
    <t>18.11.2021 09:04:22</t>
  </si>
  <si>
    <t>18.11.2021 12:40:07</t>
  </si>
  <si>
    <t>BELEVİ İM 35-13-A00002_MEHMETLER L12_2064136</t>
  </si>
  <si>
    <t>18.11.2021 09:26:30</t>
  </si>
  <si>
    <t>18.11.2021 10:55:27</t>
  </si>
  <si>
    <t>M-1335 KAYADİBİ KÖK 35-02-M01335_M-640 TRT ÇIKIŞI M03_2333770</t>
  </si>
  <si>
    <t>18.11.2021 09:39:31</t>
  </si>
  <si>
    <t>18.11.2021 16:50:00</t>
  </si>
  <si>
    <t>18.11.2021 13:48:55</t>
  </si>
  <si>
    <t>18.11.2021 15:55:03</t>
  </si>
  <si>
    <t>FARUK ÜLGÜDÜR SULAMA GRUBU 35-29-M00323_35-29-M00323_2376754</t>
  </si>
  <si>
    <t>18.11.2021 14:06:36</t>
  </si>
  <si>
    <t>18.11.2021 15:16:36</t>
  </si>
  <si>
    <t>KUŞÇULAR DM-2 35-19-M00515_TR-319 M05_80470370</t>
  </si>
  <si>
    <t>18.11.2021 09:43:26</t>
  </si>
  <si>
    <t>18.11.2021 10:14:17</t>
  </si>
  <si>
    <t>TR-5 35-19-L00005_İÇMELER L03_72124010</t>
  </si>
  <si>
    <t>18.11.2021 23:41:26</t>
  </si>
  <si>
    <t>18.11.2021 23:59:37</t>
  </si>
  <si>
    <t>ZEYTİNOVA TR-7 35-20-L00314_35-20-L00314_2359343</t>
  </si>
  <si>
    <t>18.11.2021 17:15:33</t>
  </si>
  <si>
    <t>18.11.2021 18:45:08</t>
  </si>
  <si>
    <t>HOŞCALAR TR-1 45-74-M00106_945575482_945575482</t>
  </si>
  <si>
    <t>18.11.2021 20:51:28</t>
  </si>
  <si>
    <t>18.11.2021 22:15:58</t>
  </si>
  <si>
    <t>18.11.2021 11:05:21</t>
  </si>
  <si>
    <t>18.11.2021 11:46:53</t>
  </si>
  <si>
    <t>FIRINLI TR-1 35-20-L00370_C_56361017_56361017</t>
  </si>
  <si>
    <t>18.11.2021 11:12:01</t>
  </si>
  <si>
    <t>18.11.2021 12:43:04</t>
  </si>
  <si>
    <t>L-240 PTT TRAFO 35-18-L00240_950428974_950428974</t>
  </si>
  <si>
    <t>18.11.2021 16:43:47</t>
  </si>
  <si>
    <t>18.11.2021 18:50:18</t>
  </si>
  <si>
    <t>DM-5/16 35-26-M00839_A A02_77876905</t>
  </si>
  <si>
    <t>18.11.2021 10:21:00</t>
  </si>
  <si>
    <t>18.11.2021 13:11:23</t>
  </si>
  <si>
    <t>18.11.2021 13:55:06</t>
  </si>
  <si>
    <t>18.11.2021 14:05:00</t>
  </si>
  <si>
    <t>K-1465 35-03-K01465_A_56362939_56362939</t>
  </si>
  <si>
    <t>18.11.2021 10:24:51</t>
  </si>
  <si>
    <t>18.11.2021 15:30:55</t>
  </si>
  <si>
    <t>SARIALİLER TR-1 45-75-M00241_B_56392753_56392753</t>
  </si>
  <si>
    <t>18.11.2021 09:08:33</t>
  </si>
  <si>
    <t>18.11.2021 10:24:08</t>
  </si>
  <si>
    <t>TR-1-1/3 MEZARLIK KABİN 35-20-L00003_35-20-L00003_66509654</t>
  </si>
  <si>
    <t>18.11.2021 14:59:29</t>
  </si>
  <si>
    <t>18.11.2021 17:03:25</t>
  </si>
  <si>
    <t>DÜDÜKÇÜ GEDİĞİ TR 45-73-M00596_B_56399132_56399132</t>
  </si>
  <si>
    <t>18.11.2021 15:56:44</t>
  </si>
  <si>
    <t>18.11.2021 17:31:45</t>
  </si>
  <si>
    <t>18.11.2021 09:15:56</t>
  </si>
  <si>
    <t>18.11.2021 09:16:21</t>
  </si>
  <si>
    <t>HAMİDİYE TR-1 45-76-M00161_DIREK TIPI TRAFO HUCRESI H01_2084916</t>
  </si>
  <si>
    <t>18.11.2021 13:20:01</t>
  </si>
  <si>
    <t>18.11.2021 13:37:31</t>
  </si>
  <si>
    <t>K-707 35-04-K00707_35-04-K00707_2352074</t>
  </si>
  <si>
    <t>18.11.2021 10:49:00</t>
  </si>
  <si>
    <t>18.11.2021 12:07:30</t>
  </si>
  <si>
    <t>KAZANLI TR-3 35-15-L00977_35-15-L00977_2352035</t>
  </si>
  <si>
    <t>18.11.2021 10:01:26</t>
  </si>
  <si>
    <t>18.11.2021 16:32:55</t>
  </si>
  <si>
    <t>19.11.2021 00:19:18</t>
  </si>
  <si>
    <t>19.11.2021 00:58:11</t>
  </si>
  <si>
    <t>M-970 35-03-M00970_99041693_99041693</t>
  </si>
  <si>
    <t>19.11.2021 00:46:09</t>
  </si>
  <si>
    <t>19.11.2021 01:35:20</t>
  </si>
  <si>
    <t>19.11.2021 01:04:00</t>
  </si>
  <si>
    <t>19.11.2021 01:09:43</t>
  </si>
  <si>
    <t>19.11.2021 02:19:14</t>
  </si>
  <si>
    <t>19.11.2021 04:49:32</t>
  </si>
  <si>
    <t>_5922015_56386607_56386607</t>
  </si>
  <si>
    <t>19.11.2021 04:19:58</t>
  </si>
  <si>
    <t>19.11.2021 05:24:28</t>
  </si>
  <si>
    <t>DM-2/20 35-29-M00020_35-29-M00020_72183862</t>
  </si>
  <si>
    <t>19.11.2021 06:00:33</t>
  </si>
  <si>
    <t>19.11.2021 07:57:41</t>
  </si>
  <si>
    <t>DM-5/TR-4 (ESKİ TR-36) 35-26-M01365_956625640_956625640</t>
  </si>
  <si>
    <t>19.11.2021 06:45:22</t>
  </si>
  <si>
    <t>19.11.2021 08:04:18</t>
  </si>
  <si>
    <t>MORDOĞAN TR-23 35-21-L00152_953356761_953356761</t>
  </si>
  <si>
    <t>19.11.2021 07:42:53</t>
  </si>
  <si>
    <t>19.11.2021 12:46:53</t>
  </si>
  <si>
    <t>TR-53 35-19-L00053_5857776_56377683_56377683</t>
  </si>
  <si>
    <t>19.11.2021 07:49:33</t>
  </si>
  <si>
    <t>19.11.2021 10:27:40</t>
  </si>
  <si>
    <t>BADEMLER TR-6 35-19-L00296_956673373_956673373</t>
  </si>
  <si>
    <t>19.11.2021 08:00:01</t>
  </si>
  <si>
    <t>19.11.2021 10:06:04</t>
  </si>
  <si>
    <t>AKÇAALAN YEDİEVLER TR-2 35-22-M00220_C_56358922_56358922</t>
  </si>
  <si>
    <t>19.11.2021 07:55:00</t>
  </si>
  <si>
    <t>19.11.2021 09:38:20</t>
  </si>
  <si>
    <t>19.11.2021 08:10:50</t>
  </si>
  <si>
    <t>19.11.2021 08:41:50</t>
  </si>
  <si>
    <t>19.11.2021 08:20:06</t>
  </si>
  <si>
    <t>19.11.2021 10:28:51</t>
  </si>
  <si>
    <t>GÜLBAHÇE TR-3 45-71-M01601_45-71-M01601_2368953</t>
  </si>
  <si>
    <t>19.11.2021 08:30:19</t>
  </si>
  <si>
    <t>19.11.2021 10:17:37</t>
  </si>
  <si>
    <t>19.11.2021 08:46:19</t>
  </si>
  <si>
    <t>19.11.2021 17:53:50</t>
  </si>
  <si>
    <t>K-1521 35-01-K01521_911306401_911306401</t>
  </si>
  <si>
    <t>19.11.2021 08:16:01</t>
  </si>
  <si>
    <t>19.11.2021 09:40:57</t>
  </si>
  <si>
    <t>TR-169 45-78-L00169_49364340_56389072_56389072</t>
  </si>
  <si>
    <t>19.11.2021 08:49:53</t>
  </si>
  <si>
    <t>19.11.2021 09:44:35</t>
  </si>
  <si>
    <t>DM-6/32 35-28-M00756_D_60984092_60984092</t>
  </si>
  <si>
    <t>19.11.2021 08:56:00</t>
  </si>
  <si>
    <t>19.11.2021 10:58:16</t>
  </si>
  <si>
    <t>ADİLOBA TR-2 45-80-M00157_45-80-M00157_2363805</t>
  </si>
  <si>
    <t>19.11.2021 09:00:46</t>
  </si>
  <si>
    <t>19.11.2021 17:35:35</t>
  </si>
  <si>
    <t>19.11.2021 08:48:26</t>
  </si>
  <si>
    <t>19.11.2021 09:46:31</t>
  </si>
  <si>
    <t>SELÇUK İM/DM 35-13-A00004_SELÇUK ZİRAİ SULAMA L05_65986069</t>
  </si>
  <si>
    <t>19.11.2021 09:03:33</t>
  </si>
  <si>
    <t>19.11.2021 09:05:14</t>
  </si>
  <si>
    <t>DEREKÖY TR-2 35-20-L00254_35-20-L00254_2376785</t>
  </si>
  <si>
    <t>19.11.2021 09:04:38</t>
  </si>
  <si>
    <t>19.11.2021 17:18:00</t>
  </si>
  <si>
    <t>K-3082 35-04-K03082_TRAFO K02_41911378</t>
  </si>
  <si>
    <t>19.11.2021 09:05:17</t>
  </si>
  <si>
    <t>19.11.2021 17:11:33</t>
  </si>
  <si>
    <t>SOMA DM-4/TR10 45-82-M00010_45-82-M00010_60208856</t>
  </si>
  <si>
    <t>19.11.2021 09:08:34</t>
  </si>
  <si>
    <t>19.11.2021 11:43:15</t>
  </si>
  <si>
    <t>SARUHANLI TR-22 45-80-M00022_45-80-M00022_72201459</t>
  </si>
  <si>
    <t>19.11.2021 09:07:30</t>
  </si>
  <si>
    <t>19.11.2021 12:42:25</t>
  </si>
  <si>
    <t>NİHAT  ÖZKAN VE ARK. T-SULAMA GRB. 35-13-L00106_DIREK TIPI TRAFO HUCRESI H01_2044648</t>
  </si>
  <si>
    <t>19.11.2021 09:10:10</t>
  </si>
  <si>
    <t>19.11.2021 14:29:26</t>
  </si>
  <si>
    <t>ÇİLE TR-4 35-22-M00189_955282597_955282597</t>
  </si>
  <si>
    <t>19.11.2021 09:04:12</t>
  </si>
  <si>
    <t>19.11.2021 11:24:04</t>
  </si>
  <si>
    <t>GÜLBAHÇE İM 35-19-A00006_TAŞ OCAĞI M06_72213855</t>
  </si>
  <si>
    <t>19.11.2021 09:13:00</t>
  </si>
  <si>
    <t>19.11.2021 17:03:00</t>
  </si>
  <si>
    <t>19.11.2021 09:13:55</t>
  </si>
  <si>
    <t>19.11.2021 17:21:15</t>
  </si>
  <si>
    <t>SETÜSTÜ TR-2 45-83-M00134_TR-1/126 M02_2323596</t>
  </si>
  <si>
    <t>19.11.2021 09:14:39</t>
  </si>
  <si>
    <t>19.11.2021 17:49:37</t>
  </si>
  <si>
    <t>KUŞÇULAR TR-8 35-19-M00220_5852475_56378076_56378076</t>
  </si>
  <si>
    <t>19.11.2021 09:14:00</t>
  </si>
  <si>
    <t>19.11.2021 14:33:16</t>
  </si>
  <si>
    <t>19.11.2021 09:16:00</t>
  </si>
  <si>
    <t>19.11.2021 17:43:00</t>
  </si>
  <si>
    <t>LEZİTA DM 35-27-M00950_KARMEZ DM M011_49855398</t>
  </si>
  <si>
    <t>19.11.2021 09:18:57</t>
  </si>
  <si>
    <t>19.11.2021 11:12:00</t>
  </si>
  <si>
    <t>K-833 35-04-K00833_99335071_99335071</t>
  </si>
  <si>
    <t>19.11.2021 09:16:50</t>
  </si>
  <si>
    <t>19.11.2021 14:48:53</t>
  </si>
  <si>
    <t>19.11.2021 09:12:56</t>
  </si>
  <si>
    <t>19.11.2021 11:09:20</t>
  </si>
  <si>
    <t>ÇAPAKLI KÖK 45-78-M01161_HatBaşıAyırıcı_53138942 M07_53138942</t>
  </si>
  <si>
    <t>19.11.2021 09:14:55</t>
  </si>
  <si>
    <t>19.11.2021 12:19:33</t>
  </si>
  <si>
    <t>K-806 35-07-K00806_35-07-K00806_48417742</t>
  </si>
  <si>
    <t>Trafo Bakım Çalışması</t>
  </si>
  <si>
    <t>19.11.2021 09:24:55</t>
  </si>
  <si>
    <t>19.11.2021 12:15:55</t>
  </si>
  <si>
    <t>KARAKUYU KÖK 35-26-M00437_KÖYLER KORUCUK M06_66057229</t>
  </si>
  <si>
    <t>19.11.2021 09:46:12</t>
  </si>
  <si>
    <t>19.11.2021 09:48:45</t>
  </si>
  <si>
    <t>LÜTFİYE TR-2 45-80-M00130_45-80-M00130_2357496</t>
  </si>
  <si>
    <t>19.11.2021 09:20:34</t>
  </si>
  <si>
    <t>19.11.2021 10:30:54</t>
  </si>
  <si>
    <t>K-222 35-01-K00222_910870521_910870521</t>
  </si>
  <si>
    <t>19.11.2021 09:26:33</t>
  </si>
  <si>
    <t>19.11.2021 13:09:55</t>
  </si>
  <si>
    <t>KARAHALİLLİ KÖK 35-20-L00087_TOKATBAŞI L05_66504267</t>
  </si>
  <si>
    <t>19.11.2021 09:23:50</t>
  </si>
  <si>
    <t>19.11.2021 17:44:55</t>
  </si>
  <si>
    <t>OCAKLI TR-1 35-15-L00770_DIREK TIPI TRAFO HUCRESI H01_2049713</t>
  </si>
  <si>
    <t>19.11.2021 09:32:00</t>
  </si>
  <si>
    <t>19.11.2021 17:05:00</t>
  </si>
  <si>
    <t>19.11.2021 09:34:05</t>
  </si>
  <si>
    <t>19.11.2021 11:42:52</t>
  </si>
  <si>
    <t>19.11.2021 09:30:56</t>
  </si>
  <si>
    <t>19.11.2021 11:00:09</t>
  </si>
  <si>
    <t>MENDERES DM-2/TR-1 35-22-M00300_DAĞITIM TRAFO MENDERES DM-2/TR-1 M23_2095193</t>
  </si>
  <si>
    <t>19.11.2021 09:30:54</t>
  </si>
  <si>
    <t>19.11.2021 10:31:39</t>
  </si>
  <si>
    <t>TR-286 35-19-L00286_956666818_956666818</t>
  </si>
  <si>
    <t>19.11.2021 09:08:42</t>
  </si>
  <si>
    <t>19.11.2021 10:44:30</t>
  </si>
  <si>
    <t>19.11.2021 09:38:37</t>
  </si>
  <si>
    <t>19.11.2021 17:51:24</t>
  </si>
  <si>
    <t>K-2668 35-09-K02668_TRAFO K04_2314691</t>
  </si>
  <si>
    <t>19.11.2021 09:32:02</t>
  </si>
  <si>
    <t>19.11.2021 16:27:41</t>
  </si>
  <si>
    <t>ULUCAK DM-2/13 35-27-M00329_99195241_99195241</t>
  </si>
  <si>
    <t>19.11.2021 09:43:00</t>
  </si>
  <si>
    <t>19.11.2021 12:09:27</t>
  </si>
  <si>
    <t>19.11.2021 09:53:09</t>
  </si>
  <si>
    <t>19.11.2021 18:07:47</t>
  </si>
  <si>
    <t>TR-44 (DM-6/21) 35-17-M00044_DAĞITIM TRAFO TR-44(DM-6/21) M04_66459786</t>
  </si>
  <si>
    <t>19.11.2021 09:56:30</t>
  </si>
  <si>
    <t>19.11.2021 15:53:38</t>
  </si>
  <si>
    <t>ARDIÇ TR-8 35-21-L00131_953366275_953366275</t>
  </si>
  <si>
    <t>19.11.2021 09:48:47</t>
  </si>
  <si>
    <t>19.11.2021 13:39:45</t>
  </si>
  <si>
    <t>KARABURUN İM 35-21-A00001_HatBaşıAyırıcı_53138230 L05_53138230</t>
  </si>
  <si>
    <t>19.11.2021 09:58:40</t>
  </si>
  <si>
    <t>19.11.2021 18:42:12</t>
  </si>
  <si>
    <t>19.11.2021 09:58:00</t>
  </si>
  <si>
    <t>19.11.2021 11:53:31</t>
  </si>
  <si>
    <t>19.11.2021 10:03:05</t>
  </si>
  <si>
    <t>19.11.2021 17:20:14</t>
  </si>
  <si>
    <t>19.11.2021 10:03:42</t>
  </si>
  <si>
    <t>19.11.2021 17:17:28</t>
  </si>
  <si>
    <t>19.11.2021 10:04:24</t>
  </si>
  <si>
    <t>19.11.2021 14:53:55</t>
  </si>
  <si>
    <t>19.11.2021 09:29:24</t>
  </si>
  <si>
    <t>19.11.2021 11:32:34</t>
  </si>
  <si>
    <t>HATUNDERE DM 35-28-M00862_CEZAEVİ ÇIKIŞ M08_62637190</t>
  </si>
  <si>
    <t>19.11.2021 10:46:00</t>
  </si>
  <si>
    <t>19.11.2021 12:00:00</t>
  </si>
  <si>
    <t>TR-26 35-19-L00026_956665926_956665926</t>
  </si>
  <si>
    <t>19.11.2021 09:54:54</t>
  </si>
  <si>
    <t>19.11.2021 11:41:27</t>
  </si>
  <si>
    <t>19.11.2021 10:14:09</t>
  </si>
  <si>
    <t>19.11.2021 10:18:00</t>
  </si>
  <si>
    <t>K-1483 35-04-K01483_35-04-K01483_2356288</t>
  </si>
  <si>
    <t>19.11.2021 10:17:00</t>
  </si>
  <si>
    <t>19.11.2021 12:53:30</t>
  </si>
  <si>
    <t>OĞLANANASI TR-10 35-22-M00263_95000142463_95000142463</t>
  </si>
  <si>
    <t>19.11.2021 10:08:35</t>
  </si>
  <si>
    <t>19.11.2021 11:13:01</t>
  </si>
  <si>
    <t>K-581 35-01-K00581_911582625_911582625</t>
  </si>
  <si>
    <t>19.11.2021 10:20:48</t>
  </si>
  <si>
    <t>19.11.2021 23:33:28</t>
  </si>
  <si>
    <t>YUKARI ÇAMKÖY TR-1 45-71-M01487_45-71-M01487_2369772</t>
  </si>
  <si>
    <t>19.11.2021 10:36:00</t>
  </si>
  <si>
    <t>19.11.2021 10:52:40</t>
  </si>
  <si>
    <t>BAYAT ALANDAMLARI TR-1 45-75-M00243_45-75-M00243_2357403</t>
  </si>
  <si>
    <t>19.11.2021 10:52:50</t>
  </si>
  <si>
    <t>19.11.2021 11:56:03</t>
  </si>
  <si>
    <t>19.11.2021 10:32:36</t>
  </si>
  <si>
    <t>19.11.2021 13:04:07</t>
  </si>
  <si>
    <t>DM-4/9 (VATAN HASTANESİ) 45-71-M00211_954728194_954728194</t>
  </si>
  <si>
    <t>19.11.2021 10:36:53</t>
  </si>
  <si>
    <t>19.11.2021 12:24:51</t>
  </si>
  <si>
    <t>AYASKENT-2 TR 35-16-M00013_47445829_56394976_56394976</t>
  </si>
  <si>
    <t>19.11.2021 10:32:54</t>
  </si>
  <si>
    <t>19.11.2021 11:38:56</t>
  </si>
  <si>
    <t>19.11.2021 10:42:18</t>
  </si>
  <si>
    <t>19.11.2021 11:06:32</t>
  </si>
  <si>
    <t>L-191 35-18-L00191_950461047_950461047</t>
  </si>
  <si>
    <t>19.11.2021 10:48:00</t>
  </si>
  <si>
    <t>19.11.2021 13:36:53</t>
  </si>
  <si>
    <t>TR-1-4/4 ESKİ SİNEMAN KABİN 35-20-L00027_D d4b_5925560</t>
  </si>
  <si>
    <t>19.11.2021 10:45:48</t>
  </si>
  <si>
    <t>19.11.2021 12:13:15</t>
  </si>
  <si>
    <t>TR-138 35-19-L00138_956690248_956690248</t>
  </si>
  <si>
    <t>19.11.2021 10:49:12</t>
  </si>
  <si>
    <t>19.11.2021 12:32:47</t>
  </si>
  <si>
    <t>M-1032 35-04-M01032_A k1032 a1b_5890362</t>
  </si>
  <si>
    <t>19.11.2021 11:00:32</t>
  </si>
  <si>
    <t>19.11.2021 18:42:07</t>
  </si>
  <si>
    <t>GÜLBAHÇE TR-278 35-19-L00278_956690841_956690841</t>
  </si>
  <si>
    <t>19.11.2021 10:59:19</t>
  </si>
  <si>
    <t>19.11.2021 13:21:28</t>
  </si>
  <si>
    <t>TÜRK TELEKOM KARAHÖYÜK RADYOLİNK ÖZEL 45-72-M00149Ö_45-72-M00149Ö_2361260</t>
  </si>
  <si>
    <t>19.11.2021 11:05:11</t>
  </si>
  <si>
    <t>19.11.2021 11:19:13</t>
  </si>
  <si>
    <t>19.11.2021 10:59:38</t>
  </si>
  <si>
    <t>19.11.2021 12:08:53</t>
  </si>
  <si>
    <t>19.11.2021 11:10:28</t>
  </si>
  <si>
    <t>19.11.2021 15:56:14</t>
  </si>
  <si>
    <t>ALKAN KÖYÜ TR-1 45-73-M00204_945665862_945665862</t>
  </si>
  <si>
    <t>19.11.2021 10:42:56</t>
  </si>
  <si>
    <t>19.11.2021 11:46:54</t>
  </si>
  <si>
    <t>TR-1 GÖLCÜKLER 35-22-M00001_35-22-M00001_80000757</t>
  </si>
  <si>
    <t>19.11.2021 11:32:00</t>
  </si>
  <si>
    <t>19.11.2021 12:12:16</t>
  </si>
  <si>
    <t>19.11.2021 11:33:32</t>
  </si>
  <si>
    <t>19.11.2021 12:21:31</t>
  </si>
  <si>
    <t>ÖDEMİŞ İM 35-15-A00001_ESKİ OVAKENT L15_2310686</t>
  </si>
  <si>
    <t>19.11.2021 11:34:09</t>
  </si>
  <si>
    <t>19.11.2021 12:54:07</t>
  </si>
  <si>
    <t>AKHİSAR İM 45-72-A00001_KAYALIOĞLU L14_2057352</t>
  </si>
  <si>
    <t>19.11.2021 13:48:08</t>
  </si>
  <si>
    <t>SALİHLİ TM 45-78-A00004_HatBaşıAyırıcı_53140381 M08_53140381</t>
  </si>
  <si>
    <t>19.11.2021 11:28:15</t>
  </si>
  <si>
    <t>19.11.2021 13:04:36</t>
  </si>
  <si>
    <t>BOZCAYAKA TR-1 35-15-L00919_915116929_915116929</t>
  </si>
  <si>
    <t>19.11.2021 11:50:49</t>
  </si>
  <si>
    <t>19.11.2021 15:41:39</t>
  </si>
  <si>
    <t>AHMET KOCA TR-3 45-71-M00907_45-71-M00907_2355907</t>
  </si>
  <si>
    <t>19.11.2021 11:53:00</t>
  </si>
  <si>
    <t>19.11.2021 12:47:51</t>
  </si>
  <si>
    <t>PINARLI KÖK 35-20-M00085_TR-4 - TR-5 M04_72358872</t>
  </si>
  <si>
    <t>19.11.2021 12:10:48</t>
  </si>
  <si>
    <t>19.11.2021 12:46:14</t>
  </si>
  <si>
    <t>SOMA TR-8/1 45-82-M00085_45-82-M00085_72185518</t>
  </si>
  <si>
    <t>19.11.2021 12:15:54</t>
  </si>
  <si>
    <t>19.11.2021 13:12:41</t>
  </si>
  <si>
    <t>19.11.2021 12:05:06</t>
  </si>
  <si>
    <t>19.11.2021 14:17:22</t>
  </si>
  <si>
    <t>L-109 (AKARCA TR-2) 35-18-L00109_964248761_964248761</t>
  </si>
  <si>
    <t>19.11.2021 12:13:16</t>
  </si>
  <si>
    <t>19.11.2021 19:36:47</t>
  </si>
  <si>
    <t>ÇOBANİSA TARIMSAL SULAMA 45-71-M00938_45-71-M00938_2370335</t>
  </si>
  <si>
    <t>19.11.2021 12:31:53</t>
  </si>
  <si>
    <t>19.11.2021 14:43:40</t>
  </si>
  <si>
    <t>19.11.2021 12:34:20</t>
  </si>
  <si>
    <t>19.11.2021 12:35:40</t>
  </si>
  <si>
    <t>ÇANAKÇI KÖK 45-79-M00194_ÇİMENTEPE YENİKÖY M01_67098847</t>
  </si>
  <si>
    <t>19.11.2021 14:02:04</t>
  </si>
  <si>
    <t>TR-21 (M-721) 35-30-M00721_955298268_955298268</t>
  </si>
  <si>
    <t>19.11.2021 12:19:55</t>
  </si>
  <si>
    <t>19.11.2021 14:55:29</t>
  </si>
  <si>
    <t>AVEA İLETİŞİM A.Ş. ÖZEL TR 45-82-M00289Ö_DIREK TIPI TRAFO HUCRESI H01_2087530</t>
  </si>
  <si>
    <t>19.11.2021 12:38:22</t>
  </si>
  <si>
    <t>19.11.2021 15:35:28</t>
  </si>
  <si>
    <t>M-1036 35-04-M01036_B_56368078_56368078</t>
  </si>
  <si>
    <t>19.11.2021 09:00:00</t>
  </si>
  <si>
    <t>19.11.2021 13:06:13</t>
  </si>
  <si>
    <t>ARDIÇ MAHALLESİ TR-52 35-21-L00132_953366336_953366336</t>
  </si>
  <si>
    <t>19.11.2021 13:11:55</t>
  </si>
  <si>
    <t>19.11.2021 17:12:31</t>
  </si>
  <si>
    <t>M-999 35-09-M00999_97727102_97727102</t>
  </si>
  <si>
    <t>19.11.2021 13:38:05</t>
  </si>
  <si>
    <t>19.11.2021 16:12:48</t>
  </si>
  <si>
    <t>19.11.2021 13:34:20</t>
  </si>
  <si>
    <t>19.11.2021 14:24:53</t>
  </si>
  <si>
    <t>K-986 35-07-K00986_35-07-K00986_2372846</t>
  </si>
  <si>
    <t>19.11.2021 13:46:23</t>
  </si>
  <si>
    <t>19.11.2021 15:21:15</t>
  </si>
  <si>
    <t>DEĞİRMENDERE DM 35-22-M00085_HatBaşıAyırıcı_53133261 M08_53133261</t>
  </si>
  <si>
    <t>19.11.2021 13:44:25</t>
  </si>
  <si>
    <t>19.11.2021 14:23:34</t>
  </si>
  <si>
    <t>BURHAN TR-2 45-78-M00742_B_56391414_56391414</t>
  </si>
  <si>
    <t>19.11.2021 13:44:27</t>
  </si>
  <si>
    <t>19.11.2021 15:27:13</t>
  </si>
  <si>
    <t>DEMİRCİ TM 45-74-A00001_HatBaşıAyırıcı_53135265 M15_53135265</t>
  </si>
  <si>
    <t>19.11.2021 13:52:13</t>
  </si>
  <si>
    <t>19.11.2021 16:09:11</t>
  </si>
  <si>
    <t>SALİM YAVAŞ 45-71-M00922_45-71-M00922_2356459</t>
  </si>
  <si>
    <t>19.11.2021 13:51:27</t>
  </si>
  <si>
    <t>19.11.2021 15:38:34</t>
  </si>
  <si>
    <t>TR-1-3/5 PAMUK PAZARI KABİN 35-20-L00021_955192207_955192207</t>
  </si>
  <si>
    <t>19.11.2021 13:51:39</t>
  </si>
  <si>
    <t>19.11.2021 16:47:57</t>
  </si>
  <si>
    <t>L-279 ERDİL SİTESİ 35-18-L00279_950458029_950458029</t>
  </si>
  <si>
    <t>19.11.2021 14:12:25</t>
  </si>
  <si>
    <t>19.11.2021 16:03:55</t>
  </si>
  <si>
    <t>MORDOĞAN TR-27 35-21-L00154_A_60983560_60983560</t>
  </si>
  <si>
    <t>19.11.2021 14:27:04</t>
  </si>
  <si>
    <t>19.11.2021 15:56:20</t>
  </si>
  <si>
    <t>19.11.2021 14:40:00</t>
  </si>
  <si>
    <t>19.11.2021 15:04:23</t>
  </si>
  <si>
    <t>K-1521 35-01-K01521_911298328_911298328</t>
  </si>
  <si>
    <t>19.11.2021 14:34:17</t>
  </si>
  <si>
    <t>19.11.2021 17:30:38</t>
  </si>
  <si>
    <t>SULUDERE TR-14 35-31-L00393_956587911_956587911</t>
  </si>
  <si>
    <t>19.11.2021 14:54:11</t>
  </si>
  <si>
    <t>19.11.2021 17:27:31</t>
  </si>
  <si>
    <t>YENİCEKÖY TR3 35-15-L00427_915124776_915124776</t>
  </si>
  <si>
    <t>19.11.2021 14:57:10</t>
  </si>
  <si>
    <t>19.11.2021 17:21:06</t>
  </si>
  <si>
    <t>19.11.2021 14:58:05</t>
  </si>
  <si>
    <t>19.11.2021 16:56:16</t>
  </si>
  <si>
    <t>K-821 35-03-K00821_910494575_910494575</t>
  </si>
  <si>
    <t>19.11.2021 14:58:46</t>
  </si>
  <si>
    <t>19.11.2021 18:11:13</t>
  </si>
  <si>
    <t>19.11.2021 14:58:35</t>
  </si>
  <si>
    <t>19.11.2021 18:42:26</t>
  </si>
  <si>
    <t>ALİ  KINAZ VE ARK. T-SULAMA GRB. 35-13-L00115_35-13-L00115_2364566</t>
  </si>
  <si>
    <t>19.11.2021 15:15:19</t>
  </si>
  <si>
    <t>19.11.2021 17:14:25</t>
  </si>
  <si>
    <t>19.11.2021 15:21:56</t>
  </si>
  <si>
    <t>19.11.2021 17:27:33</t>
  </si>
  <si>
    <t>ÇANDARLI TR-24 (DOĞUŞBİRLİK) 35-30-M00024_A a1_42964214</t>
  </si>
  <si>
    <t>19.11.2021 15:21:41</t>
  </si>
  <si>
    <t>19.11.2021 18:37:46</t>
  </si>
  <si>
    <t>MAHMUTLAR KÖK 45-74-M00354_ÇATALOLUK M09_79385671</t>
  </si>
  <si>
    <t>19.11.2021 15:29:10</t>
  </si>
  <si>
    <t>19.11.2021 15:41:00</t>
  </si>
  <si>
    <t>19.11.2021 15:24:26</t>
  </si>
  <si>
    <t>19.11.2021 16:37:33</t>
  </si>
  <si>
    <t>M-2077 35-09-M02077__72410632_72410632</t>
  </si>
  <si>
    <t>19.11.2021 15:46:00</t>
  </si>
  <si>
    <t>19.11.2021 17:53:42</t>
  </si>
  <si>
    <t>GÜMÜLDÜR M-10 35-25-M00010_955263010_955263010</t>
  </si>
  <si>
    <t>19.11.2021 15:45:42</t>
  </si>
  <si>
    <t>19.11.2021 17:17:18</t>
  </si>
  <si>
    <t>OĞLANANASI TR-10 35-22-M00263_954705358_954705358</t>
  </si>
  <si>
    <t>19.11.2021 15:59:21</t>
  </si>
  <si>
    <t>19.11.2021 20:34:44</t>
  </si>
  <si>
    <t>ÇUKURALTI M-11 35-25-M00057_955267064_955267064</t>
  </si>
  <si>
    <t>19.11.2021 16:07:09</t>
  </si>
  <si>
    <t>19.11.2021 18:14:25</t>
  </si>
  <si>
    <t>DM-3/TR-10 SEFERİHİSAR 35-14-M00331_956660805_956660805</t>
  </si>
  <si>
    <t>19.11.2021 16:10:39</t>
  </si>
  <si>
    <t>19.11.2021 17:32:50</t>
  </si>
  <si>
    <t>19.11.2021 15:40:52</t>
  </si>
  <si>
    <t>19.11.2021 16:31:57</t>
  </si>
  <si>
    <t>K-1734 35-03-K01734_E_56367511_56367511</t>
  </si>
  <si>
    <t>19.11.2021 16:10:41</t>
  </si>
  <si>
    <t>19.11.2021 16:31:19</t>
  </si>
  <si>
    <t>19.11.2021 16:14:10</t>
  </si>
  <si>
    <t>19.11.2021 16:39:00</t>
  </si>
  <si>
    <t>19.11.2021 16:21:03</t>
  </si>
  <si>
    <t>19.11.2021 22:28:50</t>
  </si>
  <si>
    <t>M-997 35-03-M00997_910448095_910448095</t>
  </si>
  <si>
    <t>19.11.2021 16:18:04</t>
  </si>
  <si>
    <t>19.11.2021 18:24:02</t>
  </si>
  <si>
    <t>PAŞAKÖY KÖK 45-80-M00052_TAŞDİBİ ÇIKIŞI M010_72063859</t>
  </si>
  <si>
    <t>19.11.2021 16:31:22</t>
  </si>
  <si>
    <t>19.11.2021 17:06:46</t>
  </si>
  <si>
    <t>DEĞİRMENDERE DM 35-22-M00085_ÇİLEME-MALTA-SANCAKLI M08_50066533</t>
  </si>
  <si>
    <t>19.11.2021 16:14:46</t>
  </si>
  <si>
    <t>19.11.2021 17:36:11</t>
  </si>
  <si>
    <t>19.11.2021 16:40:00</t>
  </si>
  <si>
    <t>19.11.2021 18:26:13</t>
  </si>
  <si>
    <t>K-4506 35-03-K04506_910546363_910546363</t>
  </si>
  <si>
    <t>19.11.2021 16:21:37</t>
  </si>
  <si>
    <t>19.11.2021 18:28:35</t>
  </si>
  <si>
    <t>ÇUKURKÖY KÖK 35-29-L00034_HALİM İNMEZ L04_2087133</t>
  </si>
  <si>
    <t>19.11.2021 16:43:54</t>
  </si>
  <si>
    <t>19.11.2021 18:34:42</t>
  </si>
  <si>
    <t>BALABANLI TR-1 35-15-L00965_B_56368955_56368955</t>
  </si>
  <si>
    <t>19.11.2021 16:43:15</t>
  </si>
  <si>
    <t>19.11.2021 18:23:40</t>
  </si>
  <si>
    <t>M-647 35-09-M00647_A_60984939_60984939</t>
  </si>
  <si>
    <t>19.11.2021 16:53:00</t>
  </si>
  <si>
    <t>19.11.2021 18:24:40</t>
  </si>
  <si>
    <t>K-2494 35-08-K02494_913238591_913238591</t>
  </si>
  <si>
    <t>19.11.2021 16:52:23</t>
  </si>
  <si>
    <t>19.11.2021 19:07:42</t>
  </si>
  <si>
    <t>YENİ ŞAKRAN TR-6 35-17-M00206_950309155_950309155</t>
  </si>
  <si>
    <t>19.11.2021 16:52:53</t>
  </si>
  <si>
    <t>19.11.2021 18:37:33</t>
  </si>
  <si>
    <t>SARIÇALI TR-1 35-27-M01050_A_65514179_65514179</t>
  </si>
  <si>
    <t>19.11.2021 16:58:23</t>
  </si>
  <si>
    <t>19.11.2021 19:30:47</t>
  </si>
  <si>
    <t>HACIRAHMANLI TR-8 45-80-M00085_HACIRAHMANLI TR-10 M05_72198170</t>
  </si>
  <si>
    <t>19.11.2021 16:54:43</t>
  </si>
  <si>
    <t>19.11.2021 17:23:59</t>
  </si>
  <si>
    <t>19.11.2021 17:06:51</t>
  </si>
  <si>
    <t>19.11.2021 20:02:44</t>
  </si>
  <si>
    <t>K-1521 35-01-K01521_C_56376466_56376466</t>
  </si>
  <si>
    <t>19.11.2021 17:07:09</t>
  </si>
  <si>
    <t>19.11.2021 17:46:25</t>
  </si>
  <si>
    <t>DOĞANÇAY İM 35-04-A00004_ANITTEPE M08_77533624</t>
  </si>
  <si>
    <t>19.11.2021 17:07:16</t>
  </si>
  <si>
    <t>19.11.2021 17:33:27</t>
  </si>
  <si>
    <t>KARAOĞLANLI TR-5 45-71-M00568_45-71-M00568_2353706</t>
  </si>
  <si>
    <t>19.11.2021 17:25:00</t>
  </si>
  <si>
    <t>19.11.2021 18:39:36</t>
  </si>
  <si>
    <t>K-4568 35-10-K04568_ÖZEL SDP1_5885384</t>
  </si>
  <si>
    <t>19.11.2021 17:30:00</t>
  </si>
  <si>
    <t>19.11.2021 18:37:23</t>
  </si>
  <si>
    <t>MASKİ ARITMA KÖK 45-72-M00121_RADYOLİNG ÇIKIŞ ÖZEL M03_66495145</t>
  </si>
  <si>
    <t>19.11.2021 17:26:25</t>
  </si>
  <si>
    <t>19.11.2021 18:00:17</t>
  </si>
  <si>
    <t>DAĞTEKKE TR-1 35-26-M00470_956609661_956609661</t>
  </si>
  <si>
    <t>19.11.2021 17:21:37</t>
  </si>
  <si>
    <t>19.11.2021 19:03:34</t>
  </si>
  <si>
    <t>M-1426 35-04-M01426_M-2445 M05_2320016</t>
  </si>
  <si>
    <t>19.11.2021 17:36:16</t>
  </si>
  <si>
    <t>19.11.2021 19:28:49</t>
  </si>
  <si>
    <t>BADEMLER TR-1 35-19-L00298_956668911_956668911</t>
  </si>
  <si>
    <t>19.11.2021 17:35:39</t>
  </si>
  <si>
    <t>19.11.2021 19:43:49</t>
  </si>
  <si>
    <t>SALİHLİ TR-108/A 45-78-L00734_953260091_953260091</t>
  </si>
  <si>
    <t>19.11.2021 17:33:33</t>
  </si>
  <si>
    <t>19.11.2021 20:10:31</t>
  </si>
  <si>
    <t>YAKAKÖY ULUPINAR TR-3 45-75-M00258_DIREK TIPI TRAFO HUCRESI H01_2088404</t>
  </si>
  <si>
    <t>19.11.2021 17:44:00</t>
  </si>
  <si>
    <t>19.11.2021 18:49:07</t>
  </si>
  <si>
    <t>YANIKKÖY TR-1 35-28-M00215_953383039_953383039</t>
  </si>
  <si>
    <t>19.11.2021 17:45:58</t>
  </si>
  <si>
    <t>19.11.2021 20:18:53</t>
  </si>
  <si>
    <t>SAYIK TR-1 45-74-M00217_DIREK TIPI TRAFO HUCRESI H01_2053907</t>
  </si>
  <si>
    <t>19.11.2021 17:43:15</t>
  </si>
  <si>
    <t>19.11.2021 19:43:20</t>
  </si>
  <si>
    <t>BAĞYURDU KÖK 35-27-L00239_HALİLBEYLİ TR-1 KÖK L04_72157252</t>
  </si>
  <si>
    <t>19.11.2021 17:59:50</t>
  </si>
  <si>
    <t>19.11.2021 18:21:01</t>
  </si>
  <si>
    <t>K-1866 35-09-K01866_912642839_912642839</t>
  </si>
  <si>
    <t>19.11.2021 18:00:01</t>
  </si>
  <si>
    <t>19.11.2021 18:49:12</t>
  </si>
  <si>
    <t>19.11.2021 18:06:30</t>
  </si>
  <si>
    <t>19.11.2021 18:07:39</t>
  </si>
  <si>
    <t>TR-77 HULUSİ İZLEYEN GRB. 35-15-M00077_B_56370340_56370340</t>
  </si>
  <si>
    <t>19.11.2021 18:05:24</t>
  </si>
  <si>
    <t>19.11.2021 23:01:40</t>
  </si>
  <si>
    <t>ASARLIK TR-10 35-28-M00593_953370623_953370623</t>
  </si>
  <si>
    <t>19.11.2021 18:01:36</t>
  </si>
  <si>
    <t>19.11.2021 19:45:17</t>
  </si>
  <si>
    <t>ÇANDARLI TR-23 35-30-M00023_35-30-M00023_79436914</t>
  </si>
  <si>
    <t>19.11.2021 17:48:10</t>
  </si>
  <si>
    <t>19.11.2021 18:48:54</t>
  </si>
  <si>
    <t>BOYACIK TR-1 45-74-M00377_945580066_945580066</t>
  </si>
  <si>
    <t>19.11.2021 18:09:24</t>
  </si>
  <si>
    <t>19.11.2021 21:33:04</t>
  </si>
  <si>
    <t>YAKACIK TR-2 35-20-L00233_5830925_56373466_56373466</t>
  </si>
  <si>
    <t>19.11.2021 18:17:16</t>
  </si>
  <si>
    <t>19.11.2021 19:34:18</t>
  </si>
  <si>
    <t>TR-128 35-15-M00128_950375454_950375454</t>
  </si>
  <si>
    <t>19.11.2021 18:10:35</t>
  </si>
  <si>
    <t>19.11.2021 20:26:33</t>
  </si>
  <si>
    <t>YUNTDAĞYENİCE KÖYÜ TR-1 45-71-M01699_43175956_56384147_56384147</t>
  </si>
  <si>
    <t>19.11.2021 18:16:33</t>
  </si>
  <si>
    <t>19.11.2021 20:52:33</t>
  </si>
  <si>
    <t>L-256 (18 KABİN) 35-18-L00256_6197700_56370170_56370170</t>
  </si>
  <si>
    <t>19.11.2021 18:15:02</t>
  </si>
  <si>
    <t>19.11.2021 22:17:02</t>
  </si>
  <si>
    <t>K-646 35-01-K00646_913755017_913755017</t>
  </si>
  <si>
    <t>19.11.2021 14:32:48</t>
  </si>
  <si>
    <t>19.11.2021 19:54:57</t>
  </si>
  <si>
    <t>PINARKÖY TR-1 35-16-L00265_950218330_950218330</t>
  </si>
  <si>
    <t>19.11.2021 18:15:37</t>
  </si>
  <si>
    <t>19.11.2021 19:56:38</t>
  </si>
  <si>
    <t>L-295 35-18-L00295_6197188_56370564_56370564</t>
  </si>
  <si>
    <t>19.11.2021 18:38:48</t>
  </si>
  <si>
    <t>19.11.2021 22:33:57</t>
  </si>
  <si>
    <t>L-146 YEŞİLIRMAK SİTESİ 35-18-L00146_5719108 a3_5782017</t>
  </si>
  <si>
    <t>19.11.2021 18:42:18</t>
  </si>
  <si>
    <t>19.11.2021 23:25:41</t>
  </si>
  <si>
    <t>GERELİ KÖYÜ KAVAKKUYU TR 4 35-15-M00221_950398606_950398606</t>
  </si>
  <si>
    <t>19.11.2021 18:54:51</t>
  </si>
  <si>
    <t>19.11.2021 22:12:43</t>
  </si>
  <si>
    <t>TR-21 (M-721) 35-30-M00721_A _43010872</t>
  </si>
  <si>
    <t>19.11.2021 18:30:38</t>
  </si>
  <si>
    <t>19.11.2021 22:41:10</t>
  </si>
  <si>
    <t>K-444 35-02-K00444_99567901_99567901</t>
  </si>
  <si>
    <t>19.11.2021 18:49:15</t>
  </si>
  <si>
    <t>19.11.2021 19:53:04</t>
  </si>
  <si>
    <t>KINIK TR-28 35-24-L00218_955226443_955226443</t>
  </si>
  <si>
    <t>19.11.2021 18:59:10</t>
  </si>
  <si>
    <t>19.11.2021 19:57:22</t>
  </si>
  <si>
    <t>KAPAKLI TR-7 45-72-M00314_B_56390338_56390338</t>
  </si>
  <si>
    <t>19.11.2021 19:19:00</t>
  </si>
  <si>
    <t>19.11.2021 19:46:10</t>
  </si>
  <si>
    <t>DM-3/TR-21 (ESKİ TR-29) 35-26-M01364_956620776_956620776</t>
  </si>
  <si>
    <t>19.11.2021 19:07:26</t>
  </si>
  <si>
    <t>19.11.2021 20:18:39</t>
  </si>
  <si>
    <t>19.11.2021 19:34:40</t>
  </si>
  <si>
    <t>19.11.2021 19:48:00</t>
  </si>
  <si>
    <t>ORTA MAHALLE M-48 35-25-M00123_A_56357641_56357641</t>
  </si>
  <si>
    <t>19.11.2021 19:22:58</t>
  </si>
  <si>
    <t>19.11.2021 20:40:21</t>
  </si>
  <si>
    <t>K-4786 35-04-K04786_99417446_99417446</t>
  </si>
  <si>
    <t>19.11.2021 20:01:24</t>
  </si>
  <si>
    <t>20.11.2021 00:20:18</t>
  </si>
  <si>
    <t>K-3525 35-01-K03525_35-01-K03525_2347920</t>
  </si>
  <si>
    <t>19.11.2021 19:55:56</t>
  </si>
  <si>
    <t>19.11.2021 21:26:12</t>
  </si>
  <si>
    <t>19.11.2021 20:18:17</t>
  </si>
  <si>
    <t>19.11.2021 22:16:28</t>
  </si>
  <si>
    <t>DM-14/13 45-71-M00562_953208784_953208784</t>
  </si>
  <si>
    <t>19.11.2021 20:16:58</t>
  </si>
  <si>
    <t>19.11.2021 22:04:02</t>
  </si>
  <si>
    <t>MERDİVENLİ TR-1 35-30-M00161_955296712_955296712</t>
  </si>
  <si>
    <t>19.11.2021 21:13:19</t>
  </si>
  <si>
    <t>20.11.2021 00:00:19</t>
  </si>
  <si>
    <t>MURADİYE TR-2 SU DEPOSU 45-71-M00199_953221348_953221348</t>
  </si>
  <si>
    <t>19.11.2021 21:19:00</t>
  </si>
  <si>
    <t>20.11.2021 00:34:51</t>
  </si>
  <si>
    <t>ULUCAK TM 35-28-A00002_MENEMEN-2 M11_2313463</t>
  </si>
  <si>
    <t>19.11.2021 21:39:00</t>
  </si>
  <si>
    <t>19.11.2021 21:56:00</t>
  </si>
  <si>
    <t>19.11.2021 21:34:49</t>
  </si>
  <si>
    <t>20.11.2021 00:59:19</t>
  </si>
  <si>
    <t>19.11.2021 21:51:00</t>
  </si>
  <si>
    <t>19.11.2021 23:14:10</t>
  </si>
  <si>
    <t>DM-21/19 (BATI SK) 45-71-M00468_45-71-M00468_72108161</t>
  </si>
  <si>
    <t>19.11.2021 22:01:33</t>
  </si>
  <si>
    <t>19.11.2021 23:40:41</t>
  </si>
  <si>
    <t>L-142 TEOS EVLERİ 35-14-L00142_956660733_956660733</t>
  </si>
  <si>
    <t>19.11.2021 22:06:31</t>
  </si>
  <si>
    <t>19.11.2021 22:51:10</t>
  </si>
  <si>
    <t>MENEMEN İM 35-28-A00001_ULUCAK-1 M03_2311530</t>
  </si>
  <si>
    <t>19.11.2021 22:44:00</t>
  </si>
  <si>
    <t>19.11.2021 22:02:46</t>
  </si>
  <si>
    <t>20.11.2021 00:55:32</t>
  </si>
  <si>
    <t>ALÇUK TM 35-17-A00001_DERSAN-1 M26_2055283</t>
  </si>
  <si>
    <t>19.11.2021 22:09:02</t>
  </si>
  <si>
    <t>K-1390 35-01-K01390_911852250_911852250</t>
  </si>
  <si>
    <t>19.11.2021 22:13:51</t>
  </si>
  <si>
    <t>19.11.2021 23:44:37</t>
  </si>
  <si>
    <t>KEMER TR-20 35-31-L00529_956597008_956597008</t>
  </si>
  <si>
    <t>19.11.2021 22:13:22</t>
  </si>
  <si>
    <t>19.11.2021 23:57:33</t>
  </si>
  <si>
    <t>19.11.2021 22:47:42</t>
  </si>
  <si>
    <t>19.11.2021 22:48:12</t>
  </si>
  <si>
    <t>ZEYTİNALANI TR-101 35-19-L00101_ZEYTİNALAN İM L03_2122208</t>
  </si>
  <si>
    <t>19.11.2021 22:53:43</t>
  </si>
  <si>
    <t>19.11.2021 23:13:10</t>
  </si>
  <si>
    <t>K-1330 35-02-K01330_910123438_910123438</t>
  </si>
  <si>
    <t>19.11.2021 23:31:09</t>
  </si>
  <si>
    <t>20.11.2021 03:11:47</t>
  </si>
  <si>
    <t>19.11.2021 23:51:19</t>
  </si>
  <si>
    <t>20.11.2021 01:06:05</t>
  </si>
  <si>
    <t>TİRE İM-DM-1 35-29-A00001_GÖKÇEN-1 M07_2312227</t>
  </si>
  <si>
    <t>20.11.2021 00:01:34</t>
  </si>
  <si>
    <t>20.11.2021 05:54:58</t>
  </si>
  <si>
    <t>SARIGÖL DM 45-79-M00069_ESKİ KÖYLER FİDERİ M05_2076621</t>
  </si>
  <si>
    <t>20.11.2021 00:29:43</t>
  </si>
  <si>
    <t>20.11.2021 00:30:22</t>
  </si>
  <si>
    <t>20.11.2021 00:46:53</t>
  </si>
  <si>
    <t>20.11.2021 01:33:22</t>
  </si>
  <si>
    <t>K-3327 35-09-K03327_TRAFO K01_45397674</t>
  </si>
  <si>
    <t>20.11.2021 00:55:33</t>
  </si>
  <si>
    <t>20.11.2021 03:18:00</t>
  </si>
  <si>
    <t>20.11.2021 01:10:00</t>
  </si>
  <si>
    <t>20.11.2021 01:40:09</t>
  </si>
  <si>
    <t>ALAŞEHİR TM 45-73-A00001_TEKEL M14_2057675</t>
  </si>
  <si>
    <t>20.11.2021 01:09:13</t>
  </si>
  <si>
    <t>20.11.2021 01:29:35</t>
  </si>
  <si>
    <t>ALAŞEHİR TM 45-73-A00001_YEŞİLYURT M06_2057205</t>
  </si>
  <si>
    <t>20.11.2021 01:08:22</t>
  </si>
  <si>
    <t>20.11.2021 01:43:45</t>
  </si>
  <si>
    <t>ALAŞEHİR TM 45-73-A00001_CABBAR DM-1 M07_2057208</t>
  </si>
  <si>
    <t>20.11.2021 01:06:52</t>
  </si>
  <si>
    <t>20.11.2021 01:24:00</t>
  </si>
  <si>
    <t>20.11.2021 01:04:52</t>
  </si>
  <si>
    <t>20.11.2021 01:28:00</t>
  </si>
  <si>
    <t>K-68 GEÇİT 35-02-K00068_K-4162 K06_72045572</t>
  </si>
  <si>
    <t>20.11.2021 02:00:33</t>
  </si>
  <si>
    <t>20.11.2021 02:01:55</t>
  </si>
  <si>
    <t>20.11.2021 02:07:33</t>
  </si>
  <si>
    <t>20.11.2021 02:10:13</t>
  </si>
  <si>
    <t>ALAŞEHİR TM 45-73-A00001_ALAŞEHİR ŞEHİR-2 M03_2057197</t>
  </si>
  <si>
    <t>20.11.2021 01:03:03</t>
  </si>
  <si>
    <t>20.11.2021 01:19:00</t>
  </si>
  <si>
    <t>BERGAMA İM-2 35-16-A00002_TR-128(TM-2/128) L11_2055214</t>
  </si>
  <si>
    <t>20.11.2021 02:32:22</t>
  </si>
  <si>
    <t>20.11.2021 02:47:11</t>
  </si>
  <si>
    <t>20.11.2021 04:04:53</t>
  </si>
  <si>
    <t>20.11.2021 04:17:36</t>
  </si>
  <si>
    <t>CEVİZLİ BALYERİ TR-8 35-31-L00326_47797223_56351958_56351958</t>
  </si>
  <si>
    <t>20.11.2021 04:30:02</t>
  </si>
  <si>
    <t>20.11.2021 08:22:12</t>
  </si>
  <si>
    <t>ÇEŞME İM 35-18-A00001_ALAÇATI-1 M04_2053065</t>
  </si>
  <si>
    <t>20.11.2021 05:28:53</t>
  </si>
  <si>
    <t>20.11.2021 06:03:00</t>
  </si>
  <si>
    <t>K-3693 35-10-K03693_912479397_912479397</t>
  </si>
  <si>
    <t>20.11.2021 05:44:38</t>
  </si>
  <si>
    <t>20.11.2021 06:18:47</t>
  </si>
  <si>
    <t>20.11.2021 05:58:04</t>
  </si>
  <si>
    <t>20.11.2021 06:13:00</t>
  </si>
  <si>
    <t>TATAR DM 35-19-M00256_ALAÇATI-1 ÇIKIŞ M12_2319183</t>
  </si>
  <si>
    <t>20.11.2021 06:13:14</t>
  </si>
  <si>
    <t>20.11.2021 06:58:23</t>
  </si>
  <si>
    <t>ZEYTİNALAN İM 35-19-A00002_TR-98 L14_2308006</t>
  </si>
  <si>
    <t>20.11.2021 06:49:25</t>
  </si>
  <si>
    <t>20.11.2021 11:16:17</t>
  </si>
  <si>
    <t>K-3100 35-02-K03100_C_56379052_56379052</t>
  </si>
  <si>
    <t>20.11.2021 06:59:38</t>
  </si>
  <si>
    <t>20.11.2021 09:29:10</t>
  </si>
  <si>
    <t>ÇORAKLAR TR 35-17-M00442_10089424_56357055_56357055</t>
  </si>
  <si>
    <t>20.11.2021 07:30:08</t>
  </si>
  <si>
    <t>20.11.2021 09:45:45</t>
  </si>
  <si>
    <t>YUNTDAĞYENİCE KÖYÜ TR-1 45-71-M01699_953214065_953214065</t>
  </si>
  <si>
    <t>20.11.2021 07:42:15</t>
  </si>
  <si>
    <t>20.11.2021 10:15:17</t>
  </si>
  <si>
    <t>UZUNKÖY TR-1 35-31-L00144_A_72255945_72255945</t>
  </si>
  <si>
    <t>20.11.2021 08:18:32</t>
  </si>
  <si>
    <t>20.11.2021 14:27:33</t>
  </si>
  <si>
    <t>K-3693 35-10-K03693_912291167_912291167</t>
  </si>
  <si>
    <t>20.11.2021 08:27:30</t>
  </si>
  <si>
    <t>20.11.2021 09:55:14</t>
  </si>
  <si>
    <t>20.11.2021 08:24:37</t>
  </si>
  <si>
    <t>20.11.2021 09:11:14</t>
  </si>
  <si>
    <t>EMENLER TR-1 35-31-L00139_47840981_56390482_56390482</t>
  </si>
  <si>
    <t>20.11.2021 08:36:01</t>
  </si>
  <si>
    <t>20.11.2021 15:05:26</t>
  </si>
  <si>
    <t>OCAKLI TR-1 35-15-L00770_35-15-L00770_2365239</t>
  </si>
  <si>
    <t>20.11.2021 09:52:03</t>
  </si>
  <si>
    <t>20.11.2021 09:59:42</t>
  </si>
  <si>
    <t>HASAN  KAYSI 35-30-M00370_35-30-M00370_2369021</t>
  </si>
  <si>
    <t>20.11.2021 08:47:10</t>
  </si>
  <si>
    <t>20.11.2021 10:25:21</t>
  </si>
  <si>
    <t>20.11.2021 08:48:23</t>
  </si>
  <si>
    <t>20.11.2021 09:55:34</t>
  </si>
  <si>
    <t>TR-38 45-78-L00038_953250299_953250299</t>
  </si>
  <si>
    <t>20.11.2021 08:54:29</t>
  </si>
  <si>
    <t>20.11.2021 09:34:01</t>
  </si>
  <si>
    <t>K-1561 35-02-K01561_TRAFO K04_2070622</t>
  </si>
  <si>
    <t>20.11.2021 09:01:08</t>
  </si>
  <si>
    <t>20.11.2021 17:24:21</t>
  </si>
  <si>
    <t>DELEMENLER BAHÇEARASI TR-2 45-73-M00795_45-73-M00795_2355891</t>
  </si>
  <si>
    <t>20.11.2021 09:02:31</t>
  </si>
  <si>
    <t>20.11.2021 17:28:13</t>
  </si>
  <si>
    <t>20.11.2021 09:03:15</t>
  </si>
  <si>
    <t>20.11.2021 09:11:29</t>
  </si>
  <si>
    <t>20.11.2021 09:00:55</t>
  </si>
  <si>
    <t>20.11.2021 17:11:12</t>
  </si>
  <si>
    <t>İM-3/TR-2 HIDIRLIK 35-14-L00289_956659081_956659081</t>
  </si>
  <si>
    <t>20.11.2021 08:41:54</t>
  </si>
  <si>
    <t>20.11.2021 11:05:57</t>
  </si>
  <si>
    <t>SARUHANLI TR-24 45-80-M00024_45-80-M00024_2348688</t>
  </si>
  <si>
    <t>20.11.2021 09:10:35</t>
  </si>
  <si>
    <t>20.11.2021 09:25:19</t>
  </si>
  <si>
    <t>KOZANLI TR-1 45-82-M00214_45-82-M00214_2370776</t>
  </si>
  <si>
    <t>20.11.2021 09:14:08</t>
  </si>
  <si>
    <t>20.11.2021 11:53:48</t>
  </si>
  <si>
    <t>20.11.2021 09:15:47</t>
  </si>
  <si>
    <t>20.11.2021 16:24:55</t>
  </si>
  <si>
    <t>SAĞANCI İM 35-16-A00003_SÜLEYMANLI L05_2072981</t>
  </si>
  <si>
    <t>20.11.2021 09:15:43</t>
  </si>
  <si>
    <t>20.11.2021 09:35:40</t>
  </si>
  <si>
    <t>M-1180 35-04-M01180_A_56380648_56380648</t>
  </si>
  <si>
    <t>20.11.2021 09:14:29</t>
  </si>
  <si>
    <t>20.11.2021 10:19:37</t>
  </si>
  <si>
    <t>20.11.2021 09:08:43</t>
  </si>
  <si>
    <t>20.11.2021 09:44:00</t>
  </si>
  <si>
    <t>ŞEMSİLER KEMER TR-4 35-31-L00101_35-31-L00101_2363556</t>
  </si>
  <si>
    <t>20.11.2021 09:18:26</t>
  </si>
  <si>
    <t>20.11.2021 17:02:10</t>
  </si>
  <si>
    <t>KIZILCAAVLU KÖK 35-29-L00056_HatBaşıAyırıcı_53133489 L05_53133489</t>
  </si>
  <si>
    <t>20.11.2021 08:46:16</t>
  </si>
  <si>
    <t>20.11.2021 09:55:16</t>
  </si>
  <si>
    <t>URGANLI TR-1 KÖK 45-83-M00129_45-83-M00129_2351898</t>
  </si>
  <si>
    <t>20.11.2021 09:20:24</t>
  </si>
  <si>
    <t>20.11.2021 17:20:39</t>
  </si>
  <si>
    <t>20.11.2021 09:23:32</t>
  </si>
  <si>
    <t>20.11.2021 18:00:30</t>
  </si>
  <si>
    <t>20.11.2021 09:23:41</t>
  </si>
  <si>
    <t>20.11.2021 17:29:45</t>
  </si>
  <si>
    <t>BURUNCUK TR-4 35-20-L00302_DIREK TIPI TRAFO HUCRESI H01_2045448</t>
  </si>
  <si>
    <t>20.11.2021 09:19:23</t>
  </si>
  <si>
    <t>20.11.2021 17:47:00</t>
  </si>
  <si>
    <t>20.11.2021 09:25:48</t>
  </si>
  <si>
    <t>20.11.2021 17:27:12</t>
  </si>
  <si>
    <t>20.11.2021 09:31:53</t>
  </si>
  <si>
    <t>20.11.2021 17:09:07</t>
  </si>
  <si>
    <t>K-758 35-02-K00758_35-02-K00758_2351173</t>
  </si>
  <si>
    <t>20.11.2021 09:29:06</t>
  </si>
  <si>
    <t>20.11.2021 13:05:27</t>
  </si>
  <si>
    <t>KIZILCAAVLU KÖK 35-29-L00056_KIZILCAAVLU ENH L05_72209632</t>
  </si>
  <si>
    <t>20.11.2021 09:34:23</t>
  </si>
  <si>
    <t>20.11.2021 09:40:13</t>
  </si>
  <si>
    <t>SELÇUK İM/DM 35-13-A00004_OTELLER M03_65986285</t>
  </si>
  <si>
    <t>20.11.2021 09:30:26</t>
  </si>
  <si>
    <t>20.11.2021 11:24:02</t>
  </si>
  <si>
    <t>20.11.2021 09:31:13</t>
  </si>
  <si>
    <t>20.11.2021 09:51:21</t>
  </si>
  <si>
    <t>M-1231 35-01-M01231_A_56354806_56354806</t>
  </si>
  <si>
    <t>20.11.2021 09:35:55</t>
  </si>
  <si>
    <t>20.11.2021 11:53:01</t>
  </si>
  <si>
    <t>YENİCEKÖYÜ TR-1 45-86-M00215_DIREK TIPI TRAFO HUCRESI H01_2082807</t>
  </si>
  <si>
    <t>20.11.2021 09:44:03</t>
  </si>
  <si>
    <t>20.11.2021 11:32:31</t>
  </si>
  <si>
    <t>20.11.2021 09:34:10</t>
  </si>
  <si>
    <t>20.11.2021 12:12:16</t>
  </si>
  <si>
    <t>K-3322 35-09-K03322_915175372_915175372</t>
  </si>
  <si>
    <t>20.11.2021 09:50:13</t>
  </si>
  <si>
    <t>20.11.2021 10:37:01</t>
  </si>
  <si>
    <t>K-3569 35-02-K03569_TRAFO K02_2113293</t>
  </si>
  <si>
    <t>20.11.2021 09:32:03</t>
  </si>
  <si>
    <t>20.11.2021 16:30:07</t>
  </si>
  <si>
    <t>DM-2/4 35-26-M00826__56369031_56369031</t>
  </si>
  <si>
    <t>20.11.2021 09:50:34</t>
  </si>
  <si>
    <t>20.11.2021 10:31:17</t>
  </si>
  <si>
    <t>L-126 35-18-L00126_6497245_60982883_60982883</t>
  </si>
  <si>
    <t>20.11.2021 09:56:58</t>
  </si>
  <si>
    <t>20.11.2021 13:59:29</t>
  </si>
  <si>
    <t>20.11.2021 10:01:33</t>
  </si>
  <si>
    <t>20.11.2021 17:31:56</t>
  </si>
  <si>
    <t>IŞIKLAR KÖK 45-73-M00467_BAKLACI M02_67094287</t>
  </si>
  <si>
    <t>20.11.2021 09:33:37</t>
  </si>
  <si>
    <t>20.11.2021 11:14:35</t>
  </si>
  <si>
    <t>ARMUTLU İM 35-27-A00001_ARMATEKS-OMRAT M05_2307562</t>
  </si>
  <si>
    <t>20.11.2021 10:06:00</t>
  </si>
  <si>
    <t>20.11.2021 17:18:00</t>
  </si>
  <si>
    <t>TR-10 BABACAN 35-19-L00010_8029982_56375032_56375032</t>
  </si>
  <si>
    <t>20.11.2021 10:07:49</t>
  </si>
  <si>
    <t>20.11.2021 12:07:34</t>
  </si>
  <si>
    <t>K-1755 35-02-K01755_A_56379933_56379933</t>
  </si>
  <si>
    <t>20.11.2021 10:24:23</t>
  </si>
  <si>
    <t>20.11.2021 17:16:22</t>
  </si>
  <si>
    <t>PAYAMLI M-21 35-25-M00171_95000540404_95000540404</t>
  </si>
  <si>
    <t>20.11.2021 10:14:50</t>
  </si>
  <si>
    <t>20.11.2021 12:28:57</t>
  </si>
  <si>
    <t>DM-11 45-71-M00280_DM-8 M03_2125719</t>
  </si>
  <si>
    <t>20.11.2021 10:31:42</t>
  </si>
  <si>
    <t>20.11.2021 15:57:09</t>
  </si>
  <si>
    <t>K-1596 35-03-K01596_910340168_910340168</t>
  </si>
  <si>
    <t>20.11.2021 10:36:03</t>
  </si>
  <si>
    <t>20.11.2021 17:38:54</t>
  </si>
  <si>
    <t>20.11.2021 10:41:45</t>
  </si>
  <si>
    <t>20.11.2021 11:27:59</t>
  </si>
  <si>
    <t>DM-8 45-71-M00295_DM-1/1 M06_66408430</t>
  </si>
  <si>
    <t>20.11.2021 10:42:00</t>
  </si>
  <si>
    <t>20.11.2021 10:49:00</t>
  </si>
  <si>
    <t>M-2740 35-02-M02740_962642972_962642972</t>
  </si>
  <si>
    <t>20.11.2021 10:43:10</t>
  </si>
  <si>
    <t>20.11.2021 13:09:47</t>
  </si>
  <si>
    <t>MORDOĞAN YUVAM SİTESİ TR 35-21-L00167_35-21-L00167_72200546</t>
  </si>
  <si>
    <t>20.11.2021 10:47:50</t>
  </si>
  <si>
    <t>20.11.2021 14:32:59</t>
  </si>
  <si>
    <t>YELKİ TR-22 35-10-L00022_915072026_915072026</t>
  </si>
  <si>
    <t>20.11.2021 10:48:05</t>
  </si>
  <si>
    <t>20.11.2021 12:02:49</t>
  </si>
  <si>
    <t>FOÇAKÖY TR-1 35-23-M00222_42066366_56357418_56357418</t>
  </si>
  <si>
    <t>20.11.2021 10:49:23</t>
  </si>
  <si>
    <t>20.11.2021 13:05:06</t>
  </si>
  <si>
    <t>K-4294 35-02-K04294_B_56366250_56366250</t>
  </si>
  <si>
    <t>20.11.2021 10:59:03</t>
  </si>
  <si>
    <t>20.11.2021 12:04:57</t>
  </si>
  <si>
    <t>K-222 35-01-K00222_F k222/f1_5899284</t>
  </si>
  <si>
    <t>20.11.2021 10:47:40</t>
  </si>
  <si>
    <t>20.11.2021 12:58:59</t>
  </si>
  <si>
    <t>K-1146 35-07-K01146_35-07-K01146_48437433</t>
  </si>
  <si>
    <t>20.11.2021 11:00:35</t>
  </si>
  <si>
    <t>20.11.2021 12:36:45</t>
  </si>
  <si>
    <t>20.11.2021 11:07:44</t>
  </si>
  <si>
    <t>20.11.2021 12:55:33</t>
  </si>
  <si>
    <t>OSMANCIK TR-1 45-83-L00243_45-83-L00243_2359482</t>
  </si>
  <si>
    <t>20.11.2021 10:07:43</t>
  </si>
  <si>
    <t>20.11.2021 15:53:21</t>
  </si>
  <si>
    <t>20.11.2021 11:07:00</t>
  </si>
  <si>
    <t>20.11.2021 12:38:19</t>
  </si>
  <si>
    <t>K-2814 35-04-K02814_G_56371869_56371869</t>
  </si>
  <si>
    <t>20.11.2021 11:20:45</t>
  </si>
  <si>
    <t>20.11.2021 14:15:01</t>
  </si>
  <si>
    <t>KUŞLUK ÇAMKÖY TR-1 45-75-M00144_DIREK TIPI TRAFO HUCRESI H01_2085452</t>
  </si>
  <si>
    <t>20.11.2021 11:31:00</t>
  </si>
  <si>
    <t>20.11.2021 12:22:19</t>
  </si>
  <si>
    <t>SIRIMLI CINGILLAR TR-4 35-31-L00195_DIREK TIPI TRAFO HUCRESI H01_2046222</t>
  </si>
  <si>
    <t>20.11.2021 11:37:00</t>
  </si>
  <si>
    <t>20.11.2021 12:03:00</t>
  </si>
  <si>
    <t>TR-1/2 45-72-M00002_956494635_956494635</t>
  </si>
  <si>
    <t>20.11.2021 11:38:19</t>
  </si>
  <si>
    <t>20.11.2021 14:20:46</t>
  </si>
  <si>
    <t>TR-107 35-26-M00107_35-26-M00107_65976163</t>
  </si>
  <si>
    <t>20.11.2021 11:43:24</t>
  </si>
  <si>
    <t>20.11.2021 14:24:13</t>
  </si>
  <si>
    <t>YAŞAR SÖKELİOĞLU-1 35-20-L00099_9096100_56360475_56360475</t>
  </si>
  <si>
    <t>20.11.2021 11:39:04</t>
  </si>
  <si>
    <t>20.11.2021 12:23:33</t>
  </si>
  <si>
    <t>IŞIKLAR RAHMANLAR TR-1 35-29-M00274_A_56360478_56360478</t>
  </si>
  <si>
    <t>20.11.2021 11:46:08</t>
  </si>
  <si>
    <t>20.11.2021 14:29:31</t>
  </si>
  <si>
    <t>KAYMAKÇI İM 35-15-A00004_GERİLİM-ÖLÇÜ/TRAFO-A L03_2121820</t>
  </si>
  <si>
    <t>20.11.2021 11:54:53</t>
  </si>
  <si>
    <t>20.11.2021 11:56:53</t>
  </si>
  <si>
    <t>KAYMAKÇI İM 35-15-A00004_TR-B M03_2333302</t>
  </si>
  <si>
    <t>20.11.2021 12:01:44</t>
  </si>
  <si>
    <t>20.11.2021 12:25:39</t>
  </si>
  <si>
    <t>TR-113 45-78-L00113_C_56388402_56388402</t>
  </si>
  <si>
    <t>20.11.2021 12:00:37</t>
  </si>
  <si>
    <t>20.11.2021 12:53:41</t>
  </si>
  <si>
    <t>20.11.2021 12:01:49</t>
  </si>
  <si>
    <t>20.11.2021 18:37:56</t>
  </si>
  <si>
    <t>TR-86 45-78-L00086_953265741_953265741</t>
  </si>
  <si>
    <t>20.11.2021 12:13:58</t>
  </si>
  <si>
    <t>20.11.2021 13:09:51</t>
  </si>
  <si>
    <t>ÇAKIRBEYLİ TR-2 35-26-M00487_956610736_956610736</t>
  </si>
  <si>
    <t>20.11.2021 12:18:32</t>
  </si>
  <si>
    <t>20.11.2021 18:49:18</t>
  </si>
  <si>
    <t>M-2390 35-09-M02390_97799202_97799202</t>
  </si>
  <si>
    <t>20.11.2021 12:17:40</t>
  </si>
  <si>
    <t>20.11.2021 14:13:00</t>
  </si>
  <si>
    <t>K-440 35-01-K00440_911055040_911055040</t>
  </si>
  <si>
    <t>20.11.2021 12:47:50</t>
  </si>
  <si>
    <t>20.11.2021 14:39:02</t>
  </si>
  <si>
    <t>KOYUNDERE DM 35-28-M00165_TEZCAN UN M02_66524380</t>
  </si>
  <si>
    <t>20.11.2021 12:44:36</t>
  </si>
  <si>
    <t>20.11.2021 13:27:00</t>
  </si>
  <si>
    <t>ALSANCAK TM 35-01-A00005_MERSİNLİ K11_2308519</t>
  </si>
  <si>
    <t>20.11.2021 13:10:05</t>
  </si>
  <si>
    <t>20.11.2021 13:43:03</t>
  </si>
  <si>
    <t>L-236 35-18-L00236_950441403_950441403</t>
  </si>
  <si>
    <t>20.11.2021 13:14:02</t>
  </si>
  <si>
    <t>20.11.2021 16:02:45</t>
  </si>
  <si>
    <t>K-1104 35-03-K01104_956293871_956293871</t>
  </si>
  <si>
    <t>20.11.2021 12:27:07</t>
  </si>
  <si>
    <t>20.11.2021 16:52:02</t>
  </si>
  <si>
    <t>L-371 35-18-L00371_10566233 C1_5933797</t>
  </si>
  <si>
    <t>20.11.2021 13:30:04</t>
  </si>
  <si>
    <t>20.11.2021 16:14:49</t>
  </si>
  <si>
    <t>L-200 35-18-L00200_950438844_950438844</t>
  </si>
  <si>
    <t>20.11.2021 13:27:37</t>
  </si>
  <si>
    <t>20.11.2021 16:03:58</t>
  </si>
  <si>
    <t>YAKAPINAR TR-1 35-20-L00148_10264027_56375636_56375636</t>
  </si>
  <si>
    <t>20.11.2021 13:36:07</t>
  </si>
  <si>
    <t>20.11.2021 15:04:09</t>
  </si>
  <si>
    <t>20.11.2021 13:38:53</t>
  </si>
  <si>
    <t>20.11.2021 13:40:15</t>
  </si>
  <si>
    <t>OVACIK TR-5 35-31-L00146_47821886_56352421_56352421</t>
  </si>
  <si>
    <t>20.11.2021 13:39:29</t>
  </si>
  <si>
    <t>20.11.2021 15:53:42</t>
  </si>
  <si>
    <t>DM-3/TR-30 35-26-M01632_956616374_956616374</t>
  </si>
  <si>
    <t>20.11.2021 13:45:48</t>
  </si>
  <si>
    <t>20.11.2021 15:16:12</t>
  </si>
  <si>
    <t>SADULLAH SEZER GRB 35-30-M00197_A_56353315_56353315</t>
  </si>
  <si>
    <t>20.11.2021 13:56:36</t>
  </si>
  <si>
    <t>20.11.2021 14:31:48</t>
  </si>
  <si>
    <t>K-2907 35-01-K02907_910504685_910504685</t>
  </si>
  <si>
    <t>20.11.2021 13:57:41</t>
  </si>
  <si>
    <t>20.11.2021 18:38:59</t>
  </si>
  <si>
    <t>SALİHLİ TR-55 45-78-L00766_95000481592_95000481592</t>
  </si>
  <si>
    <t>20.11.2021 14:01:15</t>
  </si>
  <si>
    <t>20.11.2021 18:13:14</t>
  </si>
  <si>
    <t>K-765 35-01-K00765_911349876_911349876</t>
  </si>
  <si>
    <t>20.11.2021 14:00:31</t>
  </si>
  <si>
    <t>20.11.2021 16:06:36</t>
  </si>
  <si>
    <t>ARDIÇ TR-8 35-21-L00131_953362867_953362867</t>
  </si>
  <si>
    <t>20.11.2021 13:49:24</t>
  </si>
  <si>
    <t>20.11.2021 20:08:31</t>
  </si>
  <si>
    <t>DM-1/52 45-71-M00325_953174826_953174826</t>
  </si>
  <si>
    <t>20.11.2021 13:54:41</t>
  </si>
  <si>
    <t>20.11.2021 15:17:00</t>
  </si>
  <si>
    <t>M-12 GERMİYAN 35-18-M00183_A_76953968_76953968</t>
  </si>
  <si>
    <t>20.11.2021 14:07:12</t>
  </si>
  <si>
    <t>20.11.2021 18:35:42</t>
  </si>
  <si>
    <t>K-1204 35-01-K01204_911208666_911208666</t>
  </si>
  <si>
    <t>20.11.2021 13:55:51</t>
  </si>
  <si>
    <t>20.11.2021 18:32:29</t>
  </si>
  <si>
    <t>M-1156 35-03-M01156_A_56366962_56366962</t>
  </si>
  <si>
    <t>20.11.2021 13:53:52</t>
  </si>
  <si>
    <t>20.11.2021 19:38:42</t>
  </si>
  <si>
    <t>K-469 35-02-K00469_TRAFO K05_2071115</t>
  </si>
  <si>
    <t>20.11.2021 14:05:31</t>
  </si>
  <si>
    <t>20.11.2021 16:22:08</t>
  </si>
  <si>
    <t>KOCAOBA KÖK-7 35-30-L00200_ÇATI L03_72060148</t>
  </si>
  <si>
    <t>20.11.2021 14:03:03</t>
  </si>
  <si>
    <t>20.11.2021 15:52:27</t>
  </si>
  <si>
    <t>20.11.2021 14:08:46</t>
  </si>
  <si>
    <t>20.11.2021 15:08:07</t>
  </si>
  <si>
    <t>SAİP TR-2 35-21-L00103_953368677_953368677</t>
  </si>
  <si>
    <t>20.11.2021 14:29:41</t>
  </si>
  <si>
    <t>20.11.2021 16:12:22</t>
  </si>
  <si>
    <t>L-178 35-18-L00178_950442665_950442665</t>
  </si>
  <si>
    <t>20.11.2021 14:30:55</t>
  </si>
  <si>
    <t>20.11.2021 18:28:21</t>
  </si>
  <si>
    <t>DM-3/1 35-26-M00769_956629947_956629947</t>
  </si>
  <si>
    <t>20.11.2021 14:26:55</t>
  </si>
  <si>
    <t>20.11.2021 15:35:37</t>
  </si>
  <si>
    <t>K-1526 35-02-K01526_910265257_910265257</t>
  </si>
  <si>
    <t>20.11.2021 14:37:18</t>
  </si>
  <si>
    <t>20.11.2021 17:22:34</t>
  </si>
  <si>
    <t>20.11.2021 17:20:00</t>
  </si>
  <si>
    <t>20.11.2021 14:38:23</t>
  </si>
  <si>
    <t>20.11.2021 18:19:35</t>
  </si>
  <si>
    <t>KOYUNDERE TR-10 35-28-M00156_35-28-M00156_66533421</t>
  </si>
  <si>
    <t>20.11.2021 14:40:28</t>
  </si>
  <si>
    <t>20.11.2021 15:20:35</t>
  </si>
  <si>
    <t>SAİP TR-2 35-21-L00103_953358149_953358149</t>
  </si>
  <si>
    <t>20.11.2021 14:48:00</t>
  </si>
  <si>
    <t>20.11.2021 15:29:37</t>
  </si>
  <si>
    <t>YUKARIAKTEPE TR-4 35-32-L00141_B_65507650_65507650</t>
  </si>
  <si>
    <t>20.11.2021 14:40:49</t>
  </si>
  <si>
    <t>20.11.2021 19:43:05</t>
  </si>
  <si>
    <t>OCAKLI TR-1 35-15-L00770_950372453_950372453</t>
  </si>
  <si>
    <t>20.11.2021 14:39:29</t>
  </si>
  <si>
    <t>20.11.2021 15:46:54</t>
  </si>
  <si>
    <t>KARABURUN TR-1 35-21-L00001_953358617_953358617</t>
  </si>
  <si>
    <t>20.11.2021 15:03:20</t>
  </si>
  <si>
    <t>20.11.2021 19:58:13</t>
  </si>
  <si>
    <t>20.11.2021 15:07:13</t>
  </si>
  <si>
    <t>20.11.2021 16:33:05</t>
  </si>
  <si>
    <t>PAYAMLI M-24 35-25-M00191_95000042560_95000042560</t>
  </si>
  <si>
    <t>20.11.2021 15:09:55</t>
  </si>
  <si>
    <t>20.11.2021 17:20:23</t>
  </si>
  <si>
    <t>BALABANLI DM 35-15-M00280_HANAYLIKUYU M08_72306333</t>
  </si>
  <si>
    <t>20.11.2021 15:09:05</t>
  </si>
  <si>
    <t>20.11.2021 15:37:34</t>
  </si>
  <si>
    <t>K-1140 35-02-K01140_910151908_910151908</t>
  </si>
  <si>
    <t>20.11.2021 15:08:44</t>
  </si>
  <si>
    <t>20.11.2021 16:32:09</t>
  </si>
  <si>
    <t>20.11.2021 15:24:15</t>
  </si>
  <si>
    <t>20.11.2021 15:33:53</t>
  </si>
  <si>
    <t>M-1180 35-04-M01180_912486260_912486260</t>
  </si>
  <si>
    <t>20.11.2021 15:23:36</t>
  </si>
  <si>
    <t>20.11.2021 21:36:43</t>
  </si>
  <si>
    <t>KARAOĞLANLI TR-6 45-71-M00094_953212262_953212262</t>
  </si>
  <si>
    <t>20.11.2021 15:31:00</t>
  </si>
  <si>
    <t>20.11.2021 16:48:23</t>
  </si>
  <si>
    <t>SEFERİHİSAR İM 35-14-A00002_KÖYLER L09_72378371</t>
  </si>
  <si>
    <t>20.11.2021 15:35:43</t>
  </si>
  <si>
    <t>20.11.2021 15:42:00</t>
  </si>
  <si>
    <t>ÇOBANLAR SUBATAN TR-1 35-15-L00358_B_56371078_56371078</t>
  </si>
  <si>
    <t>20.11.2021 15:34:44</t>
  </si>
  <si>
    <t>20.11.2021 17:59:03</t>
  </si>
  <si>
    <t>M-2071 35-03-M02071_911061077_911061077</t>
  </si>
  <si>
    <t>20.11.2021 15:28:37</t>
  </si>
  <si>
    <t>20.11.2021 17:15:28</t>
  </si>
  <si>
    <t>M-1060 35-02-M01060_910181229_910181229</t>
  </si>
  <si>
    <t>20.11.2021 15:34:23</t>
  </si>
  <si>
    <t>20.11.2021 17:47:19</t>
  </si>
  <si>
    <t>HALİTPAŞA DM 45-80-M00060_HALİTPAŞA ŞEHİR M04_72188655</t>
  </si>
  <si>
    <t>20.11.2021 15:52:53</t>
  </si>
  <si>
    <t>20.11.2021 15:59:00</t>
  </si>
  <si>
    <t>M-13 GERMİYAN 35-18-M00184_35-18-M00184_76954006</t>
  </si>
  <si>
    <t>20.11.2021 15:45:50</t>
  </si>
  <si>
    <t>20.11.2021 19:59:20</t>
  </si>
  <si>
    <t>DOĞANCI TR-1 35-31-L00334_35-31-L00334_2365002</t>
  </si>
  <si>
    <t>20.11.2021 16:11:20</t>
  </si>
  <si>
    <t>20.11.2021 22:16:30</t>
  </si>
  <si>
    <t>YILMAZ TR-29 45-78-M00189__72373215_72373215</t>
  </si>
  <si>
    <t>20.11.2021 16:15:22</t>
  </si>
  <si>
    <t>20.11.2021 17:13:22</t>
  </si>
  <si>
    <t>M-2097 35-04-M02097_DAĞITIM TRAFOSU M-2097 M03_54981328</t>
  </si>
  <si>
    <t>20.11.2021 16:24:00</t>
  </si>
  <si>
    <t>20.11.2021 17:21:33</t>
  </si>
  <si>
    <t>K-4137 35-07-K04137_B k4137/b2_5782108</t>
  </si>
  <si>
    <t>20.11.2021 15:57:50</t>
  </si>
  <si>
    <t>20.11.2021 18:17:15</t>
  </si>
  <si>
    <t>YAĞLAR YAYLA TR-3 35-31-L00040_48580921_56371036_56371036</t>
  </si>
  <si>
    <t>20.11.2021 16:27:39</t>
  </si>
  <si>
    <t>20.11.2021 17:28:36</t>
  </si>
  <si>
    <t>EVRENLİ KÖK 45-73-M00139_EVRENLİ OSMANİYE KOZLUCA M03_2055362</t>
  </si>
  <si>
    <t>20.11.2021 16:35:23</t>
  </si>
  <si>
    <t>20.11.2021 16:36:13</t>
  </si>
  <si>
    <t>DM-16/23 45-71-M02399_953200323_953200323</t>
  </si>
  <si>
    <t>20.11.2021 16:46:23</t>
  </si>
  <si>
    <t>20.11.2021 17:58:16</t>
  </si>
  <si>
    <t>20.11.2021 16:52:13</t>
  </si>
  <si>
    <t>20.11.2021 18:11:01</t>
  </si>
  <si>
    <t>K-1478 35-03-K01478_910949935_910949935</t>
  </si>
  <si>
    <t>20.11.2021 16:55:22</t>
  </si>
  <si>
    <t>20.11.2021 18:23:54</t>
  </si>
  <si>
    <t>TR-337 35-19-L00371_962044006_962044006</t>
  </si>
  <si>
    <t>20.11.2021 17:02:24</t>
  </si>
  <si>
    <t>20.11.2021 20:00:48</t>
  </si>
  <si>
    <t>TR-29 35-27-M00029_912624984_912624984</t>
  </si>
  <si>
    <t>20.11.2021 17:05:17</t>
  </si>
  <si>
    <t>20.11.2021 20:21:59</t>
  </si>
  <si>
    <t>YENİ ŞAKRAN TR-4 35-17-M00204_5653224_65497463_65497463</t>
  </si>
  <si>
    <t>20.11.2021 17:10:00</t>
  </si>
  <si>
    <t>20.11.2021 17:47:50</t>
  </si>
  <si>
    <t>SARISU TR-3 35-31-L00081_47816444_56352574_56352574</t>
  </si>
  <si>
    <t>20.11.2021 17:04:48</t>
  </si>
  <si>
    <t>20.11.2021 19:08:47</t>
  </si>
  <si>
    <t>K-1281 35-01-K01281_912053624_912053624</t>
  </si>
  <si>
    <t>20.11.2021 17:19:03</t>
  </si>
  <si>
    <t>20.11.2021 19:59:00</t>
  </si>
  <si>
    <t>ZEYTİNALAN İM 35-19-A00002_TR-1 (34500) M05_2052143</t>
  </si>
  <si>
    <t>20.11.2021 17:23:32</t>
  </si>
  <si>
    <t>20.11.2021 17:29:00</t>
  </si>
  <si>
    <t>TR-86 LÜTFÜ UYAN GRB. 35-15-M00086_B_56372777_56372777</t>
  </si>
  <si>
    <t>20.11.2021 17:19:36</t>
  </si>
  <si>
    <t>20.11.2021 18:37:32</t>
  </si>
  <si>
    <t>AKSELENDİ TR-7 45-72-L00837_956492079_956492079</t>
  </si>
  <si>
    <t>20.11.2021 17:17:18</t>
  </si>
  <si>
    <t>20.11.2021 21:24:06</t>
  </si>
  <si>
    <t>YÜKSEKKÖY TR-1 35-17-M00184_7956929_56356455_56356455</t>
  </si>
  <si>
    <t>20.11.2021 17:29:16</t>
  </si>
  <si>
    <t>20.11.2021 18:31:07</t>
  </si>
  <si>
    <t>URLA TM-1 35-19-A00004_HatBaşıAyırıcı_53137350 M07_53137350</t>
  </si>
  <si>
    <t>20.11.2021 17:29:12</t>
  </si>
  <si>
    <t>20.11.2021 18:49:00</t>
  </si>
  <si>
    <t>20.11.2021 17:26:51</t>
  </si>
  <si>
    <t>20.11.2021 18:42:23</t>
  </si>
  <si>
    <t>K-1204 35-01-K01204_E_56363756_56363756</t>
  </si>
  <si>
    <t>20.11.2021 17:33:40</t>
  </si>
  <si>
    <t>20.11.2021 18:38:47</t>
  </si>
  <si>
    <t>K-3760 35-02-K03760_913322678_913322678</t>
  </si>
  <si>
    <t>20.11.2021 17:39:48</t>
  </si>
  <si>
    <t>20.11.2021 18:42:25</t>
  </si>
  <si>
    <t>BEBEKLİ TR-3 45-77-L00198_945494160_945494160</t>
  </si>
  <si>
    <t>20.11.2021 17:36:32</t>
  </si>
  <si>
    <t>20.11.2021 18:24:02</t>
  </si>
  <si>
    <t>KARADOĞAN DİKİLİ TAŞ TR-5 35-15-L00387_950408585_950408585</t>
  </si>
  <si>
    <t>20.11.2021 17:42:47</t>
  </si>
  <si>
    <t>20.11.2021 19:03:21</t>
  </si>
  <si>
    <t>TR-9 KİRAZ MERKEZ EMNİYET KARŞISI 35-31-L00009_35-31-L00009_2350516</t>
  </si>
  <si>
    <t>20.11.2021 17:48:45</t>
  </si>
  <si>
    <t>20.11.2021 18:42:16</t>
  </si>
  <si>
    <t>DM06/TR05 HAL İÇİ 45-73-M00042_953010586_953010586</t>
  </si>
  <si>
    <t>20.11.2021 17:48:17</t>
  </si>
  <si>
    <t>20.11.2021 19:24:34</t>
  </si>
  <si>
    <t>K-3961 GEÇİT 35-02-K03961_K-3569 K01_66577845</t>
  </si>
  <si>
    <t>20.11.2021 17:50:35</t>
  </si>
  <si>
    <t>20.11.2021 17:51:13</t>
  </si>
  <si>
    <t>BOYALI TR-1 45-75-M00266_A_56391023_56391023</t>
  </si>
  <si>
    <t>20.11.2021 17:50:42</t>
  </si>
  <si>
    <t>20.11.2021 19:07:20</t>
  </si>
  <si>
    <t>ZEYTİNALAN İM 35-19-A00002_URLA 266 GİRİŞ M03_2052139</t>
  </si>
  <si>
    <t>20.11.2021 17:30:00</t>
  </si>
  <si>
    <t>20.11.2021 18:22:00</t>
  </si>
  <si>
    <t>OVACIK TR-1 35-16-L00262_953318512_953318512</t>
  </si>
  <si>
    <t>20.11.2021 17:56:16</t>
  </si>
  <si>
    <t>20.11.2021 19:44:22</t>
  </si>
  <si>
    <t>20.11.2021 17:52:41</t>
  </si>
  <si>
    <t>20.11.2021 20:22:58</t>
  </si>
  <si>
    <t>HİKMET GIDA KÖK 45-72-M00122_HatBaşıAyırıcı_53136426 M04_53136426</t>
  </si>
  <si>
    <t>20.11.2021 17:20:21</t>
  </si>
  <si>
    <t>20.11.2021 19:39:11</t>
  </si>
  <si>
    <t>20.11.2021 17:43:37</t>
  </si>
  <si>
    <t>20.11.2021 20:07:26</t>
  </si>
  <si>
    <t>ŞEMSİLER KEMER TR-4 35-31-L00101_47982572_56400204_56400204</t>
  </si>
  <si>
    <t>20.11.2021 17:44:17</t>
  </si>
  <si>
    <t>20.11.2021 19:23:31</t>
  </si>
  <si>
    <t>MUSACALI TR-1 45-83-M00402_955156369_955156369</t>
  </si>
  <si>
    <t>20.11.2021 18:01:00</t>
  </si>
  <si>
    <t>20.11.2021 21:45:54</t>
  </si>
  <si>
    <t>20.11.2021 17:26:04</t>
  </si>
  <si>
    <t>20.11.2021 20:58:05</t>
  </si>
  <si>
    <t>TR-1/85 45-83-M00085_48104459_56401058_56401058</t>
  </si>
  <si>
    <t>20.11.2021 18:03:00</t>
  </si>
  <si>
    <t>20.11.2021 19:27:27</t>
  </si>
  <si>
    <t>20.11.2021 18:00:00</t>
  </si>
  <si>
    <t>20.11.2021 18:02:00</t>
  </si>
  <si>
    <t>ÇAMÖNÜ TR-1 35-22-M00165_DIREK TIPI TRAFO HUCRESI H01_2126248</t>
  </si>
  <si>
    <t>20.11.2021 18:11:24</t>
  </si>
  <si>
    <t>20.11.2021 20:20:56</t>
  </si>
  <si>
    <t>YAYAKENT TR-1 35-24-M00001_A_56355202_56355202</t>
  </si>
  <si>
    <t>20.11.2021 18:34:40</t>
  </si>
  <si>
    <t>20.11.2021 20:13:04</t>
  </si>
  <si>
    <t>K-3411 35-08-K03411_948729459_948729459</t>
  </si>
  <si>
    <t>20.11.2021 18:35:24</t>
  </si>
  <si>
    <t>20.11.2021 20:42:38</t>
  </si>
  <si>
    <t>TR-88 45-78-L00088_49361024 a4_49362009</t>
  </si>
  <si>
    <t>20.11.2021 18:25:57</t>
  </si>
  <si>
    <t>20.11.2021 19:40:43</t>
  </si>
  <si>
    <t>20.11.2021 18:35:35</t>
  </si>
  <si>
    <t>20.11.2021 21:08:54</t>
  </si>
  <si>
    <t>DM-8/25 DOĞU KIŞLA KABİN 45-71-M01317_953198561_953198561</t>
  </si>
  <si>
    <t>20.11.2021 18:42:00</t>
  </si>
  <si>
    <t>20.11.2021 19:37:55</t>
  </si>
  <si>
    <t>TEKELLER KÖYÜ TR-1 45-71-M01268_44415599_56387812_56387812</t>
  </si>
  <si>
    <t>20.11.2021 18:40:50</t>
  </si>
  <si>
    <t>20.11.2021 20:00:39</t>
  </si>
  <si>
    <t>20.11.2021 18:49:05</t>
  </si>
  <si>
    <t>20.11.2021 19:37:20</t>
  </si>
  <si>
    <t>K-1561 35-02-K01561_913010837_913010837</t>
  </si>
  <si>
    <t>20.11.2021 18:52:37</t>
  </si>
  <si>
    <t>20.11.2021 20:44:25</t>
  </si>
  <si>
    <t>K-1403 35-01-K01403_912312615_912312615</t>
  </si>
  <si>
    <t>20.11.2021 18:55:21</t>
  </si>
  <si>
    <t>20.11.2021 21:08:31</t>
  </si>
  <si>
    <t>M-2774 35-02-M02774_35-02-M02774_81733276</t>
  </si>
  <si>
    <t>20.11.2021 18:56:32</t>
  </si>
  <si>
    <t>20.11.2021 19:39:29</t>
  </si>
  <si>
    <t>RECEPLİ KÖYÜ TR-2 45-71-M01693_43105808_56388108_56388108</t>
  </si>
  <si>
    <t>20.11.2021 19:17:14</t>
  </si>
  <si>
    <t>20.11.2021 22:22:37</t>
  </si>
  <si>
    <t>KOZBEYLİ TR-4 35-23-M00073_C_56364376_56364376</t>
  </si>
  <si>
    <t>20.11.2021 19:21:40</t>
  </si>
  <si>
    <t>20.11.2021 20:25:06</t>
  </si>
  <si>
    <t>AŞAĞI ILGINDERE TR-1 35-16-M00151_953322134_953322134</t>
  </si>
  <si>
    <t>20.11.2021 19:18:45</t>
  </si>
  <si>
    <t>20.11.2021 20:44:43</t>
  </si>
  <si>
    <t>DM-1/28 35-29-M00028_950342737_950342737</t>
  </si>
  <si>
    <t>20.11.2021 20:31:20</t>
  </si>
  <si>
    <t>URLA TM-1 35-19-A00004_HatBaşıAyırıcı_75048334 M07_75048334</t>
  </si>
  <si>
    <t>20.11.2021 19:42:10</t>
  </si>
  <si>
    <t>20.11.2021 21:45:19</t>
  </si>
  <si>
    <t>SARUHANLI TR-13 45-80-M00013_956560434_956560434</t>
  </si>
  <si>
    <t>20.11.2021 19:46:25</t>
  </si>
  <si>
    <t>20.11.2021 20:31:33</t>
  </si>
  <si>
    <t>DEĞİRMENDERE DM 35-22-M00085_ÇAMÖNÜ - ATAKÖY M09_50066540</t>
  </si>
  <si>
    <t>20.11.2021 19:50:13</t>
  </si>
  <si>
    <t>20.11.2021 19:54:15</t>
  </si>
  <si>
    <t>TAŞDİBİ TR-1 45-80-M00171_ H_73432593</t>
  </si>
  <si>
    <t>20.11.2021 19:40:40</t>
  </si>
  <si>
    <t>20.11.2021 21:24:49</t>
  </si>
  <si>
    <t>DERBENT TR-1 45-78-M00947_49343680_56393892_56393892</t>
  </si>
  <si>
    <t>20.11.2021 20:37:17</t>
  </si>
  <si>
    <t>20.11.2021 22:29:42</t>
  </si>
  <si>
    <t>DM-7/TR-7 35-22-M00688_960378696_960378696</t>
  </si>
  <si>
    <t>20.11.2021 20:31:37</t>
  </si>
  <si>
    <t>20.11.2021 22:37:18</t>
  </si>
  <si>
    <t>KARABURUN TR-4 35-21-L00145_953359925_953359925</t>
  </si>
  <si>
    <t>20.11.2021 20:42:24</t>
  </si>
  <si>
    <t>20.11.2021 22:40:41</t>
  </si>
  <si>
    <t>20.11.2021 20:46:02</t>
  </si>
  <si>
    <t>20.11.2021 22:32:04</t>
  </si>
  <si>
    <t>M-2071 35-03-M02071_910435655_910435655</t>
  </si>
  <si>
    <t>20.11.2021 20:58:31</t>
  </si>
  <si>
    <t>20.11.2021 22:39:54</t>
  </si>
  <si>
    <t>YENİ LİMAN TR-2 35-21-L00051_953357567_953357567</t>
  </si>
  <si>
    <t>20.11.2021 21:30:38</t>
  </si>
  <si>
    <t>20.11.2021 23:44:36</t>
  </si>
  <si>
    <t>20.11.2021 21:46:02</t>
  </si>
  <si>
    <t>20.11.2021 23:36:19</t>
  </si>
  <si>
    <t>DAĞDERE DM 45-72-M00097_GÖRDES M01_2106584</t>
  </si>
  <si>
    <t>20.11.2021 22:06:46</t>
  </si>
  <si>
    <t>20.11.2021 22:09:46</t>
  </si>
  <si>
    <t>DOĞANCI TR-7 35-31-L00332_47904882_56386616_56386616</t>
  </si>
  <si>
    <t>20.11.2021 22:27:55</t>
  </si>
  <si>
    <t>20.11.2021 22:38:30</t>
  </si>
  <si>
    <t>TR-2/13 45-83-M00823_955148500_955148500</t>
  </si>
  <si>
    <t>20.11.2021 22:38:03</t>
  </si>
  <si>
    <t>20.11.2021 23:42:06</t>
  </si>
  <si>
    <t>HACIRAHMANLU TR-10 45-80-M00145_A_56407456_56407456</t>
  </si>
  <si>
    <t>20.11.2021 22:40:00</t>
  </si>
  <si>
    <t>20.11.2021 23:43:43</t>
  </si>
  <si>
    <t>20.11.2021 22:40:16</t>
  </si>
  <si>
    <t>21.11.2021 00:00:45</t>
  </si>
  <si>
    <t>K-3948 35-07-K03948_D D1_61246033</t>
  </si>
  <si>
    <t>20.11.2021 22:38:43</t>
  </si>
  <si>
    <t>21.11.2021 00:31:08</t>
  </si>
  <si>
    <t>20.11.2021 22:44:26</t>
  </si>
  <si>
    <t>21.11.2021 01:10:41</t>
  </si>
  <si>
    <t>DM-8/3 45-71-M00538_953183478_953183478</t>
  </si>
  <si>
    <t>20.11.2021 23:03:00</t>
  </si>
  <si>
    <t>20.11.2021 23:48:07</t>
  </si>
  <si>
    <t>21.11.2021 01:21:42</t>
  </si>
  <si>
    <t>21.11.2021 01:26:55</t>
  </si>
  <si>
    <t>21.11.2021 08:28:34</t>
  </si>
  <si>
    <t>21.11.2021 09:10:39</t>
  </si>
  <si>
    <t>ÇEBİTAŞ DM 35-17-M00266_ÖZKAN-2 ÇIKIŞ M05_66424891</t>
  </si>
  <si>
    <t>21.11.2021 09:01:44</t>
  </si>
  <si>
    <t>21.11.2021 20:21:39</t>
  </si>
  <si>
    <t>M-988 35-03-M00988_910207439_910207439</t>
  </si>
  <si>
    <t>21.11.2021 10:07:22</t>
  </si>
  <si>
    <t>21.11.2021 12:33:35</t>
  </si>
  <si>
    <t>M-1023 35-03-M01023_910453926_910453926</t>
  </si>
  <si>
    <t>21.11.2021 18:25:14</t>
  </si>
  <si>
    <t>21.11.2021 21:21:33</t>
  </si>
  <si>
    <t>K-782 35-01-K00782_35-01-K00782_2350195</t>
  </si>
  <si>
    <t>21.11.2021 20:00:41</t>
  </si>
  <si>
    <t>21.11.2021 20:25:43</t>
  </si>
  <si>
    <t>M-1826 35-02-M01826_35-02-M01826_2348419</t>
  </si>
  <si>
    <t>21.11.2021 09:06:47</t>
  </si>
  <si>
    <t>21.11.2021 17:02:01</t>
  </si>
  <si>
    <t>21.11.2021 10:34:44</t>
  </si>
  <si>
    <t>21.11.2021 10:48:29</t>
  </si>
  <si>
    <t>YOLÜSTÜ İM 35-15-A00002_GERÇEKLİ L12_2316545</t>
  </si>
  <si>
    <t>21.11.2021 09:31:45</t>
  </si>
  <si>
    <t>21.11.2021 11:28:09</t>
  </si>
  <si>
    <t>21.11.2021 01:57:07</t>
  </si>
  <si>
    <t>21.11.2021 03:15:57</t>
  </si>
  <si>
    <t>TR-75 35-19-L00075_956697653_956697653</t>
  </si>
  <si>
    <t>21.11.2021 16:34:39</t>
  </si>
  <si>
    <t>21.11.2021 17:42:03</t>
  </si>
  <si>
    <t>TİRE İM-DM-1 35-29-A00001_DEREBAŞI M25_2313894</t>
  </si>
  <si>
    <t>21.11.2021 09:38:07</t>
  </si>
  <si>
    <t>21.11.2021 11:01:39</t>
  </si>
  <si>
    <t>DM06/TR06 45-73-M00066__72410378_72410378</t>
  </si>
  <si>
    <t>21.11.2021 22:24:14</t>
  </si>
  <si>
    <t>22.11.2021 00:21:43</t>
  </si>
  <si>
    <t>SUBAŞI İM 35-26-A00002_PAMUKYAZI L04_2035578</t>
  </si>
  <si>
    <t>21.11.2021 18:01:34</t>
  </si>
  <si>
    <t>21.11.2021 18:03:34</t>
  </si>
  <si>
    <t>ZEYTİNOVA TR-2 35-20-L00308_11384192_56376808_56376808</t>
  </si>
  <si>
    <t>21.11.2021 17:46:48</t>
  </si>
  <si>
    <t>21.11.2021 19:41:32</t>
  </si>
  <si>
    <t>K-1016 35-01-K01016_C_56377915_56377915</t>
  </si>
  <si>
    <t>21.11.2021 10:09:52</t>
  </si>
  <si>
    <t>21.11.2021 11:02:10</t>
  </si>
  <si>
    <t>DOĞANCI TR-12 35-31-L00339_47793595_56351957_56351957</t>
  </si>
  <si>
    <t>21.11.2021 08:14:56</t>
  </si>
  <si>
    <t>21.11.2021 09:54:59</t>
  </si>
  <si>
    <t>METAL İŞLERİ TR-12 KÖK 35-22-M00112_TAHTALIÇAY-OĞLANANASI DİZDARLAR SULAMA GRUBU M04_72106668</t>
  </si>
  <si>
    <t>21.11.2021 17:23:19</t>
  </si>
  <si>
    <t>21.11.2021 18:08:13</t>
  </si>
  <si>
    <t>K-4736 35-01-K04736_911463519_911463519</t>
  </si>
  <si>
    <t>21.11.2021 10:36:54</t>
  </si>
  <si>
    <t>21.11.2021 16:37:51</t>
  </si>
  <si>
    <t>SUBAŞI İM 35-26-A00002_NAİME L03_2304032</t>
  </si>
  <si>
    <t>21.11.2021 10:34:00</t>
  </si>
  <si>
    <t>21.11.2021 11:09:00</t>
  </si>
  <si>
    <t>ULUDERBENT TR-3 45-73-M00543_A_56386596_56386596</t>
  </si>
  <si>
    <t>21.11.2021 09:16:10</t>
  </si>
  <si>
    <t>21.11.2021 17:06:02</t>
  </si>
  <si>
    <t>L-272 35-18-L00272_950429542_950429542</t>
  </si>
  <si>
    <t>21.11.2021 21:03:13</t>
  </si>
  <si>
    <t>21.11.2021 23:42:52</t>
  </si>
  <si>
    <t>K-4525 35-03-K04525_910499658_910499658</t>
  </si>
  <si>
    <t>21.11.2021 18:49:55</t>
  </si>
  <si>
    <t>21.11.2021 20:18:32</t>
  </si>
  <si>
    <t>ÇAKIRBEYLİ TR-5 35-26-M01421_956610666_956610666</t>
  </si>
  <si>
    <t>21.11.2021 16:49:14</t>
  </si>
  <si>
    <t>21.11.2021 17:39:35</t>
  </si>
  <si>
    <t>M-1570 35-02-M01570_M-1054 M01_2309768</t>
  </si>
  <si>
    <t>21.11.2021 10:19:14</t>
  </si>
  <si>
    <t>21.11.2021 14:18:00</t>
  </si>
  <si>
    <t>BÜYÜKBELEN TR-3 45-80-M00068__72410902_72410902</t>
  </si>
  <si>
    <t>21.11.2021 15:35:53</t>
  </si>
  <si>
    <t>21.11.2021 17:07:50</t>
  </si>
  <si>
    <t>TR-2/76 45-83-M00774_955152531_955152531</t>
  </si>
  <si>
    <t>21.11.2021 10:38:51</t>
  </si>
  <si>
    <t>21.11.2021 11:31:46</t>
  </si>
  <si>
    <t>YENİKÖY TR-4 35-15-L00383_D_56362024_56362024</t>
  </si>
  <si>
    <t>21.11.2021 11:16:38</t>
  </si>
  <si>
    <t>21.11.2021 12:52:02</t>
  </si>
  <si>
    <t>21.11.2021 14:28:47</t>
  </si>
  <si>
    <t>21.11.2021 14:54:51</t>
  </si>
  <si>
    <t>21.11.2021 09:12:59</t>
  </si>
  <si>
    <t>21.11.2021 17:21:22</t>
  </si>
  <si>
    <t>M-516 METAŞ KÖK 35-02-M00516_M-1151 M04_72046138</t>
  </si>
  <si>
    <t>21.11.2021 10:30:58</t>
  </si>
  <si>
    <t>21.11.2021 22:21:00</t>
  </si>
  <si>
    <t>KAYMAKÇI TR-11 35-15-M00248_950387624_950387624</t>
  </si>
  <si>
    <t>21.11.2021 15:33:16</t>
  </si>
  <si>
    <t>21.11.2021 17:18:20</t>
  </si>
  <si>
    <t>TİRE İM-DM-1 35-29-A00001_ESKİOBA L03_2312347</t>
  </si>
  <si>
    <t>21.11.2021 09:51:05</t>
  </si>
  <si>
    <t>21.11.2021 18:59:45</t>
  </si>
  <si>
    <t>TR-9 35-26-M00009_956618994_956618994</t>
  </si>
  <si>
    <t>21.11.2021 16:52:31</t>
  </si>
  <si>
    <t>21.11.2021 19:05:55</t>
  </si>
  <si>
    <t>DELEMENLER BAHÇEARASI TR-2 45-73-M00795_945648546_945648546</t>
  </si>
  <si>
    <t>21.11.2021 18:52:37</t>
  </si>
  <si>
    <t>21.11.2021 20:19:05</t>
  </si>
  <si>
    <t>TR-12 35-22-M00012_C_56371855_56371855</t>
  </si>
  <si>
    <t>21.11.2021 15:52:00</t>
  </si>
  <si>
    <t>21.11.2021 16:51:51</t>
  </si>
  <si>
    <t>L-75 MAVİ ARTEMİS SİTESİ 35-14-L00075_956640259_956640259</t>
  </si>
  <si>
    <t>21.11.2021 13:09:35</t>
  </si>
  <si>
    <t>21.11.2021 15:51:18</t>
  </si>
  <si>
    <t>21.11.2021 08:57:21</t>
  </si>
  <si>
    <t>21.11.2021 10:58:49</t>
  </si>
  <si>
    <t>HAMZA ÖZLÜ 35-26-L00056_DIREK TIPI TRAFO HUCRESI H01_2041736</t>
  </si>
  <si>
    <t>21.11.2021 13:21:34</t>
  </si>
  <si>
    <t>21.11.2021 14:01:54</t>
  </si>
  <si>
    <t>ASARLIK TR-8 35-28-M00182_7331411_56374161_56374161</t>
  </si>
  <si>
    <t>21.11.2021 11:19:39</t>
  </si>
  <si>
    <t>21.11.2021 11:56:01</t>
  </si>
  <si>
    <t>PAMUKYAZI-1 35-26-L00380_DIREK TIPI TRAFO HUCRESI H01_2039796</t>
  </si>
  <si>
    <t>21.11.2021 18:06:48</t>
  </si>
  <si>
    <t>TR-106 45-78-L00106_49364464_56405809_56405809</t>
  </si>
  <si>
    <t>21.11.2021 20:20:03</t>
  </si>
  <si>
    <t>21.11.2021 21:03:05</t>
  </si>
  <si>
    <t>21.11.2021 14:21:00</t>
  </si>
  <si>
    <t>21.11.2021 16:55:00</t>
  </si>
  <si>
    <t>M-80 35-14-M00080_A A01b_78983124</t>
  </si>
  <si>
    <t>21.11.2021 09:56:59</t>
  </si>
  <si>
    <t>21.11.2021 10:33:48</t>
  </si>
  <si>
    <t>TR-36 45-78-L00036_B_56387040_56387040</t>
  </si>
  <si>
    <t>21.11.2021 21:55:39</t>
  </si>
  <si>
    <t>21.11.2021 22:43:40</t>
  </si>
  <si>
    <t>TR-64 35-19-L00064_956675609_956675609</t>
  </si>
  <si>
    <t>21.11.2021 19:13:16</t>
  </si>
  <si>
    <t>21.11.2021 21:11:47</t>
  </si>
  <si>
    <t>TR-2/102 45-83-L00102_955141900_955141900</t>
  </si>
  <si>
    <t>21.11.2021 13:51:56</t>
  </si>
  <si>
    <t>21.11.2021 15:11:28</t>
  </si>
  <si>
    <t>TR-1/20B 45-72-M00104_49742886 b1_49745766</t>
  </si>
  <si>
    <t>21.11.2021 13:34:07</t>
  </si>
  <si>
    <t>21.11.2021 16:26:59</t>
  </si>
  <si>
    <t>BULGURCA TR-2 35-22-M00251_955270968_955270968</t>
  </si>
  <si>
    <t>21.11.2021 16:07:18</t>
  </si>
  <si>
    <t>21.11.2021 17:25:46</t>
  </si>
  <si>
    <t>TR-39 35-16-L00039_TR-40 L04_67577603</t>
  </si>
  <si>
    <t>21.11.2021 09:01:47</t>
  </si>
  <si>
    <t>21.11.2021 16:26:05</t>
  </si>
  <si>
    <t>TR-1/80-A 45-72-M00119_956506181_956506181</t>
  </si>
  <si>
    <t>21.11.2021 18:19:57</t>
  </si>
  <si>
    <t>21.11.2021 20:11:26</t>
  </si>
  <si>
    <t>21.11.2021 09:06:08</t>
  </si>
  <si>
    <t>21.11.2021 14:42:03</t>
  </si>
  <si>
    <t>KARAOĞLANLI TR-4 45-71-M00093_953212201_953212201</t>
  </si>
  <si>
    <t>21.11.2021 16:00:18</t>
  </si>
  <si>
    <t>21.11.2021 18:23:02</t>
  </si>
  <si>
    <t>M-228 35-14-M00228_95000112427_95000112427</t>
  </si>
  <si>
    <t>21.11.2021 14:46:07</t>
  </si>
  <si>
    <t>21.11.2021 17:51:16</t>
  </si>
  <si>
    <t>SART TR-5 45-78-M00174_49315761_56384936_56384936</t>
  </si>
  <si>
    <t>21.11.2021 15:06:47</t>
  </si>
  <si>
    <t>21.11.2021 17:25:50</t>
  </si>
  <si>
    <t>GÖLCÜK TR-1 (ZEYTİNLİK) 35-15-L00749_DIREK TIPI TRAFO HUCRESI H01_2049710</t>
  </si>
  <si>
    <t>21.11.2021 17:20:22</t>
  </si>
  <si>
    <t>21.11.2021 18:44:55</t>
  </si>
  <si>
    <t>ACARLAR KÖYÜ TR-1 35-13-L00078_B_56356734_56356734</t>
  </si>
  <si>
    <t>21.11.2021 17:42:30</t>
  </si>
  <si>
    <t>21.11.2021 18:47:37</t>
  </si>
  <si>
    <t>21.11.2021 09:28:17</t>
  </si>
  <si>
    <t>21.11.2021 18:16:08</t>
  </si>
  <si>
    <t>TR-1/126-1 (KEMALPAŞA SOKAK TRF) 45-83-M00270_48123543_56405624_56405624</t>
  </si>
  <si>
    <t>21.11.2021 21:26:27</t>
  </si>
  <si>
    <t>21.11.2021 22:40:29</t>
  </si>
  <si>
    <t>ALAŞEHİR TM 45-73-A00001_CABBAR DM-1 M07_2312673</t>
  </si>
  <si>
    <t>21.11.2021 01:20:03</t>
  </si>
  <si>
    <t>21.11.2021 01:37:50</t>
  </si>
  <si>
    <t>K-4717 35-02-K04717_966831498_966831498</t>
  </si>
  <si>
    <t>21.11.2021 12:30:12</t>
  </si>
  <si>
    <t>21.11.2021 13:31:12</t>
  </si>
  <si>
    <t>SARUHANLI DM 45-80-M00001_AKHİSAR-1 M07_2086499</t>
  </si>
  <si>
    <t>21.11.2021 10:02:29</t>
  </si>
  <si>
    <t>21.11.2021 10:37:25</t>
  </si>
  <si>
    <t>21.11.2021 08:22:17</t>
  </si>
  <si>
    <t>21.11.2021 08:25:34</t>
  </si>
  <si>
    <t>MENEMEN TR-38 35-28-L00038_C c1b_5768526</t>
  </si>
  <si>
    <t>21.11.2021 09:20:26</t>
  </si>
  <si>
    <t>21.11.2021 13:32:39</t>
  </si>
  <si>
    <t>KIZILCAAVLU TR-1 35-29-L00565_A_56361068_56361068</t>
  </si>
  <si>
    <t>21.11.2021 08:37:54</t>
  </si>
  <si>
    <t>21.11.2021 11:55:06</t>
  </si>
  <si>
    <t>M-990 35-03-M00990_910592754_910592754</t>
  </si>
  <si>
    <t>21.11.2021 16:29:07</t>
  </si>
  <si>
    <t>21.11.2021 19:45:45</t>
  </si>
  <si>
    <t>TR-1/57 45-83-M00057_TR-1/58 M01_2307832</t>
  </si>
  <si>
    <t>21.11.2021 17:51:47</t>
  </si>
  <si>
    <t>21.11.2021 21:15:08</t>
  </si>
  <si>
    <t>ÇERKEZ MAHMUDİYE KÖYÜ TR-1 45-71-M01095_45-71-M01095_2357180</t>
  </si>
  <si>
    <t>21.11.2021 08:22:27</t>
  </si>
  <si>
    <t>21.11.2021 08:50:36</t>
  </si>
  <si>
    <t>L-283 35-18-L00283_10346640_56372628_56372628</t>
  </si>
  <si>
    <t>21.11.2021 12:32:35</t>
  </si>
  <si>
    <t>21.11.2021 14:46:49</t>
  </si>
  <si>
    <t>ASMACIK TR-1 45-71-M01697_43105687_56384127_56384127</t>
  </si>
  <si>
    <t>21.11.2021 18:40:30</t>
  </si>
  <si>
    <t>21.11.2021 22:02:06</t>
  </si>
  <si>
    <t>L-525 SAĞLIKÇILAR 35-18-L00525_950465954_950465954</t>
  </si>
  <si>
    <t>21.11.2021 15:35:26</t>
  </si>
  <si>
    <t>21.11.2021 17:42:14</t>
  </si>
  <si>
    <t>ALAŞEHİR TM 45-73-A00001_TEKEL M14_2312679</t>
  </si>
  <si>
    <t>21.11.2021 01:08:00</t>
  </si>
  <si>
    <t>21.11.2021 01:13:00</t>
  </si>
  <si>
    <t>TR-14 45-77-L00014_C_56396141_56396141</t>
  </si>
  <si>
    <t>21.11.2021 09:00:00</t>
  </si>
  <si>
    <t>21.11.2021 10:20:36</t>
  </si>
  <si>
    <t>21.11.2021 09:08:11</t>
  </si>
  <si>
    <t>21.11.2021 13:29:11</t>
  </si>
  <si>
    <t>L-75 MAVİ ARTEMİS SİTESİ 35-14-L00075_35-14-L00075_2368450</t>
  </si>
  <si>
    <t>21.11.2021 14:27:00</t>
  </si>
  <si>
    <t>21.11.2021 15:52:49</t>
  </si>
  <si>
    <t>21.11.2021 10:58:33</t>
  </si>
  <si>
    <t>21.11.2021 12:34:02</t>
  </si>
  <si>
    <t>GERENKÖY TR-4 35-23-M00150_950415083_950415083</t>
  </si>
  <si>
    <t>21.11.2021 20:20:42</t>
  </si>
  <si>
    <t>21.11.2021 21:29:34</t>
  </si>
  <si>
    <t>K-883 35-01-K00883_35-01-K00883_2359651</t>
  </si>
  <si>
    <t>21.11.2021 09:02:07</t>
  </si>
  <si>
    <t>21.11.2021 09:45:09</t>
  </si>
  <si>
    <t>TR-1/10 45-72-M00010_TR-1/11 VE ARITMA TESİSLERİ M01_66462250</t>
  </si>
  <si>
    <t>21.11.2021 16:16:36</t>
  </si>
  <si>
    <t>21.11.2021 17:28:04</t>
  </si>
  <si>
    <t>M-2818 35-01-M02818_911612450_911612450</t>
  </si>
  <si>
    <t>21.11.2021 22:16:44</t>
  </si>
  <si>
    <t>21.11.2021 23:42:01</t>
  </si>
  <si>
    <t>SELENDİ TR-10 45-81-M00010_C_56362078_56362078</t>
  </si>
  <si>
    <t>21.11.2021 18:36:56</t>
  </si>
  <si>
    <t>21.11.2021 19:24:30</t>
  </si>
  <si>
    <t>21.11.2021 13:00:08</t>
  </si>
  <si>
    <t>21.11.2021 13:41:54</t>
  </si>
  <si>
    <t>SARUHANLI TR-25 45-80-M00025_SARUHANLI TR-26/SARUHANLI TR-27 M05_72203528</t>
  </si>
  <si>
    <t>21.11.2021 09:05:14</t>
  </si>
  <si>
    <t>21.11.2021 09:40:37</t>
  </si>
  <si>
    <t>ÇUKURALTI M-18 35-25-M00066_A_56371745_56371745</t>
  </si>
  <si>
    <t>21.11.2021 19:56:56</t>
  </si>
  <si>
    <t>21.11.2021 21:08:12</t>
  </si>
  <si>
    <t>21.11.2021 09:14:43</t>
  </si>
  <si>
    <t>21.11.2021 10:59:56</t>
  </si>
  <si>
    <t>ÇAYLI TR-13 35-15-L00198_B_56361917_56361917</t>
  </si>
  <si>
    <t>21.11.2021 10:15:29</t>
  </si>
  <si>
    <t>21.11.2021 12:09:52</t>
  </si>
  <si>
    <t>TR-51 35-22-M00051_C_56377054_56377054</t>
  </si>
  <si>
    <t>21.11.2021 09:05:34</t>
  </si>
  <si>
    <t>21.11.2021 15:38:04</t>
  </si>
  <si>
    <t>M-650 35-02-M00650_M-652 M02_2103541</t>
  </si>
  <si>
    <t>21.11.2021 00:59:56</t>
  </si>
  <si>
    <t>21.11.2021 02:08:25</t>
  </si>
  <si>
    <t>VELİLER TR-1 35-31-L00137_C_72255313_72255313</t>
  </si>
  <si>
    <t>21.11.2021 15:54:08</t>
  </si>
  <si>
    <t>21.11.2021 17:09:33</t>
  </si>
  <si>
    <t>MUSTAFA ÖZDOĞAN SULAMA GRUBU 35-29-L00445_A_56396321_56396321</t>
  </si>
  <si>
    <t>21.11.2021 13:18:13</t>
  </si>
  <si>
    <t>21.11.2021 15:23:39</t>
  </si>
  <si>
    <t>K-4590 35-01-K04590_C_56355028_56355028</t>
  </si>
  <si>
    <t>21.11.2021 11:22:00</t>
  </si>
  <si>
    <t>21.11.2021 12:31:53</t>
  </si>
  <si>
    <t>AKALAN TR-3 35-27-M00431_99181810_99181810</t>
  </si>
  <si>
    <t>21.11.2021 16:54:02</t>
  </si>
  <si>
    <t>21.11.2021 18:50:16</t>
  </si>
  <si>
    <t>ÇATALKAYA KÖYÜ TR-1 35-21-L00171_C_56379169_56379169</t>
  </si>
  <si>
    <t>21.11.2021 10:00:22</t>
  </si>
  <si>
    <t>21.11.2021 15:55:10</t>
  </si>
  <si>
    <t>FOÇA TR-48 35-23-L00048_950425423_950425423</t>
  </si>
  <si>
    <t>21.11.2021 21:10:24</t>
  </si>
  <si>
    <t>21.11.2021 22:01:35</t>
  </si>
  <si>
    <t>DM-20 45-71-M00273_DM-19 M08_2070226</t>
  </si>
  <si>
    <t>21.11.2021 18:10:23</t>
  </si>
  <si>
    <t>21.11.2021 18:24:23</t>
  </si>
  <si>
    <t>TR-7(M-707) 35-30-M00707_D_56367632_56367632</t>
  </si>
  <si>
    <t>21.11.2021 17:53:29</t>
  </si>
  <si>
    <t>21.11.2021 18:58:18</t>
  </si>
  <si>
    <t>ÇATALCA TR-1 35-22-M00267_A_56370465_56370465</t>
  </si>
  <si>
    <t>21.11.2021 15:44:14</t>
  </si>
  <si>
    <t>21.11.2021 17:58:26</t>
  </si>
  <si>
    <t>21.11.2021 18:11:02</t>
  </si>
  <si>
    <t>21.11.2021 19:41:46</t>
  </si>
  <si>
    <t>BELENYAKA TR-1 45-73-M00713_945688261_945688261</t>
  </si>
  <si>
    <t>21.11.2021 23:35:03</t>
  </si>
  <si>
    <t>22.11.2021 01:16:48</t>
  </si>
  <si>
    <t>NEVZAT AKÇALI SULAMA GRB. TR 35-27-M00122_A_56370301_56370301</t>
  </si>
  <si>
    <t>21.11.2021 08:55:00</t>
  </si>
  <si>
    <t>21.11.2021 10:05:47</t>
  </si>
  <si>
    <t>PINARLI TR-9 35-20-M00096_955205458_955205458</t>
  </si>
  <si>
    <t>21.11.2021 13:12:34</t>
  </si>
  <si>
    <t>21.11.2021 15:54:02</t>
  </si>
  <si>
    <t>K-4525 35-03-K04525_B_56362958_56362958</t>
  </si>
  <si>
    <t>21.11.2021 14:45:28</t>
  </si>
  <si>
    <t>21.11.2021 17:59:12</t>
  </si>
  <si>
    <t>K-4312 35-01-K04312_911091108_911091108</t>
  </si>
  <si>
    <t>21.11.2021 17:29:06</t>
  </si>
  <si>
    <t>21.11.2021 19:31:21</t>
  </si>
  <si>
    <t>21.11.2021 15:12:15</t>
  </si>
  <si>
    <t>21.11.2021 16:38:21</t>
  </si>
  <si>
    <t>YUKARI AKTEPE KÖYÜ TR-1 35-32-L00073_946414372_946414372</t>
  </si>
  <si>
    <t>21.11.2021 14:01:00</t>
  </si>
  <si>
    <t>21.11.2021 15:13:17</t>
  </si>
  <si>
    <t>DERBENT TM 45-83-A00003_TURGUTLU-1 M06_2312535</t>
  </si>
  <si>
    <t>21.11.2021 16:31:32</t>
  </si>
  <si>
    <t>21.11.2021 17:33:50</t>
  </si>
  <si>
    <t>L-333 KONAKKENT 35-18-L00333_950438363_950438363</t>
  </si>
  <si>
    <t>21.11.2021 22:18:52</t>
  </si>
  <si>
    <t>22.11.2021 01:06:24</t>
  </si>
  <si>
    <t>21.11.2021 09:05:47</t>
  </si>
  <si>
    <t>21.11.2021 14:20:00</t>
  </si>
  <si>
    <t>21.11.2021 09:02:59</t>
  </si>
  <si>
    <t>21.11.2021 18:58:00</t>
  </si>
  <si>
    <t>GÖKEYÜP TR-3 45-78-M00816_953292973_953292973</t>
  </si>
  <si>
    <t>21.11.2021 08:08:48</t>
  </si>
  <si>
    <t>21.11.2021 10:29:10</t>
  </si>
  <si>
    <t>21.11.2021 19:27:42</t>
  </si>
  <si>
    <t>21.11.2021 20:21:27</t>
  </si>
  <si>
    <t>BURAKYAR TR-1 35-30-M00211_35-30-M00211_72063285</t>
  </si>
  <si>
    <t>21.11.2021 05:28:04</t>
  </si>
  <si>
    <t>21.11.2021 10:24:41</t>
  </si>
  <si>
    <t>TR-1/43 45-83-M00043_TR-1/57 M05_2096931</t>
  </si>
  <si>
    <t>21.11.2021 14:47:54</t>
  </si>
  <si>
    <t>21.11.2021 19:14:38</t>
  </si>
  <si>
    <t>MENEMEN TR-79 35-28-M00679_953374877_953374877</t>
  </si>
  <si>
    <t>21.11.2021 12:25:00</t>
  </si>
  <si>
    <t>21.11.2021 18:29:48</t>
  </si>
  <si>
    <t>URGANLI YENİKÖY TR-1 45-83-L00447_A_56400125_56400125</t>
  </si>
  <si>
    <t>21.11.2021 10:35:37</t>
  </si>
  <si>
    <t>21.11.2021 16:58:39</t>
  </si>
  <si>
    <t>SELENDİ TR-10 45-81-M00010_45-81-M00010_72007623</t>
  </si>
  <si>
    <t>21.11.2021 15:52:44</t>
  </si>
  <si>
    <t>21.11.2021 17:36:59</t>
  </si>
  <si>
    <t>M-1432 35-02-M01432_M-239 M02_2118501</t>
  </si>
  <si>
    <t>21.11.2021 08:30:17</t>
  </si>
  <si>
    <t>21.11.2021 16:48:01</t>
  </si>
  <si>
    <t>K-273 35-01-K00273_E 1E_5861086</t>
  </si>
  <si>
    <t>21.11.2021 10:06:55</t>
  </si>
  <si>
    <t>21.11.2021 17:54:10</t>
  </si>
  <si>
    <t>K-2324 35-01-K02324_911876263_911876263</t>
  </si>
  <si>
    <t>21.11.2021 19:17:29</t>
  </si>
  <si>
    <t>21.11.2021 21:21:36</t>
  </si>
  <si>
    <t>KARABURUN İM 35-21-A00001_HatBaşıAyırıcı_53138037 L05_53138037</t>
  </si>
  <si>
    <t>21.11.2021 17:31:22</t>
  </si>
  <si>
    <t>21.11.2021 20:10:06</t>
  </si>
  <si>
    <t>21.11.2021 10:38:35</t>
  </si>
  <si>
    <t>21.11.2021 15:50:45</t>
  </si>
  <si>
    <t>K-244 35-04-K00244_99655033_99655033</t>
  </si>
  <si>
    <t>21.11.2021 19:34:34</t>
  </si>
  <si>
    <t>21.11.2021 20:34:34</t>
  </si>
  <si>
    <t>MORDOĞAN TR-23 35-21-L00152_E_56394851_56394851</t>
  </si>
  <si>
    <t>21.11.2021 17:08:27</t>
  </si>
  <si>
    <t>CENKYERİ TR-2 45-82-M00257_B_56404467_56404467</t>
  </si>
  <si>
    <t>21.11.2021 15:30:04</t>
  </si>
  <si>
    <t>21.11.2021 18:22:53</t>
  </si>
  <si>
    <t>ÇATALKAYA TR-3 35-21-L00193_49808256_56407385_56407385</t>
  </si>
  <si>
    <t>21.11.2021 04:56:39</t>
  </si>
  <si>
    <t>21.11.2021 07:47:13</t>
  </si>
  <si>
    <t>K-1901 35-10-K01901_B_65513575_65513575</t>
  </si>
  <si>
    <t>21.11.2021 08:36:00</t>
  </si>
  <si>
    <t>21.11.2021 10:30:10</t>
  </si>
  <si>
    <t>21.11.2021 09:03:13</t>
  </si>
  <si>
    <t>21.11.2021 10:33:22</t>
  </si>
  <si>
    <t>BADEMLİ TR-1 45-76-M00147_A_56389208_56389208</t>
  </si>
  <si>
    <t>21.11.2021 18:35:31</t>
  </si>
  <si>
    <t>21.11.2021 19:24:29</t>
  </si>
  <si>
    <t>EVRENOS TR-2 45-71-M01405_45-71-M01405_2366556</t>
  </si>
  <si>
    <t>21.11.2021 10:14:02</t>
  </si>
  <si>
    <t>21.11.2021 11:17:36</t>
  </si>
  <si>
    <t>21.11.2021 09:32:33</t>
  </si>
  <si>
    <t>21.11.2021 09:53:26</t>
  </si>
  <si>
    <t>DM-19 45-71-M00253_DM-20 M01_72074456</t>
  </si>
  <si>
    <t>21.11.2021 17:40:02</t>
  </si>
  <si>
    <t>21.11.2021 18:34:47</t>
  </si>
  <si>
    <t>21.11.2021 16:45:24</t>
  </si>
  <si>
    <t>21.11.2021 16:46:17</t>
  </si>
  <si>
    <t>K-117 35-01-K00117_BOĞAZİÇİ İM K01_64256730</t>
  </si>
  <si>
    <t>21.11.2021 14:47:38</t>
  </si>
  <si>
    <t>21.11.2021 17:15:25</t>
  </si>
  <si>
    <t>M-1563 35-02-M01563_35-02-M01563_2357052</t>
  </si>
  <si>
    <t>21.11.2021 09:15:31</t>
  </si>
  <si>
    <t>21.11.2021 17:01:13</t>
  </si>
  <si>
    <t>YEŞİLYURT TR-1 45-75-M00357_ H_48482924</t>
  </si>
  <si>
    <t>21.11.2021 08:43:12</t>
  </si>
  <si>
    <t>21.11.2021 11:53:27</t>
  </si>
  <si>
    <t>TR-324 35-19-M00523_956670839_956670839</t>
  </si>
  <si>
    <t>21.11.2021 18:48:24</t>
  </si>
  <si>
    <t>21.11.2021 19:54:15</t>
  </si>
  <si>
    <t>TOKİ TR-1 35-29-M00132_ M03_2101248</t>
  </si>
  <si>
    <t>21.11.2021 18:22:00</t>
  </si>
  <si>
    <t>21.11.2021 18:49:49</t>
  </si>
  <si>
    <t>TR-1/40 45-83-M00040_955176313_955176313</t>
  </si>
  <si>
    <t>21.11.2021 23:05:47</t>
  </si>
  <si>
    <t>21.11.2021 23:47:25</t>
  </si>
  <si>
    <t>DM-2/20 35-29-M00020_48384679 A1b_48385823</t>
  </si>
  <si>
    <t>21.11.2021 23:08:10</t>
  </si>
  <si>
    <t>22.11.2021 01:21:36</t>
  </si>
  <si>
    <t>21.11.2021 09:01:27</t>
  </si>
  <si>
    <t>21.11.2021 17:26:11</t>
  </si>
  <si>
    <t>MENEMEN TR-36 KÖK 35-28-L00036_MENEMEN TR-79 L05_66578889</t>
  </si>
  <si>
    <t>21.11.2021 10:58:04</t>
  </si>
  <si>
    <t>21.11.2021 11:30:20</t>
  </si>
  <si>
    <t>RECEPLİ KÖYÜ TR-2 45-71-M01693_43105807_56387788_56387788</t>
  </si>
  <si>
    <t>21.11.2021 06:28:57</t>
  </si>
  <si>
    <t>21.11.2021 11:50:02</t>
  </si>
  <si>
    <t>TR-2/76 45-83-M00774_960449450_960449450</t>
  </si>
  <si>
    <t>21.11.2021 21:20:12</t>
  </si>
  <si>
    <t>21.11.2021 23:17:58</t>
  </si>
  <si>
    <t>DM-8/25 DOĞU KIŞLA KABİN 45-71-M01317_G dm8/25g1b_45193613</t>
  </si>
  <si>
    <t>21.11.2021 15:48:10</t>
  </si>
  <si>
    <t>21.11.2021 17:14:20</t>
  </si>
  <si>
    <t>KAREL DM 35-17-M00247_EGELİM DM-2 M12_66441977</t>
  </si>
  <si>
    <t>21.11.2021 09:02:40</t>
  </si>
  <si>
    <t>21.11.2021 20:16:00</t>
  </si>
  <si>
    <t>TR-1/3 45-83-M00003_PAŞATIMARI TR-1 M05_2095356</t>
  </si>
  <si>
    <t>21.11.2021 15:52:42</t>
  </si>
  <si>
    <t>21.11.2021 17:26:43</t>
  </si>
  <si>
    <t>POYRACIK TR-2 35-24-L00025_B_56378019_56378019</t>
  </si>
  <si>
    <t>21.11.2021 08:06:24</t>
  </si>
  <si>
    <t>21.11.2021 08:53:06</t>
  </si>
  <si>
    <t>M-3048 35-04-M03048_99055707_99055707</t>
  </si>
  <si>
    <t>21.11.2021 19:18:46</t>
  </si>
  <si>
    <t>21.11.2021 20:18:04</t>
  </si>
  <si>
    <t>UMURLU KAHVEÖNÜ TR-8 35-31-L00372_47788650_56352002_56352002</t>
  </si>
  <si>
    <t>21.11.2021 12:00:52</t>
  </si>
  <si>
    <t>21.11.2021 14:09:19</t>
  </si>
  <si>
    <t>ÇATALKAYA KÖYÜ TR-2 35-21-L00172_953357161_953357161</t>
  </si>
  <si>
    <t>21.11.2021 19:11:42</t>
  </si>
  <si>
    <t>21.11.2021 22:28:23</t>
  </si>
  <si>
    <t>TEPEKÖY TR-1 45-73-M00785_C_56385762_56385762</t>
  </si>
  <si>
    <t>21.11.2021 22:01:00</t>
  </si>
  <si>
    <t>21.11.2021 22:49:00</t>
  </si>
  <si>
    <t>21.11.2021 15:58:28</t>
  </si>
  <si>
    <t>21.11.2021 16:54:23</t>
  </si>
  <si>
    <t>21.11.2021 14:44:42</t>
  </si>
  <si>
    <t>21.11.2021 17:49:48</t>
  </si>
  <si>
    <t>21.11.2021 07:40:33</t>
  </si>
  <si>
    <t>21.11.2021 10:43:57</t>
  </si>
  <si>
    <t>ÇEBİTAŞ DM 35-17-M00266_ÖZKAN-1 ÇIKIŞ M10_66424898</t>
  </si>
  <si>
    <t>21.11.2021 09:06:18</t>
  </si>
  <si>
    <t>21.11.2021 19:39:47</t>
  </si>
  <si>
    <t>BELEVİ İM 35-13-A00002_BELEVİ OTOBAN SULAMA L01_2313338</t>
  </si>
  <si>
    <t>21.11.2021 13:32:34</t>
  </si>
  <si>
    <t>21.11.2021 18:08:54</t>
  </si>
  <si>
    <t>MURADİYE TR-2 SU DEPOSU 45-71-M00199_953221177_953221177</t>
  </si>
  <si>
    <t>21.11.2021 00:15:41</t>
  </si>
  <si>
    <t>21.11.2021 01:32:17</t>
  </si>
  <si>
    <t>MURADİYE DM-4/12-A (DİREK TR-1) 45-71-M01872_953221791_953221791</t>
  </si>
  <si>
    <t>21.11.2021 11:24:52</t>
  </si>
  <si>
    <t>21.11.2021 14:17:56</t>
  </si>
  <si>
    <t>GÖRECE M-1130 35-22-M00187__72374621_72374621</t>
  </si>
  <si>
    <t>22.11.2021 11:07:12</t>
  </si>
  <si>
    <t>22.11.2021 17:06:45</t>
  </si>
  <si>
    <t>M-2762 35-01-M02762_35-01-M02762_81515523</t>
  </si>
  <si>
    <t>22.11.2021 09:57:11</t>
  </si>
  <si>
    <t>22.11.2021 12:19:52</t>
  </si>
  <si>
    <t>K-4237 35-03-K04237_912119478_912119478</t>
  </si>
  <si>
    <t>22.11.2021 15:49:24</t>
  </si>
  <si>
    <t>22.11.2021 18:35:51</t>
  </si>
  <si>
    <t>GÜNEY DM 45-83-L00130_DERBENT L08_2096777</t>
  </si>
  <si>
    <t>22.11.2021 16:42:02</t>
  </si>
  <si>
    <t>22.11.2021 17:18:12</t>
  </si>
  <si>
    <t>YAĞCILAR TR-2 45-71-M01441_A_56400934_56400934</t>
  </si>
  <si>
    <t>22.11.2021 17:31:15</t>
  </si>
  <si>
    <t>22.11.2021 18:46:05</t>
  </si>
  <si>
    <t>M-2132 KÖK 35-07-M02132_M-2525 M04_60554851</t>
  </si>
  <si>
    <t>22.11.2021 04:18:42</t>
  </si>
  <si>
    <t>22.11.2021 04:22:00</t>
  </si>
  <si>
    <t>DM-23/7A 45-71-M00517_953190244_953190244</t>
  </si>
  <si>
    <t>22.11.2021 10:31:36</t>
  </si>
  <si>
    <t>22.11.2021 12:24:40</t>
  </si>
  <si>
    <t>22.11.2021 14:09:05</t>
  </si>
  <si>
    <t>22.11.2021 14:29:06</t>
  </si>
  <si>
    <t>İSMET  AKTEPE ÖZEL TR 35-15-M00185Ö_DIREK TIPI TRAFO HUCRESI H01_2046834</t>
  </si>
  <si>
    <t>22.11.2021 09:24:33</t>
  </si>
  <si>
    <t>22.11.2021 12:04:00</t>
  </si>
  <si>
    <t>22.11.2021 09:04:55</t>
  </si>
  <si>
    <t>22.11.2021 17:26:00</t>
  </si>
  <si>
    <t>DEMİRKÖPRÜ TM 45-78-A00005_KULA M05_2096291</t>
  </si>
  <si>
    <t>22.11.2021 13:04:52</t>
  </si>
  <si>
    <t>22.11.2021 14:06:00</t>
  </si>
  <si>
    <t>AHMET KOCA TARIMSAL SULAMA GRB TR-1 45-71-M00902_DIREK TIPI TRAFO HUCRESI H01_2084274</t>
  </si>
  <si>
    <t>22.11.2021 12:46:06</t>
  </si>
  <si>
    <t>22.11.2021 14:41:48</t>
  </si>
  <si>
    <t>DM-03/01 45-71-M00003_45-71-M00003_2357175</t>
  </si>
  <si>
    <t>22.11.2021 09:25:00</t>
  </si>
  <si>
    <t>22.11.2021 15:15:00</t>
  </si>
  <si>
    <t>L-110 BEYLER KÖYÜ 35-14-L00110_DIREK TIPI TRAFO HUCRESI H01_2101932</t>
  </si>
  <si>
    <t>22.11.2021 18:09:12</t>
  </si>
  <si>
    <t>22.11.2021 18:37:00</t>
  </si>
  <si>
    <t>22.11.2021 11:36:30</t>
  </si>
  <si>
    <t>22.11.2021 15:57:08</t>
  </si>
  <si>
    <t>_B_56391605_56391605</t>
  </si>
  <si>
    <t>22.11.2021 13:51:00</t>
  </si>
  <si>
    <t>22.11.2021 15:16:00</t>
  </si>
  <si>
    <t>TİRE TR-14 35-29-L00014_950335676_950335676</t>
  </si>
  <si>
    <t>22.11.2021 10:05:01</t>
  </si>
  <si>
    <t>22.11.2021 12:18:24</t>
  </si>
  <si>
    <t>_A_56351991_56351991</t>
  </si>
  <si>
    <t>22.11.2021 15:54:00</t>
  </si>
  <si>
    <t>22.11.2021 17:30:53</t>
  </si>
  <si>
    <t>TR-75 35-19-L00075_A_56373312_56373312</t>
  </si>
  <si>
    <t>22.11.2021 16:44:00</t>
  </si>
  <si>
    <t>22.11.2021 17:26:41</t>
  </si>
  <si>
    <t>SARIGÖL DM 45-79-M00069_SARIGÖL-1 GİRİŞ M24_2046941</t>
  </si>
  <si>
    <t>22.11.2021 01:09:59</t>
  </si>
  <si>
    <t>22.11.2021 01:28:20</t>
  </si>
  <si>
    <t>TR-96 GÜVENDİK 35-19-L00096_9527630_60982169_60982169</t>
  </si>
  <si>
    <t>22.11.2021 14:40:42</t>
  </si>
  <si>
    <t>22.11.2021 19:59:08</t>
  </si>
  <si>
    <t>22.11.2021 10:43:00</t>
  </si>
  <si>
    <t>22.11.2021 12:04:56</t>
  </si>
  <si>
    <t>BOZYAKA TM 35-01-A00007_TR-C K13_2062920</t>
  </si>
  <si>
    <t>TEİAŞ Trafo Arızası</t>
  </si>
  <si>
    <t>22.11.2021 04:20:50</t>
  </si>
  <si>
    <t>22.11.2021 09:11:00</t>
  </si>
  <si>
    <t>K-1655 35-02-K01655_K-4479 K02_2053822</t>
  </si>
  <si>
    <t>22.11.2021 09:59:41</t>
  </si>
  <si>
    <t>22.11.2021 18:12:21</t>
  </si>
  <si>
    <t>ÇIRPI TR-1-2/4 35-20-M00009_955205392_955205392</t>
  </si>
  <si>
    <t>22.11.2021 16:28:10</t>
  </si>
  <si>
    <t>22.11.2021 18:11:52</t>
  </si>
  <si>
    <t>DURASILLI TR-7 45-78-M01118_953262472_953262472</t>
  </si>
  <si>
    <t>22.11.2021 21:47:18</t>
  </si>
  <si>
    <t>22.11.2021 22:44:07</t>
  </si>
  <si>
    <t>KARAYAĞCI YANIKDAĞ TR-2 45-75-M00194_945611046_945611046</t>
  </si>
  <si>
    <t>22.11.2021 10:56:43</t>
  </si>
  <si>
    <t>22.11.2021 13:52:23</t>
  </si>
  <si>
    <t>TR-17 45-78-L00017_953248377_953248377</t>
  </si>
  <si>
    <t>22.11.2021 18:38:35</t>
  </si>
  <si>
    <t>22.11.2021 20:21:21</t>
  </si>
  <si>
    <t>GÜLBAHÇE İM 35-19-A00006_HatBaşıAyırıcı_53134094 L02_53134094</t>
  </si>
  <si>
    <t>22.11.2021 09:11:23</t>
  </si>
  <si>
    <t>22.11.2021 17:54:02</t>
  </si>
  <si>
    <t>TR-2/103 45-83-L00103_955145526_955145526</t>
  </si>
  <si>
    <t>22.11.2021 16:37:29</t>
  </si>
  <si>
    <t>KIZILÜZÜM TR-1 35-27-M00080_DIREK TIPI TRAFO HUCRESI H01_2050920</t>
  </si>
  <si>
    <t>22.11.2021 17:41:53</t>
  </si>
  <si>
    <t>22.11.2021 19:20:37</t>
  </si>
  <si>
    <t>L-278 DM-1/TR-19 35-14-L00278_956646215_956646215</t>
  </si>
  <si>
    <t>22.11.2021 08:42:09</t>
  </si>
  <si>
    <t>22.11.2021 12:26:53</t>
  </si>
  <si>
    <t>22.11.2021 09:07:16</t>
  </si>
  <si>
    <t>22.11.2021 12:55:42</t>
  </si>
  <si>
    <t>TOLOZ KÖK 45-79-M00251_HatBaşıAyırıcı_53135671 M02_53135671</t>
  </si>
  <si>
    <t>22.11.2021 18:00:48</t>
  </si>
  <si>
    <t>22.11.2021 20:24:34</t>
  </si>
  <si>
    <t>YENİFOÇA TR-44 35-23-M00044_YENİFOÇA TR-45 - YENİFOÇA TR-43 M01_72188258</t>
  </si>
  <si>
    <t>22.11.2021 09:39:45</t>
  </si>
  <si>
    <t>22.11.2021 16:37:20</t>
  </si>
  <si>
    <t>DM-2/20 35-29-M00020_48384674 C1b_48385825</t>
  </si>
  <si>
    <t>22.11.2021 20:20:21</t>
  </si>
  <si>
    <t>22.11.2021 22:00:46</t>
  </si>
  <si>
    <t>DURHASAN TR-1 45-74-M00263_B_56352086_56352086</t>
  </si>
  <si>
    <t>22.11.2021 15:30:46</t>
  </si>
  <si>
    <t>22.11.2021 19:00:14</t>
  </si>
  <si>
    <t>22.11.2021 10:20:15</t>
  </si>
  <si>
    <t>22.11.2021 11:31:14</t>
  </si>
  <si>
    <t>22.11.2021 14:34:51</t>
  </si>
  <si>
    <t>22.11.2021 16:57:06</t>
  </si>
  <si>
    <t>TR-26 35-27-M00026_912611336_912611336</t>
  </si>
  <si>
    <t>22.11.2021 10:48:40</t>
  </si>
  <si>
    <t>22.11.2021 14:06:12</t>
  </si>
  <si>
    <t>22.11.2021 18:53:57</t>
  </si>
  <si>
    <t>22.11.2021 19:16:29</t>
  </si>
  <si>
    <t>MURADİYE TR-3/A 45-71-M02046_953207675_953207675</t>
  </si>
  <si>
    <t>22.11.2021 13:17:00</t>
  </si>
  <si>
    <t>22.11.2021 16:39:14</t>
  </si>
  <si>
    <t>ZEYTİNOVA TR-2 35-20-L00308_35-20-L00308_2372205</t>
  </si>
  <si>
    <t>22.11.2021 09:12:00</t>
  </si>
  <si>
    <t>22.11.2021 15:16:37</t>
  </si>
  <si>
    <t>BUCA TM 35-03-A00003_Kuru Çeşme M33_2311292</t>
  </si>
  <si>
    <t>22.11.2021 08:39:00</t>
  </si>
  <si>
    <t>22.11.2021 09:43:41</t>
  </si>
  <si>
    <t>L-31 35-14-L00031_35-14-L00031_2350379</t>
  </si>
  <si>
    <t>22.11.2021 17:30:08</t>
  </si>
  <si>
    <t>22.11.2021 20:20:31</t>
  </si>
  <si>
    <t>TR-111 ZEYTİNALANI 35-19-L00111_10343330_56368368_56368368</t>
  </si>
  <si>
    <t>22.11.2021 19:04:01</t>
  </si>
  <si>
    <t>22.11.2021 21:30:38</t>
  </si>
  <si>
    <t>GÜMÜLDÜR M-41 35-25-M00041_955282930_955282930</t>
  </si>
  <si>
    <t>22.11.2021 20:43:50</t>
  </si>
  <si>
    <t>22.11.2021 21:48:32</t>
  </si>
  <si>
    <t>YİĞENLİ TR-1 35-29-L00603_950326133_950326133</t>
  </si>
  <si>
    <t>22.11.2021 14:06:17</t>
  </si>
  <si>
    <t>22.11.2021 18:18:15</t>
  </si>
  <si>
    <t>TEPEKÖY TR-1 45-73-M00785_945665170_945665170</t>
  </si>
  <si>
    <t>22.11.2021 11:56:32</t>
  </si>
  <si>
    <t>22.11.2021 13:31:49</t>
  </si>
  <si>
    <t>HACI ABDİ YOLAYRIMI TR 35-20-L00050_HACI ABDİ KULESİ MEVKİİ L02_66525671</t>
  </si>
  <si>
    <t>22.11.2021 09:25:55</t>
  </si>
  <si>
    <t>22.11.2021 17:02:13</t>
  </si>
  <si>
    <t>ERGENEKON TR-12 45-83-M00622_TR-11 M03_2104140</t>
  </si>
  <si>
    <t>22.11.2021 09:44:43</t>
  </si>
  <si>
    <t>22.11.2021 17:26:14</t>
  </si>
  <si>
    <t>DEMİRCİLİ TR-2 35-19-M00212_956696777_956696777</t>
  </si>
  <si>
    <t>22.11.2021 12:28:03</t>
  </si>
  <si>
    <t>22.11.2021 15:07:33</t>
  </si>
  <si>
    <t>MERKEZ TEPE TR-1 45-75-M00254_945619332_945619332</t>
  </si>
  <si>
    <t>22.11.2021 10:52:24</t>
  </si>
  <si>
    <t>22.11.2021 12:33:42</t>
  </si>
  <si>
    <t>GÜLBAHÇE TR-2 (TR-183) 35-19-L00183_956670058_956670058</t>
  </si>
  <si>
    <t>22.11.2021 20:11:07</t>
  </si>
  <si>
    <t>22.11.2021 22:49:31</t>
  </si>
  <si>
    <t>DM-8/25 DOĞU KIŞLA KABİN 45-71-M01317_953183468_953183468</t>
  </si>
  <si>
    <t>22.11.2021 15:26:23</t>
  </si>
  <si>
    <t>22.11.2021 16:28:28</t>
  </si>
  <si>
    <t>KARABURÇ KÖK 35-31-L00253_KARABURÇ L03_2113673</t>
  </si>
  <si>
    <t>22.11.2021 13:18:14</t>
  </si>
  <si>
    <t>22.11.2021 13:45:00</t>
  </si>
  <si>
    <t>22.11.2021 09:46:33</t>
  </si>
  <si>
    <t>22.11.2021 10:23:20</t>
  </si>
  <si>
    <t>22.11.2021 21:21:45</t>
  </si>
  <si>
    <t>22.11.2021 22:53:09</t>
  </si>
  <si>
    <t>IRLAMAZ KÖK 45-83-L00153_TR-2/73-A L01_72158564</t>
  </si>
  <si>
    <t>22.11.2021 01:31:04</t>
  </si>
  <si>
    <t>22.11.2021 02:23:59</t>
  </si>
  <si>
    <t>M-2556 35-02-M02556__81683253_81683253</t>
  </si>
  <si>
    <t>22.11.2021 09:53:00</t>
  </si>
  <si>
    <t>22.11.2021 17:52:00</t>
  </si>
  <si>
    <t>22.11.2021 18:48:00</t>
  </si>
  <si>
    <t>22.11.2021 23:43:15</t>
  </si>
  <si>
    <t>HACI HASAN KÖYÜ TR-1 35-15-L00271_B_56407284_56407284</t>
  </si>
  <si>
    <t>22.11.2021 15:25:48</t>
  </si>
  <si>
    <t>22.11.2021 17:37:21</t>
  </si>
  <si>
    <t>22.11.2021 14:22:45</t>
  </si>
  <si>
    <t>22.11.2021 16:15:58</t>
  </si>
  <si>
    <t>K-4325 35-04-K04325_E_56367848_56367848</t>
  </si>
  <si>
    <t>22.11.2021 17:54:19</t>
  </si>
  <si>
    <t>22.11.2021 18:35:47</t>
  </si>
  <si>
    <t>TR-57 35-16-L00057_953338603_953338603</t>
  </si>
  <si>
    <t>22.11.2021 14:27:23</t>
  </si>
  <si>
    <t>22.11.2021 15:58:09</t>
  </si>
  <si>
    <t>DM-1/50 35-29-M00050_950340477_950340477</t>
  </si>
  <si>
    <t>22.11.2021 15:51:28</t>
  </si>
  <si>
    <t>22.11.2021 21:36:06</t>
  </si>
  <si>
    <t>M-1129 35-02-M01129_9571442 M-1129_5809075</t>
  </si>
  <si>
    <t>22.11.2021 08:40:28</t>
  </si>
  <si>
    <t>22.11.2021 10:22:41</t>
  </si>
  <si>
    <t>TR-17 45-78-L00017_953248381_953248381</t>
  </si>
  <si>
    <t>22.11.2021 17:14:38</t>
  </si>
  <si>
    <t>22.11.2021 18:14:44</t>
  </si>
  <si>
    <t>TR-10 BABACAN 35-19-L00010_6873342_56375033_56375033</t>
  </si>
  <si>
    <t>22.11.2021 09:18:49</t>
  </si>
  <si>
    <t>22.11.2021 10:23:23</t>
  </si>
  <si>
    <t>22.11.2021 11:40:00</t>
  </si>
  <si>
    <t>22.11.2021 12:09:29</t>
  </si>
  <si>
    <t>TİRE TR-17 35-29-M00452_950325130_950325130</t>
  </si>
  <si>
    <t>22.11.2021 02:38:41</t>
  </si>
  <si>
    <t>22.11.2021 03:56:16</t>
  </si>
  <si>
    <t>DM-2/20 35-29-M00020_950317655_950317655</t>
  </si>
  <si>
    <t>22.11.2021 13:43:17</t>
  </si>
  <si>
    <t>22.11.2021 19:29:40</t>
  </si>
  <si>
    <t>DEMİRTAŞ TR-2 45-76-M00166_955245493_955245493</t>
  </si>
  <si>
    <t>22.11.2021 18:25:14</t>
  </si>
  <si>
    <t>22.11.2021 20:13:38</t>
  </si>
  <si>
    <t>22.11.2021 14:34:00</t>
  </si>
  <si>
    <t>22.11.2021 15:58:01</t>
  </si>
  <si>
    <t>YENİKÖY TR-1 35-22-M00276_948215344_948215344</t>
  </si>
  <si>
    <t>22.11.2021 15:02:18</t>
  </si>
  <si>
    <t>22.11.2021 18:21:03</t>
  </si>
  <si>
    <t>BUCA TM 35-03-A00003_Buca-1 K03_2055020</t>
  </si>
  <si>
    <t>22.11.2021 03:30:00</t>
  </si>
  <si>
    <t>22.11.2021 04:03:44</t>
  </si>
  <si>
    <t>M-2075 35-02-M02075__72410396_72410396</t>
  </si>
  <si>
    <t>22.11.2021 21:44:53</t>
  </si>
  <si>
    <t>22.11.2021 22:52:46</t>
  </si>
  <si>
    <t>TR-20 AYI BALIĞI 35-21-L00207_C_56377811_56377811</t>
  </si>
  <si>
    <t>22.11.2021 10:16:14</t>
  </si>
  <si>
    <t>22.11.2021 13:58:39</t>
  </si>
  <si>
    <t>TR-286 35-19-L00286_956695083_956695083</t>
  </si>
  <si>
    <t>22.11.2021 12:52:08</t>
  </si>
  <si>
    <t>22.11.2021 13:55:49</t>
  </si>
  <si>
    <t>YAĞCILAR TR-1 45-71-M01440_45-71-M01440_2371341</t>
  </si>
  <si>
    <t>22.11.2021 19:23:56</t>
  </si>
  <si>
    <t>22.11.2021 21:49:59</t>
  </si>
  <si>
    <t>IŞIKLAR KÖK 45-73-M00467_HatBaşıAyırıcı_53136527 M06_53136527</t>
  </si>
  <si>
    <t>22.11.2021 10:26:31</t>
  </si>
  <si>
    <t>22.11.2021 12:36:50</t>
  </si>
  <si>
    <t>SELENDİ TR-16 45-81-M00016_945626234_945626234</t>
  </si>
  <si>
    <t>22.11.2021 17:00:32</t>
  </si>
  <si>
    <t>22.11.2021 20:23:47</t>
  </si>
  <si>
    <t>ÇAMLICA TR-1 35-26-M00454_5670840_56358492_56358492</t>
  </si>
  <si>
    <t>22.11.2021 09:24:48</t>
  </si>
  <si>
    <t>22.11.2021 10:48:44</t>
  </si>
  <si>
    <t>22.11.2021 17:59:31</t>
  </si>
  <si>
    <t>22.11.2021 23:28:00</t>
  </si>
  <si>
    <t>ÇUKURALTI M-37 35-25-M00078_B_56354910_56354910</t>
  </si>
  <si>
    <t>22.11.2021 11:40:31</t>
  </si>
  <si>
    <t>22.11.2021 15:28:12</t>
  </si>
  <si>
    <t>TR-112 ZEYTİNALANI 35-19-L00112_957824050_957824050</t>
  </si>
  <si>
    <t>22.11.2021 08:58:08</t>
  </si>
  <si>
    <t>22.11.2021 11:56:30</t>
  </si>
  <si>
    <t>22.11.2021 11:55:13</t>
  </si>
  <si>
    <t>22.11.2021 17:06:32</t>
  </si>
  <si>
    <t>TR-97 35-17-M00097_8163117 tr/9-7c1b_5811776</t>
  </si>
  <si>
    <t>22.11.2021 14:04:00</t>
  </si>
  <si>
    <t>22.11.2021 14:55:27</t>
  </si>
  <si>
    <t>M-2146 35-07-M02146_M-2145 M01_42989212</t>
  </si>
  <si>
    <t>22.11.2021 18:38:45</t>
  </si>
  <si>
    <t>22.11.2021 18:54:00</t>
  </si>
  <si>
    <t>DM-21/23 (ITIR SOKAK) 45-71-M00326_953208068_953208068</t>
  </si>
  <si>
    <t>22.11.2021 01:32:11</t>
  </si>
  <si>
    <t>22.11.2021 03:22:02</t>
  </si>
  <si>
    <t>22.11.2021 17:32:32</t>
  </si>
  <si>
    <t>22.11.2021 17:33:02</t>
  </si>
  <si>
    <t>K-1749 35-08-K01749_TRAFO K04_42113730</t>
  </si>
  <si>
    <t>22.11.2021 04:24:12</t>
  </si>
  <si>
    <t>22.11.2021 11:12:44</t>
  </si>
  <si>
    <t>22.11.2021 14:24:56</t>
  </si>
  <si>
    <t>22.11.2021 16:08:41</t>
  </si>
  <si>
    <t>22.11.2021 17:47:00</t>
  </si>
  <si>
    <t>22.11.2021 18:19:39</t>
  </si>
  <si>
    <t>DEĞİRMENDERE TR-5 35-22-M00201_DIREK TIPI TRAFO HUCRESI H01_2126890</t>
  </si>
  <si>
    <t>22.11.2021 11:40:25</t>
  </si>
  <si>
    <t>22.11.2021 11:55:04</t>
  </si>
  <si>
    <t>TR-10 BABACAN 35-19-L00010_5843990_56375066_56375066</t>
  </si>
  <si>
    <t>22.11.2021 18:39:30</t>
  </si>
  <si>
    <t>22.11.2021 20:17:43</t>
  </si>
  <si>
    <t>L-179 35-18-L00179__72373250_72373250</t>
  </si>
  <si>
    <t>22.11.2021 17:18:55</t>
  </si>
  <si>
    <t>22.11.2021 18:50:02</t>
  </si>
  <si>
    <t>K-843 35-03-K00843_A_56379605_56379605</t>
  </si>
  <si>
    <t>22.11.2021 12:17:43</t>
  </si>
  <si>
    <t>22.11.2021 20:09:34</t>
  </si>
  <si>
    <t>22.11.2021 11:58:08</t>
  </si>
  <si>
    <t>22.11.2021 12:46:56</t>
  </si>
  <si>
    <t>M-1117 35-01-M01117_911596319_911596319</t>
  </si>
  <si>
    <t>22.11.2021 16:35:31</t>
  </si>
  <si>
    <t>22.11.2021 19:00:17</t>
  </si>
  <si>
    <t>22.11.2021 13:49:12</t>
  </si>
  <si>
    <t>22.11.2021 15:03:03</t>
  </si>
  <si>
    <t>22.11.2021 11:05:56</t>
  </si>
  <si>
    <t>22.11.2021 13:48:02</t>
  </si>
  <si>
    <t>22.11.2021 11:33:12</t>
  </si>
  <si>
    <t>22.11.2021 12:12:45</t>
  </si>
  <si>
    <t>BÜYÜKGÜNEY TR-1 45-82-M00337_45-82-M00337_2359127</t>
  </si>
  <si>
    <t>22.11.2021 18:55:10</t>
  </si>
  <si>
    <t>22.11.2021 20:31:20</t>
  </si>
  <si>
    <t>M-326 35-03-M00326_DAĞITIM TRAFO M-326 M01_65521378</t>
  </si>
  <si>
    <t>22.11.2021 12:26:42</t>
  </si>
  <si>
    <t>22.11.2021 15:07:36</t>
  </si>
  <si>
    <t>DEMİRCİ TM 45-74-A00001_HatBaşıAyırıcı_53135308 M15_53135308</t>
  </si>
  <si>
    <t>22.11.2021 19:51:00</t>
  </si>
  <si>
    <t>22.11.2021 20:44:06</t>
  </si>
  <si>
    <t>M-326 35-03-M00326__72373933_72373933</t>
  </si>
  <si>
    <t>22.11.2021 16:00:55</t>
  </si>
  <si>
    <t>22.11.2021 16:30:56</t>
  </si>
  <si>
    <t>22.11.2021 14:48:05</t>
  </si>
  <si>
    <t>22.11.2021 14:51:12</t>
  </si>
  <si>
    <t>TR-36 35-30-L00036_43005765_56405260_56405260</t>
  </si>
  <si>
    <t>22.11.2021 10:26:00</t>
  </si>
  <si>
    <t>22.11.2021 11:58:25</t>
  </si>
  <si>
    <t>22.11.2021 10:19:24</t>
  </si>
  <si>
    <t>22.11.2021 12:41:00</t>
  </si>
  <si>
    <t>22.11.2021 22:03:22</t>
  </si>
  <si>
    <t>22.11.2021 23:41:46</t>
  </si>
  <si>
    <t>GÜMÜLDÜR M-41 35-25-M00041_955259061_955259061</t>
  </si>
  <si>
    <t>22.11.2021 10:03:24</t>
  </si>
  <si>
    <t>22.11.2021 16:46:08</t>
  </si>
  <si>
    <t>K-595 35-01-K00595_A_56375867_56375867</t>
  </si>
  <si>
    <t>22.11.2021 16:57:05</t>
  </si>
  <si>
    <t>22.11.2021 20:34:44</t>
  </si>
  <si>
    <t>ZEYTİNLİK TR-34 35-15-L00750_950384638_950384638</t>
  </si>
  <si>
    <t>22.11.2021 08:43:00</t>
  </si>
  <si>
    <t>22.11.2021 09:57:07</t>
  </si>
  <si>
    <t>BAĞARASI TR-10 KÖK 35-23-M00179_HatBaşıAyırıcı_53139197 M02_53139197</t>
  </si>
  <si>
    <t>22.11.2021 17:46:37</t>
  </si>
  <si>
    <t>22.11.2021 20:39:16</t>
  </si>
  <si>
    <t>_97626927_97626927</t>
  </si>
  <si>
    <t>22.11.2021 16:44:55</t>
  </si>
  <si>
    <t>22.11.2021 19:21:36</t>
  </si>
  <si>
    <t>DM-14/11 45-71-M00561_953208757_953208757</t>
  </si>
  <si>
    <t>22.11.2021 18:25:20</t>
  </si>
  <si>
    <t>22.11.2021 20:58:13</t>
  </si>
  <si>
    <t>22.11.2021 08:33:35</t>
  </si>
  <si>
    <t>22.11.2021 10:23:08</t>
  </si>
  <si>
    <t>L-310 35-18-L00310_950437993_950437993</t>
  </si>
  <si>
    <t>22.11.2021 16:06:39</t>
  </si>
  <si>
    <t>22.11.2021 18:43:46</t>
  </si>
  <si>
    <t>ELMABAĞ DM 35-15-L00317_BOZDAĞ L06_66822279</t>
  </si>
  <si>
    <t>22.11.2021 09:14:01</t>
  </si>
  <si>
    <t>22.11.2021 14:02:42</t>
  </si>
  <si>
    <t>22.11.2021 09:58:31</t>
  </si>
  <si>
    <t>22.11.2021 10:17:54</t>
  </si>
  <si>
    <t>MÜTEVELLİ TR-3 45-80-M00102_956538083_956538083</t>
  </si>
  <si>
    <t>22.11.2021 10:17:35</t>
  </si>
  <si>
    <t>22.11.2021 14:27:22</t>
  </si>
  <si>
    <t>M-1691 35-07-M01691_M-2442 M04_49841401</t>
  </si>
  <si>
    <t>22.11.2021 18:54:06</t>
  </si>
  <si>
    <t>22.11.2021 21:30:48</t>
  </si>
  <si>
    <t>TR-107 35-26-M00107_956600979_956600979</t>
  </si>
  <si>
    <t>22.11.2021 12:52:28</t>
  </si>
  <si>
    <t>22.11.2021 13:56:14</t>
  </si>
  <si>
    <t>TR-13 45-78-L00013_953248448_953248448</t>
  </si>
  <si>
    <t>22.11.2021 13:23:45</t>
  </si>
  <si>
    <t>22.11.2021 14:41:24</t>
  </si>
  <si>
    <t>22.11.2021 09:11:41</t>
  </si>
  <si>
    <t>22.11.2021 17:16:16</t>
  </si>
  <si>
    <t>22.11.2021 09:49:41</t>
  </si>
  <si>
    <t>22.11.2021 09:50:12</t>
  </si>
  <si>
    <t>SOMA TR-26/2 45-82-M00119_C_56388272_56388272</t>
  </si>
  <si>
    <t>22.11.2021 21:28:53</t>
  </si>
  <si>
    <t>22.11.2021 22:15:06</t>
  </si>
  <si>
    <t>BALABANLI DM 35-15-M00280_KIZILCAAVLU M05_72306394</t>
  </si>
  <si>
    <t>22.11.2021 08:48:53</t>
  </si>
  <si>
    <t>22.11.2021 10:49:39</t>
  </si>
  <si>
    <t>UMURCALI TR-7 35-31-L00110_DIREK TIPI TRAFO HUCRESI H01_2049947</t>
  </si>
  <si>
    <t>22.11.2021 09:02:05</t>
  </si>
  <si>
    <t>22.11.2021 17:16:09</t>
  </si>
  <si>
    <t>TR-1/2 BAYSAN KABİN 35-20-L00002_955215464_955215464</t>
  </si>
  <si>
    <t>22.11.2021 10:34:34</t>
  </si>
  <si>
    <t>22.11.2021 12:25:18</t>
  </si>
  <si>
    <t>DÜNDARLI TR-1 35-24-M00202_955222364_955222364</t>
  </si>
  <si>
    <t>22.11.2021 10:32:58</t>
  </si>
  <si>
    <t>22.11.2021 13:23:06</t>
  </si>
  <si>
    <t>K-525 35-04-K00525_C A1B_5786414</t>
  </si>
  <si>
    <t>22.11.2021 12:48:46</t>
  </si>
  <si>
    <t>22.11.2021 14:37:44</t>
  </si>
  <si>
    <t>TR-67 35-19-L00067_DIREK TIPI TRAFO HUCRESI H01_2053470</t>
  </si>
  <si>
    <t>22.11.2021 17:47:13</t>
  </si>
  <si>
    <t>22.11.2021 21:16:55</t>
  </si>
  <si>
    <t>M-1117 35-01-M01117_35-01-M01117_2375916</t>
  </si>
  <si>
    <t>22.11.2021 17:58:43</t>
  </si>
  <si>
    <t>22.11.2021 19:58:00</t>
  </si>
  <si>
    <t>22.11.2021 09:42:51</t>
  </si>
  <si>
    <t>22.11.2021 09:44:31</t>
  </si>
  <si>
    <t>22.11.2021 10:55:42</t>
  </si>
  <si>
    <t>22.11.2021 13:34:33</t>
  </si>
  <si>
    <t>M-236 35-02-M00236_E_56382760_56382760</t>
  </si>
  <si>
    <t>22.11.2021 11:06:17</t>
  </si>
  <si>
    <t>22.11.2021 13:27:49</t>
  </si>
  <si>
    <t>ABDİ GÜLTEN SULAMA GRB 35-26-M00944_11153724_56368689_56368689</t>
  </si>
  <si>
    <t>22.11.2021 17:04:04</t>
  </si>
  <si>
    <t>22.11.2021 17:48:51</t>
  </si>
  <si>
    <t>K-2308 35-01-K02308_A_56368755_56368755</t>
  </si>
  <si>
    <t>22.11.2021 16:16:11</t>
  </si>
  <si>
    <t>22.11.2021 18:35:18</t>
  </si>
  <si>
    <t>22.11.2021 08:59:46</t>
  </si>
  <si>
    <t>22.11.2021 16:52:48</t>
  </si>
  <si>
    <t>K-3815 35-08-K03815_97456341_97456341</t>
  </si>
  <si>
    <t>22.11.2021 13:31:10</t>
  </si>
  <si>
    <t>22.11.2021 15:14:41</t>
  </si>
  <si>
    <t>YAKAKÖY KÖK 45-75-M00067_BOYALI M03_2092142</t>
  </si>
  <si>
    <t>22.11.2021 09:16:21</t>
  </si>
  <si>
    <t>22.11.2021 10:49:35</t>
  </si>
  <si>
    <t>DM-8/25 DOĞU KIŞLA KABİN 45-71-M01317_95000109619_95000109619</t>
  </si>
  <si>
    <t>22.11.2021 09:18:21</t>
  </si>
  <si>
    <t>22.11.2021 10:34:08</t>
  </si>
  <si>
    <t>K-1927 35-10-K01927_B B01b_5924781</t>
  </si>
  <si>
    <t>22.11.2021 17:49:42</t>
  </si>
  <si>
    <t>22.11.2021 20:13:52</t>
  </si>
  <si>
    <t>CANLI TR-3 35-20-L00134_955201934_955201934</t>
  </si>
  <si>
    <t>22.11.2021 15:35:20</t>
  </si>
  <si>
    <t>22.11.2021 17:20:25</t>
  </si>
  <si>
    <t>KALEKÖY TR-2 35-31-L00235_47918507_56386518_56386518</t>
  </si>
  <si>
    <t>22.11.2021 14:20:47</t>
  </si>
  <si>
    <t>22.11.2021 15:43:28</t>
  </si>
  <si>
    <t>GEMİ SÖKÜM(M-130) TR 35-17-M00130_ANADOLU M05_79388998</t>
  </si>
  <si>
    <t>22.11.2021 10:19:13</t>
  </si>
  <si>
    <t>22.11.2021 10:55:57</t>
  </si>
  <si>
    <t>YUKARI AKTEPE KÖYÜ TR-1 35-32-L00073_946409583_946409583</t>
  </si>
  <si>
    <t>22.11.2021 10:40:11</t>
  </si>
  <si>
    <t>22.11.2021 12:03:26</t>
  </si>
  <si>
    <t>BOZYAKA TM 35-01-A00007_GÖZTEPE-2 M06_2064769</t>
  </si>
  <si>
    <t>22.11.2021 12:36:47</t>
  </si>
  <si>
    <t>22.11.2021 12:56:54</t>
  </si>
  <si>
    <t>M-657 35-17-M00657_HatBaşıAyırıcı_76336696 M03_76336696</t>
  </si>
  <si>
    <t>22.11.2021 17:14:06</t>
  </si>
  <si>
    <t>22.11.2021 18:14:15</t>
  </si>
  <si>
    <t>MURADİYE TR-3 45-71-M02147_953242966_953242966</t>
  </si>
  <si>
    <t>22.11.2021 15:59:55</t>
  </si>
  <si>
    <t>22.11.2021 19:25:04</t>
  </si>
  <si>
    <t>ÇUKURALTI M-27 35-25-M00075_B_56355046_56355046</t>
  </si>
  <si>
    <t>22.11.2021 10:57:43</t>
  </si>
  <si>
    <t>22.11.2021 15:39:00</t>
  </si>
  <si>
    <t>M-3076(YATIRIM REZERVE) 35-02-M03076_A_56363793_56363793</t>
  </si>
  <si>
    <t>22.11.2021 14:50:47</t>
  </si>
  <si>
    <t>22.11.2021 16:43:18</t>
  </si>
  <si>
    <t>YEŞİLKÖY TR-1 45-71-M01821_953214846_953214846</t>
  </si>
  <si>
    <t>22.11.2021 11:11:39</t>
  </si>
  <si>
    <t>22.11.2021 17:45:52</t>
  </si>
  <si>
    <t>M-7 35-18-M00007_950440079_950440079</t>
  </si>
  <si>
    <t>22.11.2021 11:37:15</t>
  </si>
  <si>
    <t>22.11.2021 14:30:45</t>
  </si>
  <si>
    <t>22.11.2021 02:35:29</t>
  </si>
  <si>
    <t>22.11.2021 03:15:34</t>
  </si>
  <si>
    <t>ARDIÇ MAHALLESİ TR-52 35-21-L00132_35-21-L00132_2353962</t>
  </si>
  <si>
    <t>22.11.2021 10:11:48</t>
  </si>
  <si>
    <t>22.11.2021 12:39:01</t>
  </si>
  <si>
    <t>M-30 35-02-M00030_M-454 M08_2311572</t>
  </si>
  <si>
    <t>23.11.2021 13:40:34</t>
  </si>
  <si>
    <t>23.11.2021 13:59:01</t>
  </si>
  <si>
    <t>ÇAPAK KÖK 35-26-M00435_HatBaşıAyırıcı_74816160 M05_74816160</t>
  </si>
  <si>
    <t>23.11.2021 11:52:45</t>
  </si>
  <si>
    <t>23.11.2021 16:11:03</t>
  </si>
  <si>
    <t>TR-2/120-1 45-83-M00719_48124830_56397348_56397348</t>
  </si>
  <si>
    <t>23.11.2021 09:17:00</t>
  </si>
  <si>
    <t>23.11.2021 11:23:04</t>
  </si>
  <si>
    <t>ARMUTLU TR-23 35-27-L00023_912329835_912329835</t>
  </si>
  <si>
    <t>23.11.2021 09:29:43</t>
  </si>
  <si>
    <t>23.11.2021 12:26:27</t>
  </si>
  <si>
    <t>23.11.2021 12:41:00</t>
  </si>
  <si>
    <t>23.11.2021 15:16:35</t>
  </si>
  <si>
    <t>MURADİYE JANDARMA TRAFO 45-71-M01867_A_56393064_56393064</t>
  </si>
  <si>
    <t>23.11.2021 09:30:22</t>
  </si>
  <si>
    <t>23.11.2021 12:40:49</t>
  </si>
  <si>
    <t>23.11.2021 17:33:37</t>
  </si>
  <si>
    <t>24.11.2021 01:42:06</t>
  </si>
  <si>
    <t>KINIK TR-3 35-24-L00003_955218665_955218665</t>
  </si>
  <si>
    <t>23.11.2021 19:16:00</t>
  </si>
  <si>
    <t>23.11.2021 22:53:15</t>
  </si>
  <si>
    <t>İBRAHİMKUYU DM 35-15-M00286_TR-9 TR-10 TR-11 M04_67554499</t>
  </si>
  <si>
    <t>23.11.2021 16:17:50</t>
  </si>
  <si>
    <t>23.11.2021 19:10:00</t>
  </si>
  <si>
    <t>M-313 35-02-M00313_M-624 M04_2323987</t>
  </si>
  <si>
    <t>23.11.2021 15:20:10</t>
  </si>
  <si>
    <t>23.11.2021 16:23:00</t>
  </si>
  <si>
    <t>TR-48 35-15-M00048_DM-3 (TR-16) M04_66571938</t>
  </si>
  <si>
    <t>23.11.2021 17:24:31</t>
  </si>
  <si>
    <t>24.11.2021 01:02:53</t>
  </si>
  <si>
    <t>K-2380 35-08-K02380_K-1522 K03_42545564</t>
  </si>
  <si>
    <t>23.11.2021 12:38:04</t>
  </si>
  <si>
    <t>23.11.2021 14:10:09</t>
  </si>
  <si>
    <t>M-1536 35-01-M01536__79812626_79812626</t>
  </si>
  <si>
    <t>23.11.2021 23:12:53</t>
  </si>
  <si>
    <t>24.11.2021 00:47:10</t>
  </si>
  <si>
    <t>HOROZ GEDİĞİ TR-1 35-17-M00338_C_56363671_56363671</t>
  </si>
  <si>
    <t>23.11.2021 16:43:31</t>
  </si>
  <si>
    <t>23.11.2021 17:37:00</t>
  </si>
  <si>
    <t>TR-29 45-78-L00029__72373541_72373541</t>
  </si>
  <si>
    <t>23.11.2021 08:52:00</t>
  </si>
  <si>
    <t>23.11.2021 10:42:18</t>
  </si>
  <si>
    <t>ÇINARLIKUYU KÖK 45-71-M00188_ÇINARLIKUYU TR-1 M02_72248777</t>
  </si>
  <si>
    <t>23.11.2021 21:39:00</t>
  </si>
  <si>
    <t>23.11.2021 21:49:00</t>
  </si>
  <si>
    <t>TR-266 DOĞUŞ ÇİFTLİK EVLERİ TR 35-19-M00166_35-19-M00166_2376663</t>
  </si>
  <si>
    <t>23.11.2021 19:10:31</t>
  </si>
  <si>
    <t>23.11.2021 20:10:00</t>
  </si>
  <si>
    <t>L-336 REİSDERE 35-18-L00336_10831629_56355163_56355163</t>
  </si>
  <si>
    <t>23.11.2021 19:57:35</t>
  </si>
  <si>
    <t>23.11.2021 21:22:00</t>
  </si>
  <si>
    <t>EBSO TM 35-09-A00001_EBSO-16 K51_2312305</t>
  </si>
  <si>
    <t>23.11.2021 10:49:04</t>
  </si>
  <si>
    <t>23.11.2021 11:43:00</t>
  </si>
  <si>
    <t>23.11.2021 10:12:46</t>
  </si>
  <si>
    <t>23.11.2021 17:21:52</t>
  </si>
  <si>
    <t>TR-71 SEDAT IRMAK GRB. 35-15-M00071_35-15-M00071_2365301</t>
  </si>
  <si>
    <t>23.11.2021 09:16:37</t>
  </si>
  <si>
    <t>23.11.2021 16:31:22</t>
  </si>
  <si>
    <t>MURADİYE TR-3 45-71-M02147_953243097_953243097</t>
  </si>
  <si>
    <t>23.11.2021 17:40:06</t>
  </si>
  <si>
    <t>23.11.2021 22:43:00</t>
  </si>
  <si>
    <t>23.11.2021 15:30:30</t>
  </si>
  <si>
    <t>23.11.2021 15:31:20</t>
  </si>
  <si>
    <t>URGANLI YENİKÖY TR-1 45-83-L00447_B_56395061_56395061</t>
  </si>
  <si>
    <t>23.11.2021 09:23:17</t>
  </si>
  <si>
    <t>23.11.2021 16:51:58</t>
  </si>
  <si>
    <t>ÇOMAKLAR KÖYÜ TR-1 35-32-L00077_946415629_946415629</t>
  </si>
  <si>
    <t>23.11.2021 10:40:43</t>
  </si>
  <si>
    <t>23.11.2021 12:56:45</t>
  </si>
  <si>
    <t>GÜNEŞLİ TR-17 45-75-M00339_945600160_945600160</t>
  </si>
  <si>
    <t>23.11.2021 19:39:54</t>
  </si>
  <si>
    <t>23.11.2021 22:49:35</t>
  </si>
  <si>
    <t>23.11.2021 15:20:56</t>
  </si>
  <si>
    <t>23.11.2021 16:19:00</t>
  </si>
  <si>
    <t>M-2402 35-01-M02402_D D2_66262735</t>
  </si>
  <si>
    <t>23.11.2021 15:13:00</t>
  </si>
  <si>
    <t>23.11.2021 22:33:21</t>
  </si>
  <si>
    <t>AMBARSEKİ KÖYÜ TR-1 35-21-L00105_953357272_953357272</t>
  </si>
  <si>
    <t>23.11.2021 11:31:23</t>
  </si>
  <si>
    <t>23.11.2021 13:36:05</t>
  </si>
  <si>
    <t>L-286 35-18-L00286_950452423_950452423</t>
  </si>
  <si>
    <t>23.11.2021 16:05:00</t>
  </si>
  <si>
    <t>DM-1/53 45-71-M00045_915876086_915876086</t>
  </si>
  <si>
    <t>23.11.2021 16:57:03</t>
  </si>
  <si>
    <t>23.11.2021 14:40:34</t>
  </si>
  <si>
    <t>23.11.2021 14:40:54</t>
  </si>
  <si>
    <t>FUNDACIK KÖK 45-75-M00068_FUNDACIK M03_67108814</t>
  </si>
  <si>
    <t>23.11.2021 09:01:06</t>
  </si>
  <si>
    <t>23.11.2021 15:15:50</t>
  </si>
  <si>
    <t>23.11.2021 14:48:54</t>
  </si>
  <si>
    <t>23.11.2021 14:49:34</t>
  </si>
  <si>
    <t>M-2959 35-04-M02959_913593516_913593516</t>
  </si>
  <si>
    <t>23.11.2021 16:42:07</t>
  </si>
  <si>
    <t>23.11.2021 22:49:23</t>
  </si>
  <si>
    <t>K-2423 35-04-K02423_T H1B_5878571</t>
  </si>
  <si>
    <t>23.11.2021 18:46:02</t>
  </si>
  <si>
    <t>23.11.2021 23:23:37</t>
  </si>
  <si>
    <t>SADULLAH SEZER GRB 35-30-M00197_35-30-M00197_2371559</t>
  </si>
  <si>
    <t>23.11.2021 11:03:40</t>
  </si>
  <si>
    <t>23.11.2021 12:04:44</t>
  </si>
  <si>
    <t>K-3920 35-08-K03920_L k3920c2_5825713</t>
  </si>
  <si>
    <t>23.11.2021 11:18:37</t>
  </si>
  <si>
    <t>23.11.2021 16:08:09</t>
  </si>
  <si>
    <t>BİRGİ DM 35-15-L01013_BİRGİ ŞEHİR KABİN L04_67562403</t>
  </si>
  <si>
    <t>23.11.2021 23:06:00</t>
  </si>
  <si>
    <t>24.11.2021 01:46:00</t>
  </si>
  <si>
    <t>KURTULMUŞ KÖK 45-72-L00080_SARILAR ÇIKIŞI L03_66546764</t>
  </si>
  <si>
    <t>23.11.2021 15:53:30</t>
  </si>
  <si>
    <t>23.11.2021 15:54:50</t>
  </si>
  <si>
    <t>BALABANLI DM 35-15-M00280_KIZILCAAVLU M05_72306327</t>
  </si>
  <si>
    <t>23.11.2021 13:35:57</t>
  </si>
  <si>
    <t>23.11.2021 14:28:03</t>
  </si>
  <si>
    <t>KARAYENİCE TR-2 45-71-M01507_DIREK TIPI TRAFO HUCRESI H01_2082985</t>
  </si>
  <si>
    <t>23.11.2021 22:54:09</t>
  </si>
  <si>
    <t>24.11.2021 01:47:15</t>
  </si>
  <si>
    <t>KARAAĞAÇLI TR-13 45-71-M01075_BEYDERE KÖK M03_72307181</t>
  </si>
  <si>
    <t>23.11.2021 17:09:30</t>
  </si>
  <si>
    <t>23.11.2021 17:10:30</t>
  </si>
  <si>
    <t>YAĞCILAR TR-3 45-71-M01442_C_56401671_56401671</t>
  </si>
  <si>
    <t>23.11.2021 08:03:56</t>
  </si>
  <si>
    <t>23.11.2021 11:04:27</t>
  </si>
  <si>
    <t>YUKARIBEY SULAMA TR-2 35-16-M00167_47478887_65511997_65511997</t>
  </si>
  <si>
    <t>23.11.2021 10:17:25</t>
  </si>
  <si>
    <t>23.11.2021 11:25:57</t>
  </si>
  <si>
    <t>TR-40 35-16-L00040_E_65496934_65496934</t>
  </si>
  <si>
    <t>23.11.2021 11:36:33</t>
  </si>
  <si>
    <t>23.11.2021 14:18:23</t>
  </si>
  <si>
    <t>23.11.2021 15:35:40</t>
  </si>
  <si>
    <t>23.11.2021 15:46:30</t>
  </si>
  <si>
    <t>L-512 REİSDERE 35-18-L00512_7815749_56355330_56355330</t>
  </si>
  <si>
    <t>23.11.2021 09:04:51</t>
  </si>
  <si>
    <t>23.11.2021 11:25:15</t>
  </si>
  <si>
    <t>BADEMLİ TR-38 35-15-L01055_B_56361386_56361386</t>
  </si>
  <si>
    <t>23.11.2021 15:50:01</t>
  </si>
  <si>
    <t>23.11.2021 22:17:00</t>
  </si>
  <si>
    <t>K-1555 35-04-K01555_B B1B_5831276</t>
  </si>
  <si>
    <t>23.11.2021 20:13:23</t>
  </si>
  <si>
    <t>24.11.2021 04:33:44</t>
  </si>
  <si>
    <t>L-298 35-18-L00298_DAĞITIM TRAFO L-298 L04_72102724</t>
  </si>
  <si>
    <t>23.11.2021 19:34:23</t>
  </si>
  <si>
    <t>23.11.2021 20:49:00</t>
  </si>
  <si>
    <t>KARAALİ DM 45-71-M02127_MURADİYE ÇIKIŞ M08_54851157</t>
  </si>
  <si>
    <t>23.11.2021 19:18:50</t>
  </si>
  <si>
    <t>23.11.2021 19:54:10</t>
  </si>
  <si>
    <t>ALMAK TM 35-17-A00003_KAREL-1 M33_2307157</t>
  </si>
  <si>
    <t>23.11.2021 23:27:10</t>
  </si>
  <si>
    <t>23.11.2021 23:59:20</t>
  </si>
  <si>
    <t>DELİÖMER TR-1 35-22-M00280_961311045_961311045</t>
  </si>
  <si>
    <t>23.11.2021 23:37:26</t>
  </si>
  <si>
    <t>24.11.2021 01:20:56</t>
  </si>
  <si>
    <t>KAPANCI KÖK 45-78-L00229_KENDİRLİ-YARAŞLI L04_2108494</t>
  </si>
  <si>
    <t>23.11.2021 15:36:20</t>
  </si>
  <si>
    <t>23.11.2021 15:37:10</t>
  </si>
  <si>
    <t>TR-52 45-77-L00052_945491612_945491612</t>
  </si>
  <si>
    <t>23.11.2021 10:13:22</t>
  </si>
  <si>
    <t>23.11.2021 13:27:34</t>
  </si>
  <si>
    <t>ÇINARLIKUYU KÖK 45-71-M00188_ÇINARLIKUYU TR-1 M02_72248738</t>
  </si>
  <si>
    <t>23.11.2021 19:34:20</t>
  </si>
  <si>
    <t>23.11.2021 20:56:00</t>
  </si>
  <si>
    <t>SOMA TR-7/3 45-82-M00449_SOMA DM-1 GİRİŞ M03_58003667</t>
  </si>
  <si>
    <t>23.11.2021 11:59:04</t>
  </si>
  <si>
    <t>23.11.2021 12:05:16</t>
  </si>
  <si>
    <t>SOMA DM-1 45-82-M00050_M-4 M16_60207306</t>
  </si>
  <si>
    <t>23.11.2021 17:04:00</t>
  </si>
  <si>
    <t>23.11.2021 17:06:46</t>
  </si>
  <si>
    <t>BOYALI AZMAK TR-4 35-24-M00056_35-24-M00056_58186130</t>
  </si>
  <si>
    <t>23.11.2021 09:27:00</t>
  </si>
  <si>
    <t>23.11.2021 09:57:16</t>
  </si>
  <si>
    <t>L-307 35-18-L00307_L-306 L01_72104722</t>
  </si>
  <si>
    <t>23.11.2021 18:11:20</t>
  </si>
  <si>
    <t>23.11.2021 18:16:00</t>
  </si>
  <si>
    <t>SAİPALTI TR-1 35-21-L00101_953369016_953369016</t>
  </si>
  <si>
    <t>23.11.2021 12:44:46</t>
  </si>
  <si>
    <t>23.11.2021 14:31:39</t>
  </si>
  <si>
    <t>M-1442 35-04-M01442__79725837_79725837</t>
  </si>
  <si>
    <t>23.11.2021 18:59:18</t>
  </si>
  <si>
    <t>K-1634 35-01-K01634_911126725_911126725</t>
  </si>
  <si>
    <t>23.11.2021 13:48:11</t>
  </si>
  <si>
    <t>23.11.2021 15:30:28</t>
  </si>
  <si>
    <t>23.11.2021 16:32:27</t>
  </si>
  <si>
    <t>23.11.2021 16:55:00</t>
  </si>
  <si>
    <t>BOZDAĞ TR-4 35-15-L00313_48787292_56406921_56406921</t>
  </si>
  <si>
    <t>23.11.2021 09:02:27</t>
  </si>
  <si>
    <t>23.11.2021 10:17:17</t>
  </si>
  <si>
    <t>MURADİYE TR-2/B (23 NİSAN PARKI) 45-71-M01852_954889298_954889298</t>
  </si>
  <si>
    <t>23.11.2021 20:14:38</t>
  </si>
  <si>
    <t>24.11.2021 01:24:49</t>
  </si>
  <si>
    <t>GÖKÇEN İM 35-29-A00004_KAZANLI L07_2329151</t>
  </si>
  <si>
    <t>23.11.2021 12:09:16</t>
  </si>
  <si>
    <t>23.11.2021 13:04:56</t>
  </si>
  <si>
    <t>K-3315 35-09-K03315_A_56380324_56380324</t>
  </si>
  <si>
    <t>23.11.2021 17:22:08</t>
  </si>
  <si>
    <t>23.11.2021 22:33:46</t>
  </si>
  <si>
    <t>23.11.2021 13:02:58</t>
  </si>
  <si>
    <t>24.11.2021 01:36:44</t>
  </si>
  <si>
    <t>VENTOLA KÖK 35-26-M00678_PİZZA PİZZA M02_65914155</t>
  </si>
  <si>
    <t>23.11.2021 12:22:01</t>
  </si>
  <si>
    <t>23.11.2021 13:11:19</t>
  </si>
  <si>
    <t>CANLI TR-3 35-20-L00134_95000108403_95000108403</t>
  </si>
  <si>
    <t>23.11.2021 11:43:15</t>
  </si>
  <si>
    <t>23.11.2021 15:04:24</t>
  </si>
  <si>
    <t>GÜLBAHÇE İM 35-19-A00006_BALIKLIOVA L03_72213969</t>
  </si>
  <si>
    <t>23.11.2021 12:32:25</t>
  </si>
  <si>
    <t>23.11.2021 14:04:50</t>
  </si>
  <si>
    <t>23.11.2021 09:20:44</t>
  </si>
  <si>
    <t>23.11.2021 15:17:59</t>
  </si>
  <si>
    <t>K-1023 35-03-K01023_B B1_5915578</t>
  </si>
  <si>
    <t>23.11.2021 22:31:51</t>
  </si>
  <si>
    <t>24.11.2021 02:23:13</t>
  </si>
  <si>
    <t>23.11.2021 15:07:56</t>
  </si>
  <si>
    <t>23.11.2021 20:09:00</t>
  </si>
  <si>
    <t>SARUHANLI TR-32 45-80-M00032_950002214_950002214</t>
  </si>
  <si>
    <t>23.11.2021 22:19:00</t>
  </si>
  <si>
    <t>23.11.2021 22:42:00</t>
  </si>
  <si>
    <t>TR-7 DEPREM KONUTLARI 35-19-L00007_BETON SANTRALLERİ L03_72118554</t>
  </si>
  <si>
    <t>23.11.2021 09:14:00</t>
  </si>
  <si>
    <t>23.11.2021 17:18:29</t>
  </si>
  <si>
    <t>23.11.2021 15:05:44</t>
  </si>
  <si>
    <t>23.11.2021 15:24:00</t>
  </si>
  <si>
    <t>TR-2/8 45-72-L00008_DAĞITIM TRAFOSU TR-2/8 L04_66444725</t>
  </si>
  <si>
    <t>23.11.2021 14:31:00</t>
  </si>
  <si>
    <t>23.11.2021 15:52:00</t>
  </si>
  <si>
    <t>UMURLU TR-7 35-31-L00361_DIREK TIPI TRAFO HUCRESI H01_2040513</t>
  </si>
  <si>
    <t>23.11.2021 09:37:40</t>
  </si>
  <si>
    <t>23.11.2021 12:52:21</t>
  </si>
  <si>
    <t>M-1303 35-03-M01303_35-03-M01303_2356562</t>
  </si>
  <si>
    <t>23.11.2021 12:29:21</t>
  </si>
  <si>
    <t>23.11.2021 14:45:47</t>
  </si>
  <si>
    <t>GÖBELLER TR-1 35-16-M00110_35-16-M00110_2349444</t>
  </si>
  <si>
    <t>23.11.2021 09:09:26</t>
  </si>
  <si>
    <t>23.11.2021 10:22:32</t>
  </si>
  <si>
    <t>GÖKEYÜP TR-1 KÖK 45-78-M00798_DEMİRKÖPRÜ TM M05_2106979</t>
  </si>
  <si>
    <t>23.11.2021 09:34:57</t>
  </si>
  <si>
    <t>23.11.2021 17:06:49</t>
  </si>
  <si>
    <t>23.11.2021 01:20:22</t>
  </si>
  <si>
    <t>23.11.2021 01:22:00</t>
  </si>
  <si>
    <t>23.11.2021 17:18:33</t>
  </si>
  <si>
    <t>23.11.2021 19:19:00</t>
  </si>
  <si>
    <t>TATAR DM 35-19-M00256_ALAÇATI-2 GİRİŞ M02_2058323</t>
  </si>
  <si>
    <t>23.11.2021 10:28:04</t>
  </si>
  <si>
    <t>23.11.2021 10:30:29</t>
  </si>
  <si>
    <t>ALAŞEHİR TR-16/A 45-73-M00092_B_56404353_56404353</t>
  </si>
  <si>
    <t>23.11.2021 09:24:35</t>
  </si>
  <si>
    <t>23.11.2021 10:47:23</t>
  </si>
  <si>
    <t>23.11.2021 17:08:58</t>
  </si>
  <si>
    <t>23.11.2021 19:03:00</t>
  </si>
  <si>
    <t>MALTEPE TR-2 35-28-M00445_953373894_953373894</t>
  </si>
  <si>
    <t>23.11.2021 10:40:00</t>
  </si>
  <si>
    <t>23.11.2021 11:37:27</t>
  </si>
  <si>
    <t>K-2805 35-03-K02805_35-03-K02805_2366839</t>
  </si>
  <si>
    <t>23.11.2021 11:07:18</t>
  </si>
  <si>
    <t>23.11.2021 12:00:56</t>
  </si>
  <si>
    <t>GÖLBAŞI TR-1 45-77-M00087_945513502_945513502</t>
  </si>
  <si>
    <t>23.11.2021 13:59:30</t>
  </si>
  <si>
    <t>23.11.2021 15:56:00</t>
  </si>
  <si>
    <t>23.11.2021 15:04:41</t>
  </si>
  <si>
    <t>23.11.2021 15:30:00</t>
  </si>
  <si>
    <t>23.11.2021 23:04:33</t>
  </si>
  <si>
    <t>23.11.2021 23:51:38</t>
  </si>
  <si>
    <t>VİLLAKENT TR-3 35-28-M00389_I TR3I1_5918865</t>
  </si>
  <si>
    <t>23.11.2021 21:40:38</t>
  </si>
  <si>
    <t>23.11.2021 23:20:42</t>
  </si>
  <si>
    <t>23.11.2021 18:19:21</t>
  </si>
  <si>
    <t>23.11.2021 19:36:00</t>
  </si>
  <si>
    <t>TR-5 45-74-M00005_945589130_945589130</t>
  </si>
  <si>
    <t>23.11.2021 23:50:33</t>
  </si>
  <si>
    <t>24.11.2021 00:37:38</t>
  </si>
  <si>
    <t>23.11.2021 20:20:29</t>
  </si>
  <si>
    <t>24.11.2021 00:35:32</t>
  </si>
  <si>
    <t>DAĞISTAN TR-1 35-16-M00129_95000585682_95000585682</t>
  </si>
  <si>
    <t>23.11.2021 14:02:45</t>
  </si>
  <si>
    <t>23.11.2021 20:25:24</t>
  </si>
  <si>
    <t>23.11.2021 10:50:26</t>
  </si>
  <si>
    <t>23.11.2021 11:12:27</t>
  </si>
  <si>
    <t>TİRE İM-DM-1 35-29-A00001_GÖKÇEN-2 M22_2059034</t>
  </si>
  <si>
    <t>23.11.2021 15:54:00</t>
  </si>
  <si>
    <t>TR-83 35-19-L00083_956693639_956693639</t>
  </si>
  <si>
    <t>23.11.2021 17:52:54</t>
  </si>
  <si>
    <t>23.11.2021 19:59:40</t>
  </si>
  <si>
    <t>23.11.2021 23:05:03</t>
  </si>
  <si>
    <t>ÜÇPINAR DM 45-71-M00183_ESKİ YAĞCILAR M10_72249506</t>
  </si>
  <si>
    <t>23.11.2021 20:45:00</t>
  </si>
  <si>
    <t>23.11.2021 23:06:50</t>
  </si>
  <si>
    <t>ÖZBEK TR-2 (TR-232) 35-19-M00232_956663534_956663534</t>
  </si>
  <si>
    <t>23.11.2021 11:44:28</t>
  </si>
  <si>
    <t>23.11.2021 13:56:18</t>
  </si>
  <si>
    <t>SEYREK TR-1 35-28-M00371_6187396_56359579_56359579</t>
  </si>
  <si>
    <t>23.11.2021 15:08:38</t>
  </si>
  <si>
    <t>23.11.2021 17:47:00</t>
  </si>
  <si>
    <t>23.11.2021 11:40:19</t>
  </si>
  <si>
    <t>23.11.2021 15:13:05</t>
  </si>
  <si>
    <t>K-914 35-01-K00914_K-4346 K01_2034888</t>
  </si>
  <si>
    <t>23.11.2021 17:05:50</t>
  </si>
  <si>
    <t>23.11.2021 17:07:00</t>
  </si>
  <si>
    <t>DM-1/14-A (POSTANE TR) 45-71-M00036_DM-1/13 M01_66470562</t>
  </si>
  <si>
    <t>23.11.2021 12:17:44</t>
  </si>
  <si>
    <t>23.11.2021 12:18:44</t>
  </si>
  <si>
    <t>AYRANCILAR DM-2/18 35-26-M00821_E_60982804_60982804</t>
  </si>
  <si>
    <t>23.11.2021 07:22:19</t>
  </si>
  <si>
    <t>23.11.2021 09:07:17</t>
  </si>
  <si>
    <t>FOÇA TR-22 35-23-L00022_42133863_56398196_56398196</t>
  </si>
  <si>
    <t>23.11.2021 19:16:59</t>
  </si>
  <si>
    <t>23.11.2021 22:15:00</t>
  </si>
  <si>
    <t>23.11.2021 17:00:40</t>
  </si>
  <si>
    <t>23.11.2021 17:09:50</t>
  </si>
  <si>
    <t>EMİRALEM TR-16 35-28-M00234_953380734_953380734</t>
  </si>
  <si>
    <t>23.11.2021 22:26:52</t>
  </si>
  <si>
    <t>24.11.2021 00:51:22</t>
  </si>
  <si>
    <t>SARIÇALI TR-1 35-27-M01050_98791226_98791226</t>
  </si>
  <si>
    <t>23.11.2021 10:09:29</t>
  </si>
  <si>
    <t>23.11.2021 14:02:53</t>
  </si>
  <si>
    <t>TR-93 35-26-M00093__56360735_56360735</t>
  </si>
  <si>
    <t>23.11.2021 08:45:00</t>
  </si>
  <si>
    <t>23.11.2021 10:57:24</t>
  </si>
  <si>
    <t>23.11.2021 09:44:44</t>
  </si>
  <si>
    <t>23.11.2021 11:27:45</t>
  </si>
  <si>
    <t>GÖRDES DM 45-75-M00050_KAŞIKÇI M11_2083719</t>
  </si>
  <si>
    <t>23.11.2021 19:04:20</t>
  </si>
  <si>
    <t>23.11.2021 19:07:40</t>
  </si>
  <si>
    <t>23.11.2021 19:47:40</t>
  </si>
  <si>
    <t>23.11.2021 23:16:00</t>
  </si>
  <si>
    <t>M-2991(YATIRIM REZERVE) 35-02-M02991_D_56381751_56381751</t>
  </si>
  <si>
    <t>23.11.2021 09:03:54</t>
  </si>
  <si>
    <t>23.11.2021 09:19:31</t>
  </si>
  <si>
    <t>K-4555 35-02-K04555_35-02-K04555_2347818</t>
  </si>
  <si>
    <t>23.11.2021 09:20:13</t>
  </si>
  <si>
    <t>23.11.2021 16:22:27</t>
  </si>
  <si>
    <t>K-3298 35-04-K03298_B_56372657_56372657</t>
  </si>
  <si>
    <t>23.11.2021 09:12:00</t>
  </si>
  <si>
    <t>23.11.2021 10:16:00</t>
  </si>
  <si>
    <t>K-4237 35-03-K04237_910459953_910459953</t>
  </si>
  <si>
    <t>23.11.2021 10:11:12</t>
  </si>
  <si>
    <t>23.11.2021 14:40:27</t>
  </si>
  <si>
    <t>23.11.2021 21:56:30</t>
  </si>
  <si>
    <t>24.11.2021 05:48:20</t>
  </si>
  <si>
    <t>M-2321 35-02-M02321_35-02-M02321_65776512</t>
  </si>
  <si>
    <t>23.11.2021 10:46:50</t>
  </si>
  <si>
    <t>23.11.2021 13:31:43</t>
  </si>
  <si>
    <t>KEMİKLİDERE KÖK 45-80-M00108_KEMİKLİDERE KÖY M02_2086360</t>
  </si>
  <si>
    <t>23.11.2021 15:23:50</t>
  </si>
  <si>
    <t>23.11.2021 16:25:10</t>
  </si>
  <si>
    <t>23.11.2021 17:37:58</t>
  </si>
  <si>
    <t>MURADİYE TR 2/A 45-71-M00201_953207579_953207579</t>
  </si>
  <si>
    <t>23.11.2021 16:01:35</t>
  </si>
  <si>
    <t>23.11.2021 17:40:00</t>
  </si>
  <si>
    <t>BADEMLİ TR-1 DM 35-15-L01010_KETENDERESİ (HACI MUSA) L11_67544173</t>
  </si>
  <si>
    <t>23.11.2021 23:17:20</t>
  </si>
  <si>
    <t>24.11.2021 02:20:28</t>
  </si>
  <si>
    <t>L-23 ESKİ POSTANE ÖNÜ 35-14-L00023_95000026066_95000026066</t>
  </si>
  <si>
    <t>23.11.2021 16:50:47</t>
  </si>
  <si>
    <t>23.11.2021 20:00:00</t>
  </si>
  <si>
    <t>M-1814 KISIK DM-1 35-22-M00095_SULAMA M15_72099716</t>
  </si>
  <si>
    <t>23.11.2021 18:02:00</t>
  </si>
  <si>
    <t>23.11.2021 23:49:17</t>
  </si>
  <si>
    <t>23.11.2021 18:54:27</t>
  </si>
  <si>
    <t>23.11.2021 20:50:00</t>
  </si>
  <si>
    <t>YAĞLAR TR-6 35-31-L00424_A_56386032_56386032</t>
  </si>
  <si>
    <t>23.11.2021 11:13:01</t>
  </si>
  <si>
    <t>23.11.2021 15:23:17</t>
  </si>
  <si>
    <t>K-1590 35-04-K01590_35-04-K01590_2373959</t>
  </si>
  <si>
    <t>23.11.2021 11:59:55</t>
  </si>
  <si>
    <t>23.11.2021 14:14:57</t>
  </si>
  <si>
    <t>MENEMEN DM-5/25 35-28-M00654_953374573_953374573</t>
  </si>
  <si>
    <t>23.11.2021 22:35:14</t>
  </si>
  <si>
    <t>24.11.2021 02:14:18</t>
  </si>
  <si>
    <t>23.11.2021 21:50:20</t>
  </si>
  <si>
    <t>23.11.2021 15:39:40</t>
  </si>
  <si>
    <t>23.11.2021 15:50:00</t>
  </si>
  <si>
    <t>TR-62 35-19-L00062_956672749_956672749</t>
  </si>
  <si>
    <t>23.11.2021 16:31:29</t>
  </si>
  <si>
    <t>23.11.2021 18:33:00</t>
  </si>
  <si>
    <t>K-273 35-01-K00273_911108100_911108100</t>
  </si>
  <si>
    <t>23.11.2021 14:58:00</t>
  </si>
  <si>
    <t>ULUCAK DM-2/12 35-27-M00320_913408900_913408900</t>
  </si>
  <si>
    <t>23.11.2021 11:20:37</t>
  </si>
  <si>
    <t>23.11.2021 14:53:23</t>
  </si>
  <si>
    <t>KALEMKÖY TR-1 35-24-M00087_955232761_955232761</t>
  </si>
  <si>
    <t>23.11.2021 11:32:30</t>
  </si>
  <si>
    <t>23.11.2021 13:28:29</t>
  </si>
  <si>
    <t>L-20 DÖRT YOL KAVŞAĞI 35-14-L00020_8484656_60982298_60982298</t>
  </si>
  <si>
    <t>23.11.2021 10:58:13</t>
  </si>
  <si>
    <t>23.11.2021 13:46:45</t>
  </si>
  <si>
    <t>23.11.2021 15:58:20</t>
  </si>
  <si>
    <t>23.11.2021 16:20:00</t>
  </si>
  <si>
    <t>K-2518 35-01-K02518_A_56359955_56359955</t>
  </si>
  <si>
    <t>23.11.2021 07:58:07</t>
  </si>
  <si>
    <t>23.11.2021 10:30:16</t>
  </si>
  <si>
    <t>BAĞYURDU TR-3 (DM-2/1) 35-27-L00242_BAĞYURDU DM-2/10-DM-2/12-DM-2/14 L03_72157565</t>
  </si>
  <si>
    <t>23.11.2021 09:32:34</t>
  </si>
  <si>
    <t>23.11.2021 11:51:12</t>
  </si>
  <si>
    <t>K-1797 35-02-K01797_913020175_913020175</t>
  </si>
  <si>
    <t>23.11.2021 22:41:29</t>
  </si>
  <si>
    <t>23.11.2021 23:52:07</t>
  </si>
  <si>
    <t>MORDOĞAN İM 35-21-A00002_İYTE-2 M03_2061844</t>
  </si>
  <si>
    <t>23.11.2021 17:21:00</t>
  </si>
  <si>
    <t>23.11.2021 17:21:50</t>
  </si>
  <si>
    <t>K-1083 35-04-K01083_35-04-K01083_2375046</t>
  </si>
  <si>
    <t>23.11.2021 17:52:26</t>
  </si>
  <si>
    <t>23.11.2021 22:33:53</t>
  </si>
  <si>
    <t>YOLÜSTÜ İM 35-15-A00002_YOLÜSTÜ-2 M06_2073148</t>
  </si>
  <si>
    <t>23.11.2021 19:30:00</t>
  </si>
  <si>
    <t>23.11.2021 20:01:00</t>
  </si>
  <si>
    <t>23.11.2021 20:23:00</t>
  </si>
  <si>
    <t>23.11.2021 20:31:20</t>
  </si>
  <si>
    <t>M-1487 35-04-M01487_99301427_99301427</t>
  </si>
  <si>
    <t>23.11.2021 14:31:15</t>
  </si>
  <si>
    <t>23.11.2021 17:41:00</t>
  </si>
  <si>
    <t>L-336 REİSDERE 35-18-L00336_950467668_950467668</t>
  </si>
  <si>
    <t>23.11.2021 18:29:02</t>
  </si>
  <si>
    <t>23.11.2021 22:29:00</t>
  </si>
  <si>
    <t>FOÇAKÖY TR-1 35-23-M00222_35-23-M00222_2363640</t>
  </si>
  <si>
    <t>23.11.2021 20:05:48</t>
  </si>
  <si>
    <t>24.11.2021 00:35:58</t>
  </si>
  <si>
    <t>DM-25/37 45-71-M00058_45-71-M00058_2367868</t>
  </si>
  <si>
    <t>23.11.2021 09:12:06</t>
  </si>
  <si>
    <t>23.11.2021 15:54:14</t>
  </si>
  <si>
    <t>MURADİYE TR-2/B (23 NİSAN PARKI) 45-71-M01852_965780192_965780192</t>
  </si>
  <si>
    <t>23.11.2021 23:36:46</t>
  </si>
  <si>
    <t>24.11.2021 00:47:03</t>
  </si>
  <si>
    <t>DM-3/TR-35 35-26-M01260_C C01_57761888</t>
  </si>
  <si>
    <t>23.11.2021 12:23:21</t>
  </si>
  <si>
    <t>23.11.2021 13:39:38</t>
  </si>
  <si>
    <t>İSKELE MAH. TR 35-16-M00655_10907652_56392473_56392473</t>
  </si>
  <si>
    <t>23.11.2021 14:32:00</t>
  </si>
  <si>
    <t>24.11.2021 02:59:22</t>
  </si>
  <si>
    <t>23.11.2021 10:56:34</t>
  </si>
  <si>
    <t>23.11.2021 11:34:47</t>
  </si>
  <si>
    <t>23.11.2021 09:26:58</t>
  </si>
  <si>
    <t>23.11.2021 14:17:53</t>
  </si>
  <si>
    <t>23.11.2021 17:03:21</t>
  </si>
  <si>
    <t>23.11.2021 18:00:00</t>
  </si>
  <si>
    <t>23.11.2021 22:44:40</t>
  </si>
  <si>
    <t>23.11.2021 23:26:40</t>
  </si>
  <si>
    <t>23.11.2021 12:37:03</t>
  </si>
  <si>
    <t>24.11.2021 01:45:00</t>
  </si>
  <si>
    <t>23.11.2021 19:25:20</t>
  </si>
  <si>
    <t>23.11.2021 19:26:40</t>
  </si>
  <si>
    <t>DM-03/05(TR-4/06) 45-71-M00117_45-71-M00117_72068736</t>
  </si>
  <si>
    <t>23.11.2021 09:28:22</t>
  </si>
  <si>
    <t>23.11.2021 16:31:28</t>
  </si>
  <si>
    <t>DEMİRTAŞ TR-1 45-76-M00165_955245748_955245748</t>
  </si>
  <si>
    <t>23.11.2021 09:01:39</t>
  </si>
  <si>
    <t>23.11.2021 13:20:58</t>
  </si>
  <si>
    <t>KAYAKÖY MALAŞ TR-11 35-15-L00494_35-15-L00494_2365937</t>
  </si>
  <si>
    <t>23.11.2021 14:37:00</t>
  </si>
  <si>
    <t>23.11.2021 14:58:14</t>
  </si>
  <si>
    <t>23.11.2021 19:34:36</t>
  </si>
  <si>
    <t>23.11.2021 22:01:00</t>
  </si>
  <si>
    <t>SOMA TR-12 45-82-M00012_945541018_945541018</t>
  </si>
  <si>
    <t>23.11.2021 15:05:00</t>
  </si>
  <si>
    <t>ÜÇPINAR DM 45-71-M00183_PELİTALAN M03_72249223</t>
  </si>
  <si>
    <t>23.11.2021 20:43:05</t>
  </si>
  <si>
    <t>23.11.2021 22:00:00</t>
  </si>
  <si>
    <t>ÇUKURALTI M-37 35-25-M00078_95000054383_95000054383</t>
  </si>
  <si>
    <t>23.11.2021 12:21:46</t>
  </si>
  <si>
    <t>23.11.2021 17:11:49</t>
  </si>
  <si>
    <t>L-60 İSTUR 35-14-L00060_956639454_956639454</t>
  </si>
  <si>
    <t>23.11.2021 09:45:55</t>
  </si>
  <si>
    <t>23.11.2021 14:46:10</t>
  </si>
  <si>
    <t>TATAR DM 35-19-M00256_İYTE KABİN M07_2318890</t>
  </si>
  <si>
    <t>23.11.2021 14:24:27</t>
  </si>
  <si>
    <t>23.11.2021 15:28:00</t>
  </si>
  <si>
    <t>DM-3/14 35-29-M00014_950315673_950315673</t>
  </si>
  <si>
    <t>23.11.2021 13:40:22</t>
  </si>
  <si>
    <t>23.11.2021 15:58:26</t>
  </si>
  <si>
    <t>K-3322 35-09-K03322_97801230_97801230</t>
  </si>
  <si>
    <t>23.11.2021 13:11:12</t>
  </si>
  <si>
    <t>23.11.2021 16:13:45</t>
  </si>
  <si>
    <t>DEMİRCİLİ DM 35-15-L00895_ÜZÜMLÜ L02_2335950</t>
  </si>
  <si>
    <t>23.11.2021 09:14:34</t>
  </si>
  <si>
    <t>23.11.2021 16:59:22</t>
  </si>
  <si>
    <t>23.11.2021 01:25:00</t>
  </si>
  <si>
    <t>23.11.2021 05:16:56</t>
  </si>
  <si>
    <t>KARABURUN TR-10 35-21-L00020_953367708_953367708</t>
  </si>
  <si>
    <t>23.11.2021 17:28:35</t>
  </si>
  <si>
    <t>23.11.2021 23:52:01</t>
  </si>
  <si>
    <t>23.11.2021 19:37:42</t>
  </si>
  <si>
    <t>23.11.2021 19:49:07</t>
  </si>
  <si>
    <t>TR-2/1 45-72-L00001_AKHİSAR İM GİRİŞ L02_61375115</t>
  </si>
  <si>
    <t>23.11.2021 10:30:22</t>
  </si>
  <si>
    <t>23.11.2021 11:55:52</t>
  </si>
  <si>
    <t>PAŞAKÖY TR-3 45-80-M00058_95000482797_95000482797</t>
  </si>
  <si>
    <t>23.11.2021 10:37:38</t>
  </si>
  <si>
    <t>23.11.2021 12:52:06</t>
  </si>
  <si>
    <t>AYHAN BEZİRGENOGLU SULAMA GRUBU 35-29-L00346_A_56395624_56395624</t>
  </si>
  <si>
    <t>23.11.2021 14:06:11</t>
  </si>
  <si>
    <t>23.11.2021 15:51:23</t>
  </si>
  <si>
    <t>YENİ FOÇA TR-27 35-23-M00027_950420083_950420083</t>
  </si>
  <si>
    <t>23.11.2021 14:40:00</t>
  </si>
  <si>
    <t>YAKAKÖY ULUBEY TR-1 45-75-M00263_DIREK TIPI TRAFO HUCRESI H01_2088899</t>
  </si>
  <si>
    <t>23.11.2021 16:02:07</t>
  </si>
  <si>
    <t>24.11.2021 07:19:04</t>
  </si>
  <si>
    <t>SEKLİK TR-1 35-16-M00036_47500872_56396763_56396763</t>
  </si>
  <si>
    <t>23.11.2021 23:07:00</t>
  </si>
  <si>
    <t>24.11.2021 04:48:00</t>
  </si>
  <si>
    <t>YAYAKENT TR-3 35-24-M00003_955217020_955217020</t>
  </si>
  <si>
    <t>23.11.2021 23:13:00</t>
  </si>
  <si>
    <t>24.11.2021 00:05:41</t>
  </si>
  <si>
    <t>PANCAR TM 35-26-A00003_PANCAR-3 M04_2306095</t>
  </si>
  <si>
    <t>23.11.2021 13:33:00</t>
  </si>
  <si>
    <t>23.11.2021 13:45:00</t>
  </si>
  <si>
    <t>M-2132 KÖK 35-07-M02132__72410976_72410976</t>
  </si>
  <si>
    <t>23.11.2021 23:55:31</t>
  </si>
  <si>
    <t>24.11.2021 01:35:58</t>
  </si>
  <si>
    <t>HALK EĞİTİMCİLER TR-1 35-30-M00341_955305295_955305295</t>
  </si>
  <si>
    <t>23.11.2021 16:40:34</t>
  </si>
  <si>
    <t>23.11.2021 18:11:00</t>
  </si>
  <si>
    <t>23.11.2021 19:32:56</t>
  </si>
  <si>
    <t>23.11.2021 21:58:00</t>
  </si>
  <si>
    <t>TR-1/64 DM 45-72-M00064_DM-04/TR-2 M17_66484986</t>
  </si>
  <si>
    <t>23.11.2021 09:17:56</t>
  </si>
  <si>
    <t>23.11.2021 09:54:24</t>
  </si>
  <si>
    <t>23.11.2021 17:53:48</t>
  </si>
  <si>
    <t>23.11.2021 21:43:00</t>
  </si>
  <si>
    <t>23.11.2021 08:27:05</t>
  </si>
  <si>
    <t>23.11.2021 08:27:18</t>
  </si>
  <si>
    <t>TR-2/101 45-83-M00775_955139756_955139756</t>
  </si>
  <si>
    <t>23.11.2021 12:29:27</t>
  </si>
  <si>
    <t>23.11.2021 14:55:24</t>
  </si>
  <si>
    <t>M-3555(YATIRIM REZERVE) 35-02-M03555_913412958_913412958</t>
  </si>
  <si>
    <t>23.11.2021 10:40:07</t>
  </si>
  <si>
    <t>23.11.2021 13:06:58</t>
  </si>
  <si>
    <t>23.11.2021 14:03:48</t>
  </si>
  <si>
    <t>23.11.2021 16:18:18</t>
  </si>
  <si>
    <t>23.11.2021 05:49:24</t>
  </si>
  <si>
    <t>23.11.2021 07:00:00</t>
  </si>
  <si>
    <t>MORDOĞAN TR-1 35-21-L00201_953729162_953729162</t>
  </si>
  <si>
    <t>23.11.2021 16:10:00</t>
  </si>
  <si>
    <t>23.11.2021 17:24:00</t>
  </si>
  <si>
    <t>TR-1-2/6 35-20-L00035_B_56360876_56360876</t>
  </si>
  <si>
    <t>23.11.2021 11:46:00</t>
  </si>
  <si>
    <t>23.11.2021 17:11:05</t>
  </si>
  <si>
    <t>MURADİYE TR-3/B 45-71-M00206_B_60984099_60984099</t>
  </si>
  <si>
    <t>23.11.2021 18:33:27</t>
  </si>
  <si>
    <t>24.11.2021 01:20:31</t>
  </si>
  <si>
    <t>TR-2/121 45-83-M00715__72410723_72410723</t>
  </si>
  <si>
    <t>23.11.2021 11:06:00</t>
  </si>
  <si>
    <t>23.11.2021 12:59:29</t>
  </si>
  <si>
    <t>M-978 35-03-M00978_910752204_910752204</t>
  </si>
  <si>
    <t>23.11.2021 14:41:00</t>
  </si>
  <si>
    <t>23.11.2021 16:28:00</t>
  </si>
  <si>
    <t>YAĞCILI TR-2 45-82-M00367_KÖYLER DM M01_72200409</t>
  </si>
  <si>
    <t>23.11.2021 18:36:20</t>
  </si>
  <si>
    <t>23.11.2021 19:15:00</t>
  </si>
  <si>
    <t>ALİZE KÖK 35-18-M00059_CANTÜRK MADEN M11_72185136</t>
  </si>
  <si>
    <t>23.11.2021 14:50:00</t>
  </si>
  <si>
    <t>23.11.2021 18:12:00</t>
  </si>
  <si>
    <t>BADEMLİ GÖLÖNÜ MEV. TR-22 35-15-L01035_950407006_950407006</t>
  </si>
  <si>
    <t>23.11.2021 14:16:59</t>
  </si>
  <si>
    <t>23.11.2021 15:57:41</t>
  </si>
  <si>
    <t>K-1074 35-01-K01074_K-3628 K01_2113797</t>
  </si>
  <si>
    <t>23.11.2021 09:25:46</t>
  </si>
  <si>
    <t>23.11.2021 16:51:33</t>
  </si>
  <si>
    <t>TAŞTEPE TR-1 35-24-M00091_35-24-M00091_2347193</t>
  </si>
  <si>
    <t>23.11.2021 10:46:54</t>
  </si>
  <si>
    <t>23.11.2021 11:39:49</t>
  </si>
  <si>
    <t>23.11.2021 14:31:34</t>
  </si>
  <si>
    <t>23.11.2021 14:33:44</t>
  </si>
  <si>
    <t>KÜÇÜKKALE KÖK 35-29-L00036_MEHMETLER L02_2327050</t>
  </si>
  <si>
    <t>23.11.2021 23:44:00</t>
  </si>
  <si>
    <t>24.11.2021 01:35:26</t>
  </si>
  <si>
    <t>İĞDECİK TR-4 45-71-M00085_953203747_953203747</t>
  </si>
  <si>
    <t>23.11.2021 14:00:00</t>
  </si>
  <si>
    <t>23.11.2021 16:54:12</t>
  </si>
  <si>
    <t>BÖRTLÜCE TR-1 45-77-M00115_945509984_945509984</t>
  </si>
  <si>
    <t>23.11.2021 19:55:08</t>
  </si>
  <si>
    <t>23.11.2021 23:24:12</t>
  </si>
  <si>
    <t>AVDAL TR-1 45-71-M01588_45-71-M01588_2366555</t>
  </si>
  <si>
    <t>23.11.2021 12:26:44</t>
  </si>
  <si>
    <t>23.11.2021 13:50:23</t>
  </si>
  <si>
    <t>GÖRECE M-355 35-22-M00355_955270435_955270435</t>
  </si>
  <si>
    <t>23.11.2021 09:15:44</t>
  </si>
  <si>
    <t>23.11.2021 09:51:37</t>
  </si>
  <si>
    <t>23.11.2021 15:35:50</t>
  </si>
  <si>
    <t>23.11.2021 15:47:00</t>
  </si>
  <si>
    <t>ÇUKURALTI M-37 35-25-M00078__81571098_81571098</t>
  </si>
  <si>
    <t>23.11.2021 06:50:30</t>
  </si>
  <si>
    <t>23.11.2021 10:56:27</t>
  </si>
  <si>
    <t>MENDERES DM-2/TR-1 35-22-M00300_MENDERES-1 M17_2095708</t>
  </si>
  <si>
    <t>23.11.2021 17:04:20</t>
  </si>
  <si>
    <t>23.11.2021 17:08:00</t>
  </si>
  <si>
    <t>TR-5 35-19-L00005_BOZAVLU TRAFO L02_72124009</t>
  </si>
  <si>
    <t>23.11.2021 09:07:04</t>
  </si>
  <si>
    <t>23.11.2021 09:08:04</t>
  </si>
  <si>
    <t>23.11.2021 11:20:16</t>
  </si>
  <si>
    <t>23.11.2021 11:56:00</t>
  </si>
  <si>
    <t>DM-2 45-71-M00002_MANİSA TM NECATİBEY GİRİŞ M19_2053132</t>
  </si>
  <si>
    <t>23.11.2021 08:55:13</t>
  </si>
  <si>
    <t>23.11.2021 11:49:00</t>
  </si>
  <si>
    <t>M-13 HIDIRLIK 35-14-M00013_956639745_956639745</t>
  </si>
  <si>
    <t>23.11.2021 14:45:00</t>
  </si>
  <si>
    <t>23.11.2021 17:01:00</t>
  </si>
  <si>
    <t>DEVLETHAN TR-1 45-82-M00203_945549305_945549305</t>
  </si>
  <si>
    <t>23.11.2021 11:21:05</t>
  </si>
  <si>
    <t>23.11.2021 14:20:50</t>
  </si>
  <si>
    <t>ADALA TR-1 45-78-M00284_45-78-M00284_66272904</t>
  </si>
  <si>
    <t>23.11.2021 10:15:12</t>
  </si>
  <si>
    <t>23.11.2021 12:40:36</t>
  </si>
  <si>
    <t>TR-86 35-19-L00086_956666440_956666440</t>
  </si>
  <si>
    <t>23.11.2021 19:55:42</t>
  </si>
  <si>
    <t>23.11.2021 22:21:00</t>
  </si>
  <si>
    <t>23.11.2021 17:10:00</t>
  </si>
  <si>
    <t>HELVACI DM-2 35-17-M00359_ŞEHİT KEMAL M05_66476621</t>
  </si>
  <si>
    <t>23.11.2021 09:24:17</t>
  </si>
  <si>
    <t>23.11.2021 09:37:36</t>
  </si>
  <si>
    <t>23.11.2021 11:58:54</t>
  </si>
  <si>
    <t>23.11.2021 13:31:00</t>
  </si>
  <si>
    <t>23.11.2021 15:32:20</t>
  </si>
  <si>
    <t>23.11.2021 15:33:00</t>
  </si>
  <si>
    <t>M-2958(YATIRIM REZERVE) 35-04-M02958_A_56361826_56361826</t>
  </si>
  <si>
    <t>23.11.2021 07:40:51</t>
  </si>
  <si>
    <t>23.11.2021 14:10:05</t>
  </si>
  <si>
    <t>23.11.2021 19:17:42</t>
  </si>
  <si>
    <t>23.11.2021 20:05:00</t>
  </si>
  <si>
    <t>ABDİ GÜLTEN SULAMA GRB 35-26-M00944_8629771_56368691_56368691</t>
  </si>
  <si>
    <t>23.11.2021 09:43:37</t>
  </si>
  <si>
    <t>23.11.2021 10:34:13</t>
  </si>
  <si>
    <t>23.11.2021 23:26:49</t>
  </si>
  <si>
    <t>23.11.2021 23:55:00</t>
  </si>
  <si>
    <t>TR-68 ÇAYIRÇEŞME 35-19-L00068_965666469_965666469</t>
  </si>
  <si>
    <t>23.11.2021 21:39:43</t>
  </si>
  <si>
    <t>23.11.2021 23:41:06</t>
  </si>
  <si>
    <t>L-512 REİSDERE 35-18-L00512_8730592_56355249_56355249</t>
  </si>
  <si>
    <t>23.11.2021 09:04:10</t>
  </si>
  <si>
    <t>23.11.2021 11:26:03</t>
  </si>
  <si>
    <t>ÇAMLIK DM 35-17-M00173_ZEYTİNDAĞ-1 M08_66328137</t>
  </si>
  <si>
    <t>23.11.2021 21:19:40</t>
  </si>
  <si>
    <t>23.11.2021 21:32:00</t>
  </si>
  <si>
    <t>23.11.2021 11:28:51</t>
  </si>
  <si>
    <t>23.11.2021 17:45:07</t>
  </si>
  <si>
    <t>L-309 35-18-L00309_ TR TABAN_72136794</t>
  </si>
  <si>
    <t>23.11.2021 18:17:12</t>
  </si>
  <si>
    <t>23.11.2021 19:32:00</t>
  </si>
  <si>
    <t>KARABULU KÖK 35-31-L00227_TUMBULLAR L03_2119135</t>
  </si>
  <si>
    <t>23.11.2021 01:13:35</t>
  </si>
  <si>
    <t>23.11.2021 01:14:22</t>
  </si>
  <si>
    <t>DERBENT İM-DM 45-83-A00004_GÜNEY L03_2097295</t>
  </si>
  <si>
    <t>23.11.2021 14:10:00</t>
  </si>
  <si>
    <t>23.11.2021 15:36:21</t>
  </si>
  <si>
    <t>L-103 35-18-L00103_950439602_950439602</t>
  </si>
  <si>
    <t>23.11.2021 10:20:18</t>
  </si>
  <si>
    <t>23.11.2021 14:18:13</t>
  </si>
  <si>
    <t>GÖBELLER TR-1 35-16-M00110_47479234_56395717_56395717</t>
  </si>
  <si>
    <t>23.11.2021 12:48:50</t>
  </si>
  <si>
    <t>23.11.2021 18:28:55</t>
  </si>
  <si>
    <t>23.11.2021 17:49:16</t>
  </si>
  <si>
    <t>23.11.2021 19:37:00</t>
  </si>
  <si>
    <t>TÜTENLİ TR-1 45-72-L00126_ H_61416201</t>
  </si>
  <si>
    <t>OG Travers Arızası</t>
  </si>
  <si>
    <t>23.11.2021 09:28:00</t>
  </si>
  <si>
    <t>23.11.2021 11:22:18</t>
  </si>
  <si>
    <t>23.11.2021 14:37:59</t>
  </si>
  <si>
    <t>23.11.2021 17:36:00</t>
  </si>
  <si>
    <t>ÇAKMAKLI TR-1 35-17-M00345_950305781_950305781</t>
  </si>
  <si>
    <t>23.11.2021 19:43:50</t>
  </si>
  <si>
    <t>23.11.2021 23:41:00</t>
  </si>
  <si>
    <t>23.11.2021 15:39:48</t>
  </si>
  <si>
    <t>23.11.2021 16:27:00</t>
  </si>
  <si>
    <t>23.11.2021 10:53:56</t>
  </si>
  <si>
    <t>23.11.2021 12:25:35</t>
  </si>
  <si>
    <t>M-1242 35-01-M01242_911261224_911261224</t>
  </si>
  <si>
    <t>23.11.2021 11:51:03</t>
  </si>
  <si>
    <t>23.11.2021 13:56:00</t>
  </si>
  <si>
    <t>23.11.2021 23:57:23</t>
  </si>
  <si>
    <t>K-144 35-02-K00144_910095413_910095413</t>
  </si>
  <si>
    <t>23.11.2021 18:31:53</t>
  </si>
  <si>
    <t>23.11.2021 21:12:00</t>
  </si>
  <si>
    <t>YAHŞELLİ DM-5 35-28-M00882_EMİRALEM SULAMA M10_66811804</t>
  </si>
  <si>
    <t>23.11.2021 16:40:18</t>
  </si>
  <si>
    <t>23.11.2021 21:27:00</t>
  </si>
  <si>
    <t>BÜYÜKSÜMBÜLLER TR-1 45-71-M00818_45-71-M00818_2366952</t>
  </si>
  <si>
    <t>23.11.2021 17:22:45</t>
  </si>
  <si>
    <t>23.11.2021 23:42:02</t>
  </si>
  <si>
    <t>DM-13/22 (ÇİMENLİ SOKAK) 45-71-M00059_B_56403395_56403395</t>
  </si>
  <si>
    <t>23.11.2021 15:37:26</t>
  </si>
  <si>
    <t>23.11.2021 16:00:00</t>
  </si>
  <si>
    <t>BADEMLİ GÖLÖNÜ MEV. TR-22 35-15-L01035_A_56359111_56359111</t>
  </si>
  <si>
    <t>23.11.2021 12:08:43</t>
  </si>
  <si>
    <t>23.11.2021 13:52:52</t>
  </si>
  <si>
    <t>23.11.2021 08:07:04</t>
  </si>
  <si>
    <t>23.11.2021 09:05:18</t>
  </si>
  <si>
    <t>ÇİFTLİK İM 35-18-A00003_DM-1 L02_2326727</t>
  </si>
  <si>
    <t>23.11.2021 12:58:04</t>
  </si>
  <si>
    <t>23.11.2021 13:12:25</t>
  </si>
  <si>
    <t>POYRACIK TR-8 35-24-L00031_955220051_955220051</t>
  </si>
  <si>
    <t>23.11.2021 19:58:51</t>
  </si>
  <si>
    <t>23.11.2021 23:20:06</t>
  </si>
  <si>
    <t>23.11.2021 10:19:44</t>
  </si>
  <si>
    <t>23.11.2021 11:10:19</t>
  </si>
  <si>
    <t>ÜÇPINAR TR-2 45-71-M00187_ÜÇPINAR DM M05_72250583</t>
  </si>
  <si>
    <t>23.11.2021 19:36:40</t>
  </si>
  <si>
    <t>23.11.2021 19:49:30</t>
  </si>
  <si>
    <t>DM-1/45 45-71-M00027_KÜLTÜR SİTESİ M03_66434165</t>
  </si>
  <si>
    <t>23.11.2021 09:32:56</t>
  </si>
  <si>
    <t>TR-1-5/6 35-20-L00064__72750556_72750556</t>
  </si>
  <si>
    <t>23.11.2021 10:37:00</t>
  </si>
  <si>
    <t>23.11.2021 12:56:07</t>
  </si>
  <si>
    <t>KÖPRÜBAŞI TR-10 45-86-M00010_KÖPRÜBAŞI TR-36 M06_72221045</t>
  </si>
  <si>
    <t>23.11.2021 13:27:04</t>
  </si>
  <si>
    <t>23.11.2021 14:10:06</t>
  </si>
  <si>
    <t>SARUHANLI TR-11 45-80-M00011_956564163_956564163</t>
  </si>
  <si>
    <t>23.11.2021 12:16:22</t>
  </si>
  <si>
    <t>23.11.2021 14:37:29</t>
  </si>
  <si>
    <t>DM-25/37 45-71-M00058_C_56396476_56396476</t>
  </si>
  <si>
    <t>23.11.2021 09:12:47</t>
  </si>
  <si>
    <t>23.11.2021 10:58:55</t>
  </si>
  <si>
    <t>23.11.2021 23:57:50</t>
  </si>
  <si>
    <t>23.11.2021 23:58:40</t>
  </si>
  <si>
    <t>YAKACIK TR-5 35-20-L00243_955211719_955211719</t>
  </si>
  <si>
    <t>24.11.2021 17:57:38</t>
  </si>
  <si>
    <t>24.11.2021 20:17:46</t>
  </si>
  <si>
    <t>SOMA TR-44/1 45-82-M00076_945522544_945522544</t>
  </si>
  <si>
    <t>24.11.2021 13:42:06</t>
  </si>
  <si>
    <t>24.11.2021 15:56:52</t>
  </si>
  <si>
    <t>LİDYA KONSERVECİLİK GEÇİT 45-83-M00728_LİDYA KONSERVECİLİK ÖZEL TR M03_66608968</t>
  </si>
  <si>
    <t>24.11.2021 06:06:27</t>
  </si>
  <si>
    <t>24.11.2021 07:08:57</t>
  </si>
  <si>
    <t>L-428 35-18-L00428_950452608_950452608</t>
  </si>
  <si>
    <t>24.11.2021 07:40:47</t>
  </si>
  <si>
    <t>24.11.2021 13:45:40</t>
  </si>
  <si>
    <t>K-1204 35-01-K01204_913437775_913437775</t>
  </si>
  <si>
    <t>24.11.2021 09:26:26</t>
  </si>
  <si>
    <t>24.11.2021 14:51:25</t>
  </si>
  <si>
    <t>ÖVEÇLİ KÖK 45-76-L00002_GEBELER L03_72215243</t>
  </si>
  <si>
    <t>24.11.2021 13:38:37</t>
  </si>
  <si>
    <t>24.11.2021 14:05:38</t>
  </si>
  <si>
    <t>K-1213 35-02-K01213_99064176_99064176</t>
  </si>
  <si>
    <t>24.11.2021 22:15:26</t>
  </si>
  <si>
    <t>24.11.2021 23:41:52</t>
  </si>
  <si>
    <t>TR-107 35-15-L00107_950381378_950381378</t>
  </si>
  <si>
    <t>24.11.2021 19:11:21</t>
  </si>
  <si>
    <t>25.11.2021 00:48:32</t>
  </si>
  <si>
    <t>SEYREK TR-6 35-28-M00910_960193672_960193672</t>
  </si>
  <si>
    <t>24.11.2021 10:05:16</t>
  </si>
  <si>
    <t>24.11.2021 16:49:53</t>
  </si>
  <si>
    <t>KOBAKLAR TR-1 45-75-M00154_B_56390973_56390973</t>
  </si>
  <si>
    <t>24.11.2021 09:20:00</t>
  </si>
  <si>
    <t>24.11.2021 18:11:40</t>
  </si>
  <si>
    <t>M-2356 35-01-M02356_D_56373898_56373898</t>
  </si>
  <si>
    <t>24.11.2021 14:44:34</t>
  </si>
  <si>
    <t>24.11.2021 17:07:37</t>
  </si>
  <si>
    <t>PANCAR TR-10 35-26-M01370_966711794_966711794</t>
  </si>
  <si>
    <t>24.11.2021 08:37:00</t>
  </si>
  <si>
    <t>24.11.2021 15:09:18</t>
  </si>
  <si>
    <t>24.11.2021 04:47:26</t>
  </si>
  <si>
    <t>24.11.2021 04:59:02</t>
  </si>
  <si>
    <t>TR-30 (M-730) 35-30-M00730_955330722_955330722</t>
  </si>
  <si>
    <t>24.11.2021 09:03:49</t>
  </si>
  <si>
    <t>24.11.2021 10:10:45</t>
  </si>
  <si>
    <t>BAĞYURDU TR-1 35-27-L00403_912421344_912421344</t>
  </si>
  <si>
    <t>24.11.2021 12:16:38</t>
  </si>
  <si>
    <t>24.11.2021 14:00:51</t>
  </si>
  <si>
    <t>TR-19 35-26-M00019_956625310_956625310</t>
  </si>
  <si>
    <t>24.11.2021 07:38:17</t>
  </si>
  <si>
    <t>24.11.2021 10:07:51</t>
  </si>
  <si>
    <t>24.11.2021 19:35:39</t>
  </si>
  <si>
    <t>24.11.2021 23:13:48</t>
  </si>
  <si>
    <t>L-353 İŞTUR 35-18-L00353_95000544886_95000544886</t>
  </si>
  <si>
    <t>24.11.2021 16:18:00</t>
  </si>
  <si>
    <t>24.11.2021 21:09:12</t>
  </si>
  <si>
    <t>AYRANCILAR DM-5 35-26-M00807_G_60982668_60982668</t>
  </si>
  <si>
    <t>24.11.2021 10:46:41</t>
  </si>
  <si>
    <t>24.11.2021 12:25:03</t>
  </si>
  <si>
    <t>K-4913 35-02-K04913_99286226_99286226</t>
  </si>
  <si>
    <t>24.11.2021 16:28:38</t>
  </si>
  <si>
    <t>24.11.2021 17:50:14</t>
  </si>
  <si>
    <t>TR-26 35-30-L00026_B_56398320_56398320</t>
  </si>
  <si>
    <t>24.11.2021 08:17:12</t>
  </si>
  <si>
    <t>24.11.2021 09:46:34</t>
  </si>
  <si>
    <t>K-732 35-01-K00732_910479989_910479989</t>
  </si>
  <si>
    <t>24.11.2021 15:17:32</t>
  </si>
  <si>
    <t>24.11.2021 16:46:32</t>
  </si>
  <si>
    <t>ZİHNİ ÖNEM SULAMA GRUBU 35-29-M00332_35-29-M00332_2371489</t>
  </si>
  <si>
    <t>24.11.2021 06:08:43</t>
  </si>
  <si>
    <t>24.11.2021 14:36:39</t>
  </si>
  <si>
    <t>24.11.2021 13:53:51</t>
  </si>
  <si>
    <t>24.11.2021 14:27:36</t>
  </si>
  <si>
    <t>24.11.2021 14:23:20</t>
  </si>
  <si>
    <t>24.11.2021 14:23:50</t>
  </si>
  <si>
    <t>DEREBAŞI TR-11 35-29-L00257_35-29-L00257_2371550</t>
  </si>
  <si>
    <t>24.11.2021 10:34:16</t>
  </si>
  <si>
    <t>24.11.2021 15:07:43</t>
  </si>
  <si>
    <t>M-2188 KARAAĞAÇ TR-1 35-03-M02188_965833087_965833087</t>
  </si>
  <si>
    <t>24.11.2021 10:16:34</t>
  </si>
  <si>
    <t>24.11.2021 12:59:12</t>
  </si>
  <si>
    <t>TR-1/51 45-72-M00051_A_56370190_56370190</t>
  </si>
  <si>
    <t>24.11.2021 14:47:47</t>
  </si>
  <si>
    <t>24.11.2021 19:37:20</t>
  </si>
  <si>
    <t>K-772 35-01-K00772_G_56355880_56355880</t>
  </si>
  <si>
    <t>24.11.2021 09:15:26</t>
  </si>
  <si>
    <t>24.11.2021 13:02:04</t>
  </si>
  <si>
    <t>DEMİRCİ KÖK 35-26-M00779_YEŞİLKÖY ENH M01_42707191</t>
  </si>
  <si>
    <t>24.11.2021 15:53:41</t>
  </si>
  <si>
    <t>24.11.2021 16:51:09</t>
  </si>
  <si>
    <t>YOLÜSTÜ TR-1 35-15-L00915_35-15-L00915_2365523</t>
  </si>
  <si>
    <t>24.11.2021 08:48:37</t>
  </si>
  <si>
    <t>24.11.2021 10:42:11</t>
  </si>
  <si>
    <t>L-336 REİSDERE 35-18-L00336_950460700_950460700</t>
  </si>
  <si>
    <t>24.11.2021 19:21:09</t>
  </si>
  <si>
    <t>24.11.2021 23:17:37</t>
  </si>
  <si>
    <t>24.11.2021 23:12:20</t>
  </si>
  <si>
    <t>25.11.2021 00:03:30</t>
  </si>
  <si>
    <t>24.11.2021 04:40:20</t>
  </si>
  <si>
    <t>24.11.2021 08:06:12</t>
  </si>
  <si>
    <t>SOĞANLI TR-1 45-73-M01034_A_56390622_56390622</t>
  </si>
  <si>
    <t>24.11.2021 11:17:44</t>
  </si>
  <si>
    <t>24.11.2021 12:42:18</t>
  </si>
  <si>
    <t>M-907 35-03-M00907_DIREK TIPI TRAFO HUCRESI H01_2070529</t>
  </si>
  <si>
    <t>24.11.2021 12:21:27</t>
  </si>
  <si>
    <t>24.11.2021 14:32:54</t>
  </si>
  <si>
    <t>ASARLIK TR-7 35-28-M00181_953377424_953377424</t>
  </si>
  <si>
    <t>24.11.2021 16:13:47</t>
  </si>
  <si>
    <t>24.11.2021 19:37:48</t>
  </si>
  <si>
    <t>BEKİRLER TR-1 45-72-L00357_DIREK TIPI TRAFO HUCRESI H01_2109533</t>
  </si>
  <si>
    <t>24.11.2021 15:47:44</t>
  </si>
  <si>
    <t>24.11.2021 17:13:26</t>
  </si>
  <si>
    <t>DM-3 (TR-16) 35-15-M00016_TR-48 SANAYİ M03_67054182</t>
  </si>
  <si>
    <t>24.11.2021 08:11:30</t>
  </si>
  <si>
    <t>24.11.2021 08:54:56</t>
  </si>
  <si>
    <t>DOĞAKÖY TR-1 35-28-M00213_B_56357855_56357855</t>
  </si>
  <si>
    <t>24.11.2021 16:56:09</t>
  </si>
  <si>
    <t>24.11.2021 18:18:50</t>
  </si>
  <si>
    <t>24.11.2021 00:05:13</t>
  </si>
  <si>
    <t>24.11.2021 00:11:09</t>
  </si>
  <si>
    <t>TIRAZLI KÖK 45-79-M00079_HatBaşıAyırıcı_53134387 M06_53134387</t>
  </si>
  <si>
    <t>24.11.2021 11:52:33</t>
  </si>
  <si>
    <t>24.11.2021 13:56:09</t>
  </si>
  <si>
    <t>24.11.2021 19:27:00</t>
  </si>
  <si>
    <t>24.11.2021 19:51:00</t>
  </si>
  <si>
    <t>TAŞLIYOL KÖK 35-27-M00495_HatBaşıAyırıcı_53132526 M03_53132526</t>
  </si>
  <si>
    <t>24.11.2021 11:31:24</t>
  </si>
  <si>
    <t>24.11.2021 13:00:00</t>
  </si>
  <si>
    <t>K-440 35-01-K00440_911428022_911428022</t>
  </si>
  <si>
    <t>24.11.2021 20:28:15</t>
  </si>
  <si>
    <t>25.11.2021 00:04:11</t>
  </si>
  <si>
    <t>ÇİLE TR-3 35-22-M00188_955271694_955271694</t>
  </si>
  <si>
    <t>24.11.2021 08:38:55</t>
  </si>
  <si>
    <t>24.11.2021 10:47:29</t>
  </si>
  <si>
    <t>K-1396 35-08-K01396_912075507_912075507</t>
  </si>
  <si>
    <t>24.11.2021 08:07:52</t>
  </si>
  <si>
    <t>24.11.2021 09:54:50</t>
  </si>
  <si>
    <t>TR-107 35-16-M00867_47556629_56397084_56397084</t>
  </si>
  <si>
    <t>24.11.2021 09:29:18</t>
  </si>
  <si>
    <t>24.11.2021 12:02:13</t>
  </si>
  <si>
    <t>24.11.2021 17:56:57</t>
  </si>
  <si>
    <t>24.11.2021 19:10:02</t>
  </si>
  <si>
    <t>AŞAĞIŞAKRAN TR-1 35-17-M00223_C_60982715_60982715</t>
  </si>
  <si>
    <t>24.11.2021 07:18:26</t>
  </si>
  <si>
    <t>24.11.2021 09:11:32</t>
  </si>
  <si>
    <t>24.11.2021 16:00:51</t>
  </si>
  <si>
    <t>24.11.2021 16:42:00</t>
  </si>
  <si>
    <t>SİYEKLİ KÖK 45-71-M00185_MALDAN M05_72256965</t>
  </si>
  <si>
    <t>24.11.2021 12:18:00</t>
  </si>
  <si>
    <t>24.11.2021 13:17:00</t>
  </si>
  <si>
    <t>SOMA TR-18 45-82-M00018_DIREK TIPI TRAFO HUCRESI H01_2092914</t>
  </si>
  <si>
    <t>24.11.2021 17:29:09</t>
  </si>
  <si>
    <t>24.11.2021 18:59:03</t>
  </si>
  <si>
    <t>M-1116 35-02-M01116_C_56367864_56367864</t>
  </si>
  <si>
    <t>24.11.2021 14:18:53</t>
  </si>
  <si>
    <t>24.11.2021 15:56:42</t>
  </si>
  <si>
    <t>ALİBEYLİ TR-1 35-16-M00148_953322700_953322700</t>
  </si>
  <si>
    <t>24.11.2021 16:05:09</t>
  </si>
  <si>
    <t>24.11.2021 17:32:43</t>
  </si>
  <si>
    <t>M-1396 35-01-M01396_911365652_911365652</t>
  </si>
  <si>
    <t>24.11.2021 07:47:16</t>
  </si>
  <si>
    <t>24.11.2021 10:28:39</t>
  </si>
  <si>
    <t>TİRE DM-2 35-29-M00002_DM-1 GİRİŞ M20_2060783</t>
  </si>
  <si>
    <t>24.11.2021 06:43:41</t>
  </si>
  <si>
    <t>24.11.2021 06:55:50</t>
  </si>
  <si>
    <t>TR-2/5 45-83-L00005_48078099_56387206_56387206</t>
  </si>
  <si>
    <t>24.11.2021 15:53:36</t>
  </si>
  <si>
    <t>24.11.2021 17:32:27</t>
  </si>
  <si>
    <t>24.11.2021 15:07:21</t>
  </si>
  <si>
    <t>24.11.2021 15:07:51</t>
  </si>
  <si>
    <t>K-2400 35-02-K02400_913553651_913553651</t>
  </si>
  <si>
    <t>24.11.2021 08:19:36</t>
  </si>
  <si>
    <t>24.11.2021 15:07:06</t>
  </si>
  <si>
    <t>DM-1/23-A 35-29-M00490__81836449_81836449</t>
  </si>
  <si>
    <t>24.11.2021 15:29:47</t>
  </si>
  <si>
    <t>24.11.2021 17:44:29</t>
  </si>
  <si>
    <t>K-29 35-03-K00029_910144384_910144384</t>
  </si>
  <si>
    <t>24.11.2021 10:49:59</t>
  </si>
  <si>
    <t>24.11.2021 14:50:02</t>
  </si>
  <si>
    <t>24.11.2021 10:24:03</t>
  </si>
  <si>
    <t>24.11.2021 11:42:00</t>
  </si>
  <si>
    <t>CENNET MAHALLESİ TR-2 35-16-M00135_47492200_56396444_56396444</t>
  </si>
  <si>
    <t>24.11.2021 08:52:42</t>
  </si>
  <si>
    <t>24.11.2021 10:43:27</t>
  </si>
  <si>
    <t>KARAYAĞCI YANIKDAĞ TR-2 45-75-M00194_A_56384562_56384562</t>
  </si>
  <si>
    <t>24.11.2021 11:35:23</t>
  </si>
  <si>
    <t>24.11.2021 21:08:18</t>
  </si>
  <si>
    <t>DM-12/TR-1 45-73-M00067_ÜNİVERSİTE BAKLACI M01_65918041</t>
  </si>
  <si>
    <t>24.11.2021 15:09:09</t>
  </si>
  <si>
    <t>24.11.2021 15:35:12</t>
  </si>
  <si>
    <t>HELVACI DM-2 35-17-M00359_ŞEHİT KEMAL M05_66476670</t>
  </si>
  <si>
    <t>24.11.2021 04:04:50</t>
  </si>
  <si>
    <t>24.11.2021 04:49:53</t>
  </si>
  <si>
    <t>TR-76 (M-701) 35-30-M00701_955328796_955328796</t>
  </si>
  <si>
    <t>24.11.2021 12:41:00</t>
  </si>
  <si>
    <t>24.11.2021 14:23:27</t>
  </si>
  <si>
    <t>SAĞANCI İM 35-16-A00003_YAVAŞÇA L06_2316405</t>
  </si>
  <si>
    <t>24.11.2021 05:12:04</t>
  </si>
  <si>
    <t>24.11.2021 06:46:41</t>
  </si>
  <si>
    <t>K-3563 35-02-K03563_910519262_910519262</t>
  </si>
  <si>
    <t>24.11.2021 17:46:09</t>
  </si>
  <si>
    <t>24.11.2021 20:28:38</t>
  </si>
  <si>
    <t>K-1703 35-01-K01703_911411567_911411567</t>
  </si>
  <si>
    <t>24.11.2021 10:01:24</t>
  </si>
  <si>
    <t>24.11.2021 18:17:54</t>
  </si>
  <si>
    <t>M-1932 35-09-M01932_97690695_97690695</t>
  </si>
  <si>
    <t>24.11.2021 19:31:31</t>
  </si>
  <si>
    <t>24.11.2021 22:37:57</t>
  </si>
  <si>
    <t>K-3417 35-08-K03417_912385115_912385115</t>
  </si>
  <si>
    <t>24.11.2021 07:26:22</t>
  </si>
  <si>
    <t>24.11.2021 09:03:12</t>
  </si>
  <si>
    <t>K-819 35-01-K00819_910518789_910518789</t>
  </si>
  <si>
    <t>24.11.2021 17:03:09</t>
  </si>
  <si>
    <t>24.11.2021 20:10:30</t>
  </si>
  <si>
    <t>TİRE TR-14 35-29-L00014_950335449_950335449</t>
  </si>
  <si>
    <t>24.11.2021 14:32:24</t>
  </si>
  <si>
    <t>24.11.2021 16:05:50</t>
  </si>
  <si>
    <t>BAĞLICA TR-4 45-79-M00289_945566672_945566672</t>
  </si>
  <si>
    <t>24.11.2021 17:12:01</t>
  </si>
  <si>
    <t>24.11.2021 19:06:49</t>
  </si>
  <si>
    <t>TR-2/15 45-72-L00015_956495803_956495803</t>
  </si>
  <si>
    <t>24.11.2021 21:27:11</t>
  </si>
  <si>
    <t>24.11.2021 22:32:20</t>
  </si>
  <si>
    <t>K-1372 35-04-K01372_A_56378326_56378326</t>
  </si>
  <si>
    <t>24.11.2021 18:53:35</t>
  </si>
  <si>
    <t>24.11.2021 21:16:36</t>
  </si>
  <si>
    <t>K-1703 35-01-K01703_911403561_911403561</t>
  </si>
  <si>
    <t>24.11.2021 07:58:27</t>
  </si>
  <si>
    <t>24.11.2021 09:33:50</t>
  </si>
  <si>
    <t>M-1361 35-03-M01361_C_56355805_56355805</t>
  </si>
  <si>
    <t>24.11.2021 02:16:30</t>
  </si>
  <si>
    <t>24.11.2021 03:21:02</t>
  </si>
  <si>
    <t>KAŞIKÇI TAŞPINAR TR-1 45-75-M00083_B_56390982_56390982</t>
  </si>
  <si>
    <t>24.11.2021 09:42:52</t>
  </si>
  <si>
    <t>24.11.2021 17:54:05</t>
  </si>
  <si>
    <t>24.11.2021 09:34:50</t>
  </si>
  <si>
    <t>24.11.2021 09:58:39</t>
  </si>
  <si>
    <t>K-1225 35-02-K01225_910183888_910183888</t>
  </si>
  <si>
    <t>24.11.2021 16:56:00</t>
  </si>
  <si>
    <t>24.11.2021 20:37:08</t>
  </si>
  <si>
    <t>K-4777 35-04-K04777_35-04-K04777_49772266</t>
  </si>
  <si>
    <t>24.11.2021 08:29:00</t>
  </si>
  <si>
    <t>24.11.2021 10:33:59</t>
  </si>
  <si>
    <t>ÇEŞME İM 35-18-A00001_ALTINYUNUS L10_2308111</t>
  </si>
  <si>
    <t>24.11.2021 02:27:57</t>
  </si>
  <si>
    <t>24.11.2021 02:38:03</t>
  </si>
  <si>
    <t>PAMUKYAZI-2 35-26-L00381_956612376_956612376</t>
  </si>
  <si>
    <t>24.11.2021 09:53:34</t>
  </si>
  <si>
    <t>24.11.2021 10:49:13</t>
  </si>
  <si>
    <t>ÇATALCA TR-3 35-22-M00269_955287439_955287439</t>
  </si>
  <si>
    <t>24.11.2021 19:34:10</t>
  </si>
  <si>
    <t>24.11.2021 21:00:34</t>
  </si>
  <si>
    <t>ALAŞEHİR TR-8 45-73-M00008_945670237_945670237</t>
  </si>
  <si>
    <t>24.11.2021 10:02:01</t>
  </si>
  <si>
    <t>24.11.2021 11:03:53</t>
  </si>
  <si>
    <t>PAYAMLI M-15 35-25-M00180_7335900_56378083_56378083</t>
  </si>
  <si>
    <t>24.11.2021 07:28:56</t>
  </si>
  <si>
    <t>24.11.2021 09:41:04</t>
  </si>
  <si>
    <t>BALABANLI TR-3 35-15-L00969_C_56407023_56407023</t>
  </si>
  <si>
    <t>24.11.2021 22:37:00</t>
  </si>
  <si>
    <t>24.11.2021 23:45:40</t>
  </si>
  <si>
    <t>TİRE DM-2 35-29-M00002_DM-1/23 M16_2312847</t>
  </si>
  <si>
    <t>24.11.2021 06:47:11</t>
  </si>
  <si>
    <t>24.11.2021 07:38:41</t>
  </si>
  <si>
    <t>TR-2/105 45-83-L00105_TURGUTLU İM GİRİŞ L06_61353618</t>
  </si>
  <si>
    <t>24.11.2021 07:36:10</t>
  </si>
  <si>
    <t>24.11.2021 08:08:08</t>
  </si>
  <si>
    <t>BAĞYURDU TR-9 35-27-L00243_A_56379063_56379063</t>
  </si>
  <si>
    <t>24.11.2021 19:01:38</t>
  </si>
  <si>
    <t>24.11.2021 22:29:32</t>
  </si>
  <si>
    <t>K-1820 35-01-K01820_912078181_912078181</t>
  </si>
  <si>
    <t>24.11.2021 18:52:43</t>
  </si>
  <si>
    <t>24.11.2021 21:28:51</t>
  </si>
  <si>
    <t>AHMETLİ TR-2 35-26-L00126_956617498_956617498</t>
  </si>
  <si>
    <t>24.11.2021 16:09:16</t>
  </si>
  <si>
    <t>24.11.2021 20:36:20</t>
  </si>
  <si>
    <t>TR-2/7 45-72-L00007_D_56393687_56393687</t>
  </si>
  <si>
    <t>24.11.2021 15:43:44</t>
  </si>
  <si>
    <t>24.11.2021 20:09:28</t>
  </si>
  <si>
    <t>TR-50 35-26-M00082_35-26-M00082_2365834</t>
  </si>
  <si>
    <t>24.11.2021 18:12:51</t>
  </si>
  <si>
    <t>24.11.2021 19:14:25</t>
  </si>
  <si>
    <t>BULGURCA TR-2 35-22-M00251_955270961_955270961</t>
  </si>
  <si>
    <t>24.11.2021 11:37:24</t>
  </si>
  <si>
    <t>24.11.2021 13:42:39</t>
  </si>
  <si>
    <t>ÜRKMEZ M-2 35-25-M00138_35-25-M00138_72080283</t>
  </si>
  <si>
    <t>24.11.2021 13:19:09</t>
  </si>
  <si>
    <t>24.11.2021 17:07:30</t>
  </si>
  <si>
    <t>24.11.2021 08:02:44</t>
  </si>
  <si>
    <t>24.11.2021 11:59:30</t>
  </si>
  <si>
    <t>24.11.2021 10:46:00</t>
  </si>
  <si>
    <t>24.11.2021 11:19:00</t>
  </si>
  <si>
    <t>SEYREK TR-9 35-28-M00766_953379207_953379207</t>
  </si>
  <si>
    <t>24.11.2021 20:55:43</t>
  </si>
  <si>
    <t>24.11.2021 23:20:43</t>
  </si>
  <si>
    <t>RESUL KAHRAMAN GRB TR 35-30-L00275_966508855_966508855</t>
  </si>
  <si>
    <t>24.11.2021 13:35:36</t>
  </si>
  <si>
    <t>24.11.2021 15:56:05</t>
  </si>
  <si>
    <t>L-311 35-18-L00311_950441929_950441929</t>
  </si>
  <si>
    <t>24.11.2021 12:43:57</t>
  </si>
  <si>
    <t>24.11.2021 14:27:15</t>
  </si>
  <si>
    <t>AYASKENT-3 TR 35-16-M00012_953321767_953321767</t>
  </si>
  <si>
    <t>24.11.2021 13:46:53</t>
  </si>
  <si>
    <t>24.11.2021 16:56:02</t>
  </si>
  <si>
    <t>ÇATALOLUK DM 45-74-M00227_GÜVELİ M05_2328578</t>
  </si>
  <si>
    <t>24.11.2021 09:33:00</t>
  </si>
  <si>
    <t>24.11.2021 09:44:00</t>
  </si>
  <si>
    <t>K-152 35-02-K00152_912291307_912291307</t>
  </si>
  <si>
    <t>24.11.2021 09:54:02</t>
  </si>
  <si>
    <t>24.11.2021 12:27:06</t>
  </si>
  <si>
    <t>ARKENT KONUTLARI 35-27-L00089_966526972_966526972</t>
  </si>
  <si>
    <t>24.11.2021 11:55:33</t>
  </si>
  <si>
    <t>24.11.2021 14:02:10</t>
  </si>
  <si>
    <t>ŞEYHDAVUTLAR TR-1 45-79-M00123_A_56404656_56404656</t>
  </si>
  <si>
    <t>24.11.2021 08:25:18</t>
  </si>
  <si>
    <t>24.11.2021 10:25:30</t>
  </si>
  <si>
    <t>ÇAMBEL TR1 35-27-M00477_98674926_98674926</t>
  </si>
  <si>
    <t>24.11.2021 09:57:03</t>
  </si>
  <si>
    <t>24.11.2021 11:28:09</t>
  </si>
  <si>
    <t>KAYMAKÇI TR-16 35-15-M00245_48699762_56361779_56361779</t>
  </si>
  <si>
    <t>24.11.2021 10:59:08</t>
  </si>
  <si>
    <t>24.11.2021 14:53:12</t>
  </si>
  <si>
    <t>KAYAKÖY TR-1 35-15-L00521_950388424_950388424</t>
  </si>
  <si>
    <t>24.11.2021 14:45:36</t>
  </si>
  <si>
    <t>24.11.2021 19:37:32</t>
  </si>
  <si>
    <t>24.11.2021 10:09:08</t>
  </si>
  <si>
    <t>24.11.2021 14:07:28</t>
  </si>
  <si>
    <t>24.11.2021 13:53:00</t>
  </si>
  <si>
    <t>24.11.2021 13:53:30</t>
  </si>
  <si>
    <t>GERELİ KÖYÜ KAVAKKUYU TR 4 35-15-M00221_950407291_950407291</t>
  </si>
  <si>
    <t>24.11.2021 18:52:27</t>
  </si>
  <si>
    <t>24.11.2021 20:30:14</t>
  </si>
  <si>
    <t>DİKİLİ İM 35-30-A00001_TRAFO-1 L01_72356754</t>
  </si>
  <si>
    <t>24.11.2021 15:54:41</t>
  </si>
  <si>
    <t>TR-24 35-31-L00024_956592731_956592731</t>
  </si>
  <si>
    <t>24.11.2021 19:37:35</t>
  </si>
  <si>
    <t>24.11.2021 21:29:39</t>
  </si>
  <si>
    <t>K-3830 35-03-K03830_912594392_912594392</t>
  </si>
  <si>
    <t>24.11.2021 14:09:57</t>
  </si>
  <si>
    <t>24.11.2021 15:40:45</t>
  </si>
  <si>
    <t>24.11.2021 15:14:09</t>
  </si>
  <si>
    <t>24.11.2021 16:25:55</t>
  </si>
  <si>
    <t>24.11.2021 07:40:50</t>
  </si>
  <si>
    <t>24.11.2021 08:49:00</t>
  </si>
  <si>
    <t>K-3584 35-01-K03584_B_56378191_56378191</t>
  </si>
  <si>
    <t>24.11.2021 06:57:47</t>
  </si>
  <si>
    <t>24.11.2021 08:09:04</t>
  </si>
  <si>
    <t>TR-15 ( M-715) 35-30-M00715_955297817_955297817</t>
  </si>
  <si>
    <t>24.11.2021 20:58:49</t>
  </si>
  <si>
    <t>24.11.2021 22:32:19</t>
  </si>
  <si>
    <t>BALIKLIOVA TR-7 (TR-308) 35-19-L00361_956696822_956696822</t>
  </si>
  <si>
    <t>24.11.2021 09:47:44</t>
  </si>
  <si>
    <t>24.11.2021 14:20:32</t>
  </si>
  <si>
    <t>K-188 35-01-K00188_910967979_910967979</t>
  </si>
  <si>
    <t>24.11.2021 11:39:05</t>
  </si>
  <si>
    <t>24.11.2021 16:03:42</t>
  </si>
  <si>
    <t>ZEYTİNALANI TR-118 35-19-L00118_965650536_965650536</t>
  </si>
  <si>
    <t>24.11.2021 08:55:15</t>
  </si>
  <si>
    <t>24.11.2021 15:06:04</t>
  </si>
  <si>
    <t>KURTULMUŞ TR-1 45-72-L00201_45-72-L00201_2376939</t>
  </si>
  <si>
    <t>24.11.2021 10:40:10</t>
  </si>
  <si>
    <t>24.11.2021 18:13:34</t>
  </si>
  <si>
    <t>DM-3/TR-8 45-83-L00482_95000600870_95000600870</t>
  </si>
  <si>
    <t>24.11.2021 14:22:00</t>
  </si>
  <si>
    <t>24.11.2021 15:49:12</t>
  </si>
  <si>
    <t>K-1086 35-01-K01086_B_56352307_56352307</t>
  </si>
  <si>
    <t>24.11.2021 14:56:26</t>
  </si>
  <si>
    <t>24.11.2021 18:04:34</t>
  </si>
  <si>
    <t>_99162616_99162616</t>
  </si>
  <si>
    <t>24.11.2021 07:45:04</t>
  </si>
  <si>
    <t>24.11.2021 15:01:46</t>
  </si>
  <si>
    <t>24.11.2021 13:37:10</t>
  </si>
  <si>
    <t>24.11.2021 14:38:21</t>
  </si>
  <si>
    <t>K-3187 35-01-K03187_911412519_911412519</t>
  </si>
  <si>
    <t>24.11.2021 10:50:39</t>
  </si>
  <si>
    <t>24.11.2021 15:26:05</t>
  </si>
  <si>
    <t>24.11.2021 07:38:23</t>
  </si>
  <si>
    <t>24.11.2021 12:43:59</t>
  </si>
  <si>
    <t>24.11.2021 17:03:41</t>
  </si>
  <si>
    <t>24.11.2021 17:31:08</t>
  </si>
  <si>
    <t>GELENBE TR-3 45-76-L00062_955236247_955236247</t>
  </si>
  <si>
    <t>24.11.2021 09:09:22</t>
  </si>
  <si>
    <t>24.11.2021 11:38:27</t>
  </si>
  <si>
    <t>KARAVELİLER TR-1 35-16-M00126_953328384_953328384</t>
  </si>
  <si>
    <t>24.11.2021 15:53:08</t>
  </si>
  <si>
    <t>24.11.2021 18:04:53</t>
  </si>
  <si>
    <t>L-23 ESKİ POSTANE ÖNÜ 35-14-L00023_956639647_956639647</t>
  </si>
  <si>
    <t>24.11.2021 08:45:15</t>
  </si>
  <si>
    <t>24.11.2021 11:19:32</t>
  </si>
  <si>
    <t>_C_56385729_56385729</t>
  </si>
  <si>
    <t>24.11.2021 09:44:09</t>
  </si>
  <si>
    <t>24.11.2021 11:57:52</t>
  </si>
  <si>
    <t>AVDAN TR-1 45-82-M00230_45-82-M00230_2370777</t>
  </si>
  <si>
    <t>24.11.2021 04:39:33</t>
  </si>
  <si>
    <t>24.11.2021 05:37:28</t>
  </si>
  <si>
    <t>MAVİ KÖŞE TR-1 KÖK 35-17-M00224_950304035_950304035</t>
  </si>
  <si>
    <t>24.11.2021 19:09:20</t>
  </si>
  <si>
    <t>24.11.2021 20:47:33</t>
  </si>
  <si>
    <t>L-118 OVACIK 35-18-L00118_950461996_950461996</t>
  </si>
  <si>
    <t>24.11.2021 12:20:57</t>
  </si>
  <si>
    <t>24.11.2021 15:37:50</t>
  </si>
  <si>
    <t>24.11.2021 14:48:22</t>
  </si>
  <si>
    <t>24.11.2021 23:40:19</t>
  </si>
  <si>
    <t>TR-1/2 BAYSAN KABİN 35-20-L00002_955211475_955211475</t>
  </si>
  <si>
    <t>24.11.2021 13:05:38</t>
  </si>
  <si>
    <t>24.11.2021 14:55:55</t>
  </si>
  <si>
    <t>KIZILÜZÜM TR-1 35-27-M00080_914009230_914009230</t>
  </si>
  <si>
    <t>24.11.2021 21:11:00</t>
  </si>
  <si>
    <t>24.11.2021 23:21:27</t>
  </si>
  <si>
    <t>TR-132 35-15-M00132_TR-93 M01_66592506</t>
  </si>
  <si>
    <t>24.11.2021 08:44:50</t>
  </si>
  <si>
    <t>24.11.2021 08:45:40</t>
  </si>
  <si>
    <t>ÇAKIRCA ALİ TR-2 45-73-M00560_B_56403984_56403984</t>
  </si>
  <si>
    <t>24.11.2021 00:03:48</t>
  </si>
  <si>
    <t>24.11.2021 01:33:28</t>
  </si>
  <si>
    <t>YAKAKÖY TR-2 45-75-M00250_945619064_945619064</t>
  </si>
  <si>
    <t>24.11.2021 09:35:12</t>
  </si>
  <si>
    <t>24.11.2021 20:11:32</t>
  </si>
  <si>
    <t>TR-64 TARIMSAL SULAMA 45-80-M01064_45-80-M01064_2362399</t>
  </si>
  <si>
    <t>24.11.2021 15:29:00</t>
  </si>
  <si>
    <t>24.11.2021 19:03:15</t>
  </si>
  <si>
    <t>TR-68 ÇAYIRÇEŞME 35-19-L00068_956676848_956676848</t>
  </si>
  <si>
    <t>24.11.2021 18:21:53</t>
  </si>
  <si>
    <t>24.11.2021 19:28:22</t>
  </si>
  <si>
    <t>PARLAK TR-1 35-21-L00074_953358234_953358234</t>
  </si>
  <si>
    <t>24.11.2021 20:06:00</t>
  </si>
  <si>
    <t>24.11.2021 23:00:26</t>
  </si>
  <si>
    <t>TR-1-5/11 (YANIKKAVAK MERKEZ) 35-20-L00056_955212799_955212799</t>
  </si>
  <si>
    <t>24.11.2021 17:02:05</t>
  </si>
  <si>
    <t>24.11.2021 18:10:38</t>
  </si>
  <si>
    <t>K-49 35-01-K00049_P 1P_5856841</t>
  </si>
  <si>
    <t>24.11.2021 18:26:22</t>
  </si>
  <si>
    <t>24.11.2021 22:29:08</t>
  </si>
  <si>
    <t>L-258 35-18-L00258_35-18-L00258_2348495</t>
  </si>
  <si>
    <t>24.11.2021 07:13:21</t>
  </si>
  <si>
    <t>24.11.2021 10:41:32</t>
  </si>
  <si>
    <t>K-135 35-01-K00135_ST K3_5915354</t>
  </si>
  <si>
    <t>24.11.2021 08:12:34</t>
  </si>
  <si>
    <t>24.11.2021 10:47:17</t>
  </si>
  <si>
    <t>AHMETBEYLER DM 35-16-M00154_DAĞISTAN KÖK M03_72044316</t>
  </si>
  <si>
    <t>24.11.2021 10:00:00</t>
  </si>
  <si>
    <t>24.11.2021 10:20:00</t>
  </si>
  <si>
    <t>24.11.2021 13:49:12</t>
  </si>
  <si>
    <t>24.11.2021 15:48:07</t>
  </si>
  <si>
    <t>TR-21 35-31-L00021_956593200_956593200</t>
  </si>
  <si>
    <t>24.11.2021 10:54:00</t>
  </si>
  <si>
    <t>24.11.2021 12:02:33</t>
  </si>
  <si>
    <t>URLA TM-1 35-19-A00004_ALAÇATI-1 M02_2313932</t>
  </si>
  <si>
    <t>24.11.2021 04:48:53</t>
  </si>
  <si>
    <t>24.11.2021 04:58:41</t>
  </si>
  <si>
    <t>BEYOBA TR-10 45-72-M00425_TR-9 M03_2103409</t>
  </si>
  <si>
    <t>24.11.2021 13:43:46</t>
  </si>
  <si>
    <t>24.11.2021 19:22:41</t>
  </si>
  <si>
    <t>K-3022 35-04-K03022_913047022_913047022</t>
  </si>
  <si>
    <t>24.11.2021 00:07:21</t>
  </si>
  <si>
    <t>24.11.2021 06:33:14</t>
  </si>
  <si>
    <t>KUŞÇULAR TR-14 35-19-M00259_956673944_956673944</t>
  </si>
  <si>
    <t>24.11.2021 14:48:45</t>
  </si>
  <si>
    <t>24.11.2021 18:23:37</t>
  </si>
  <si>
    <t>OVAKENT TR-2 35-15-L00632_48655928_56372060_56372060</t>
  </si>
  <si>
    <t>24.11.2021 12:25:25</t>
  </si>
  <si>
    <t>24.11.2021 15:46:26</t>
  </si>
  <si>
    <t>DM-1/33 35-29-M00033_950342642_950342642</t>
  </si>
  <si>
    <t>24.11.2021 17:52:09</t>
  </si>
  <si>
    <t>24.11.2021 18:34:53</t>
  </si>
  <si>
    <t>AKGEDİK KÖK-2 45-71-M00163_AKGEDİK KÖK-1 M01_55994924</t>
  </si>
  <si>
    <t>24.11.2021 16:00:01</t>
  </si>
  <si>
    <t>24.11.2021 18:05:00</t>
  </si>
  <si>
    <t>TR-35/A 45-78-L00715_953251513_953251513</t>
  </si>
  <si>
    <t>24.11.2021 23:48:54</t>
  </si>
  <si>
    <t>25.11.2021 00:17:31</t>
  </si>
  <si>
    <t>24.11.2021 09:28:10</t>
  </si>
  <si>
    <t>24.11.2021 09:28:40</t>
  </si>
  <si>
    <t>K-2423 35-04-K02423_941897222_941897222</t>
  </si>
  <si>
    <t>24.11.2021 08:50:50</t>
  </si>
  <si>
    <t>24.11.2021 15:01:12</t>
  </si>
  <si>
    <t>M-1233 35-01-M01233__72410866_72410866</t>
  </si>
  <si>
    <t>24.11.2021 17:27:00</t>
  </si>
  <si>
    <t>24.11.2021 19:30:26</t>
  </si>
  <si>
    <t>ÇAYLI TR-13 35-15-L00198_950406577_950406577</t>
  </si>
  <si>
    <t>24.11.2021 20:51:38</t>
  </si>
  <si>
    <t>25.11.2021 00:12:19</t>
  </si>
  <si>
    <t>L-103 35-18-L00103_950439597_950439597</t>
  </si>
  <si>
    <t>24.11.2021 08:18:44</t>
  </si>
  <si>
    <t>24.11.2021 10:28:32</t>
  </si>
  <si>
    <t>İSHAKÇELEBİ TR-4 45-80-M00151_A_56386900_56386900</t>
  </si>
  <si>
    <t>24.11.2021 16:02:14</t>
  </si>
  <si>
    <t>24.11.2021 17:49:08</t>
  </si>
  <si>
    <t>PAMUKYAZI TOP.SULAMA TR-1 35-26-L00385_DIREK TIPI TRAFO HUCRESI H01_2040387</t>
  </si>
  <si>
    <t>24.11.2021 16:14:14</t>
  </si>
  <si>
    <t>24.11.2021 17:33:20</t>
  </si>
  <si>
    <t>24.11.2021 17:16:11</t>
  </si>
  <si>
    <t>24.11.2021 18:57:44</t>
  </si>
  <si>
    <t>YENİ TOKİ TR-9 45-71-M02247_B B-2b_72154220</t>
  </si>
  <si>
    <t>24.11.2021 06:27:44</t>
  </si>
  <si>
    <t>24.11.2021 07:37:45</t>
  </si>
  <si>
    <t>TR-1/51 45-72-M00051_956494195_956494195</t>
  </si>
  <si>
    <t>24.11.2021 11:51:35</t>
  </si>
  <si>
    <t>24.11.2021 13:42:49</t>
  </si>
  <si>
    <t>24.11.2021 08:18:08</t>
  </si>
  <si>
    <t>24.11.2021 11:15:33</t>
  </si>
  <si>
    <t>GÜMÜLDÜR M-21 35-25-M00021_955279435_955279435</t>
  </si>
  <si>
    <t>24.11.2021 15:31:32</t>
  </si>
  <si>
    <t>24.11.2021 16:52:21</t>
  </si>
  <si>
    <t>24.11.2021 08:35:12</t>
  </si>
  <si>
    <t>24.11.2021 14:15:06</t>
  </si>
  <si>
    <t>24.11.2021 11:59:10</t>
  </si>
  <si>
    <t>24.11.2021 12:36:55</t>
  </si>
  <si>
    <t>TR-107 35-16-M00867_47556630_56397085_56397085</t>
  </si>
  <si>
    <t>24.11.2021 04:05:13</t>
  </si>
  <si>
    <t>24.11.2021 09:08:51</t>
  </si>
  <si>
    <t>24.11.2021 21:48:14</t>
  </si>
  <si>
    <t>24.11.2021 23:07:31</t>
  </si>
  <si>
    <t>K-955 35-03-K00955_910481572_910481572</t>
  </si>
  <si>
    <t>24.11.2021 16:50:57</t>
  </si>
  <si>
    <t>24.11.2021 18:20:20</t>
  </si>
  <si>
    <t>BERGAMA İM-2 35-16-A00002_TR-107 M09_2311750</t>
  </si>
  <si>
    <t>24.11.2021 00:13:43</t>
  </si>
  <si>
    <t>24.11.2021 02:10:23</t>
  </si>
  <si>
    <t>TR-28 35-15-M00028_48866699_56365397_56365397</t>
  </si>
  <si>
    <t>24.11.2021 09:12:38</t>
  </si>
  <si>
    <t>24.11.2021 12:59:48</t>
  </si>
  <si>
    <t>BAĞARASI TR-10 KÖK 35-23-M00179_CEZAEVİ M03_72143181</t>
  </si>
  <si>
    <t>24.11.2021 19:33:43</t>
  </si>
  <si>
    <t>24.11.2021 20:48:15</t>
  </si>
  <si>
    <t>24.11.2021 07:15:00</t>
  </si>
  <si>
    <t>24.11.2021 10:48:22</t>
  </si>
  <si>
    <t>ÜRKMEZ M-2 35-25-M00138_7532069 c1b_5941181</t>
  </si>
  <si>
    <t>24.11.2021 21:29:53</t>
  </si>
  <si>
    <t>25.11.2021 00:55:06</t>
  </si>
  <si>
    <t>ORTAKÖY KÖK 45-78-M01336_DEMİRKÖPRÜ M01_81494435</t>
  </si>
  <si>
    <t>24.11.2021 16:56:21</t>
  </si>
  <si>
    <t>24.11.2021 17:01:00</t>
  </si>
  <si>
    <t>TR-2 35-19-L00002_TR-4 L03_2335617</t>
  </si>
  <si>
    <t>24.11.2021 09:35:59</t>
  </si>
  <si>
    <t>24.11.2021 17:43:11</t>
  </si>
  <si>
    <t>PANCAR TR-11 35-26-M01548_A_80052143_80052143</t>
  </si>
  <si>
    <t>24.11.2021 07:33:02</t>
  </si>
  <si>
    <t>24.11.2021 11:18:51</t>
  </si>
  <si>
    <t>YENİFOÇA TR-22 35-23-M00022_950413983_950413983</t>
  </si>
  <si>
    <t>24.11.2021 05:39:45</t>
  </si>
  <si>
    <t>24.11.2021 10:17:11</t>
  </si>
  <si>
    <t>YEŞİLKÖY TR-1 45-71-M01821_43139043_56387975_56387975</t>
  </si>
  <si>
    <t>24.11.2021 15:16:52</t>
  </si>
  <si>
    <t>24.11.2021 19:29:58</t>
  </si>
  <si>
    <t>TR-1/52 45-72-M00180_956494696_956494696</t>
  </si>
  <si>
    <t>24.11.2021 14:01:41</t>
  </si>
  <si>
    <t>25.11.2021 02:58:20</t>
  </si>
  <si>
    <t>MURADİYE TR 2/A 45-71-M00201_953243044_953243044</t>
  </si>
  <si>
    <t>24.11.2021 04:02:18</t>
  </si>
  <si>
    <t>24.11.2021 04:54:35</t>
  </si>
  <si>
    <t>24.11.2021 10:50:00</t>
  </si>
  <si>
    <t>24.11.2021 10:52:00</t>
  </si>
  <si>
    <t>YEŞİLYURT TR-10 45-73-M00485_945640348_945640348</t>
  </si>
  <si>
    <t>24.11.2021 15:43:39</t>
  </si>
  <si>
    <t>24.11.2021 17:37:08</t>
  </si>
  <si>
    <t>K-4777 35-04-K04777_914649497_914649497</t>
  </si>
  <si>
    <t>24.11.2021 13:11:36</t>
  </si>
  <si>
    <t>24.11.2021 17:26:13</t>
  </si>
  <si>
    <t>KALEKÖY TR-3 35-31-L00239_956579007_956579007</t>
  </si>
  <si>
    <t>24.11.2021 10:26:17</t>
  </si>
  <si>
    <t>24.11.2021 13:34:52</t>
  </si>
  <si>
    <t>ARMUTLU TR-18 35-27-M00456_98898515_98898515</t>
  </si>
  <si>
    <t>24.11.2021 18:51:54</t>
  </si>
  <si>
    <t>24.11.2021 20:48:05</t>
  </si>
  <si>
    <t>K-1555 35-04-K01555_35-04-K01555_2369078</t>
  </si>
  <si>
    <t>24.11.2021 16:27:00</t>
  </si>
  <si>
    <t>24.11.2021 17:50:29</t>
  </si>
  <si>
    <t>TR-15 ( M-715) 35-30-M00715_E _43010865</t>
  </si>
  <si>
    <t>24.11.2021 19:19:51</t>
  </si>
  <si>
    <t>24.11.2021 20:08:38</t>
  </si>
  <si>
    <t>DM-8/10 45-71-M00287_DİREK TİPİ ÇIKIŞLAR M05_2334471</t>
  </si>
  <si>
    <t>24.11.2021 11:59:20</t>
  </si>
  <si>
    <t>24.11.2021 12:43:09</t>
  </si>
  <si>
    <t>GÜMÜLDÜR M-2 35-25-M00002_35-25-M00002_2365087</t>
  </si>
  <si>
    <t>24.11.2021 12:42:45</t>
  </si>
  <si>
    <t>24.11.2021 15:10:37</t>
  </si>
  <si>
    <t>DM-21/20(TARIK ALMIŞ) 45-71-M00477_E_56396508_56396508</t>
  </si>
  <si>
    <t>24.11.2021 02:35:57</t>
  </si>
  <si>
    <t>24.11.2021 05:31:17</t>
  </si>
  <si>
    <t>TR-18 35-26-M00018_956618581_956618581</t>
  </si>
  <si>
    <t>24.11.2021 15:07:48</t>
  </si>
  <si>
    <t>24.11.2021 17:49:42</t>
  </si>
  <si>
    <t>SAÇLI TR-1 35-31-L00153_956590118_956590118</t>
  </si>
  <si>
    <t>24.11.2021 08:47:08</t>
  </si>
  <si>
    <t>24.11.2021 11:36:18</t>
  </si>
  <si>
    <t>K-1225 35-02-K01225_35-02-K01225_2373698</t>
  </si>
  <si>
    <t>24.11.2021 19:33:21</t>
  </si>
  <si>
    <t>24.11.2021 20:41:50</t>
  </si>
  <si>
    <t>KAYMAKÇI TR-17 35-15-L00235_A_79916316_79916316</t>
  </si>
  <si>
    <t>24.11.2021 16:52:00</t>
  </si>
  <si>
    <t>24.11.2021 18:17:58</t>
  </si>
  <si>
    <t>HELVACI DM-2 35-17-M00359_AVEA MOBİL M02_66476667</t>
  </si>
  <si>
    <t>24.11.2021 12:40:31</t>
  </si>
  <si>
    <t>24.11.2021 14:03:38</t>
  </si>
  <si>
    <t>K-1563 35-01-K01563_A_56369370_56369370</t>
  </si>
  <si>
    <t>24.11.2021 08:22:52</t>
  </si>
  <si>
    <t>24.11.2021 09:05:02</t>
  </si>
  <si>
    <t>TR-29 45-78-L00029_45-78-L00029_61377843</t>
  </si>
  <si>
    <t>24.11.2021 09:50:45</t>
  </si>
  <si>
    <t>24.11.2021 11:21:47</t>
  </si>
  <si>
    <t>24.11.2021 07:20:32</t>
  </si>
  <si>
    <t>24.11.2021 09:28:15</t>
  </si>
  <si>
    <t>BEBEKLİ TR-1 45-77-L00196_945493223_945493223</t>
  </si>
  <si>
    <t>24.11.2021 15:58:21</t>
  </si>
  <si>
    <t>24.11.2021 19:09:08</t>
  </si>
  <si>
    <t>K-3549 35-09-K03549_35-09-K03549_45354726</t>
  </si>
  <si>
    <t>24.11.2021 05:26:25</t>
  </si>
  <si>
    <t>ULUKENT DM-2/8 35-28-M00577_953375355_953375355</t>
  </si>
  <si>
    <t>24.11.2021 14:00:39</t>
  </si>
  <si>
    <t>24.11.2021 15:10:17</t>
  </si>
  <si>
    <t>24.11.2021 06:35:53</t>
  </si>
  <si>
    <t>24.11.2021 08:04:00</t>
  </si>
  <si>
    <t>24.11.2021 19:00:05</t>
  </si>
  <si>
    <t>24.11.2021 21:53:14</t>
  </si>
  <si>
    <t>PAYAMLI M-1 KÖK 35-25-M00175_DONANIMLI YEDEK M16_72057731</t>
  </si>
  <si>
    <t>24.11.2021 02:08:11</t>
  </si>
  <si>
    <t>24.11.2021 02:54:56</t>
  </si>
  <si>
    <t>L-336 REİSDERE 35-18-L00336_950428654_950428654</t>
  </si>
  <si>
    <t>24.11.2021 14:26:05</t>
  </si>
  <si>
    <t>24.11.2021 17:53:32</t>
  </si>
  <si>
    <t>24.11.2021 15:03:57</t>
  </si>
  <si>
    <t>24.11.2021 15:50:32</t>
  </si>
  <si>
    <t>HACIHAMZALAR TR-1 35-16-M00104_47479513_56396747_56396747</t>
  </si>
  <si>
    <t>24.11.2021 17:05:33</t>
  </si>
  <si>
    <t>24.11.2021 20:11:13</t>
  </si>
  <si>
    <t>DM-4/9 (VATAN HASTANESİ) 45-71-M00211_45-71-M00211_72058161</t>
  </si>
  <si>
    <t>24.11.2021 10:30:15</t>
  </si>
  <si>
    <t>24.11.2021 15:17:52</t>
  </si>
  <si>
    <t>AMBARSEKİ KÖYÜ TR-1 35-21-L00105_A_56376926_56376926</t>
  </si>
  <si>
    <t>24.11.2021 14:54:02</t>
  </si>
  <si>
    <t>M-2132 KÖK 35-07-M02132_912819968_912819968</t>
  </si>
  <si>
    <t>24.11.2021 09:48:39</t>
  </si>
  <si>
    <t>24.11.2021 16:02:54</t>
  </si>
  <si>
    <t>TR-131 35-15-M00131_A a3b_48912953</t>
  </si>
  <si>
    <t>24.11.2021 07:54:08</t>
  </si>
  <si>
    <t>24.11.2021 12:37:52</t>
  </si>
  <si>
    <t>K-2423 35-04-K02423_35-04-K02423_2353007</t>
  </si>
  <si>
    <t>24.11.2021 16:20:51</t>
  </si>
  <si>
    <t>24.11.2021 17:39:19</t>
  </si>
  <si>
    <t>K-4226 35-08-K04226_98811456_98811456</t>
  </si>
  <si>
    <t>24.11.2021 10:26:55</t>
  </si>
  <si>
    <t>24.11.2021 12:23:04</t>
  </si>
  <si>
    <t>KARAAĞAÇLI TR-2 45-71-M00130_45-71-M00130_72242837</t>
  </si>
  <si>
    <t>24.11.2021 13:09:12</t>
  </si>
  <si>
    <t>24.11.2021 17:07:12</t>
  </si>
  <si>
    <t>K-4420 35-10-K04420_6589844 d1b_5861821</t>
  </si>
  <si>
    <t>24.11.2021 05:13:50</t>
  </si>
  <si>
    <t>24.11.2021 18:01:52</t>
  </si>
  <si>
    <t>JTI KÖK 35-26-M00260_KANSAN M04_65969142</t>
  </si>
  <si>
    <t>24.11.2021 04:03:20</t>
  </si>
  <si>
    <t>24.11.2021 05:19:00</t>
  </si>
  <si>
    <t>TR-140 35-26-M00140_956614537_956614537</t>
  </si>
  <si>
    <t>24.11.2021 08:18:31</t>
  </si>
  <si>
    <t>24.11.2021 09:02:29</t>
  </si>
  <si>
    <t>K-1864 35-09-K01864_A a1b_5883601</t>
  </si>
  <si>
    <t>24.11.2021 21:24:16</t>
  </si>
  <si>
    <t>25.11.2021 00:00:00</t>
  </si>
  <si>
    <t>BAĞYURDU DM-1/8 35-27-L00249_913526806_913526806</t>
  </si>
  <si>
    <t>24.11.2021 09:06:42</t>
  </si>
  <si>
    <t>24.11.2021 12:10:29</t>
  </si>
  <si>
    <t>KARAKUYU-7 35-26-M00446_956620349_956620349</t>
  </si>
  <si>
    <t>24.11.2021 12:16:33</t>
  </si>
  <si>
    <t>24.11.2021 15:21:36</t>
  </si>
  <si>
    <t>İ.İHSAN KURU SULAMA GRUBU 35-29-M00366_DIREK TIPI TRAFO HUCRESI H01_2101792</t>
  </si>
  <si>
    <t>24.11.2021 16:54:33</t>
  </si>
  <si>
    <t>24.11.2021 21:29:22</t>
  </si>
  <si>
    <t>K-1086 35-01-K01086_35-01-K01086_2375103</t>
  </si>
  <si>
    <t>24.11.2021 17:40:36</t>
  </si>
  <si>
    <t>24.11.2021 19:28:43</t>
  </si>
  <si>
    <t>TR-55 35-30-L00055_TR-58 L01_2124269</t>
  </si>
  <si>
    <t>24.11.2021 11:08:00</t>
  </si>
  <si>
    <t>24.11.2021 12:06:11</t>
  </si>
  <si>
    <t>24.11.2021 14:44:56</t>
  </si>
  <si>
    <t>24.11.2021 17:57:17</t>
  </si>
  <si>
    <t>TR-29 35-17-M00029_A_72297109_72297109</t>
  </si>
  <si>
    <t>24.11.2021 11:20:00</t>
  </si>
  <si>
    <t>24.11.2021 12:12:49</t>
  </si>
  <si>
    <t>K-1862 35-09-K01862_B B1b_5890898</t>
  </si>
  <si>
    <t>24.11.2021 08:33:50</t>
  </si>
  <si>
    <t>24.11.2021 09:24:28</t>
  </si>
  <si>
    <t>KINIK TR-11 35-24-L00011_C_56377261_56377261</t>
  </si>
  <si>
    <t>24.11.2021 15:54:00</t>
  </si>
  <si>
    <t>24.11.2021 16:23:02</t>
  </si>
  <si>
    <t>BELEVİ TR-2 35-13-L00061_35-13-L00061_2348673</t>
  </si>
  <si>
    <t>24.11.2021 19:38:47</t>
  </si>
  <si>
    <t>24.11.2021 20:31:55</t>
  </si>
  <si>
    <t>TR-2/113 45-83-L00113_DIREK TIPI TRAFO HUCRESI H01_2104942</t>
  </si>
  <si>
    <t>24.11.2021 08:10:42</t>
  </si>
  <si>
    <t>24.11.2021 14:24:05</t>
  </si>
  <si>
    <t>TEKELİ TR-1 35-22-M00231_955254255_955254255</t>
  </si>
  <si>
    <t>24.11.2021 07:39:53</t>
  </si>
  <si>
    <t>24.11.2021 11:24:24</t>
  </si>
  <si>
    <t>AKHİSAR TM 45-72-A00006_KAPAKLI-1 M16_2313111</t>
  </si>
  <si>
    <t>24.11.2021 10:47:59</t>
  </si>
  <si>
    <t>24.11.2021 11:29:40</t>
  </si>
  <si>
    <t>MURADİYE TR-2 SU DEPOSU 45-71-M00199_95000483564_95000483564</t>
  </si>
  <si>
    <t>24.11.2021 18:16:30</t>
  </si>
  <si>
    <t>24.11.2021 20:34:38</t>
  </si>
  <si>
    <t>KINIK TR-16 35-24-L00016_955217564_955217564</t>
  </si>
  <si>
    <t>24.11.2021 16:55:54</t>
  </si>
  <si>
    <t>24.11.2021 18:57:13</t>
  </si>
  <si>
    <t>KÜRKÇÜ TR-1 45-81-M00089_945625000_945625000</t>
  </si>
  <si>
    <t>24.11.2021 13:53:56</t>
  </si>
  <si>
    <t>24.11.2021 15:59:07</t>
  </si>
  <si>
    <t>K-1710 35-02-K01710_910105742_910105742</t>
  </si>
  <si>
    <t>24.11.2021 10:43:00</t>
  </si>
  <si>
    <t>24.11.2021 13:40:41</t>
  </si>
  <si>
    <t>ÇOBANLAR AYVACIK TR-3 35-15-L00359_A_56407281_56407281</t>
  </si>
  <si>
    <t>24.11.2021 17:17:17</t>
  </si>
  <si>
    <t>24.11.2021 22:28:02</t>
  </si>
  <si>
    <t>KARAKURT TR-2 45-76-M00090_B_56402688_56402688</t>
  </si>
  <si>
    <t>24.11.2021 17:19:05</t>
  </si>
  <si>
    <t>TR-15 35-30-L00015_35-30-L00015_2349990</t>
  </si>
  <si>
    <t>24.11.2021 16:18:03</t>
  </si>
  <si>
    <t>24.11.2021 18:52:33</t>
  </si>
  <si>
    <t>HALİTPAŞA TR-3 45-80-M00061_HALİTPAŞA TR-4 M03_72189059</t>
  </si>
  <si>
    <t>24.11.2021 06:15:08</t>
  </si>
  <si>
    <t>24.11.2021 10:22:24</t>
  </si>
  <si>
    <t>TR-144 35-16-L00144_953317843_953317843</t>
  </si>
  <si>
    <t>24.11.2021 13:05:49</t>
  </si>
  <si>
    <t>24.11.2021 14:56:19</t>
  </si>
  <si>
    <t>K-4420 35-10-K04420_915053572_915053572</t>
  </si>
  <si>
    <t>24.11.2021 01:25:31</t>
  </si>
  <si>
    <t>24.11.2021 01:46:47</t>
  </si>
  <si>
    <t>YEŞİLKÖY-1 35-26-M00790_956622357_956622357</t>
  </si>
  <si>
    <t>24.11.2021 12:10:54</t>
  </si>
  <si>
    <t>24.11.2021 13:52:42</t>
  </si>
  <si>
    <t>DAYIOĞLU TR-2 45-72-L00340_45-72-L00340_2374637</t>
  </si>
  <si>
    <t>24.11.2021 10:13:52</t>
  </si>
  <si>
    <t>24.11.2021 17:11:57</t>
  </si>
  <si>
    <t>K-544 35-01-K00544_911278008_911278008</t>
  </si>
  <si>
    <t>24.11.2021 13:50:15</t>
  </si>
  <si>
    <t>24.11.2021 18:16:42</t>
  </si>
  <si>
    <t>24.11.2021 11:22:00</t>
  </si>
  <si>
    <t>24.11.2021 14:11:56</t>
  </si>
  <si>
    <t>KARABURUN TR-11 35-21-L00010_B_56354141_56354141</t>
  </si>
  <si>
    <t>24.11.2021 22:42:00</t>
  </si>
  <si>
    <t>24.11.2021 23:07:37</t>
  </si>
  <si>
    <t>K-1555 35-04-K01555_913644084_913644084</t>
  </si>
  <si>
    <t>24.11.2021 04:45:10</t>
  </si>
  <si>
    <t>24.11.2021 10:41:59</t>
  </si>
  <si>
    <t>K-4711 35-04-K04711_99867571_99867571</t>
  </si>
  <si>
    <t>24.11.2021 21:17:33</t>
  </si>
  <si>
    <t>25.11.2021 00:06:01</t>
  </si>
  <si>
    <t>K-656 35-02-K00656_913206237_913206237</t>
  </si>
  <si>
    <t>24.11.2021 14:55:50</t>
  </si>
  <si>
    <t>24.11.2021 19:00:07</t>
  </si>
  <si>
    <t>K-4355 35-02-K04355_K-4014 K02_2114145</t>
  </si>
  <si>
    <t>24.11.2021 20:44:38</t>
  </si>
  <si>
    <t>KEMİKLİDERE KÖK 45-80-M00108_KEMİKLİDERE KÖY M02_2322669</t>
  </si>
  <si>
    <t>24.11.2021 15:50:00</t>
  </si>
  <si>
    <t>24.11.2021 17:07:25</t>
  </si>
  <si>
    <t>ASARLIK TR-7 35-28-M00181_953391980_953391980</t>
  </si>
  <si>
    <t>24.11.2021 13:10:01</t>
  </si>
  <si>
    <t>24.11.2021 19:29:07</t>
  </si>
  <si>
    <t>24.11.2021 05:53:50</t>
  </si>
  <si>
    <t>24.11.2021 09:46:13</t>
  </si>
  <si>
    <t>KÜNER TR-2 35-22-M00227_35-22-M00227_2372413</t>
  </si>
  <si>
    <t>24.11.2021 09:01:28</t>
  </si>
  <si>
    <t>24.11.2021 13:38:15</t>
  </si>
  <si>
    <t>TR-15 ( M-715) 35-30-M00715_955300441_955300441</t>
  </si>
  <si>
    <t>24.11.2021 20:26:01</t>
  </si>
  <si>
    <t>24.11.2021 22:29:54</t>
  </si>
  <si>
    <t>AKÇAALAN YEDİEVLER TR-5 35-22-M00844_955284892_955284892</t>
  </si>
  <si>
    <t>24.11.2021 08:03:54</t>
  </si>
  <si>
    <t>24.11.2021 10:59:43</t>
  </si>
  <si>
    <t>24.11.2021 02:54:10</t>
  </si>
  <si>
    <t>24.11.2021 03:18:57</t>
  </si>
  <si>
    <t>24.11.2021 14:08:01</t>
  </si>
  <si>
    <t>24.11.2021 19:32:45</t>
  </si>
  <si>
    <t>24.11.2021 14:53:37</t>
  </si>
  <si>
    <t>24.11.2021 19:10:15</t>
  </si>
  <si>
    <t>M-3048 35-04-M03048_954705798_954705798</t>
  </si>
  <si>
    <t>24.11.2021 07:41:07</t>
  </si>
  <si>
    <t>24.11.2021 10:19:32</t>
  </si>
  <si>
    <t>KARABURUN BOZKÖY 35-21-L00053_957845433_957845433</t>
  </si>
  <si>
    <t>24.11.2021 09:57:42</t>
  </si>
  <si>
    <t>24.11.2021 13:15:20</t>
  </si>
  <si>
    <t>TR-1/41 45-72-M00041_956504378_956504378</t>
  </si>
  <si>
    <t>24.11.2021 08:54:00</t>
  </si>
  <si>
    <t>24.11.2021 12:34:38</t>
  </si>
  <si>
    <t>K-1865 35-09-K01865_914671411_914671411</t>
  </si>
  <si>
    <t>24.11.2021 10:53:44</t>
  </si>
  <si>
    <t>24.11.2021 12:34:51</t>
  </si>
  <si>
    <t>SELİMŞAHLAR TR-3 45-71-M01297_953202514_953202514</t>
  </si>
  <si>
    <t>24.11.2021 14:25:19</t>
  </si>
  <si>
    <t>24.11.2021 17:32:31</t>
  </si>
  <si>
    <t>SOMA A SANTRALİ İM/DM 45-82-A00001_HatBaşıAyırıcı_53135904 L16_53135904</t>
  </si>
  <si>
    <t>24.11.2021 21:38:41</t>
  </si>
  <si>
    <t>25.11.2021 02:53:41</t>
  </si>
  <si>
    <t>TR-98 45-78-L00098_45-78-L00098_2357275</t>
  </si>
  <si>
    <t>24.11.2021 12:29:10</t>
  </si>
  <si>
    <t>24.11.2021 13:04:14</t>
  </si>
  <si>
    <t>AYASKENT DM-1 35-16-M00009_AYASKENT SULAMA M01_72046444</t>
  </si>
  <si>
    <t>24.11.2021 11:25:00</t>
  </si>
  <si>
    <t>24.11.2021 12:39:22</t>
  </si>
  <si>
    <t>ÖREN TR-4 35-27-L00219_913176760_913176760</t>
  </si>
  <si>
    <t>24.11.2021 15:54:36</t>
  </si>
  <si>
    <t>24.11.2021 18:57:25</t>
  </si>
  <si>
    <t>K-716 35-02-K00716_99922162_99922162</t>
  </si>
  <si>
    <t>24.11.2021 17:46:00</t>
  </si>
  <si>
    <t>24.11.2021 21:08:51</t>
  </si>
  <si>
    <t>AYRANCILAR DM-2/18 35-26-M00821_961364106_961364106</t>
  </si>
  <si>
    <t>24.11.2021 07:24:02</t>
  </si>
  <si>
    <t>24.11.2021 12:49:03</t>
  </si>
  <si>
    <t>24.11.2021 01:05:32</t>
  </si>
  <si>
    <t>24.11.2021 02:46:58</t>
  </si>
  <si>
    <t>MORDOĞAN TR-1 35-21-L00201_953358416_953358416</t>
  </si>
  <si>
    <t>24.11.2021 17:07:53</t>
  </si>
  <si>
    <t>24.11.2021 18:24:22</t>
  </si>
  <si>
    <t>24.11.2021 13:03:47</t>
  </si>
  <si>
    <t>24.11.2021 14:00:19</t>
  </si>
  <si>
    <t>KAAN TR-1 45-71-M01520_43108531_56389169_56389169</t>
  </si>
  <si>
    <t>24.11.2021 16:16:34</t>
  </si>
  <si>
    <t>24.11.2021 19:06:51</t>
  </si>
  <si>
    <t>KIZILCAAVLU TR-1 35-15-L00180_947725350_947725350</t>
  </si>
  <si>
    <t>24.11.2021 09:07:10</t>
  </si>
  <si>
    <t>24.11.2021 17:57:41</t>
  </si>
  <si>
    <t>SUDELİĞİ KÖK 45-72-L00111_DİNGİLLER ÇIKIŞI L03_66544615</t>
  </si>
  <si>
    <t>24.11.2021 09:06:40</t>
  </si>
  <si>
    <t>24.11.2021 09:30:00</t>
  </si>
  <si>
    <t>M-2132 KÖK 35-07-M02132_M-2442 M03_60554924</t>
  </si>
  <si>
    <t>24.11.2021 03:31:58</t>
  </si>
  <si>
    <t>24.11.2021 04:06:19</t>
  </si>
  <si>
    <t>24.11.2021 19:58:38</t>
  </si>
  <si>
    <t>24.11.2021 21:13:15</t>
  </si>
  <si>
    <t>TR-19/03 45-71-M01865_45-71-M01865_72079816</t>
  </si>
  <si>
    <t>24.11.2021 03:03:00</t>
  </si>
  <si>
    <t>24.11.2021 04:58:50</t>
  </si>
  <si>
    <t>KIRKAĞAÇ TR-1 45-76-M00001_955241233_955241233</t>
  </si>
  <si>
    <t>24.11.2021 18:37:09</t>
  </si>
  <si>
    <t>TR-1/52 45-72-M00180_956530891_956530891</t>
  </si>
  <si>
    <t>24.11.2021 10:28:19</t>
  </si>
  <si>
    <t>24.11.2021 17:22:39</t>
  </si>
  <si>
    <t>K-1723 35-08-K01723_912258168_912258168</t>
  </si>
  <si>
    <t>24.11.2021 10:34:37</t>
  </si>
  <si>
    <t>24.11.2021 16:10:32</t>
  </si>
  <si>
    <t>SOMA TR-17/3 45-82-M00114_TR-18 M02_72183089</t>
  </si>
  <si>
    <t>24.11.2021 18:19:39</t>
  </si>
  <si>
    <t>24.11.2021 19:09:27</t>
  </si>
  <si>
    <t>DEDELER TR-1 45-81-M00077_A_56400588_56400588</t>
  </si>
  <si>
    <t>24.11.2021 07:46:55</t>
  </si>
  <si>
    <t>24.11.2021 09:52:33</t>
  </si>
  <si>
    <t>M-3052 35-09-M03052_965968940_965968940</t>
  </si>
  <si>
    <t>24.11.2021 15:22:23</t>
  </si>
  <si>
    <t>24.11.2021 21:43:50</t>
  </si>
  <si>
    <t>ÇIRPI TR-1-2/4 35-20-M00009_95000477846_95000477846</t>
  </si>
  <si>
    <t>24.11.2021 11:55:14</t>
  </si>
  <si>
    <t>24.11.2021 15:04:46</t>
  </si>
  <si>
    <t>24.11.2021 10:51:20</t>
  </si>
  <si>
    <t>KARAGÖZLER TR-5 45-72-M00601_95000145765_95000145765</t>
  </si>
  <si>
    <t>24.11.2021 10:17:32</t>
  </si>
  <si>
    <t>24.11.2021 19:43:35</t>
  </si>
  <si>
    <t>KAZANLI TR-1 35-15-L00964_B_56369331_56369331</t>
  </si>
  <si>
    <t>24.11.2021 08:38:29</t>
  </si>
  <si>
    <t>24.11.2021 12:25:05</t>
  </si>
  <si>
    <t>KARAKUYU TR-3 35-22-M00291_955287159_955287159</t>
  </si>
  <si>
    <t>24.11.2021 09:51:53</t>
  </si>
  <si>
    <t>24.11.2021 12:20:08</t>
  </si>
  <si>
    <t>M-1038 35-04-M01038_99199763_99199763</t>
  </si>
  <si>
    <t>24.11.2021 16:37:54</t>
  </si>
  <si>
    <t>24.11.2021 18:51:11</t>
  </si>
  <si>
    <t>DM-4 35-15-M00275_TR-56 YAYLAKENT M05_66597142</t>
  </si>
  <si>
    <t>24.11.2021 09:00:26</t>
  </si>
  <si>
    <t>24.11.2021 10:18:54</t>
  </si>
  <si>
    <t>TR-1/5 45-72-M00005_956479862_956479862</t>
  </si>
  <si>
    <t>24.11.2021 22:13:01</t>
  </si>
  <si>
    <t>25.11.2021 00:43:34</t>
  </si>
  <si>
    <t>K-1625 35-07-K01625_99187894_99187894</t>
  </si>
  <si>
    <t>24.11.2021 15:54:50</t>
  </si>
  <si>
    <t>24.11.2021 17:09:15</t>
  </si>
  <si>
    <t>24.11.2021 13:45:09</t>
  </si>
  <si>
    <t>24.11.2021 16:01:05</t>
  </si>
  <si>
    <t>YAĞCILI TR-1 45-82-M00331_A_56387677_56387677</t>
  </si>
  <si>
    <t>24.11.2021 05:21:49</t>
  </si>
  <si>
    <t>24.11.2021 12:37:47</t>
  </si>
  <si>
    <t>SUÇIKTI TR-1 35-15-L00483_A_56361693_56361693</t>
  </si>
  <si>
    <t>24.11.2021 08:39:22</t>
  </si>
  <si>
    <t>24.11.2021 16:22:22</t>
  </si>
  <si>
    <t>DİKİLİ İM 35-30-A00001_ŞEHİR-2 L04_72357042</t>
  </si>
  <si>
    <t>24.11.2021 16:39:41</t>
  </si>
  <si>
    <t>24.11.2021 17:38:59</t>
  </si>
  <si>
    <t>AYASKENT DM-2 (TR-1) 35-16-M00011_ÖZBATILILAR BELEDİYE-AZİZİYE-PAŞAKÖY M05_72045944</t>
  </si>
  <si>
    <t>24.11.2021 11:42:51</t>
  </si>
  <si>
    <t>24.11.2021 12:00:00</t>
  </si>
  <si>
    <t>24.11.2021 09:38:29</t>
  </si>
  <si>
    <t>24.11.2021 10:53:56</t>
  </si>
  <si>
    <t>M-2810 MEHMET ŞAHİN ÇAKAN ÖZEL TR 35-03-M02810Ö_910559169_910559169</t>
  </si>
  <si>
    <t>24.11.2021 09:05:05</t>
  </si>
  <si>
    <t>24.11.2021 10:35:17</t>
  </si>
  <si>
    <t>GÖKÇEAHMET TR-2 45-72-L00118_956514504_956514504</t>
  </si>
  <si>
    <t>24.11.2021 20:01:41</t>
  </si>
  <si>
    <t>24.11.2021 20:52:45</t>
  </si>
  <si>
    <t>DM-1/33 35-29-M00033_950323934_950323934</t>
  </si>
  <si>
    <t>24.11.2021 18:07:58</t>
  </si>
  <si>
    <t>24.11.2021 20:12:48</t>
  </si>
  <si>
    <t>M-329 35-03-M00329_C_56364693_56364693</t>
  </si>
  <si>
    <t>24.11.2021 15:30:26</t>
  </si>
  <si>
    <t>24.11.2021 17:08:32</t>
  </si>
  <si>
    <t>HECİZ KÖK 45-82-M00485_SAVAŞTEPE 34.5 ÇIKIŞ M03_66191121</t>
  </si>
  <si>
    <t>24.11.2021 00:14:36</t>
  </si>
  <si>
    <t>24.11.2021 02:55:43</t>
  </si>
  <si>
    <t>24.11.2021 13:36:52</t>
  </si>
  <si>
    <t>24.11.2021 13:37:30</t>
  </si>
  <si>
    <t>TR-37 35-15-M00037_950366567_950366567</t>
  </si>
  <si>
    <t>24.11.2021 16:20:29</t>
  </si>
  <si>
    <t>24.11.2021 17:41:34</t>
  </si>
  <si>
    <t>TR-76 35-19-L00076_956668937_956668937</t>
  </si>
  <si>
    <t>24.11.2021 15:39:36</t>
  </si>
  <si>
    <t>24.11.2021 18:44:06</t>
  </si>
  <si>
    <t>GELENBE İM 45-76-A00001_HatBaşıAyırıcı_53136532 L12_53136532</t>
  </si>
  <si>
    <t>24.11.2021 14:13:28</t>
  </si>
  <si>
    <t>24.11.2021 16:24:35</t>
  </si>
  <si>
    <t>KUŞÇULAR TR-9 35-19-M00221_DIREK TIPI TRAFO HUCRESI H01_2057921</t>
  </si>
  <si>
    <t>24.11.2021 09:16:13</t>
  </si>
  <si>
    <t>24.11.2021 11:52:12</t>
  </si>
  <si>
    <t>TR-2/47 45-72-L00047_956500238_956500238</t>
  </si>
  <si>
    <t>24.11.2021 09:10:42</t>
  </si>
  <si>
    <t>24.11.2021 16:51:41</t>
  </si>
  <si>
    <t>TR-64 35-17-M00064_10631765_56389415_56389415</t>
  </si>
  <si>
    <t>24.11.2021 17:41:00</t>
  </si>
  <si>
    <t>MALAZ TR-1 45-75-M00290_945612197_945612197</t>
  </si>
  <si>
    <t>24.11.2021 10:59:46</t>
  </si>
  <si>
    <t>24.11.2021 22:22:55</t>
  </si>
  <si>
    <t>DM08/TR02 45-73-M00003_945669254_945669254</t>
  </si>
  <si>
    <t>24.11.2021 16:43:58</t>
  </si>
  <si>
    <t>24.11.2021 17:18:43</t>
  </si>
  <si>
    <t>24.11.2021 13:41:09</t>
  </si>
  <si>
    <t>24.11.2021 15:20:29</t>
  </si>
  <si>
    <t>ALİ ÖZŞAHİNLER TR-2 35-27-M01030_99195274_99195274</t>
  </si>
  <si>
    <t>24.11.2021 18:12:09</t>
  </si>
  <si>
    <t>24.11.2021 23:41:30</t>
  </si>
  <si>
    <t>TR-158 45-78-L00185_953301971_953301971</t>
  </si>
  <si>
    <t>24.11.2021 18:08:25</t>
  </si>
  <si>
    <t>24.11.2021 19:52:28</t>
  </si>
  <si>
    <t>TR-15 ( M-715) 35-30-M00715_955299794_955299794</t>
  </si>
  <si>
    <t>24.11.2021 20:45:47</t>
  </si>
  <si>
    <t>24.11.2021 22:38:38</t>
  </si>
  <si>
    <t>KONAKLI TR-12 35-15-L00899_48652875_56371004_56371004</t>
  </si>
  <si>
    <t>24.11.2021 16:59:14</t>
  </si>
  <si>
    <t>24.11.2021 23:03:51</t>
  </si>
  <si>
    <t>24.11.2021 09:42:04</t>
  </si>
  <si>
    <t>24.11.2021 15:50:48</t>
  </si>
  <si>
    <t>K-1927 35-10-K01927_97883333_97883333</t>
  </si>
  <si>
    <t>24.11.2021 11:42:23</t>
  </si>
  <si>
    <t>24.11.2021 18:43:39</t>
  </si>
  <si>
    <t>ADALA TR-2 45-78-M00289_953282996_953282996</t>
  </si>
  <si>
    <t>24.11.2021 13:17:47</t>
  </si>
  <si>
    <t>24.11.2021 14:04:38</t>
  </si>
  <si>
    <t>DM-2/22 45-72-M00612_B_65509495_65509495</t>
  </si>
  <si>
    <t>24.11.2021 07:54:13</t>
  </si>
  <si>
    <t>24.11.2021 09:47:04</t>
  </si>
  <si>
    <t>TR-107 EGE YALINKENT SİTESİ 35-30-L00090_35-30-L00090_2374282</t>
  </si>
  <si>
    <t>24.11.2021 10:32:55</t>
  </si>
  <si>
    <t>24.11.2021 12:30:43</t>
  </si>
  <si>
    <t>BELEVİ İM 35-13-A00002_BELEVİ ŞEHİR-1 L03_2313340</t>
  </si>
  <si>
    <t>24.11.2021 16:01:51</t>
  </si>
  <si>
    <t>24.11.2021 17:18:44</t>
  </si>
  <si>
    <t>DM-5/TR-10 (ESKİ TR-41) 35-26-M01361_956620581_956620581</t>
  </si>
  <si>
    <t>24.11.2021 09:15:29</t>
  </si>
  <si>
    <t>24.11.2021 10:49:32</t>
  </si>
  <si>
    <t>K-772 35-01-K00772_911698659_911698659</t>
  </si>
  <si>
    <t>24.11.2021 16:29:56</t>
  </si>
  <si>
    <t>24.11.2021 19:48:40</t>
  </si>
  <si>
    <t>DM-19/02A 45-71-M02184_ALTINKUŞ GIDA O-12 DİREK M06_65995562</t>
  </si>
  <si>
    <t>24.11.2021 08:23:00</t>
  </si>
  <si>
    <t>24.11.2021 09:46:56</t>
  </si>
  <si>
    <t>ÇANDARLI TR-5 35-30-M00005_955318934_955318934</t>
  </si>
  <si>
    <t>24.11.2021 11:43:39</t>
  </si>
  <si>
    <t>24.11.2021 13:48:30</t>
  </si>
  <si>
    <t>SARIALAN KÖYÜ TR 1 45-71-M01529_953228972_953228972</t>
  </si>
  <si>
    <t>24.11.2021 11:41:00</t>
  </si>
  <si>
    <t>24.11.2021 13:06:54</t>
  </si>
  <si>
    <t>K-1293 35-04-K01293_912635600_912635600</t>
  </si>
  <si>
    <t>24.11.2021 12:45:21</t>
  </si>
  <si>
    <t>24.11.2021 17:59:52</t>
  </si>
  <si>
    <t>GÖKÇEALAN TR-3 35-13-L00087_946418613_946418613</t>
  </si>
  <si>
    <t>24.11.2021 10:53:08</t>
  </si>
  <si>
    <t>24.11.2021 11:47:00</t>
  </si>
  <si>
    <t>KAYACIK TR-3 45-75-M00361_945617296_945617296</t>
  </si>
  <si>
    <t>24.11.2021 21:49:52</t>
  </si>
  <si>
    <t>25.11.2021 04:01:38</t>
  </si>
  <si>
    <t>24.11.2021 01:17:00</t>
  </si>
  <si>
    <t>24.11.2021 01:17:40</t>
  </si>
  <si>
    <t>TR-25 45-74-M00025_A_56353837_56353837</t>
  </si>
  <si>
    <t>24.11.2021 09:54:46</t>
  </si>
  <si>
    <t>24.11.2021 10:48:30</t>
  </si>
  <si>
    <t>GÜLKENT TR-1 35-30-M00224_A_56373456_56373456</t>
  </si>
  <si>
    <t>24.11.2021 19:47:12</t>
  </si>
  <si>
    <t>24.11.2021 20:46:37</t>
  </si>
  <si>
    <t>TR-14 35-32-L00014__72372930_72372930</t>
  </si>
  <si>
    <t>24.11.2021 11:13:22</t>
  </si>
  <si>
    <t>24.11.2021 12:31:36</t>
  </si>
  <si>
    <t>TR-2/83-A 45-83-L00309_48122520_56389033_56389033</t>
  </si>
  <si>
    <t>24.11.2021 08:28:00</t>
  </si>
  <si>
    <t>24.11.2021 11:19:18</t>
  </si>
  <si>
    <t>24.11.2021 06:57:01</t>
  </si>
  <si>
    <t>24.11.2021 06:59:02</t>
  </si>
  <si>
    <t>ÇUKURALTI M-18 35-25-M00066_D_56369777_56369777</t>
  </si>
  <si>
    <t>24.11.2021 09:54:54</t>
  </si>
  <si>
    <t>24.11.2021 12:09:25</t>
  </si>
  <si>
    <t>TOSUNLAR TR-1 35-15-L00482__72372827_72372827</t>
  </si>
  <si>
    <t>24.11.2021 15:17:28</t>
  </si>
  <si>
    <t>24.11.2021 18:34:21</t>
  </si>
  <si>
    <t>TR-8 BOZAVLU 35-19-L00008_956697895_956697895</t>
  </si>
  <si>
    <t>24.11.2021 18:58:59</t>
  </si>
  <si>
    <t>24.11.2021 20:45:52</t>
  </si>
  <si>
    <t>L-455 35-18-L00455_6196901_56372190_56372190</t>
  </si>
  <si>
    <t>24.11.2021 17:11:06</t>
  </si>
  <si>
    <t>24.11.2021 18:53:45</t>
  </si>
  <si>
    <t>24.11.2021 02:16:27</t>
  </si>
  <si>
    <t>24.11.2021 04:46:08</t>
  </si>
  <si>
    <t>24.11.2021 14:12:30</t>
  </si>
  <si>
    <t>24.11.2021 14:13:10</t>
  </si>
  <si>
    <t>L-244 35-18-L00244_6871872_56373461_56373461</t>
  </si>
  <si>
    <t>24.11.2021 10:40:32</t>
  </si>
  <si>
    <t>24.11.2021 12:07:25</t>
  </si>
  <si>
    <t>24.11.2021 08:01:47</t>
  </si>
  <si>
    <t>24.11.2021 08:05:21</t>
  </si>
  <si>
    <t>K-1865 35-09-K01865_97793257_97793257</t>
  </si>
  <si>
    <t>24.11.2021 15:51:39</t>
  </si>
  <si>
    <t>24.11.2021 19:39:47</t>
  </si>
  <si>
    <t>DM-3/30 45-71-M00084_İ i1b_45134406</t>
  </si>
  <si>
    <t>25.11.2021 00:02:28</t>
  </si>
  <si>
    <t>25.11.2021 01:06:34</t>
  </si>
  <si>
    <t>ÇANDARLI TR-15 (SANAYİ) 35-30-M00015_955314034_955314034</t>
  </si>
  <si>
    <t>25.11.2021 00:02:19</t>
  </si>
  <si>
    <t>25.11.2021 03:37:24</t>
  </si>
  <si>
    <t>25.11.2021 00:05:58</t>
  </si>
  <si>
    <t>25.11.2021 02:53:13</t>
  </si>
  <si>
    <t>25.11.2021 00:22:04</t>
  </si>
  <si>
    <t>25.11.2021 03:15:59</t>
  </si>
  <si>
    <t>M-1116 35-02-M01116_99961586_99961586</t>
  </si>
  <si>
    <t>25.11.2021 00:41:46</t>
  </si>
  <si>
    <t>25.11.2021 02:06:30</t>
  </si>
  <si>
    <t>M-2728 35-04-M02728_M-2993 M01_77307905</t>
  </si>
  <si>
    <t>25.11.2021 00:58:18</t>
  </si>
  <si>
    <t>25.11.2021 07:05:07</t>
  </si>
  <si>
    <t>ARSLANLAR TM 35-26-A00004_TAMSA M09_2306546</t>
  </si>
  <si>
    <t>25.11.2021 01:47:34</t>
  </si>
  <si>
    <t>25.11.2021 02:13:07</t>
  </si>
  <si>
    <t>TR-15 ( M-715) 35-30-M00715_R r1_43010592</t>
  </si>
  <si>
    <t>25.11.2021 00:03:42</t>
  </si>
  <si>
    <t>25.11.2021 02:31:13</t>
  </si>
  <si>
    <t>L-400 35-18-L00400_BAYKAL L03_2324808</t>
  </si>
  <si>
    <t>25.11.2021 01:57:00</t>
  </si>
  <si>
    <t>25.11.2021 03:00:24</t>
  </si>
  <si>
    <t>TR-75 (M-775) 35-30-M00775_955297417_955297417</t>
  </si>
  <si>
    <t>25.11.2021 01:21:39</t>
  </si>
  <si>
    <t>25.11.2021 03:01:16</t>
  </si>
  <si>
    <t>25.11.2021 02:34:37</t>
  </si>
  <si>
    <t>25.11.2021 03:56:22</t>
  </si>
  <si>
    <t>25.11.2021 03:10:17</t>
  </si>
  <si>
    <t>25.11.2021 03:28:22</t>
  </si>
  <si>
    <t>TR-75 (M-775) 35-30-M00775_955297059_955297059</t>
  </si>
  <si>
    <t>25.11.2021 03:25:43</t>
  </si>
  <si>
    <t>25.11.2021 05:11:23</t>
  </si>
  <si>
    <t>ARMAS KÖK 35-26-M00986_ M02_2333200</t>
  </si>
  <si>
    <t>25.11.2021 03:36:36</t>
  </si>
  <si>
    <t>25.11.2021 12:38:36</t>
  </si>
  <si>
    <t>ŞEMİKLER TM 35-04-A00003_ŞEMİKLER-10 K39_2312127</t>
  </si>
  <si>
    <t>25.11.2021 04:05:01</t>
  </si>
  <si>
    <t>25.11.2021 04:06:00</t>
  </si>
  <si>
    <t>DM-3/30 45-71-M00084_953183698_953183698</t>
  </si>
  <si>
    <t>25.11.2021 04:12:59</t>
  </si>
  <si>
    <t>25.11.2021 05:09:05</t>
  </si>
  <si>
    <t>25.11.2021 05:46:01</t>
  </si>
  <si>
    <t>25.11.2021 05:46:31</t>
  </si>
  <si>
    <t>K-1864 35-09-K01864_A a2b_5870222</t>
  </si>
  <si>
    <t>25.11.2021 06:22:47</t>
  </si>
  <si>
    <t>25.11.2021 09:23:50</t>
  </si>
  <si>
    <t>M-3052 35-09-M03052_915054958_915054958</t>
  </si>
  <si>
    <t>25.11.2021 06:59:05</t>
  </si>
  <si>
    <t>25.11.2021 09:48:34</t>
  </si>
  <si>
    <t>K-3109 35-04-K03109_912484739_912484739</t>
  </si>
  <si>
    <t>25.11.2021 07:13:20</t>
  </si>
  <si>
    <t>25.11.2021 08:18:01</t>
  </si>
  <si>
    <t>ZEYTİNALANI  TR-117 35-19-L00117_956673472_956673472</t>
  </si>
  <si>
    <t>25.11.2021 07:15:53</t>
  </si>
  <si>
    <t>25.11.2021 16:55:16</t>
  </si>
  <si>
    <t>M-2882 35-04-M02882_A_60984033_60984033</t>
  </si>
  <si>
    <t>25.11.2021 07:16:29</t>
  </si>
  <si>
    <t>25.11.2021 08:39:15</t>
  </si>
  <si>
    <t>ASNUR SİTESİ TR 35-30-M00117_A a1b_43037118</t>
  </si>
  <si>
    <t>25.11.2021 07:34:52</t>
  </si>
  <si>
    <t>25.11.2021 15:20:10</t>
  </si>
  <si>
    <t>ALTINKÖY TR-1 45-81-M00120_A_56399167_56399167</t>
  </si>
  <si>
    <t>25.11.2021 07:40:17</t>
  </si>
  <si>
    <t>25.11.2021 09:09:21</t>
  </si>
  <si>
    <t>K-1526 35-02-K01526_913397023_913397023</t>
  </si>
  <si>
    <t>25.11.2021 07:48:48</t>
  </si>
  <si>
    <t>25.11.2021 08:37:42</t>
  </si>
  <si>
    <t>TR-35 45-78-L00035_953251196_953251196</t>
  </si>
  <si>
    <t>25.11.2021 08:07:16</t>
  </si>
  <si>
    <t>25.11.2021 08:49:28</t>
  </si>
  <si>
    <t>25.11.2021 07:55:06</t>
  </si>
  <si>
    <t>25.11.2021 11:44:36</t>
  </si>
  <si>
    <t>TR-34 35-26-M00034_956621039_956621039</t>
  </si>
  <si>
    <t>25.11.2021 08:04:28</t>
  </si>
  <si>
    <t>25.11.2021 14:10:10</t>
  </si>
  <si>
    <t>K-2302 35-04-K02302_99511868_99511868</t>
  </si>
  <si>
    <t>25.11.2021 08:19:35</t>
  </si>
  <si>
    <t>25.11.2021 16:20:01</t>
  </si>
  <si>
    <t>MENEMEN TR-32 35-28-L00032_35-28-L00032_2349501</t>
  </si>
  <si>
    <t>25.11.2021 08:08:48</t>
  </si>
  <si>
    <t>25.11.2021 09:16:18</t>
  </si>
  <si>
    <t>KUŞÇULAR TR-10(OVAKAHVE) 35-19-M00222_B_80494481_80494481</t>
  </si>
  <si>
    <t>25.11.2021 08:33:27</t>
  </si>
  <si>
    <t>25.11.2021 10:28:00</t>
  </si>
  <si>
    <t>KRAL KÖK 35-26-M00345_PEHLİNAOĞLU M01_66236494</t>
  </si>
  <si>
    <t>25.11.2021 08:26:09</t>
  </si>
  <si>
    <t>25.11.2021 09:18:42</t>
  </si>
  <si>
    <t>TR-12 45-78-L00012_953264520_953264520</t>
  </si>
  <si>
    <t>25.11.2021 08:35:14</t>
  </si>
  <si>
    <t>25.11.2021 12:31:16</t>
  </si>
  <si>
    <t>TR-124 ZEYTİNALANI 35-19-L00124_5651036 a1_5929769</t>
  </si>
  <si>
    <t>25.11.2021 08:36:17</t>
  </si>
  <si>
    <t>25.11.2021 09:56:13</t>
  </si>
  <si>
    <t>YEŞİLYURT TR-6 45-73-M00913_A_56403012_56403012</t>
  </si>
  <si>
    <t>25.11.2021 08:47:32</t>
  </si>
  <si>
    <t>25.11.2021 10:55:43</t>
  </si>
  <si>
    <t>YENİ LİMAN TR-2 35-21-L00051_A_56407043_56407043</t>
  </si>
  <si>
    <t>25.11.2021 08:51:04</t>
  </si>
  <si>
    <t>25.11.2021 11:17:53</t>
  </si>
  <si>
    <t>25.11.2021 08:38:58</t>
  </si>
  <si>
    <t>25.11.2021 15:22:24</t>
  </si>
  <si>
    <t>YENİFOÇA TR-51 35-23-M00051_35-23-M00051_72157032</t>
  </si>
  <si>
    <t>25.11.2021 09:01:21</t>
  </si>
  <si>
    <t>25.11.2021 16:58:55</t>
  </si>
  <si>
    <t>25.11.2021 09:05:31</t>
  </si>
  <si>
    <t>25.11.2021 18:01:10</t>
  </si>
  <si>
    <t>DM-14/24-A 45-71-M02217_45-71-M02217_73388390</t>
  </si>
  <si>
    <t>25.11.2021 11:26:00</t>
  </si>
  <si>
    <t>25.11.2021 17:19:27</t>
  </si>
  <si>
    <t>M-247 35-02-M00247_95000136966_95000136966</t>
  </si>
  <si>
    <t>25.11.2021 09:05:18</t>
  </si>
  <si>
    <t>25.11.2021 10:42:40</t>
  </si>
  <si>
    <t>DM-01/06 45-71-M00023_953200770_953200770</t>
  </si>
  <si>
    <t>25.11.2021 08:58:52</t>
  </si>
  <si>
    <t>25.11.2021 17:21:38</t>
  </si>
  <si>
    <t>K-1797 35-02-K01797_912986835_912986835</t>
  </si>
  <si>
    <t>25.11.2021 09:01:51</t>
  </si>
  <si>
    <t>25.11.2021 10:24:25</t>
  </si>
  <si>
    <t>25.11.2021 09:07:41</t>
  </si>
  <si>
    <t>25.11.2021 16:40:04</t>
  </si>
  <si>
    <t>25.11.2021 08:34:42</t>
  </si>
  <si>
    <t>25.11.2021 09:53:15</t>
  </si>
  <si>
    <t>ÇANAKÇI TR-4 45-79-M00182_DIREK TIPI TRAFO HUCRESI H01_2075438</t>
  </si>
  <si>
    <t>25.11.2021 09:10:32</t>
  </si>
  <si>
    <t>25.11.2021 12:37:12</t>
  </si>
  <si>
    <t>K-270 35-01-K00270_B_56364749_56364749</t>
  </si>
  <si>
    <t>25.11.2021 09:03:00</t>
  </si>
  <si>
    <t>25.11.2021 12:44:20</t>
  </si>
  <si>
    <t>25.11.2021 09:03:11</t>
  </si>
  <si>
    <t>25.11.2021 19:13:00</t>
  </si>
  <si>
    <t>K-270 35-01-K00270_C_56365820_56365820</t>
  </si>
  <si>
    <t>25.11.2021 09:09:00</t>
  </si>
  <si>
    <t>25.11.2021 12:44:27</t>
  </si>
  <si>
    <t>GERENKÖY TR-1 35-23-M00147_42127910_56356508_56356508</t>
  </si>
  <si>
    <t>25.11.2021 08:40:36</t>
  </si>
  <si>
    <t>25.11.2021 10:09:47</t>
  </si>
  <si>
    <t>25.11.2021 09:17:49</t>
  </si>
  <si>
    <t>25.11.2021 18:22:33</t>
  </si>
  <si>
    <t>25.11.2021 09:18:05</t>
  </si>
  <si>
    <t>25.11.2021 12:27:48</t>
  </si>
  <si>
    <t>K-3181 35-01-K03181_TRAFO K03_2063031</t>
  </si>
  <si>
    <t>25.11.2021 09:25:45</t>
  </si>
  <si>
    <t>25.11.2021 14:03:17</t>
  </si>
  <si>
    <t>DM-17/03 HUZUREVİ 45-71-M00415_953242853_953242853</t>
  </si>
  <si>
    <t>25.11.2021 09:25:00</t>
  </si>
  <si>
    <t>25.11.2021 17:59:22</t>
  </si>
  <si>
    <t>K-1699 35-02-K01699_D_56376946_56376946</t>
  </si>
  <si>
    <t>25.11.2021 09:28:00</t>
  </si>
  <si>
    <t>25.11.2021 09:50:00</t>
  </si>
  <si>
    <t>UMURCALI TR 2 35-31-L00107_35-31-L00107_2361880</t>
  </si>
  <si>
    <t>25.11.2021 09:28:53</t>
  </si>
  <si>
    <t>25.11.2021 18:03:49</t>
  </si>
  <si>
    <t>K-1699 35-02-K01699_C_56376631_56376631</t>
  </si>
  <si>
    <t>25.11.2021 09:52:00</t>
  </si>
  <si>
    <t>L-62 İSTUR 35-14-L00062_956639397_956639397</t>
  </si>
  <si>
    <t>25.11.2021 09:15:40</t>
  </si>
  <si>
    <t>25.11.2021 12:56:55</t>
  </si>
  <si>
    <t>SALİHLİ BİOKÜTLE YAKITLI ENERJİ SANTRALİ KÖK 45-78-M01333_AKÖREN KÖK M02_72251414</t>
  </si>
  <si>
    <t>25.11.2021 09:28:01</t>
  </si>
  <si>
    <t>25.11.2021 15:44:35</t>
  </si>
  <si>
    <t>SİNANCILAR KÖYÜ TR-1 35-27-L00259_DIREK TIPI TRAFO HUCRESI H01_2054957</t>
  </si>
  <si>
    <t>25.11.2021 09:31:26</t>
  </si>
  <si>
    <t>25.11.2021 11:50:00</t>
  </si>
  <si>
    <t>25.11.2021 09:29:12</t>
  </si>
  <si>
    <t>25.11.2021 09:54:04</t>
  </si>
  <si>
    <t>L-191 35-18-L00191_35-18-L00191_2356937</t>
  </si>
  <si>
    <t>25.11.2021 09:35:44</t>
  </si>
  <si>
    <t>25.11.2021 13:25:06</t>
  </si>
  <si>
    <t>K-1712 35-01-K01712_TRAFO K03_2096604</t>
  </si>
  <si>
    <t>25.11.2021 09:31:21</t>
  </si>
  <si>
    <t>25.11.2021 17:11:35</t>
  </si>
  <si>
    <t>DEMİRKÖPRÜ TM 45-78-A00005_KÖPRÜBAŞI M07_2096283</t>
  </si>
  <si>
    <t>25.11.2021 09:43:11</t>
  </si>
  <si>
    <t>25.11.2021 09:57:50</t>
  </si>
  <si>
    <t>TR-35/A 45-78-L00715_953251498_953251498</t>
  </si>
  <si>
    <t>25.11.2021 09:22:43</t>
  </si>
  <si>
    <t>25.11.2021 12:57:20</t>
  </si>
  <si>
    <t>25.11.2021 09:24:20</t>
  </si>
  <si>
    <t>25.11.2021 11:11:29</t>
  </si>
  <si>
    <t>M-1032 35-04-M01032_35-04-M01032_2370847</t>
  </si>
  <si>
    <t>25.11.2021 09:47:06</t>
  </si>
  <si>
    <t>25.11.2021 11:49:53</t>
  </si>
  <si>
    <t>ASARLIK TR-7 35-28-M00181_953377105_953377105</t>
  </si>
  <si>
    <t>25.11.2021 09:47:37</t>
  </si>
  <si>
    <t>25.11.2021 15:40:07</t>
  </si>
  <si>
    <t>AZMAK MAHALLESİ TR-22 35-21-L00127_A_56373248_56373248</t>
  </si>
  <si>
    <t>25.11.2021 09:50:06</t>
  </si>
  <si>
    <t>25.11.2021 16:38:08</t>
  </si>
  <si>
    <t>TR-28 (M-728) 35-30-M00728_955295638_955295638</t>
  </si>
  <si>
    <t>25.11.2021 08:50:00</t>
  </si>
  <si>
    <t>25.11.2021 16:29:52</t>
  </si>
  <si>
    <t>MEHMETLER TR-1 35-29-L00637_950329779_950329779</t>
  </si>
  <si>
    <t>25.11.2021 09:52:10</t>
  </si>
  <si>
    <t>25.11.2021 11:56:07</t>
  </si>
  <si>
    <t>TR-1/46 45-72-M00046_956528769_956528769</t>
  </si>
  <si>
    <t>25.11.2021 09:51:05</t>
  </si>
  <si>
    <t>25.11.2021 14:01:46</t>
  </si>
  <si>
    <t>ÜSTÜN AMBALAJ ÖZEL TR 35-26-M00339Ö_DIREK TIPI TRAFO HUCRESI H01_2038112</t>
  </si>
  <si>
    <t>25.11.2021 09:59:05</t>
  </si>
  <si>
    <t>25.11.2021 11:12:11</t>
  </si>
  <si>
    <t>GERÇEKLİ TR-4 35-15-L00652_A_56373059_56373059</t>
  </si>
  <si>
    <t>25.11.2021 09:44:40</t>
  </si>
  <si>
    <t>25.11.2021 18:15:42</t>
  </si>
  <si>
    <t>25.11.2021 10:05:44</t>
  </si>
  <si>
    <t>25.11.2021 19:07:59</t>
  </si>
  <si>
    <t>TARIMSAL SULAMA TR-82 45-85-L00187_DIREK TIPI TRAFO HUCRESI H01_2084739</t>
  </si>
  <si>
    <t>25.11.2021 10:00:52</t>
  </si>
  <si>
    <t>25.11.2021 12:18:14</t>
  </si>
  <si>
    <t>DM-1/31 45-71-M00007_45-71-M00007_72071957</t>
  </si>
  <si>
    <t>25.11.2021 10:09:57</t>
  </si>
  <si>
    <t>25.11.2021 14:46:42</t>
  </si>
  <si>
    <t>ÇANDARLI TR-5 35-30-M00005_955318628_955318628</t>
  </si>
  <si>
    <t>25.11.2021 09:17:15</t>
  </si>
  <si>
    <t>25.11.2021 11:33:01</t>
  </si>
  <si>
    <t>YAYLAKÖY TR-1 45-83-L00241_955158341_955158341</t>
  </si>
  <si>
    <t>25.11.2021 10:09:14</t>
  </si>
  <si>
    <t>25.11.2021 11:18:32</t>
  </si>
  <si>
    <t>TR-15 ( M-715) 35-30-M00715_955299791_955299791</t>
  </si>
  <si>
    <t>25.11.2021 09:45:28</t>
  </si>
  <si>
    <t>25.11.2021 16:35:49</t>
  </si>
  <si>
    <t>ADAKÜRE KÖYÜ TR-1 35-32-L00027_946416586_946416586</t>
  </si>
  <si>
    <t>25.11.2021 10:13:25</t>
  </si>
  <si>
    <t>25.11.2021 14:49:48</t>
  </si>
  <si>
    <t>ZEYTİNALAN İM 35-19-A00002_GÜZELBAHÇE İM ÇIKIŞ M13_2052317</t>
  </si>
  <si>
    <t>25.11.2021 10:23:45</t>
  </si>
  <si>
    <t>25.11.2021 13:41:08</t>
  </si>
  <si>
    <t>ÜÇYOL KÖK 45-82-M00128_UZUNAHIRLI-MENTEŞE M04_2329337</t>
  </si>
  <si>
    <t>25.11.2021 10:24:51</t>
  </si>
  <si>
    <t>25.11.2021 11:05:18</t>
  </si>
  <si>
    <t>L-209 35-18-L00209_11896750_56374874_56374874</t>
  </si>
  <si>
    <t>25.11.2021 10:27:10</t>
  </si>
  <si>
    <t>25.11.2021 12:22:29</t>
  </si>
  <si>
    <t>ÇIRPI İM 35-20-A00002_ÇIRPI SULAMA M09_2307615</t>
  </si>
  <si>
    <t>25.11.2021 10:00:00</t>
  </si>
  <si>
    <t>25.11.2021 10:43:22</t>
  </si>
  <si>
    <t>TR-19 35-30-M00019_955318938_955318938</t>
  </si>
  <si>
    <t>25.11.2021 10:22:51</t>
  </si>
  <si>
    <t>25.11.2021 13:49:02</t>
  </si>
  <si>
    <t>DM-1/TR-12 35-14-L00294_95000017504_95000017504</t>
  </si>
  <si>
    <t>25.11.2021 10:18:55</t>
  </si>
  <si>
    <t>25.11.2021 13:11:36</t>
  </si>
  <si>
    <t>KINIK İM 35-24-A00001_TR-20 L03_2309872</t>
  </si>
  <si>
    <t>25.11.2021 10:06:00</t>
  </si>
  <si>
    <t>25.11.2021 10:45:00</t>
  </si>
  <si>
    <t>SOMA TR-18 45-82-M00018_945525743_945525743</t>
  </si>
  <si>
    <t>25.11.2021 10:32:47</t>
  </si>
  <si>
    <t>25.11.2021 12:47:00</t>
  </si>
  <si>
    <t>TR-333 35-19-L00309_95000158851_95000158851</t>
  </si>
  <si>
    <t>25.11.2021 10:29:50</t>
  </si>
  <si>
    <t>25.11.2021 14:28:05</t>
  </si>
  <si>
    <t>ÇERKEZ HAMİDİYE TR-2 45-82-M00260_DIREK TIPI TRAFO HUCRESI H01_2079315</t>
  </si>
  <si>
    <t>25.11.2021 10:33:52</t>
  </si>
  <si>
    <t>25.11.2021 11:35:00</t>
  </si>
  <si>
    <t>K-891 35-02-K00891_C_56368509_56368509</t>
  </si>
  <si>
    <t>25.11.2021 10:49:35</t>
  </si>
  <si>
    <t>25.11.2021 11:06:50</t>
  </si>
  <si>
    <t>K-891 35-02-K00891_B_56371981_56371981</t>
  </si>
  <si>
    <t>25.11.2021 10:51:05</t>
  </si>
  <si>
    <t>25.11.2021 11:07:02</t>
  </si>
  <si>
    <t>TR-65 45-77-L00065_TR-73 L02_2109415</t>
  </si>
  <si>
    <t>25.11.2021 10:53:51</t>
  </si>
  <si>
    <t>25.11.2021 14:59:19</t>
  </si>
  <si>
    <t>ÖDEMİŞ İM 35-15-A00001_ESKİ OVAKENT L15_2062381</t>
  </si>
  <si>
    <t>25.11.2021 10:55:59</t>
  </si>
  <si>
    <t>25.11.2021 13:30:58</t>
  </si>
  <si>
    <t>TR-131 35-15-M00131_35-15-M00131_66748093</t>
  </si>
  <si>
    <t>25.11.2021 11:00:42</t>
  </si>
  <si>
    <t>25.11.2021 14:02:18</t>
  </si>
  <si>
    <t>M-1040 35-04-M01040_TRAFO M03_2113878</t>
  </si>
  <si>
    <t>25.11.2021 11:00:00</t>
  </si>
  <si>
    <t>25.11.2021 11:30:00</t>
  </si>
  <si>
    <t>KARAKÖY TR-1 45-84-L00043_953023051_953023051</t>
  </si>
  <si>
    <t>25.11.2021 10:35:31</t>
  </si>
  <si>
    <t>25.11.2021 11:45:00</t>
  </si>
  <si>
    <t>TR-12 HÜKÜMET KONAĞI 35-19-M00012_8244632 E02_5941381</t>
  </si>
  <si>
    <t>25.11.2021 11:09:00</t>
  </si>
  <si>
    <t>25.11.2021 14:03:00</t>
  </si>
  <si>
    <t>25.11.2021 10:27:29</t>
  </si>
  <si>
    <t>25.11.2021 12:40:00</t>
  </si>
  <si>
    <t>KARAVELİLER TR-1 KÖK 35-20-L00137_KIZILCAOVA L03_2328879</t>
  </si>
  <si>
    <t>25.11.2021 11:58:00</t>
  </si>
  <si>
    <t>KIRKAĞAÇ TR-23 45-76-M00023_A_56384501_56384501</t>
  </si>
  <si>
    <t>25.11.2021 11:09:22</t>
  </si>
  <si>
    <t>25.11.2021 13:16:00</t>
  </si>
  <si>
    <t>25.11.2021 11:33:00</t>
  </si>
  <si>
    <t>25.11.2021 17:37:47</t>
  </si>
  <si>
    <t>M-1340 35-04-M01340_913501144_913501144</t>
  </si>
  <si>
    <t>25.11.2021 11:23:02</t>
  </si>
  <si>
    <t>25.11.2021 13:44:00</t>
  </si>
  <si>
    <t>KADIKÖY TR-2 35-16-M00146_47441857_56399374_56399374</t>
  </si>
  <si>
    <t>25.11.2021 11:37:26</t>
  </si>
  <si>
    <t>YAYLAKÖY TR-1 45-83-L00241_95000530828_95000530828</t>
  </si>
  <si>
    <t>25.11.2021 11:43:43</t>
  </si>
  <si>
    <t>25.11.2021 12:46:00</t>
  </si>
  <si>
    <t>25.11.2021 11:28:35</t>
  </si>
  <si>
    <t>25.11.2021 21:27:02</t>
  </si>
  <si>
    <t>DM-1/TR-12 35-14-L00294_956643335_956643335</t>
  </si>
  <si>
    <t>25.11.2021 11:38:04</t>
  </si>
  <si>
    <t>25.11.2021 15:04:03</t>
  </si>
  <si>
    <t>L-292 35-18-L00292_950453376_950453376</t>
  </si>
  <si>
    <t>25.11.2021 12:01:25</t>
  </si>
  <si>
    <t>25.11.2021 14:14:31</t>
  </si>
  <si>
    <t>DM-11 45-71-M00280_DM-8 M03_2326959</t>
  </si>
  <si>
    <t>25.11.2021 12:04:22</t>
  </si>
  <si>
    <t>25.11.2021 12:46:41</t>
  </si>
  <si>
    <t>MENEMEN TR-14 35-28-L00014_MENEMEN TR-25 L04_66717165</t>
  </si>
  <si>
    <t>25.11.2021 12:20:33</t>
  </si>
  <si>
    <t>25.11.2021 12:56:04</t>
  </si>
  <si>
    <t>MERYEM KAYA VE ARK.ÖZEL 35-29-L00351Ö_DIREK TIPI TRAFO HUCRESI H01_2095645</t>
  </si>
  <si>
    <t>25.11.2021 12:31:00</t>
  </si>
  <si>
    <t>25.11.2021 13:07:00</t>
  </si>
  <si>
    <t>ÇANDARLI TR-5 35-30-M00005_955325699_955325699</t>
  </si>
  <si>
    <t>25.11.2021 12:34:42</t>
  </si>
  <si>
    <t>25.11.2021 15:03:17</t>
  </si>
  <si>
    <t>25.11.2021 12:45:31</t>
  </si>
  <si>
    <t>25.11.2021 12:46:11</t>
  </si>
  <si>
    <t>L-331 DENİZKENT 35-18-L00331_950436950_950436950</t>
  </si>
  <si>
    <t>25.11.2021 12:43:36</t>
  </si>
  <si>
    <t>25.11.2021 15:12:26</t>
  </si>
  <si>
    <t>K-522 35-04-K00522_912954155_912954155</t>
  </si>
  <si>
    <t>25.11.2021 12:51:18</t>
  </si>
  <si>
    <t>25.11.2021 17:46:04</t>
  </si>
  <si>
    <t>YAKAPINAR TR-5 35-20-L00138_C_56377071_56377071</t>
  </si>
  <si>
    <t>25.11.2021 12:06:00</t>
  </si>
  <si>
    <t>25.11.2021 17:34:36</t>
  </si>
  <si>
    <t>25.11.2021 13:03:58</t>
  </si>
  <si>
    <t>25.11.2021 20:11:59</t>
  </si>
  <si>
    <t>L-291 35-18-L00291_950452236_950452236</t>
  </si>
  <si>
    <t>25.11.2021 12:59:35</t>
  </si>
  <si>
    <t>25.11.2021 14:46:35</t>
  </si>
  <si>
    <t>MENEMEN DM-6/19 35-28-L00163_953384984_953384984</t>
  </si>
  <si>
    <t>25.11.2021 13:09:00</t>
  </si>
  <si>
    <t>25.11.2021 15:01:12</t>
  </si>
  <si>
    <t>25.11.2021 13:15:00</t>
  </si>
  <si>
    <t>25.11.2021 13:48:00</t>
  </si>
  <si>
    <t>KAHRAMANDERE İM 35-10-A00002_ÇAKABEY K05_2101989</t>
  </si>
  <si>
    <t>25.11.2021 13:19:32</t>
  </si>
  <si>
    <t>25.11.2021 14:37:01</t>
  </si>
  <si>
    <t>TR-26 35-19-L00026_8244776_56371812_56371812</t>
  </si>
  <si>
    <t>25.11.2021 13:16:55</t>
  </si>
  <si>
    <t>25.11.2021 14:12:00</t>
  </si>
  <si>
    <t>K-288 35-04-K00288_99235679_99235679</t>
  </si>
  <si>
    <t>25.11.2021 13:14:34</t>
  </si>
  <si>
    <t>25.11.2021 18:08:25</t>
  </si>
  <si>
    <t>L-182 35-18-L00182_8376031_56370496_56370496</t>
  </si>
  <si>
    <t>25.11.2021 13:34:00</t>
  </si>
  <si>
    <t>25.11.2021 14:55:00</t>
  </si>
  <si>
    <t>ASARLIK TR-16 35-28-M00174_953369551_953369551</t>
  </si>
  <si>
    <t>25.11.2021 12:54:37</t>
  </si>
  <si>
    <t>25.11.2021 22:43:48</t>
  </si>
  <si>
    <t>K-1675 35-02-K01675_D_56380332_56380332</t>
  </si>
  <si>
    <t>25.11.2021 13:41:00</t>
  </si>
  <si>
    <t>25.11.2021 14:52:00</t>
  </si>
  <si>
    <t>SOMA KÖYLER DM-2 45-82-M00125_HatBaşıAyırıcı_53135482 M08_53135482</t>
  </si>
  <si>
    <t>25.11.2021 12:44:17</t>
  </si>
  <si>
    <t>25.11.2021 17:16:03</t>
  </si>
  <si>
    <t>SOMA A SANTRALİ İM/DM 45-82-A00001_HatBaşıAyırıcı_53135903 L16_53135903</t>
  </si>
  <si>
    <t>25.11.2021 13:57:00</t>
  </si>
  <si>
    <t>25.11.2021 23:58:00</t>
  </si>
  <si>
    <t>DELEMENLER BAHÇEARASI TR-2 45-73-M00795_945649954_945649954</t>
  </si>
  <si>
    <t>25.11.2021 13:27:09</t>
  </si>
  <si>
    <t>25.11.2021 15:01:47</t>
  </si>
  <si>
    <t>25.11.2021 12:39:43</t>
  </si>
  <si>
    <t>25.11.2021 15:07:15</t>
  </si>
  <si>
    <t>M-2188 KARAAĞAÇ TR-1 35-03-M02188_910589579_910589579</t>
  </si>
  <si>
    <t>25.11.2021 13:49:01</t>
  </si>
  <si>
    <t>25.11.2021 18:53:02</t>
  </si>
  <si>
    <t>BAĞLICA TR-4 45-79-M00289_945567155_945567155</t>
  </si>
  <si>
    <t>25.11.2021 14:04:03</t>
  </si>
  <si>
    <t>25.11.2021 15:43:28</t>
  </si>
  <si>
    <t>TR-1/51 45-72-M00051_956476548_956476548</t>
  </si>
  <si>
    <t>25.11.2021 14:16:00</t>
  </si>
  <si>
    <t>25.11.2021 15:26:20</t>
  </si>
  <si>
    <t>TR-1/28 45-72-M00028_TR-1/29 YENİ TARİŞ VE ARITMA TESİSLERİ M02_66492589</t>
  </si>
  <si>
    <t>25.11.2021 14:03:02</t>
  </si>
  <si>
    <t>25.11.2021 15:27:07</t>
  </si>
  <si>
    <t>AYRANCILAR DM-3 35-26-M00795_956628142_956628142</t>
  </si>
  <si>
    <t>25.11.2021 13:58:28</t>
  </si>
  <si>
    <t>25.11.2021 18:06:18</t>
  </si>
  <si>
    <t>M-2958 35-04-M02958_99796611_99796611</t>
  </si>
  <si>
    <t>25.11.2021 14:24:12</t>
  </si>
  <si>
    <t>25.11.2021 19:45:59</t>
  </si>
  <si>
    <t>ASARLIK TR-7 35-28-M00181_953377244_953377244</t>
  </si>
  <si>
    <t>25.11.2021 14:17:42</t>
  </si>
  <si>
    <t>25.11.2021 19:17:59</t>
  </si>
  <si>
    <t>25.11.2021 15:06:22</t>
  </si>
  <si>
    <t>HALİTPAŞA DM 45-80-M00060_HALİTPAŞA TARIMSAL SULAMA-2 M01_72188720</t>
  </si>
  <si>
    <t>25.11.2021 14:34:00</t>
  </si>
  <si>
    <t>25.11.2021 16:54:20</t>
  </si>
  <si>
    <t>YEŞİLYURT TR-2 45-73-M00481_945644196_945644196</t>
  </si>
  <si>
    <t>25.11.2021 14:30:21</t>
  </si>
  <si>
    <t>25.11.2021 15:39:41</t>
  </si>
  <si>
    <t>TR-63(DM-12/14) 45-78-M00063_953258050_953258050</t>
  </si>
  <si>
    <t>25.11.2021 11:05:20</t>
  </si>
  <si>
    <t>25.11.2021 15:46:51</t>
  </si>
  <si>
    <t>SÜLEYMAN TR-4 45-72-L00302_956526803_956526803</t>
  </si>
  <si>
    <t>25.11.2021 14:38:49</t>
  </si>
  <si>
    <t>25.11.2021 18:25:21</t>
  </si>
  <si>
    <t>M-213(DM-3/11) 35-09-M00213_97587772_97587772</t>
  </si>
  <si>
    <t>25.11.2021 14:50:25</t>
  </si>
  <si>
    <t>25.11.2021 16:42:16</t>
  </si>
  <si>
    <t>K-4497 35-09-K04497_97783972_97783972</t>
  </si>
  <si>
    <t>25.11.2021 15:06:21</t>
  </si>
  <si>
    <t>25.11.2021 21:21:55</t>
  </si>
  <si>
    <t>MENEMEN DM-6/15 35-28-M00965_953385432_953385432</t>
  </si>
  <si>
    <t>25.11.2021 14:40:46</t>
  </si>
  <si>
    <t>25.11.2021 20:42:29</t>
  </si>
  <si>
    <t>MENEMEN GÖRECE TR-2 35-28-M00272_A_56357275_56357275</t>
  </si>
  <si>
    <t>25.11.2021 14:48:10</t>
  </si>
  <si>
    <t>25.11.2021 16:08:49</t>
  </si>
  <si>
    <t>SARUHANLI TR-28 45-80-M00028_A_56385157_56385157</t>
  </si>
  <si>
    <t>25.11.2021 15:10:23</t>
  </si>
  <si>
    <t>25.11.2021 16:08:22</t>
  </si>
  <si>
    <t>L-15 35-18-L00015_8914017_56394891_56394891</t>
  </si>
  <si>
    <t>25.11.2021 15:27:00</t>
  </si>
  <si>
    <t>25.11.2021 17:35:00</t>
  </si>
  <si>
    <t>TR-62 35-19-L00062_TR-74 L03_72126636</t>
  </si>
  <si>
    <t>25.11.2021 15:27:47</t>
  </si>
  <si>
    <t>25.11.2021 15:39:10</t>
  </si>
  <si>
    <t>FOÇA TR-17 35-23-L00017_962505148_962505148</t>
  </si>
  <si>
    <t>25.11.2021 15:31:23</t>
  </si>
  <si>
    <t>25.11.2021 19:46:15</t>
  </si>
  <si>
    <t>KADIDEĞİRMENİ KÖK 45-82-M00127_BERGAMA KINIK (AVDAN) M02_2091829</t>
  </si>
  <si>
    <t>25.11.2021 15:51:52</t>
  </si>
  <si>
    <t>25.11.2021 15:58:00</t>
  </si>
  <si>
    <t>25.11.2021 15:55:52</t>
  </si>
  <si>
    <t>25.11.2021 15:56:34</t>
  </si>
  <si>
    <t>KARAYAĞCI YANIKDAĞ TR-2 45-75-M00194_D_56385231_56385231</t>
  </si>
  <si>
    <t>25.11.2021 22:17:39</t>
  </si>
  <si>
    <t>SEZENER EMRAN SULAMA GRUBU 35-29-M00215_B_56361096_56361096</t>
  </si>
  <si>
    <t>25.11.2021 16:01:00</t>
  </si>
  <si>
    <t>25.11.2021 20:29:52</t>
  </si>
  <si>
    <t>TİRE İM-DM-1 35-29-A00001_TİRE-3 GİRİŞ M20_2059038</t>
  </si>
  <si>
    <t>25.11.2021 16:04:32</t>
  </si>
  <si>
    <t>25.11.2021 16:14:53</t>
  </si>
  <si>
    <t>ZEYTİNALAN İM 35-19-A00002_TR-69 L12_2308008</t>
  </si>
  <si>
    <t>25.11.2021 09:12:00</t>
  </si>
  <si>
    <t>25.11.2021 18:39:00</t>
  </si>
  <si>
    <t>MENEMEN İM 35-28-A00001_MENEMEN ŞEHİR-2 L11_2054176</t>
  </si>
  <si>
    <t>25.11.2021 16:24:02</t>
  </si>
  <si>
    <t>25.11.2021 16:43:00</t>
  </si>
  <si>
    <t>DM-21/19 (BATI SK) 45-71-M00468_953193347_953193347</t>
  </si>
  <si>
    <t>25.11.2021 16:27:00</t>
  </si>
  <si>
    <t>25.11.2021 18:44:00</t>
  </si>
  <si>
    <t>KOLDERE KÖK 45-80-M00051_ÇAVUŞOĞLU TST M06_73403234</t>
  </si>
  <si>
    <t>25.11.2021 16:45:13</t>
  </si>
  <si>
    <t>25.11.2021 18:52:49</t>
  </si>
  <si>
    <t>25.11.2021 16:37:49</t>
  </si>
  <si>
    <t>25.11.2021 18:28:19</t>
  </si>
  <si>
    <t>M-1340 35-04-M01340_913494421_913494421</t>
  </si>
  <si>
    <t>25.11.2021 16:49:41</t>
  </si>
  <si>
    <t>25.11.2021 21:56:00</t>
  </si>
  <si>
    <t>KESİKKÖY DM 35-28-M00309_KESİKKÖY-2 (PANAZTEPE DM) M02_2323288</t>
  </si>
  <si>
    <t>25.11.2021 16:22:00</t>
  </si>
  <si>
    <t>EMİRALEM TR-1 35-28-M00227_953370951_953370951</t>
  </si>
  <si>
    <t>25.11.2021 16:56:25</t>
  </si>
  <si>
    <t>25.11.2021 22:28:30</t>
  </si>
  <si>
    <t>K-1212 35-07-K01212_A_56376580_56376580</t>
  </si>
  <si>
    <t>25.11.2021 16:36:07</t>
  </si>
  <si>
    <t>25.11.2021 17:45:00</t>
  </si>
  <si>
    <t>DM02/TR19 BİNA ALTI TR 45-73-M00010_45-73-M00010_66803516</t>
  </si>
  <si>
    <t>25.11.2021 17:13:00</t>
  </si>
  <si>
    <t>25.11.2021 22:18:27</t>
  </si>
  <si>
    <t>25.11.2021 16:36:02</t>
  </si>
  <si>
    <t>25.11.2021 18:26:25</t>
  </si>
  <si>
    <t>TR-1/43 45-83-M00043_955157739_955157739</t>
  </si>
  <si>
    <t>25.11.2021 17:50:08</t>
  </si>
  <si>
    <t>25.11.2021 19:19:08</t>
  </si>
  <si>
    <t>25.11.2021 16:40:34</t>
  </si>
  <si>
    <t>26.11.2021 01:20:54</t>
  </si>
  <si>
    <t>SEYREK TR-7 KÖK 35-28-M00379_35-28-M00379_2372218</t>
  </si>
  <si>
    <t>25.11.2021 18:10:00</t>
  </si>
  <si>
    <t>25.11.2021 22:17:05</t>
  </si>
  <si>
    <t>DAĞDERE DM 45-72-M00097_HatBaşıAyırıcı_53140484 M06_53140484</t>
  </si>
  <si>
    <t>25.11.2021 18:17:37</t>
  </si>
  <si>
    <t>25.11.2021 19:24:01</t>
  </si>
  <si>
    <t>L-239 BAYKAL 35-18-L00239_C c3b_5953798</t>
  </si>
  <si>
    <t>25.11.2021 18:01:53</t>
  </si>
  <si>
    <t>25.11.2021 19:13:12</t>
  </si>
  <si>
    <t>AYANLAR TR-1 45-81-M00094_B_56401881_56401881</t>
  </si>
  <si>
    <t>25.11.2021 18:09:05</t>
  </si>
  <si>
    <t>25.11.2021 19:18:29</t>
  </si>
  <si>
    <t>K-890 35-01-K00890_35-01-K00890_2352580</t>
  </si>
  <si>
    <t>25.11.2021 18:21:01</t>
  </si>
  <si>
    <t>25.11.2021 19:03:57</t>
  </si>
  <si>
    <t>KABAKUM TR-3 35-30-L00129_A_56404173_56404173</t>
  </si>
  <si>
    <t>25.11.2021 16:12:37</t>
  </si>
  <si>
    <t>25.11.2021 20:11:45</t>
  </si>
  <si>
    <t>AHMET ANDAŞ-1 SULAMA GRUBU 35-29-M00305_DIREK TIPI TRAFO HUCRESI H01_2095979</t>
  </si>
  <si>
    <t>25.11.2021 14:29:35</t>
  </si>
  <si>
    <t>KIYI ALTINKENT SİTESİ TR 35-30-M00295_59829140 B1_59829081</t>
  </si>
  <si>
    <t>25.11.2021 17:32:17</t>
  </si>
  <si>
    <t>25.11.2021 21:24:03</t>
  </si>
  <si>
    <t>PAYAMLI M-21 35-25-M00171_956642430_956642430</t>
  </si>
  <si>
    <t>25.11.2021 18:12:10</t>
  </si>
  <si>
    <t>25.11.2021 23:45:33</t>
  </si>
  <si>
    <t>K-1927 35-10-K01927_97906331_97906331</t>
  </si>
  <si>
    <t>25.11.2021 18:16:39</t>
  </si>
  <si>
    <t>25.11.2021 21:03:00</t>
  </si>
  <si>
    <t>GÜNEŞLİ TR-19 45-75-M00059_945597910_945597910</t>
  </si>
  <si>
    <t>25.11.2021 18:23:07</t>
  </si>
  <si>
    <t>25.11.2021 19:54:48</t>
  </si>
  <si>
    <t>MURADİYE TR-10 45-71-M02143_953246202_953246202</t>
  </si>
  <si>
    <t>25.11.2021 18:31:00</t>
  </si>
  <si>
    <t>25.11.2021 20:29:04</t>
  </si>
  <si>
    <t>K-3247 35-07-K03247_35-07-K03247_2355090</t>
  </si>
  <si>
    <t>25.11.2021 16:51:00</t>
  </si>
  <si>
    <t>25.11.2021 18:43:00</t>
  </si>
  <si>
    <t>TR-93 45-78-L00093_953247881_953247881</t>
  </si>
  <si>
    <t>25.11.2021 18:14:02</t>
  </si>
  <si>
    <t>25.11.2021 22:21:13</t>
  </si>
  <si>
    <t>25.11.2021 18:31:15</t>
  </si>
  <si>
    <t>25.11.2021 22:22:35</t>
  </si>
  <si>
    <t>TR-15 ( M-715) 35-30-M00715_955298059_955298059</t>
  </si>
  <si>
    <t>25.11.2021 18:08:09</t>
  </si>
  <si>
    <t>25.11.2021 19:15:44</t>
  </si>
  <si>
    <t>ŞEMSİLER KEMER TR-4 35-31-L00101_956597041_956597041</t>
  </si>
  <si>
    <t>25.11.2021 18:30:10</t>
  </si>
  <si>
    <t>25.11.2021 20:27:10</t>
  </si>
  <si>
    <t>TR-2/104-1 45-83-L00460_955153305_955153305</t>
  </si>
  <si>
    <t>25.11.2021 18:35:22</t>
  </si>
  <si>
    <t>25.11.2021 19:19:10</t>
  </si>
  <si>
    <t>TR-19 35-30-M00019_955321953_955321953</t>
  </si>
  <si>
    <t>25.11.2021 17:47:35</t>
  </si>
  <si>
    <t>25.11.2021 22:40:21</t>
  </si>
  <si>
    <t>TR-36 35-17-M00036_950306612_950306612</t>
  </si>
  <si>
    <t>25.11.2021 17:43:17</t>
  </si>
  <si>
    <t>25.11.2021 19:12:47</t>
  </si>
  <si>
    <t>OĞLANANASI TR-13 35-22-M00296_DIREK TIPI TRAFO HUCRESI H01_2102589</t>
  </si>
  <si>
    <t>25.11.2021 18:36:10</t>
  </si>
  <si>
    <t>25.11.2021 19:30:32</t>
  </si>
  <si>
    <t>OSMAN ÖLÇER GRB 35-20-L00210_35-20-L00210_2365079</t>
  </si>
  <si>
    <t>25.11.2021 18:53:45</t>
  </si>
  <si>
    <t>25.11.2021 20:16:23</t>
  </si>
  <si>
    <t>METİN SILAY SULAMA GRUBU 35-29-M00269_35-29-M00269_2351203</t>
  </si>
  <si>
    <t>25.11.2021 19:10:35</t>
  </si>
  <si>
    <t>25.11.2021 22:02:03</t>
  </si>
  <si>
    <t>25.11.2021 19:09:06</t>
  </si>
  <si>
    <t>25.11.2021 20:34:14</t>
  </si>
  <si>
    <t>AŞAĞI KIZILCA TR-1 35-27-L00045_B_56381260_56381260</t>
  </si>
  <si>
    <t>25.11.2021 19:04:40</t>
  </si>
  <si>
    <t>25.11.2021 23:24:41</t>
  </si>
  <si>
    <t>MENEMEN TR-57 35-28-L00057_8677074_60983834_60983834</t>
  </si>
  <si>
    <t>25.11.2021 19:18:39</t>
  </si>
  <si>
    <t>25.11.2021 21:19:17</t>
  </si>
  <si>
    <t>25.11.2021 18:48:41</t>
  </si>
  <si>
    <t>25.11.2021 20:28:55</t>
  </si>
  <si>
    <t>25.11.2021 19:28:04</t>
  </si>
  <si>
    <t>25.11.2021 20:34:44</t>
  </si>
  <si>
    <t>TR-2/69 (15,8) 45-83-L00069_955150317_955150317</t>
  </si>
  <si>
    <t>25.11.2021 19:34:53</t>
  </si>
  <si>
    <t>25.11.2021 21:47:09</t>
  </si>
  <si>
    <t>GERELİ KÖYÜ KAVAKKUYU TR 7 35-15-M00224_950402089_950402089</t>
  </si>
  <si>
    <t>25.11.2021 19:11:07</t>
  </si>
  <si>
    <t>26.11.2021 00:10:50</t>
  </si>
  <si>
    <t>BAĞLICA TR-3 45-79-M00288_945566472_945566472</t>
  </si>
  <si>
    <t>25.11.2021 19:41:30</t>
  </si>
  <si>
    <t>25.11.2021 20:55:20</t>
  </si>
  <si>
    <t>YANIKKÖY TR-1 35-28-M00215_B_56376906_56376906</t>
  </si>
  <si>
    <t>25.11.2021 19:54:52</t>
  </si>
  <si>
    <t>26.11.2021 03:11:49</t>
  </si>
  <si>
    <t>K-3100 35-02-K03100_99973500_99973500</t>
  </si>
  <si>
    <t>25.11.2021 19:47:39</t>
  </si>
  <si>
    <t>25.11.2021 22:13:10</t>
  </si>
  <si>
    <t>KIRMAHALLE  TR-12 35-28-M00271_A_65513049_65513049</t>
  </si>
  <si>
    <t>25.11.2021 17:03:00</t>
  </si>
  <si>
    <t>25.11.2021 22:17:00</t>
  </si>
  <si>
    <t>TR-69 35-19-L00069_956671532_956671532</t>
  </si>
  <si>
    <t>25.11.2021 20:14:14</t>
  </si>
  <si>
    <t>25.11.2021 22:04:30</t>
  </si>
  <si>
    <t>KÖMÜRCÜ TR-1 45-72-M00200_956479453_956479453</t>
  </si>
  <si>
    <t>25.11.2021 20:09:28</t>
  </si>
  <si>
    <t>25.11.2021 21:42:13</t>
  </si>
  <si>
    <t>MURADİYE DM-4 45-71-M00190_B_56389334_56389334</t>
  </si>
  <si>
    <t>25.11.2021 20:25:47</t>
  </si>
  <si>
    <t>25.11.2021 22:19:16</t>
  </si>
  <si>
    <t>SALİHLERALTI MİGROS TR 35-30-M00669_YAĞMUR M02_2047157</t>
  </si>
  <si>
    <t>25.11.2021 20:41:06</t>
  </si>
  <si>
    <t>25.11.2021 21:00:00</t>
  </si>
  <si>
    <t>M-974 35-03-M00974_910419157_910419157</t>
  </si>
  <si>
    <t>25.11.2021 20:40:39</t>
  </si>
  <si>
    <t>25.11.2021 22:49:03</t>
  </si>
  <si>
    <t>YENİ FOÇA TR-26 35-23-M00026_950418581_950418581</t>
  </si>
  <si>
    <t>25.11.2021 20:46:21</t>
  </si>
  <si>
    <t>25.11.2021 22:02:16</t>
  </si>
  <si>
    <t>K-1870 35-09-K01870_A a3_5874611</t>
  </si>
  <si>
    <t>25.11.2021 20:39:38</t>
  </si>
  <si>
    <t>26.11.2021 03:14:10</t>
  </si>
  <si>
    <t>25.11.2021 20:46:32</t>
  </si>
  <si>
    <t>25.11.2021 22:10:57</t>
  </si>
  <si>
    <t>K-1555 35-04-K01555_A A1B_5824749</t>
  </si>
  <si>
    <t>25.11.2021 20:49:37</t>
  </si>
  <si>
    <t>25.11.2021 23:32:27</t>
  </si>
  <si>
    <t>M-1364 35-01-M01364_912371334_912371334</t>
  </si>
  <si>
    <t>25.11.2021 20:57:13</t>
  </si>
  <si>
    <t>26.11.2021 02:17:44</t>
  </si>
  <si>
    <t>DM-3/TR-24 (TR-95) 35-26-M00095_SC A03b_66387678</t>
  </si>
  <si>
    <t>25.11.2021 21:05:00</t>
  </si>
  <si>
    <t>25.11.2021 22:43:28</t>
  </si>
  <si>
    <t>TR-95 35-15-M00095_950368830_950368830</t>
  </si>
  <si>
    <t>25.11.2021 20:50:30</t>
  </si>
  <si>
    <t>26.11.2021 00:49:36</t>
  </si>
  <si>
    <t>EMİRALEM TR-18 KÖK 35-28-M00239_C_56357486_56357486</t>
  </si>
  <si>
    <t>25.11.2021 17:34:17</t>
  </si>
  <si>
    <t>25.11.2021 22:25:59</t>
  </si>
  <si>
    <t>TR-1/9 45-83-M00009_45-83-M00009_2364212</t>
  </si>
  <si>
    <t>25.11.2021 21:08:30</t>
  </si>
  <si>
    <t>25.11.2021 23:46:43</t>
  </si>
  <si>
    <t>ASARLIK TR-8 35-28-M00182_10902933_56374160_56374160</t>
  </si>
  <si>
    <t>25.11.2021 21:18:56</t>
  </si>
  <si>
    <t>26.11.2021 00:23:55</t>
  </si>
  <si>
    <t>ÇAMPINAR TARIMSAL SULAMA TR-3 45-83-M00360_45-83-M00360_2356523</t>
  </si>
  <si>
    <t>25.11.2021 22:25:00</t>
  </si>
  <si>
    <t>25.11.2021 23:55:25</t>
  </si>
  <si>
    <t>PAYAMLI M-13 35-25-M00181_A_56378085_56378085</t>
  </si>
  <si>
    <t>25.11.2021 21:10:54</t>
  </si>
  <si>
    <t>25.11.2021 22:48:01</t>
  </si>
  <si>
    <t>OSMANGAZİ İM 35-02-A00004_BAYRAKLI M04_2087805</t>
  </si>
  <si>
    <t>25.11.2021 21:32:17</t>
  </si>
  <si>
    <t>25.11.2021 22:10:00</t>
  </si>
  <si>
    <t>L-386 TARABYA EVLERİ 35-18-L00386_950466761_950466761</t>
  </si>
  <si>
    <t>25.11.2021 21:41:18</t>
  </si>
  <si>
    <t>25.11.2021 23:48:23</t>
  </si>
  <si>
    <t>ULUCAK DM-1/8 35-27-M00339_914006854_914006854</t>
  </si>
  <si>
    <t>25.11.2021 21:01:09</t>
  </si>
  <si>
    <t>25.11.2021 22:55:53</t>
  </si>
  <si>
    <t>SİNDEL TR-1 35-16-M00029_47495397_56396449_56396449</t>
  </si>
  <si>
    <t>25.11.2021 21:44:29</t>
  </si>
  <si>
    <t>25.11.2021 22:34:42</t>
  </si>
  <si>
    <t>MUSACALI TR-1 45-83-M00402_955158377_955158377</t>
  </si>
  <si>
    <t>25.11.2021 21:59:48</t>
  </si>
  <si>
    <t>25.11.2021 23:47:29</t>
  </si>
  <si>
    <t>ÜRKMEZ M-16 35-25-M00141_35-25-M00141_2354595</t>
  </si>
  <si>
    <t>25.11.2021 22:07:31</t>
  </si>
  <si>
    <t>26.11.2021 00:51:50</t>
  </si>
  <si>
    <t>M-2546 35-02-M02546_M-2538 M03_66121123</t>
  </si>
  <si>
    <t>25.11.2021 22:54:04</t>
  </si>
  <si>
    <t>K-1864 35-09-K01864_A a4b_5887101</t>
  </si>
  <si>
    <t>25.11.2021 22:11:59</t>
  </si>
  <si>
    <t>26.11.2021 05:22:54</t>
  </si>
  <si>
    <t>TR-26 35-16-L00026_35-16-L00026_2347352</t>
  </si>
  <si>
    <t>25.11.2021 22:22:02</t>
  </si>
  <si>
    <t>25.11.2021 22:51:30</t>
  </si>
  <si>
    <t>İNNİCE TR-1 45-81-M00035_A_56402949_56402949</t>
  </si>
  <si>
    <t>25.11.2021 23:00:34</t>
  </si>
  <si>
    <t>25.11.2021 23:55:59</t>
  </si>
  <si>
    <t>GÜLBAHÇE TR-1 45-71-M00184_ÜÇPINAR DM M02_72255574</t>
  </si>
  <si>
    <t>25.11.2021 23:07:00</t>
  </si>
  <si>
    <t>25.11.2021 23:53:01</t>
  </si>
  <si>
    <t>25.11.2021 23:42:12</t>
  </si>
  <si>
    <t>26.11.2021 00:13:11</t>
  </si>
  <si>
    <t>OVAKENT İM 35-15-A00003_KONAKLI L04_2308500</t>
  </si>
  <si>
    <t>25.11.2021 23:49:02</t>
  </si>
  <si>
    <t>26.11.2021 00:19:05</t>
  </si>
  <si>
    <t>26.11.2021 22:42:37</t>
  </si>
  <si>
    <t>27.11.2021 00:34:40</t>
  </si>
  <si>
    <t>TR-69 M.ALİ SOYLU GRB. YANIKIR MEVKİİ 35-15-L00069_DIREK TIPI TRAFO HUCRESI H01_2046569</t>
  </si>
  <si>
    <t>26.11.2021 22:09:28</t>
  </si>
  <si>
    <t>27.11.2021 05:31:34</t>
  </si>
  <si>
    <t>26.11.2021 20:26:46</t>
  </si>
  <si>
    <t>27.11.2021 17:52:38</t>
  </si>
  <si>
    <t>26.11.2021 20:19:17</t>
  </si>
  <si>
    <t>26.11.2021 20:42:17</t>
  </si>
  <si>
    <t>K-885 35-04-K00885_99732862_99732862</t>
  </si>
  <si>
    <t>26.11.2021 19:43:50</t>
  </si>
  <si>
    <t>26.11.2021 21:49:52</t>
  </si>
  <si>
    <t>26.11.2021 15:00:57</t>
  </si>
  <si>
    <t>26.11.2021 17:10:09</t>
  </si>
  <si>
    <t>26.11.2021 19:01:43</t>
  </si>
  <si>
    <t>26.11.2021 21:22:13</t>
  </si>
  <si>
    <t>26.11.2021 12:28:57</t>
  </si>
  <si>
    <t>27.11.2021 02:18:12</t>
  </si>
  <si>
    <t>DM-5/14 35-26-M00808_949428712_949428712</t>
  </si>
  <si>
    <t>26.11.2021 16:45:15</t>
  </si>
  <si>
    <t>26.11.2021 18:09:39</t>
  </si>
  <si>
    <t>TR-66 35-16-L00066_TR-73 L04_71994585</t>
  </si>
  <si>
    <t>26.11.2021 22:27:03</t>
  </si>
  <si>
    <t>27.11.2021 02:07:51</t>
  </si>
  <si>
    <t>L-114 OVACIK 35-18-L00114_ H_49092738</t>
  </si>
  <si>
    <t>26.11.2021 20:28:14</t>
  </si>
  <si>
    <t>26.11.2021 22:23:33</t>
  </si>
  <si>
    <t>DM-1/TR-26 35-14-M00302_95000595735_95000595735</t>
  </si>
  <si>
    <t>26.11.2021 11:23:08</t>
  </si>
  <si>
    <t>26.11.2021 14:16:35</t>
  </si>
  <si>
    <t>26.11.2021 20:52:37</t>
  </si>
  <si>
    <t>26.11.2021 22:02:39</t>
  </si>
  <si>
    <t>26.11.2021 10:28:18</t>
  </si>
  <si>
    <t>26.11.2021 16:07:40</t>
  </si>
  <si>
    <t>ESKİOBA TR-1 35-29-L00144_950338922_950338922</t>
  </si>
  <si>
    <t>26.11.2021 18:00:51</t>
  </si>
  <si>
    <t>26.11.2021 20:12:45</t>
  </si>
  <si>
    <t>TR-2/34 45-83-L00034_48137957_56396353_56396353</t>
  </si>
  <si>
    <t>26.11.2021 22:13:05</t>
  </si>
  <si>
    <t>26.11.2021 23:35:49</t>
  </si>
  <si>
    <t>K-132 35-01-K00132_A 3A_5867182</t>
  </si>
  <si>
    <t>26.11.2021 09:54:00</t>
  </si>
  <si>
    <t>26.11.2021 11:49:35</t>
  </si>
  <si>
    <t>26.11.2021 13:01:59</t>
  </si>
  <si>
    <t>26.11.2021 18:06:22</t>
  </si>
  <si>
    <t>MURADİYE DM-4 45-71-M00190_TRAFO M07_56296095</t>
  </si>
  <si>
    <t>26.11.2021 21:31:07</t>
  </si>
  <si>
    <t>27.11.2021 03:17:06</t>
  </si>
  <si>
    <t>26.11.2021 21:14:00</t>
  </si>
  <si>
    <t>27.11.2021 01:08:27</t>
  </si>
  <si>
    <t>SANCAKLI KAYADİBİ 45-71-M00641_45-71-M00641_2354858</t>
  </si>
  <si>
    <t>26.11.2021 21:43:19</t>
  </si>
  <si>
    <t>27.11.2021 03:35:48</t>
  </si>
  <si>
    <t>TR-1-5/6 35-20-L00064_35-20-L00064_72368049</t>
  </si>
  <si>
    <t>26.11.2021 09:32:02</t>
  </si>
  <si>
    <t>26.11.2021 17:33:36</t>
  </si>
  <si>
    <t>ALAÇATI İM 35-18-A00002_L-427 L05_2307537</t>
  </si>
  <si>
    <t>26.11.2021 19:51:54</t>
  </si>
  <si>
    <t>26.11.2021 20:16:00</t>
  </si>
  <si>
    <t>26.11.2021 22:35:00</t>
  </si>
  <si>
    <t>27.11.2021 00:03:00</t>
  </si>
  <si>
    <t>TR-142 YAĞCILAR KÖK 35-19-M00142_HatBaşıAyırıcı_53137566 M01_53137566</t>
  </si>
  <si>
    <t>26.11.2021 19:53:04</t>
  </si>
  <si>
    <t>27.11.2021 00:52:21</t>
  </si>
  <si>
    <t>GERENKÖY TR-5 35-23-M00151_42127889_56356446_56356446</t>
  </si>
  <si>
    <t>26.11.2021 08:59:54</t>
  </si>
  <si>
    <t>26.11.2021 09:51:21</t>
  </si>
  <si>
    <t>TAŞLIYATAK TR-3 35-31-L00363_47791685_56352281_56352281</t>
  </si>
  <si>
    <t>26.11.2021 21:21:47</t>
  </si>
  <si>
    <t>26.11.2021 23:51:59</t>
  </si>
  <si>
    <t>26.11.2021 22:08:47</t>
  </si>
  <si>
    <t>27.11.2021 00:55:33</t>
  </si>
  <si>
    <t>M-2205 DOĞANCILAR TR-2 35-03-M02205_35-03-M02205_2352523</t>
  </si>
  <si>
    <t>26.11.2021 10:14:15</t>
  </si>
  <si>
    <t>26.11.2021 11:13:43</t>
  </si>
  <si>
    <t>TR-5 35-19-L00005_İÇMELER L03_72124031</t>
  </si>
  <si>
    <t>26.11.2021 17:37:39</t>
  </si>
  <si>
    <t>26.11.2021 18:33:00</t>
  </si>
  <si>
    <t>TR-22/14 ÇUKUROVA KİMYA EML 45-71-M01186_ÇUKUROVA KİMYA EML M01_72080451</t>
  </si>
  <si>
    <t>26.11.2021 10:59:00</t>
  </si>
  <si>
    <t>26.11.2021 17:07:06</t>
  </si>
  <si>
    <t>MENEMEN TR-37 35-28-L00037_953379988_953379988</t>
  </si>
  <si>
    <t>26.11.2021 14:41:44</t>
  </si>
  <si>
    <t>26.11.2021 17:20:06</t>
  </si>
  <si>
    <t>SULTAN YAYLASI TR-3 45-71-M01768_45-71-M01768_49025791</t>
  </si>
  <si>
    <t>26.11.2021 20:25:04</t>
  </si>
  <si>
    <t>27.11.2021 07:20:34</t>
  </si>
  <si>
    <t>DM-12/07 45-71-M00459_953200051_953200051</t>
  </si>
  <si>
    <t>26.11.2021 10:56:00</t>
  </si>
  <si>
    <t>26.11.2021 11:22:01</t>
  </si>
  <si>
    <t>K-986 35-07-K00986_A_56359232_56359232</t>
  </si>
  <si>
    <t>26.11.2021 20:13:22</t>
  </si>
  <si>
    <t>26.11.2021 20:51:00</t>
  </si>
  <si>
    <t>ZEYTİNOVA TR-3 35-20-L00309_955202653_955202653</t>
  </si>
  <si>
    <t>26.11.2021 11:24:34</t>
  </si>
  <si>
    <t>26.11.2021 12:20:36</t>
  </si>
  <si>
    <t>M-147 SAKIZLIKOY 35-18-M00147__56368076_56368076</t>
  </si>
  <si>
    <t>26.11.2021 16:34:39</t>
  </si>
  <si>
    <t>26.11.2021 17:28:00</t>
  </si>
  <si>
    <t>26.11.2021 23:08:01</t>
  </si>
  <si>
    <t>27.11.2021 03:34:38</t>
  </si>
  <si>
    <t>PAYAMLI M-1 KÖK 35-25-M00175_GÜMÜLDÜR DM(SEFERİHİSAR HATTI) M06_72056665</t>
  </si>
  <si>
    <t>26.11.2021 09:37:52</t>
  </si>
  <si>
    <t>26.11.2021 10:20:11</t>
  </si>
  <si>
    <t>TR-55 35-16-L00055_TR-56 L03_71984715</t>
  </si>
  <si>
    <t>26.11.2021 14:46:23</t>
  </si>
  <si>
    <t>26.11.2021 15:59:34</t>
  </si>
  <si>
    <t>HAYRİ TOSUN SULAMA GRUBU 35-29-M00321_966461476_966461476</t>
  </si>
  <si>
    <t>26.11.2021 13:06:30</t>
  </si>
  <si>
    <t>26.11.2021 15:51:25</t>
  </si>
  <si>
    <t>MENEMEN TR-32 35-28-L00032_11182552_60983089_60983089</t>
  </si>
  <si>
    <t>26.11.2021 05:05:00</t>
  </si>
  <si>
    <t>26.11.2021 06:39:22</t>
  </si>
  <si>
    <t>TR-149 35-19-L00149_35-19-L00149_2375791</t>
  </si>
  <si>
    <t>26.11.2021 23:06:49</t>
  </si>
  <si>
    <t>27.11.2021 01:39:44</t>
  </si>
  <si>
    <t>26.11.2021 21:49:09</t>
  </si>
  <si>
    <t>26.11.2021 23:07:31</t>
  </si>
  <si>
    <t>26.11.2021 16:18:53</t>
  </si>
  <si>
    <t>26.11.2021 19:01:03</t>
  </si>
  <si>
    <t>26.11.2021 23:24:10</t>
  </si>
  <si>
    <t>27.11.2021 02:32:19</t>
  </si>
  <si>
    <t>26.11.2021 22:24:23</t>
  </si>
  <si>
    <t>26.11.2021 23:39:00</t>
  </si>
  <si>
    <t>YILMAZ TR-5 45-78-L00205_G_56407973_56407973</t>
  </si>
  <si>
    <t>26.11.2021 23:28:22</t>
  </si>
  <si>
    <t>27.11.2021 01:37:28</t>
  </si>
  <si>
    <t>26.11.2021 13:33:07</t>
  </si>
  <si>
    <t>26.11.2021 14:40:42</t>
  </si>
  <si>
    <t>L-499 35-18-L00499_950444851_950444851</t>
  </si>
  <si>
    <t>26.11.2021 09:37:39</t>
  </si>
  <si>
    <t>26.11.2021 14:40:52</t>
  </si>
  <si>
    <t>YEŞİLYURT TR-2 45-73-M00481_945644222_945644222</t>
  </si>
  <si>
    <t>26.11.2021 19:06:36</t>
  </si>
  <si>
    <t>26.11.2021 21:17:15</t>
  </si>
  <si>
    <t>K-4591 35-10-K04591_35-10-K04591_47741602</t>
  </si>
  <si>
    <t>26.11.2021 18:35:41</t>
  </si>
  <si>
    <t>26.11.2021 18:52:46</t>
  </si>
  <si>
    <t>DM-14/24-A 45-71-M02217__73560694_73560694</t>
  </si>
  <si>
    <t>26.11.2021 09:35:17</t>
  </si>
  <si>
    <t>26.11.2021 17:11:39</t>
  </si>
  <si>
    <t>26.11.2021 21:57:00</t>
  </si>
  <si>
    <t>26.11.2021 22:35:16</t>
  </si>
  <si>
    <t>DALBAHÇE TR-1 45-83-L00187_A_56407901_56407901</t>
  </si>
  <si>
    <t>26.11.2021 11:54:32</t>
  </si>
  <si>
    <t>26.11.2021 15:55:09</t>
  </si>
  <si>
    <t>ASARLIK TR-25 35-28-M00185_953369721_953369721</t>
  </si>
  <si>
    <t>26.11.2021 17:23:39</t>
  </si>
  <si>
    <t>26.11.2021 21:14:21</t>
  </si>
  <si>
    <t>YAHŞELLİ KÖK 35-28-M00293_EMİRALEM M03_66582307</t>
  </si>
  <si>
    <t>26.11.2021 20:32:53</t>
  </si>
  <si>
    <t>26.11.2021 21:35:39</t>
  </si>
  <si>
    <t>26.11.2021 09:17:14</t>
  </si>
  <si>
    <t>26.11.2021 18:23:47</t>
  </si>
  <si>
    <t>L-277 GÖLCÜK GÖDENCE KÖK 35-14-L00277_GÖDENCE L04_72144455</t>
  </si>
  <si>
    <t>26.11.2021 22:03:35</t>
  </si>
  <si>
    <t>27.11.2021 01:29:44</t>
  </si>
  <si>
    <t>SALİHLİ İM 45-78-A00001_ŞEHİR-4 L11_48929099</t>
  </si>
  <si>
    <t>26.11.2021 22:45:43</t>
  </si>
  <si>
    <t>26.11.2021 23:13:43</t>
  </si>
  <si>
    <t>BERGAMA İM-1 35-16-A00001_ŞEHİR-6 L18_2324908</t>
  </si>
  <si>
    <t>26.11.2021 14:37:56</t>
  </si>
  <si>
    <t>26.11.2021 14:49:00</t>
  </si>
  <si>
    <t>TÜRKELLİ DM (TR-4) 35-28-M00368_HATUNDERE CEZAEVİ M08_58094034</t>
  </si>
  <si>
    <t>26.11.2021 10:47:53</t>
  </si>
  <si>
    <t>26.11.2021 11:57:39</t>
  </si>
  <si>
    <t>M-219 35-09-M00219_912502672_912502672</t>
  </si>
  <si>
    <t>26.11.2021 17:29:46</t>
  </si>
  <si>
    <t>26.11.2021 19:19:17</t>
  </si>
  <si>
    <t>TR-2/4 45-83-L00004_45-83-L00004_72123412</t>
  </si>
  <si>
    <t>26.11.2021 20:49:55</t>
  </si>
  <si>
    <t>26.11.2021 21:18:21</t>
  </si>
  <si>
    <t>DM-4/80 (YONCA SOKAK) 45-71-M00282_45-71-M00282_2360923</t>
  </si>
  <si>
    <t>26.11.2021 09:19:55</t>
  </si>
  <si>
    <t>26.11.2021 15:15:04</t>
  </si>
  <si>
    <t>K-1916 35-10-K01916_35-10-K01916_2362486</t>
  </si>
  <si>
    <t>26.11.2021 21:06:06</t>
  </si>
  <si>
    <t>27.11.2021 03:34:20</t>
  </si>
  <si>
    <t>26.11.2021 13:19:38</t>
  </si>
  <si>
    <t>26.11.2021 13:29:14</t>
  </si>
  <si>
    <t>26.11.2021 09:51:33</t>
  </si>
  <si>
    <t>26.11.2021 12:34:06</t>
  </si>
  <si>
    <t>26.11.2021 13:46:16</t>
  </si>
  <si>
    <t>M-347 35-09-M00347_D_60982977_60982977</t>
  </si>
  <si>
    <t>26.11.2021 20:47:28</t>
  </si>
  <si>
    <t>27.11.2021 00:55:56</t>
  </si>
  <si>
    <t>MURADİYE HASTANE TR-1 45-71-M00193_95000107016_95000107016</t>
  </si>
  <si>
    <t>26.11.2021 09:35:18</t>
  </si>
  <si>
    <t>26.11.2021 10:43:23</t>
  </si>
  <si>
    <t>PAYAMLI M-5 35-25-M00161_956637305_956637305</t>
  </si>
  <si>
    <t>26.11.2021 17:31:21</t>
  </si>
  <si>
    <t>26.11.2021 20:04:16</t>
  </si>
  <si>
    <t>OVACIK TR-2 35-15-L00286_D_56370040_56370040</t>
  </si>
  <si>
    <t>26.11.2021 16:21:52</t>
  </si>
  <si>
    <t>27.11.2021 00:15:18</t>
  </si>
  <si>
    <t>ÇİFTLİK TR-1 35-24-M00105_955222063_955222063</t>
  </si>
  <si>
    <t>26.11.2021 21:34:39</t>
  </si>
  <si>
    <t>26.11.2021 23:15:42</t>
  </si>
  <si>
    <t>MURADİYE TR-5 (ESKİ MEZARLIK YANI) 45-71-M00204_FABRİKALAR M05_2091433</t>
  </si>
  <si>
    <t>26.11.2021 14:52:53</t>
  </si>
  <si>
    <t>26.11.2021 16:05:06</t>
  </si>
  <si>
    <t>FIRINLI TR-2 35-20-L00090_35-20-L00090_2371663</t>
  </si>
  <si>
    <t>26.11.2021 03:07:11</t>
  </si>
  <si>
    <t>26.11.2021 04:52:54</t>
  </si>
  <si>
    <t>DİNDARLI KÖK TR-3 KAKLIK 45-79-M00395_HatBaşıAyırıcı_53134371 M06_53134371</t>
  </si>
  <si>
    <t>26.11.2021 19:21:43</t>
  </si>
  <si>
    <t>26.11.2021 22:22:30</t>
  </si>
  <si>
    <t>KARABURUN İM 35-21-A00001_YENİ LİMAN L03_2314242</t>
  </si>
  <si>
    <t>26.11.2021 20:10:56</t>
  </si>
  <si>
    <t>27.11.2021 04:36:43</t>
  </si>
  <si>
    <t>TR-75 45-78-M00075_E E04_65769373</t>
  </si>
  <si>
    <t>26.11.2021 11:04:40</t>
  </si>
  <si>
    <t>26.11.2021 11:45:20</t>
  </si>
  <si>
    <t>K-4795 35-02-K04795_35-02-K04795_55021668</t>
  </si>
  <si>
    <t>26.11.2021 20:36:50</t>
  </si>
  <si>
    <t>26.11.2021 22:59:02</t>
  </si>
  <si>
    <t>ŞAHYAR TR-1 45-73-M00189_945665606_945665606</t>
  </si>
  <si>
    <t>26.11.2021 10:06:02</t>
  </si>
  <si>
    <t>26.11.2021 14:26:14</t>
  </si>
  <si>
    <t>MURADİYE TR-2 SU DEPOSU 45-71-M00199_953221122_953221122</t>
  </si>
  <si>
    <t>26.11.2021 08:54:07</t>
  </si>
  <si>
    <t>26.11.2021 14:06:50</t>
  </si>
  <si>
    <t>26.11.2021 21:52:01</t>
  </si>
  <si>
    <t>26.11.2021 22:57:48</t>
  </si>
  <si>
    <t>TAHTALIÇAY KÖK (M-751) 35-22-M00145_M-1548 TÜFEKÇİOĞLU M02_2330035</t>
  </si>
  <si>
    <t>26.11.2021 10:34:01</t>
  </si>
  <si>
    <t>26.11.2021 12:44:49</t>
  </si>
  <si>
    <t>26.11.2021 22:20:31</t>
  </si>
  <si>
    <t>26.11.2021 23:45:12</t>
  </si>
  <si>
    <t>SELÇUK İM/DM 35-13-A00004_KÖYLER-ÇAMLIK L14_65986062</t>
  </si>
  <si>
    <t>26.11.2021 20:58:43</t>
  </si>
  <si>
    <t>26.11.2021 21:08:54</t>
  </si>
  <si>
    <t>26.11.2021 09:17:32</t>
  </si>
  <si>
    <t>26.11.2021 11:42:45</t>
  </si>
  <si>
    <t>KARABURUN TR-10 35-21-L00020_953367675_953367675</t>
  </si>
  <si>
    <t>26.11.2021 09:26:01</t>
  </si>
  <si>
    <t>26.11.2021 13:09:52</t>
  </si>
  <si>
    <t>26.11.2021 22:07:43</t>
  </si>
  <si>
    <t>26.11.2021 23:22:26</t>
  </si>
  <si>
    <t>26.11.2021 23:35:47</t>
  </si>
  <si>
    <t>27.11.2021 00:31:06</t>
  </si>
  <si>
    <t>KARABULU KÖK 35-31-L00227_HALİLLER YENİ (SIRIMLI) L03_2119137</t>
  </si>
  <si>
    <t>26.11.2021 23:58:47</t>
  </si>
  <si>
    <t>26.11.2021 23:59:17</t>
  </si>
  <si>
    <t>AVŞAR TR-3 45-83-L00351_955173697_955173697</t>
  </si>
  <si>
    <t>26.11.2021 14:02:08</t>
  </si>
  <si>
    <t>26.11.2021 18:28:24</t>
  </si>
  <si>
    <t>ÖMÜR BELDESİ DM 35-14-M00120_M-42 M01_80640533</t>
  </si>
  <si>
    <t>26.11.2021 17:19:26</t>
  </si>
  <si>
    <t>26.11.2021 23:48:59</t>
  </si>
  <si>
    <t>K-4328 35-04-K04328_98615471_98615471</t>
  </si>
  <si>
    <t>26.11.2021 13:08:44</t>
  </si>
  <si>
    <t>26.11.2021 14:40:21</t>
  </si>
  <si>
    <t>TR-292 (İM-1/TR-2) 35-19-L00292_956665655_956665655</t>
  </si>
  <si>
    <t>26.11.2021 13:52:43</t>
  </si>
  <si>
    <t>26.11.2021 15:46:16</t>
  </si>
  <si>
    <t>KUŞÇULAR TR-7 35-19-M00219_7641654_56390039_56390039</t>
  </si>
  <si>
    <t>26.11.2021 20:08:31</t>
  </si>
  <si>
    <t>27.11.2021 03:36:28</t>
  </si>
  <si>
    <t>K-3296 35-07-K03296_A_56376140_56376140</t>
  </si>
  <si>
    <t>26.11.2021 23:12:07</t>
  </si>
  <si>
    <t>27.11.2021 00:40:54</t>
  </si>
  <si>
    <t>KINIK TR-14 KÖK 35-24-L00014_TR-27 L08_2327983</t>
  </si>
  <si>
    <t>26.11.2021 15:21:00</t>
  </si>
  <si>
    <t>26.11.2021 15:29:49</t>
  </si>
  <si>
    <t>MURADİYE DM-5/10 45-71-M00775_DM-5/9A M07_2307012</t>
  </si>
  <si>
    <t>26.11.2021 21:17:41</t>
  </si>
  <si>
    <t>26.11.2021 22:59:26</t>
  </si>
  <si>
    <t>TR-1/79 45-72-M00079_956505843_956505843</t>
  </si>
  <si>
    <t>26.11.2021 09:31:10</t>
  </si>
  <si>
    <t>26.11.2021 12:27:28</t>
  </si>
  <si>
    <t>26.11.2021 23:14:53</t>
  </si>
  <si>
    <t>26.11.2021 23:27:13</t>
  </si>
  <si>
    <t>M-2877 35-07-M02877_MALTEPE M04_75276736</t>
  </si>
  <si>
    <t>26.11.2021 19:22:25</t>
  </si>
  <si>
    <t>26.11.2021 20:27:28</t>
  </si>
  <si>
    <t>ALAÇATI İM 35-18-A00002_L-289 KANTAR L14_2307545</t>
  </si>
  <si>
    <t>26.11.2021 19:46:00</t>
  </si>
  <si>
    <t>26.11.2021 20:12:00</t>
  </si>
  <si>
    <t>ÇANDARLI TR-22 KÖRFEZ 35-30-M00022_955315043_955315043</t>
  </si>
  <si>
    <t>26.11.2021 20:13:48</t>
  </si>
  <si>
    <t>26.11.2021 21:55:40</t>
  </si>
  <si>
    <t>DM-2/36 45-71-M00168_A_56405353_56405353</t>
  </si>
  <si>
    <t>26.11.2021 22:52:10</t>
  </si>
  <si>
    <t>27.11.2021 02:54:03</t>
  </si>
  <si>
    <t>ARSLANLAR TM 35-26-A00004_KÖYLER-3 L45_2305569</t>
  </si>
  <si>
    <t>26.11.2021 05:37:56</t>
  </si>
  <si>
    <t>26.11.2021 05:39:45</t>
  </si>
  <si>
    <t>YAYAKENT TR-3 35-24-M00003_955216958_955216958</t>
  </si>
  <si>
    <t>26.11.2021 21:48:08</t>
  </si>
  <si>
    <t>27.11.2021 00:05:24</t>
  </si>
  <si>
    <t>M-2750 35-01-M02750_ H_79613491</t>
  </si>
  <si>
    <t>26.11.2021 10:42:33</t>
  </si>
  <si>
    <t>26.11.2021 17:00:37</t>
  </si>
  <si>
    <t>KARABURUN İM 35-21-A00001_KARABURUN MERKEZ L06_2314246</t>
  </si>
  <si>
    <t>26.11.2021 20:59:45</t>
  </si>
  <si>
    <t>26.11.2021 22:08:35</t>
  </si>
  <si>
    <t>K-2399 35-02-K02399_913298747_913298747</t>
  </si>
  <si>
    <t>26.11.2021 08:14:08</t>
  </si>
  <si>
    <t>26.11.2021 09:31:59</t>
  </si>
  <si>
    <t>FOÇA TR-39 35-23-L00039_D_60984928_60984928</t>
  </si>
  <si>
    <t>26.11.2021 22:26:34</t>
  </si>
  <si>
    <t>27.11.2021 02:16:06</t>
  </si>
  <si>
    <t>TR-45 35-26-M00045_9641973_56359199_56359199</t>
  </si>
  <si>
    <t>26.11.2021 13:25:59</t>
  </si>
  <si>
    <t>26.11.2021 14:13:34</t>
  </si>
  <si>
    <t>YILMAZ TR-2 45-78-L00202_TR-11 L05_2328838</t>
  </si>
  <si>
    <t>26.11.2021 21:52:21</t>
  </si>
  <si>
    <t>26.11.2021 23:02:00</t>
  </si>
  <si>
    <t>26.11.2021 11:54:42</t>
  </si>
  <si>
    <t>26.11.2021 12:29:25</t>
  </si>
  <si>
    <t>M-2705 35-01-M02705_35-01-M02705_81341565</t>
  </si>
  <si>
    <t>26.11.2021 01:06:44</t>
  </si>
  <si>
    <t>26.11.2021 06:38:18</t>
  </si>
  <si>
    <t>26.11.2021 14:41:52</t>
  </si>
  <si>
    <t>26.11.2021 17:10:03</t>
  </si>
  <si>
    <t>ERZE AMBALAJ KÖK 35-27-M00086_TR-32(DM03-TR-01) M04_72177640</t>
  </si>
  <si>
    <t>26.11.2021 22:58:50</t>
  </si>
  <si>
    <t>27.11.2021 04:38:47</t>
  </si>
  <si>
    <t>MENEMEN TR-77 35-28-L00077_B_56358004_56358004</t>
  </si>
  <si>
    <t>26.11.2021 20:06:23</t>
  </si>
  <si>
    <t>26.11.2021 21:42:50</t>
  </si>
  <si>
    <t>GÜZELHİSAR TR-1 35-17-M00167_9425873_56357308_56357308</t>
  </si>
  <si>
    <t>26.11.2021 20:53:18</t>
  </si>
  <si>
    <t>26.11.2021 22:06:50</t>
  </si>
  <si>
    <t>AKHİSAR İM 45-72-A00001_TR2/1 L13_2308512</t>
  </si>
  <si>
    <t>26.11.2021 09:20:56</t>
  </si>
  <si>
    <t>26.11.2021 10:27:39</t>
  </si>
  <si>
    <t>26.11.2021 14:21:48</t>
  </si>
  <si>
    <t>26.11.2021 15:38:31</t>
  </si>
  <si>
    <t>TR-1/14-C 45-72-M00100_45-72-M00100_2346872</t>
  </si>
  <si>
    <t>26.11.2021 01:27:02</t>
  </si>
  <si>
    <t>26.11.2021 02:06:37</t>
  </si>
  <si>
    <t>ERGENEKON TR-11 45-83-M00623_48087179_56387567_56387567</t>
  </si>
  <si>
    <t>26.11.2021 21:13:39</t>
  </si>
  <si>
    <t>27.11.2021 00:08:23</t>
  </si>
  <si>
    <t>26.11.2021 18:47:08</t>
  </si>
  <si>
    <t>26.11.2021 19:55:59</t>
  </si>
  <si>
    <t>26.11.2021 10:52:56</t>
  </si>
  <si>
    <t>26.11.2021 11:37:02</t>
  </si>
  <si>
    <t>ÜÇÜNCÜ KISIM SANAYİ TR-3 45-83-M00631_955174386_955174386</t>
  </si>
  <si>
    <t>26.11.2021 11:11:50</t>
  </si>
  <si>
    <t>26.11.2021 13:08:29</t>
  </si>
  <si>
    <t>ÇIRPI İM 35-20-A00002_ÇIRPI SULAMA M09_2056272</t>
  </si>
  <si>
    <t>26.11.2021 11:43:46</t>
  </si>
  <si>
    <t>26.11.2021 12:35:28</t>
  </si>
  <si>
    <t>AYVACIK TR-1 45-71-M00787_45-71-M00787_2358224</t>
  </si>
  <si>
    <t>26.11.2021 21:18:53</t>
  </si>
  <si>
    <t>27.11.2021 03:31:18</t>
  </si>
  <si>
    <t>K-1654 35-07-K01654_912456865_912456865</t>
  </si>
  <si>
    <t>26.11.2021 16:51:00</t>
  </si>
  <si>
    <t>26.11.2021 18:20:07</t>
  </si>
  <si>
    <t>26.11.2021 09:47:46</t>
  </si>
  <si>
    <t>26.11.2021 12:23:08</t>
  </si>
  <si>
    <t>TR-155 35-15-L00155_DIREK TIPI TRAFO HUCRESI H01_2103093</t>
  </si>
  <si>
    <t>26.11.2021 23:14:41</t>
  </si>
  <si>
    <t>27.11.2021 04:37:02</t>
  </si>
  <si>
    <t>PANCAR KÖK 35-26-M00891_BULGURCA OĞLANANASI M03_2302863</t>
  </si>
  <si>
    <t>26.11.2021 12:22:21</t>
  </si>
  <si>
    <t>26.11.2021 14:43:42</t>
  </si>
  <si>
    <t>KÖSEDERE TR-1 35-21-L00124_6146772_56376605_56376605</t>
  </si>
  <si>
    <t>26.11.2021 22:03:59</t>
  </si>
  <si>
    <t>27.11.2021 21:29:50</t>
  </si>
  <si>
    <t>26.11.2021 09:25:42</t>
  </si>
  <si>
    <t>26.11.2021 17:44:20</t>
  </si>
  <si>
    <t>GÖLCÜK DM 35-15-L01153_ÖDEMİŞ TM -BOZDAĞ L01_67177080</t>
  </si>
  <si>
    <t>26.11.2021 13:05:12</t>
  </si>
  <si>
    <t>KONAKLI TR-6 35-15-L00900_48652698_56370362_56370362</t>
  </si>
  <si>
    <t>26.11.2021 22:24:18</t>
  </si>
  <si>
    <t>27.11.2021 01:05:42</t>
  </si>
  <si>
    <t>KAŞAKLAR TR-1 35-24-M00052_955233072_955233072</t>
  </si>
  <si>
    <t>26.11.2021 17:46:35</t>
  </si>
  <si>
    <t>26.11.2021 18:47:33</t>
  </si>
  <si>
    <t>K-693 35-02-K00693_910121128_910121128</t>
  </si>
  <si>
    <t>26.11.2021 18:42:16</t>
  </si>
  <si>
    <t>26.11.2021 21:01:28</t>
  </si>
  <si>
    <t>K-4473 35-01-K04473_912195591_912195591</t>
  </si>
  <si>
    <t>26.11.2021 08:53:01</t>
  </si>
  <si>
    <t>26.11.2021 11:06:46</t>
  </si>
  <si>
    <t>MENEMEN TR-67 35-28-L00067_A_56357311_56357311</t>
  </si>
  <si>
    <t>26.11.2021 22:15:11</t>
  </si>
  <si>
    <t>27.11.2021 01:25:19</t>
  </si>
  <si>
    <t>_48136600_56385945_56385945</t>
  </si>
  <si>
    <t>26.11.2021 11:08:03</t>
  </si>
  <si>
    <t>26.11.2021 13:22:54</t>
  </si>
  <si>
    <t>26.11.2021 10:05:38</t>
  </si>
  <si>
    <t>26.11.2021 12:20:48</t>
  </si>
  <si>
    <t>PAZARKÖY KÖK 45-78-L00700_PAZARKÖY TEKELİOĞLU L01_66030179</t>
  </si>
  <si>
    <t>26.11.2021 23:28:12</t>
  </si>
  <si>
    <t>27.11.2021 00:19:52</t>
  </si>
  <si>
    <t>TR-14 35-32-L00014__72372929_72372929</t>
  </si>
  <si>
    <t>26.11.2021 21:56:42</t>
  </si>
  <si>
    <t>26.11.2021 23:30:30</t>
  </si>
  <si>
    <t>ÖREN TOPRAK SULAMA TR-3 35-27-M00764_967169841_967169841</t>
  </si>
  <si>
    <t>26.11.2021 10:56:34</t>
  </si>
  <si>
    <t>26.11.2021 12:26:13</t>
  </si>
  <si>
    <t>26.11.2021 20:10:39</t>
  </si>
  <si>
    <t>26.11.2021 21:32:01</t>
  </si>
  <si>
    <t>SAKIZTEPE SİTESİ TR 35-21-L00065_35-21-L00065_72192270</t>
  </si>
  <si>
    <t>26.11.2021 17:15:53</t>
  </si>
  <si>
    <t>26.11.2021 21:27:55</t>
  </si>
  <si>
    <t>K-1869 35-09-K01869_97807053_97807053</t>
  </si>
  <si>
    <t>26.11.2021 10:23:27</t>
  </si>
  <si>
    <t>26.11.2021 15:21:24</t>
  </si>
  <si>
    <t>DERBENT TR-6 45-83-L00411_955160549_955160549</t>
  </si>
  <si>
    <t>26.11.2021 11:20:37</t>
  </si>
  <si>
    <t>26.11.2021 20:06:19</t>
  </si>
  <si>
    <t>26.11.2021 19:25:49</t>
  </si>
  <si>
    <t>26.11.2021 20:21:58</t>
  </si>
  <si>
    <t>M-2122 35-03-M02122_912565099_912565099</t>
  </si>
  <si>
    <t>26.11.2021 14:58:30</t>
  </si>
  <si>
    <t>26.11.2021 19:03:49</t>
  </si>
  <si>
    <t>KEMALİYE DM (TR-1) 45-73-M00150_ALAŞEHİR GİRİŞ PİYADELER KÖKDEN M08_66715924</t>
  </si>
  <si>
    <t>26.11.2021 23:05:53</t>
  </si>
  <si>
    <t>26.11.2021 23:10:13</t>
  </si>
  <si>
    <t>26.11.2021 19:05:22</t>
  </si>
  <si>
    <t>27.11.2021 03:35:17</t>
  </si>
  <si>
    <t>HACIBEY TR-6/A 45-73-M01161_945670443_945670443</t>
  </si>
  <si>
    <t>26.11.2021 16:45:06</t>
  </si>
  <si>
    <t>26.11.2021 17:37:28</t>
  </si>
  <si>
    <t>26.11.2021 23:54:41</t>
  </si>
  <si>
    <t>27.11.2021 03:00:39</t>
  </si>
  <si>
    <t>K-1031 35-01-K01031_K-1210 K02_2117692</t>
  </si>
  <si>
    <t>26.11.2021 10:45:12</t>
  </si>
  <si>
    <t>26.11.2021 17:40:08</t>
  </si>
  <si>
    <t>İZZETTİN KÖK 45-83-M00132_SİNİRLİ M02_2107098</t>
  </si>
  <si>
    <t>26.11.2021 15:32:58</t>
  </si>
  <si>
    <t>26.11.2021 16:41:20</t>
  </si>
  <si>
    <t>26.11.2021 22:22:43</t>
  </si>
  <si>
    <t>26.11.2021 22:40:00</t>
  </si>
  <si>
    <t>ŞEMİKLER TM 35-04-A00003_ŞEMİKLER-13 K43_2312132</t>
  </si>
  <si>
    <t>26.11.2021 08:26:00</t>
  </si>
  <si>
    <t>26.11.2021 09:19:24</t>
  </si>
  <si>
    <t>L-208 35-18-L00208_35-18-L00208_2373067</t>
  </si>
  <si>
    <t>26.11.2021 03:51:21</t>
  </si>
  <si>
    <t>26.11.2021 04:21:27</t>
  </si>
  <si>
    <t>26.11.2021 20:23:10</t>
  </si>
  <si>
    <t>26.11.2021 21:16:00</t>
  </si>
  <si>
    <t>DM-8/9-A 45-71-M00291_45-71-M00291_2370183</t>
  </si>
  <si>
    <t>26.11.2021 20:29:48</t>
  </si>
  <si>
    <t>27.11.2021 04:04:23</t>
  </si>
  <si>
    <t>26.11.2021 09:00:36</t>
  </si>
  <si>
    <t>26.11.2021 09:02:16</t>
  </si>
  <si>
    <t>26.11.2021 17:13:00</t>
  </si>
  <si>
    <t>26.11.2021 18:43:18</t>
  </si>
  <si>
    <t>TR-2/76 45-83-M00774_955153953_955153953</t>
  </si>
  <si>
    <t>26.11.2021 21:05:09</t>
  </si>
  <si>
    <t>26.11.2021 22:42:42</t>
  </si>
  <si>
    <t>DEMİRKÖPRÜ TM 45-78-A00005_ALAŞEHİR M03_2329520</t>
  </si>
  <si>
    <t>26.11.2021 12:25:00</t>
  </si>
  <si>
    <t>26.11.2021 12:34:00</t>
  </si>
  <si>
    <t>26.11.2021 21:17:23</t>
  </si>
  <si>
    <t>26.11.2021 21:29:23</t>
  </si>
  <si>
    <t>TURGUTALP TR-4 45-82-M00054_B_56386551_56386551</t>
  </si>
  <si>
    <t>26.11.2021 23:02:41</t>
  </si>
  <si>
    <t>27.11.2021 03:52:37</t>
  </si>
  <si>
    <t>26.11.2021 09:32:15</t>
  </si>
  <si>
    <t>26.11.2021 16:43:04</t>
  </si>
  <si>
    <t>TR-35 35-30-L00035_955330653_955330653</t>
  </si>
  <si>
    <t>26.11.2021 21:05:12</t>
  </si>
  <si>
    <t>27.11.2021 04:10:13</t>
  </si>
  <si>
    <t>DM-8/9-A 45-71-M00291_D_56394120_56394120</t>
  </si>
  <si>
    <t>26.11.2021 21:49:00</t>
  </si>
  <si>
    <t>27.11.2021 00:04:21</t>
  </si>
  <si>
    <t>L-166 35-18-L00166_11003074_56372863_56372863</t>
  </si>
  <si>
    <t>26.11.2021 17:36:29</t>
  </si>
  <si>
    <t>26.11.2021 20:35:00</t>
  </si>
  <si>
    <t>KİPA DM 35-26-M00283_YAZIBAŞI-2 M02_66064139</t>
  </si>
  <si>
    <t>26.11.2021 22:36:17</t>
  </si>
  <si>
    <t>26.11.2021 22:56:30</t>
  </si>
  <si>
    <t>26.11.2021 21:33:11</t>
  </si>
  <si>
    <t>26.11.2021 22:43:28</t>
  </si>
  <si>
    <t>SART TR-1 KÖK 45-78-M00168__82126559_82126559</t>
  </si>
  <si>
    <t>26.11.2021 09:23:55</t>
  </si>
  <si>
    <t>26.11.2021 15:41:55</t>
  </si>
  <si>
    <t>KÜRKÇÜ TR-1 45-81-M00089_A_56401569_56401569</t>
  </si>
  <si>
    <t>26.11.2021 16:04:17</t>
  </si>
  <si>
    <t>26.11.2021 16:49:05</t>
  </si>
  <si>
    <t>26.11.2021 13:35:00</t>
  </si>
  <si>
    <t>26.11.2021 15:14:56</t>
  </si>
  <si>
    <t>ÇUKURKÖY KÖK 35-29-L00034_HatBaşıAyırıcı_53133452 L04_53133452</t>
  </si>
  <si>
    <t>26.11.2021 06:17:12</t>
  </si>
  <si>
    <t>26.11.2021 10:50:51</t>
  </si>
  <si>
    <t>26.11.2021 21:52:11</t>
  </si>
  <si>
    <t>26.11.2021 22:58:52</t>
  </si>
  <si>
    <t>M-1239 35-01-M01239_A A1_5857729</t>
  </si>
  <si>
    <t>26.11.2021 10:07:21</t>
  </si>
  <si>
    <t>26.11.2021 13:51:08</t>
  </si>
  <si>
    <t>TR-1-5/5 35-20-L00063_5825186_56373587_56373587</t>
  </si>
  <si>
    <t>26.11.2021 09:38:00</t>
  </si>
  <si>
    <t>26.11.2021 12:45:00</t>
  </si>
  <si>
    <t>BATTALMUSTAFA PEHLİVANLAR TR-1 45-77-L00203_A_56356301_56356301</t>
  </si>
  <si>
    <t>26.11.2021 21:06:12</t>
  </si>
  <si>
    <t>27.11.2021 01:28:55</t>
  </si>
  <si>
    <t>ASARLIK TR-13 35-28-M00180_8000669_56367462_56367462</t>
  </si>
  <si>
    <t>26.11.2021 20:16:12</t>
  </si>
  <si>
    <t>26.11.2021 22:40:44</t>
  </si>
  <si>
    <t>MENEMEN TR-3 35-28-L00003_A_56359437_56359437</t>
  </si>
  <si>
    <t>26.11.2021 20:28:39</t>
  </si>
  <si>
    <t>27.11.2021 00:53:01</t>
  </si>
  <si>
    <t>URLA İM 35-19-A00001_TR-2 ŞEHİR FİDERİ L02_2307113</t>
  </si>
  <si>
    <t>26.11.2021 16:38:42</t>
  </si>
  <si>
    <t>26.11.2021 17:45:33</t>
  </si>
  <si>
    <t>26.11.2021 21:07:01</t>
  </si>
  <si>
    <t>26.11.2021 22:34:18</t>
  </si>
  <si>
    <t>TEKNOPET KÖK-2 35-27-M00593_ARMUTLU TR-21/TR-22/A.CANCAN SULAMA GRUBU M02_72162540</t>
  </si>
  <si>
    <t>26.11.2021 22:22:03</t>
  </si>
  <si>
    <t>26.11.2021 23:36:35</t>
  </si>
  <si>
    <t>KAPIKAYA TR-1 35-17-M00185_35-17-M00185_2375392</t>
  </si>
  <si>
    <t>26.11.2021 23:05:26</t>
  </si>
  <si>
    <t>27.11.2021 01:01:03</t>
  </si>
  <si>
    <t>AŞAĞIKIRIKLAR DM 35-16-M00448_TOPÇAM M05_2334650</t>
  </si>
  <si>
    <t>26.11.2021 09:20:48</t>
  </si>
  <si>
    <t>26.11.2021 11:04:15</t>
  </si>
  <si>
    <t>MENEMEN TR-25 35-28-L00025_953383981_953383981</t>
  </si>
  <si>
    <t>26.11.2021 21:22:34</t>
  </si>
  <si>
    <t>27.11.2021 00:44:58</t>
  </si>
  <si>
    <t>26.11.2021 23:10:33</t>
  </si>
  <si>
    <t>26.11.2021 23:11:43</t>
  </si>
  <si>
    <t>KOLDERE TR-2 45-80-M00114_956539699_956539699</t>
  </si>
  <si>
    <t>26.11.2021 10:23:35</t>
  </si>
  <si>
    <t>26.11.2021 13:03:40</t>
  </si>
  <si>
    <t>ÇAKMAKLI TR-2 35-17-M00346_950305670_950305670</t>
  </si>
  <si>
    <t>26.11.2021 08:42:30</t>
  </si>
  <si>
    <t>26.11.2021 17:27:40</t>
  </si>
  <si>
    <t>FATMA ŞENER SULAMA GRUBU TR 35-27-M00355_DIREK TIPI TRAFO HUCRESI H01_2049439</t>
  </si>
  <si>
    <t>26.11.2021 17:39:40</t>
  </si>
  <si>
    <t>26.11.2021 19:54:39</t>
  </si>
  <si>
    <t>DİKİLİ İM 35-30-A00001_CUMHURİYET (DİKİLİ TM) M01_72356798</t>
  </si>
  <si>
    <t>26.11.2021 21:58:17</t>
  </si>
  <si>
    <t>26.11.2021 22:05:00</t>
  </si>
  <si>
    <t>TR-32 35-30-L00032_B_56365530_56365530</t>
  </si>
  <si>
    <t>26.11.2021 19:19:28</t>
  </si>
  <si>
    <t>26.11.2021 20:25:26</t>
  </si>
  <si>
    <t>26.11.2021 02:57:33</t>
  </si>
  <si>
    <t>26.11.2021 03:27:30</t>
  </si>
  <si>
    <t>DM-1/TR-3 35-14-M00314_956642617_956642617</t>
  </si>
  <si>
    <t>26.11.2021 10:39:12</t>
  </si>
  <si>
    <t>26.11.2021 12:49:26</t>
  </si>
  <si>
    <t>L-105 35-18-L00105_OVACIK KÖYÜ AZMAK MEVKİ L03_2324753</t>
  </si>
  <si>
    <t>26.11.2021 21:42:36</t>
  </si>
  <si>
    <t>26.11.2021 22:26:42</t>
  </si>
  <si>
    <t>TR-31 35-16-L00031_TR-34 L02_67586221</t>
  </si>
  <si>
    <t>26.11.2021 23:24:58</t>
  </si>
  <si>
    <t>27.11.2021 00:50:20</t>
  </si>
  <si>
    <t>IŞIKLAR TR-1 35-29-L00088_A_56360638_56360638</t>
  </si>
  <si>
    <t>26.11.2021 13:37:46</t>
  </si>
  <si>
    <t>26.11.2021 17:33:30</t>
  </si>
  <si>
    <t>K-364 35-04-K00364_H_56363063_56363063</t>
  </si>
  <si>
    <t>26.11.2021 19:57:37</t>
  </si>
  <si>
    <t>ÇUKUROVA KİMYA EML 45-71-M01185_DAĞITIM TRAFO ÇUKUROVA KİMYA EML M03_72254201</t>
  </si>
  <si>
    <t>26.11.2021 21:50:48</t>
  </si>
  <si>
    <t>27.11.2021 03:47:30</t>
  </si>
  <si>
    <t>M-1057 35-02-M01057_948534244_948534244</t>
  </si>
  <si>
    <t>26.11.2021 09:53:11</t>
  </si>
  <si>
    <t>26.11.2021 18:55:19</t>
  </si>
  <si>
    <t>MENEMEN TR-55 35-28-L00055_9148862_56390107_56390107</t>
  </si>
  <si>
    <t>26.11.2021 20:18:06</t>
  </si>
  <si>
    <t>26.11.2021 22:40:59</t>
  </si>
  <si>
    <t>MENEMEN TR-41 35-28-L00041_10269252 c1b_5768596</t>
  </si>
  <si>
    <t>26.11.2021 02:13:00</t>
  </si>
  <si>
    <t>26.11.2021 03:53:21</t>
  </si>
  <si>
    <t>26.11.2021 21:09:33</t>
  </si>
  <si>
    <t>26.11.2021 23:04:33</t>
  </si>
  <si>
    <t>TR-114 35-15-M00114_95000482888_95000482888</t>
  </si>
  <si>
    <t>26.11.2021 16:59:33</t>
  </si>
  <si>
    <t>L-262 ÇİÇEKÇİ PARKI 35-18-L00262_F F03_79363646</t>
  </si>
  <si>
    <t>26.11.2021 14:36:08</t>
  </si>
  <si>
    <t>26.11.2021 19:03:01</t>
  </si>
  <si>
    <t>TR-27 45-78-L00027_TR-33 L02_2328644</t>
  </si>
  <si>
    <t>26.11.2021 22:48:15</t>
  </si>
  <si>
    <t>26.11.2021 23:17:06</t>
  </si>
  <si>
    <t>26.11.2021 23:01:35</t>
  </si>
  <si>
    <t>27.11.2021 03:12:44</t>
  </si>
  <si>
    <t>TR-136 TORASAN 35-19-L00136_11223713_56392110_56392110</t>
  </si>
  <si>
    <t>26.11.2021 18:44:03</t>
  </si>
  <si>
    <t>26.11.2021 20:46:35</t>
  </si>
  <si>
    <t>KAYAKÖY İM 35-15-A00006_KAYAKÖY ÇIKIŞ L02_66921421</t>
  </si>
  <si>
    <t>26.11.2021 17:05:23</t>
  </si>
  <si>
    <t>26.11.2021 17:21:00</t>
  </si>
  <si>
    <t>K-3045 35-02-K03045_R_56380367_56380367</t>
  </si>
  <si>
    <t>26.11.2021 23:11:39</t>
  </si>
  <si>
    <t>27.11.2021 00:19:53</t>
  </si>
  <si>
    <t>SOMA TR-8 45-82-M00008__72374597_72374597</t>
  </si>
  <si>
    <t>26.11.2021 22:56:34</t>
  </si>
  <si>
    <t>27.11.2021 01:31:05</t>
  </si>
  <si>
    <t>26.11.2021 12:21:58</t>
  </si>
  <si>
    <t>26.11.2021 13:12:20</t>
  </si>
  <si>
    <t>26.11.2021 11:52:36</t>
  </si>
  <si>
    <t>26.11.2021 11:54:52</t>
  </si>
  <si>
    <t>AKÇAŞEHİR TR-2 35-29-L00172_35-29-L00172_2371402</t>
  </si>
  <si>
    <t>26.11.2021 20:21:47</t>
  </si>
  <si>
    <t>27.11.2021 04:12:11</t>
  </si>
  <si>
    <t>L-142 MAVİ BESTE SİTESİ 35-18-L00142_D d6b_5956308</t>
  </si>
  <si>
    <t>26.11.2021 19:59:17</t>
  </si>
  <si>
    <t>26.11.2021 21:02:06</t>
  </si>
  <si>
    <t>DOĞANCI AYVAZLAR TR-5 35-31-L00327_35-31-L00327_2364995</t>
  </si>
  <si>
    <t>26.11.2021 15:48:07</t>
  </si>
  <si>
    <t>26.11.2021 18:45:03</t>
  </si>
  <si>
    <t>26.11.2021 13:48:20</t>
  </si>
  <si>
    <t>26.11.2021 21:23:00</t>
  </si>
  <si>
    <t>KAPLAN TR-1 35-29-M00091_B_56400164_56400164</t>
  </si>
  <si>
    <t>26.11.2021 19:41:01</t>
  </si>
  <si>
    <t>27.11.2021 10:02:06</t>
  </si>
  <si>
    <t>M-2538 35-02-M02538_M-2546 M01_81681928</t>
  </si>
  <si>
    <t>26.11.2021 13:16:00</t>
  </si>
  <si>
    <t>26.11.2021 14:52:57</t>
  </si>
  <si>
    <t>26.11.2021 10:28:24</t>
  </si>
  <si>
    <t>26.11.2021 12:35:25</t>
  </si>
  <si>
    <t>YENİ FOÇA TR-9 35-23-M00009_95000070167_95000070167</t>
  </si>
  <si>
    <t>26.11.2021 11:24:27</t>
  </si>
  <si>
    <t>26.11.2021 12:11:07</t>
  </si>
  <si>
    <t>HALİLLER KÖK 35-31-L00228_UMURCALI L09_72238623</t>
  </si>
  <si>
    <t>26.11.2021 14:10:04</t>
  </si>
  <si>
    <t>26.11.2021 18:25:48</t>
  </si>
  <si>
    <t>ÇANAKÇI TR-1 45-72-L00165_DIREK TIPI TRAFO HUCRESI H01_2125242</t>
  </si>
  <si>
    <t>26.11.2021 21:08:47</t>
  </si>
  <si>
    <t>26.11.2021 22:19:24</t>
  </si>
  <si>
    <t>TR-91 35-19-L00091_5649659_56353770_56353770</t>
  </si>
  <si>
    <t>26.11.2021 14:36:01</t>
  </si>
  <si>
    <t>26.11.2021 19:15:30</t>
  </si>
  <si>
    <t>TR-37 35-30-L00037_35-30-L00037_72089892</t>
  </si>
  <si>
    <t>26.11.2021 22:45:26</t>
  </si>
  <si>
    <t>27.11.2021 02:34:56</t>
  </si>
  <si>
    <t>_A_56395250_56395250</t>
  </si>
  <si>
    <t>26.11.2021 21:16:36</t>
  </si>
  <si>
    <t>27.11.2021 00:42:11</t>
  </si>
  <si>
    <t>M-2212 DOĞANCILAR TR-1 35-03-M02212_35-03-M02212_2367208</t>
  </si>
  <si>
    <t>26.11.2021 10:15:39</t>
  </si>
  <si>
    <t>26.11.2021 17:12:36</t>
  </si>
  <si>
    <t>26.11.2021 22:02:36</t>
  </si>
  <si>
    <t>27.11.2021 02:42:22</t>
  </si>
  <si>
    <t>SANCAKLI BOZKÖY KÖK 45-71-M00087_SULAMA M02_61320832</t>
  </si>
  <si>
    <t>26.11.2021 21:55:29</t>
  </si>
  <si>
    <t>27.11.2021 02:40:17</t>
  </si>
  <si>
    <t>TR-297 SAYDAM SİTESİ 35-19-M00121_35-19-M00121_2358137</t>
  </si>
  <si>
    <t>26.11.2021 19:11:16</t>
  </si>
  <si>
    <t>26.11.2021 23:32:24</t>
  </si>
  <si>
    <t>K-1406 35-01-K01406_R_56381096_56381096</t>
  </si>
  <si>
    <t>26.11.2021 19:55:09</t>
  </si>
  <si>
    <t>26.11.2021 20:52:48</t>
  </si>
  <si>
    <t>AŞAĞICUMA DM 35-16-M00103_TERZİHALİLLER M03_72040415</t>
  </si>
  <si>
    <t>26.11.2021 22:24:27</t>
  </si>
  <si>
    <t>27.11.2021 01:11:42</t>
  </si>
  <si>
    <t>K-3148 35-04-K03148_910567195_910567195</t>
  </si>
  <si>
    <t>26.11.2021 09:49:52</t>
  </si>
  <si>
    <t>26.11.2021 18:18:30</t>
  </si>
  <si>
    <t>26.11.2021 10:20:17</t>
  </si>
  <si>
    <t>26.11.2021 10:33:00</t>
  </si>
  <si>
    <t>L-426 ESKİ GARAJ 35-18-L00426_G g1_5957892</t>
  </si>
  <si>
    <t>26.11.2021 10:25:08</t>
  </si>
  <si>
    <t>26.11.2021 14:40:27</t>
  </si>
  <si>
    <t>KINIK ORGANİZE DM 35-24-M00208_ORGANİZE SANAYİ ÇIKIŞI M018_72108289</t>
  </si>
  <si>
    <t>26.11.2021 17:02:53</t>
  </si>
  <si>
    <t>26.11.2021 18:24:08</t>
  </si>
  <si>
    <t>26.11.2021 09:32:47</t>
  </si>
  <si>
    <t>26.11.2021 10:20:16</t>
  </si>
  <si>
    <t>TR-1/21 45-72-M00021_TR-1/27 M03_61377549</t>
  </si>
  <si>
    <t>26.11.2021 13:39:51</t>
  </si>
  <si>
    <t>26.11.2021 14:07:05</t>
  </si>
  <si>
    <t>26.11.2021 15:54:39</t>
  </si>
  <si>
    <t>26.11.2021 16:30:19</t>
  </si>
  <si>
    <t>ASARLIK TR-11 35-28-L00129_35-28-L00129_2377225</t>
  </si>
  <si>
    <t>26.11.2021 22:01:23</t>
  </si>
  <si>
    <t>27.11.2021 01:38:02</t>
  </si>
  <si>
    <t>M-2589 35-01-M02589_911588256_911588256</t>
  </si>
  <si>
    <t>26.11.2021 23:25:41</t>
  </si>
  <si>
    <t>27.11.2021 01:18:26</t>
  </si>
  <si>
    <t>K-963 35-02-K00963_913132943_913132943</t>
  </si>
  <si>
    <t>26.11.2021 20:53:40</t>
  </si>
  <si>
    <t>26.11.2021 22:50:09</t>
  </si>
  <si>
    <t>YAHŞELLİ TR-4 35-28-M00194_35-28-M00194_2374031</t>
  </si>
  <si>
    <t>26.11.2021 21:58:57</t>
  </si>
  <si>
    <t>26.11.2021 23:33:49</t>
  </si>
  <si>
    <t>ÇİÇEKLİ TR-1 45-75-M00308_945615556_945615556</t>
  </si>
  <si>
    <t>26.11.2021 15:00:58</t>
  </si>
  <si>
    <t>26.11.2021 18:22:00</t>
  </si>
  <si>
    <t>HACIÜMMETLER TR-1 45-75-M00085_45-75-M00085_2374615</t>
  </si>
  <si>
    <t>26.11.2021 18:15:56</t>
  </si>
  <si>
    <t>26.11.2021 19:28:31</t>
  </si>
  <si>
    <t>MURADİYE DM-5/6 KÖK 45-71-M00245_KENT BETON M08_72097653</t>
  </si>
  <si>
    <t>26.11.2021 14:05:02</t>
  </si>
  <si>
    <t>26.11.2021 19:50:22</t>
  </si>
  <si>
    <t>TR-1/2 BAYSAN KABİN 35-20-L00002_955211494_955211494</t>
  </si>
  <si>
    <t>26.11.2021 12:47:02</t>
  </si>
  <si>
    <t>26.11.2021 14:08:27</t>
  </si>
  <si>
    <t>DM-22 45-71-M01177_ROSEBAY TR-1 M04_2085398</t>
  </si>
  <si>
    <t>26.11.2021 21:14:07</t>
  </si>
  <si>
    <t>26.11.2021 21:55:00</t>
  </si>
  <si>
    <t>26.11.2021 15:27:40</t>
  </si>
  <si>
    <t>26.11.2021 16:36:49</t>
  </si>
  <si>
    <t>K-1410 35-07-K01410_910298048_910298048</t>
  </si>
  <si>
    <t>26.11.2021 20:25:31</t>
  </si>
  <si>
    <t>26.11.2021 21:55:43</t>
  </si>
  <si>
    <t>TR-7/B 45-77-L00353_945488033_945488033</t>
  </si>
  <si>
    <t>26.11.2021 09:35:57</t>
  </si>
  <si>
    <t>26.11.2021 11:16:19</t>
  </si>
  <si>
    <t>DERBENT TR-6 45-83-L00411_955161027_955161027</t>
  </si>
  <si>
    <t>26.11.2021 21:12:32</t>
  </si>
  <si>
    <t>26.11.2021 22:50:16</t>
  </si>
  <si>
    <t>DEMİRCİLİ DM 35-15-L00895_KAYAKÖY İM L05_2335953</t>
  </si>
  <si>
    <t>26.11.2021 11:40:36</t>
  </si>
  <si>
    <t>26.11.2021 12:17:46</t>
  </si>
  <si>
    <t>TOKİ TR-1 35-29-M00132_ M01_2101246</t>
  </si>
  <si>
    <t>26.11.2021 20:27:47</t>
  </si>
  <si>
    <t>27.11.2021 02:00:40</t>
  </si>
  <si>
    <t>26.11.2021 22:12:13</t>
  </si>
  <si>
    <t>27.11.2021 01:14:06</t>
  </si>
  <si>
    <t>MURADİYE DM-4/12 45-71-M00214_C_60984869_60984869</t>
  </si>
  <si>
    <t>26.11.2021 21:00:27</t>
  </si>
  <si>
    <t>27.11.2021 03:56:44</t>
  </si>
  <si>
    <t>YENİFOÇA TR-52 35-23-M00052_35-23-M00052_2357670</t>
  </si>
  <si>
    <t>26.11.2021 09:24:04</t>
  </si>
  <si>
    <t>26.11.2021 16:10:11</t>
  </si>
  <si>
    <t>M-127 35-02-M00127_35-02-M00127_2354150</t>
  </si>
  <si>
    <t>26.11.2021 22:10:33</t>
  </si>
  <si>
    <t>26.11.2021 23:08:27</t>
  </si>
  <si>
    <t>ALİAĞA GIS TM 35-17-A00014_KARDEMİR-2 (2H07) M020_66127965</t>
  </si>
  <si>
    <t>26.11.2021 10:58:26</t>
  </si>
  <si>
    <t>26.11.2021 13:17:40</t>
  </si>
  <si>
    <t>K-1648 35-03-K01648_913655683_913655683</t>
  </si>
  <si>
    <t>26.11.2021 23:56:50</t>
  </si>
  <si>
    <t>27.11.2021 02:23:40</t>
  </si>
  <si>
    <t>TR-1/28 45-72-M00028_TR-1/36 M04_66492591</t>
  </si>
  <si>
    <t>26.11.2021 08:19:28</t>
  </si>
  <si>
    <t>26.11.2021 08:50:17</t>
  </si>
  <si>
    <t>ÇETMEN DM 35-26-M00924_SELAMPEN M03_2307170</t>
  </si>
  <si>
    <t>26.11.2021 22:35:43</t>
  </si>
  <si>
    <t>26.11.2021 22:51:00</t>
  </si>
  <si>
    <t>26.11.2021 20:34:10</t>
  </si>
  <si>
    <t>26.11.2021 20:54:34</t>
  </si>
  <si>
    <t>K-3157 35-07-K03157_35-07-K03157_2350919</t>
  </si>
  <si>
    <t>26.11.2021 16:59:52</t>
  </si>
  <si>
    <t>26.11.2021 17:44:15</t>
  </si>
  <si>
    <t>26.11.2021 22:06:26</t>
  </si>
  <si>
    <t>26.11.2021 22:08:27</t>
  </si>
  <si>
    <t>K-4558 35-02-K04558_A_56378638_56378638</t>
  </si>
  <si>
    <t>26.11.2021 23:34:39</t>
  </si>
  <si>
    <t>27.11.2021 00:55:31</t>
  </si>
  <si>
    <t>EBSO TM 35-09-A00001_İSTASYONALTI M11_2314250</t>
  </si>
  <si>
    <t>26.11.2021 13:29:37</t>
  </si>
  <si>
    <t>26.11.2021 15:55:00</t>
  </si>
  <si>
    <t>KARABURUN MERKEZ DM 35-21-L00002_KARABURUN TR-4/18 İSKELE L04_72170454</t>
  </si>
  <si>
    <t>26.11.2021 21:24:34</t>
  </si>
  <si>
    <t>27.11.2021 02:28:52</t>
  </si>
  <si>
    <t>TR-161 35-26-M00161__56359640_56359640</t>
  </si>
  <si>
    <t>26.11.2021 09:08:19</t>
  </si>
  <si>
    <t>26.11.2021 09:55:23</t>
  </si>
  <si>
    <t>26.11.2021 14:47:08</t>
  </si>
  <si>
    <t>26.11.2021 17:33:26</t>
  </si>
  <si>
    <t>ASARLIK TR-18 35-28-M00171_11025739_56379577_56379577</t>
  </si>
  <si>
    <t>26.11.2021 11:20:47</t>
  </si>
  <si>
    <t>26.11.2021 15:48:50</t>
  </si>
  <si>
    <t>TR-2/4 45-83-L00004_48078023_56386842_56386842</t>
  </si>
  <si>
    <t>26.11.2021 21:14:58</t>
  </si>
  <si>
    <t>26.11.2021 21:53:38</t>
  </si>
  <si>
    <t>BADEMLİ ÜÇCEVİZLER MANDALİNLİK MEV. TR-26 35-15-L01040_35-15-L01040_2364710</t>
  </si>
  <si>
    <t>26.11.2021 20:02:21</t>
  </si>
  <si>
    <t>26.11.2021 22:09:55</t>
  </si>
  <si>
    <t>TR-2/69 (15,8) 45-83-L00069_955150245_955150245</t>
  </si>
  <si>
    <t>26.11.2021 01:22:47</t>
  </si>
  <si>
    <t>26.11.2021 01:51:40</t>
  </si>
  <si>
    <t>TR-2/87 45-83-L00087_48125299_56396643_56396643</t>
  </si>
  <si>
    <t>26.11.2021 21:19:32</t>
  </si>
  <si>
    <t>26.11.2021 22:24:03</t>
  </si>
  <si>
    <t>K-1923 35-10-K01923_H_56380517_56380517</t>
  </si>
  <si>
    <t>26.11.2021 14:22:51</t>
  </si>
  <si>
    <t>26.11.2021 18:48:04</t>
  </si>
  <si>
    <t>26.11.2021 21:25:29</t>
  </si>
  <si>
    <t>26.11.2021 22:21:00</t>
  </si>
  <si>
    <t>TR-61 35-16-L00061_47588426_56353624_56353624</t>
  </si>
  <si>
    <t>26.11.2021 10:03:13</t>
  </si>
  <si>
    <t>26.11.2021 11:46:55</t>
  </si>
  <si>
    <t>26.11.2021 21:20:21</t>
  </si>
  <si>
    <t>26.11.2021 21:44:22</t>
  </si>
  <si>
    <t>26.11.2021 10:24:26</t>
  </si>
  <si>
    <t>26.11.2021 10:24:56</t>
  </si>
  <si>
    <t>YENİFOÇA TR-1 DM 35-23-M00001_B_56399235_56399235</t>
  </si>
  <si>
    <t>26.11.2021 19:01:00</t>
  </si>
  <si>
    <t>26.11.2021 20:45:33</t>
  </si>
  <si>
    <t>DM-16/21 45-71-M00587_953184062_953184062</t>
  </si>
  <si>
    <t>26.11.2021 13:24:00</t>
  </si>
  <si>
    <t>26.11.2021 14:41:35</t>
  </si>
  <si>
    <t>M-998 35-03-M00998_M-1664 M01_41946283</t>
  </si>
  <si>
    <t>26.11.2021 10:53:22</t>
  </si>
  <si>
    <t>26.11.2021 12:10:00</t>
  </si>
  <si>
    <t>TR-9 35-13-L00009_A_56366778_56366778</t>
  </si>
  <si>
    <t>26.11.2021 20:52:06</t>
  </si>
  <si>
    <t>26.11.2021 21:29:20</t>
  </si>
  <si>
    <t>26.11.2021 03:15:39</t>
  </si>
  <si>
    <t>26.11.2021 04:18:48</t>
  </si>
  <si>
    <t>26.11.2021 14:20:32</t>
  </si>
  <si>
    <t>26.11.2021 14:22:42</t>
  </si>
  <si>
    <t>DERBENT İM-DM 45-83-A00004_MANİSA-2 M12_2331771</t>
  </si>
  <si>
    <t>26.11.2021 09:26:40</t>
  </si>
  <si>
    <t>26.11.2021 10:52:21</t>
  </si>
  <si>
    <t>DM-2/2 35-28-M00128_953386042_953386042</t>
  </si>
  <si>
    <t>26.11.2021 21:23:47</t>
  </si>
  <si>
    <t>27.11.2021 01:08:24</t>
  </si>
  <si>
    <t>BERGAMA İM-2 35-16-A00002_TR-128(TM-2/128) L11_2311756</t>
  </si>
  <si>
    <t>26.11.2021 22:22:07</t>
  </si>
  <si>
    <t>27.11.2021 00:44:00</t>
  </si>
  <si>
    <t>İSKELE KÖK 35-19-L00275_URLA İM L01_72119360</t>
  </si>
  <si>
    <t>26.11.2021 16:46:02</t>
  </si>
  <si>
    <t>26.11.2021 16:47:32</t>
  </si>
  <si>
    <t>L-290 35-18-L00290_35-18-L00290_72106157</t>
  </si>
  <si>
    <t>26.11.2021 19:29:09</t>
  </si>
  <si>
    <t>26.11.2021 23:05:02</t>
  </si>
  <si>
    <t>KAYAPINAR KÖK 45-71-M02146_KAYAPINAR M06_60777325</t>
  </si>
  <si>
    <t>26.11.2021 20:09:43</t>
  </si>
  <si>
    <t>27.11.2021 04:06:21</t>
  </si>
  <si>
    <t>M-1213 35-03-M01213_M-1214 M02_41969933</t>
  </si>
  <si>
    <t>26.11.2021 12:18:20</t>
  </si>
  <si>
    <t>26.11.2021 14:13:40</t>
  </si>
  <si>
    <t>L-132 35-18-L00132_L-133 L04_50002368</t>
  </si>
  <si>
    <t>26.11.2021 20:37:41</t>
  </si>
  <si>
    <t>27.11.2021 00:47:41</t>
  </si>
  <si>
    <t>TR-15 ( M-715) 35-30-M00715_955300270_955300270</t>
  </si>
  <si>
    <t>26.11.2021 08:50:02</t>
  </si>
  <si>
    <t>26.11.2021 09:52:27</t>
  </si>
  <si>
    <t>TR-45 35-16-L00045_TR-43 L01_67595073</t>
  </si>
  <si>
    <t>26.11.2021 22:33:13</t>
  </si>
  <si>
    <t>26.11.2021 22:38:58</t>
  </si>
  <si>
    <t>YENİ TOKİ TR-13 45-71-M02267_72268644 C01_72267970</t>
  </si>
  <si>
    <t>26.11.2021 08:12:25</t>
  </si>
  <si>
    <t>26.11.2021 13:12:56</t>
  </si>
  <si>
    <t>ÇUKURKÖY KÖK 35-29-L00034_ÇUKURKÖY ENH L06_2087132</t>
  </si>
  <si>
    <t>26.11.2021 19:45:34</t>
  </si>
  <si>
    <t>27.11.2021 00:07:00</t>
  </si>
  <si>
    <t>K-1755 35-02-K01755_C_56379932_56379932</t>
  </si>
  <si>
    <t>26.11.2021 09:23:13</t>
  </si>
  <si>
    <t>26.11.2021 17:08:12</t>
  </si>
  <si>
    <t>DM-21/20(TARIK ALMIŞ) 45-71-M00477_C_56397187_56397187</t>
  </si>
  <si>
    <t>26.11.2021 20:57:43</t>
  </si>
  <si>
    <t>27.11.2021 00:07:13</t>
  </si>
  <si>
    <t>KADIKÖY TR-3 35-16-M00147_953333031_953333031</t>
  </si>
  <si>
    <t>26.11.2021 00:10:28</t>
  </si>
  <si>
    <t>26.11.2021 01:36:47</t>
  </si>
  <si>
    <t>TR-73 ( M-773) 35-30-M00773_43005056 _43010893</t>
  </si>
  <si>
    <t>26.11.2021 18:54:54</t>
  </si>
  <si>
    <t>26.11.2021 20:12:28</t>
  </si>
  <si>
    <t>26.11.2021 22:07:02</t>
  </si>
  <si>
    <t>27.11.2021 01:17:22</t>
  </si>
  <si>
    <t>KAZIKBAĞLARI TR-1 35-16-M00482_6442037_56375812_56375812</t>
  </si>
  <si>
    <t>26.11.2021 21:55:05</t>
  </si>
  <si>
    <t>27.11.2021 05:40:53</t>
  </si>
  <si>
    <t>M-2589 35-01-M02589_911586033_911586033</t>
  </si>
  <si>
    <t>26.11.2021 22:53:06</t>
  </si>
  <si>
    <t>27.11.2021 00:51:14</t>
  </si>
  <si>
    <t>ÇANDARLI DM-TR-20 35-30-M00020_DENİZKÖY KÖYLER M04_72352815</t>
  </si>
  <si>
    <t>26.11.2021 22:04:43</t>
  </si>
  <si>
    <t>26.11.2021 23:21:17</t>
  </si>
  <si>
    <t>26.11.2021 17:09:26</t>
  </si>
  <si>
    <t>26.11.2021 18:02:41</t>
  </si>
  <si>
    <t>EMİRALEM TR-18 KÖK 35-28-M00239_EMİRALEM TR-15 M04_66567533</t>
  </si>
  <si>
    <t>26.11.2021 19:55:33</t>
  </si>
  <si>
    <t>26.11.2021 21:30:04</t>
  </si>
  <si>
    <t>26.11.2021 16:03:31</t>
  </si>
  <si>
    <t>26.11.2021 16:56:06</t>
  </si>
  <si>
    <t>KARAOĞLANLI TR-2 45-71-M00092_45-71-M00092_2353702</t>
  </si>
  <si>
    <t>26.11.2021 10:03:49</t>
  </si>
  <si>
    <t>26.11.2021 12:07:17</t>
  </si>
  <si>
    <t>DAĞDERE DM 45-72-M00097_TAVUK KÜMESLERİ M07_2331563</t>
  </si>
  <si>
    <t>26.11.2021 12:07:49</t>
  </si>
  <si>
    <t>26.11.2021 14:40:56</t>
  </si>
  <si>
    <t>26.11.2021 23:35:27</t>
  </si>
  <si>
    <t>27.11.2021 00:03:43</t>
  </si>
  <si>
    <t>ALİAĞA GIS TM 35-17-A00014_BELEDİYE-2 (2H05) M018_66128140</t>
  </si>
  <si>
    <t>26.11.2021 10:48:56</t>
  </si>
  <si>
    <t>26.11.2021 11:03:48</t>
  </si>
  <si>
    <t>ZEYTİNALANI TR-101 35-19-L00101_A_56354856_56354856</t>
  </si>
  <si>
    <t>26.11.2021 15:46:06</t>
  </si>
  <si>
    <t>26.11.2021 22:01:55</t>
  </si>
  <si>
    <t>DM-2/12 45-72-M00610_956509029_956509029</t>
  </si>
  <si>
    <t>26.11.2021 10:12:59</t>
  </si>
  <si>
    <t>26.11.2021 11:48:43</t>
  </si>
  <si>
    <t>26.11.2021 11:56:21</t>
  </si>
  <si>
    <t>26.11.2021 15:23:18</t>
  </si>
  <si>
    <t>26.11.2021 20:23:25</t>
  </si>
  <si>
    <t>26.11.2021 21:47:18</t>
  </si>
  <si>
    <t>K-4328 35-04-K04328_914527081_914527081</t>
  </si>
  <si>
    <t>26.11.2021 11:24:18</t>
  </si>
  <si>
    <t>26.11.2021 12:30:31</t>
  </si>
  <si>
    <t>SOMA TR-16/6 45-82-M00098_C_56386554_56386554</t>
  </si>
  <si>
    <t>26.11.2021 20:11:29</t>
  </si>
  <si>
    <t>26.11.2021 21:51:09</t>
  </si>
  <si>
    <t>SAKARKAYA TR-1 45-72-L00493_956497526_956497526</t>
  </si>
  <si>
    <t>26.11.2021 15:05:42</t>
  </si>
  <si>
    <t>26.11.2021 17:22:29</t>
  </si>
  <si>
    <t>M-2077 35-09-M02077_TRAF0 M03_2065698</t>
  </si>
  <si>
    <t>26.11.2021 15:55:48</t>
  </si>
  <si>
    <t>26.11.2021 16:27:45</t>
  </si>
  <si>
    <t>K-231/A 35-01-K04858_911351576_911351576</t>
  </si>
  <si>
    <t>26.11.2021 10:32:55</t>
  </si>
  <si>
    <t>26.11.2021 13:12:52</t>
  </si>
  <si>
    <t>ZEYTİNDAĞ TR-2 35-16-M00004_C_56396424_56396424</t>
  </si>
  <si>
    <t>26.11.2021 19:10:53</t>
  </si>
  <si>
    <t>26.11.2021 22:08:21</t>
  </si>
  <si>
    <t>26.11.2021 23:07:48</t>
  </si>
  <si>
    <t>26.11.2021 23:12:08</t>
  </si>
  <si>
    <t>GÖÇBEYLİ DM 35-16-M00139_ALİBEYLİ M05_72044680</t>
  </si>
  <si>
    <t>26.11.2021 16:46:35</t>
  </si>
  <si>
    <t>ÜÇPINAR DM 45-71-M00183_ESKİ ÜÇPINAR M11_72249581</t>
  </si>
  <si>
    <t>26.11.2021 21:25:11</t>
  </si>
  <si>
    <t>27.11.2021 03:29:24</t>
  </si>
  <si>
    <t>DM-01/06 45-71-M00023_953200798_953200798</t>
  </si>
  <si>
    <t>26.11.2021 09:26:39</t>
  </si>
  <si>
    <t>26.11.2021 12:57:13</t>
  </si>
  <si>
    <t>TR-1/53 45-72-M00053_956507546_956507546</t>
  </si>
  <si>
    <t>26.11.2021 22:17:20</t>
  </si>
  <si>
    <t>26.11.2021 23:19:27</t>
  </si>
  <si>
    <t>26.11.2021 22:00:13</t>
  </si>
  <si>
    <t>27.11.2021 01:35:30</t>
  </si>
  <si>
    <t>KARABURUN TR-4/19 35-21-L00004_B_56357320_56357320</t>
  </si>
  <si>
    <t>26.11.2021 17:12:31</t>
  </si>
  <si>
    <t>26.11.2021 22:21:03</t>
  </si>
  <si>
    <t>KAPANCI KÖK 45-78-L00229_KARAYAHŞİ-ÇAYKÖY L03_2108492</t>
  </si>
  <si>
    <t>26.11.2021 23:59:21</t>
  </si>
  <si>
    <t>27.11.2021 02:15:13</t>
  </si>
  <si>
    <t>26.11.2021 10:18:45</t>
  </si>
  <si>
    <t>26.11.2021 10:30:00</t>
  </si>
  <si>
    <t>26.11.2021 23:04:54</t>
  </si>
  <si>
    <t>27.11.2021 07:12:08</t>
  </si>
  <si>
    <t>M-2640 35-03-M02640_M-1774 M02_56460731</t>
  </si>
  <si>
    <t>26.11.2021 13:11:00</t>
  </si>
  <si>
    <t>26.11.2021 13:52:47</t>
  </si>
  <si>
    <t>M-459 (DM 6/19) 35-17-M00459__56353341_56353341</t>
  </si>
  <si>
    <t>26.11.2021 18:05:04</t>
  </si>
  <si>
    <t>26.11.2021 23:35:59</t>
  </si>
  <si>
    <t>M-2709 35-02-M02709_B_77269729_77269729</t>
  </si>
  <si>
    <t>26.11.2021 21:38:17</t>
  </si>
  <si>
    <t>26.11.2021 22:21:52</t>
  </si>
  <si>
    <t>GÜZELKÖY TR 45-71-M00984_44426479_56395547_56395547</t>
  </si>
  <si>
    <t>26.11.2021 21:49:36</t>
  </si>
  <si>
    <t>27.11.2021 01:34:55</t>
  </si>
  <si>
    <t>L-12 BALLI KUYU 35-14-L00012_95000100555_95000100555</t>
  </si>
  <si>
    <t>26.11.2021 20:37:52</t>
  </si>
  <si>
    <t>27.11.2021 02:08:46</t>
  </si>
  <si>
    <t>26.11.2021 09:01:00</t>
  </si>
  <si>
    <t>26.11.2021 09:52:13</t>
  </si>
  <si>
    <t>SÜLEYMANİYE TR-2 45-78-M00423_45-78-M00423_2366531</t>
  </si>
  <si>
    <t>26.11.2021 22:05:18</t>
  </si>
  <si>
    <t>26.11.2021 23:53:07</t>
  </si>
  <si>
    <t>TİRE TR-15/A 35-29-L00022_35-29-L00022_2372187</t>
  </si>
  <si>
    <t>26.11.2021 17:25:37</t>
  </si>
  <si>
    <t>26.11.2021 18:29:44</t>
  </si>
  <si>
    <t>26.11.2021 16:15:26</t>
  </si>
  <si>
    <t>26.11.2021 17:12:39</t>
  </si>
  <si>
    <t>HACIHALİLLER TR-5 45-71-M01782_A_56388469_56388469</t>
  </si>
  <si>
    <t>26.11.2021 22:32:43</t>
  </si>
  <si>
    <t>27.11.2021 03:26:49</t>
  </si>
  <si>
    <t>DM-20/10 45-71-M00418_953244763_953244763</t>
  </si>
  <si>
    <t>26.11.2021 09:08:00</t>
  </si>
  <si>
    <t>26.11.2021 11:18:23</t>
  </si>
  <si>
    <t>ÖREN TR7 35-27-L00216_C_56371270_56371270</t>
  </si>
  <si>
    <t>26.11.2021 06:42:21</t>
  </si>
  <si>
    <t>26.11.2021 10:18:04</t>
  </si>
  <si>
    <t>26.11.2021 20:45:37</t>
  </si>
  <si>
    <t>27.11.2021 05:01:38</t>
  </si>
  <si>
    <t>SALMAN KÖYÜ TR-1 35-21-L00076_35-21-L00076_2376072</t>
  </si>
  <si>
    <t>26.11.2021 15:03:51</t>
  </si>
  <si>
    <t>26.11.2021 16:59:39</t>
  </si>
  <si>
    <t>M-1103 35-03-M01103_955036139_955036139</t>
  </si>
  <si>
    <t>26.11.2021 22:03:31</t>
  </si>
  <si>
    <t>27.11.2021 00:21:44</t>
  </si>
  <si>
    <t>KIRKAĞAÇ TR-1/7 45-76-M00028_955241867_955241867</t>
  </si>
  <si>
    <t>26.11.2021 01:42:24</t>
  </si>
  <si>
    <t>26.11.2021 09:15:00</t>
  </si>
  <si>
    <t>EMİRLİ TR-9 35-15-L01125__72373515_72373515</t>
  </si>
  <si>
    <t>26.11.2021 20:09:00</t>
  </si>
  <si>
    <t>26.11.2021 22:31:17</t>
  </si>
  <si>
    <t>L-291 35-18-L00291_950430509_950430509</t>
  </si>
  <si>
    <t>26.11.2021 11:45:19</t>
  </si>
  <si>
    <t>26.11.2021 17:47:58</t>
  </si>
  <si>
    <t>K-904 35-02-K00904_35-02-K00904_42316465</t>
  </si>
  <si>
    <t>26.11.2021 14:48:04</t>
  </si>
  <si>
    <t>DİNDARLI TR-2 YEŞİLOVA 45-79-M00427_45-79-M00427_2363618</t>
  </si>
  <si>
    <t>26.11.2021 18:45:42</t>
  </si>
  <si>
    <t>26.11.2021 23:06:16</t>
  </si>
  <si>
    <t>AŞAĞIÇOBANİSA KÖK 45-71-M00096_AŞAĞIÇOBANİSA TR-3 M06_2321776</t>
  </si>
  <si>
    <t>26.11.2021 21:08:32</t>
  </si>
  <si>
    <t>27.11.2021 02:12:49</t>
  </si>
  <si>
    <t>POYRAZDAMLARI TR-11 45-78-M00576_KEMERDAMLARI YUKARIKEMER M05_2106463</t>
  </si>
  <si>
    <t>26.11.2021 21:55:53</t>
  </si>
  <si>
    <t>26.11.2021 21:57:07</t>
  </si>
  <si>
    <t>İSTASYONALTI KÖK 45-83-M00131_MANİSA-2 M04_2329933</t>
  </si>
  <si>
    <t>26.11.2021 23:10:35</t>
  </si>
  <si>
    <t>27.11.2021 03:07:20</t>
  </si>
  <si>
    <t>MORDOĞAN TR-1 35-21-L00201_953368706_953368706</t>
  </si>
  <si>
    <t>26.11.2021 13:45:07</t>
  </si>
  <si>
    <t>26.11.2021 15:46:21</t>
  </si>
  <si>
    <t>DM-13/14-B 45-71-M00555_C_56397174_56397174</t>
  </si>
  <si>
    <t>26.11.2021 20:29:01</t>
  </si>
  <si>
    <t>26.11.2021 21:13:31</t>
  </si>
  <si>
    <t>26.11.2021 18:01:38</t>
  </si>
  <si>
    <t>26.11.2021 19:37:00</t>
  </si>
  <si>
    <t>GÖÇBEYLİ DM 35-16-M00139_KOZLUCA M07_72044620</t>
  </si>
  <si>
    <t>26.11.2021 22:20:35</t>
  </si>
  <si>
    <t>26.11.2021 23:36:00</t>
  </si>
  <si>
    <t>ÖREN TR-1 KÖK 35-27-L00213_35-27-L00213_72160521</t>
  </si>
  <si>
    <t>26.11.2021 23:02:12</t>
  </si>
  <si>
    <t>27.11.2021 07:15:25</t>
  </si>
  <si>
    <t>26.11.2021 12:51:26</t>
  </si>
  <si>
    <t>26.11.2021 14:05:48</t>
  </si>
  <si>
    <t>ÇOBANKÖY KÖK 35-29-L00066_HAMAMKÖY FİDERİ L05_72212373</t>
  </si>
  <si>
    <t>26.11.2021 18:00:02</t>
  </si>
  <si>
    <t>26.11.2021 19:01:08</t>
  </si>
  <si>
    <t>DM-8/7 KAZIMKARABEKİR İ.Ö.O 45-71-M00294_953240075_953240075</t>
  </si>
  <si>
    <t>26.11.2021 09:41:19</t>
  </si>
  <si>
    <t>26.11.2021 15:48:09</t>
  </si>
  <si>
    <t>M-874 BEŞYOL 35-02-M00874_99995619_99995619</t>
  </si>
  <si>
    <t>26.11.2021 20:59:06</t>
  </si>
  <si>
    <t>27.11.2021 00:25:06</t>
  </si>
  <si>
    <t>KÖSELER TR-1 45-75-M00170_945597452_945597452</t>
  </si>
  <si>
    <t>26.11.2021 18:40:12</t>
  </si>
  <si>
    <t>26.11.2021 21:26:33</t>
  </si>
  <si>
    <t>26.11.2021 13:36:14</t>
  </si>
  <si>
    <t>26.11.2021 19:55:08</t>
  </si>
  <si>
    <t>26.11.2021 21:39:00</t>
  </si>
  <si>
    <t>26.11.2021 22:08:43</t>
  </si>
  <si>
    <t>L-455 35-18-L00455_950436734_950436734</t>
  </si>
  <si>
    <t>26.11.2021 11:43:00</t>
  </si>
  <si>
    <t>26.11.2021 13:06:41</t>
  </si>
  <si>
    <t>K-1927 35-10-K01927_912600947_912600947</t>
  </si>
  <si>
    <t>26.11.2021 19:56:00</t>
  </si>
  <si>
    <t>26.11.2021 21:40:33</t>
  </si>
  <si>
    <t>ÇEPNİDERE TR-3 45-83-L00223_45-83-L00223_2367340</t>
  </si>
  <si>
    <t>26.11.2021 02:00:19</t>
  </si>
  <si>
    <t>26.11.2021 03:36:55</t>
  </si>
  <si>
    <t>BAĞARASI TR-10 KÖK 35-23-M00179_ESKİİBAĞARASI M02_72143143</t>
  </si>
  <si>
    <t>26.11.2021 10:01:22</t>
  </si>
  <si>
    <t>26.11.2021 10:46:27</t>
  </si>
  <si>
    <t>26.11.2021 16:31:49</t>
  </si>
  <si>
    <t>26.11.2021 16:46:00</t>
  </si>
  <si>
    <t>HASANLAR TR-3 35-28-M00506_35-28-M00506_2377263</t>
  </si>
  <si>
    <t>26.11.2021 21:46:36</t>
  </si>
  <si>
    <t>27.11.2021 01:15:46</t>
  </si>
  <si>
    <t>ALİZE KÖK 35-18-M00059_ALAÇATI TM (URLA-1) M10_72185031</t>
  </si>
  <si>
    <t>26.11.2021 10:56:48</t>
  </si>
  <si>
    <t>26.11.2021 11:44:47</t>
  </si>
  <si>
    <t>TÜRKELLİ DM (TR-4) 35-28-M00368_TÜRKELLİ ÇIKIŞ M04_56299107</t>
  </si>
  <si>
    <t>26.11.2021 07:31:42</t>
  </si>
  <si>
    <t>26.11.2021 07:54:56</t>
  </si>
  <si>
    <t>MESCİTLİ TR-3 35-15-L00097_B_56362198_56362198</t>
  </si>
  <si>
    <t>26.11.2021 20:04:29</t>
  </si>
  <si>
    <t>26.11.2021 22:52:45</t>
  </si>
  <si>
    <t>TR-14 45-78-L00014_49382152_56407721_56407721</t>
  </si>
  <si>
    <t>26.11.2021 22:24:15</t>
  </si>
  <si>
    <t>27.11.2021 00:37:04</t>
  </si>
  <si>
    <t>DURASILLI TR-25 45-78-M01140_95000464963_95000464963</t>
  </si>
  <si>
    <t>26.11.2021 13:23:51</t>
  </si>
  <si>
    <t>26.11.2021 14:41:10</t>
  </si>
  <si>
    <t>GÖKÇEAĞIL TR-2 35-30-L00140_C_56404794_56404794</t>
  </si>
  <si>
    <t>26.11.2021 12:35:31</t>
  </si>
  <si>
    <t>GÖKTEPE TR-2 35-28-M00270_953378933_953378933</t>
  </si>
  <si>
    <t>26.11.2021 17:36:39</t>
  </si>
  <si>
    <t>26.11.2021 18:35:18</t>
  </si>
  <si>
    <t>SOMA TR-13/1 45-82-M00113_DAĞITIM TRAFOSU M03_72188592</t>
  </si>
  <si>
    <t>26.11.2021 23:52:57</t>
  </si>
  <si>
    <t>27.11.2021 00:14:00</t>
  </si>
  <si>
    <t>KOZLUÖREN TR-1 45-82-M00309_A_65509927_65509927</t>
  </si>
  <si>
    <t>26.11.2021 20:45:13</t>
  </si>
  <si>
    <t>26.11.2021 22:35:40</t>
  </si>
  <si>
    <t>26.11.2021 12:17:30</t>
  </si>
  <si>
    <t>26.11.2021 17:10:56</t>
  </si>
  <si>
    <t>MORDOĞAN TR-34 35-21-L00148_953365003_953365003</t>
  </si>
  <si>
    <t>26.11.2021 19:52:44</t>
  </si>
  <si>
    <t>27.11.2021 11:40:09</t>
  </si>
  <si>
    <t>26.11.2021 14:15:36</t>
  </si>
  <si>
    <t>26.11.2021 15:51:46</t>
  </si>
  <si>
    <t>26.11.2021 20:39:29</t>
  </si>
  <si>
    <t>26.11.2021 13:56:16</t>
  </si>
  <si>
    <t>26.11.2021 14:43:51</t>
  </si>
  <si>
    <t>YAĞCILLI TR-3 45-82-M00329_45-82-M00329_2373185</t>
  </si>
  <si>
    <t>26.11.2021 23:16:07</t>
  </si>
  <si>
    <t>27.11.2021 01:26:48</t>
  </si>
  <si>
    <t>EMİRLİ TR-13 35-15-L01128_950401811_950401811</t>
  </si>
  <si>
    <t>26.11.2021 16:31:59</t>
  </si>
  <si>
    <t>26.11.2021 17:40:54</t>
  </si>
  <si>
    <t>TR-2/4 45-83-L00004_955148894_955148894</t>
  </si>
  <si>
    <t>26.11.2021 15:18:07</t>
  </si>
  <si>
    <t>26.11.2021 18:06:13</t>
  </si>
  <si>
    <t>URGANLI YENİKÖY TR-2 45-83-L00446_B_56395059_56395059</t>
  </si>
  <si>
    <t>26.11.2021 21:47:00</t>
  </si>
  <si>
    <t>27.11.2021 00:42:55</t>
  </si>
  <si>
    <t>26.11.2021 22:56:05</t>
  </si>
  <si>
    <t>27.11.2021 00:25:09</t>
  </si>
  <si>
    <t>TR-125 ZEYTİNALANI 35-19-L00125_B_65561851_65561851</t>
  </si>
  <si>
    <t>26.11.2021 19:22:53</t>
  </si>
  <si>
    <t>26.11.2021 22:53:02</t>
  </si>
  <si>
    <t>TR-1/28 45-72-M00028_TR-1/29 YENİ TARİŞ VE ARITMA TESİSLERİ M02_66492542</t>
  </si>
  <si>
    <t>26.11.2021 15:20:01</t>
  </si>
  <si>
    <t>26.11.2021 15:57:03</t>
  </si>
  <si>
    <t>26.11.2021 10:56:22</t>
  </si>
  <si>
    <t>26.11.2021 13:20:00</t>
  </si>
  <si>
    <t>M-647 35-09-M00647_G_60984933_60984933</t>
  </si>
  <si>
    <t>26.11.2021 22:08:56</t>
  </si>
  <si>
    <t>27.11.2021 00:00:43</t>
  </si>
  <si>
    <t>K-2863 35-01-K02863_TRAFO K01_41901190</t>
  </si>
  <si>
    <t>26.11.2021 14:08:00</t>
  </si>
  <si>
    <t>26.11.2021 14:29:00</t>
  </si>
  <si>
    <t>TR-20 35-26-M00020_956618729_956618729</t>
  </si>
  <si>
    <t>26.11.2021 10:34:37</t>
  </si>
  <si>
    <t>26.11.2021 13:24:40</t>
  </si>
  <si>
    <t>FOÇA TR-37 35-23-L00037_42134759_56398908_56398908</t>
  </si>
  <si>
    <t>26.11.2021 19:46:50</t>
  </si>
  <si>
    <t>26.11.2021 22:11:08</t>
  </si>
  <si>
    <t>K-1692 35-04-K01692_C C1b_5774062</t>
  </si>
  <si>
    <t>26.11.2021 05:09:05</t>
  </si>
  <si>
    <t>26.11.2021 06:20:04</t>
  </si>
  <si>
    <t>URLA TM-1 35-19-A00004_ALAÇATI-1 M02_2054354</t>
  </si>
  <si>
    <t>26.11.2021 09:21:09</t>
  </si>
  <si>
    <t>26.11.2021 11:39:10</t>
  </si>
  <si>
    <t>AFŞAR TR-4 45-79-M00335_A_56388190_56388190</t>
  </si>
  <si>
    <t>26.11.2021 22:24:08</t>
  </si>
  <si>
    <t>27.11.2021 00:52:38</t>
  </si>
  <si>
    <t>M-1921 35-02-M01921_915004253_915004253</t>
  </si>
  <si>
    <t>26.11.2021 10:41:03</t>
  </si>
  <si>
    <t>26.11.2021 12:01:08</t>
  </si>
  <si>
    <t>26.11.2021 09:52:31</t>
  </si>
  <si>
    <t>26.11.2021 11:12:45</t>
  </si>
  <si>
    <t>KOYUNDERE TR-9 35-28-M00164_8889490_56379524_56379524</t>
  </si>
  <si>
    <t>26.11.2021 21:01:57</t>
  </si>
  <si>
    <t>27.11.2021 02:25:53</t>
  </si>
  <si>
    <t>26.11.2021 22:33:46</t>
  </si>
  <si>
    <t>27.11.2021 03:50:41</t>
  </si>
  <si>
    <t>L-208 35-18-L00208_5834105_56374899_56374899</t>
  </si>
  <si>
    <t>26.11.2021 16:02:11</t>
  </si>
  <si>
    <t>26.11.2021 17:47:23</t>
  </si>
  <si>
    <t>L-140 35-18-L00140_L-145 DALYAN DM L02_2325379</t>
  </si>
  <si>
    <t>26.11.2021 18:51:33</t>
  </si>
  <si>
    <t>26.11.2021 19:37:44</t>
  </si>
  <si>
    <t>SOMA DM-1 45-82-M00050_M-4 M16_60207430</t>
  </si>
  <si>
    <t>26.11.2021 09:18:02</t>
  </si>
  <si>
    <t>26.11.2021 09:58:40</t>
  </si>
  <si>
    <t>K-2888 35-10-K02888_A_56378215_56378215</t>
  </si>
  <si>
    <t>26.11.2021 21:27:07</t>
  </si>
  <si>
    <t>26.11.2021 22:23:20</t>
  </si>
  <si>
    <t>26.11.2021 12:39:37</t>
  </si>
  <si>
    <t>26.11.2021 13:16:19</t>
  </si>
  <si>
    <t>K-2488 35-02-K02488_35-02-K02488_2359380</t>
  </si>
  <si>
    <t>26.11.2021 17:23:06</t>
  </si>
  <si>
    <t>26.11.2021 18:31:43</t>
  </si>
  <si>
    <t>K-772 35-01-K00772_A_56355993_56355993</t>
  </si>
  <si>
    <t>26.11.2021 16:54:08</t>
  </si>
  <si>
    <t>26.11.2021 18:42:46</t>
  </si>
  <si>
    <t>K-1927 35-10-K01927_98164313_98164313</t>
  </si>
  <si>
    <t>26.11.2021 17:05:50</t>
  </si>
  <si>
    <t>26.11.2021 19:46:04</t>
  </si>
  <si>
    <t>26.11.2021 21:48:31</t>
  </si>
  <si>
    <t>27.11.2021 01:13:56</t>
  </si>
  <si>
    <t>K-4206 35-02-K04206_913174330_913174330</t>
  </si>
  <si>
    <t>26.11.2021 16:37:24</t>
  </si>
  <si>
    <t>26.11.2021 21:11:30</t>
  </si>
  <si>
    <t>26.11.2021 22:20:33</t>
  </si>
  <si>
    <t>27.11.2021 03:45:57</t>
  </si>
  <si>
    <t>26.11.2021 19:52:00</t>
  </si>
  <si>
    <t>27.11.2021 04:25:00</t>
  </si>
  <si>
    <t>26.11.2021 21:35:00</t>
  </si>
  <si>
    <t>27.11.2021 00:47:51</t>
  </si>
  <si>
    <t>TR-15 ( M-715) 35-30-M00715_955298216_955298216</t>
  </si>
  <si>
    <t>26.11.2021 14:07:48</t>
  </si>
  <si>
    <t>26.11.2021 15:57:39</t>
  </si>
  <si>
    <t>SARAÇLAR TR-1 45-77-L00105_C_56384858_56384858</t>
  </si>
  <si>
    <t>26.11.2021 21:35:21</t>
  </si>
  <si>
    <t>26.11.2021 23:24:15</t>
  </si>
  <si>
    <t>26.11.2021 22:15:00</t>
  </si>
  <si>
    <t>26.11.2021 23:07:03</t>
  </si>
  <si>
    <t>ASLANLAR TR-1 35-26-L00144_9090470_56358697_56358697</t>
  </si>
  <si>
    <t>26.11.2021 22:22:26</t>
  </si>
  <si>
    <t>26.11.2021 23:17:49</t>
  </si>
  <si>
    <t>ÇATALCA TR-3 35-22-M00269_960676860_960676860</t>
  </si>
  <si>
    <t>26.11.2021 07:54:34</t>
  </si>
  <si>
    <t>26.11.2021 09:14:46</t>
  </si>
  <si>
    <t>26.11.2021 20:37:03</t>
  </si>
  <si>
    <t>27.11.2021 01:12:04</t>
  </si>
  <si>
    <t>26.11.2021 23:16:16</t>
  </si>
  <si>
    <t>27.11.2021 02:40:38</t>
  </si>
  <si>
    <t>ALÇUK TM 35-17-A00001_MENEMEN-2 M28_2307838</t>
  </si>
  <si>
    <t>26.11.2021 10:19:21</t>
  </si>
  <si>
    <t>26.11.2021 10:28:53</t>
  </si>
  <si>
    <t>K-705 35-02-K00705_910105555_910105555</t>
  </si>
  <si>
    <t>26.11.2021 09:47:25</t>
  </si>
  <si>
    <t>26.11.2021 11:02:53</t>
  </si>
  <si>
    <t>ÇITAK TR-1 35-17-M00438_950304927_950304927</t>
  </si>
  <si>
    <t>26.11.2021 10:12:41</t>
  </si>
  <si>
    <t>26.11.2021 14:24:00</t>
  </si>
  <si>
    <t>K-1204 35-01-K01204_912250203_912250203</t>
  </si>
  <si>
    <t>26.11.2021 07:36:00</t>
  </si>
  <si>
    <t>26.11.2021 10:18:05</t>
  </si>
  <si>
    <t>KOYUNDERE TR-18 (DM-3/8) 35-28-M00141_35-28-M00141_66525452</t>
  </si>
  <si>
    <t>26.11.2021 09:15:32</t>
  </si>
  <si>
    <t>26.11.2021 12:55:11</t>
  </si>
  <si>
    <t>ÖDEMİŞ İM 35-15-A00001_YENİCEKÖY L24_2309736</t>
  </si>
  <si>
    <t>26.11.2021 10:08:22</t>
  </si>
  <si>
    <t>26.11.2021 10:48:18</t>
  </si>
  <si>
    <t>M-1896 35-09-M01896_950143963_950143963</t>
  </si>
  <si>
    <t>26.11.2021 17:56:37</t>
  </si>
  <si>
    <t>26.11.2021 21:24:37</t>
  </si>
  <si>
    <t>BELEVİ İM 35-13-A00002_İL FİDANLIĞI - SULAMA-2 L08_2064134</t>
  </si>
  <si>
    <t>26.11.2021 10:06:10</t>
  </si>
  <si>
    <t>26.11.2021 10:51:08</t>
  </si>
  <si>
    <t>TR-16 ( M-716) 35-30-M00716_TR-21 L03_79435255</t>
  </si>
  <si>
    <t>26.11.2021 21:49:03</t>
  </si>
  <si>
    <t>27.11.2021 00:37:39</t>
  </si>
  <si>
    <t>TR-2 35-19-L00002_B_56393845_56393845</t>
  </si>
  <si>
    <t>26.11.2021 20:26:45</t>
  </si>
  <si>
    <t>26.11.2021 23:20:37</t>
  </si>
  <si>
    <t>27.11.2021 01:48:37</t>
  </si>
  <si>
    <t>26.11.2021 21:37:47</t>
  </si>
  <si>
    <t>26.11.2021 22:00:00</t>
  </si>
  <si>
    <t>DM-1/65 35-29-M00065_D A01b_61569171</t>
  </si>
  <si>
    <t>26.11.2021 19:27:54</t>
  </si>
  <si>
    <t>27.11.2021 09:11:24</t>
  </si>
  <si>
    <t>26.11.2021 21:02:53</t>
  </si>
  <si>
    <t>26.11.2021 22:51:42</t>
  </si>
  <si>
    <t>M-1147 GEÇİT 35-09-M01147_M-1073 M01_47553623</t>
  </si>
  <si>
    <t>26.11.2021 15:25:44</t>
  </si>
  <si>
    <t>26.11.2021 16:31:24</t>
  </si>
  <si>
    <t>26.11.2021 22:19:00</t>
  </si>
  <si>
    <t>27.11.2021 02:02:31</t>
  </si>
  <si>
    <t>PAYAMLI M-15 35-25-M00180_956641574_956641574</t>
  </si>
  <si>
    <t>26.11.2021 17:35:51</t>
  </si>
  <si>
    <t>26.11.2021 19:17:35</t>
  </si>
  <si>
    <t>DM-1/8 45-71-M00198_953201053_953201053</t>
  </si>
  <si>
    <t>26.11.2021 09:38:21</t>
  </si>
  <si>
    <t>26.11.2021 13:50:38</t>
  </si>
  <si>
    <t>26.11.2021 23:11:52</t>
  </si>
  <si>
    <t>AVŞAR İM 45-83-A00002_E KOLU L02_81661009</t>
  </si>
  <si>
    <t>26.11.2021 23:18:57</t>
  </si>
  <si>
    <t>26.11.2021 23:49:17</t>
  </si>
  <si>
    <t>DM08/TR40 45-73-M00002_C_56402811_56402811</t>
  </si>
  <si>
    <t>26.11.2021 08:24:57</t>
  </si>
  <si>
    <t>26.11.2021 09:12:19</t>
  </si>
  <si>
    <t>M-2122 35-03-M02122_910170552_910170552</t>
  </si>
  <si>
    <t>26.11.2021 20:25:00</t>
  </si>
  <si>
    <t>26.11.2021 21:56:55</t>
  </si>
  <si>
    <t>GÖKÇEÖREN TR-3 45-77-M00032_D_56385756_56385756</t>
  </si>
  <si>
    <t>26.11.2021 20:35:12</t>
  </si>
  <si>
    <t>26.11.2021 22:35:22</t>
  </si>
  <si>
    <t>26.11.2021 21:05:53</t>
  </si>
  <si>
    <t>L-177 35-18-L00177_B_56369146_56369146</t>
  </si>
  <si>
    <t>26.11.2021 20:10:09</t>
  </si>
  <si>
    <t>K-364 35-04-K00364_G_56370853_56370853</t>
  </si>
  <si>
    <t>26.11.2021 23:42:12</t>
  </si>
  <si>
    <t>27.11.2021 01:49:44</t>
  </si>
  <si>
    <t>ÇATALCA TR-1 35-22-M00267_C_56371174_56371174</t>
  </si>
  <si>
    <t>26.11.2021 08:57:00</t>
  </si>
  <si>
    <t>26.11.2021 12:19:13</t>
  </si>
  <si>
    <t>DM-13/14-A 45-71-M00556_45-71-M00556_2346900</t>
  </si>
  <si>
    <t>26.11.2021 20:59:21</t>
  </si>
  <si>
    <t>27.11.2021 00:17:05</t>
  </si>
  <si>
    <t>BOSTANCI TR-1 45-76-L00025_B_56386224_56386224</t>
  </si>
  <si>
    <t>26.11.2021 23:21:23</t>
  </si>
  <si>
    <t>27.11.2021 00:08:17</t>
  </si>
  <si>
    <t>AKPINAR GÖKSU MAH. TR-1 45-75-M00077_B_56386993_56386993</t>
  </si>
  <si>
    <t>26.11.2021 11:40:37</t>
  </si>
  <si>
    <t>26.11.2021 15:40:27</t>
  </si>
  <si>
    <t>26.11.2021 14:51:43</t>
  </si>
  <si>
    <t>26.11.2021 16:47:55</t>
  </si>
  <si>
    <t>L-474 35-18-L00474_35-18-L00474_2356814</t>
  </si>
  <si>
    <t>26.11.2021 18:30:10</t>
  </si>
  <si>
    <t>26.11.2021 19:52:23</t>
  </si>
  <si>
    <t>26.11.2021 22:10:50</t>
  </si>
  <si>
    <t>27.11.2021 04:41:15</t>
  </si>
  <si>
    <t>26.11.2021 09:23:21</t>
  </si>
  <si>
    <t>26.11.2021 10:00:26</t>
  </si>
  <si>
    <t>ÜÇYOL KÖK 45-82-M00128_UZUNAHIRLI-MENTEŞE M04_2090479</t>
  </si>
  <si>
    <t>26.11.2021 23:00:24</t>
  </si>
  <si>
    <t>27.11.2021 01:02:37</t>
  </si>
  <si>
    <t>26.11.2021 13:18:06</t>
  </si>
  <si>
    <t>26.11.2021 13:56:21</t>
  </si>
  <si>
    <t>M-1832 35-04-M01832_99168655_99168655</t>
  </si>
  <si>
    <t>26.11.2021 20:00:22</t>
  </si>
  <si>
    <t>26.11.2021 20:51:11</t>
  </si>
  <si>
    <t>MUSALAR TR-1 35-29-L00322_35-29-L00322_2367814</t>
  </si>
  <si>
    <t>26.11.2021 20:03:57</t>
  </si>
  <si>
    <t>27.11.2021 03:15:03</t>
  </si>
  <si>
    <t>TR-19 35-27-M00019__72374041_72374041</t>
  </si>
  <si>
    <t>26.11.2021 16:02:07</t>
  </si>
  <si>
    <t>26.11.2021 17:09:44</t>
  </si>
  <si>
    <t>TR-65 45-77-L00065_945493559_945493559</t>
  </si>
  <si>
    <t>26.11.2021 17:12:35</t>
  </si>
  <si>
    <t>26.11.2021 18:13:12</t>
  </si>
  <si>
    <t>26.11.2021 01:01:42</t>
  </si>
  <si>
    <t>26.11.2021 01:12:16</t>
  </si>
  <si>
    <t>DUALAR KÖK 45-82-M00126_DUALAR M02_72193854</t>
  </si>
  <si>
    <t>26.11.2021 10:00:35</t>
  </si>
  <si>
    <t>26.11.2021 10:33:49</t>
  </si>
  <si>
    <t>26.11.2021 12:16:00</t>
  </si>
  <si>
    <t>26.11.2021 14:14:26</t>
  </si>
  <si>
    <t>TİRE DM2/5 35-29-L00024_48393038_56380115_56380115</t>
  </si>
  <si>
    <t>26.11.2021 19:39:42</t>
  </si>
  <si>
    <t>26.11.2021 22:09:32</t>
  </si>
  <si>
    <t>KIZILCAOVA TR-2 35-20-L00171_943072749_943072749</t>
  </si>
  <si>
    <t>26.11.2021 17:29:02</t>
  </si>
  <si>
    <t>26.11.2021 19:10:12</t>
  </si>
  <si>
    <t>ÇIRPI İM 35-20-A00002_YENİÇİFTLİK L03_2055122</t>
  </si>
  <si>
    <t>26.11.2021 14:13:36</t>
  </si>
  <si>
    <t>26.11.2021 14:41:27</t>
  </si>
  <si>
    <t>DİBEKÇİ TR-3 35-29-L00330_B_56400175_56400175</t>
  </si>
  <si>
    <t>26.11.2021 19:05:00</t>
  </si>
  <si>
    <t>26.11.2021 23:01:31</t>
  </si>
  <si>
    <t>M-2920 35-02-M02920_99728492_99728492</t>
  </si>
  <si>
    <t>26.11.2021 18:11:49</t>
  </si>
  <si>
    <t>26.11.2021 20:55:03</t>
  </si>
  <si>
    <t>YEŞİLYURT TR-2 45-73-M00481_945644219_945644219</t>
  </si>
  <si>
    <t>26.11.2021 11:14:55</t>
  </si>
  <si>
    <t>26.11.2021 15:18:55</t>
  </si>
  <si>
    <t>DÜNDARLI KÖK 35-29-L00053_HatBaşıAyırıcı_53138514 L05_53138514</t>
  </si>
  <si>
    <t>26.11.2021 19:30:34</t>
  </si>
  <si>
    <t>27.11.2021 03:04:59</t>
  </si>
  <si>
    <t>GÖKÇEÖREN KÖK 45-77-M00024_KULA İM M03_72216584</t>
  </si>
  <si>
    <t>26.11.2021 03:37:50</t>
  </si>
  <si>
    <t>26.11.2021 06:22:45</t>
  </si>
  <si>
    <t>BERGAMA TM 35-16-A00004_BERGAMA-2 M03_2314054</t>
  </si>
  <si>
    <t>26.11.2021 22:22:36</t>
  </si>
  <si>
    <t>26.11.2021 22:48:13</t>
  </si>
  <si>
    <t>DEREKÖY TR-2 35-20-L00254_DIREK TIPI TRAFO HUCRESI H01_2048392</t>
  </si>
  <si>
    <t>26.11.2021 09:45:20</t>
  </si>
  <si>
    <t>26.11.2021 18:21:17</t>
  </si>
  <si>
    <t>METAL İŞLERİ TR-14 35-22-M00114_955276370_955276370</t>
  </si>
  <si>
    <t>26.11.2021 16:35:40</t>
  </si>
  <si>
    <t>26.11.2021 18:29:28</t>
  </si>
  <si>
    <t>K-2733 35-09-K02733_D_56382998_56382998</t>
  </si>
  <si>
    <t>26.11.2021 20:22:33</t>
  </si>
  <si>
    <t>26.11.2021 22:45:47</t>
  </si>
  <si>
    <t>26.11.2021 20:44:12</t>
  </si>
  <si>
    <t>26.11.2021 22:02:52</t>
  </si>
  <si>
    <t>K-2752 35-03-K02752_910190788_910190788</t>
  </si>
  <si>
    <t>26.11.2021 12:18:02</t>
  </si>
  <si>
    <t>26.11.2021 16:20:34</t>
  </si>
  <si>
    <t>ÖMER AKTÜRK SULAMA GRUBU 35-29-L00295_35-29-L00295_2365886</t>
  </si>
  <si>
    <t>26.11.2021 21:07:37</t>
  </si>
  <si>
    <t>26.11.2021 23:28:52</t>
  </si>
  <si>
    <t>KARAHÜSEYİNLİ TR-1 45-71-M01687_45-71-M01687_2369339</t>
  </si>
  <si>
    <t>27.11.2021 13:33:58</t>
  </si>
  <si>
    <t>L-386 TARABYA EVLERİ 35-18-L00386_950460346_950460346</t>
  </si>
  <si>
    <t>26.11.2021 11:08:16</t>
  </si>
  <si>
    <t>26.11.2021 14:53:44</t>
  </si>
  <si>
    <t>K-308 35-04-K00308_K-215 K01_2061317</t>
  </si>
  <si>
    <t>26.11.2021 09:24:42</t>
  </si>
  <si>
    <t>26.11.2021 10:44:07</t>
  </si>
  <si>
    <t>K-1320 35-09-K01320_K-1006 K02_47238848</t>
  </si>
  <si>
    <t>26.11.2021 08:25:52</t>
  </si>
  <si>
    <t>26.11.2021 09:22:00</t>
  </si>
  <si>
    <t>_950330546_950330546</t>
  </si>
  <si>
    <t>26.11.2021 20:58:19</t>
  </si>
  <si>
    <t>27.11.2021 00:35:48</t>
  </si>
  <si>
    <t>K-963 35-02-K00963_910258579_910258579</t>
  </si>
  <si>
    <t>26.11.2021 23:19:30</t>
  </si>
  <si>
    <t>27.11.2021 01:14:18</t>
  </si>
  <si>
    <t>TR-19 35-30-M00019_955318939_955318939</t>
  </si>
  <si>
    <t>26.11.2021 11:17:28</t>
  </si>
  <si>
    <t>26.11.2021 13:50:39</t>
  </si>
  <si>
    <t>EBSO TM 35-09-A00001_KUŞ CENNETİ M22_2314258</t>
  </si>
  <si>
    <t>26.11.2021 13:30:06</t>
  </si>
  <si>
    <t>26.11.2021 15:23:00</t>
  </si>
  <si>
    <t>GERENKÖY TR-5 35-23-M00151_42127887_56356447_56356447</t>
  </si>
  <si>
    <t>26.11.2021 08:33:33</t>
  </si>
  <si>
    <t>26.11.2021 20:13:17</t>
  </si>
  <si>
    <t>26.11.2021 20:43:00</t>
  </si>
  <si>
    <t>26.11.2021 10:13:45</t>
  </si>
  <si>
    <t>26.11.2021 13:34:45</t>
  </si>
  <si>
    <t>_A_56367198_56367198</t>
  </si>
  <si>
    <t>26.11.2021 21:22:16</t>
  </si>
  <si>
    <t>26.11.2021 22:16:36</t>
  </si>
  <si>
    <t>SELİMŞAHLAR TR-7 45-71-M01294_A_56352392_56352392</t>
  </si>
  <si>
    <t>26.11.2021 21:40:00</t>
  </si>
  <si>
    <t>27.11.2021 01:19:33</t>
  </si>
  <si>
    <t>M-1147 GEÇİT 35-09-M01147_M-910 M03_47553621</t>
  </si>
  <si>
    <t>26.11.2021 17:10:46</t>
  </si>
  <si>
    <t>26.11.2021 19:23:58</t>
  </si>
  <si>
    <t>L-287 SCOTCH PARK 35-18-L00287_950447222_950447222</t>
  </si>
  <si>
    <t>26.11.2021 16:10:57</t>
  </si>
  <si>
    <t>26.11.2021 18:21:29</t>
  </si>
  <si>
    <t>KAYRAK TR-1 45-83-L00256_955156715_955156715</t>
  </si>
  <si>
    <t>27.11.2021 15:51:00</t>
  </si>
  <si>
    <t>27.11.2021 23:27:50</t>
  </si>
  <si>
    <t>YILMAZ TR-5 45-78-L00205_953250137_953250137</t>
  </si>
  <si>
    <t>27.11.2021 12:55:31</t>
  </si>
  <si>
    <t>27.11.2021 15:10:52</t>
  </si>
  <si>
    <t>TR-34 35-27-M00034_DM-3/TR-21 M07_82887128</t>
  </si>
  <si>
    <t>27.11.2021 00:52:28</t>
  </si>
  <si>
    <t>KÜÇÜKKALE TR-1 35-29-L00651_35-29-L00651_2376590</t>
  </si>
  <si>
    <t>27.11.2021 10:58:10</t>
  </si>
  <si>
    <t>27.11.2021 14:11:34</t>
  </si>
  <si>
    <t>K-3670 35-03-K03670_910159753_910159753</t>
  </si>
  <si>
    <t>27.11.2021 17:41:17</t>
  </si>
  <si>
    <t>27.11.2021 20:52:04</t>
  </si>
  <si>
    <t>ÇANDARLI TR-2 35-30-M00002_955324252_955324252</t>
  </si>
  <si>
    <t>27.11.2021 18:15:54</t>
  </si>
  <si>
    <t>27.11.2021 20:09:02</t>
  </si>
  <si>
    <t>M-2703 35-01-M02703__81571149_81571149</t>
  </si>
  <si>
    <t>27.11.2021 21:19:00</t>
  </si>
  <si>
    <t>28.11.2021 00:39:48</t>
  </si>
  <si>
    <t>YENİ ÇİFTLİK TR-3 35-32-L00079_B_56393167_56393167</t>
  </si>
  <si>
    <t>27.11.2021 08:21:15</t>
  </si>
  <si>
    <t>27.11.2021 12:08:26</t>
  </si>
  <si>
    <t>27.11.2021 08:36:37</t>
  </si>
  <si>
    <t>27.11.2021 09:32:23</t>
  </si>
  <si>
    <t>KARABURUN TR-14 35-21-L00003_953367447_953367447</t>
  </si>
  <si>
    <t>27.11.2021 05:19:21</t>
  </si>
  <si>
    <t>27.11.2021 21:37:37</t>
  </si>
  <si>
    <t>HARMANDALI DM-3 (M-211) 35-09-M00211_ULUCAK TM M10_45384035</t>
  </si>
  <si>
    <t>27.11.2021 22:48:50</t>
  </si>
  <si>
    <t>28.11.2021 00:00:40</t>
  </si>
  <si>
    <t>ÖRENCİK AVCILAR YILMAZ KOÇ YANI TR-6 35-31-L00490_956574439_956574439</t>
  </si>
  <si>
    <t>27.11.2021 10:44:44</t>
  </si>
  <si>
    <t>27.11.2021 23:09:12</t>
  </si>
  <si>
    <t>K-4032 35-01-K04032_TRAFO-2 K04_2118669</t>
  </si>
  <si>
    <t>27.11.2021 01:00:55</t>
  </si>
  <si>
    <t>27.11.2021 03:25:36</t>
  </si>
  <si>
    <t>KAYNARPINAR TR-1 35-21-L00116_B_56376248_56376248</t>
  </si>
  <si>
    <t>27.11.2021 08:55:58</t>
  </si>
  <si>
    <t>27.11.2021 17:51:06</t>
  </si>
  <si>
    <t>27.11.2021 14:57:58</t>
  </si>
  <si>
    <t>27.11.2021 16:50:54</t>
  </si>
  <si>
    <t>MENEMEN TR-7 35-28-L00007_35-28-L00007_66506217</t>
  </si>
  <si>
    <t>27.11.2021 16:19:34</t>
  </si>
  <si>
    <t>27.11.2021 17:16:20</t>
  </si>
  <si>
    <t>KABAZLI KÖK 45-78-M00675_TAYTAN OFİS YENİ GİRİŞ 1/0 HAT M06_65971500</t>
  </si>
  <si>
    <t>27.11.2021 08:48:03</t>
  </si>
  <si>
    <t>27.11.2021 08:49:19</t>
  </si>
  <si>
    <t>BAHÇECİK MAH. HAMAMDERE TR-1 45-78-L00494_C_56388103_56388103</t>
  </si>
  <si>
    <t>27.11.2021 07:58:39</t>
  </si>
  <si>
    <t>27.11.2021 09:05:51</t>
  </si>
  <si>
    <t>DM-5/TR-12 URLA 35-19-M00468_956665894_956665894</t>
  </si>
  <si>
    <t>27.11.2021 21:39:53</t>
  </si>
  <si>
    <t>27.11.2021 23:29:47</t>
  </si>
  <si>
    <t>HASANLAR TR-3 35-28-M00506_C_56357529_56357529</t>
  </si>
  <si>
    <t>27.11.2021 10:46:05</t>
  </si>
  <si>
    <t>27.11.2021 16:28:32</t>
  </si>
  <si>
    <t>OKÇULAR-2 35-16-M00108_47483651_56396414_56396414</t>
  </si>
  <si>
    <t>27.11.2021 14:05:06</t>
  </si>
  <si>
    <t>27.11.2021 18:26:22</t>
  </si>
  <si>
    <t>K-4628 35-04-K04628_C_56380622_56380622</t>
  </si>
  <si>
    <t>27.11.2021 19:39:01</t>
  </si>
  <si>
    <t>27.11.2021 23:13:51</t>
  </si>
  <si>
    <t>L-379 35-18-L00379_12292546_56368440_56368440</t>
  </si>
  <si>
    <t>27.11.2021 18:13:38</t>
  </si>
  <si>
    <t>27.11.2021 21:57:25</t>
  </si>
  <si>
    <t>HASALAN TR-2 45-78-L00384_49323774_56405910_56405910</t>
  </si>
  <si>
    <t>27.11.2021 06:12:47</t>
  </si>
  <si>
    <t>27.11.2021 11:33:07</t>
  </si>
  <si>
    <t>AKMESCİT TR-2 35-29-L00220_35-29-L00220_2375084</t>
  </si>
  <si>
    <t>27.11.2021 12:04:59</t>
  </si>
  <si>
    <t>27.11.2021 13:52:48</t>
  </si>
  <si>
    <t>BÜYÜKSÜMBÜLLER TR-1 45-71-M00818_DIREK TIPI TRAFO HUCRESI H01_2076907</t>
  </si>
  <si>
    <t>27.11.2021 07:21:56</t>
  </si>
  <si>
    <t>27.11.2021 21:16:12</t>
  </si>
  <si>
    <t>FAHRİ AKYÜZ SULAMA GRUBU TR 35-27-M00524_35-27-M00524_2373519</t>
  </si>
  <si>
    <t>27.11.2021 19:52:24</t>
  </si>
  <si>
    <t>27.11.2021 22:38:54</t>
  </si>
  <si>
    <t>SARIGÖL TR-60 45-79-M00060_45-79-M00060_2368553</t>
  </si>
  <si>
    <t>27.11.2021 09:37:30</t>
  </si>
  <si>
    <t>27.11.2021 11:42:38</t>
  </si>
  <si>
    <t>IRLAMAZ KÖK 45-83-L00153_ÇEPİNDERE TR-1 L02_72158565</t>
  </si>
  <si>
    <t>27.11.2021 09:23:03</t>
  </si>
  <si>
    <t>27.11.2021 15:38:23</t>
  </si>
  <si>
    <t>27.11.2021 12:37:49</t>
  </si>
  <si>
    <t>27.11.2021 12:38:19</t>
  </si>
  <si>
    <t>M-33 CUMHURİYET 35-25-M00102_955254295_955254295</t>
  </si>
  <si>
    <t>27.11.2021 15:51:38</t>
  </si>
  <si>
    <t>27.11.2021 17:35:38</t>
  </si>
  <si>
    <t>KARAOĞLANLI TR-1 KÖK 45-71-M00091_KARGIN KÖK GİRİŞ M04_61195442</t>
  </si>
  <si>
    <t>27.11.2021 06:38:43</t>
  </si>
  <si>
    <t>27.11.2021 06:40:49</t>
  </si>
  <si>
    <t>27.11.2021 15:37:00</t>
  </si>
  <si>
    <t>27.11.2021 15:47:00</t>
  </si>
  <si>
    <t>ZAĞNOS TR-1 35-16-M00143_47445457_56399013_56399013</t>
  </si>
  <si>
    <t>27.11.2021 00:28:13</t>
  </si>
  <si>
    <t>27.11.2021 09:24:10</t>
  </si>
  <si>
    <t>ASARLIK TR-20 35-28-M00170_953377705_953377705</t>
  </si>
  <si>
    <t>27.11.2021 15:25:07</t>
  </si>
  <si>
    <t>TR-107 35-26-M00107__56359027_56359027</t>
  </si>
  <si>
    <t>27.11.2021 16:39:47</t>
  </si>
  <si>
    <t>27.11.2021 17:47:19</t>
  </si>
  <si>
    <t>K-1755 35-02-K01755_B_56382096_56382096</t>
  </si>
  <si>
    <t>27.11.2021 11:41:00</t>
  </si>
  <si>
    <t>27.11.2021 15:06:00</t>
  </si>
  <si>
    <t>BERGAMA TM 35-16-A00004_KUPLAJ M17_82529970</t>
  </si>
  <si>
    <t>27.11.2021 13:40:13</t>
  </si>
  <si>
    <t>27.11.2021 13:50:00</t>
  </si>
  <si>
    <t>ÇOBANKÖY KÖK 35-29-L00066_HatBaşıAyırıcı_53138728 L04_53138728</t>
  </si>
  <si>
    <t>27.11.2021 14:41:34</t>
  </si>
  <si>
    <t>27.11.2021 18:09:23</t>
  </si>
  <si>
    <t>K-2670 35-03-K02670_K-1847 K03_2036195</t>
  </si>
  <si>
    <t>27.11.2021 01:50:47</t>
  </si>
  <si>
    <t>27.11.2021 02:04:47</t>
  </si>
  <si>
    <t>27.11.2021 09:06:40</t>
  </si>
  <si>
    <t>28.11.2021 02:51:50</t>
  </si>
  <si>
    <t>ARMUTLU TR-21 35-27-M00615_914693230_914693230</t>
  </si>
  <si>
    <t>27.11.2021 07:22:37</t>
  </si>
  <si>
    <t>27.11.2021 13:04:07</t>
  </si>
  <si>
    <t>TR-128 35-15-M00128_950368357_950368357</t>
  </si>
  <si>
    <t>27.11.2021 18:51:02</t>
  </si>
  <si>
    <t>27.11.2021 21:22:55</t>
  </si>
  <si>
    <t>27.11.2021 08:16:10</t>
  </si>
  <si>
    <t>27.11.2021 10:31:17</t>
  </si>
  <si>
    <t>BAĞYURDU TR-11 35-27-L00241_B_56381090_56381090</t>
  </si>
  <si>
    <t>27.11.2021 08:13:37</t>
  </si>
  <si>
    <t>27.11.2021 09:37:19</t>
  </si>
  <si>
    <t>HAMAM TR-1 35-29-L00500_950388774_950388774</t>
  </si>
  <si>
    <t>27.11.2021 11:00:54</t>
  </si>
  <si>
    <t>27.11.2021 15:43:08</t>
  </si>
  <si>
    <t>BİRGİ TR-3 (TR-283) 35-19-M00283_11326369_56370423_56370423</t>
  </si>
  <si>
    <t>27.11.2021 10:13:13</t>
  </si>
  <si>
    <t>27.11.2021 18:28:11</t>
  </si>
  <si>
    <t>TAŞLIYATAK TR-3 35-31-L00363_47791699_56352280_56352280</t>
  </si>
  <si>
    <t>27.11.2021 08:37:47</t>
  </si>
  <si>
    <t>27.11.2021 10:15:28</t>
  </si>
  <si>
    <t>YAHŞELLİ DM-5 35-28-M00882_HatBaşıAyırıcı_77757592 M10_77757592</t>
  </si>
  <si>
    <t>27.11.2021 08:45:27</t>
  </si>
  <si>
    <t>27.11.2021 13:41:50</t>
  </si>
  <si>
    <t>L-225 35-18-L00225_35-18-L00225_2347789</t>
  </si>
  <si>
    <t>27.11.2021 03:31:58</t>
  </si>
  <si>
    <t>27.11.2021 04:42:09</t>
  </si>
  <si>
    <t>AKÖREN TR-19 KÖK 45-78-M00974_HatBaşıAyırıcı_53139835 M04_53139835</t>
  </si>
  <si>
    <t>27.11.2021 05:16:07</t>
  </si>
  <si>
    <t>27.11.2021 10:05:54</t>
  </si>
  <si>
    <t>AZMAK TR-1 35-21-L00046_A_56358262_56358262</t>
  </si>
  <si>
    <t>27.11.2021 08:06:08</t>
  </si>
  <si>
    <t>27.11.2021 20:59:45</t>
  </si>
  <si>
    <t>TR-2/69 (15,8) 45-83-L00069_955150243_955150243</t>
  </si>
  <si>
    <t>27.11.2021 22:41:55</t>
  </si>
  <si>
    <t>27.11.2021 23:37:43</t>
  </si>
  <si>
    <t>DM-2/8 BAŞKENT TR 35-18-L00588_950457925_950457925</t>
  </si>
  <si>
    <t>27.11.2021 09:26:41</t>
  </si>
  <si>
    <t>27.11.2021 17:45:41</t>
  </si>
  <si>
    <t>M-1549 35-03-M01549_910274947_910274947</t>
  </si>
  <si>
    <t>27.11.2021 18:35:24</t>
  </si>
  <si>
    <t>27.11.2021 20:16:16</t>
  </si>
  <si>
    <t>ÇİLE TR-3 35-22-M00188_B_56353983_56353983</t>
  </si>
  <si>
    <t>27.11.2021 12:06:29</t>
  </si>
  <si>
    <t>27.11.2021 13:53:05</t>
  </si>
  <si>
    <t>SASKO SİTESİ TR-2 35-21-L00212_A_56376966_56376966</t>
  </si>
  <si>
    <t>27.11.2021 08:06:26</t>
  </si>
  <si>
    <t>27.11.2021 22:03:12</t>
  </si>
  <si>
    <t>HALİLLER DAVULCULAR TR-5 35-31-L00191_DIREK TIPI TRAFO HUCRESI H01_2046075</t>
  </si>
  <si>
    <t>27.11.2021 17:20:47</t>
  </si>
  <si>
    <t>27.11.2021 18:38:50</t>
  </si>
  <si>
    <t>K-848 35-04-K00848_K-4777 K04_2119042</t>
  </si>
  <si>
    <t>27.11.2021 09:50:27</t>
  </si>
  <si>
    <t>27.11.2021 10:32:07</t>
  </si>
  <si>
    <t>_D_56395231_56395231</t>
  </si>
  <si>
    <t>27.11.2021 14:09:24</t>
  </si>
  <si>
    <t>27.11.2021 17:04:57</t>
  </si>
  <si>
    <t>YENİFOÇA TR-53 35-23-M00053_YENİFOÇA TR-39 M04_72156623</t>
  </si>
  <si>
    <t>27.11.2021 18:20:00</t>
  </si>
  <si>
    <t>İĞDELİ DAMLAR SOKAK TR-4 35-31-L00344_47904982_56385835_56385835</t>
  </si>
  <si>
    <t>27.11.2021 12:35:13</t>
  </si>
  <si>
    <t>28.11.2021 01:03:41</t>
  </si>
  <si>
    <t>27.11.2021 15:52:08</t>
  </si>
  <si>
    <t>27.11.2021 20:56:24</t>
  </si>
  <si>
    <t>PINAR YAPI KOOP. TR 35-30-M00346_DAĞITIM TRAFOSU M03_72073055</t>
  </si>
  <si>
    <t>27.11.2021 11:01:07</t>
  </si>
  <si>
    <t>27.11.2021 15:32:10</t>
  </si>
  <si>
    <t>27.11.2021 06:26:49</t>
  </si>
  <si>
    <t>27.11.2021 06:35:03</t>
  </si>
  <si>
    <t>ALİ TUNCEL SLM TR 35-26-L00351_7581570_56357786_56357786</t>
  </si>
  <si>
    <t>27.11.2021 17:14:20</t>
  </si>
  <si>
    <t>L-310 35-18-L00310_950437944_950437944</t>
  </si>
  <si>
    <t>27.11.2021 18:27:10</t>
  </si>
  <si>
    <t>28.11.2021 01:07:40</t>
  </si>
  <si>
    <t>AKMESCİT TR-2 35-29-L00220_B_56399842_56399842</t>
  </si>
  <si>
    <t>27.11.2021 18:56:17</t>
  </si>
  <si>
    <t>K-1927 35-10-K01927_97983884_97983884</t>
  </si>
  <si>
    <t>27.11.2021 13:04:21</t>
  </si>
  <si>
    <t>27.11.2021 17:35:29</t>
  </si>
  <si>
    <t>TAŞLIYATAK TR-2 35-31-L00365_47792043_56352979_56352979</t>
  </si>
  <si>
    <t>27.11.2021 11:33:26</t>
  </si>
  <si>
    <t>27.11.2021 22:48:19</t>
  </si>
  <si>
    <t>M-1212 35-02-M01212_910095226_910095226</t>
  </si>
  <si>
    <t>27.11.2021 16:56:46</t>
  </si>
  <si>
    <t>27.11.2021 19:06:20</t>
  </si>
  <si>
    <t>K-3373 35-10-K03373__79892029_79892029</t>
  </si>
  <si>
    <t>27.11.2021 08:24:43</t>
  </si>
  <si>
    <t>27.11.2021 12:05:59</t>
  </si>
  <si>
    <t>27.11.2021 20:18:30</t>
  </si>
  <si>
    <t>27.11.2021 21:01:44</t>
  </si>
  <si>
    <t>KIZILÜZÜM TR-1 35-27-M00080_A_56382484_56382484</t>
  </si>
  <si>
    <t>27.11.2021 13:47:34</t>
  </si>
  <si>
    <t>27.11.2021 20:16:10</t>
  </si>
  <si>
    <t>AYASKENT-4 TR 35-16-M00015_35-16-M00015_2357625</t>
  </si>
  <si>
    <t>27.11.2021 08:39:23</t>
  </si>
  <si>
    <t>27.11.2021 11:17:07</t>
  </si>
  <si>
    <t>MURADİYE DM-5/10 45-71-M00775_DM-5/10C M03_2306993</t>
  </si>
  <si>
    <t>27.11.2021 00:29:12</t>
  </si>
  <si>
    <t>27.11.2021 03:53:51</t>
  </si>
  <si>
    <t>BIÇAKÇI OVACIK TR-3 35-15-L00082_967144301_967144301</t>
  </si>
  <si>
    <t>27.11.2021 15:14:02</t>
  </si>
  <si>
    <t>27.11.2021 21:44:02</t>
  </si>
  <si>
    <t>SAİP KÖYÜ TR-1 35-21-L00102_953358035_953358035</t>
  </si>
  <si>
    <t>27.11.2021 08:34:41</t>
  </si>
  <si>
    <t>27.11.2021 14:28:18</t>
  </si>
  <si>
    <t>CABERBURHAN TR-1 45-73-M00869_A_56404348_56404348</t>
  </si>
  <si>
    <t>27.11.2021 15:35:30</t>
  </si>
  <si>
    <t>27.11.2021 17:10:41</t>
  </si>
  <si>
    <t>27.11.2021 16:11:00</t>
  </si>
  <si>
    <t>27.11.2021 17:14:08</t>
  </si>
  <si>
    <t>BALABANLI DM 35-15-M00280_OVAKENT (KAYAKÖY İM) M03_72306392</t>
  </si>
  <si>
    <t>27.11.2021 06:46:13</t>
  </si>
  <si>
    <t>27.11.2021 07:44:28</t>
  </si>
  <si>
    <t>EKREM KURDEŞ SULAMA GRUBU 35-29-L00663_A_56402131_56402131</t>
  </si>
  <si>
    <t>27.11.2021 11:47:40</t>
  </si>
  <si>
    <t>27.11.2021 14:00:06</t>
  </si>
  <si>
    <t>SOBRAN TR-1 45-73-M00952_A_56387346_56387346</t>
  </si>
  <si>
    <t>27.11.2021 11:02:41</t>
  </si>
  <si>
    <t>27.11.2021 15:23:04</t>
  </si>
  <si>
    <t>ÇERKEZ MAHMUDİYE KÖYÜ TR-1 45-71-M01095_A_56404527_56404527</t>
  </si>
  <si>
    <t>27.11.2021 07:50:47</t>
  </si>
  <si>
    <t>27.11.2021 10:31:15</t>
  </si>
  <si>
    <t>L-512 REİSDERE 35-18-L00512_6409444_56355807_56355807</t>
  </si>
  <si>
    <t>27.11.2021 07:28:46</t>
  </si>
  <si>
    <t>27.11.2021 10:55:48</t>
  </si>
  <si>
    <t>BADEMLER TR-6 35-19-L00296_956669419_956669419</t>
  </si>
  <si>
    <t>27.11.2021 12:51:13</t>
  </si>
  <si>
    <t>27.11.2021 17:22:43</t>
  </si>
  <si>
    <t>27.11.2021 14:21:50</t>
  </si>
  <si>
    <t>27.11.2021 14:58:49</t>
  </si>
  <si>
    <t>AKÇAŞEHİR TR-1 35-29-L00173_DIREK TIPI TRAFO HUCRESI H01_2099042</t>
  </si>
  <si>
    <t>27.11.2021 06:29:47</t>
  </si>
  <si>
    <t>27.11.2021 10:39:22</t>
  </si>
  <si>
    <t>K-4649 35-02-K04649_C_56363773_56363773</t>
  </si>
  <si>
    <t>27.11.2021 10:32:48</t>
  </si>
  <si>
    <t>27.11.2021 11:18:56</t>
  </si>
  <si>
    <t>27.11.2021 08:30:07</t>
  </si>
  <si>
    <t>27.11.2021 10:22:12</t>
  </si>
  <si>
    <t>27.11.2021 17:43:29</t>
  </si>
  <si>
    <t>27.11.2021 18:43:09</t>
  </si>
  <si>
    <t>TR-293 (İM-1/TR-5) 35-19-L00348_50031831_56394541_56394541</t>
  </si>
  <si>
    <t>27.11.2021 09:51:23</t>
  </si>
  <si>
    <t>27.11.2021 18:15:38</t>
  </si>
  <si>
    <t>27.11.2021 12:19:36</t>
  </si>
  <si>
    <t>27.11.2021 16:48:57</t>
  </si>
  <si>
    <t>DENİZKÖY TR-1 35-30-M00594_C_56353090_56353090</t>
  </si>
  <si>
    <t>27.11.2021 13:27:15</t>
  </si>
  <si>
    <t>27.11.2021 14:04:43</t>
  </si>
  <si>
    <t>27.11.2021 16:30:50</t>
  </si>
  <si>
    <t>27.11.2021 18:22:03</t>
  </si>
  <si>
    <t>KAPLAN TR-1 35-16-M00118_35-16-M00118_2349459</t>
  </si>
  <si>
    <t>27.11.2021 00:19:21</t>
  </si>
  <si>
    <t>27.11.2021 02:29:08</t>
  </si>
  <si>
    <t>27.11.2021 13:09:00</t>
  </si>
  <si>
    <t>27.11.2021 16:18:49</t>
  </si>
  <si>
    <t>KIRKAĞAÇ TR-26 45-76-M00026_955244163_955244163</t>
  </si>
  <si>
    <t>27.11.2021 17:54:01</t>
  </si>
  <si>
    <t>27.11.2021 20:05:40</t>
  </si>
  <si>
    <t>K-197 35-04-K00197_98845284_98845284</t>
  </si>
  <si>
    <t>27.11.2021 10:49:54</t>
  </si>
  <si>
    <t>27.11.2021 19:14:25</t>
  </si>
  <si>
    <t>ATAKÖY OVA TR-2 35-22-M00180_955284779_955284779</t>
  </si>
  <si>
    <t>27.11.2021 16:21:37</t>
  </si>
  <si>
    <t>27.11.2021 18:26:35</t>
  </si>
  <si>
    <t>SART TR-2 45-78-M00171__56406153_56406153</t>
  </si>
  <si>
    <t>27.11.2021 00:14:19</t>
  </si>
  <si>
    <t>27.11.2021 02:43:55</t>
  </si>
  <si>
    <t>M-2425 35-04-M02425_913233774_913233774</t>
  </si>
  <si>
    <t>27.11.2021 11:07:19</t>
  </si>
  <si>
    <t>27.11.2021 17:25:15</t>
  </si>
  <si>
    <t>GÖKEYÜP KÖK 45-86-M00334_ORTAKÖY M01_81494882</t>
  </si>
  <si>
    <t>27.11.2021 12:51:10</t>
  </si>
  <si>
    <t>27.11.2021 13:16:38</t>
  </si>
  <si>
    <t>BATTAL MUSTAFA İMAMLAR TR 45-77-L00190_A_56355933_56355933</t>
  </si>
  <si>
    <t>27.11.2021 08:21:01</t>
  </si>
  <si>
    <t>27.11.2021 10:35:16</t>
  </si>
  <si>
    <t>ATAKÖY OVA TR-2 35-22-M00180_955286720_955286720</t>
  </si>
  <si>
    <t>27.11.2021 20:03:33</t>
  </si>
  <si>
    <t>27.11.2021 21:28:33</t>
  </si>
  <si>
    <t>ADAKÜRE KÖYÜ TR-1 35-32-L00027_B_72220486_72220486</t>
  </si>
  <si>
    <t>27.11.2021 07:46:22</t>
  </si>
  <si>
    <t>27.11.2021 12:49:37</t>
  </si>
  <si>
    <t>L-437 ŞEHİTLİK 35-18-L00437_950449104_950449104</t>
  </si>
  <si>
    <t>27.11.2021 14:42:12</t>
  </si>
  <si>
    <t>27.11.2021 17:42:02</t>
  </si>
  <si>
    <t>İĞDELİ TR-3 35-31-L00299_47810250_56352463_56352463</t>
  </si>
  <si>
    <t>27.11.2021 05:42:05</t>
  </si>
  <si>
    <t>27.11.2021 07:51:16</t>
  </si>
  <si>
    <t>27.11.2021 02:09:39</t>
  </si>
  <si>
    <t>27.11.2021 04:34:13</t>
  </si>
  <si>
    <t>TR-34 35-27-M00034_TR-32 M03_82886843</t>
  </si>
  <si>
    <t>27.11.2021 17:33:32</t>
  </si>
  <si>
    <t>27.11.2021 17:49:00</t>
  </si>
  <si>
    <t>K-4902 35-22-K04902_K-418 ÇİNKO K02_56288273</t>
  </si>
  <si>
    <t>27.11.2021 23:08:20</t>
  </si>
  <si>
    <t>28.11.2021 01:45:09</t>
  </si>
  <si>
    <t>TEKELİ TR-2 35-22-M00232_B_56355362_56355362</t>
  </si>
  <si>
    <t>27.11.2021 18:40:51</t>
  </si>
  <si>
    <t>27.11.2021 19:26:37</t>
  </si>
  <si>
    <t>L-356 BAŞKENT SİTESİ 35-18-L00356_8734507_56357335_56357335</t>
  </si>
  <si>
    <t>27.11.2021 06:52:26</t>
  </si>
  <si>
    <t>27.11.2021 12:02:42</t>
  </si>
  <si>
    <t>ÇİNAN TOYGAR TR-1 45-81-M00217_A_56389051_56389051</t>
  </si>
  <si>
    <t>27.11.2021 19:07:12</t>
  </si>
  <si>
    <t>27.11.2021 20:30:59</t>
  </si>
  <si>
    <t>TR-116 35-16-L00116_953348007_953348007</t>
  </si>
  <si>
    <t>27.11.2021 12:18:23</t>
  </si>
  <si>
    <t>27.11.2021 19:33:37</t>
  </si>
  <si>
    <t>K-3901 35-08-K03901_K-3689 K04_42031264</t>
  </si>
  <si>
    <t>27.11.2021 18:13:00</t>
  </si>
  <si>
    <t>28.11.2021 01:02:21</t>
  </si>
  <si>
    <t>K-3769 35-04-K03769_KARŞIYAKA İ.M. K03_2047275</t>
  </si>
  <si>
    <t>27.11.2021 09:25:49</t>
  </si>
  <si>
    <t>27.11.2021 09:28:03</t>
  </si>
  <si>
    <t>YENİ TOKİ TR-13 45-71-M02267_72268644 C02_72267973</t>
  </si>
  <si>
    <t>27.11.2021 09:19:21</t>
  </si>
  <si>
    <t>28.11.2021 15:53:09</t>
  </si>
  <si>
    <t>YENİ ŞAKRAN TR-5 35-17-M00205_A_56392450_56392450</t>
  </si>
  <si>
    <t>27.11.2021 09:09:15</t>
  </si>
  <si>
    <t>27.11.2021 17:35:34</t>
  </si>
  <si>
    <t>M-2241 BELENBAŞI TR-1 35-03-M02241_C_79439389_79439389</t>
  </si>
  <si>
    <t>27.11.2021 07:21:10</t>
  </si>
  <si>
    <t>27.11.2021 11:13:35</t>
  </si>
  <si>
    <t>TR-35 35-30-L00035_C_56405300_56405300</t>
  </si>
  <si>
    <t>27.11.2021 13:58:31</t>
  </si>
  <si>
    <t>27.11.2021 16:58:33</t>
  </si>
  <si>
    <t>K-4591 35-10-K04591_97907176_97907176</t>
  </si>
  <si>
    <t>27.11.2021 08:38:06</t>
  </si>
  <si>
    <t>27.11.2021 10:16:01</t>
  </si>
  <si>
    <t>27.11.2021 09:58:05</t>
  </si>
  <si>
    <t>27.11.2021 15:43:32</t>
  </si>
  <si>
    <t>27.11.2021 08:06:43</t>
  </si>
  <si>
    <t>27.11.2021 08:59:08</t>
  </si>
  <si>
    <t>BAĞYURDU TR-7 (DM-1/6) 35-27-L00248__72372617_72372617</t>
  </si>
  <si>
    <t>27.11.2021 15:21:40</t>
  </si>
  <si>
    <t>27.11.2021 17:42:52</t>
  </si>
  <si>
    <t>L-108 (AKARCA TR-1) 35-18-L00108_6672778_56377177_56377177</t>
  </si>
  <si>
    <t>27.11.2021 08:32:55</t>
  </si>
  <si>
    <t>27.11.2021 13:52:01</t>
  </si>
  <si>
    <t>TR-127 35-15-M00127_950375273_950375273</t>
  </si>
  <si>
    <t>27.11.2021 16:50:28</t>
  </si>
  <si>
    <t>27.11.2021 22:18:54</t>
  </si>
  <si>
    <t>ÇINARKÖY TR-33 35-27-M00033_913859337_913859337</t>
  </si>
  <si>
    <t>27.11.2021 21:31:36</t>
  </si>
  <si>
    <t>27.11.2021 23:28:00</t>
  </si>
  <si>
    <t>L-120 OVACIK 35-18-L00120_9631383_56353977_56353977</t>
  </si>
  <si>
    <t>27.11.2021 09:52:48</t>
  </si>
  <si>
    <t>27.11.2021 18:15:39</t>
  </si>
  <si>
    <t>TR-111 ZEYTİNALANI 35-19-L00111_956693288_956693288</t>
  </si>
  <si>
    <t>27.11.2021 19:58:22</t>
  </si>
  <si>
    <t>27.11.2021 21:33:09</t>
  </si>
  <si>
    <t>YENİFOÇA TR-45 35-23-M00045_YENİFOÇA TR-52 M01_2124641</t>
  </si>
  <si>
    <t>27.11.2021 17:31:53</t>
  </si>
  <si>
    <t>27.11.2021 18:30:00</t>
  </si>
  <si>
    <t>EYKO TR-1 35-30-M00027_B_56369865_56369865</t>
  </si>
  <si>
    <t>27.11.2021 02:25:59</t>
  </si>
  <si>
    <t>27.11.2021 04:26:30</t>
  </si>
  <si>
    <t>KARABURUN TR-4/18 35-21-L00012_B_56357360_56357360</t>
  </si>
  <si>
    <t>27.11.2021 13:15:23</t>
  </si>
  <si>
    <t>27.11.2021 21:05:18</t>
  </si>
  <si>
    <t>27.11.2021 01:10:43</t>
  </si>
  <si>
    <t>27.11.2021 02:33:39</t>
  </si>
  <si>
    <t>SEYİTOBA TR-1 45-80-L00177_956535189_956535189</t>
  </si>
  <si>
    <t>27.11.2021 13:29:02</t>
  </si>
  <si>
    <t>27.11.2021 15:52:33</t>
  </si>
  <si>
    <t>K-985 35-07-K00985_A_56380166_56380166</t>
  </si>
  <si>
    <t>27.11.2021 10:33:59</t>
  </si>
  <si>
    <t>27.11.2021 13:42:39</t>
  </si>
  <si>
    <t>BADEMLİ HACIMUSA MEV. TR-29 35-15-L01020_950404463_950404463</t>
  </si>
  <si>
    <t>27.11.2021 14:24:26</t>
  </si>
  <si>
    <t>27.11.2021 18:11:30</t>
  </si>
  <si>
    <t>27.11.2021 00:41:00</t>
  </si>
  <si>
    <t>27.11.2021 02:29:32</t>
  </si>
  <si>
    <t>TR-116 35-15-M00116_950364322_950364322</t>
  </si>
  <si>
    <t>27.11.2021 16:02:18</t>
  </si>
  <si>
    <t>27.11.2021 17:52:13</t>
  </si>
  <si>
    <t>27.11.2021 10:01:27</t>
  </si>
  <si>
    <t>27.11.2021 14:12:27</t>
  </si>
  <si>
    <t>27.11.2021 08:54:00</t>
  </si>
  <si>
    <t>27.11.2021 10:48:00</t>
  </si>
  <si>
    <t>27.11.2021 00:13:30</t>
  </si>
  <si>
    <t>27.11.2021 00:47:15</t>
  </si>
  <si>
    <t>K-963 35-02-K00963_913011024_913011024</t>
  </si>
  <si>
    <t>27.11.2021 23:46:39</t>
  </si>
  <si>
    <t>28.11.2021 00:41:59</t>
  </si>
  <si>
    <t>SARIGÖL TR-52 45-79-M00052_945568359_945568359</t>
  </si>
  <si>
    <t>27.11.2021 12:44:35</t>
  </si>
  <si>
    <t>27.11.2021 14:19:33</t>
  </si>
  <si>
    <t>TR-2/6 45-72-L00006_956496534_956496534</t>
  </si>
  <si>
    <t>27.11.2021 17:54:26</t>
  </si>
  <si>
    <t>27.11.2021 18:42:21</t>
  </si>
  <si>
    <t>BOYNUYOĞUN KÖK 35-29-L00051_DALLIK L03_72215399</t>
  </si>
  <si>
    <t>27.11.2021 02:20:00</t>
  </si>
  <si>
    <t>27.11.2021 09:30:51</t>
  </si>
  <si>
    <t>ŞEMSİLER TR-1 35-31-L00098_47983230_56395327_56395327</t>
  </si>
  <si>
    <t>27.11.2021 13:01:57</t>
  </si>
  <si>
    <t>27.11.2021 15:39:26</t>
  </si>
  <si>
    <t>27.11.2021 22:42:02</t>
  </si>
  <si>
    <t>28.11.2021 00:03:37</t>
  </si>
  <si>
    <t>KABAKUM TR-1 35-30-L00127_955301124_955301124</t>
  </si>
  <si>
    <t>27.11.2021 21:14:45</t>
  </si>
  <si>
    <t>27.11.2021 22:46:21</t>
  </si>
  <si>
    <t>HALIKÖY TR-1 35-32-L00031_B_56380907_56380907</t>
  </si>
  <si>
    <t>27.11.2021 08:08:33</t>
  </si>
  <si>
    <t>27.11.2021 15:01:10</t>
  </si>
  <si>
    <t>27.11.2021 13:19:35</t>
  </si>
  <si>
    <t>27.11.2021 23:06:55</t>
  </si>
  <si>
    <t>YİĞİTLER KÖK 35-27-M00707_BAĞYURDU TOPRAKSU-1 M05_72159023</t>
  </si>
  <si>
    <t>27.11.2021 12:54:39</t>
  </si>
  <si>
    <t>27.11.2021 15:57:59</t>
  </si>
  <si>
    <t>K-299 35-02-K00299_910080187_910080187</t>
  </si>
  <si>
    <t>27.11.2021 20:09:48</t>
  </si>
  <si>
    <t>27.11.2021 21:15:32</t>
  </si>
  <si>
    <t>SAİP KÖYÜ TR-1 35-21-L00102_A_56392429_56392429</t>
  </si>
  <si>
    <t>27.11.2021 07:53:25</t>
  </si>
  <si>
    <t>27.11.2021 21:59:35</t>
  </si>
  <si>
    <t>GÖKÇEN İM 35-29-A00004_KAZANLI L07_2106422</t>
  </si>
  <si>
    <t>27.11.2021 12:24:59</t>
  </si>
  <si>
    <t>27.11.2021 13:50:10</t>
  </si>
  <si>
    <t>BADEMLİ TR-12 35-15-L01048_950392848_950392848</t>
  </si>
  <si>
    <t>27.11.2021 16:41:29</t>
  </si>
  <si>
    <t>27.11.2021 17:50:36</t>
  </si>
  <si>
    <t>DAĞDERE TR-1 45-72-M00256_DIREK TIPI TRAFO HUCRESI H01_2109232</t>
  </si>
  <si>
    <t>27.11.2021 10:10:06</t>
  </si>
  <si>
    <t>27.11.2021 11:28:56</t>
  </si>
  <si>
    <t>M-2774 35-02-M02774_DAĞITIM TRAFOSU M01_81733248</t>
  </si>
  <si>
    <t>27.11.2021 01:35:53</t>
  </si>
  <si>
    <t>DOĞANCI TR-11 35-31-L00337_47793663_56352007_56352007</t>
  </si>
  <si>
    <t>27.11.2021 09:54:15</t>
  </si>
  <si>
    <t>28.11.2021 00:31:38</t>
  </si>
  <si>
    <t>_A_56399462_56399462</t>
  </si>
  <si>
    <t>27.11.2021 07:58:40</t>
  </si>
  <si>
    <t>27.11.2021 15:41:55</t>
  </si>
  <si>
    <t>SOMA TR-15/1 45-82-M00094_945528640_945528640</t>
  </si>
  <si>
    <t>27.11.2021 22:00:35</t>
  </si>
  <si>
    <t>27.11.2021 22:53:05</t>
  </si>
  <si>
    <t>YENİ LİMAN TR-1 35-21-L00050_A_56406702_56406702</t>
  </si>
  <si>
    <t>27.11.2021 08:05:22</t>
  </si>
  <si>
    <t>27.11.2021 21:27:57</t>
  </si>
  <si>
    <t>YENİÇİFTLİK TR-2 35-20-L00400_DIREK TIPI TRAFO HUCRESI H01_2105055</t>
  </si>
  <si>
    <t>27.11.2021 09:28:06</t>
  </si>
  <si>
    <t>27.11.2021 11:11:14</t>
  </si>
  <si>
    <t>IŞIKLAR TR-3 45-73-M00617_45-73-M00617_2354924</t>
  </si>
  <si>
    <t>27.11.2021 10:35:05</t>
  </si>
  <si>
    <t>27.11.2021 14:22:00</t>
  </si>
  <si>
    <t>KARABURUN TR-1 35-21-L00001_D_56357365_56357365</t>
  </si>
  <si>
    <t>27.11.2021 07:03:18</t>
  </si>
  <si>
    <t>27.11.2021 13:09:57</t>
  </si>
  <si>
    <t>TR-14 35-32-L00014_946411355_946411355</t>
  </si>
  <si>
    <t>27.11.2021 18:07:06</t>
  </si>
  <si>
    <t>27.11.2021 21:34:37</t>
  </si>
  <si>
    <t>27.11.2021 04:55:14</t>
  </si>
  <si>
    <t>27.11.2021 06:47:18</t>
  </si>
  <si>
    <t>M-32 CUMHURİYET 35-25-M00103_C_56355610_56355610</t>
  </si>
  <si>
    <t>27.11.2021 11:07:06</t>
  </si>
  <si>
    <t>27.11.2021 13:09:47</t>
  </si>
  <si>
    <t>UMURLU TR-5 35-31-L00358_47784512_56352994_56352994</t>
  </si>
  <si>
    <t>27.11.2021 11:40:00</t>
  </si>
  <si>
    <t>27.11.2021 12:47:02</t>
  </si>
  <si>
    <t>EMENLER TR-2 35-31-L00138_47840969_56390465_56390465</t>
  </si>
  <si>
    <t>27.11.2021 17:15:29</t>
  </si>
  <si>
    <t>28.11.2021 03:17:17</t>
  </si>
  <si>
    <t>27.11.2021 14:57:08</t>
  </si>
  <si>
    <t>27.11.2021 16:24:00</t>
  </si>
  <si>
    <t>TR-2/69 (15,8) 45-83-L00069_955150315_955150315</t>
  </si>
  <si>
    <t>27.11.2021 02:38:28</t>
  </si>
  <si>
    <t>27.11.2021 04:23:36</t>
  </si>
  <si>
    <t>27.11.2021 18:26:17</t>
  </si>
  <si>
    <t>27.11.2021 23:41:09</t>
  </si>
  <si>
    <t>DEMİRCİLİ İSMAİL YER GRUBU TR-4 35-15-L00153_950403025_950403025</t>
  </si>
  <si>
    <t>27.11.2021 14:01:50</t>
  </si>
  <si>
    <t>27.11.2021 15:52:55</t>
  </si>
  <si>
    <t>KOZANLI YEŞİLKENT MAH. TR-1 45-82-M00216_A_56385928_56385928</t>
  </si>
  <si>
    <t>27.11.2021 17:36:43</t>
  </si>
  <si>
    <t>27.11.2021 19:03:29</t>
  </si>
  <si>
    <t>27.11.2021 11:51:58</t>
  </si>
  <si>
    <t>27.11.2021 19:04:30</t>
  </si>
  <si>
    <t>K-270 35-01-K00270_910448260_910448260</t>
  </si>
  <si>
    <t>27.11.2021 01:20:09</t>
  </si>
  <si>
    <t>27.11.2021 03:07:46</t>
  </si>
  <si>
    <t>27.11.2021 08:54:32</t>
  </si>
  <si>
    <t>28.11.2021 00:30:13</t>
  </si>
  <si>
    <t>27.11.2021 15:49:13</t>
  </si>
  <si>
    <t>27.11.2021 16:38:35</t>
  </si>
  <si>
    <t>TR-136 TORASAN 35-19-L00136_9154197_56392109_56392109</t>
  </si>
  <si>
    <t>27.11.2021 07:35:53</t>
  </si>
  <si>
    <t>27.11.2021 12:12:46</t>
  </si>
  <si>
    <t>ÇARIKMAHMUTLU ÖZTÜRKLER TR-1 45-77-L00169_A_56356126_56356126</t>
  </si>
  <si>
    <t>27.11.2021 05:59:25</t>
  </si>
  <si>
    <t>27.11.2021 09:31:59</t>
  </si>
  <si>
    <t>TR-135/1 35-19-L00362__72374243_72374243</t>
  </si>
  <si>
    <t>27.11.2021 00:23:22</t>
  </si>
  <si>
    <t>27.11.2021 07:45:40</t>
  </si>
  <si>
    <t>KARABURUN BOZKÖY 35-21-L00053_B_56358258_56358258</t>
  </si>
  <si>
    <t>27.11.2021 12:04:43</t>
  </si>
  <si>
    <t>27.11.2021 21:01:49</t>
  </si>
  <si>
    <t>TR-2/111 45-83-L00111_955146317_955146317</t>
  </si>
  <si>
    <t>27.11.2021 10:42:38</t>
  </si>
  <si>
    <t>27.11.2021 12:02:49</t>
  </si>
  <si>
    <t>PAYAMLI M-10 35-25-M00184_956636999_956636999</t>
  </si>
  <si>
    <t>27.11.2021 16:36:09</t>
  </si>
  <si>
    <t>27.11.2021 19:39:43</t>
  </si>
  <si>
    <t>TR-252 35-19-M00252_956693690_956693690</t>
  </si>
  <si>
    <t>27.11.2021 10:04:08</t>
  </si>
  <si>
    <t>27.11.2021 13:57:28</t>
  </si>
  <si>
    <t>27.11.2021 16:49:10</t>
  </si>
  <si>
    <t>27.11.2021 18:22:49</t>
  </si>
  <si>
    <t>27.11.2021 00:52:00</t>
  </si>
  <si>
    <t>27.11.2021 01:48:34</t>
  </si>
  <si>
    <t>HAŞİM AKÇORA SULAMA TR 45-71-M01340_45-71-M01340_2370459</t>
  </si>
  <si>
    <t>27.11.2021 08:25:54</t>
  </si>
  <si>
    <t>28.11.2021 00:26:45</t>
  </si>
  <si>
    <t>BADEMLİ TR-5 35-15-L01044_48663861_56361611_56361611</t>
  </si>
  <si>
    <t>27.11.2021 08:30:56</t>
  </si>
  <si>
    <t>27.11.2021 10:49:59</t>
  </si>
  <si>
    <t>ÇÖKELEK TR-2 45-78-L00650_49260173_56407941_56407941</t>
  </si>
  <si>
    <t>27.11.2021 07:54:36</t>
  </si>
  <si>
    <t>27.11.2021 12:04:01</t>
  </si>
  <si>
    <t>TÜRKPİYALE TR-1 45-82-M00354_45-82-M00354_2359133</t>
  </si>
  <si>
    <t>27.11.2021 09:43:57</t>
  </si>
  <si>
    <t>27.11.2021 13:05:13</t>
  </si>
  <si>
    <t>27.11.2021 10:42:51</t>
  </si>
  <si>
    <t>SALİHLERALTI TANSAŞ KÖK 35-30-M00670_HatBaşıAyırıcı_53132921 M02_53132921</t>
  </si>
  <si>
    <t>27.11.2021 06:53:27</t>
  </si>
  <si>
    <t>27.11.2021 12:16:27</t>
  </si>
  <si>
    <t>MEMİŞ ÇERÇİOĞLU VE ARK. T-SULAMA GRB. 35-13-L00118_A_56379972_56379972</t>
  </si>
  <si>
    <t>27.11.2021 17:15:00</t>
  </si>
  <si>
    <t>27.11.2021 18:02:38</t>
  </si>
  <si>
    <t>K-963 35-02-K00963_912976705_912976705</t>
  </si>
  <si>
    <t>27.11.2021 19:22:02</t>
  </si>
  <si>
    <t>27.11.2021 20:16:57</t>
  </si>
  <si>
    <t>27.11.2021 00:44:15</t>
  </si>
  <si>
    <t>27.11.2021 06:51:19</t>
  </si>
  <si>
    <t>DEMİRKÖPRÜ TM 45-78-A00005_HatBaşıAyırıcı_53139947 M07_53139947</t>
  </si>
  <si>
    <t>27.11.2021 12:29:14</t>
  </si>
  <si>
    <t>27.11.2021 18:16:42</t>
  </si>
  <si>
    <t>27.11.2021 09:48:00</t>
  </si>
  <si>
    <t>27.11.2021 17:23:00</t>
  </si>
  <si>
    <t>27.11.2021 14:25:39</t>
  </si>
  <si>
    <t>27.11.2021 15:26:00</t>
  </si>
  <si>
    <t>MUTAFLAR OKUL ÖNÜ TR-1 35-32-L00070_B_56357059_56357059</t>
  </si>
  <si>
    <t>27.11.2021 15:52:25</t>
  </si>
  <si>
    <t>27.11.2021 20:19:01</t>
  </si>
  <si>
    <t>SOMA TR-15/4 45-82-M00095_TR-16/1 M02_72189135</t>
  </si>
  <si>
    <t>27.11.2021 09:18:56</t>
  </si>
  <si>
    <t>27.11.2021 11:21:59</t>
  </si>
  <si>
    <t>PAŞATIMARI TARIMSAL SULAMA TR-6 45-83-M00248_48140636_56396027_56396027</t>
  </si>
  <si>
    <t>27.11.2021 15:31:17</t>
  </si>
  <si>
    <t>27.11.2021 17:51:34</t>
  </si>
  <si>
    <t>AŞAĞIÇOBANİSA KÖK 45-71-M00096_İSTASYON KABİN M05_2076284</t>
  </si>
  <si>
    <t>27.11.2021 04:28:39</t>
  </si>
  <si>
    <t>27.11.2021 05:28:20</t>
  </si>
  <si>
    <t>27.11.2021 10:56:01</t>
  </si>
  <si>
    <t>27.11.2021 14:51:18</t>
  </si>
  <si>
    <t>BAKTILI İĞDİŞLİ TR-3 45-83-L00430_48140052_56392014_56392014</t>
  </si>
  <si>
    <t>27.11.2021 18:02:28</t>
  </si>
  <si>
    <t>27.11.2021 17:50:23</t>
  </si>
  <si>
    <t>28.11.2021 05:42:28</t>
  </si>
  <si>
    <t>27.11.2021 04:10:20</t>
  </si>
  <si>
    <t>27.11.2021 05:20:29</t>
  </si>
  <si>
    <t>MANDIRA ÖNÜ FAHRİ DOĞAN VE ARK. TR 35-24-M00036_955233077_955233077</t>
  </si>
  <si>
    <t>27.11.2021 15:07:00</t>
  </si>
  <si>
    <t>27.11.2021 15:25:31</t>
  </si>
  <si>
    <t>KARAĞAÇLI TR-6 45-71-M01905_953213562_953213562</t>
  </si>
  <si>
    <t>27.11.2021 17:33:51</t>
  </si>
  <si>
    <t>28.11.2021 01:19:03</t>
  </si>
  <si>
    <t>DENİZ KABUĞU SİTESİ TR 35-30-M00060_ M01_2054065</t>
  </si>
  <si>
    <t>27.11.2021 08:22:19</t>
  </si>
  <si>
    <t>27.11.2021 13:04:16</t>
  </si>
  <si>
    <t>TR-65 45-77-L00065_B a2_42438306</t>
  </si>
  <si>
    <t>27.11.2021 11:54:32</t>
  </si>
  <si>
    <t>27.11.2021 16:07:15</t>
  </si>
  <si>
    <t>M-2318 35-03-M02318_35-03-M02318_66053426</t>
  </si>
  <si>
    <t>27.11.2021 20:15:59</t>
  </si>
  <si>
    <t>27.11.2021 23:10:47</t>
  </si>
  <si>
    <t>KARABURUN İM 35-21-A00001_HatBaşıAyırıcı_53138247 L05_53138247</t>
  </si>
  <si>
    <t>27.11.2021 14:25:22</t>
  </si>
  <si>
    <t>27.11.2021 17:48:55</t>
  </si>
  <si>
    <t>OSMANİYE TR-1 45-73-M00503_B_56390993_56390993</t>
  </si>
  <si>
    <t>27.11.2021 15:54:48</t>
  </si>
  <si>
    <t>27.11.2021 22:24:25</t>
  </si>
  <si>
    <t>DM-13/08 TRAFİK TESCİL 45-71-M00350_953210115_953210115</t>
  </si>
  <si>
    <t>27.11.2021 13:39:43</t>
  </si>
  <si>
    <t>27.11.2021 15:00:34</t>
  </si>
  <si>
    <t>M-2140 35-07-M02140_DAĞITIM TRF M-2140 M03_60485130</t>
  </si>
  <si>
    <t>27.11.2021 09:28:53</t>
  </si>
  <si>
    <t>TR-57 35-17-M00057_950300124_950300124</t>
  </si>
  <si>
    <t>27.11.2021 10:15:33</t>
  </si>
  <si>
    <t>27.11.2021 12:33:57</t>
  </si>
  <si>
    <t>DM-8/27 45-71-M00304_953202927_953202927</t>
  </si>
  <si>
    <t>27.11.2021 10:57:39</t>
  </si>
  <si>
    <t>27.11.2021 12:43:24</t>
  </si>
  <si>
    <t>TR-2/121 45-83-M00715_955143481_955143481</t>
  </si>
  <si>
    <t>27.11.2021 08:42:16</t>
  </si>
  <si>
    <t>27.11.2021 11:12:43</t>
  </si>
  <si>
    <t>HALİLLER KÖK 35-31-L00228_SIRIMLI L011_72238546</t>
  </si>
  <si>
    <t>27.11.2021 16:58:20</t>
  </si>
  <si>
    <t>M-1592 35-22-M00149_DAĞITIM TRAFO M-1592 M03_72140432</t>
  </si>
  <si>
    <t>27.11.2021 15:38:07</t>
  </si>
  <si>
    <t>27.11.2021 18:02:42</t>
  </si>
  <si>
    <t>KARGIN KÖK 45-71-M00095_AYTEKİNLER ESKİ HARMANDALI M07_2321769</t>
  </si>
  <si>
    <t>28.11.2021 00:19:00</t>
  </si>
  <si>
    <t>28.11.2021 04:37:32</t>
  </si>
  <si>
    <t>28.11.2021 13:48:36</t>
  </si>
  <si>
    <t>28.11.2021 14:19:46</t>
  </si>
  <si>
    <t>28.11.2021 05:09:52</t>
  </si>
  <si>
    <t>28.11.2021 14:15:57</t>
  </si>
  <si>
    <t>L-301 ÇARK 35-18-L00301_11966144_60982170_60982170</t>
  </si>
  <si>
    <t>28.11.2021 15:08:00</t>
  </si>
  <si>
    <t>28.11.2021 15:50:24</t>
  </si>
  <si>
    <t>K-652 35-01-K00652_TRAFO K04_2310231</t>
  </si>
  <si>
    <t>28.11.2021 09:32:40</t>
  </si>
  <si>
    <t>28.11.2021 18:14:22</t>
  </si>
  <si>
    <t>K-530 35-01-K00530_TRAFO K04_2316008</t>
  </si>
  <si>
    <t>28.11.2021 09:19:00</t>
  </si>
  <si>
    <t>28.11.2021 17:06:27</t>
  </si>
  <si>
    <t>_C_56356817_56356817</t>
  </si>
  <si>
    <t>28.11.2021 21:21:54</t>
  </si>
  <si>
    <t>28.11.2021 23:31:40</t>
  </si>
  <si>
    <t>K-3933 35-01-K03933_911429416_911429416</t>
  </si>
  <si>
    <t>28.11.2021 20:04:15</t>
  </si>
  <si>
    <t>28.11.2021 20:30:46</t>
  </si>
  <si>
    <t>MERSİNLİ TR-1 45-78-M00935_49342902_56388100_56388100</t>
  </si>
  <si>
    <t>28.11.2021 18:22:25</t>
  </si>
  <si>
    <t>28.11.2021 20:01:40</t>
  </si>
  <si>
    <t>BOZYERLER TR-2 35-16-M00140_B_56396798_56396798</t>
  </si>
  <si>
    <t>28.11.2021 11:56:27</t>
  </si>
  <si>
    <t>28.11.2021 20:23:40</t>
  </si>
  <si>
    <t>TUMBULLAR TR-2 35-31-L00369_47788465_56352279_56352279</t>
  </si>
  <si>
    <t>28.11.2021 10:40:27</t>
  </si>
  <si>
    <t>28.11.2021 14:03:26</t>
  </si>
  <si>
    <t>ALÇUK TM 35-17-A00001_KESİKKÖY M29_2307839</t>
  </si>
  <si>
    <t>28.11.2021 16:56:00</t>
  </si>
  <si>
    <t>28.11.2021 18:06:00</t>
  </si>
  <si>
    <t>TR-68 H.İBRAHİM ÇAYLIOĞLU 35-15-L00068_A_56373080_56373080</t>
  </si>
  <si>
    <t>28.11.2021 08:34:15</t>
  </si>
  <si>
    <t>28.11.2021 10:44:20</t>
  </si>
  <si>
    <t>KIRKAĞAÇ TR-7 45-76-M00007_45-76-M00007_2361052</t>
  </si>
  <si>
    <t>28.11.2021 16:02:03</t>
  </si>
  <si>
    <t>28.11.2021 16:37:19</t>
  </si>
  <si>
    <t>GÖCEK TR-1 45-72-M00239_A_79214917_79214917</t>
  </si>
  <si>
    <t>28.11.2021 12:07:03</t>
  </si>
  <si>
    <t>28.11.2021 12:51:47</t>
  </si>
  <si>
    <t>28.11.2021 20:06:20</t>
  </si>
  <si>
    <t>29.11.2021 00:03:15</t>
  </si>
  <si>
    <t>AŞAĞIKIRIKLAR TR-1 35-16-M00057_953351588_953351588</t>
  </si>
  <si>
    <t>28.11.2021 15:40:58</t>
  </si>
  <si>
    <t>28.11.2021 18:22:15</t>
  </si>
  <si>
    <t>28.11.2021 05:10:54</t>
  </si>
  <si>
    <t>28.11.2021 05:11:20</t>
  </si>
  <si>
    <t>DELİBAŞLI TR-1 45-78-M00845_953277754_953277754</t>
  </si>
  <si>
    <t>28.11.2021 11:55:46</t>
  </si>
  <si>
    <t>28.11.2021 18:26:25</t>
  </si>
  <si>
    <t>28.11.2021 20:07:00</t>
  </si>
  <si>
    <t>28.11.2021 20:39:31</t>
  </si>
  <si>
    <t>_C_56395556_56395556</t>
  </si>
  <si>
    <t>28.11.2021 10:49:27</t>
  </si>
  <si>
    <t>28.11.2021 12:59:40</t>
  </si>
  <si>
    <t>ÇATALKAYA TR-4 35-21-L00194_49808056_56376233_56376233</t>
  </si>
  <si>
    <t>28.11.2021 09:18:00</t>
  </si>
  <si>
    <t>28.11.2021 17:10:02</t>
  </si>
  <si>
    <t>GÜNYAKA TR-1 45-79-M00480_B_56384525_56384525</t>
  </si>
  <si>
    <t>28.11.2021 12:59:43</t>
  </si>
  <si>
    <t>28.11.2021 14:24:11</t>
  </si>
  <si>
    <t>MORDOĞAN TR-2 35-21-L00140_B_56373482_56373482</t>
  </si>
  <si>
    <t>28.11.2021 17:16:32</t>
  </si>
  <si>
    <t>29.11.2021 04:36:07</t>
  </si>
  <si>
    <t>DM-25/2 45-71-M00056__73544159_73544159</t>
  </si>
  <si>
    <t>28.11.2021 22:29:33</t>
  </si>
  <si>
    <t>29.11.2021 00:52:24</t>
  </si>
  <si>
    <t>AŞAĞIÇOBANİSA TR-12 45-71-M00097_D_60984806_60984806</t>
  </si>
  <si>
    <t>28.11.2021 10:32:51</t>
  </si>
  <si>
    <t>28.11.2021 23:25:08</t>
  </si>
  <si>
    <t>28.11.2021 09:35:03</t>
  </si>
  <si>
    <t>28.11.2021 13:07:57</t>
  </si>
  <si>
    <t>TAŞLIYATAK TR-5 35-31-L00347_47791951_56352300_56352300</t>
  </si>
  <si>
    <t>28.11.2021 00:07:06</t>
  </si>
  <si>
    <t>28.11.2021 05:29:45</t>
  </si>
  <si>
    <t>28.11.2021 03:15:30</t>
  </si>
  <si>
    <t>28.11.2021 05:22:12</t>
  </si>
  <si>
    <t>K-4148 35-01-K04148_A_56365750_56365750</t>
  </si>
  <si>
    <t>28.11.2021 15:01:58</t>
  </si>
  <si>
    <t>28.11.2021 16:13:08</t>
  </si>
  <si>
    <t>BAHÇECİK MAH. HAMAMDERE TR-1 45-78-L00494_A_56392312_56392312</t>
  </si>
  <si>
    <t>28.11.2021 06:07:00</t>
  </si>
  <si>
    <t>28.11.2021 10:06:03</t>
  </si>
  <si>
    <t>ÇİMENTEPE TR-1 45-79-M00236_945563387_945563387</t>
  </si>
  <si>
    <t>28.11.2021 21:19:37</t>
  </si>
  <si>
    <t>28.11.2021 23:54:58</t>
  </si>
  <si>
    <t>MAHMUTLAR KÖK 45-74-M00354_HatBaşıAyırıcı_53132848 M04_53132848</t>
  </si>
  <si>
    <t>28.11.2021 12:31:10</t>
  </si>
  <si>
    <t>28.11.2021 12:34:04</t>
  </si>
  <si>
    <t>28.11.2021 13:47:11</t>
  </si>
  <si>
    <t>28.11.2021 14:21:30</t>
  </si>
  <si>
    <t>K-2587 35-04-K02587_35-04-K02587_2370800</t>
  </si>
  <si>
    <t>28.11.2021 16:44:11</t>
  </si>
  <si>
    <t>28.11.2021 17:43:19</t>
  </si>
  <si>
    <t>K-3092 35-02-K03092_950156582_950156582</t>
  </si>
  <si>
    <t>28.11.2021 16:13:57</t>
  </si>
  <si>
    <t>28.11.2021 17:41:58</t>
  </si>
  <si>
    <t>M-460 35-03-M00460_DIREK TIPI TRAFO HUCRESI H01_2069738</t>
  </si>
  <si>
    <t>28.11.2021 10:13:00</t>
  </si>
  <si>
    <t>29.11.2021 01:47:00</t>
  </si>
  <si>
    <t>TR-1/126-1 (KEMALPAŞA SOKAK TRF) 45-83-M00270_48123634_56400958_56400958</t>
  </si>
  <si>
    <t>28.11.2021 09:28:25</t>
  </si>
  <si>
    <t>28.11.2021 17:04:14</t>
  </si>
  <si>
    <t>KAZANLI TR-3 35-15-L00977_A_56369640_56369640</t>
  </si>
  <si>
    <t>28.11.2021 12:10:00</t>
  </si>
  <si>
    <t>28.11.2021 13:49:51</t>
  </si>
  <si>
    <t>_C_56405480_56405480</t>
  </si>
  <si>
    <t>28.11.2021 14:54:19</t>
  </si>
  <si>
    <t>28.11.2021 17:50:47</t>
  </si>
  <si>
    <t>TAŞDİBİ TR-1 45-80-M00171_956534717_956534717</t>
  </si>
  <si>
    <t>28.11.2021 13:12:49</t>
  </si>
  <si>
    <t>28.11.2021 14:51:53</t>
  </si>
  <si>
    <t>SALİHLİ İM 45-78-A00001_ŞEHİR-1 L05_48928860</t>
  </si>
  <si>
    <t>28.11.2021 14:24:34</t>
  </si>
  <si>
    <t>28.11.2021 14:52:09</t>
  </si>
  <si>
    <t>GERELİ KÖYÜ AHMET ÇETİN SULAMA GRB TR-15 35-15-M00314_A_56368272_56368272</t>
  </si>
  <si>
    <t>28.11.2021 22:41:57</t>
  </si>
  <si>
    <t>29.11.2021 07:17:36</t>
  </si>
  <si>
    <t>TR-2/104-1 45-83-L00460_48136909_56388923_56388923</t>
  </si>
  <si>
    <t>28.11.2021 11:27:31</t>
  </si>
  <si>
    <t>28.11.2021 14:19:09</t>
  </si>
  <si>
    <t>SULTAN YAYLASI TR-2 45-71-M01767_C_56393407_56393407</t>
  </si>
  <si>
    <t>28.11.2021 10:43:49</t>
  </si>
  <si>
    <t>29.11.2021 17:14:35</t>
  </si>
  <si>
    <t>AŞAĞICUMA DM 35-16-M00103_KAPLAN M01_72040417</t>
  </si>
  <si>
    <t>28.11.2021 06:37:44</t>
  </si>
  <si>
    <t>28.11.2021 12:48:48</t>
  </si>
  <si>
    <t>28.11.2021 15:36:29</t>
  </si>
  <si>
    <t>28.11.2021 17:05:58</t>
  </si>
  <si>
    <t>KEMALPAŞA TM 35-27-A00002_KEMALPAŞA-1 M06_2306690</t>
  </si>
  <si>
    <t>28.11.2021 17:39:44</t>
  </si>
  <si>
    <t>28.11.2021 06:03:17</t>
  </si>
  <si>
    <t>28.11.2021 07:30:00</t>
  </si>
  <si>
    <t>ÇATALKAYA TR-4 35-21-L00194_49808064_56374819_56374819</t>
  </si>
  <si>
    <t>28.11.2021 17:38:33</t>
  </si>
  <si>
    <t>28.11.2021 18:25:33</t>
  </si>
  <si>
    <t>28.11.2021 13:57:59</t>
  </si>
  <si>
    <t>28.11.2021 15:51:09</t>
  </si>
  <si>
    <t>28.11.2021 12:20:44</t>
  </si>
  <si>
    <t>28.11.2021 12:21:44</t>
  </si>
  <si>
    <t>POYRAZDAMLARI TR-11 45-78-M00576_HatBaşıAyırıcı_53139047 M05_53139047</t>
  </si>
  <si>
    <t>28.11.2021 19:33:42</t>
  </si>
  <si>
    <t>28.11.2021 21:44:59</t>
  </si>
  <si>
    <t>28.11.2021 15:02:54</t>
  </si>
  <si>
    <t>28.11.2021 17:44:26</t>
  </si>
  <si>
    <t>28.11.2021 10:02:06</t>
  </si>
  <si>
    <t>28.11.2021 11:15:14</t>
  </si>
  <si>
    <t>BADEMLİ TR-37 35-15-L01053_A_56362122_56362122</t>
  </si>
  <si>
    <t>28.11.2021 18:44:50</t>
  </si>
  <si>
    <t>28.11.2021 21:49:51</t>
  </si>
  <si>
    <t>28.11.2021 09:33:00</t>
  </si>
  <si>
    <t>28.11.2021 16:04:00</t>
  </si>
  <si>
    <t>TR-64 35-19-L00064_956700717_956700717</t>
  </si>
  <si>
    <t>28.11.2021 18:53:38</t>
  </si>
  <si>
    <t>28.11.2021 20:32:00</t>
  </si>
  <si>
    <t>_963051744_963051744</t>
  </si>
  <si>
    <t>28.11.2021 13:21:53</t>
  </si>
  <si>
    <t>28.11.2021 17:46:00</t>
  </si>
  <si>
    <t>28.11.2021 18:46:00</t>
  </si>
  <si>
    <t>28.11.2021 18:53:35</t>
  </si>
  <si>
    <t>KIRKAĞAÇ TR-9 45-76-M00009_955247807_955247807</t>
  </si>
  <si>
    <t>28.11.2021 13:32:47</t>
  </si>
  <si>
    <t>28.11.2021 15:57:00</t>
  </si>
  <si>
    <t>TR-74 ( M-774) 35-30-M00774_961526226_961526226</t>
  </si>
  <si>
    <t>28.11.2021 09:46:45</t>
  </si>
  <si>
    <t>28.11.2021 13:53:00</t>
  </si>
  <si>
    <t>TR-128 35-16-L00128_47556668_56397143_56397143</t>
  </si>
  <si>
    <t>28.11.2021 12:45:28</t>
  </si>
  <si>
    <t>28.11.2021 13:04:13</t>
  </si>
  <si>
    <t>28.11.2021 03:31:09</t>
  </si>
  <si>
    <t>28.11.2021 03:46:03</t>
  </si>
  <si>
    <t>M-1664 35-03-M01664_910604041_910604041</t>
  </si>
  <si>
    <t>28.11.2021 10:34:53</t>
  </si>
  <si>
    <t>28.11.2021 17:49:26</t>
  </si>
  <si>
    <t>FOÇA TR-55 35-23-L00055_42041577_56396139_56396139</t>
  </si>
  <si>
    <t>28.11.2021 06:22:21</t>
  </si>
  <si>
    <t>29.11.2021 09:15:07</t>
  </si>
  <si>
    <t>28.11.2021 09:05:46</t>
  </si>
  <si>
    <t>28.11.2021 11:08:59</t>
  </si>
  <si>
    <t>DM-14/22 45-71-M00545_45089929_56402762_56402762</t>
  </si>
  <si>
    <t>28.11.2021 11:48:57</t>
  </si>
  <si>
    <t>28.11.2021 13:29:18</t>
  </si>
  <si>
    <t>YUKARI AKTEPE PALAMUTÇUK MAH. TR-3 35-32-L00074_B_56369088_56369088</t>
  </si>
  <si>
    <t>28.11.2021 19:42:49</t>
  </si>
  <si>
    <t>28.11.2021 21:12:20</t>
  </si>
  <si>
    <t>K-4625 35-03-K04625_A_56366077_56366077</t>
  </si>
  <si>
    <t>28.11.2021 07:25:43</t>
  </si>
  <si>
    <t>28.11.2021 12:26:20</t>
  </si>
  <si>
    <t>K-3376 35-04-K03376_913758205_913758205</t>
  </si>
  <si>
    <t>28.11.2021 16:00:00</t>
  </si>
  <si>
    <t>28.11.2021 16:21:04</t>
  </si>
  <si>
    <t>TOPÇAM SULAMA TR-5 35-16-M00198_953354425_953354425</t>
  </si>
  <si>
    <t>28.11.2021 15:06:33</t>
  </si>
  <si>
    <t>28.11.2021 19:36:27</t>
  </si>
  <si>
    <t>DM-8/7 KAZIMKARABEKİR İ.Ö.O 45-71-M00294_953242315_953242315</t>
  </si>
  <si>
    <t>28.11.2021 16:30:39</t>
  </si>
  <si>
    <t>28.11.2021 19:19:14</t>
  </si>
  <si>
    <t>TR-1/10-B ANADOLU LİSESİ TR 45-72-M00546_967046042_967046042</t>
  </si>
  <si>
    <t>28.11.2021 22:30:05</t>
  </si>
  <si>
    <t>28.11.2021 23:33:42</t>
  </si>
  <si>
    <t>DOĞANCI TR-13 35-31-L00368_47904264_56392350_56392350</t>
  </si>
  <si>
    <t>28.11.2021 21:07:25</t>
  </si>
  <si>
    <t>29.11.2021 01:27:43</t>
  </si>
  <si>
    <t>28.11.2021 12:50:37</t>
  </si>
  <si>
    <t>28.11.2021 14:01:26</t>
  </si>
  <si>
    <t>BAKTIRLI TR-1 45-83-L00426_45-83-L00426_2373643</t>
  </si>
  <si>
    <t>28.11.2021 05:50:23</t>
  </si>
  <si>
    <t>28.11.2021 11:29:49</t>
  </si>
  <si>
    <t>TİRE TR-10 35-29-L00010_950334744_950334744</t>
  </si>
  <si>
    <t>28.11.2021 10:42:11</t>
  </si>
  <si>
    <t>28.11.2021 13:30:24</t>
  </si>
  <si>
    <t>28.11.2021 10:56:00</t>
  </si>
  <si>
    <t>28.11.2021 12:30:49</t>
  </si>
  <si>
    <t>BAĞCILAR TR-1 35-28-M00266_C_56359321_56359321</t>
  </si>
  <si>
    <t>28.11.2021 11:29:00</t>
  </si>
  <si>
    <t>28.11.2021 14:39:51</t>
  </si>
  <si>
    <t>TABAKLAR TR-1 45-75-M00336_DIREK TIPI TRAFO HUCRESI H01_2089074</t>
  </si>
  <si>
    <t>28.11.2021 09:20:33</t>
  </si>
  <si>
    <t>28.11.2021 11:03:31</t>
  </si>
  <si>
    <t>L-272 35-18-L00272_9583828_56376570_56376570</t>
  </si>
  <si>
    <t>28.11.2021 10:08:30</t>
  </si>
  <si>
    <t>28.11.2021 11:55:00</t>
  </si>
  <si>
    <t>28.11.2021 08:57:11</t>
  </si>
  <si>
    <t>28.11.2021 15:42:45</t>
  </si>
  <si>
    <t>MERSİN MAH. 35-20-M00036_7523070_56376441_56376441</t>
  </si>
  <si>
    <t>28.11.2021 17:26:36</t>
  </si>
  <si>
    <t>28.11.2021 19:15:30</t>
  </si>
  <si>
    <t>REMZİ İŞÇİ SLM TR 35-26-L00357_35-26-L00357_2361645</t>
  </si>
  <si>
    <t>28.11.2021 09:32:57</t>
  </si>
  <si>
    <t>28.11.2021 12:58:27</t>
  </si>
  <si>
    <t>İĞDELİ TR-3 35-31-L00299_47810253_65496870_65496870</t>
  </si>
  <si>
    <t>28.11.2021 16:18:28</t>
  </si>
  <si>
    <t>28.11.2021 20:40:26</t>
  </si>
  <si>
    <t>BADEMLER TR-5 35-19-L00330_35-19-L00330_2375383</t>
  </si>
  <si>
    <t>28.11.2021 16:25:34</t>
  </si>
  <si>
    <t>28.11.2021 22:52:25</t>
  </si>
  <si>
    <t>SARIKAYA TR-1 45-82-L00056_45-82-L00056_79744529</t>
  </si>
  <si>
    <t>28.11.2021 18:30:06</t>
  </si>
  <si>
    <t>28.11.2021 20:17:02</t>
  </si>
  <si>
    <t>ASARLIK TR-20 35-28-M00170_953377309_953377309</t>
  </si>
  <si>
    <t>28.11.2021 10:17:00</t>
  </si>
  <si>
    <t>28.11.2021 17:12:43</t>
  </si>
  <si>
    <t>28.11.2021 12:52:16</t>
  </si>
  <si>
    <t>28.11.2021 15:16:53</t>
  </si>
  <si>
    <t>MURADİYE TARIMSAL SULAMA-2 45-71-M01387_953191947_953191947</t>
  </si>
  <si>
    <t>28.11.2021 11:48:34</t>
  </si>
  <si>
    <t>28.11.2021 15:15:28</t>
  </si>
  <si>
    <t>MORDOĞAN TR-33 35-21-L00150_A_56376405_56376405</t>
  </si>
  <si>
    <t>28.11.2021 09:10:10</t>
  </si>
  <si>
    <t>28.11.2021 14:40:30</t>
  </si>
  <si>
    <t>28.11.2021 09:03:00</t>
  </si>
  <si>
    <t>28.11.2021 09:25:00</t>
  </si>
  <si>
    <t>28.11.2021 17:09:07</t>
  </si>
  <si>
    <t>28.11.2021 23:38:42</t>
  </si>
  <si>
    <t>KARABURUN TR-1/15 35-21-L00019_50121031_56357536_56357536</t>
  </si>
  <si>
    <t>28.11.2021 08:48:30</t>
  </si>
  <si>
    <t>28.11.2021 22:07:41</t>
  </si>
  <si>
    <t>ALAKEÇİLİ KÖYÜ TR-1 35-32-L00028_946415234_946415234</t>
  </si>
  <si>
    <t>28.11.2021 11:34:16</t>
  </si>
  <si>
    <t>28.11.2021 15:36:41</t>
  </si>
  <si>
    <t>28.11.2021 12:21:47</t>
  </si>
  <si>
    <t>28.11.2021 14:25:16</t>
  </si>
  <si>
    <t>YENİFOÇA TR-53 35-23-M00053_YENİFOÇA TR-39 M04_72156681</t>
  </si>
  <si>
    <t>28.11.2021 09:43:40</t>
  </si>
  <si>
    <t>28.11.2021 18:43:37</t>
  </si>
  <si>
    <t>M-1028 35-04-M01028_960605896_960605896</t>
  </si>
  <si>
    <t>28.11.2021 10:47:09</t>
  </si>
  <si>
    <t>28.11.2021 11:47:23</t>
  </si>
  <si>
    <t>KABAKUM TR-1 35-30-L00127_A_56404152_56404152</t>
  </si>
  <si>
    <t>28.11.2021 10:08:09</t>
  </si>
  <si>
    <t>28.11.2021 11:00:52</t>
  </si>
  <si>
    <t>28.11.2021 10:58:39</t>
  </si>
  <si>
    <t>28.11.2021 20:05:16</t>
  </si>
  <si>
    <t>K-765 35-01-K00765_911636994_911636994</t>
  </si>
  <si>
    <t>28.11.2021 14:10:43</t>
  </si>
  <si>
    <t>28.11.2021 17:59:20</t>
  </si>
  <si>
    <t>28.11.2021 09:50:56</t>
  </si>
  <si>
    <t>28.11.2021 11:13:37</t>
  </si>
  <si>
    <t>K-3101 35-02-K03101_E_56374099_56374099</t>
  </si>
  <si>
    <t>28.11.2021 04:46:09</t>
  </si>
  <si>
    <t>28.11.2021 09:32:00</t>
  </si>
  <si>
    <t>TR-2/22 45-83-L00022_955147082_955147082</t>
  </si>
  <si>
    <t>28.11.2021 12:55:42</t>
  </si>
  <si>
    <t>28.11.2021 15:00:53</t>
  </si>
  <si>
    <t>TR-2/103 45-83-L00103_955145399_955145399</t>
  </si>
  <si>
    <t>28.11.2021 11:50:52</t>
  </si>
  <si>
    <t>28.11.2021 15:23:53</t>
  </si>
  <si>
    <t>YENİKÖY AKTAŞ MAH. TR-6 35-15-L00368_DIREK TIPI TRAFO HUCRESI H01_2048574</t>
  </si>
  <si>
    <t>28.11.2021 21:50:45</t>
  </si>
  <si>
    <t>29.11.2021 03:09:25</t>
  </si>
  <si>
    <t>AYASKENT-2 TR 35-16-M00013_35-16-M00013_2362003</t>
  </si>
  <si>
    <t>28.11.2021 12:53:10</t>
  </si>
  <si>
    <t>28.11.2021 15:42:04</t>
  </si>
  <si>
    <t>BURUNCUK TR-2 35-28-M00776_953381429_953381429</t>
  </si>
  <si>
    <t>28.11.2021 19:12:03</t>
  </si>
  <si>
    <t>28.11.2021 21:19:26</t>
  </si>
  <si>
    <t>KARABURUN TR-6 35-21-L00032_953359787_953359787</t>
  </si>
  <si>
    <t>28.11.2021 17:05:46</t>
  </si>
  <si>
    <t>29.11.2021 00:41:56</t>
  </si>
  <si>
    <t>28.11.2021 09:22:19</t>
  </si>
  <si>
    <t>28.11.2021 16:15:36</t>
  </si>
  <si>
    <t>K-3037 35-04-K03037_TRAFO K02_2068428</t>
  </si>
  <si>
    <t>28.11.2021 20:05:17</t>
  </si>
  <si>
    <t>28.11.2021 20:20:08</t>
  </si>
  <si>
    <t>DM-5/TR-12 URLA 35-19-M00468_956664110_956664110</t>
  </si>
  <si>
    <t>28.11.2021 08:53:43</t>
  </si>
  <si>
    <t>28.11.2021 19:38:56</t>
  </si>
  <si>
    <t>KIRKAĞAÇ DM 45-76-M00043_GELENBE M03_72247570</t>
  </si>
  <si>
    <t>28.11.2021 07:40:34</t>
  </si>
  <si>
    <t>28.11.2021 11:56:00</t>
  </si>
  <si>
    <t>28.11.2021 02:11:45</t>
  </si>
  <si>
    <t>28.11.2021 03:19:44</t>
  </si>
  <si>
    <t>28.11.2021 23:54:03</t>
  </si>
  <si>
    <t>29.11.2021 04:22:13</t>
  </si>
  <si>
    <t>K-905 35-02-K00905_910122371_910122371</t>
  </si>
  <si>
    <t>28.11.2021 19:44:30</t>
  </si>
  <si>
    <t>28.11.2021 21:20:40</t>
  </si>
  <si>
    <t>KÜÇÜKKALE KÖK 35-29-L00036_KÜÇÜKKALE ÜZÜMLER L01_2327056</t>
  </si>
  <si>
    <t>28.11.2021 21:11:21</t>
  </si>
  <si>
    <t>28.11.2021 22:21:23</t>
  </si>
  <si>
    <t>KARABURUN TR-5 35-21-L00021_B_56357251_56357251</t>
  </si>
  <si>
    <t>28.11.2021 09:11:04</t>
  </si>
  <si>
    <t>29.11.2021 02:44:15</t>
  </si>
  <si>
    <t>M-1340 35-04-M01340_913496841_913496841</t>
  </si>
  <si>
    <t>28.11.2021 12:24:09</t>
  </si>
  <si>
    <t>28.11.2021 16:18:04</t>
  </si>
  <si>
    <t>KİLLİK TR-10 45-73-M00850_45-73-M00850_2353463</t>
  </si>
  <si>
    <t>28.11.2021 20:48:27</t>
  </si>
  <si>
    <t>28.11.2021 23:19:50</t>
  </si>
  <si>
    <t>28.11.2021 20:28:16</t>
  </si>
  <si>
    <t>28.11.2021 23:22:56</t>
  </si>
  <si>
    <t>TR-74 35-19-L00074_TR-63 L01_2115357</t>
  </si>
  <si>
    <t>28.11.2021 11:17:00</t>
  </si>
  <si>
    <t>28.11.2021 13:27:27</t>
  </si>
  <si>
    <t>28.11.2021 05:55:10</t>
  </si>
  <si>
    <t>28.11.2021 09:04:18</t>
  </si>
  <si>
    <t>28.11.2021 06:31:30</t>
  </si>
  <si>
    <t>28.11.2021 11:55:02</t>
  </si>
  <si>
    <t>DM-13/20 (HAFSA SULTAN CAMİİ YANI) 45-71-M00334_953219418_953219418</t>
  </si>
  <si>
    <t>28.11.2021 14:50:13</t>
  </si>
  <si>
    <t>28.11.2021 17:09:42</t>
  </si>
  <si>
    <t>ARDIÇ MAHALLESİ TR-12 35-21-L00134_953366568_953366568</t>
  </si>
  <si>
    <t>28.11.2021 10:46:46</t>
  </si>
  <si>
    <t>28.11.2021 18:40:55</t>
  </si>
  <si>
    <t>28.11.2021 16:07:14</t>
  </si>
  <si>
    <t>29.11.2021 01:34:08</t>
  </si>
  <si>
    <t>URGANLI YENİKÖY TR-2 45-83-L00446_45-83-L00446_2358036</t>
  </si>
  <si>
    <t>28.11.2021 18:46:58</t>
  </si>
  <si>
    <t>28.11.2021 20:55:59</t>
  </si>
  <si>
    <t>KUŞÇUBURUN-4 35-26-M00530_10570620_56359923_56359923</t>
  </si>
  <si>
    <t>28.11.2021 11:43:26</t>
  </si>
  <si>
    <t>28.11.2021 14:31:34</t>
  </si>
  <si>
    <t>28.11.2021 22:35:17</t>
  </si>
  <si>
    <t>28.11.2021 23:24:07</t>
  </si>
  <si>
    <t>ÇETMEN DM 35-26-M00924_SELAMPEN M03_2058195</t>
  </si>
  <si>
    <t>28.11.2021 04:35:47</t>
  </si>
  <si>
    <t>28.11.2021 05:44:25</t>
  </si>
  <si>
    <t>KÜÇÜKKALE TR-1 35-29-L00651_DIREK TIPI TRAFO HUCRESI H01_2097673</t>
  </si>
  <si>
    <t>28.11.2021 10:07:15</t>
  </si>
  <si>
    <t>28.11.2021 12:30:47</t>
  </si>
  <si>
    <t>TR-6 35-19-L00006_6053089_56376049_56376049</t>
  </si>
  <si>
    <t>28.11.2021 10:28:24</t>
  </si>
  <si>
    <t>28.11.2021 13:57:33</t>
  </si>
  <si>
    <t>TR-140 35-26-M00140__56358638_56358638</t>
  </si>
  <si>
    <t>28.11.2021 08:31:13</t>
  </si>
  <si>
    <t>28.11.2021 12:05:55</t>
  </si>
  <si>
    <t>28.11.2021 16:26:54</t>
  </si>
  <si>
    <t>28.11.2021 17:41:47</t>
  </si>
  <si>
    <t>İSACA TR-1 45-72-L00218_956522414_956522414</t>
  </si>
  <si>
    <t>28.11.2021 21:29:54</t>
  </si>
  <si>
    <t>28.11.2021 23:19:36</t>
  </si>
  <si>
    <t>BAHÇELİ TR-2 45-73-M00433_45-73-M00433_2354551</t>
  </si>
  <si>
    <t>28.11.2021 14:53:16</t>
  </si>
  <si>
    <t>28.11.2021 16:14:00</t>
  </si>
  <si>
    <t>DM08/TR02 45-73-M00003_G g1_45087579</t>
  </si>
  <si>
    <t>28.11.2021 11:18:21</t>
  </si>
  <si>
    <t>28.11.2021 12:06:05</t>
  </si>
  <si>
    <t>L-259 35-18-L00259_950450490_950450490</t>
  </si>
  <si>
    <t>28.11.2021 13:56:59</t>
  </si>
  <si>
    <t>28.11.2021 19:01:32</t>
  </si>
  <si>
    <t>ÜRKMEZ DM-4 (ÜRKMEZ M-21) 35-25-M00155_956644010_956644010</t>
  </si>
  <si>
    <t>28.11.2021 17:39:51</t>
  </si>
  <si>
    <t>28.11.2021 23:17:16</t>
  </si>
  <si>
    <t>UMURLU TR-2 35-31-L00355_47788192_56352954_56352954</t>
  </si>
  <si>
    <t>28.11.2021 15:58:40</t>
  </si>
  <si>
    <t>28.11.2021 19:34:26</t>
  </si>
  <si>
    <t>YANIKKÖY TR-2 35-28-M00214_B_56358371_56358371</t>
  </si>
  <si>
    <t>28.11.2021 09:27:00</t>
  </si>
  <si>
    <t>28.11.2021 11:25:31</t>
  </si>
  <si>
    <t>KILCANLAR TR-2 45-75-M00446_945609717_945609717</t>
  </si>
  <si>
    <t>28.11.2021 16:39:58</t>
  </si>
  <si>
    <t>28.11.2021 17:49:05</t>
  </si>
  <si>
    <t>TR-40 35-22-M00040_D_56355186_56355186</t>
  </si>
  <si>
    <t>28.11.2021 10:54:38</t>
  </si>
  <si>
    <t>28.11.2021 13:43:16</t>
  </si>
  <si>
    <t>K-1915 35-10-K01915_B_56375146_56375146</t>
  </si>
  <si>
    <t>28.11.2021 08:48:38</t>
  </si>
  <si>
    <t>28.11.2021 12:26:40</t>
  </si>
  <si>
    <t>SARILAR TR-1 35-29-L00475__72538701_72538701</t>
  </si>
  <si>
    <t>28.11.2021 09:56:35</t>
  </si>
  <si>
    <t>28.11.2021 14:37:14</t>
  </si>
  <si>
    <t>SAİPALTI TR-1 35-21-L00101_B_56375408_56375408</t>
  </si>
  <si>
    <t>28.11.2021 18:28:48</t>
  </si>
  <si>
    <t>29.11.2021 02:02:22</t>
  </si>
  <si>
    <t>28.11.2021 13:24:00</t>
  </si>
  <si>
    <t>28.11.2021 14:05:11</t>
  </si>
  <si>
    <t>DELEMENLER ÇAMLICA TR-5 45-73-M00765_45-73-M00765_2355701</t>
  </si>
  <si>
    <t>28.11.2021 10:49:58</t>
  </si>
  <si>
    <t>28.11.2021 15:45:24</t>
  </si>
  <si>
    <t>KAREL KÖK 35-18-L00528_SEVRON (RAMADA OTEL) L04_72061188</t>
  </si>
  <si>
    <t>28.11.2021 13:53:42</t>
  </si>
  <si>
    <t>28.11.2021 15:15:23</t>
  </si>
  <si>
    <t>DOĞANCI TR-1 35-31-L00334_47797482_56352252_56352252</t>
  </si>
  <si>
    <t>28.11.2021 15:33:46</t>
  </si>
  <si>
    <t>28.11.2021 18:07:03</t>
  </si>
  <si>
    <t>M-1929 GEÇİT 35-03-M01929_M-2033 M02_66740300</t>
  </si>
  <si>
    <t>28.11.2021 21:44:06</t>
  </si>
  <si>
    <t>28.11.2021 21:54:56</t>
  </si>
  <si>
    <t>28.11.2021 10:15:37</t>
  </si>
  <si>
    <t>28.11.2021 11:23:31</t>
  </si>
  <si>
    <t>28.11.2021 11:26:00</t>
  </si>
  <si>
    <t>28.11.2021 13:48:35</t>
  </si>
  <si>
    <t>TR-163 35-26-M01148_956623957_956623957</t>
  </si>
  <si>
    <t>28.11.2021 19:23:20</t>
  </si>
  <si>
    <t>28.11.2021 22:06:42</t>
  </si>
  <si>
    <t>MERDİVENLİ TR-1 35-30-M00161_955297769_955297769</t>
  </si>
  <si>
    <t>28.11.2021 15:36:43</t>
  </si>
  <si>
    <t>28.11.2021 08:29:20</t>
  </si>
  <si>
    <t>28.11.2021 08:35:50</t>
  </si>
  <si>
    <t>KARABURUN TR-1 35-21-L00001_A_56357078_56357078</t>
  </si>
  <si>
    <t>28.11.2021 17:46:47</t>
  </si>
  <si>
    <t>29.11.2021 02:48:12</t>
  </si>
  <si>
    <t>KÖSEDERE TR-1 35-21-L00124_5831709_56376606_56376606</t>
  </si>
  <si>
    <t>28.11.2021 08:12:16</t>
  </si>
  <si>
    <t>28.11.2021 12:56:22</t>
  </si>
  <si>
    <t>BURUNCUK TÜNEL DM 35-28-M00863_İKA ÇIKIŞ M04_67559758</t>
  </si>
  <si>
    <t>28.11.2021 17:09:06</t>
  </si>
  <si>
    <t>28.11.2021 20:47:54</t>
  </si>
  <si>
    <t>İSMET DAĞLI SULAMA GRUBU TR 35-27-M00259_B_56356790_56356790</t>
  </si>
  <si>
    <t>28.11.2021 16:21:00</t>
  </si>
  <si>
    <t>28.11.2021 20:48:34</t>
  </si>
  <si>
    <t>SELÇUK İM/DM 35-13-A00004_TRAFO-1 (34500) M06_65986282</t>
  </si>
  <si>
    <t>28.11.2021 13:22:20</t>
  </si>
  <si>
    <t>28.11.2021 13:29:57</t>
  </si>
  <si>
    <t>BOYABAĞ TR-1 35-21-L00113_C_56376968_56376968</t>
  </si>
  <si>
    <t>28.11.2021 09:19:59</t>
  </si>
  <si>
    <t>28.11.2021 18:58:48</t>
  </si>
  <si>
    <t>ZEYTİNLİOVA TR-16 45-72-L00409_TR-3 ÇIKIŞI L02_2103395</t>
  </si>
  <si>
    <t>28.11.2021 09:13:52</t>
  </si>
  <si>
    <t>28.11.2021 15:19:02</t>
  </si>
  <si>
    <t>AHMETTEPE MAH.TR-1 45-73-M00535_A_56388465_56388465</t>
  </si>
  <si>
    <t>28.11.2021 11:50:37</t>
  </si>
  <si>
    <t>28.11.2021 14:28:27</t>
  </si>
  <si>
    <t>KARABURUN TR-1/9 35-21-L00024_A_56357249_56357249</t>
  </si>
  <si>
    <t>28.11.2021 03:10:56</t>
  </si>
  <si>
    <t>28.11.2021 12:23:46</t>
  </si>
  <si>
    <t>28.11.2021 05:02:56</t>
  </si>
  <si>
    <t>28.11.2021 08:56:57</t>
  </si>
  <si>
    <t>İSHAKÇELEBİ TR-4 45-80-M00151_956540518_956540518</t>
  </si>
  <si>
    <t>28.11.2021 18:11:58</t>
  </si>
  <si>
    <t>28.11.2021 20:42:10</t>
  </si>
  <si>
    <t>28.11.2021 08:47:00</t>
  </si>
  <si>
    <t>28.11.2021 11:33:20</t>
  </si>
  <si>
    <t>ESKİ GÖCÜK MAH.TR 1 45-74-M00175_45-74-M00175_2355086</t>
  </si>
  <si>
    <t>28.11.2021 16:35:37</t>
  </si>
  <si>
    <t>28.11.2021 17:56:08</t>
  </si>
  <si>
    <t>İSHAKÇELEBİ TR-2 45-80-M00154_956540500_956540500</t>
  </si>
  <si>
    <t>28.11.2021 16:01:49</t>
  </si>
  <si>
    <t>28.11.2021 17:46:55</t>
  </si>
  <si>
    <t>M-326 35-03-M00326_910042920_910042920</t>
  </si>
  <si>
    <t>28.11.2021 08:51:27</t>
  </si>
  <si>
    <t>28.11.2021 12:24:00</t>
  </si>
  <si>
    <t>28.11.2021 06:24:20</t>
  </si>
  <si>
    <t>28.11.2021 11:38:46</t>
  </si>
  <si>
    <t>K-1212 35-07-K01212_912908110_912908110</t>
  </si>
  <si>
    <t>28.11.2021 10:34:33</t>
  </si>
  <si>
    <t>28.11.2021 17:52:43</t>
  </si>
  <si>
    <t>M-1054 35-02-M01054_A_56382105_56382105</t>
  </si>
  <si>
    <t>28.11.2021 21:09:05</t>
  </si>
  <si>
    <t>28.11.2021 23:47:12</t>
  </si>
  <si>
    <t>YENİ TOKİ TR-8 45-71-M02246_C C-1b_72154120</t>
  </si>
  <si>
    <t>28.11.2021 15:11:47</t>
  </si>
  <si>
    <t>28.11.2021 23:31:11</t>
  </si>
  <si>
    <t>YENİKÖY TR-3 45-71-M01044_A_56352443_56352443</t>
  </si>
  <si>
    <t>28.11.2021 05:55:04</t>
  </si>
  <si>
    <t>28.11.2021 11:14:44</t>
  </si>
  <si>
    <t>M-1854 YAKAKÖY TR-3 35-02-M01854_DIREK TIPI TRAFO HUCRESI H01_2063780</t>
  </si>
  <si>
    <t>28.11.2021 23:07:11</t>
  </si>
  <si>
    <t>29.11.2021 01:18:00</t>
  </si>
  <si>
    <t>28.11.2021 01:02:34</t>
  </si>
  <si>
    <t>28.11.2021 01:19:00</t>
  </si>
  <si>
    <t>BAĞYURDU TR-11 35-27-L00241_35-27-L00241_2368116</t>
  </si>
  <si>
    <t>28.11.2021 08:35:45</t>
  </si>
  <si>
    <t>28.11.2021 10:51:54</t>
  </si>
  <si>
    <t>KARAKOVA TR-4 35-15-L01080_B_65499652_65499652</t>
  </si>
  <si>
    <t>28.11.2021 15:01:59</t>
  </si>
  <si>
    <t>28.11.2021 19:00:31</t>
  </si>
  <si>
    <t>ELİT SİTELERİ 45-78-L00713_45-78-L00713_2347954</t>
  </si>
  <si>
    <t>28.11.2021 01:26:50</t>
  </si>
  <si>
    <t>28.11.2021 02:45:17</t>
  </si>
  <si>
    <t>K-3011 35-01-K03011_B_56383950_56383950</t>
  </si>
  <si>
    <t>28.11.2021 14:06:53</t>
  </si>
  <si>
    <t>28.11.2021 15:36:49</t>
  </si>
  <si>
    <t>L-437 ŞEHİTLİK 35-18-L00437_950449103_950449103</t>
  </si>
  <si>
    <t>28.11.2021 10:06:53</t>
  </si>
  <si>
    <t>28.11.2021 12:22:10</t>
  </si>
  <si>
    <t>ÇAYLI TR-14 35-15-L01176_950406649_950406649</t>
  </si>
  <si>
    <t>28.11.2021 18:13:05</t>
  </si>
  <si>
    <t>28.11.2021 22:10:39</t>
  </si>
  <si>
    <t>İLYASLAR TR-1 45-76-M00099_DIREK TIPI TRAFO HUCRESI H01_2084840</t>
  </si>
  <si>
    <t>28.11.2021 20:34:25</t>
  </si>
  <si>
    <t>28.11.2021 23:26:20</t>
  </si>
  <si>
    <t>BOZDAĞ TR-4 35-15-L00313_48787290_56368657_56368657</t>
  </si>
  <si>
    <t>28.11.2021 17:55:12</t>
  </si>
  <si>
    <t>28.11.2021 20:39:34</t>
  </si>
  <si>
    <t>28.11.2021 11:04:58</t>
  </si>
  <si>
    <t>29.11.2021 13:38:17</t>
  </si>
  <si>
    <t>AŞAĞIÇOBANİSA TR-3 45-71-M00103_953198094_953198094</t>
  </si>
  <si>
    <t>28.11.2021 16:58:56</t>
  </si>
  <si>
    <t>29.11.2021 01:14:33</t>
  </si>
  <si>
    <t>M-459 (DM 6/19) 35-17-M00459_A A01_5830996</t>
  </si>
  <si>
    <t>28.11.2021 19:02:10</t>
  </si>
  <si>
    <t>28.11.2021 19:41:54</t>
  </si>
  <si>
    <t>28.11.2021 11:37:50</t>
  </si>
  <si>
    <t>28.11.2021 12:36:35</t>
  </si>
  <si>
    <t>SOMA TR-15/4 45-82-M00095_A_56400468_56400468</t>
  </si>
  <si>
    <t>28.11.2021 06:50:05</t>
  </si>
  <si>
    <t>28.11.2021 10:55:21</t>
  </si>
  <si>
    <t>KARABULU TR-1 35-31-L00348_956571263_956571263</t>
  </si>
  <si>
    <t>28.11.2021 13:45:20</t>
  </si>
  <si>
    <t>28.11.2021 16:35:14</t>
  </si>
  <si>
    <t>KUŞÇULAR TR-9 35-19-M00221_956666534_956666534</t>
  </si>
  <si>
    <t>28.11.2021 11:46:22</t>
  </si>
  <si>
    <t>28.11.2021 16:21:30</t>
  </si>
  <si>
    <t>TR-39/A 45-77-L00078_945489345_945489345</t>
  </si>
  <si>
    <t>28.11.2021 11:27:34</t>
  </si>
  <si>
    <t>28.11.2021 12:43:12</t>
  </si>
  <si>
    <t>28.11.2021 16:02:01</t>
  </si>
  <si>
    <t>28.11.2021 16:54:12</t>
  </si>
  <si>
    <t>TR-240 35-19-L00240_6707156_56354524_56354524</t>
  </si>
  <si>
    <t>28.11.2021 23:24:45</t>
  </si>
  <si>
    <t>29.11.2021 01:43:59</t>
  </si>
  <si>
    <t>PAYAMLI M-9 35-25-M00165_B_60984019_60984019</t>
  </si>
  <si>
    <t>28.11.2021 16:52:23</t>
  </si>
  <si>
    <t>28.11.2021 23:56:37</t>
  </si>
  <si>
    <t>KAZANLI TR-3 35-15-L00977_B_56369638_56369638</t>
  </si>
  <si>
    <t>28.11.2021 06:36:04</t>
  </si>
  <si>
    <t>28.11.2021 12:01:07</t>
  </si>
  <si>
    <t>KARAKURT KÖK 45-76-M00049_KARAKURT M02_72213484</t>
  </si>
  <si>
    <t>28.11.2021 17:42:11</t>
  </si>
  <si>
    <t>28.11.2021 18:29:59</t>
  </si>
  <si>
    <t>28.11.2021 05:41:20</t>
  </si>
  <si>
    <t>28.11.2021 06:23:34</t>
  </si>
  <si>
    <t>DİBEKÇİ TR-2 35-29-L00329_35-29-L00329_2347066</t>
  </si>
  <si>
    <t>28.11.2021 12:13:46</t>
  </si>
  <si>
    <t>28.11.2021 17:56:43</t>
  </si>
  <si>
    <t>28.11.2021 02:04:10</t>
  </si>
  <si>
    <t>28.11.2021 03:22:07</t>
  </si>
  <si>
    <t>URGANLI TR-5 45-83-M00572_48025336_56407909_56407909</t>
  </si>
  <si>
    <t>28.11.2021 13:25:40</t>
  </si>
  <si>
    <t>28.11.2021 15:49:31</t>
  </si>
  <si>
    <t>SART TR-2 45-78-M00171_45-78-M00171_65980331</t>
  </si>
  <si>
    <t>28.11.2021 08:26:15</t>
  </si>
  <si>
    <t>28.11.2021 10:09:34</t>
  </si>
  <si>
    <t>PAYAMLI M-21 35-25-M00171_DIREK TIPI TRAFO HUCRESI H01_2077827</t>
  </si>
  <si>
    <t>28.11.2021 14:52:30</t>
  </si>
  <si>
    <t>28.11.2021 20:20:14</t>
  </si>
  <si>
    <t>ARAPLIOVASI GES DM 35-16-M00811_PAŞAKÖY ENH GİRİŞ M018_48716656</t>
  </si>
  <si>
    <t>28.11.2021 08:43:40</t>
  </si>
  <si>
    <t>28.11.2021 09:43:00</t>
  </si>
  <si>
    <t>L-371 35-18-L00371_950438088_950438088</t>
  </si>
  <si>
    <t>28.11.2021 18:55:29</t>
  </si>
  <si>
    <t>28.11.2021 20:22:51</t>
  </si>
  <si>
    <t>M-1271 35-02-M01271_99971190_99971190</t>
  </si>
  <si>
    <t>28.11.2021 14:18:16</t>
  </si>
  <si>
    <t>28.11.2021 16:32:17</t>
  </si>
  <si>
    <t>M-2925 35-03-M02925_910363397_910363397</t>
  </si>
  <si>
    <t>28.11.2021 17:46:09</t>
  </si>
  <si>
    <t>28.11.2021 21:35:43</t>
  </si>
  <si>
    <t>BAHÇEDERE TR-1 45-73-M00499_C_56391138_56391138</t>
  </si>
  <si>
    <t>28.11.2021 13:39:13</t>
  </si>
  <si>
    <t>28.11.2021 23:01:38</t>
  </si>
  <si>
    <t>TR-108 45-78-L00108_TR-111 L02_61303520</t>
  </si>
  <si>
    <t>28.11.2021 11:09:00</t>
  </si>
  <si>
    <t>28.11.2021 14:54:53</t>
  </si>
  <si>
    <t>DM-4/TR-25 35-22-M00082_955280112_955280112</t>
  </si>
  <si>
    <t>28.11.2021 17:28:22</t>
  </si>
  <si>
    <t>28.11.2021 20:53:47</t>
  </si>
  <si>
    <t>28.11.2021 08:44:16</t>
  </si>
  <si>
    <t>28.11.2021 12:54:09</t>
  </si>
  <si>
    <t>TEPEKÖY TR-1 45-73-M00785_945660921_945660921</t>
  </si>
  <si>
    <t>28.11.2021 10:54:58</t>
  </si>
  <si>
    <t>28.11.2021 11:45:25</t>
  </si>
  <si>
    <t>ÖREN TOPRAK SULAMA TR-3 35-27-M00764__72382993_72382993</t>
  </si>
  <si>
    <t>28.11.2021 18:44:19</t>
  </si>
  <si>
    <t>28.11.2021 22:11:08</t>
  </si>
  <si>
    <t>28.11.2021 09:31:49</t>
  </si>
  <si>
    <t>28.11.2021 13:13:20</t>
  </si>
  <si>
    <t>28.11.2021 17:34:46</t>
  </si>
  <si>
    <t>28.11.2021 23:07:00</t>
  </si>
  <si>
    <t>K-2323 35-04-K02323_99455198_99455198</t>
  </si>
  <si>
    <t>28.11.2021 20:51:37</t>
  </si>
  <si>
    <t>28.11.2021 22:13:55</t>
  </si>
  <si>
    <t>MORDOĞAN TR-24 35-21-L00210_953365258_953365258</t>
  </si>
  <si>
    <t>28.11.2021 09:19:52</t>
  </si>
  <si>
    <t>28.11.2021 18:03:27</t>
  </si>
  <si>
    <t>M-2038 35-07-M02038_MALTEPE KESİCİLİ ÇIKIŞ (Direk No 20) M01_60894391</t>
  </si>
  <si>
    <t>28.11.2021 03:10:48</t>
  </si>
  <si>
    <t>28.11.2021 03:53:50</t>
  </si>
  <si>
    <t>28.11.2021 02:22:12</t>
  </si>
  <si>
    <t>28.11.2021 02:45:22</t>
  </si>
  <si>
    <t>M-2241 BELENBAŞI TR-1 35-03-M02241_D_79439388_79439388</t>
  </si>
  <si>
    <t>28.11.2021 13:46:00</t>
  </si>
  <si>
    <t>28.11.2021 16:30:56</t>
  </si>
  <si>
    <t>KARAKÖY ÜÇYOL TR-1 45-72-L00193_A_56392872_56392872</t>
  </si>
  <si>
    <t>28.11.2021 10:04:31</t>
  </si>
  <si>
    <t>28.11.2021 13:52:51</t>
  </si>
  <si>
    <t>SARIÇALI TR-1 35-27-M01050_B_65514155_65514155</t>
  </si>
  <si>
    <t>28.11.2021 12:27:01</t>
  </si>
  <si>
    <t>28.11.2021 14:06:05</t>
  </si>
  <si>
    <t>L-236 35-18-L00236_950440761_950440761</t>
  </si>
  <si>
    <t>28.11.2021 13:53:33</t>
  </si>
  <si>
    <t>28.11.2021 17:47:43</t>
  </si>
  <si>
    <t>İNECİK TR-1 35-21-L00121_B_56373640_56373640</t>
  </si>
  <si>
    <t>28.11.2021 08:12:47</t>
  </si>
  <si>
    <t>28.11.2021 12:28:06</t>
  </si>
  <si>
    <t>MUTAFLAR DEĞİRMEN YANI TR-5 35-32-L00056_946415976_946415976</t>
  </si>
  <si>
    <t>28.11.2021 11:46:16</t>
  </si>
  <si>
    <t>28.11.2021 14:26:40</t>
  </si>
  <si>
    <t>28.11.2021 05:37:56</t>
  </si>
  <si>
    <t>28.11.2021 07:35:20</t>
  </si>
  <si>
    <t>TR-1/39 45-72-M00039_A_56391648_56391648</t>
  </si>
  <si>
    <t>28.11.2021 11:15:47</t>
  </si>
  <si>
    <t>28.11.2021 12:28:09</t>
  </si>
  <si>
    <t>28.11.2021 06:52:58</t>
  </si>
  <si>
    <t>28.11.2021 10:35:15</t>
  </si>
  <si>
    <t>UMMANDERESİ TR-1 45-75-M00075_A_56397911_56397911</t>
  </si>
  <si>
    <t>28.11.2021 16:15:00</t>
  </si>
  <si>
    <t>28.11.2021 17:00:57</t>
  </si>
  <si>
    <t>POYRAZDAMLARI TR-11 45-78-M00576_953254801_953254801</t>
  </si>
  <si>
    <t>28.11.2021 11:54:32</t>
  </si>
  <si>
    <t>28.11.2021 14:40:45</t>
  </si>
  <si>
    <t>TR-42 35-27-M00042_A A01_72839427</t>
  </si>
  <si>
    <t>28.11.2021 14:45:11</t>
  </si>
  <si>
    <t>29.11.2021 00:01:18</t>
  </si>
  <si>
    <t>MENEMEN TR-52 35-28-L00052_A_56362444_56362444</t>
  </si>
  <si>
    <t>28.11.2021 13:54:46</t>
  </si>
  <si>
    <t>28.11.2021 15:51:43</t>
  </si>
  <si>
    <t>ÇARIKKARALAR TR-1 45-73-M01075_45-73-M01075_2358493</t>
  </si>
  <si>
    <t>28.11.2021 10:43:32</t>
  </si>
  <si>
    <t>28.11.2021 12:54:07</t>
  </si>
  <si>
    <t>YENİKÖY TR-1 45-73-M00252_945668696_945668696</t>
  </si>
  <si>
    <t>28.11.2021 13:05:16</t>
  </si>
  <si>
    <t>28.11.2021 13:56:38</t>
  </si>
  <si>
    <t>KİLLİK TR-16 45-73-M00350_TR-15 M01_72386841</t>
  </si>
  <si>
    <t>28.11.2021 22:19:51</t>
  </si>
  <si>
    <t>28.11.2021 22:21:36</t>
  </si>
  <si>
    <t>KARABURUN BOZKÖY 35-21-L00053_C_56358259_56358259</t>
  </si>
  <si>
    <t>28.11.2021 11:55:33</t>
  </si>
  <si>
    <t>29.11.2021 03:32:01</t>
  </si>
  <si>
    <t>28.11.2021 08:55:53</t>
  </si>
  <si>
    <t>28.11.2021 13:12:02</t>
  </si>
  <si>
    <t>L-256 (18 KABİN) 35-18-L00256_7044794_56370171_56370171</t>
  </si>
  <si>
    <t>28.11.2021 13:09:13</t>
  </si>
  <si>
    <t>28.11.2021 16:55:32</t>
  </si>
  <si>
    <t>_D_56388974_56388974</t>
  </si>
  <si>
    <t>28.11.2021 09:25:40</t>
  </si>
  <si>
    <t>28.11.2021 11:26:11</t>
  </si>
  <si>
    <t>DURASILLI TR-21 45-78-M01147__56384930_56384930</t>
  </si>
  <si>
    <t>28.11.2021 17:39:42</t>
  </si>
  <si>
    <t>28.11.2021 19:48:50</t>
  </si>
  <si>
    <t>28.11.2021 10:14:30</t>
  </si>
  <si>
    <t>28.11.2021 11:08:00</t>
  </si>
  <si>
    <t>28.11.2021 05:06:10</t>
  </si>
  <si>
    <t>28.11.2021 09:47:59</t>
  </si>
  <si>
    <t>TR-27 35-17-M00027__56354961_56354961</t>
  </si>
  <si>
    <t>28.11.2021 08:47:23</t>
  </si>
  <si>
    <t>28.11.2021 10:20:28</t>
  </si>
  <si>
    <t>MEDAR TR-3 45-72-L00286_DAĞITIM TRAFOSU MEDAR TR-3 L04_66525991</t>
  </si>
  <si>
    <t>28.11.2021 09:08:50</t>
  </si>
  <si>
    <t>28.11.2021 18:12:07</t>
  </si>
  <si>
    <t>BOZYERLER TR-2 35-16-M00140_35-16-M00140_2362220</t>
  </si>
  <si>
    <t>28.11.2021 20:10:01</t>
  </si>
  <si>
    <t>28.11.2021 21:04:44</t>
  </si>
  <si>
    <t>28.11.2021 07:24:53</t>
  </si>
  <si>
    <t>28.11.2021 15:13:07</t>
  </si>
  <si>
    <t>SANCAKLI BOZKÖY TR-8 45-71-M00501_43130337_56392374_56392374</t>
  </si>
  <si>
    <t>28.11.2021 21:38:04</t>
  </si>
  <si>
    <t>29.11.2021 02:26:55</t>
  </si>
  <si>
    <t>AŞAĞIKIRIKLAR DM 35-16-M00448_HatBaşıAyırıcı_53140568 M06_53140568</t>
  </si>
  <si>
    <t>28.11.2021 10:54:40</t>
  </si>
  <si>
    <t>28.11.2021 11:51:15</t>
  </si>
  <si>
    <t>28.11.2021 12:32:00</t>
  </si>
  <si>
    <t>28.11.2021 13:04:54</t>
  </si>
  <si>
    <t>M-1306 35-01-M01306_B_56377975_56377975</t>
  </si>
  <si>
    <t>28.11.2021 13:49:22</t>
  </si>
  <si>
    <t>28.11.2021 18:03:10</t>
  </si>
  <si>
    <t>L-236 35-18-L00236_950467736_950467736</t>
  </si>
  <si>
    <t>28.11.2021 05:40:35</t>
  </si>
  <si>
    <t>28.11.2021 09:53:37</t>
  </si>
  <si>
    <t>FOÇA TR-15 35-23-L00015_A _42054607</t>
  </si>
  <si>
    <t>28.11.2021 08:49:55</t>
  </si>
  <si>
    <t>29.11.2021 09:15:09</t>
  </si>
  <si>
    <t>28.11.2021 07:39:05</t>
  </si>
  <si>
    <t>28.11.2021 13:36:22</t>
  </si>
  <si>
    <t>28.11.2021 10:26:41</t>
  </si>
  <si>
    <t>28.11.2021 13:21:41</t>
  </si>
  <si>
    <t>YUKARIBEY TR-1 35-16-M00120_35-16-M00120_48534699</t>
  </si>
  <si>
    <t>28.11.2021 04:56:51</t>
  </si>
  <si>
    <t>28.11.2021 06:27:27</t>
  </si>
  <si>
    <t>28.11.2021 11:56:06</t>
  </si>
  <si>
    <t>28.11.2021 16:04:21</t>
  </si>
  <si>
    <t>M-2911 35-01-M02911_911787768_911787768</t>
  </si>
  <si>
    <t>28.11.2021 16:03:45</t>
  </si>
  <si>
    <t>28.11.2021 17:00:09</t>
  </si>
  <si>
    <t>TR-64 45-78-M00064_953258276_953258276</t>
  </si>
  <si>
    <t>28.11.2021 20:30:39</t>
  </si>
  <si>
    <t>28.11.2021 20:58:31</t>
  </si>
  <si>
    <t>GERELİ KÖYÜ AHMET ÇETİN SULAMA GRB TR-15 35-15-M00314_B_56407261_56407261</t>
  </si>
  <si>
    <t>28.11.2021 17:10:36</t>
  </si>
  <si>
    <t>28.11.2021 18:57:48</t>
  </si>
  <si>
    <t>28.11.2021 18:54:21</t>
  </si>
  <si>
    <t>28.11.2021 20:26:56</t>
  </si>
  <si>
    <t>TAŞLIYATAK CEBECİLER TR-4 35-31-L00367_47791929_56352003_56352003</t>
  </si>
  <si>
    <t>28.11.2021 09:13:07</t>
  </si>
  <si>
    <t>28.11.2021 13:18:57</t>
  </si>
  <si>
    <t>AŞAĞICUMA DM 35-16-M00103_KAPLAN M01_72040362</t>
  </si>
  <si>
    <t>28.11.2021 05:21:50</t>
  </si>
  <si>
    <t>28.11.2021 05:22:14</t>
  </si>
  <si>
    <t>GERENKÖY TR-5 35-23-M00151_95000134838_95000134838</t>
  </si>
  <si>
    <t>28.11.2021 15:03:51</t>
  </si>
  <si>
    <t>28.11.2021 19:25:30</t>
  </si>
  <si>
    <t>28.11.2021 15:49:19</t>
  </si>
  <si>
    <t>28.11.2021 16:31:52</t>
  </si>
  <si>
    <t>M-11 GERMİYAN 35-18-M00011_ H_76953651</t>
  </si>
  <si>
    <t>28.11.2021 07:33:00</t>
  </si>
  <si>
    <t>28.11.2021 10:45:57</t>
  </si>
  <si>
    <t>DAĞHACIYUSUF TR-4 45-73-M01228_945652957_945652957</t>
  </si>
  <si>
    <t>28.11.2021 16:15:58</t>
  </si>
  <si>
    <t>28.11.2021 19:53:52</t>
  </si>
  <si>
    <t>K-2559 35-07-K02559_K-371 K02_48437678</t>
  </si>
  <si>
    <t>28.11.2021 10:43:20</t>
  </si>
  <si>
    <t>28.11.2021 10:44:10</t>
  </si>
  <si>
    <t>GÜLBAHÇE TR-5 (TR-186) 35-19-L00186_6850279_56371481_56371481</t>
  </si>
  <si>
    <t>28.11.2021 09:52:36</t>
  </si>
  <si>
    <t>28.11.2021 11:28:51</t>
  </si>
  <si>
    <t>28.11.2021 21:39:19</t>
  </si>
  <si>
    <t>29.11.2021 02:15:27</t>
  </si>
  <si>
    <t>DM-19/02 45-71-M00713_ORTA ÖLÇEKLİ HAVAİ HAT M07_2321101</t>
  </si>
  <si>
    <t>28.11.2021 12:21:07</t>
  </si>
  <si>
    <t>28.11.2021 14:56:54</t>
  </si>
  <si>
    <t>SANCAKLI KAYADİBİ 45-71-M00641_43131981_56387728_56387728</t>
  </si>
  <si>
    <t>28.11.2021 19:28:22</t>
  </si>
  <si>
    <t>29.11.2021 01:47:14</t>
  </si>
  <si>
    <t>28.11.2021 01:02:00</t>
  </si>
  <si>
    <t>28.11.2021 01:06:24</t>
  </si>
  <si>
    <t>28.11.2021 13:02:46</t>
  </si>
  <si>
    <t>28.11.2021 19:53:47</t>
  </si>
  <si>
    <t>ILICA GIS TM 35-07-A00002_ILICA-15 K21_2313382</t>
  </si>
  <si>
    <t>28.11.2021 09:39:26</t>
  </si>
  <si>
    <t>28.11.2021 11:13:03</t>
  </si>
  <si>
    <t>M-452 35-02-M00452_D_56363697_56363697</t>
  </si>
  <si>
    <t>28.11.2021 08:19:43</t>
  </si>
  <si>
    <t>28.11.2021 09:22:00</t>
  </si>
  <si>
    <t>K-1875 35-09-K01875_C_56383363_56383363</t>
  </si>
  <si>
    <t>28.11.2021 18:29:09</t>
  </si>
  <si>
    <t>28.11.2021 19:12:18</t>
  </si>
  <si>
    <t>28.11.2021 17:27:29</t>
  </si>
  <si>
    <t>28.11.2021 17:50:45</t>
  </si>
  <si>
    <t>DAĞARLAR KAYALAR TR-1 45-73-M00598_A_56401092_56401092</t>
  </si>
  <si>
    <t>28.11.2021 12:09:49</t>
  </si>
  <si>
    <t>28.11.2021 15:17:19</t>
  </si>
  <si>
    <t>TR-76 (M-701) 35-30-M00701_955299229_955299229</t>
  </si>
  <si>
    <t>28.11.2021 16:55:08</t>
  </si>
  <si>
    <t>28.11.2021 17:52:05</t>
  </si>
  <si>
    <t>TR-7 35-17-M00007_35-17-M00007_79461922</t>
  </si>
  <si>
    <t>28.11.2021 12:38:49</t>
  </si>
  <si>
    <t>28.11.2021 15:07:07</t>
  </si>
  <si>
    <t>DM-25/17 45-71-M00049_45-71-M00049_61319621</t>
  </si>
  <si>
    <t>28.11.2021 09:28:00</t>
  </si>
  <si>
    <t>28.11.2021 16:15:12</t>
  </si>
  <si>
    <t>SAĞRAKÇI TR-1 45-72-L00219_956521751_956521751</t>
  </si>
  <si>
    <t>28.11.2021 09:31:59</t>
  </si>
  <si>
    <t>28.11.2021 11:05:20</t>
  </si>
  <si>
    <t>GÜLBAHÇE TR-21 (TR-280) 35-19-L00280_956693994_956693994</t>
  </si>
  <si>
    <t>28.11.2021 13:29:15</t>
  </si>
  <si>
    <t>28.11.2021 14:20:40</t>
  </si>
  <si>
    <t>BAHARLAR TR-3 45-79-M00134_A_56401911_56401911</t>
  </si>
  <si>
    <t>28.11.2021 16:12:22</t>
  </si>
  <si>
    <t>28.11.2021 18:20:46</t>
  </si>
  <si>
    <t>TR-55 35-26-M00055_ÇAYBAŞI YOLU M01_83027122</t>
  </si>
  <si>
    <t>28.11.2021 08:50:54</t>
  </si>
  <si>
    <t>28.11.2021 09:17:00</t>
  </si>
  <si>
    <t>TR-163 35-26-M01148_6712880 a03_5926008</t>
  </si>
  <si>
    <t>28.11.2021 11:10:47</t>
  </si>
  <si>
    <t>28.11.2021 12:16:09</t>
  </si>
  <si>
    <t>M-2188 KARAAĞAÇ TR-1 35-03-M02188_910561840_910561840</t>
  </si>
  <si>
    <t>28.11.2021 20:15:17</t>
  </si>
  <si>
    <t>29.11.2021 01:07:10</t>
  </si>
  <si>
    <t>ÜRKMEZ M-16 35-25-M00141_956652059_956652059</t>
  </si>
  <si>
    <t>28.11.2021 15:33:08</t>
  </si>
  <si>
    <t>28.11.2021 17:00:28</t>
  </si>
  <si>
    <t>AHMET CÖMERT SULAMA GRUBU 35-29-M00163_B_56395620_56395620</t>
  </si>
  <si>
    <t>28.11.2021 06:24:44</t>
  </si>
  <si>
    <t>28.11.2021 09:57:00</t>
  </si>
  <si>
    <t>BADEMLİ ÜÇCEVİZLER MANDALİNLİK MEV. TR-26 35-15-L01040_B_56361105_56361105</t>
  </si>
  <si>
    <t>28.11.2021 09:01:14</t>
  </si>
  <si>
    <t>28.11.2021 15:42:33</t>
  </si>
  <si>
    <t>TR-76 45-78-L00076_TR-80 L01_2331106</t>
  </si>
  <si>
    <t>28.11.2021 10:54:37</t>
  </si>
  <si>
    <t>28.11.2021 11:51:33</t>
  </si>
  <si>
    <t>DM-14/12 45-71-M00560_A_56398281_56398281</t>
  </si>
  <si>
    <t>28.11.2021 05:32:36</t>
  </si>
  <si>
    <t>28.11.2021 09:12:16</t>
  </si>
  <si>
    <t>K-3103 35-10-K03103_913188253_913188253</t>
  </si>
  <si>
    <t>28.11.2021 08:25:35</t>
  </si>
  <si>
    <t>28.11.2021 12:26:57</t>
  </si>
  <si>
    <t>TR-11 35-22-M00011_955281622_955281622</t>
  </si>
  <si>
    <t>28.11.2021 14:55:28</t>
  </si>
  <si>
    <t>28.11.2021 17:09:55</t>
  </si>
  <si>
    <t>28.11.2021 01:12:32</t>
  </si>
  <si>
    <t>28.11.2021 01:55:31</t>
  </si>
  <si>
    <t>TR-107 45-78-L00107_49364881_56387117_56387117</t>
  </si>
  <si>
    <t>28.11.2021 14:43:21</t>
  </si>
  <si>
    <t>28.11.2021 15:59:07</t>
  </si>
  <si>
    <t>KARAKURT KÖK 45-76-M00049_HatBaşıAyırıcı_53135491 M02_53135491</t>
  </si>
  <si>
    <t>28.11.2021 16:49:32</t>
  </si>
  <si>
    <t>28.11.2021 18:03:15</t>
  </si>
  <si>
    <t>GÜMÜLDÜR M-13 35-25-M00013_955263400_955263400</t>
  </si>
  <si>
    <t>28.11.2021 11:57:07</t>
  </si>
  <si>
    <t>28.11.2021 14:04:52</t>
  </si>
  <si>
    <t>SOMA TR-30 45-82-M00030_A_65503755_65503755</t>
  </si>
  <si>
    <t>28.11.2021 19:36:35</t>
  </si>
  <si>
    <t>28.11.2021 21:55:09</t>
  </si>
  <si>
    <t>MATARLI KÖYÜ TR-1 45-73-M00325_A_56393734_56393734</t>
  </si>
  <si>
    <t>28.11.2021 09:12:03</t>
  </si>
  <si>
    <t>28.11.2021 11:10:38</t>
  </si>
  <si>
    <t>TR-11 E TURGUT ÖZAL-1 45-71-M00389__56403751_56403751</t>
  </si>
  <si>
    <t>28.11.2021 09:26:36</t>
  </si>
  <si>
    <t>28.11.2021 11:53:14</t>
  </si>
  <si>
    <t>KARABURUN TR-10 35-21-L00020__72374647_72374647</t>
  </si>
  <si>
    <t>28.11.2021 17:28:19</t>
  </si>
  <si>
    <t>28.11.2021 23:06:27</t>
  </si>
  <si>
    <t>OVACIK TR-4 35-31-L00147_35-31-L00147_2364101</t>
  </si>
  <si>
    <t>28.11.2021 12:40:33</t>
  </si>
  <si>
    <t>28.11.2021 17:36:29</t>
  </si>
  <si>
    <t>TR-40 35-17-M00040_950301685_950301685</t>
  </si>
  <si>
    <t>28.11.2021 14:15:06</t>
  </si>
  <si>
    <t>28.11.2021 15:52:59</t>
  </si>
  <si>
    <t>SUBAŞI-5 35-26-L00332_9320899_56358280_56358280</t>
  </si>
  <si>
    <t>28.11.2021 09:06:02</t>
  </si>
  <si>
    <t>28.11.2021 16:58:07</t>
  </si>
  <si>
    <t>TR-2/69 (15,8) 45-83-L00069_955151091_955151091</t>
  </si>
  <si>
    <t>28.11.2021 10:39:48</t>
  </si>
  <si>
    <t>28.11.2021 13:28:15</t>
  </si>
  <si>
    <t>TR-23 35-30-L00023_C_56367584_56367584</t>
  </si>
  <si>
    <t>28.11.2021 20:12:28</t>
  </si>
  <si>
    <t>28.11.2021 22:47:25</t>
  </si>
  <si>
    <t>28.11.2021 12:16:57</t>
  </si>
  <si>
    <t>28.11.2021 17:32:44</t>
  </si>
  <si>
    <t>GÖKEYÜP TR-6(DEMİRTEPE) 45-78-M00800_49203188_56387691_56387691</t>
  </si>
  <si>
    <t>28.11.2021 11:53:40</t>
  </si>
  <si>
    <t>28.11.2021 15:08:28</t>
  </si>
  <si>
    <t>28.11.2021 11:26:52</t>
  </si>
  <si>
    <t>28.11.2021 12:56:48</t>
  </si>
  <si>
    <t>TR-299 35-19-L00355_956671165_956671165</t>
  </si>
  <si>
    <t>28.11.2021 08:30:54</t>
  </si>
  <si>
    <t>28.11.2021 23:53:34</t>
  </si>
  <si>
    <t>29.11.2021 00:16:39</t>
  </si>
  <si>
    <t>AVDAN TR-1 45-82-M00230_945534357_945534357</t>
  </si>
  <si>
    <t>28.11.2021 19:08:52</t>
  </si>
  <si>
    <t>28.11.2021 20:35:24</t>
  </si>
  <si>
    <t>28.11.2021 06:26:14</t>
  </si>
  <si>
    <t>28.11.2021 11:36:28</t>
  </si>
  <si>
    <t>SELÇUK TM 35-13-A00003_TRAFO-A M06_65979824</t>
  </si>
  <si>
    <t>28.11.2021 08:48:50</t>
  </si>
  <si>
    <t>28.11.2021 08:55:00</t>
  </si>
  <si>
    <t>GÜLKENT TR-6 35-30-M00229_B_56404760_56404760</t>
  </si>
  <si>
    <t>28.11.2021 05:28:28</t>
  </si>
  <si>
    <t>28.11.2021 10:17:30</t>
  </si>
  <si>
    <t>BADEMLİ TR-5 35-15-L01044_48663860_56361610_56361610</t>
  </si>
  <si>
    <t>28.11.2021 15:11:31</t>
  </si>
  <si>
    <t>28.11.2021 16:05:36</t>
  </si>
  <si>
    <t>28.11.2021 13:43:55</t>
  </si>
  <si>
    <t>28.11.2021 14:10:45</t>
  </si>
  <si>
    <t>SEYDİKÖY İM 35-08-A00002_KÜLTÜR M27_50154870</t>
  </si>
  <si>
    <t>28.11.2021 02:10:07</t>
  </si>
  <si>
    <t>28.11.2021 02:15:47</t>
  </si>
  <si>
    <t>ASARLIK TR-2 35-28-M00184_953376138_953376138</t>
  </si>
  <si>
    <t>28.11.2021 09:24:07</t>
  </si>
  <si>
    <t>28.11.2021 18:13:04</t>
  </si>
  <si>
    <t>28.11.2021 15:19:23</t>
  </si>
  <si>
    <t>28.11.2021 18:32:00</t>
  </si>
  <si>
    <t>ÇAMÖNÜ TR-1 35-22-M00165_955277645_955277645</t>
  </si>
  <si>
    <t>28.11.2021 20:04:03</t>
  </si>
  <si>
    <t>28.11.2021 21:14:50</t>
  </si>
  <si>
    <t>TEKELİ TR-2 35-22-M00232_A_56356068_56356068</t>
  </si>
  <si>
    <t>28.11.2021 09:31:39</t>
  </si>
  <si>
    <t>28.11.2021 10:38:41</t>
  </si>
  <si>
    <t>KAZANLI TR-3 35-15-L00977_950409062_950409062</t>
  </si>
  <si>
    <t>28.11.2021 19:32:57</t>
  </si>
  <si>
    <t>28.11.2021 21:17:33</t>
  </si>
  <si>
    <t>ÇANDARLI DM-TR-20 35-30-M00020_YAYLAYURT M06_72352926</t>
  </si>
  <si>
    <t>28.11.2021 13:27:28</t>
  </si>
  <si>
    <t>28.11.2021 15:33:31</t>
  </si>
  <si>
    <t>28.11.2021 13:31:34</t>
  </si>
  <si>
    <t>28.11.2021 14:53:45</t>
  </si>
  <si>
    <t>İĞDELİ AZMANLAR SOKAK TR-5 35-31-L00343_47904290_56394057_56394057</t>
  </si>
  <si>
    <t>28.11.2021 07:24:15</t>
  </si>
  <si>
    <t>28.11.2021 15:46:02</t>
  </si>
  <si>
    <t>TABANLAR TR-1 45-82-M00355_A_56386878_56386878</t>
  </si>
  <si>
    <t>28.11.2021 16:04:49</t>
  </si>
  <si>
    <t>28.11.2021 17:22:06</t>
  </si>
  <si>
    <t>BELEVİ TR-2 35-13-L00061_A_56383512_56383512</t>
  </si>
  <si>
    <t>28.11.2021 06:41:45</t>
  </si>
  <si>
    <t>28.11.2021 12:27:14</t>
  </si>
  <si>
    <t>YAYLAYURT TR-1 35-30-M00128_ H_58006391</t>
  </si>
  <si>
    <t>28.11.2021 13:02:04</t>
  </si>
  <si>
    <t>28.11.2021 13:46:28</t>
  </si>
  <si>
    <t>GÜNYAKA TR-3 45-79-M00478_C_56384484_56384484</t>
  </si>
  <si>
    <t>28.11.2021 16:01:30</t>
  </si>
  <si>
    <t>28.11.2021 17:19:53</t>
  </si>
  <si>
    <t>28.11.2021 09:38:12</t>
  </si>
  <si>
    <t>28.11.2021 12:27:45</t>
  </si>
  <si>
    <t>GİRELLİ TR-1 45-73-M00758_C_56391488_56391488</t>
  </si>
  <si>
    <t>28.11.2021 17:11:33</t>
  </si>
  <si>
    <t>28.11.2021 18:37:00</t>
  </si>
  <si>
    <t>TR-297 SAYDAM SİTESİ 35-19-M00121__72374797_72374797</t>
  </si>
  <si>
    <t>28.11.2021 09:12:37</t>
  </si>
  <si>
    <t>28.11.2021 12:03:36</t>
  </si>
  <si>
    <t>DAĞDERE DM 45-72-M00097_ÇITAK M05_2106082</t>
  </si>
  <si>
    <t>28.11.2021 00:10:54</t>
  </si>
  <si>
    <t>28.11.2021 00:20:05</t>
  </si>
  <si>
    <t>ASARLIK TR-16 35-28-M00174_C_56366257_56366257</t>
  </si>
  <si>
    <t>28.11.2021 18:51:48</t>
  </si>
  <si>
    <t>28.11.2021 22:08:44</t>
  </si>
  <si>
    <t>28.11.2021 19:56:01</t>
  </si>
  <si>
    <t>28.11.2021 22:46:31</t>
  </si>
  <si>
    <t>GÖRDES DM 45-75-M00050_KAŞIKÇI M11_2322181</t>
  </si>
  <si>
    <t>28.11.2021 11:29:36</t>
  </si>
  <si>
    <t>28.11.2021 11:51:21</t>
  </si>
  <si>
    <t>28.11.2021 13:34:19</t>
  </si>
  <si>
    <t>29.11.2021 00:23:21</t>
  </si>
  <si>
    <t>28.11.2021 07:20:38</t>
  </si>
  <si>
    <t>28.11.2021 10:48:01</t>
  </si>
  <si>
    <t>SARUHANLI TR-14 45-80-M00014_95000120054_95000120054</t>
  </si>
  <si>
    <t>28.11.2021 15:22:17</t>
  </si>
  <si>
    <t>28.11.2021 16:52:34</t>
  </si>
  <si>
    <t>SOMA TR-16/3 45-82-M00102_B_56400454_56400454</t>
  </si>
  <si>
    <t>28.11.2021 05:53:03</t>
  </si>
  <si>
    <t>28.11.2021 08:25:36</t>
  </si>
  <si>
    <t>DURMUŞLAR TR-1 35-16-M00156_953348378_953348378</t>
  </si>
  <si>
    <t>28.11.2021 12:22:27</t>
  </si>
  <si>
    <t>28.11.2021 13:48:55</t>
  </si>
  <si>
    <t>PEKMEZCİ TR-1 45-72-M00198_B_56407835_56407835</t>
  </si>
  <si>
    <t>28.11.2021 10:06:43</t>
  </si>
  <si>
    <t>28.11.2021 12:15:28</t>
  </si>
  <si>
    <t>HALIKÖY OVACIK MAH. TR-3 35-32-L00124_A_56369093_56369093</t>
  </si>
  <si>
    <t>28.11.2021 20:59:26</t>
  </si>
  <si>
    <t>28.11.2021 23:48:58</t>
  </si>
  <si>
    <t>KARAAĞAÇLI TARIMSAL SULAMA TR-1 45-71-M01084_45-71-M01084_2370621</t>
  </si>
  <si>
    <t>28.11.2021 09:22:29</t>
  </si>
  <si>
    <t>28.11.2021 10:48:20</t>
  </si>
  <si>
    <t>28.11.2021 05:58:39</t>
  </si>
  <si>
    <t>28.11.2021 10:04:32</t>
  </si>
  <si>
    <t>TR-19 35-30-M00019_955321353_955321353</t>
  </si>
  <si>
    <t>28.11.2021 10:09:52</t>
  </si>
  <si>
    <t>28.11.2021 12:45:53</t>
  </si>
  <si>
    <t>SÜLEYMANİYE TR-1 45-78-M00422_49250474_56404102_56404102</t>
  </si>
  <si>
    <t>28.11.2021 10:16:55</t>
  </si>
  <si>
    <t>28.11.2021 13:59:16</t>
  </si>
  <si>
    <t>K-2701 35-03-K02701_910922537_910922537</t>
  </si>
  <si>
    <t>28.11.2021 14:46:33</t>
  </si>
  <si>
    <t>28.11.2021 23:10:44</t>
  </si>
  <si>
    <t>TR-163 35-26-M01148_956618549_956618549</t>
  </si>
  <si>
    <t>28.11.2021 13:09:19</t>
  </si>
  <si>
    <t>28.11.2021 15:32:30</t>
  </si>
  <si>
    <t>28.11.2021 06:35:00</t>
  </si>
  <si>
    <t>28.11.2021 07:02:00</t>
  </si>
  <si>
    <t>28.11.2021 22:02:15</t>
  </si>
  <si>
    <t>29.11.2021 01:27:23</t>
  </si>
  <si>
    <t>L-254 35-18-L00254_950465584_950465584</t>
  </si>
  <si>
    <t>28.11.2021 12:59:27</t>
  </si>
  <si>
    <t>28.11.2021 17:12:52</t>
  </si>
  <si>
    <t>TR-103 35-15-L00103_A a2b_48898321</t>
  </si>
  <si>
    <t>28.11.2021 11:57:00</t>
  </si>
  <si>
    <t>28.11.2021 12:46:02</t>
  </si>
  <si>
    <t>SELÇUK İM/DM 35-13-A00004_OTELLER M03_65986040</t>
  </si>
  <si>
    <t>28.11.2021 09:29:52</t>
  </si>
  <si>
    <t>28.11.2021 13:25:09</t>
  </si>
  <si>
    <t>DM-9/10 45-71-M01168_953247119_953247119</t>
  </si>
  <si>
    <t>28.11.2021 04:47:00</t>
  </si>
  <si>
    <t>28.11.2021 05:56:52</t>
  </si>
  <si>
    <t>28.11.2021 10:05:54</t>
  </si>
  <si>
    <t>28.11.2021 11:04:43</t>
  </si>
  <si>
    <t>BÜYÜKKÖMÜRCÜ TR-1 35-29-L00335_C_56399857_56399857</t>
  </si>
  <si>
    <t>28.11.2021 15:54:34</t>
  </si>
  <si>
    <t>28.11.2021 19:35:46</t>
  </si>
  <si>
    <t>TR-71 TARIMSAL SULAMA 45-80-M01071_45-80-M01071_2361943</t>
  </si>
  <si>
    <t>29.11.2021 14:50:23</t>
  </si>
  <si>
    <t>29.11.2021 17:15:37</t>
  </si>
  <si>
    <t>29.11.2021 06:30:15</t>
  </si>
  <si>
    <t>29.11.2021 07:55:15</t>
  </si>
  <si>
    <t>YEŞİLTEPE TR-1 45-79-M00110_C_56386182_56386182</t>
  </si>
  <si>
    <t>29.11.2021 14:18:34</t>
  </si>
  <si>
    <t>29.11.2021 15:02:03</t>
  </si>
  <si>
    <t>29.11.2021 06:58:50</t>
  </si>
  <si>
    <t>29.11.2021 09:08:12</t>
  </si>
  <si>
    <t>29.11.2021 15:05:00</t>
  </si>
  <si>
    <t>29.11.2021 15:52:18</t>
  </si>
  <si>
    <t>KAPLAN TR-1 35-29-M00091_A_56402475_56402475</t>
  </si>
  <si>
    <t>29.11.2021 11:40:33</t>
  </si>
  <si>
    <t>29.11.2021 15:03:32</t>
  </si>
  <si>
    <t>GERMİYAN İM 35-18-A00004_ILDIR-1 L02_2064606</t>
  </si>
  <si>
    <t>29.11.2021 05:35:00</t>
  </si>
  <si>
    <t>29.11.2021 10:12:56</t>
  </si>
  <si>
    <t>K-3009 35-07-K03009_A_56384030_56384030</t>
  </si>
  <si>
    <t>29.11.2021 06:06:01</t>
  </si>
  <si>
    <t>29.11.2021 11:20:56</t>
  </si>
  <si>
    <t>TR-11/9B 45-71-M01981_953174287_953174287</t>
  </si>
  <si>
    <t>29.11.2021 18:29:49</t>
  </si>
  <si>
    <t>29.11.2021 21:14:50</t>
  </si>
  <si>
    <t>29.11.2021 09:08:06</t>
  </si>
  <si>
    <t>29.11.2021 09:08:26</t>
  </si>
  <si>
    <t>_D_56401077_56401077</t>
  </si>
  <si>
    <t>29.11.2021 18:00:17</t>
  </si>
  <si>
    <t>29.11.2021 23:22:31</t>
  </si>
  <si>
    <t>BOZYERLER TR-2 35-16-M00140_D_56396039_56396039</t>
  </si>
  <si>
    <t>29.11.2021 20:00:17</t>
  </si>
  <si>
    <t>29.11.2021 22:48:26</t>
  </si>
  <si>
    <t>K-901 35-02-K00901_A_56362800_56362800</t>
  </si>
  <si>
    <t>29.11.2021 10:11:54</t>
  </si>
  <si>
    <t>29.11.2021 11:41:13</t>
  </si>
  <si>
    <t>HACIOSMANLAR TR-1 45-72-L00734_ H_79154941</t>
  </si>
  <si>
    <t>29.11.2021 18:22:14</t>
  </si>
  <si>
    <t>29.11.2021 23:55:02</t>
  </si>
  <si>
    <t>TR-2/27 45-83-L00027__72373140_72373140</t>
  </si>
  <si>
    <t>29.11.2021 10:32:42</t>
  </si>
  <si>
    <t>29.11.2021 16:20:47</t>
  </si>
  <si>
    <t>SUBAŞI TR-2 45-73-M00820_945645944_945645944</t>
  </si>
  <si>
    <t>29.11.2021 11:42:48</t>
  </si>
  <si>
    <t>29.11.2021 12:44:18</t>
  </si>
  <si>
    <t>TR-136 35-26-M00136_956614958_956614958</t>
  </si>
  <si>
    <t>29.11.2021 19:47:35</t>
  </si>
  <si>
    <t>29.11.2021 20:32:51</t>
  </si>
  <si>
    <t>YENİFOÇA TR-1 DM 35-23-M00001_ALMAK TM M01_72190218</t>
  </si>
  <si>
    <t>29.11.2021 19:40:46</t>
  </si>
  <si>
    <t>29.11.2021 19:53:00</t>
  </si>
  <si>
    <t>M-1054 35-02-M01054_99474064_99474064</t>
  </si>
  <si>
    <t>29.11.2021 08:51:50</t>
  </si>
  <si>
    <t>29.11.2021 09:41:51</t>
  </si>
  <si>
    <t>DM-1/40 45-71-M00052_A_56403740_56403740</t>
  </si>
  <si>
    <t>29.11.2021 16:01:56</t>
  </si>
  <si>
    <t>29.11.2021 18:30:23</t>
  </si>
  <si>
    <t>ÇEPNİBEKTAŞ TR-1 45-83-L00300_A_56400730_56400730</t>
  </si>
  <si>
    <t>29.11.2021 22:00:22</t>
  </si>
  <si>
    <t>29.11.2021 23:13:43</t>
  </si>
  <si>
    <t>DM-13/02 45-71-M00330_45-71-M00330_72050163</t>
  </si>
  <si>
    <t>29.11.2021 10:37:56</t>
  </si>
  <si>
    <t>29.11.2021 11:22:00</t>
  </si>
  <si>
    <t>HACIBEKTAŞLI TR-2 45-78-M00693_49292003_56389633_56389633</t>
  </si>
  <si>
    <t>29.11.2021 14:45:29</t>
  </si>
  <si>
    <t>29.11.2021 15:51:29</t>
  </si>
  <si>
    <t>AVDAN TR-5 KÖK 45-82-M00130_AVDAN TR-3 M04_72194310</t>
  </si>
  <si>
    <t>29.11.2021 12:41:02</t>
  </si>
  <si>
    <t>29.11.2021 15:32:08</t>
  </si>
  <si>
    <t>YAYAKENT TR-2 35-24-M00002_A_56355483_56355483</t>
  </si>
  <si>
    <t>29.11.2021 13:37:02</t>
  </si>
  <si>
    <t>29.11.2021 21:39:17</t>
  </si>
  <si>
    <t>ALKANLAR TR-1 45-81-M00172_A_56401237_56401237</t>
  </si>
  <si>
    <t>29.11.2021 19:41:56</t>
  </si>
  <si>
    <t>29.11.2021 22:58:48</t>
  </si>
  <si>
    <t>KAZIKBAĞLARI TR-1 35-16-M00482_953340394_953340394</t>
  </si>
  <si>
    <t>29.11.2021 06:13:06</t>
  </si>
  <si>
    <t>29.11.2021 08:01:06</t>
  </si>
  <si>
    <t>29.11.2021 13:58:53</t>
  </si>
  <si>
    <t>29.11.2021 17:11:28</t>
  </si>
  <si>
    <t>K-1648 35-03-K01648_910798539_910798539</t>
  </si>
  <si>
    <t>29.11.2021 19:03:00</t>
  </si>
  <si>
    <t>29.11.2021 20:08:46</t>
  </si>
  <si>
    <t>29.11.2021 14:17:37</t>
  </si>
  <si>
    <t>29.11.2021 19:05:21</t>
  </si>
  <si>
    <t>29.11.2021 21:50:55</t>
  </si>
  <si>
    <t>29.11.2021 22:58:01</t>
  </si>
  <si>
    <t>TR-111 45-78-L00111__56384692_56384692</t>
  </si>
  <si>
    <t>29.11.2021 14:21:22</t>
  </si>
  <si>
    <t>29.11.2021 15:06:13</t>
  </si>
  <si>
    <t>29.11.2021 08:56:48</t>
  </si>
  <si>
    <t>29.11.2021 12:29:58</t>
  </si>
  <si>
    <t>DM-8/10C 45-71-M02000_C_56354251_56354251</t>
  </si>
  <si>
    <t>29.11.2021 06:38:09</t>
  </si>
  <si>
    <t>29.11.2021 09:32:51</t>
  </si>
  <si>
    <t>29.11.2021 22:12:46</t>
  </si>
  <si>
    <t>29.11.2021 23:41:08</t>
  </si>
  <si>
    <t>29.11.2021 14:58:06</t>
  </si>
  <si>
    <t>29.11.2021 17:27:44</t>
  </si>
  <si>
    <t>KÜNER TR-3 35-22-M00226_DIREK TIPI TRAFO HUCRESI H01_2102569</t>
  </si>
  <si>
    <t>29.11.2021 09:33:59</t>
  </si>
  <si>
    <t>29.11.2021 13:17:07</t>
  </si>
  <si>
    <t>29.11.2021 18:06:00</t>
  </si>
  <si>
    <t>30.11.2021 03:45:08</t>
  </si>
  <si>
    <t>29.11.2021 10:35:52</t>
  </si>
  <si>
    <t>29.11.2021 19:02:40</t>
  </si>
  <si>
    <t>MESCİTLİ TR-2 35-15-L01019_C_56361236_56361236</t>
  </si>
  <si>
    <t>29.11.2021 15:40:38</t>
  </si>
  <si>
    <t>29.11.2021 21:10:54</t>
  </si>
  <si>
    <t>BÜYÜKOBA TR-1 35-24-M00079_A_56353333_56353333</t>
  </si>
  <si>
    <t>29.11.2021 07:41:35</t>
  </si>
  <si>
    <t>29.11.2021 10:08:42</t>
  </si>
  <si>
    <t>TR-2/113 45-83-L00113_955143511_955143511</t>
  </si>
  <si>
    <t>29.11.2021 23:43:18</t>
  </si>
  <si>
    <t>30.11.2021 00:41:02</t>
  </si>
  <si>
    <t>29.11.2021 07:52:49</t>
  </si>
  <si>
    <t>29.11.2021 10:56:32</t>
  </si>
  <si>
    <t>IŞIKLI TR-2 35-29-L00246_B_56396014_56396014</t>
  </si>
  <si>
    <t>29.11.2021 19:34:22</t>
  </si>
  <si>
    <t>30.11.2021 01:47:42</t>
  </si>
  <si>
    <t>TR-13 45-78-L00013_TR-14 L05_65876185</t>
  </si>
  <si>
    <t>29.11.2021 09:54:36</t>
  </si>
  <si>
    <t>29.11.2021 10:29:18</t>
  </si>
  <si>
    <t>TR-45 MANZARA CAD. 35-19-M00045_11903743_56378389_56378389</t>
  </si>
  <si>
    <t>29.11.2021 16:12:02</t>
  </si>
  <si>
    <t>29.11.2021 21:19:53</t>
  </si>
  <si>
    <t>M-362 35-09-M00362_M-447 M03_47555429</t>
  </si>
  <si>
    <t>29.11.2021 19:22:16</t>
  </si>
  <si>
    <t>29.11.2021 20:29:28</t>
  </si>
  <si>
    <t>K-2864 35-01-K02864_C_56375236_56375236</t>
  </si>
  <si>
    <t>29.11.2021 07:57:06</t>
  </si>
  <si>
    <t>29.11.2021 11:59:26</t>
  </si>
  <si>
    <t>DM-3/2 35-29-M00101_48373622_56361398_56361398</t>
  </si>
  <si>
    <t>29.11.2021 16:31:36</t>
  </si>
  <si>
    <t>29.11.2021 19:04:56</t>
  </si>
  <si>
    <t>29.11.2021 09:49:00</t>
  </si>
  <si>
    <t>29.11.2021 21:35:43</t>
  </si>
  <si>
    <t>M-13 GERMİYAN 35-18-M00184_B_76954013_76954013</t>
  </si>
  <si>
    <t>29.11.2021 08:45:50</t>
  </si>
  <si>
    <t>29.11.2021 11:33:18</t>
  </si>
  <si>
    <t>29.11.2021 20:54:52</t>
  </si>
  <si>
    <t>30.11.2021 00:16:17</t>
  </si>
  <si>
    <t>29.11.2021 13:56:41</t>
  </si>
  <si>
    <t>29.11.2021 14:18:09</t>
  </si>
  <si>
    <t>YAĞCILAR KÖK 45-71-M00179_HatBaşıAyırıcı_53134487 M04_53134487</t>
  </si>
  <si>
    <t>29.11.2021 12:53:40</t>
  </si>
  <si>
    <t>29.11.2021 21:40:38</t>
  </si>
  <si>
    <t>BADEMLİ KOCABAĞLAR MEV. TR-34 35-15-L01058_B_56360433_56360433</t>
  </si>
  <si>
    <t>29.11.2021 17:33:37</t>
  </si>
  <si>
    <t>30.11.2021 00:06:05</t>
  </si>
  <si>
    <t>FOÇA TR-32 35-23-L00032_A_56397888_56397888</t>
  </si>
  <si>
    <t>29.11.2021 13:37:13</t>
  </si>
  <si>
    <t>29.11.2021 15:53:37</t>
  </si>
  <si>
    <t>29.11.2021 17:23:20</t>
  </si>
  <si>
    <t>30.11.2021 07:57:18</t>
  </si>
  <si>
    <t>OVAKENT İM 35-15-A00003_MESCİTLİ L08_2308379</t>
  </si>
  <si>
    <t>29.11.2021 13:26:17</t>
  </si>
  <si>
    <t>29.11.2021 13:52:27</t>
  </si>
  <si>
    <t>AKYURT AKPINAR TR-2 35-29-L00187_35-29-L00187_2371403</t>
  </si>
  <si>
    <t>29.11.2021 06:57:16</t>
  </si>
  <si>
    <t>29.11.2021 07:47:42</t>
  </si>
  <si>
    <t>M-2552 35-09-M02552_C_56378566_56378566</t>
  </si>
  <si>
    <t>29.11.2021 11:16:22</t>
  </si>
  <si>
    <t>29.11.2021 12:35:35</t>
  </si>
  <si>
    <t>K-3591 35-01-K03591_B_56373235_56373235</t>
  </si>
  <si>
    <t>29.11.2021 10:55:06</t>
  </si>
  <si>
    <t>29.11.2021 17:23:58</t>
  </si>
  <si>
    <t>TİRE TR-11 35-29-L00011_35-29-L00011_2353670</t>
  </si>
  <si>
    <t>29.11.2021 10:41:52</t>
  </si>
  <si>
    <t>29.11.2021 13:53:26</t>
  </si>
  <si>
    <t>29.11.2021 17:29:02</t>
  </si>
  <si>
    <t>29.11.2021 21:50:49</t>
  </si>
  <si>
    <t>L-36 35-18-L00036_49952321_56406672_56406672</t>
  </si>
  <si>
    <t>29.11.2021 21:15:31</t>
  </si>
  <si>
    <t>29.11.2021 23:26:08</t>
  </si>
  <si>
    <t>MESCİTLİ TR-1 35-15-L00095_A_56361577_56361577</t>
  </si>
  <si>
    <t>29.11.2021 21:00:50</t>
  </si>
  <si>
    <t>29.11.2021 22:50:22</t>
  </si>
  <si>
    <t>29.11.2021 12:08:36</t>
  </si>
  <si>
    <t>29.11.2021 12:34:18</t>
  </si>
  <si>
    <t>YUKARIKEMER TR-1 45-78-M00621_49211573_56403341_56403341</t>
  </si>
  <si>
    <t>29.11.2021 18:41:43</t>
  </si>
  <si>
    <t>29.11.2021 23:02:39</t>
  </si>
  <si>
    <t>29.11.2021 03:58:04</t>
  </si>
  <si>
    <t>29.11.2021 09:43:56</t>
  </si>
  <si>
    <t>HASAN  TEKİN SULAMA GRUBU 35-29-M00358_D_56396291_56396291</t>
  </si>
  <si>
    <t>29.11.2021 14:40:05</t>
  </si>
  <si>
    <t>29.11.2021 18:35:52</t>
  </si>
  <si>
    <t>_95000012875_95000012875</t>
  </si>
  <si>
    <t>29.11.2021 09:14:37</t>
  </si>
  <si>
    <t>29.11.2021 18:46:34</t>
  </si>
  <si>
    <t>ELMACIK TR-1 45-73-M00423_45-73-M00423_2354545</t>
  </si>
  <si>
    <t>29.11.2021 07:39:16</t>
  </si>
  <si>
    <t>29.11.2021 13:39:42</t>
  </si>
  <si>
    <t>KÜRDÜLLÜ TR-1 35-29-L00458_B_56401565_56401565</t>
  </si>
  <si>
    <t>29.11.2021 10:24:02</t>
  </si>
  <si>
    <t>29.11.2021 13:12:04</t>
  </si>
  <si>
    <t>KORDON TR-2 45-78-M00760_45-78-M00760_2373334</t>
  </si>
  <si>
    <t>29.11.2021 00:29:32</t>
  </si>
  <si>
    <t>29.11.2021 01:06:17</t>
  </si>
  <si>
    <t>YİĞİTLER TR-4 35-27-L00226_B_56363538_56363538</t>
  </si>
  <si>
    <t>29.11.2021 08:13:20</t>
  </si>
  <si>
    <t>29.11.2021 10:31:17</t>
  </si>
  <si>
    <t>29.11.2021 08:39:01</t>
  </si>
  <si>
    <t>29.11.2021 09:55:00</t>
  </si>
  <si>
    <t>DM 1-2/5 35-29-L00062_48309387_56396708_56396708</t>
  </si>
  <si>
    <t>29.11.2021 13:37:44</t>
  </si>
  <si>
    <t>29.11.2021 22:30:02</t>
  </si>
  <si>
    <t>MENEMEN TR-6 35-28-L00006_8488449_56359530_56359530</t>
  </si>
  <si>
    <t>29.11.2021 15:16:43</t>
  </si>
  <si>
    <t>29.11.2021 17:20:52</t>
  </si>
  <si>
    <t>BÜLENT BULDANLI SULAMA GRUBU 35-29-L00299_A_56395661_56395661</t>
  </si>
  <si>
    <t>29.11.2021 16:43:46</t>
  </si>
  <si>
    <t>29.11.2021 22:03:50</t>
  </si>
  <si>
    <t>ORHANLI ORTA M-90 35-14-M00090_6712039_56358769_56358769</t>
  </si>
  <si>
    <t>29.11.2021 14:39:11</t>
  </si>
  <si>
    <t>29.11.2021 16:16:40</t>
  </si>
  <si>
    <t>SOMA KÖYLER DM-2 45-82-M00125_BERGAMA M02_2303940</t>
  </si>
  <si>
    <t>29.11.2021 12:12:00</t>
  </si>
  <si>
    <t>29.11.2021 12:17:00</t>
  </si>
  <si>
    <t>AKGEDİK TR-1 45-71-M01047_A_56395255_56395255</t>
  </si>
  <si>
    <t>29.11.2021 09:45:58</t>
  </si>
  <si>
    <t>30.11.2021 21:57:44</t>
  </si>
  <si>
    <t>ZEYTİNLİOVA TR-5 45-72-L00413_C_56400800_56400800</t>
  </si>
  <si>
    <t>29.11.2021 17:24:21</t>
  </si>
  <si>
    <t>29.11.2021 18:46:41</t>
  </si>
  <si>
    <t>29.11.2021 09:19:26</t>
  </si>
  <si>
    <t>29.11.2021 15:01:16</t>
  </si>
  <si>
    <t>DEREKÖY TR-1 45-84-L00015_45-84-L00015_2356669</t>
  </si>
  <si>
    <t>29.11.2021 11:35:40</t>
  </si>
  <si>
    <t>29.11.2021 12:51:44</t>
  </si>
  <si>
    <t>KARABEL KÖK(VİŞNELİ KÖK) 35-26-M01207_DEREKÖY CUMALI M05_66051272</t>
  </si>
  <si>
    <t>29.11.2021 15:11:39</t>
  </si>
  <si>
    <t>29.11.2021 17:34:07</t>
  </si>
  <si>
    <t>29.11.2021 10:28:01</t>
  </si>
  <si>
    <t>29.11.2021 11:41:40</t>
  </si>
  <si>
    <t>M-1530 35-02-M01530_D_56366018_56366018</t>
  </si>
  <si>
    <t>29.11.2021 12:49:21</t>
  </si>
  <si>
    <t>29.11.2021 13:17:59</t>
  </si>
  <si>
    <t>MORDOĞAN TR-28 35-21-L00156_C_56376107_56376107</t>
  </si>
  <si>
    <t>29.11.2021 16:30:00</t>
  </si>
  <si>
    <t>29.11.2021 20:26:01</t>
  </si>
  <si>
    <t>MENEMEN TR-73 35-28-L00073_E_56376191_56376191</t>
  </si>
  <si>
    <t>29.11.2021 07:45:45</t>
  </si>
  <si>
    <t>29.11.2021 10:57:53</t>
  </si>
  <si>
    <t>TIRAZLAR TR-6 45-79-M00074_45-79-M00074_2367049</t>
  </si>
  <si>
    <t>29.11.2021 11:12:29</t>
  </si>
  <si>
    <t>29.11.2021 14:09:21</t>
  </si>
  <si>
    <t>ÇAYBAŞI DM-1/19 35-26-M00182_7696853_56358755_56358755</t>
  </si>
  <si>
    <t>29.11.2021 11:25:10</t>
  </si>
  <si>
    <t>29.11.2021 12:25:07</t>
  </si>
  <si>
    <t>SANCAKLI BOZKÖY TR-7 45-71-M00529_45-71-M00529_2369636</t>
  </si>
  <si>
    <t>29.11.2021 05:39:34</t>
  </si>
  <si>
    <t>30.11.2021 01:32:07</t>
  </si>
  <si>
    <t>DM02/TR31 (ESKİ TR-33) 45-73-M00033_A a1_45110375</t>
  </si>
  <si>
    <t>29.11.2021 11:27:56</t>
  </si>
  <si>
    <t>29.11.2021 12:47:46</t>
  </si>
  <si>
    <t>KARABURUN TEPEBOZ KÖYÜ TR 35-21-L00056_10450175_56359759_56359759</t>
  </si>
  <si>
    <t>29.11.2021 19:37:05</t>
  </si>
  <si>
    <t>30.11.2021 01:44:21</t>
  </si>
  <si>
    <t>BÜYÜKKEMERDERE TR-1 35-29-L00303_B_56400189_56400189</t>
  </si>
  <si>
    <t>29.11.2021 10:19:21</t>
  </si>
  <si>
    <t>29.11.2021 17:32:48</t>
  </si>
  <si>
    <t>L-99 DÜZCE TR-1 35-14-L00099_966436064_966436064</t>
  </si>
  <si>
    <t>29.11.2021 17:19:00</t>
  </si>
  <si>
    <t>29.11.2021 19:21:17</t>
  </si>
  <si>
    <t>BAHÇEDERE TR-1 45-73-M00499_A_56391139_56391139</t>
  </si>
  <si>
    <t>29.11.2021 09:26:44</t>
  </si>
  <si>
    <t>29.11.2021 14:54:14</t>
  </si>
  <si>
    <t>29.11.2021 00:39:43</t>
  </si>
  <si>
    <t>29.11.2021 06:28:50</t>
  </si>
  <si>
    <t>KARAAĞAÇLI TR-3 45-71-M01083_B_56353028_56353028</t>
  </si>
  <si>
    <t>29.11.2021 07:45:47</t>
  </si>
  <si>
    <t>29.11.2021 10:04:44</t>
  </si>
  <si>
    <t>URGANLI YENİKÖY TR-3 45-83-L00444_45-83-L00444_2355051</t>
  </si>
  <si>
    <t>29.11.2021 18:30:00</t>
  </si>
  <si>
    <t>29.11.2021 22:14:58</t>
  </si>
  <si>
    <t>29.11.2021 12:10:08</t>
  </si>
  <si>
    <t>29.11.2021 13:03:36</t>
  </si>
  <si>
    <t>M-2038 35-07-M02038_M-2877 M02_60557081</t>
  </si>
  <si>
    <t>29.11.2021 01:49:05</t>
  </si>
  <si>
    <t>29.11.2021 03:10:03</t>
  </si>
  <si>
    <t>29.11.2021 11:53:08</t>
  </si>
  <si>
    <t>29.11.2021 13:32:02</t>
  </si>
  <si>
    <t>SARIAHMETLİ TR-1 45-71-M01701_45-71-M01701_2354134</t>
  </si>
  <si>
    <t>29.11.2021 17:47:00</t>
  </si>
  <si>
    <t>29.11.2021 20:47:43</t>
  </si>
  <si>
    <t>29.11.2021 18:00:33</t>
  </si>
  <si>
    <t>29.11.2021 20:53:55</t>
  </si>
  <si>
    <t>_C_56393690_56393690</t>
  </si>
  <si>
    <t>29.11.2021 20:11:42</t>
  </si>
  <si>
    <t>29.11.2021 22:02:28</t>
  </si>
  <si>
    <t>29.11.2021 15:49:36</t>
  </si>
  <si>
    <t>29.11.2021 15:53:46</t>
  </si>
  <si>
    <t>TR-132 35-19-L00132_B_56354490_56354490</t>
  </si>
  <si>
    <t>29.11.2021 10:14:10</t>
  </si>
  <si>
    <t>29.11.2021 10:59:40</t>
  </si>
  <si>
    <t>TR-58 45-78-M00058__72374191_72374191</t>
  </si>
  <si>
    <t>29.11.2021 09:30:19</t>
  </si>
  <si>
    <t>29.11.2021 12:13:35</t>
  </si>
  <si>
    <t>DM-1/TR-12 (TR-58) ALPKENT 35-26-M00058_966440645_966440645</t>
  </si>
  <si>
    <t>29.11.2021 10:02:17</t>
  </si>
  <si>
    <t>29.11.2021 13:04:08</t>
  </si>
  <si>
    <t>HACILAR TR-1 35-16-M00084_47462222_56400042_56400042</t>
  </si>
  <si>
    <t>29.11.2021 17:33:29</t>
  </si>
  <si>
    <t>30.11.2021 02:33:55</t>
  </si>
  <si>
    <t>ÇAVDAR TR-1 45-82-L00057_45-82-L00057_79724729</t>
  </si>
  <si>
    <t>29.11.2021 11:17:11</t>
  </si>
  <si>
    <t>29.11.2021 15:39:22</t>
  </si>
  <si>
    <t>BÜYÜKBELEN TR-2 45-80-M00067_A_56391448_56391448</t>
  </si>
  <si>
    <t>29.11.2021 17:48:06</t>
  </si>
  <si>
    <t>29.11.2021 18:21:00</t>
  </si>
  <si>
    <t>AHMETBEYLİ M-6 35-22-M00244_A_56354672_56354672</t>
  </si>
  <si>
    <t>29.11.2021 15:03:48</t>
  </si>
  <si>
    <t>29.11.2021 17:12:54</t>
  </si>
  <si>
    <t>ÇİFTLİK RUMBEYLİ TR-2 35-32-L00053_A_56376681_56376681</t>
  </si>
  <si>
    <t>29.11.2021 13:59:00</t>
  </si>
  <si>
    <t>29.11.2021 16:41:57</t>
  </si>
  <si>
    <t>PINARLAR TR-2 45-81-M00240_C_56398867_56398867</t>
  </si>
  <si>
    <t>29.11.2021 11:15:29</t>
  </si>
  <si>
    <t>29.11.2021 12:25:44</t>
  </si>
  <si>
    <t>29.11.2021 05:18:41</t>
  </si>
  <si>
    <t>29.11.2021 05:24:54</t>
  </si>
  <si>
    <t>DEMİRCİLİ DM 35-15-L00895_YENİKÖY (YALLIOĞLU KÖK) L04_2115256</t>
  </si>
  <si>
    <t>29.11.2021 00:47:06</t>
  </si>
  <si>
    <t>29.11.2021 01:21:00</t>
  </si>
  <si>
    <t>KARABURÇ PALA EVİ YANI TR-9 35-31-L00258_47946229_56399473_56399473</t>
  </si>
  <si>
    <t>29.11.2021 21:07:37</t>
  </si>
  <si>
    <t>30.11.2021 11:38:27</t>
  </si>
  <si>
    <t>29.11.2021 08:35:46</t>
  </si>
  <si>
    <t>29.11.2021 08:36:11</t>
  </si>
  <si>
    <t>29.11.2021 14:45:00</t>
  </si>
  <si>
    <t>29.11.2021 19:35:47</t>
  </si>
  <si>
    <t>AKHİSAR İM 45-72-A00001_ESKİ ZEYTİN OVA L06_2308263</t>
  </si>
  <si>
    <t>29.11.2021 09:35:37</t>
  </si>
  <si>
    <t>29.11.2021 10:14:26</t>
  </si>
  <si>
    <t>COŞKUN KOÇ SULAMA GRUBU 35-29-M00322_950344719_950344719</t>
  </si>
  <si>
    <t>29.11.2021 18:58:59</t>
  </si>
  <si>
    <t>29.11.2021 23:47:43</t>
  </si>
  <si>
    <t>PELİTALAN TR-1 45-71-M01570_A_56385288_56385288</t>
  </si>
  <si>
    <t>29.11.2021 11:21:01</t>
  </si>
  <si>
    <t>29.11.2021 16:53:01</t>
  </si>
  <si>
    <t>MUSTAFA ŞENTÜRK SULAMA GRUBU 35-29-L00393_A_56377843_56377843</t>
  </si>
  <si>
    <t>29.11.2021 16:59:06</t>
  </si>
  <si>
    <t>29.11.2021 18:07:11</t>
  </si>
  <si>
    <t>L-261 SİTESPOR 35-18-L00261_950444539_950444539</t>
  </si>
  <si>
    <t>29.11.2021 14:29:00</t>
  </si>
  <si>
    <t>29.11.2021 15:28:34</t>
  </si>
  <si>
    <t>KÜÇÜKKALE TR-1 35-29-L00651_A_56403125_56403125</t>
  </si>
  <si>
    <t>29.11.2021 15:31:54</t>
  </si>
  <si>
    <t>29.11.2021 20:27:05</t>
  </si>
  <si>
    <t>29.11.2021 21:29:52</t>
  </si>
  <si>
    <t>29.11.2021 22:37:47</t>
  </si>
  <si>
    <t>29.11.2021 08:54:09</t>
  </si>
  <si>
    <t>TR-35 45-74-M00035_945575831_945575831</t>
  </si>
  <si>
    <t>29.11.2021 14:28:48</t>
  </si>
  <si>
    <t>29.11.2021 15:48:24</t>
  </si>
  <si>
    <t>YILMAZ TR-6 45-78-L00206_45-78-L00206_66025092</t>
  </si>
  <si>
    <t>29.11.2021 11:09:26</t>
  </si>
  <si>
    <t>29.11.2021 12:45:40</t>
  </si>
  <si>
    <t>K-1222 35-01-K01222_911574978_911574978</t>
  </si>
  <si>
    <t>29.11.2021 11:34:37</t>
  </si>
  <si>
    <t>29.11.2021 17:57:27</t>
  </si>
  <si>
    <t>MUTAFLAR OKUL ÖNÜ TR-1 35-32-L00070_A_56357060_56357060</t>
  </si>
  <si>
    <t>29.11.2021 15:34:02</t>
  </si>
  <si>
    <t>29.11.2021 21:06:04</t>
  </si>
  <si>
    <t>M-3199 (YATIRIM REZERVE) 35-01-M03199_911360177_911360177</t>
  </si>
  <si>
    <t>29.11.2021 15:21:20</t>
  </si>
  <si>
    <t>29.11.2021 18:06:29</t>
  </si>
  <si>
    <t>EĞRİDERE KOKARCA TR-6 35-32-L00082_B_56390017_56390017</t>
  </si>
  <si>
    <t>29.11.2021 22:51:00</t>
  </si>
  <si>
    <t>30.11.2021 00:48:32</t>
  </si>
  <si>
    <t>VENTOLA KÖK 35-26-M00678_PİZZA PİZZA M02_65914102</t>
  </si>
  <si>
    <t>29.11.2021 14:04:08</t>
  </si>
  <si>
    <t>29.11.2021 14:37:33</t>
  </si>
  <si>
    <t>KARABEL KÖK(VİŞNELİ KÖK) 35-26-M01207_KARABEL RES M06_66051330</t>
  </si>
  <si>
    <t>29.11.2021 09:30:05</t>
  </si>
  <si>
    <t>29.11.2021 10:25:35</t>
  </si>
  <si>
    <t>29.11.2021 17:30:57</t>
  </si>
  <si>
    <t>29.11.2021 18:55:47</t>
  </si>
  <si>
    <t>K-978 35-07-K00978_DIREK TIPI TRAFO HUCRESI H01_2077457</t>
  </si>
  <si>
    <t>29.11.2021 08:35:36</t>
  </si>
  <si>
    <t>29.11.2021 13:59:51</t>
  </si>
  <si>
    <t>ÇAMLIK DM 35-17-M00173_ZEYTİNDAĞ-2 M04_66328243</t>
  </si>
  <si>
    <t>29.11.2021 02:33:31</t>
  </si>
  <si>
    <t>29.11.2021 02:55:45</t>
  </si>
  <si>
    <t>L-336 REİSDERE 35-18-L00336_950460717_950460717</t>
  </si>
  <si>
    <t>29.11.2021 21:43:11</t>
  </si>
  <si>
    <t>29.11.2021 23:53:33</t>
  </si>
  <si>
    <t>29.11.2021 23:25:38</t>
  </si>
  <si>
    <t>30.11.2021 00:31:19</t>
  </si>
  <si>
    <t>KARAOĞLANLI TR-3 45-71-M00567_45-71-M00567_2353704</t>
  </si>
  <si>
    <t>29.11.2021 17:41:24</t>
  </si>
  <si>
    <t>29.11.2021 20:15:27</t>
  </si>
  <si>
    <t>TR-2/104-1 45-83-L00460_48137898_56396026_56396026</t>
  </si>
  <si>
    <t>29.11.2021 10:57:29</t>
  </si>
  <si>
    <t>29.11.2021 13:21:25</t>
  </si>
  <si>
    <t>M-1686 35-02-M01686_B_56375507_56375507</t>
  </si>
  <si>
    <t>29.11.2021 20:03:00</t>
  </si>
  <si>
    <t>29.11.2021 20:51:01</t>
  </si>
  <si>
    <t>UZUNKÖY TR-3 35-31-L00145_47826850_56352598_56352598</t>
  </si>
  <si>
    <t>29.11.2021 11:38:05</t>
  </si>
  <si>
    <t>29.11.2021 18:57:45</t>
  </si>
  <si>
    <t>DOĞANCI TR-1 35-31-L00334_47797476_56352251_56352251</t>
  </si>
  <si>
    <t>29.11.2021 17:21:16</t>
  </si>
  <si>
    <t>30.11.2021 00:16:06</t>
  </si>
  <si>
    <t>KUŞÇULAR TR-9 35-19-M00221_6181307_56355638_56355638</t>
  </si>
  <si>
    <t>29.11.2021 19:43:37</t>
  </si>
  <si>
    <t>29.11.2021 23:28:20</t>
  </si>
  <si>
    <t>29.11.2021 13:20:43</t>
  </si>
  <si>
    <t>29.11.2021 15:11:41</t>
  </si>
  <si>
    <t>TR-2/12 45-72-L01016_TR-2/13 L06_79524919</t>
  </si>
  <si>
    <t>29.11.2021 01:09:14</t>
  </si>
  <si>
    <t>29.11.2021 02:01:42</t>
  </si>
  <si>
    <t>İLYASLAR KÖK 45-76-M00048_KARAKURT KÖK M03_72213143</t>
  </si>
  <si>
    <t>29.11.2021 22:37:34</t>
  </si>
  <si>
    <t>30.11.2021 00:04:52</t>
  </si>
  <si>
    <t>YENİ HARMANDALI TR-1 45-71-M00893_43142910_56385837_56385837</t>
  </si>
  <si>
    <t>29.11.2021 20:31:30</t>
  </si>
  <si>
    <t>29.11.2021 23:21:34</t>
  </si>
  <si>
    <t>29.11.2021 13:12:27</t>
  </si>
  <si>
    <t>29.11.2021 23:16:46</t>
  </si>
  <si>
    <t>29.11.2021 17:57:42</t>
  </si>
  <si>
    <t>30.11.2021 00:02:38</t>
  </si>
  <si>
    <t>29.11.2021 12:43:44</t>
  </si>
  <si>
    <t>29.11.2021 13:31:10</t>
  </si>
  <si>
    <t>K-4668 35-02-K04668_K-444 K02_2076755</t>
  </si>
  <si>
    <t>29.11.2021 12:31:06</t>
  </si>
  <si>
    <t>29.11.2021 13:19:44</t>
  </si>
  <si>
    <t>29.11.2021 07:04:29</t>
  </si>
  <si>
    <t>29.11.2021 10:28:19</t>
  </si>
  <si>
    <t>29.11.2021 02:49:11</t>
  </si>
  <si>
    <t>29.11.2021 05:31:13</t>
  </si>
  <si>
    <t>BADEMLİ ÜÇCEVİZLER ÇIKIŞI YOL KENARI TR-25 35-15-L01039_B_56361104_56361104</t>
  </si>
  <si>
    <t>29.11.2021 16:38:30</t>
  </si>
  <si>
    <t>29.11.2021 19:34:02</t>
  </si>
  <si>
    <t>BOSTANLI TR-4 45-83-M00785_A_81594245_81594245</t>
  </si>
  <si>
    <t>29.11.2021 13:20:51</t>
  </si>
  <si>
    <t>30.11.2021 02:56:34</t>
  </si>
  <si>
    <t>TR-1/66 45-72-M00066_956519623_956519623</t>
  </si>
  <si>
    <t>29.11.2021 18:49:01</t>
  </si>
  <si>
    <t>29.11.2021 19:22:42</t>
  </si>
  <si>
    <t>KIRKAĞAÇ TR-16 45-76-M00016_A_56384859_56384859</t>
  </si>
  <si>
    <t>29.11.2021 11:09:14</t>
  </si>
  <si>
    <t>29.11.2021 11:46:29</t>
  </si>
  <si>
    <t>AHMETLİ TR-29 45-84-L00029_C_56387529_56387529</t>
  </si>
  <si>
    <t>29.11.2021 17:07:00</t>
  </si>
  <si>
    <t>29.11.2021 17:33:14</t>
  </si>
  <si>
    <t>BATTALMUSTAFA TR-1 45-77-L00204_A_56385264_56385264</t>
  </si>
  <si>
    <t>29.11.2021 17:18:42</t>
  </si>
  <si>
    <t>29.11.2021 21:10:14</t>
  </si>
  <si>
    <t>29.11.2021 22:47:11</t>
  </si>
  <si>
    <t>30.11.2021 04:02:25</t>
  </si>
  <si>
    <t>AŞAĞI BOZKIR TR-1 45-83-L00252_C_56401039_56401039</t>
  </si>
  <si>
    <t>29.11.2021 11:59:43</t>
  </si>
  <si>
    <t>29.11.2021 13:21:12</t>
  </si>
  <si>
    <t>NİHAT ÇORUM SULAMA GRUBU TR 35-27-M00207__73215838_73215838</t>
  </si>
  <si>
    <t>29.11.2021 17:25:04</t>
  </si>
  <si>
    <t>29.11.2021 22:33:31</t>
  </si>
  <si>
    <t>DADAĞLI TR-1 45-79-M00522_45-79-M00522_61289388</t>
  </si>
  <si>
    <t>29.11.2021 17:06:11</t>
  </si>
  <si>
    <t>29.11.2021 23:16:59</t>
  </si>
  <si>
    <t>TIRAZLI KÖK 45-79-M00079_HatBaşıAyırıcı_53137218 M06_53137218</t>
  </si>
  <si>
    <t>29.11.2021 11:52:00</t>
  </si>
  <si>
    <t>29.11.2021 13:16:50</t>
  </si>
  <si>
    <t>_953227736_953227736</t>
  </si>
  <si>
    <t>29.11.2021 13:09:00</t>
  </si>
  <si>
    <t>30.11.2021 03:19:23</t>
  </si>
  <si>
    <t>KARAKOVA TR-2 35-15-L00448_B_65499250_65499250</t>
  </si>
  <si>
    <t>29.11.2021 21:29:48</t>
  </si>
  <si>
    <t>30.11.2021 03:10:20</t>
  </si>
  <si>
    <t>ÖKSÜZLÜ BEYLİK MH TR-1 45-74-M00213_45-74-M00213_2359470</t>
  </si>
  <si>
    <t>29.11.2021 12:35:41</t>
  </si>
  <si>
    <t>29.11.2021 14:29:46</t>
  </si>
  <si>
    <t>HALİLLER TR-10 35-31-L00189_47918556_56388208_56388208</t>
  </si>
  <si>
    <t>29.11.2021 14:57:05</t>
  </si>
  <si>
    <t>29.11.2021 16:19:26</t>
  </si>
  <si>
    <t>K-2417 35-01-K02417_35-01-K02417_2365118</t>
  </si>
  <si>
    <t>29.11.2021 22:02:56</t>
  </si>
  <si>
    <t>29.11.2021 23:47:03</t>
  </si>
  <si>
    <t>K-3189 35-01-K03189_35-01-K03189_2359776</t>
  </si>
  <si>
    <t>29.11.2021 07:16:09</t>
  </si>
  <si>
    <t>29.11.2021 12:55:54</t>
  </si>
  <si>
    <t>HASAN KÜÇÜK SULAMA GRUBU 35-29-L00298_35-29-L00298_2347064</t>
  </si>
  <si>
    <t>29.11.2021 20:03:27</t>
  </si>
  <si>
    <t>29.11.2021 23:24:13</t>
  </si>
  <si>
    <t>TR-17 45-78-L00017_TR-16 L03_2327727</t>
  </si>
  <si>
    <t>29.11.2021 12:06:00</t>
  </si>
  <si>
    <t>29.11.2021 15:18:00</t>
  </si>
  <si>
    <t>TR-157 35-19-M00157_5858096_56377708_56377708</t>
  </si>
  <si>
    <t>29.11.2021 14:55:04</t>
  </si>
  <si>
    <t>29.11.2021 20:43:07</t>
  </si>
  <si>
    <t>M-1002 35-03-M01002_910530234_910530234</t>
  </si>
  <si>
    <t>29.11.2021 17:49:18</t>
  </si>
  <si>
    <t>29.11.2021 19:46:57</t>
  </si>
  <si>
    <t>MÜTEVELLİ TR-6 45-80-M00105_B_56386496_56386496</t>
  </si>
  <si>
    <t>29.11.2021 10:24:58</t>
  </si>
  <si>
    <t>29.11.2021 11:02:41</t>
  </si>
  <si>
    <t>ÇERKEZ MAHMUDİYE KÖYÜ TR-1 45-71-M01095_DIREK TIPI TRAFO HUCRESI H01_2087806</t>
  </si>
  <si>
    <t>29.11.2021 06:35:25</t>
  </si>
  <si>
    <t>29.11.2021 13:46:25</t>
  </si>
  <si>
    <t>M-2549 35-09-M02549_E_60982813_60982813</t>
  </si>
  <si>
    <t>29.11.2021 08:27:12</t>
  </si>
  <si>
    <t>29.11.2021 10:29:28</t>
  </si>
  <si>
    <t>KARABÖRGLÜ TR-2 45-72-L00175_C_56394047_56394047</t>
  </si>
  <si>
    <t>29.11.2021 18:53:05</t>
  </si>
  <si>
    <t>30.11.2021 01:43:19</t>
  </si>
  <si>
    <t>ÇEVRE TATİL SİTESİ TR 35-30-M00075_ M01_2039801</t>
  </si>
  <si>
    <t>29.11.2021 09:16:03</t>
  </si>
  <si>
    <t>29.11.2021 17:22:11</t>
  </si>
  <si>
    <t>YENİ ŞAKRAN KÖK 35-17-M00174_KÖYLER M02_66296526</t>
  </si>
  <si>
    <t>29.11.2021 16:09:51</t>
  </si>
  <si>
    <t>29.11.2021 20:56:46</t>
  </si>
  <si>
    <t>BADEMLİ TR-1 DM 35-15-L01010_BIÇAKÇI-OVACIK L09_67544256</t>
  </si>
  <si>
    <t>29.11.2021 14:26:12</t>
  </si>
  <si>
    <t>29.11.2021 15:25:02</t>
  </si>
  <si>
    <t>AŞAĞICUMA TR-1 35-16-M00100_47479516_56396749_56396749</t>
  </si>
  <si>
    <t>29.11.2021 13:34:45</t>
  </si>
  <si>
    <t>29.11.2021 20:24:15</t>
  </si>
  <si>
    <t>K-1067 35-04-K01067_F_56365256_56365256</t>
  </si>
  <si>
    <t>29.11.2021 10:49:36</t>
  </si>
  <si>
    <t>29.11.2021 13:05:46</t>
  </si>
  <si>
    <t>L-145 DALYAN DM 35-18-L00145_8634283_56370519_56370519</t>
  </si>
  <si>
    <t>29.11.2021 18:19:41</t>
  </si>
  <si>
    <t>29.11.2021 21:34:13</t>
  </si>
  <si>
    <t>29.11.2021 12:32:49</t>
  </si>
  <si>
    <t>29.11.2021 13:44:56</t>
  </si>
  <si>
    <t>K-3523 35-02-K03523_913148497_913148497</t>
  </si>
  <si>
    <t>29.11.2021 15:55:52</t>
  </si>
  <si>
    <t>29.11.2021 20:08:42</t>
  </si>
  <si>
    <t>KARAKUYU KÖK 35-26-M00437_TR-5/TR-6/TR-7 KOCATAŞ SAĞLIK OCAĞI M11_66057106</t>
  </si>
  <si>
    <t>29.11.2021 15:29:11</t>
  </si>
  <si>
    <t>29.11.2021 15:37:56</t>
  </si>
  <si>
    <t>_D_56385675_56385675</t>
  </si>
  <si>
    <t>29.11.2021 15:21:13</t>
  </si>
  <si>
    <t>29.11.2021 16:54:03</t>
  </si>
  <si>
    <t>M-2760 35-10-M02760_TCK M02_81656712</t>
  </si>
  <si>
    <t>29.11.2021 11:13:21</t>
  </si>
  <si>
    <t>29.11.2021 16:53:21</t>
  </si>
  <si>
    <t>29.11.2021 22:51:59</t>
  </si>
  <si>
    <t>29.11.2021 23:36:37</t>
  </si>
  <si>
    <t>HARMANDALI KÖK 45-71-M00061_NURİ SORMAN M11_72231091</t>
  </si>
  <si>
    <t>29.11.2021 06:54:58</t>
  </si>
  <si>
    <t>29.11.2021 22:04:31</t>
  </si>
  <si>
    <t>YILMAZ TR-15 45-78-M01380_TR-28 TR-29 TR-30 M03_82103751</t>
  </si>
  <si>
    <t>29.11.2021 07:26:36</t>
  </si>
  <si>
    <t>29.11.2021 08:28:24</t>
  </si>
  <si>
    <t>29.11.2021 07:57:46</t>
  </si>
  <si>
    <t>29.11.2021 09:03:57</t>
  </si>
  <si>
    <t>29.11.2021 17:49:04</t>
  </si>
  <si>
    <t>30.11.2021 08:00:17</t>
  </si>
  <si>
    <t>EYNEZ TR-1 45-82-M00295_45-82-M00295_2374092</t>
  </si>
  <si>
    <t>29.11.2021 11:18:31</t>
  </si>
  <si>
    <t>29.11.2021 18:31:01</t>
  </si>
  <si>
    <t>K-821 35-03-K00821_B_56377327_56377327</t>
  </si>
  <si>
    <t>29.11.2021 15:59:11</t>
  </si>
  <si>
    <t>29.11.2021 16:52:20</t>
  </si>
  <si>
    <t>FOÇA TR-17 35-23-L00017_A_56398882_56398882</t>
  </si>
  <si>
    <t>29.11.2021 22:14:42</t>
  </si>
  <si>
    <t>30.11.2021 00:04:33</t>
  </si>
  <si>
    <t>BOZDAĞ TR-4 35-15-L00313_48787291_56368660_56368660</t>
  </si>
  <si>
    <t>29.11.2021 15:11:53</t>
  </si>
  <si>
    <t>30.11.2021 01:31:03</t>
  </si>
  <si>
    <t>TR-4 35-27-M00004_B_56383161_56383161</t>
  </si>
  <si>
    <t>29.11.2021 21:50:21</t>
  </si>
  <si>
    <t>30.11.2021 01:45:19</t>
  </si>
  <si>
    <t>ASARLIK TR-2 35-28-M00184_B_56365631_56365631</t>
  </si>
  <si>
    <t>29.11.2021 17:25:33</t>
  </si>
  <si>
    <t>29.11.2021 19:58:30</t>
  </si>
  <si>
    <t>MENEMEN TR-65 35-28-L00065_35-28-L00065_66797565</t>
  </si>
  <si>
    <t>29.11.2021 14:24:56</t>
  </si>
  <si>
    <t>29.11.2021 16:17:28</t>
  </si>
  <si>
    <t>İLYASLAR TR-1 45-76-M00099_A_56390184_56390184</t>
  </si>
  <si>
    <t>29.11.2021 16:06:50</t>
  </si>
  <si>
    <t>29.11.2021 20:48:39</t>
  </si>
  <si>
    <t>ÇIKRIKÇI TR-3 45-83-L00466_45-83-L00466_61215326</t>
  </si>
  <si>
    <t>29.11.2021 16:32:26</t>
  </si>
  <si>
    <t>29.11.2021 18:51:03</t>
  </si>
  <si>
    <t>DELEMENLER CAMİİ YANI TR 45-73-M00727_A_56407207_56407207</t>
  </si>
  <si>
    <t>29.11.2021 14:05:30</t>
  </si>
  <si>
    <t>29.11.2021 21:29:02</t>
  </si>
  <si>
    <t>KERPİÇLİK TR-1 45-74-M00103_A_56407151_56407151</t>
  </si>
  <si>
    <t>29.11.2021 20:38:00</t>
  </si>
  <si>
    <t>29.11.2021 21:50:15</t>
  </si>
  <si>
    <t>K-1357 35-07-K01357_K-910 K01_48436578</t>
  </si>
  <si>
    <t>29.11.2021 08:30:00</t>
  </si>
  <si>
    <t>29.11.2021 12:27:53</t>
  </si>
  <si>
    <t>29.11.2021 14:31:05</t>
  </si>
  <si>
    <t>29.11.2021 23:27:29</t>
  </si>
  <si>
    <t>DM-8/9 (ESKİ HARMANDALI) 45-71-M00293_C C01_5974528</t>
  </si>
  <si>
    <t>29.11.2021 17:08:53</t>
  </si>
  <si>
    <t>29.11.2021 19:43:50</t>
  </si>
  <si>
    <t>DM-1/59 45-71-M00020_KUŞLUBAHÇE M02_66398583</t>
  </si>
  <si>
    <t>29.11.2021 08:55:54</t>
  </si>
  <si>
    <t>29.11.2021 10:19:08</t>
  </si>
  <si>
    <t>YEŞİLYURT TR-2 45-73-M00481_TR-1 GİRİŞ M05_66871950</t>
  </si>
  <si>
    <t>29.11.2021 10:59:51</t>
  </si>
  <si>
    <t>29.11.2021 12:02:33</t>
  </si>
  <si>
    <t>L-157 YEŞİLKENT 35-14-L00157_956661447_956661447</t>
  </si>
  <si>
    <t>29.11.2021 09:05:33</t>
  </si>
  <si>
    <t>29.11.2021 10:18:31</t>
  </si>
  <si>
    <t>L-309 35-18-L00309_950456156_950456156</t>
  </si>
  <si>
    <t>29.11.2021 07:20:20</t>
  </si>
  <si>
    <t>29.11.2021 11:56:41</t>
  </si>
  <si>
    <t>BAŞKÖY MAŞAT TR-1 35-29-L00192_B_56400177_56400177</t>
  </si>
  <si>
    <t>29.11.2021 15:53:28</t>
  </si>
  <si>
    <t>30.11.2021 01:31:15</t>
  </si>
  <si>
    <t>M-1221 35-01-M01221_35-01-M01221_2352059</t>
  </si>
  <si>
    <t>29.11.2021 10:13:24</t>
  </si>
  <si>
    <t>29.11.2021 14:14:09</t>
  </si>
  <si>
    <t>BOYALI TR-1 45-75-M00266_45-75-M00266_2372959</t>
  </si>
  <si>
    <t>29.11.2021 15:49:32</t>
  </si>
  <si>
    <t>29.11.2021 21:40:01</t>
  </si>
  <si>
    <t>TR-75 35-19-L00075_E_56377004_56377004</t>
  </si>
  <si>
    <t>29.11.2021 10:21:25</t>
  </si>
  <si>
    <t>29.11.2021 18:54:43</t>
  </si>
  <si>
    <t>TR-116 35-16-L00116_B_56397755_56397755</t>
  </si>
  <si>
    <t>29.11.2021 18:00:23</t>
  </si>
  <si>
    <t>29.11.2021 20:36:12</t>
  </si>
  <si>
    <t>AKÇAKİLİSE TR-2 35-21-L00045_D d1_5837128</t>
  </si>
  <si>
    <t>29.11.2021 10:16:01</t>
  </si>
  <si>
    <t>29.11.2021 23:20:23</t>
  </si>
  <si>
    <t>29.11.2021 18:30:41</t>
  </si>
  <si>
    <t>29.11.2021 18:39:45</t>
  </si>
  <si>
    <t>GÖBEKLİ TR-2 45-73-M01077_B_56385424_56385424</t>
  </si>
  <si>
    <t>29.11.2021 20:51:39</t>
  </si>
  <si>
    <t>30.11.2021 01:45:43</t>
  </si>
  <si>
    <t>KİLLİK TR-10 45-73-M00850_DIREK TIPI TRAFO HUCRESI H01_2096734</t>
  </si>
  <si>
    <t>29.11.2021 12:17:24</t>
  </si>
  <si>
    <t>29.11.2021 15:00:53</t>
  </si>
  <si>
    <t>TR-11/9B 45-71-M01981_D_56365153_56365153</t>
  </si>
  <si>
    <t>29.11.2021 10:54:18</t>
  </si>
  <si>
    <t>29.11.2021 17:45:45</t>
  </si>
  <si>
    <t>UMMANDERESİ TR-1 45-75-M00075_45-75-M00075_2374611</t>
  </si>
  <si>
    <t>29.11.2021 23:02:42</t>
  </si>
  <si>
    <t>30.11.2021 01:31:40</t>
  </si>
  <si>
    <t>ÖZBEK TR-1 35-19-M00231_5848249_56394883_56394883</t>
  </si>
  <si>
    <t>29.11.2021 09:32:20</t>
  </si>
  <si>
    <t>29.11.2021 12:50:41</t>
  </si>
  <si>
    <t>GÜLBAHÇE TR-1 45-71-M00184_45-71-M00184_72255610</t>
  </si>
  <si>
    <t>29.11.2021 16:27:51</t>
  </si>
  <si>
    <t>29.11.2021 19:25:45</t>
  </si>
  <si>
    <t>TR-11 ( RAMAZAN IŞIK SULAMA GRUBU ) 35-27-M00011_A_56356487_56356487</t>
  </si>
  <si>
    <t>29.11.2021 00:06:27</t>
  </si>
  <si>
    <t>29.11.2021 00:50:53</t>
  </si>
  <si>
    <t>ÇAPAKLI KÖK 45-78-M01161_HatBaşıAyırıcı_53139944 M05_53139944</t>
  </si>
  <si>
    <t>29.11.2021 13:44:31</t>
  </si>
  <si>
    <t>29.11.2021 21:07:28</t>
  </si>
  <si>
    <t>İĞDELİ AZMANLAR SOKAK TR-5 35-31-L00343_47904292_56394058_56394058</t>
  </si>
  <si>
    <t>29.11.2021 07:30:26</t>
  </si>
  <si>
    <t>29.11.2021 10:43:47</t>
  </si>
  <si>
    <t>ASARLIK TR-5 35-28-M00176_B_56378244_56378244</t>
  </si>
  <si>
    <t>29.11.2021 06:43:04</t>
  </si>
  <si>
    <t>29.11.2021 08:10:37</t>
  </si>
  <si>
    <t>_A_56384528_56384528</t>
  </si>
  <si>
    <t>29.11.2021 07:07:00</t>
  </si>
  <si>
    <t>29.11.2021 18:35:38</t>
  </si>
  <si>
    <t>29.11.2021 13:02:06</t>
  </si>
  <si>
    <t>29.11.2021 13:17:06</t>
  </si>
  <si>
    <t>FOÇA TR-11 35-23-L00011_42134243_56398539_56398539</t>
  </si>
  <si>
    <t>29.11.2021 14:54:13</t>
  </si>
  <si>
    <t>29.11.2021 16:58:19</t>
  </si>
  <si>
    <t>DM-4/TR-12 35-22-M00081_955286589_955286589</t>
  </si>
  <si>
    <t>29.11.2021 09:28:42</t>
  </si>
  <si>
    <t>29.11.2021 13:30:43</t>
  </si>
  <si>
    <t>ARKACILAR TR-2 35-31-L00038_47982328_56395299_56395299</t>
  </si>
  <si>
    <t>29.11.2021 17:32:54</t>
  </si>
  <si>
    <t>30.11.2021 01:41:49</t>
  </si>
  <si>
    <t>FOÇA TR-11 35-23-L00011_42134244_56398540_56398540</t>
  </si>
  <si>
    <t>29.11.2021 09:10:19</t>
  </si>
  <si>
    <t>29.11.2021 12:23:41</t>
  </si>
  <si>
    <t>29.11.2021 23:36:00</t>
  </si>
  <si>
    <t>30.11.2021 00:09:15</t>
  </si>
  <si>
    <t>DEĞİRMENDERE TR-8 35-22-M00857_B_79859315_79859315</t>
  </si>
  <si>
    <t>29.11.2021 12:27:06</t>
  </si>
  <si>
    <t>29.11.2021 14:02:02</t>
  </si>
  <si>
    <t>FUNDACIK KÖK 45-75-M00068_HatBaşıAyırıcı_75405980 M03_75405980</t>
  </si>
  <si>
    <t>29.11.2021 11:01:41</t>
  </si>
  <si>
    <t>29.11.2021 13:36:57</t>
  </si>
  <si>
    <t>29.11.2021 20:02:57</t>
  </si>
  <si>
    <t>29.11.2021 21:48:35</t>
  </si>
  <si>
    <t>29.11.2021 22:48:00</t>
  </si>
  <si>
    <t>30.11.2021 00:27:20</t>
  </si>
  <si>
    <t>K-768 35-01-K00768_911103301_911103301</t>
  </si>
  <si>
    <t>29.11.2021 15:48:52</t>
  </si>
  <si>
    <t>29.11.2021 17:50:28</t>
  </si>
  <si>
    <t>KUMKUYUCAK TR-2 45-80-M00175_956538455_956538455</t>
  </si>
  <si>
    <t>29.11.2021 19:33:27</t>
  </si>
  <si>
    <t>29.11.2021 21:23:04</t>
  </si>
  <si>
    <t>29.11.2021 23:03:00</t>
  </si>
  <si>
    <t>30.11.2021 01:20:40</t>
  </si>
  <si>
    <t>KARACAALİ TR-5 45-79-M00487_A_56388946_56388946</t>
  </si>
  <si>
    <t>29.11.2021 13:47:35</t>
  </si>
  <si>
    <t>29.11.2021 20:56:34</t>
  </si>
  <si>
    <t>29.11.2021 23:47:17</t>
  </si>
  <si>
    <t>30.11.2021 07:53:42</t>
  </si>
  <si>
    <t>M-1547 35-03-M01547_B_56362895_56362895</t>
  </si>
  <si>
    <t>29.11.2021 12:29:48</t>
  </si>
  <si>
    <t>29.11.2021 14:54:47</t>
  </si>
  <si>
    <t>29.11.2021 05:40:14</t>
  </si>
  <si>
    <t>29.11.2021 12:52:00</t>
  </si>
  <si>
    <t>OSMANİYE TR-1 45-73-M00503_45-73-M00503_2352163</t>
  </si>
  <si>
    <t>29.11.2021 11:12:43</t>
  </si>
  <si>
    <t>29.11.2021 15:14:51</t>
  </si>
  <si>
    <t>YEŞİLDERE KAZALLI TR-3 35-31-L00164_47837290_56391508_56391508</t>
  </si>
  <si>
    <t>29.11.2021 14:11:28</t>
  </si>
  <si>
    <t>30.11.2021 03:21:45</t>
  </si>
  <si>
    <t>ŞERİTLİ TR-1 45-77-L00239_45-77-L00239_2366726</t>
  </si>
  <si>
    <t>29.11.2021 08:56:07</t>
  </si>
  <si>
    <t>29.11.2021 12:52:52</t>
  </si>
  <si>
    <t>K-3778 35-04-K03778_A_56364861_56364861</t>
  </si>
  <si>
    <t>29.11.2021 10:04:08</t>
  </si>
  <si>
    <t>29.11.2021 14:22:16</t>
  </si>
  <si>
    <t>SOMA A SANTRALİ İM/DM 45-82-A00001_DENİŞ-2 M12_2324964</t>
  </si>
  <si>
    <t>29.11.2021 19:48:00</t>
  </si>
  <si>
    <t>29.11.2021 20:30:00</t>
  </si>
  <si>
    <t>GÖLMARMARA TR-25 45-85-L00025__72373788_72373788</t>
  </si>
  <si>
    <t>29.11.2021 18:30:30</t>
  </si>
  <si>
    <t>29.11.2021 19:16:05</t>
  </si>
  <si>
    <t>YILMAZ TR-12 45-78-L00212__56384397_56384397</t>
  </si>
  <si>
    <t>29.11.2021 16:15:46</t>
  </si>
  <si>
    <t>29.11.2021 22:22:15</t>
  </si>
  <si>
    <t>DM-13/14-B 45-71-M00555_DIREK TIPI TRAFO HUCRESI H01_2074660</t>
  </si>
  <si>
    <t>29.11.2021 09:29:43</t>
  </si>
  <si>
    <t>29.11.2021 13:18:04</t>
  </si>
  <si>
    <t>29.11.2021 11:38:07</t>
  </si>
  <si>
    <t>29.11.2021 19:31:22</t>
  </si>
  <si>
    <t>K-499 35-01-K00499_C 499/c2_5883761</t>
  </si>
  <si>
    <t>29.11.2021 19:52:21</t>
  </si>
  <si>
    <t>TR-9 45-74-M00009_TR-10 M01_75313725</t>
  </si>
  <si>
    <t>29.11.2021 17:37:36</t>
  </si>
  <si>
    <t>29.11.2021 19:58:24</t>
  </si>
  <si>
    <t>YAKAKÖY KÖK 45-75-M00067_HatBaşıAyırıcı_53136512 M03_53136512</t>
  </si>
  <si>
    <t>29.11.2021 09:44:10</t>
  </si>
  <si>
    <t>29.11.2021 11:46:01</t>
  </si>
  <si>
    <t>AYVACIK TR-2 35-28-M00812_953396065_953396065</t>
  </si>
  <si>
    <t>29.11.2021 15:33:25</t>
  </si>
  <si>
    <t>29.11.2021 18:52:07</t>
  </si>
  <si>
    <t>ARPASEKİ TR-1 35-24-M00092_955220922_955220922</t>
  </si>
  <si>
    <t>29.11.2021 08:58:21</t>
  </si>
  <si>
    <t>TR-299 35-19-L00355_956665254_956665254</t>
  </si>
  <si>
    <t>29.11.2021 18:18:48</t>
  </si>
  <si>
    <t>29.11.2021 19:41:13</t>
  </si>
  <si>
    <t>29.11.2021 09:05:38</t>
  </si>
  <si>
    <t>29.11.2021 13:39:01</t>
  </si>
  <si>
    <t>TR-23 35-22-M00023__79439519_79439519</t>
  </si>
  <si>
    <t>29.11.2021 18:48:37</t>
  </si>
  <si>
    <t>29.11.2021 23:54:22</t>
  </si>
  <si>
    <t>DURASILLI TR-1 45-71-M01708_953192427_953192427</t>
  </si>
  <si>
    <t>29.11.2021 11:58:00</t>
  </si>
  <si>
    <t>30.11.2021 04:44:09</t>
  </si>
  <si>
    <t>TİRE DM-2/4 35-29-L00023_48395460_56387302_56387302</t>
  </si>
  <si>
    <t>29.11.2021 15:44:02</t>
  </si>
  <si>
    <t>29.11.2021 22:37:22</t>
  </si>
  <si>
    <t>TR-29 35-19-L00029_8115685_56370099_56370099</t>
  </si>
  <si>
    <t>29.11.2021 21:52:23</t>
  </si>
  <si>
    <t>30.11.2021 00:34:19</t>
  </si>
  <si>
    <t>TR-39 35-27-M00039_C_56381968_56381968</t>
  </si>
  <si>
    <t>29.11.2021 13:25:51</t>
  </si>
  <si>
    <t>29.11.2021 19:05:34</t>
  </si>
  <si>
    <t>HASAN KÜÇÜK SULAMA GRUBU 35-29-L00298_C_56396650_56396650</t>
  </si>
  <si>
    <t>29.11.2021 23:53:25</t>
  </si>
  <si>
    <t>30.11.2021 00:59:53</t>
  </si>
  <si>
    <t>ARPALIK KÖK 45-83-M00137_İSTASYON ALTI M01_2096636</t>
  </si>
  <si>
    <t>29.11.2021 08:50:56</t>
  </si>
  <si>
    <t>29.11.2021 10:28:32</t>
  </si>
  <si>
    <t>BADEMLİ TR-8 35-15-L01045_48663574_56361651_56361651</t>
  </si>
  <si>
    <t>29.11.2021 14:36:00</t>
  </si>
  <si>
    <t>29.11.2021 15:54:33</t>
  </si>
  <si>
    <t>29.11.2021 08:36:22</t>
  </si>
  <si>
    <t>29.11.2021 10:32:00</t>
  </si>
  <si>
    <t>DM-2/35 (VERİCİLER) 45-71-M00531_C_56404670_56404670</t>
  </si>
  <si>
    <t>29.11.2021 15:49:49</t>
  </si>
  <si>
    <t>29.11.2021 17:53:44</t>
  </si>
  <si>
    <t>29.11.2021 08:21:06</t>
  </si>
  <si>
    <t>29.11.2021 08:48:54</t>
  </si>
  <si>
    <t>KÖPRÜBAŞI TR-19 45-86-M00019_A_56401806_56401806</t>
  </si>
  <si>
    <t>29.11.2021 19:54:14</t>
  </si>
  <si>
    <t>29.11.2021 21:01:04</t>
  </si>
  <si>
    <t>29.11.2021 12:03:37</t>
  </si>
  <si>
    <t>29.11.2021 14:41:43</t>
  </si>
  <si>
    <t>AHMETLİ TR-13 MANDIRA 45-84-L00013_45-84-L00013_2373575</t>
  </si>
  <si>
    <t>29.11.2021 07:56:00</t>
  </si>
  <si>
    <t>29.11.2021 08:26:08</t>
  </si>
  <si>
    <t>29.11.2021 01:24:32</t>
  </si>
  <si>
    <t>29.11.2021 02:41:40</t>
  </si>
  <si>
    <t>YENİ FOÇA TR-25 35-23-M00025_42098011_56375046_56375046</t>
  </si>
  <si>
    <t>29.11.2021 17:02:47</t>
  </si>
  <si>
    <t>29.11.2021 20:24:17</t>
  </si>
  <si>
    <t>YENİ ŞAKRAN TR-3 35-17-M00203_A_56356107_56356107</t>
  </si>
  <si>
    <t>29.11.2021 12:25:13</t>
  </si>
  <si>
    <t>29.11.2021 20:40:46</t>
  </si>
  <si>
    <t>ÇEPNİDERE TR-3 45-83-L00223_48050200_56400728_56400728</t>
  </si>
  <si>
    <t>29.11.2021 17:27:40</t>
  </si>
  <si>
    <t>29.11.2021 20:28:31</t>
  </si>
  <si>
    <t>L-58 HAVACILAR SİTESİ 35-14-L00058_50013085_56377240_56377240</t>
  </si>
  <si>
    <t>29.11.2021 10:05:05</t>
  </si>
  <si>
    <t>29.11.2021 12:09:12</t>
  </si>
  <si>
    <t>BAŞARAN TR-5 35-31-L00074_47942904_56370469_56370469</t>
  </si>
  <si>
    <t>30.11.2021 14:31:14</t>
  </si>
  <si>
    <t>DM-2/2 35-28-M00128_953392787_953392787</t>
  </si>
  <si>
    <t>29.11.2021 19:19:08</t>
  </si>
  <si>
    <t>29.11.2021 20:38:12</t>
  </si>
  <si>
    <t>29.11.2021 19:20:02</t>
  </si>
  <si>
    <t>29.11.2021 19:20:41</t>
  </si>
  <si>
    <t>29.11.2021 08:17:13</t>
  </si>
  <si>
    <t>GÖKÇEN İM 35-29-A00004_SARILAR L08_2106420</t>
  </si>
  <si>
    <t>29.11.2021 17:34:00</t>
  </si>
  <si>
    <t>29.11.2021 18:29:00</t>
  </si>
  <si>
    <t>HACIHAMZALAR TR-1 35-16-M00104_47479578_56397066_56397066</t>
  </si>
  <si>
    <t>29.11.2021 09:19:06</t>
  </si>
  <si>
    <t>29.11.2021 14:58:33</t>
  </si>
  <si>
    <t>K-1480 35-09-K01480_97646887_97646887</t>
  </si>
  <si>
    <t>29.11.2021 08:02:02</t>
  </si>
  <si>
    <t>29.11.2021 10:05:43</t>
  </si>
  <si>
    <t>CENKYERİ TR-7 45-82-M00255_DIREK TIPI TRAFO HUCRESI H01_2079310</t>
  </si>
  <si>
    <t>29.11.2021 15:29:32</t>
  </si>
  <si>
    <t>29.11.2021 19:08:33</t>
  </si>
  <si>
    <t>K-4145 35-01-K04145_A_56377199_56377199</t>
  </si>
  <si>
    <t>29.11.2021 11:00:07</t>
  </si>
  <si>
    <t>29.11.2021 12:11:02</t>
  </si>
  <si>
    <t>TR-92 35-19-L00092_6331120_60982151_60982151</t>
  </si>
  <si>
    <t>29.11.2021 13:00:20</t>
  </si>
  <si>
    <t>29.11.2021 15:35:55</t>
  </si>
  <si>
    <t>K-4731 35-01-K04731_911214953_911214953</t>
  </si>
  <si>
    <t>29.11.2021 13:43:21</t>
  </si>
  <si>
    <t>29.11.2021 16:27:55</t>
  </si>
  <si>
    <t>29.11.2021 17:20:15</t>
  </si>
  <si>
    <t>30.11.2021 02:52:59</t>
  </si>
  <si>
    <t>BADEMLİ TR-1 45-76-M00147_DIREK TIPI TRAFO HUCRESI H01_2084905</t>
  </si>
  <si>
    <t>29.11.2021 20:03:49</t>
  </si>
  <si>
    <t>29.11.2021 22:05:18</t>
  </si>
  <si>
    <t>YAĞCILAR TR-2 45-71-M01441_C_56401674_56401674</t>
  </si>
  <si>
    <t>29.11.2021 22:01:22</t>
  </si>
  <si>
    <t>30.11.2021 08:02:44</t>
  </si>
  <si>
    <t>L-96 TURGUT KÖYÜ 35-14-L00096_6259246_56356399_56356399</t>
  </si>
  <si>
    <t>29.11.2021 11:57:50</t>
  </si>
  <si>
    <t>29.11.2021 14:10:39</t>
  </si>
  <si>
    <t>GÜVERCİNLİK ZABITAĞA TR-1 45-77-L00338_A_56388146_56388146</t>
  </si>
  <si>
    <t>29.11.2021 11:58:01</t>
  </si>
  <si>
    <t>29.11.2021 15:04:25</t>
  </si>
  <si>
    <t>M-452 35-02-M00452_B_56363692_56363692</t>
  </si>
  <si>
    <t>29.11.2021 03:12:20</t>
  </si>
  <si>
    <t>29.11.2021 04:14:54</t>
  </si>
  <si>
    <t>TR-1/40-C 45-72-M00108_956502893_956502893</t>
  </si>
  <si>
    <t>29.11.2021 21:30:38</t>
  </si>
  <si>
    <t>29.11.2021 22:52:14</t>
  </si>
  <si>
    <t>AKKEÇİLİ KÖK 45-73-M00239_AKKEÇİLİ M03_72035048</t>
  </si>
  <si>
    <t>29.11.2021 20:32:06</t>
  </si>
  <si>
    <t>29.11.2021 23:21:49</t>
  </si>
  <si>
    <t>_D_56393873_56393873</t>
  </si>
  <si>
    <t>29.11.2021 10:36:05</t>
  </si>
  <si>
    <t>29.11.2021 13:14:21</t>
  </si>
  <si>
    <t>TR-21 35-17-M00021_35-17-M00021_2370343</t>
  </si>
  <si>
    <t>29.11.2021 20:04:20</t>
  </si>
  <si>
    <t>29.11.2021 21:45:41</t>
  </si>
  <si>
    <t>MURADİYE TR-3 45-71-M02147__72410956_72410956</t>
  </si>
  <si>
    <t>29.11.2021 14:20:20</t>
  </si>
  <si>
    <t>30.11.2021 01:15:59</t>
  </si>
  <si>
    <t>29.11.2021 08:38:16</t>
  </si>
  <si>
    <t>29.11.2021 09:13:24</t>
  </si>
  <si>
    <t>M-626 35-09-M00626_35-09-M00626_42940643</t>
  </si>
  <si>
    <t>29.11.2021 14:59:10</t>
  </si>
  <si>
    <t>29.11.2021 19:01:34</t>
  </si>
  <si>
    <t>29.11.2021 06:47:49</t>
  </si>
  <si>
    <t>29.11.2021 08:41:51</t>
  </si>
  <si>
    <t>29.11.2021 18:44:31</t>
  </si>
  <si>
    <t>30.11.2021 05:57:01</t>
  </si>
  <si>
    <t>KIRKAĞAÇ TR-2 45-76-M00002_A_56387714_56387714</t>
  </si>
  <si>
    <t>29.11.2021 18:04:09</t>
  </si>
  <si>
    <t>29.11.2021 21:42:51</t>
  </si>
  <si>
    <t>HARMANDALI DM-3 (M-211) 35-09-M00211_DM-2(M-200) M11_45384036</t>
  </si>
  <si>
    <t>29.11.2021 05:22:11</t>
  </si>
  <si>
    <t>29.11.2021 05:35:38</t>
  </si>
  <si>
    <t>29.11.2021 16:27:40</t>
  </si>
  <si>
    <t>29.11.2021 19:00:53</t>
  </si>
  <si>
    <t>ÇANDARLI TR-10 35-30-M00010_B_56369954_56369954</t>
  </si>
  <si>
    <t>29.11.2021 16:53:06</t>
  </si>
  <si>
    <t>29.11.2021 19:35:05</t>
  </si>
  <si>
    <t>TR-87 35-17-M00087__56393153_56393153</t>
  </si>
  <si>
    <t>29.11.2021 13:51:02</t>
  </si>
  <si>
    <t>29.11.2021 14:34:11</t>
  </si>
  <si>
    <t>DEREKÖY YENİ MAH. TR 45-77-L00292_B_56388754_56388754</t>
  </si>
  <si>
    <t>29.11.2021 13:09:50</t>
  </si>
  <si>
    <t>29.11.2021 15:38:32</t>
  </si>
  <si>
    <t>KAYAKÖY TR-3 35-15-L00523_950387840_950387840</t>
  </si>
  <si>
    <t>29.11.2021 16:13:07</t>
  </si>
  <si>
    <t>30.11.2021 04:08:29</t>
  </si>
  <si>
    <t>TR-2/103 45-83-L00103_955143059_955143059</t>
  </si>
  <si>
    <t>29.11.2021 19:34:51</t>
  </si>
  <si>
    <t>29.11.2021 21:34:01</t>
  </si>
  <si>
    <t>YENİ FOÇA TR-19 35-23-M00019_C_56365461_56365461</t>
  </si>
  <si>
    <t>29.11.2021 12:01:46</t>
  </si>
  <si>
    <t>29.11.2021 14:35:12</t>
  </si>
  <si>
    <t>KURUDERE KÖYÜ TR-1 35-32-L00052_35-32-L00052_2350239</t>
  </si>
  <si>
    <t>29.11.2021 11:27:00</t>
  </si>
  <si>
    <t>29.11.2021 12:47:18</t>
  </si>
  <si>
    <t>29.11.2021 18:58:58</t>
  </si>
  <si>
    <t>29.11.2021 18:59:48</t>
  </si>
  <si>
    <t>TR-106 35-16-L00106__72509433_72509433</t>
  </si>
  <si>
    <t>29.11.2021 12:41:24</t>
  </si>
  <si>
    <t>29.11.2021 17:45:29</t>
  </si>
  <si>
    <t>TAŞLIYATAK TR-1 35-31-L00366_47791657_56352995_56352995</t>
  </si>
  <si>
    <t>29.11.2021 07:59:54</t>
  </si>
  <si>
    <t>29.11.2021 11:26:07</t>
  </si>
  <si>
    <t>BADEMLİ TR-5 35-30-L00102_955327941_955327941</t>
  </si>
  <si>
    <t>29.11.2021 07:13:44</t>
  </si>
  <si>
    <t>29.11.2021 09:32:57</t>
  </si>
  <si>
    <t>29.11.2021 18:06:06</t>
  </si>
  <si>
    <t>29.11.2021 19:47:43</t>
  </si>
  <si>
    <t>AZİZTEPE ÇAM MAH. TR-1 45-73-M00211_DIREK TIPI TRAFO HUCRESI H01_2089871</t>
  </si>
  <si>
    <t>29.11.2021 19:09:06</t>
  </si>
  <si>
    <t>30.11.2021 01:28:40</t>
  </si>
  <si>
    <t>TURGUTALP TR-4/5 45-82-M00067_95000133587_95000133587</t>
  </si>
  <si>
    <t>29.11.2021 06:10:18</t>
  </si>
  <si>
    <t>29.11.2021 07:26:33</t>
  </si>
  <si>
    <t>ZEYTİNLİOVA TR-5 45-72-L00413_A_56393876_56393876</t>
  </si>
  <si>
    <t>29.11.2021 22:04:52</t>
  </si>
  <si>
    <t>30.11.2021 01:25:28</t>
  </si>
  <si>
    <t>TR-1/83C 45-83-M00738_48060237_56400126_56400126</t>
  </si>
  <si>
    <t>29.11.2021 11:16:02</t>
  </si>
  <si>
    <t>29.11.2021 14:16:04</t>
  </si>
  <si>
    <t>DEREKÖY TR-1 35-20-L00255_35-20-L00255_2359039</t>
  </si>
  <si>
    <t>29.11.2021 17:40:26</t>
  </si>
  <si>
    <t>29.11.2021 20:24:41</t>
  </si>
  <si>
    <t>L-524 SAĞLIKÇILAR 35-18-L00524_49947188_56383287_56383287</t>
  </si>
  <si>
    <t>29.11.2021 11:43:27</t>
  </si>
  <si>
    <t>29.11.2021 14:02:40</t>
  </si>
  <si>
    <t>K-1858 35-09-K01858_E_65392095_65392095</t>
  </si>
  <si>
    <t>29.11.2021 21:35:49</t>
  </si>
  <si>
    <t>29.11.2021 22:44:14</t>
  </si>
  <si>
    <t>K-3042 35-02-K03042_910081463_910081463</t>
  </si>
  <si>
    <t>29.11.2021 12:58:48</t>
  </si>
  <si>
    <t>29.11.2021 14:36:34</t>
  </si>
  <si>
    <t>TR-69 35-19-L00069_6450329_56378430_56378430</t>
  </si>
  <si>
    <t>29.11.2021 20:50:58</t>
  </si>
  <si>
    <t>29.11.2021 22:09:43</t>
  </si>
  <si>
    <t>ÇAYKÖY TR-1 45-78-L00429_49322446_56405464_56405464</t>
  </si>
  <si>
    <t>29.11.2021 12:48:41</t>
  </si>
  <si>
    <t>29.11.2021 14:29:45</t>
  </si>
  <si>
    <t>TR-123 35-16-L00123_HatBaşıAyırıcı_53132995 L02_53132995</t>
  </si>
  <si>
    <t>29.11.2021 18:51:50</t>
  </si>
  <si>
    <t>29.11.2021 20:49:37</t>
  </si>
  <si>
    <t>29.11.2021 21:52:10</t>
  </si>
  <si>
    <t>29.11.2021 21:52:36</t>
  </si>
  <si>
    <t>MENEMEN KÖK-24 35-28-M00024_JANDARMA M03_66514303</t>
  </si>
  <si>
    <t>29.11.2021 18:25:48</t>
  </si>
  <si>
    <t>29.11.2021 21:59:09</t>
  </si>
  <si>
    <t>DM-3/4 45-71-M00116_45-71-M00116_72067962</t>
  </si>
  <si>
    <t>29.11.2021 06:06:57</t>
  </si>
  <si>
    <t>29.11.2021 07:29:55</t>
  </si>
  <si>
    <t>YENİ LİMAN TR-2 35-21-L00051_953357665_953357665</t>
  </si>
  <si>
    <t>29.11.2021 14:36:13</t>
  </si>
  <si>
    <t>29.11.2021 18:44:10</t>
  </si>
  <si>
    <t>29.11.2021 14:17:26</t>
  </si>
  <si>
    <t>29.11.2021 17:42:13</t>
  </si>
  <si>
    <t>29.11.2021 06:46:41</t>
  </si>
  <si>
    <t>29.11.2021 10:01:47</t>
  </si>
  <si>
    <t>ÇARIKBOZDAĞ TR-1 45-73-M01232_A_81233310_81233310</t>
  </si>
  <si>
    <t>29.11.2021 14:05:20</t>
  </si>
  <si>
    <t>29.11.2021 21:00:57</t>
  </si>
  <si>
    <t>ÖREN TR-5 35-27-L00221_A_56382442_56382442</t>
  </si>
  <si>
    <t>29.11.2021 10:39:00</t>
  </si>
  <si>
    <t>29.11.2021 14:05:12</t>
  </si>
  <si>
    <t>OSMANCALI KÖYÜ TR-3 45-71-M01722_43170793_56384322_56384322</t>
  </si>
  <si>
    <t>29.11.2021 22:56:57</t>
  </si>
  <si>
    <t>SOMA DM-1 45-82-M00050_TR-41 M06_60207431</t>
  </si>
  <si>
    <t>29.11.2021 10:53:26</t>
  </si>
  <si>
    <t>29.11.2021 11:29:02</t>
  </si>
  <si>
    <t>29.11.2021 15:59:39</t>
  </si>
  <si>
    <t>29.11.2021 17:24:56</t>
  </si>
  <si>
    <t>TR-49 EGELİ 35-19-L00049__78938754_78938754</t>
  </si>
  <si>
    <t>29.11.2021 08:10:45</t>
  </si>
  <si>
    <t>29.11.2021 17:22:40</t>
  </si>
  <si>
    <t>29.11.2021 08:38:21</t>
  </si>
  <si>
    <t>29.11.2021 09:16:06</t>
  </si>
  <si>
    <t>DM-1/89 35-29-M00089_48338754_56361350_56361350</t>
  </si>
  <si>
    <t>29.11.2021 20:01:43</t>
  </si>
  <si>
    <t>30.11.2021 02:51:21</t>
  </si>
  <si>
    <t>_A_56399463_56399463</t>
  </si>
  <si>
    <t>29.11.2021 11:46:46</t>
  </si>
  <si>
    <t>29.11.2021 16:02:05</t>
  </si>
  <si>
    <t>YENİKÖY TR-2 45-71-M01045_45-71-M01045_2362856</t>
  </si>
  <si>
    <t>29.11.2021 17:45:36</t>
  </si>
  <si>
    <t>30.11.2021 03:10:41</t>
  </si>
  <si>
    <t>_L_56365844_56365844</t>
  </si>
  <si>
    <t>29.11.2021 10:50:18</t>
  </si>
  <si>
    <t>29.11.2021 12:03:54</t>
  </si>
  <si>
    <t>YILMAZ TR-5 45-78-L00205_E_56407974_56407974</t>
  </si>
  <si>
    <t>29.11.2021 13:34:49</t>
  </si>
  <si>
    <t>29.11.2021 15:39:42</t>
  </si>
  <si>
    <t>ŞAŞAL TR-1 35-22-M00283_C_56375406_56375406</t>
  </si>
  <si>
    <t>29.11.2021 16:19:29</t>
  </si>
  <si>
    <t>29.11.2021 21:52:01</t>
  </si>
  <si>
    <t>L-295 35-18-L00295_95000148027_95000148027</t>
  </si>
  <si>
    <t>29.11.2021 17:24:09</t>
  </si>
  <si>
    <t>29.11.2021 18:38:22</t>
  </si>
  <si>
    <t>YENİFOÇA TR-16 35-23-M00016_SELİM GES KÖK M02_72168464</t>
  </si>
  <si>
    <t>29.11.2021 12:57:36</t>
  </si>
  <si>
    <t>29.11.2021 13:04:16</t>
  </si>
  <si>
    <t>K-4734 35-07-K04734_35-07-K04734_66860049</t>
  </si>
  <si>
    <t>29.11.2021 11:07:00</t>
  </si>
  <si>
    <t>29.11.2021 16:55:59</t>
  </si>
  <si>
    <t>M-1221 35-01-M01221_C_56352935_56352935</t>
  </si>
  <si>
    <t>29.11.2021 07:02:35</t>
  </si>
  <si>
    <t>29.11.2021 09:56:14</t>
  </si>
  <si>
    <t>KOYUNDERE TR-9 35-28-M00164_B_60982162_60982162</t>
  </si>
  <si>
    <t>29.11.2021 12:27:34</t>
  </si>
  <si>
    <t>29.11.2021 17:38:34</t>
  </si>
  <si>
    <t>29.11.2021 06:53:03</t>
  </si>
  <si>
    <t>29.11.2021 09:25:51</t>
  </si>
  <si>
    <t>DENİŞ TR-1 45-82-M00340_B_56401047_56401047</t>
  </si>
  <si>
    <t>29.11.2021 15:22:29</t>
  </si>
  <si>
    <t>29.11.2021 22:09:05</t>
  </si>
  <si>
    <t>29.11.2021 14:49:29</t>
  </si>
  <si>
    <t>29.11.2021 15:53:10</t>
  </si>
  <si>
    <t>MESCİTLİ TR-2 35-15-L01019_C_56362213_56362213</t>
  </si>
  <si>
    <t>29.11.2021 20:45:22</t>
  </si>
  <si>
    <t>29.11.2021 22:36:31</t>
  </si>
  <si>
    <t>YENİPAZAR TR-4 45-78-M00688_49289433_56390063_56390063</t>
  </si>
  <si>
    <t>29.11.2021 13:03:22</t>
  </si>
  <si>
    <t>29.11.2021 14:46:27</t>
  </si>
  <si>
    <t>TR-125 ZEYTİNALANI 35-19-L00125_D_56378390_56378390</t>
  </si>
  <si>
    <t>29.11.2021 10:01:11</t>
  </si>
  <si>
    <t>29.11.2021 12:05:24</t>
  </si>
  <si>
    <t>ALAŞARLI M.ÇETİN GRUBU TR-3 35-15-L00221_B_56367895_56367895</t>
  </si>
  <si>
    <t>29.11.2021 15:54:49</t>
  </si>
  <si>
    <t>30.11.2021 03:30:11</t>
  </si>
  <si>
    <t>MENEMEN TR-46 35-28-L00046_B_56394508_56394508</t>
  </si>
  <si>
    <t>29.11.2021 11:02:37</t>
  </si>
  <si>
    <t>29.11.2021 15:54:07</t>
  </si>
  <si>
    <t>29.11.2021 04:18:39</t>
  </si>
  <si>
    <t>29.11.2021 05:18:39</t>
  </si>
  <si>
    <t>_B_56395233_56395233</t>
  </si>
  <si>
    <t>29.11.2021 16:09:00</t>
  </si>
  <si>
    <t>29.11.2021 20:07:49</t>
  </si>
  <si>
    <t>29.11.2021 07:40:06</t>
  </si>
  <si>
    <t>29.11.2021 11:14:06</t>
  </si>
  <si>
    <t>ÖRENCİK TR-2 35-31-L00454__72373991_72373991</t>
  </si>
  <si>
    <t>29.11.2021 12:54:59</t>
  </si>
  <si>
    <t>29.11.2021 22:25:12</t>
  </si>
  <si>
    <t>29.11.2021 20:14:36</t>
  </si>
  <si>
    <t>29.11.2021 20:19:00</t>
  </si>
  <si>
    <t>K-821 35-03-K00821_910248171_910248171</t>
  </si>
  <si>
    <t>29.11.2021 13:40:16</t>
  </si>
  <si>
    <t>29.11.2021 16:04:01</t>
  </si>
  <si>
    <t>29.11.2021 11:36:04</t>
  </si>
  <si>
    <t>29.11.2021 15:43:21</t>
  </si>
  <si>
    <t>TR-1/64 DM 45-72-M00064_DM-04/TR-2 M17_66485114</t>
  </si>
  <si>
    <t>29.11.2021 08:27:05</t>
  </si>
  <si>
    <t>29.11.2021 09:00:00</t>
  </si>
  <si>
    <t>TR-49 EGELİ 35-19-L00049_956692365_956692365</t>
  </si>
  <si>
    <t>29.11.2021 19:48:12</t>
  </si>
  <si>
    <t>29.11.2021 20:53:13</t>
  </si>
  <si>
    <t>ÇAMLICA TR-1 35-26-M00454_11303539_56358491_56358491</t>
  </si>
  <si>
    <t>29.11.2021 08:54:59</t>
  </si>
  <si>
    <t>29.11.2021 13:21:07</t>
  </si>
  <si>
    <t>TR-70 35-17-M00070_A a/1_5800851</t>
  </si>
  <si>
    <t>29.11.2021 08:38:52</t>
  </si>
  <si>
    <t>DM-14/3C 45-71-M02285_953197115_953197115</t>
  </si>
  <si>
    <t>29.11.2021 12:16:13</t>
  </si>
  <si>
    <t>29.11.2021 14:51:04</t>
  </si>
  <si>
    <t>29.11.2021 13:34:33</t>
  </si>
  <si>
    <t>29.11.2021 18:03:05</t>
  </si>
  <si>
    <t>YAYAKENT TR-8 35-24-M00008_A_56354110_56354110</t>
  </si>
  <si>
    <t>29.11.2021 08:33:01</t>
  </si>
  <si>
    <t>29.11.2021 13:21:47</t>
  </si>
  <si>
    <t>DERBENT İM-DM 45-83-A00004_CANBAZLI KÖK M02_2329810</t>
  </si>
  <si>
    <t>29.11.2021 08:16:11</t>
  </si>
  <si>
    <t>29.11.2021 08:56:00</t>
  </si>
  <si>
    <t>ÇAKALLAR TR-1 45-81-M00135_45-81-M00135_2356825</t>
  </si>
  <si>
    <t>29.11.2021 23:29:48</t>
  </si>
  <si>
    <t>HACIYERİ TR-1 45-81-M00071_A_56398799_56398799</t>
  </si>
  <si>
    <t>29.11.2021 15:51:27</t>
  </si>
  <si>
    <t>29.11.2021 17:50:06</t>
  </si>
  <si>
    <t>SÜLEYMANLI TR-1 35-28-M00292_A_56354291_56354291</t>
  </si>
  <si>
    <t>29.11.2021 06:58:21</t>
  </si>
  <si>
    <t>29.11.2021 12:36:17</t>
  </si>
  <si>
    <t>ÇİFTLİK TR-1 35-24-M00105_955222146_955222146</t>
  </si>
  <si>
    <t>29.11.2021 14:48:21</t>
  </si>
  <si>
    <t>29.11.2021 20:49:57</t>
  </si>
  <si>
    <t>IŞIKLI TR-2 35-29-L00246_35-29-L00246_2365813</t>
  </si>
  <si>
    <t>29.11.2021 09:13:02</t>
  </si>
  <si>
    <t>29.11.2021 12:00:22</t>
  </si>
  <si>
    <t>BÜYÜKBELEN TR-5 45-80-M00097_956550081_956550081</t>
  </si>
  <si>
    <t>29.11.2021 16:44:37</t>
  </si>
  <si>
    <t>29.11.2021 18:00:47</t>
  </si>
  <si>
    <t>URGANLI YENİKÖY TR-3 45-83-L00444_DIREK TIPI TRAFO HUCRESI H01_2105695</t>
  </si>
  <si>
    <t>29.11.2021 09:01:27</t>
  </si>
  <si>
    <t>29.11.2021 17:41:43</t>
  </si>
  <si>
    <t>DM-2/34 (MEVLANA YOLU) 45-71-M00532_A_56404342_56404342</t>
  </si>
  <si>
    <t>29.11.2021 06:41:41</t>
  </si>
  <si>
    <t>29.11.2021 10:05:29</t>
  </si>
  <si>
    <t>TR-1/24 45-72-M00024_956502580_956502580</t>
  </si>
  <si>
    <t>29.11.2021 10:35:39</t>
  </si>
  <si>
    <t>29.11.2021 11:36:59</t>
  </si>
  <si>
    <t>29.11.2021 01:00:01</t>
  </si>
  <si>
    <t>29.11.2021 01:06:51</t>
  </si>
  <si>
    <t>29.11.2021 22:07:24</t>
  </si>
  <si>
    <t>30.11.2021 00:07:55</t>
  </si>
  <si>
    <t>M-362 35-09-M00362_M-447 M03_47555515</t>
  </si>
  <si>
    <t>29.11.2021 13:14:31</t>
  </si>
  <si>
    <t>29.11.2021 19:21:30</t>
  </si>
  <si>
    <t>ÇAMLIK DM 35-17-M00173_HatBaşıAyırıcı_65826607 M08_65826607</t>
  </si>
  <si>
    <t>29.11.2021 13:42:39</t>
  </si>
  <si>
    <t>29.11.2021 22:46:23</t>
  </si>
  <si>
    <t>M-1543 35-01-M01543_911184835_911184835</t>
  </si>
  <si>
    <t>29.11.2021 12:07:47</t>
  </si>
  <si>
    <t>29.11.2021 17:30:27</t>
  </si>
  <si>
    <t>İĞNECİ TR-1 45-83-L00421_A_56387195_56387195</t>
  </si>
  <si>
    <t>29.11.2021 18:59:36</t>
  </si>
  <si>
    <t>30.11.2021 14:47:08</t>
  </si>
  <si>
    <t>29.11.2021 07:45:19</t>
  </si>
  <si>
    <t>29.11.2021 09:12:37</t>
  </si>
  <si>
    <t>MORDOĞAN TR-3 35-21-L00141_953365497_953365497</t>
  </si>
  <si>
    <t>29.11.2021 13:58:00</t>
  </si>
  <si>
    <t>29.11.2021 20:12:57</t>
  </si>
  <si>
    <t>BAŞIBÜYÜK KÖK 45-77-L00158_KULA DM GİRİŞ L01_61353336</t>
  </si>
  <si>
    <t>29.11.2021 12:44:06</t>
  </si>
  <si>
    <t>29.11.2021 12:46:46</t>
  </si>
  <si>
    <t>29.11.2021 18:26:09</t>
  </si>
  <si>
    <t>29.11.2021 18:49:07</t>
  </si>
  <si>
    <t>29.11.2021 15:30:15</t>
  </si>
  <si>
    <t>29.11.2021 16:46:40</t>
  </si>
  <si>
    <t>DM-14/05 (TR-14/19) 45-71-M00547_45089899_56402411_56402411</t>
  </si>
  <si>
    <t>29.11.2021 16:01:20</t>
  </si>
  <si>
    <t>30.11.2021 04:04:41</t>
  </si>
  <si>
    <t>DERBENT TR-6 45-83-L00411_955160223_955160223</t>
  </si>
  <si>
    <t>29.11.2021 11:09:00</t>
  </si>
  <si>
    <t>29.11.2021 12:10:40</t>
  </si>
  <si>
    <t>SULTAN DM 35-25-M00121_MOBİL-ZİNDANCIK M05_72117226</t>
  </si>
  <si>
    <t>29.11.2021 12:11:01</t>
  </si>
  <si>
    <t>29.11.2021 13:29:10</t>
  </si>
  <si>
    <t>DM-9 45-71-M00386_45-71-M00386_66182425</t>
  </si>
  <si>
    <t>29.11.2021 11:59:00</t>
  </si>
  <si>
    <t>29.11.2021 21:08:14</t>
  </si>
  <si>
    <t>MAVİDERE TR-5 35-31-L00208_35-31-L00208_2361877</t>
  </si>
  <si>
    <t>29.11.2021 18:24:36</t>
  </si>
  <si>
    <t>30.11.2021 02:04:22</t>
  </si>
  <si>
    <t>29.11.2021 10:13:56</t>
  </si>
  <si>
    <t>29.11.2021 10:54:10</t>
  </si>
  <si>
    <t>29.11.2021 07:19:29</t>
  </si>
  <si>
    <t>29.11.2021 07:44:21</t>
  </si>
  <si>
    <t>TR-82 35-17-M00082_35-17-M00082_66228942</t>
  </si>
  <si>
    <t>29.11.2021 08:52:15</t>
  </si>
  <si>
    <t>29.11.2021 09:43:20</t>
  </si>
  <si>
    <t>TR-57 35-17-M00057__56394786_56394786</t>
  </si>
  <si>
    <t>29.11.2021 16:18:05</t>
  </si>
  <si>
    <t>29.11.2021 22:06:23</t>
  </si>
  <si>
    <t>DERBENT TR-1 45-83-L00325_A_56353961_56353961</t>
  </si>
  <si>
    <t>29.11.2021 13:51:47</t>
  </si>
  <si>
    <t>29.11.2021 17:32:43</t>
  </si>
  <si>
    <t>K-3422 35-07-K03422_912515074_912515074</t>
  </si>
  <si>
    <t>29.11.2021 16:57:23</t>
  </si>
  <si>
    <t>29.11.2021 22:23:03</t>
  </si>
  <si>
    <t>29.11.2021 09:20:10</t>
  </si>
  <si>
    <t>29.11.2021 13:01:04</t>
  </si>
  <si>
    <t>PAPUÇLU KÖYÜ TR-1 45-77-M00118_A_56387479_56387479</t>
  </si>
  <si>
    <t>29.11.2021 15:24:04</t>
  </si>
  <si>
    <t>29.11.2021 18:00:27</t>
  </si>
  <si>
    <t>K-3296 35-07-K03296_B_56376141_56376141</t>
  </si>
  <si>
    <t>29.11.2021 15:25:00</t>
  </si>
  <si>
    <t>29.11.2021 16:02:11</t>
  </si>
  <si>
    <t>BADEMLİ TR-14 35-15-L01030_48663503_56370660_56370660</t>
  </si>
  <si>
    <t>29.11.2021 13:39:00</t>
  </si>
  <si>
    <t>29.11.2021 14:15:10</t>
  </si>
  <si>
    <t>TR-11 SANAYİ SİTESİ 35-19-L00011_35-19-L00011_72124600</t>
  </si>
  <si>
    <t>29.11.2021 08:14:04</t>
  </si>
  <si>
    <t>29.11.2021 09:33:42</t>
  </si>
  <si>
    <t>M-1519 35-03-M01519_965581658_965581658</t>
  </si>
  <si>
    <t>29.11.2021 20:47:19</t>
  </si>
  <si>
    <t>30.11.2021 03:25:28</t>
  </si>
  <si>
    <t>TR-60 ADAYOLU 35-19-L00060_E_65508922_65508922</t>
  </si>
  <si>
    <t>29.11.2021 18:19:33</t>
  </si>
  <si>
    <t>29.11.2021 19:53:12</t>
  </si>
  <si>
    <t>M-1439 35-01-M01439_A_56358145_56358145</t>
  </si>
  <si>
    <t>29.11.2021 14:49:50</t>
  </si>
  <si>
    <t>29.11.2021 16:26:44</t>
  </si>
  <si>
    <t>MUSTAFA ŞAHİN ÖZEL 35-28-L00156Ö_DIREK TIPI TRAFO HUCRESI H01_2105834</t>
  </si>
  <si>
    <t>29.11.2021 19:33:07</t>
  </si>
  <si>
    <t>29.11.2021 21:40:25</t>
  </si>
  <si>
    <t>TR-73 ( M-773) 35-30-M00773_43004478_56367611_56367611</t>
  </si>
  <si>
    <t>29.11.2021 11:16:37</t>
  </si>
  <si>
    <t>29.11.2021 12:29:10</t>
  </si>
  <si>
    <t>YENİFOÇA TR-37 35-23-M00037_950427000_950427000</t>
  </si>
  <si>
    <t>29.11.2021 11:51:28</t>
  </si>
  <si>
    <t>29.11.2021 14:53:49</t>
  </si>
  <si>
    <t>TR-15 35-17-M00015_950306867_950306867</t>
  </si>
  <si>
    <t>29.11.2021 21:46:36</t>
  </si>
  <si>
    <t>29.11.2021 23:06:39</t>
  </si>
  <si>
    <t>29.11.2021 07:14:00</t>
  </si>
  <si>
    <t>29.11.2021 07:58:00</t>
  </si>
  <si>
    <t>GÖKÇEALAN TR-4 35-13-L00088_35-13-L00088_76583049</t>
  </si>
  <si>
    <t>29.11.2021 05:17:06</t>
  </si>
  <si>
    <t>29.11.2021 09:44:08</t>
  </si>
  <si>
    <t>BAHÇELİ TR-2 45-73-M00433_B_56403637_56403637</t>
  </si>
  <si>
    <t>29.11.2021 18:10:20</t>
  </si>
  <si>
    <t>29.11.2021 21:12:04</t>
  </si>
  <si>
    <t>29.11.2021 10:50:56</t>
  </si>
  <si>
    <t>29.11.2021 10:51:31</t>
  </si>
  <si>
    <t>29.11.2021 09:35:32</t>
  </si>
  <si>
    <t>29.11.2021 10:23:37</t>
  </si>
  <si>
    <t>K-821 35-03-K00821_910820075_910820075</t>
  </si>
  <si>
    <t>29.11.2021 17:18:59</t>
  </si>
  <si>
    <t>29.11.2021 18:55:14</t>
  </si>
  <si>
    <t>K-4376 35-02-K04376_A_56380060_56380060</t>
  </si>
  <si>
    <t>29.11.2021 15:27:15</t>
  </si>
  <si>
    <t>29.11.2021 19:32:55</t>
  </si>
  <si>
    <t>KONAKLI TR-1 35-15-L00902_35-15-L00902_67107877</t>
  </si>
  <si>
    <t>29.11.2021 04:37:51</t>
  </si>
  <si>
    <t>29.11.2021 06:32:19</t>
  </si>
  <si>
    <t>PAYAMLI TR-1 35-10-L00056_B_56374496_56374496</t>
  </si>
  <si>
    <t>29.11.2021 12:11:25</t>
  </si>
  <si>
    <t>29.11.2021 13:38:51</t>
  </si>
  <si>
    <t>29.11.2021 15:36:29</t>
  </si>
  <si>
    <t>29.11.2021 16:53:46</t>
  </si>
  <si>
    <t>TR-1/3G (HEKİMOĞLU) 45-71-M01860_DIREK TIPI TRAFO HUCRESI H01_2049768</t>
  </si>
  <si>
    <t>29.11.2021 10:07:39</t>
  </si>
  <si>
    <t>29.11.2021 11:45:29</t>
  </si>
  <si>
    <t>DEREBAŞI TR-8 35-29-L00253_B_56360893_56360893</t>
  </si>
  <si>
    <t>29.11.2021 15:30:43</t>
  </si>
  <si>
    <t>29.11.2021 17:09:17</t>
  </si>
  <si>
    <t>GÜNEŞLİ KÖK 45-75-M00056_KÖSELER - ULGAR M01_67577838</t>
  </si>
  <si>
    <t>29.11.2021 17:50:42</t>
  </si>
  <si>
    <t>29.11.2021 19:09:37</t>
  </si>
  <si>
    <t>MURADİYE TR-5 (ESKİ MEZARLIK YANI) 45-71-M00204_D_56400303_56400303</t>
  </si>
  <si>
    <t>29.11.2021 09:50:51</t>
  </si>
  <si>
    <t>29.11.2021 23:48:52</t>
  </si>
  <si>
    <t>FOÇA TR-15 35-23-L00015_A_56398868_56398868</t>
  </si>
  <si>
    <t>29.11.2021 15:30:18</t>
  </si>
  <si>
    <t>29.11.2021 19:33:38</t>
  </si>
  <si>
    <t>HİSARKÖY 35-16-M00112_953326656_953326656</t>
  </si>
  <si>
    <t>29.11.2021 09:24:46</t>
  </si>
  <si>
    <t>29.11.2021 13:04:02</t>
  </si>
  <si>
    <t>TR-44 SAKIZLI 35-19-L00044_5858472_56376647_56376647</t>
  </si>
  <si>
    <t>29.11.2021 10:13:07</t>
  </si>
  <si>
    <t>29.11.2021 12:07:50</t>
  </si>
  <si>
    <t>_C_56388977_56388977</t>
  </si>
  <si>
    <t>29.11.2021 15:42:46</t>
  </si>
  <si>
    <t>29.11.2021 18:32:57</t>
  </si>
  <si>
    <t>M-247 35-02-M00247_E_56381068_56381068</t>
  </si>
  <si>
    <t>29.11.2021 09:44:27</t>
  </si>
  <si>
    <t>29.11.2021 12:44:20</t>
  </si>
  <si>
    <t>29.11.2021 23:43:00</t>
  </si>
  <si>
    <t>29.11.2021 23:58:38</t>
  </si>
  <si>
    <t>M-2925 35-03-M02925_910154426_910154426</t>
  </si>
  <si>
    <t>29.11.2021 09:11:46</t>
  </si>
  <si>
    <t>29.11.2021 14:23:13</t>
  </si>
  <si>
    <t>SARNINÇ MAHALLESİ TR-1 35-24-M00082_A_56353066_56353066</t>
  </si>
  <si>
    <t>29.11.2021 15:13:25</t>
  </si>
  <si>
    <t>29.11.2021 17:16:38</t>
  </si>
  <si>
    <t>DİNDARLI KÖK TR-3 KAKLIK 45-79-M00395_KIZILÇUKUR GÜNYAKA KARACAALİ BEYHARMAN M06_72035421</t>
  </si>
  <si>
    <t>29.11.2021 23:26:00</t>
  </si>
  <si>
    <t>29.11.2021 23:42:00</t>
  </si>
  <si>
    <t>KAZANLI TR-1 35-15-L00964_35-15-L00964_2362485</t>
  </si>
  <si>
    <t>29.11.2021 05:19:00</t>
  </si>
  <si>
    <t>29.11.2021 10:26:17</t>
  </si>
  <si>
    <t>SOĞUKYURT (OKULYANI) TR-1 45-73-M00207_A_56391836_56391836</t>
  </si>
  <si>
    <t>29.11.2021 06:23:27</t>
  </si>
  <si>
    <t>TR-1/72 45-72-M00072_956505722_956505722</t>
  </si>
  <si>
    <t>29.11.2021 13:48:51</t>
  </si>
  <si>
    <t>29.11.2021 15:41:59</t>
  </si>
  <si>
    <t>29.11.2021 15:07:50</t>
  </si>
  <si>
    <t>29.11.2021 18:52:40</t>
  </si>
  <si>
    <t>M-258 35-09-M00258_d_56372367_56372367</t>
  </si>
  <si>
    <t>29.11.2021 07:54:09</t>
  </si>
  <si>
    <t>29.11.2021 13:13:30</t>
  </si>
  <si>
    <t>KARABURUN TR-8 35-21-L00015_953363170_953363170</t>
  </si>
  <si>
    <t>29.11.2021 03:03:18</t>
  </si>
  <si>
    <t>29.11.2021 03:48:27</t>
  </si>
  <si>
    <t>29.11.2021 01:13:14</t>
  </si>
  <si>
    <t>29.11.2021 08:23:46</t>
  </si>
  <si>
    <t>29.11.2021 11:38:12</t>
  </si>
  <si>
    <t>29.11.2021 15:13:42</t>
  </si>
  <si>
    <t>K-4366 35-01-K04366_D_56369459_56369459</t>
  </si>
  <si>
    <t>29.11.2021 11:42:17</t>
  </si>
  <si>
    <t>29.11.2021 17:41:32</t>
  </si>
  <si>
    <t>ÜZÜMLÜ KAHVELER TR-1 35-15-L00477_A_56361910_56361910</t>
  </si>
  <si>
    <t>29.11.2021 18:14:41</t>
  </si>
  <si>
    <t>30.11.2021 08:39:24</t>
  </si>
  <si>
    <t>YENİKÖY TR-1 45-71-M01046_B_56353009_56353009</t>
  </si>
  <si>
    <t>29.11.2021 12:40:37</t>
  </si>
  <si>
    <t>29.11.2021 15:08:54</t>
  </si>
  <si>
    <t>GÖKÇEALAN TR-4 35-13-L00088__77534117_77534117</t>
  </si>
  <si>
    <t>29.11.2021 17:30:00</t>
  </si>
  <si>
    <t>29.11.2021 18:17:17</t>
  </si>
  <si>
    <t>K-3505 35-01-K03505_911107725_911107725</t>
  </si>
  <si>
    <t>29.11.2021 21:34:27</t>
  </si>
  <si>
    <t>29.11.2021 22:27:04</t>
  </si>
  <si>
    <t>K-1361 35-02-K01361_99824835_99824835</t>
  </si>
  <si>
    <t>29.11.2021 18:50:08</t>
  </si>
  <si>
    <t>29.11.2021 20:36:32</t>
  </si>
  <si>
    <t>29.11.2021 22:01:37</t>
  </si>
  <si>
    <t>30.11.2021 00:01:05</t>
  </si>
  <si>
    <t>29.11.2021 12:20:00</t>
  </si>
  <si>
    <t>TR-1/79 45-72-M00079_D_56391881_56391881</t>
  </si>
  <si>
    <t>29.11.2021 08:53:45</t>
  </si>
  <si>
    <t>29.11.2021 10:17:16</t>
  </si>
  <si>
    <t>29.11.2021 11:33:08</t>
  </si>
  <si>
    <t>29.11.2021 12:59:25</t>
  </si>
  <si>
    <t>AYDOĞDU TR-1 45-73-M00899_45-73-M00899_2355334</t>
  </si>
  <si>
    <t>29.11.2021 18:17:19</t>
  </si>
  <si>
    <t>30.11.2021 01:59:52</t>
  </si>
  <si>
    <t>OVAKENT TR-12 35-15-L00634_48656304_56371008_56371008</t>
  </si>
  <si>
    <t>29.11.2021 21:07:29</t>
  </si>
  <si>
    <t>EĞRİDERE TR-8 35-32-L00129_B_65499301_65499301</t>
  </si>
  <si>
    <t>29.11.2021 17:27:41</t>
  </si>
  <si>
    <t>29.11.2021 22:01:27</t>
  </si>
  <si>
    <t>ULUDERBENT TR-5 45-73-M00536_A_56379882_56379882</t>
  </si>
  <si>
    <t>29.11.2021 16:40:10</t>
  </si>
  <si>
    <t>29.11.2021 19:33:16</t>
  </si>
  <si>
    <t>SÜLEYMANLI KÖK 45-72-L00299_KÖYLER ÇIKIŞI L03_2105415</t>
  </si>
  <si>
    <t>29.11.2021 11:15:26</t>
  </si>
  <si>
    <t>29.11.2021 11:15:56</t>
  </si>
  <si>
    <t>HACIBEKTAŞLI TR-1 45-78-M00692_49291927_56390350_56390350</t>
  </si>
  <si>
    <t>29.11.2021 17:33:42</t>
  </si>
  <si>
    <t>29.11.2021 19:18:59</t>
  </si>
  <si>
    <t>29.11.2021 18:23:22</t>
  </si>
  <si>
    <t>29.11.2021 20:41:44</t>
  </si>
  <si>
    <t>AKÇAŞEHİR TR-2 35-29-L00172_B_56360395_56360395</t>
  </si>
  <si>
    <t>29.11.2021 14:02:45</t>
  </si>
  <si>
    <t>29.11.2021 15:47:36</t>
  </si>
  <si>
    <t>AHMETLİ TR-13 MANDIRA 45-84-L00013_A_56407378_56407378</t>
  </si>
  <si>
    <t>29.11.2021 09:16:56</t>
  </si>
  <si>
    <t>29.11.2021 09:59:02</t>
  </si>
  <si>
    <t>YURDAKUL ALKAN SULAMA GRUBU TR 35-27-M00260_B_56372360_56372360</t>
  </si>
  <si>
    <t>29.11.2021 23:32:29</t>
  </si>
  <si>
    <t>30.11.2021 01:23:02</t>
  </si>
  <si>
    <t>AŞAĞIKIRIKLAR DM 35-16-M00448_TARİŞ YEMTA M16_2334654</t>
  </si>
  <si>
    <t>29.11.2021 14:10:51</t>
  </si>
  <si>
    <t>29.11.2021 17:55:25</t>
  </si>
  <si>
    <t>29.11.2021 21:08:27</t>
  </si>
  <si>
    <t>29.11.2021 22:33:59</t>
  </si>
  <si>
    <t>KINIK TR-1 45-81-M00139_45-81-M00139_2376528</t>
  </si>
  <si>
    <t>29.11.2021 11:21:26</t>
  </si>
  <si>
    <t>29.11.2021 14:13:47</t>
  </si>
  <si>
    <t>KOLDERE KÖK 45-80-M00051_TR-3 TR-6 TR-8 TR-9 M04_73403316</t>
  </si>
  <si>
    <t>29.11.2021 14:43:53</t>
  </si>
  <si>
    <t>29.11.2021 15:31:27</t>
  </si>
  <si>
    <t>BOSTANCI TR-1 45-76-L00025_A_56388523_56388523</t>
  </si>
  <si>
    <t>29.11.2021 11:49:42</t>
  </si>
  <si>
    <t>29.11.2021 13:26:13</t>
  </si>
  <si>
    <t>K-4458 35-01-K04458_C_56375087_56375087</t>
  </si>
  <si>
    <t>29.11.2021 11:55:30</t>
  </si>
  <si>
    <t>29.11.2021 13:47:44</t>
  </si>
  <si>
    <t>TR-47 35-15-M00047_48866731_56364737_56364737</t>
  </si>
  <si>
    <t>29.11.2021 11:57:32</t>
  </si>
  <si>
    <t>29.11.2021 23:18:54</t>
  </si>
  <si>
    <t>DİNDARLI KÖK TR-3 KAKLIK 45-79-M00395_ALEMŞAHLI M05_72035420</t>
  </si>
  <si>
    <t>29.11.2021 07:51:51</t>
  </si>
  <si>
    <t>29.11.2021 09:44:12</t>
  </si>
  <si>
    <t>POLYAK TR-2 35-30-L00133_D_56403850_56403850</t>
  </si>
  <si>
    <t>29.11.2021 19:00:41</t>
  </si>
  <si>
    <t>29.11.2021 22:02:45</t>
  </si>
  <si>
    <t>M-2966 35-07-M02966_99117902_99117902</t>
  </si>
  <si>
    <t>29.11.2021 13:08:34</t>
  </si>
  <si>
    <t>29.11.2021 15:38:47</t>
  </si>
  <si>
    <t>29.11.2021 23:32:13</t>
  </si>
  <si>
    <t>29.11.2021 23:33:17</t>
  </si>
  <si>
    <t>ÇÖKELEK TR-1 45-78-L00649_49260153_56394390_56394390</t>
  </si>
  <si>
    <t>29.11.2021 10:35:36</t>
  </si>
  <si>
    <t>29.11.2021 12:21:11</t>
  </si>
  <si>
    <t>BADEMLİ TR-3 35-30-L00100_35-30-L00100_2349997</t>
  </si>
  <si>
    <t>29.11.2021 05:19:21</t>
  </si>
  <si>
    <t>29.11.2021 06:49:19</t>
  </si>
  <si>
    <t>K-2314 35-03-K02314_G_56354152_56354152</t>
  </si>
  <si>
    <t>29.11.2021 11:06:43</t>
  </si>
  <si>
    <t>29.11.2021 13:30:51</t>
  </si>
  <si>
    <t>K-1820 35-01-K01820_B_56369035_56369035</t>
  </si>
  <si>
    <t>29.11.2021 14:55:38</t>
  </si>
  <si>
    <t>29.11.2021 19:34:24</t>
  </si>
  <si>
    <t>KAPLAN TR-1 35-29-M00091_950334892_950334892</t>
  </si>
  <si>
    <t>29.11.2021 18:16:34</t>
  </si>
  <si>
    <t>30.11.2021 04:13:23</t>
  </si>
  <si>
    <t>_E_56376526_56376526</t>
  </si>
  <si>
    <t>29.11.2021 13:05:28</t>
  </si>
  <si>
    <t>29.11.2021 16:00:07</t>
  </si>
  <si>
    <t>ÇAMLIK DM 35-17-M00173_ADALET-1 M09_66328133</t>
  </si>
  <si>
    <t>29.11.2021 17:25:00</t>
  </si>
  <si>
    <t>29.11.2021 17:29:06</t>
  </si>
  <si>
    <t>AŞAĞIKIRIKLAR DM 35-16-M00448_TARİŞ YEMTA M16_2115977</t>
  </si>
  <si>
    <t>29.11.2021 19:16:17</t>
  </si>
  <si>
    <t>29.11.2021 19:40:15</t>
  </si>
  <si>
    <t>PAYAMLI TR-1 35-10-L00056_A_56374495_56374495</t>
  </si>
  <si>
    <t>29.11.2021 19:18:11</t>
  </si>
  <si>
    <t>29.11.2021 13:02:51</t>
  </si>
  <si>
    <t>29.11.2021 13:37:55</t>
  </si>
  <si>
    <t>ERİKLİ KÖYÜ TR-1 35-32-L00029_A_56357368_56357368</t>
  </si>
  <si>
    <t>29.11.2021 18:32:52</t>
  </si>
  <si>
    <t>29.11.2021 20:07:54</t>
  </si>
  <si>
    <t>29.11.2021 08:56:40</t>
  </si>
  <si>
    <t>29.11.2021 13:49:53</t>
  </si>
  <si>
    <t>M-2703 35-01-M02703_911423500_911423500</t>
  </si>
  <si>
    <t>29.11.2021 15:58:14</t>
  </si>
  <si>
    <t>29.11.2021 18:21:22</t>
  </si>
  <si>
    <t>29.11.2021 07:30:56</t>
  </si>
  <si>
    <t>29.11.2021 07:56:48</t>
  </si>
  <si>
    <t>DM-2/34 (MEVLANA YOLU) 45-71-M00532_B_60984766_60984766</t>
  </si>
  <si>
    <t>29.11.2021 10:40:07</t>
  </si>
  <si>
    <t>29.11.2021 17:56:42</t>
  </si>
  <si>
    <t>29.11.2021 18:10:59</t>
  </si>
  <si>
    <t>29.11.2021 20:18:48</t>
  </si>
  <si>
    <t>29.11.2021 16:39:00</t>
  </si>
  <si>
    <t>29.11.2021 17:24:01</t>
  </si>
  <si>
    <t>ÇEPNİBEKTAŞ TR-1 45-83-L00300_45-83-L00300_2356850</t>
  </si>
  <si>
    <t>29.11.2021 16:42:39</t>
  </si>
  <si>
    <t>29.11.2021 21:28:17</t>
  </si>
  <si>
    <t>29.11.2021 09:36:20</t>
  </si>
  <si>
    <t>29.11.2021 12:34:14</t>
  </si>
  <si>
    <t>KARGIN KÖK 45-71-M00095_HatBaşıAyırıcı_53134218 M07_53134218</t>
  </si>
  <si>
    <t>29.11.2021 16:52:30</t>
  </si>
  <si>
    <t>30.11.2021 02:09:49</t>
  </si>
  <si>
    <t>OVAKENT İM 35-15-A00003_KONAKLI L04_2057395</t>
  </si>
  <si>
    <t>29.11.2021 06:03:00</t>
  </si>
  <si>
    <t>29.11.2021 06:23:21</t>
  </si>
  <si>
    <t>TR-141 35-15-M00141_950368084_950368084</t>
  </si>
  <si>
    <t>29.11.2021 12:28:09</t>
  </si>
  <si>
    <t>30.11.2021 03:04:16</t>
  </si>
  <si>
    <t>K-332 35-02-K00332_99644014_99644014</t>
  </si>
  <si>
    <t>29.11.2021 10:00:17</t>
  </si>
  <si>
    <t>29.11.2021 12:54:56</t>
  </si>
  <si>
    <t>29.11.2021 18:58:31</t>
  </si>
  <si>
    <t>29.11.2021 18:58:57</t>
  </si>
  <si>
    <t>UZUNKÖY TR-1 35-31-L00144_47827255_56405492_56405492</t>
  </si>
  <si>
    <t>29.11.2021 19:36:24</t>
  </si>
  <si>
    <t>30.11.2021 05:06:25</t>
  </si>
  <si>
    <t>29.11.2021 11:54:00</t>
  </si>
  <si>
    <t>29.11.2021 12:07:19</t>
  </si>
  <si>
    <t>SARUHANLI TR-26 45-80-M00026_45-80-M00026_2371905</t>
  </si>
  <si>
    <t>29.11.2021 12:00:51</t>
  </si>
  <si>
    <t>29.11.2021 12:48:36</t>
  </si>
  <si>
    <t>29.11.2021 20:06:11</t>
  </si>
  <si>
    <t>29.11.2021 20:09:06</t>
  </si>
  <si>
    <t>BADEMLİ TR-1 DM 35-15-L01010_MERKEZ TR-5 L03_67544250</t>
  </si>
  <si>
    <t>29.11.2021 15:09:25</t>
  </si>
  <si>
    <t>29.11.2021 18:17:07</t>
  </si>
  <si>
    <t>İĞDELİ DAMLAR SOKAK TR-4 35-31-L00344_35-31-L00344_2365273</t>
  </si>
  <si>
    <t>29.11.2021 13:15:00</t>
  </si>
  <si>
    <t>29.11.2021 17:32:49</t>
  </si>
  <si>
    <t>SUBAŞI-5 35-26-L00332_8485892_56358281_56358281</t>
  </si>
  <si>
    <t>29.11.2021 09:01:32</t>
  </si>
  <si>
    <t>29.11.2021 17:39:41</t>
  </si>
  <si>
    <t>29.11.2021 15:47:10</t>
  </si>
  <si>
    <t>29.11.2021 18:49:02</t>
  </si>
  <si>
    <t>K-3373 35-10-K03373_D_56374461_56374461</t>
  </si>
  <si>
    <t>29.11.2021 13:05:16</t>
  </si>
  <si>
    <t>29.11.2021 16:06:40</t>
  </si>
  <si>
    <t>29.11.2021 22:13:43</t>
  </si>
  <si>
    <t>30.11.2021 00:05:02</t>
  </si>
  <si>
    <t>M-2466 35-04-M02466_99324512_99324512</t>
  </si>
  <si>
    <t>29.11.2021 18:23:29</t>
  </si>
  <si>
    <t>29.11.2021 20:09:45</t>
  </si>
  <si>
    <t>29.11.2021 05:09:32</t>
  </si>
  <si>
    <t>29.11.2021 14:14:03</t>
  </si>
  <si>
    <t>DM-2/9(TR-254) 35-19-L00254_7289353_56355607_56355607</t>
  </si>
  <si>
    <t>29.11.2021 10:44:07</t>
  </si>
  <si>
    <t>29.11.2021 12:53:24</t>
  </si>
  <si>
    <t>ÖRENCİK TR-1 45-71-M01564_C_82386926_82386926</t>
  </si>
  <si>
    <t>29.11.2021 11:23:08</t>
  </si>
  <si>
    <t>29.11.2021 17:21:47</t>
  </si>
  <si>
    <t>ÇALTEPE TR-1 45-80-M00162_45-80-M00162_2377113</t>
  </si>
  <si>
    <t>29.11.2021 17:47:06</t>
  </si>
  <si>
    <t>29.11.2021 20:20:26</t>
  </si>
  <si>
    <t>29.11.2021 06:41:16</t>
  </si>
  <si>
    <t>29.11.2021 08:06:35</t>
  </si>
  <si>
    <t>29.11.2021 14:11:43</t>
  </si>
  <si>
    <t>29.11.2021 17:22:28</t>
  </si>
  <si>
    <t>DM-11/05 (TR-39) 45-71-M00283_B_60983896_60983896</t>
  </si>
  <si>
    <t>29.11.2021 08:31:37</t>
  </si>
  <si>
    <t>29.11.2021 10:30:07</t>
  </si>
  <si>
    <t>KURUCUOVA TR-8 35-15-L00249_D_56361728_56361728</t>
  </si>
  <si>
    <t>29.11.2021 14:54:33</t>
  </si>
  <si>
    <t>30.11.2021 05:24:48</t>
  </si>
  <si>
    <t>L-10 MEZARLIK YANI 35-14-L00010_956640526_956640526</t>
  </si>
  <si>
    <t>29.11.2021 09:28:07</t>
  </si>
  <si>
    <t>29.11.2021 14:59:13</t>
  </si>
  <si>
    <t>29.11.2021 06:38:31</t>
  </si>
  <si>
    <t>29.11.2021 06:58:00</t>
  </si>
  <si>
    <t>29.11.2021 15:46:44</t>
  </si>
  <si>
    <t>29.11.2021 18:01:45</t>
  </si>
  <si>
    <t>29.11.2021 05:03:47</t>
  </si>
  <si>
    <t>29.11.2021 07:50:51</t>
  </si>
  <si>
    <t>M-254 35-09-M00254_B_56355938_56355938</t>
  </si>
  <si>
    <t>29.11.2021 15:12:22</t>
  </si>
  <si>
    <t>29.11.2021 21:02:37</t>
  </si>
  <si>
    <t>DAĞHACIYUSUF TR-4 45-73-M01228_C_80760602_80760602</t>
  </si>
  <si>
    <t>29.11.2021 21:40:48</t>
  </si>
  <si>
    <t>29.11.2021 23:18:45</t>
  </si>
  <si>
    <t>KARABURUN TR-1 35-21-L00001_953358594_953358594</t>
  </si>
  <si>
    <t>29.11.2021 17:58:29</t>
  </si>
  <si>
    <t>30.11.2021 00:55:28</t>
  </si>
  <si>
    <t>HALİL SOLAR SULAMA GRUBU 35-29-M00150_A_56395645_56395645</t>
  </si>
  <si>
    <t>29.11.2021 13:28:36</t>
  </si>
  <si>
    <t>29.11.2021 15:45:20</t>
  </si>
  <si>
    <t>29.11.2021 08:41:44</t>
  </si>
  <si>
    <t>29.11.2021 11:53:28</t>
  </si>
  <si>
    <t>SAKARLI KÖK 45-76-M00046_HatBaşıAyırıcı_53137225 M03_53137225</t>
  </si>
  <si>
    <t>29.11.2021 11:20:26</t>
  </si>
  <si>
    <t>29.11.2021 12:55:38</t>
  </si>
  <si>
    <t>TURGUTLU İM 45-83-A00001_ŞEHİR-1 L21_42295736</t>
  </si>
  <si>
    <t>29.11.2021 09:46:36</t>
  </si>
  <si>
    <t>29.11.2021 11:08:32</t>
  </si>
  <si>
    <t>29.11.2021 10:04:05</t>
  </si>
  <si>
    <t>29.11.2021 15:03:15</t>
  </si>
  <si>
    <t>29.11.2021 06:05:05</t>
  </si>
  <si>
    <t>29.11.2021 07:25:00</t>
  </si>
  <si>
    <t>29.11.2021 18:58:00</t>
  </si>
  <si>
    <t>29.11.2021 19:27:00</t>
  </si>
  <si>
    <t>AFŞAR TR-4 45-79-M00335_C_56386817_56386817</t>
  </si>
  <si>
    <t>29.11.2021 16:55:19</t>
  </si>
  <si>
    <t>30.11.2021 02:15:01</t>
  </si>
  <si>
    <t>29.11.2021 07:50:54</t>
  </si>
  <si>
    <t>29.11.2021 10:58:38</t>
  </si>
  <si>
    <t>FOÇA TR-22 35-23-L00022_42133863_56398886_56398886</t>
  </si>
  <si>
    <t>29.11.2021 19:30:07</t>
  </si>
  <si>
    <t>29.11.2021 21:09:49</t>
  </si>
  <si>
    <t>ALİAĞA TR-43 DM 35-17-M00043_GÜZELHİSAR ÇIKIŞI M13_2122094</t>
  </si>
  <si>
    <t>29.11.2021 13:31:36</t>
  </si>
  <si>
    <t>29.11.2021 14:43:00</t>
  </si>
  <si>
    <t>BAĞCILAR TR-1 45-78-M00683__72373229_72373229</t>
  </si>
  <si>
    <t>29.11.2021 18:18:28</t>
  </si>
  <si>
    <t>30.11.2021 01:00:01</t>
  </si>
  <si>
    <t>_48125429_56395993_56395993</t>
  </si>
  <si>
    <t>29.11.2021 15:22:37</t>
  </si>
  <si>
    <t>29.11.2021 17:39:55</t>
  </si>
  <si>
    <t>HACET TR-2 45-76-M00247_ H_79721158</t>
  </si>
  <si>
    <t>29.11.2021 22:36:06</t>
  </si>
  <si>
    <t>30.11.2021 00:09:59</t>
  </si>
  <si>
    <t>PİRİNÇÇİ TR-2 35-15-L00101_A_56361886_56361886</t>
  </si>
  <si>
    <t>29.11.2021 19:41:08</t>
  </si>
  <si>
    <t>29.11.2021 23:47:37</t>
  </si>
  <si>
    <t>_A_56385916_56385916</t>
  </si>
  <si>
    <t>29.11.2021 18:52:38</t>
  </si>
  <si>
    <t>30.11.2021 00:52:57</t>
  </si>
  <si>
    <t>TR-64 35-19-L00064_A_56389464_56389464</t>
  </si>
  <si>
    <t>29.11.2021 14:28:12</t>
  </si>
  <si>
    <t>29.11.2021 18:43:45</t>
  </si>
  <si>
    <t>29.11.2021 00:56:29</t>
  </si>
  <si>
    <t>29.11.2021 01:22:25</t>
  </si>
  <si>
    <t>TR-48 TEKEL 35-19-L00048__78938753_78938753</t>
  </si>
  <si>
    <t>29.11.2021 10:01:58</t>
  </si>
  <si>
    <t>29.11.2021 18:09:07</t>
  </si>
  <si>
    <t>HAMİDİYE TR-1 45-77-L00114_A_56395120_56395120</t>
  </si>
  <si>
    <t>29.11.2021 15:56:08</t>
  </si>
  <si>
    <t>29.11.2021 18:55:56</t>
  </si>
  <si>
    <t>LOKMANKUYU KÖK 35-15-L00903_48738064_56372795_56372795</t>
  </si>
  <si>
    <t>29.11.2021 22:04:33</t>
  </si>
  <si>
    <t>29.11.2021 23:15:59</t>
  </si>
  <si>
    <t>29.11.2021 08:35:56</t>
  </si>
  <si>
    <t>29.11.2021 11:15:00</t>
  </si>
  <si>
    <t>29.11.2021 08:51:36</t>
  </si>
  <si>
    <t>29.11.2021 10:25:28</t>
  </si>
  <si>
    <t>DM-1/59 35-29-M00059_48366396_60982730_60982730</t>
  </si>
  <si>
    <t>29.11.2021 11:36:35</t>
  </si>
  <si>
    <t>29.11.2021 14:28:53</t>
  </si>
  <si>
    <t>K-499 35-01-K00499_912323899_912323899</t>
  </si>
  <si>
    <t>29.11.2021 21:29:07</t>
  </si>
  <si>
    <t>30.11.2021 00:30:09</t>
  </si>
  <si>
    <t>M-1542 35-01-M01542_910810215_910810215</t>
  </si>
  <si>
    <t>29.11.2021 21:30:03</t>
  </si>
  <si>
    <t>29.11.2021 22:27:18</t>
  </si>
  <si>
    <t>_B_56403857_56403857</t>
  </si>
  <si>
    <t>29.11.2021 06:01:44</t>
  </si>
  <si>
    <t>29.11.2021 07:31:17</t>
  </si>
  <si>
    <t>HARMANDALI KÖK 45-71-M00061_AHMET KOCA M10_72231048</t>
  </si>
  <si>
    <t>29.11.2021 18:34:00</t>
  </si>
  <si>
    <t>29.11.2021 20:25:50</t>
  </si>
  <si>
    <t>FOÇA TR-14 35-23-L00014_C_56398928_56398928</t>
  </si>
  <si>
    <t>29.11.2021 08:55:49</t>
  </si>
  <si>
    <t>29.11.2021 11:50:35</t>
  </si>
  <si>
    <t>AKÇAKÖY TR-1 35-22-M00288_D_56389669_56389669</t>
  </si>
  <si>
    <t>29.11.2021 18:18:03</t>
  </si>
  <si>
    <t>29.11.2021 22:19:04</t>
  </si>
  <si>
    <t>29.11.2021 08:51:45</t>
  </si>
  <si>
    <t>29.11.2021 10:45:17</t>
  </si>
  <si>
    <t>KİRELLİ KÖK 35-29-L00809_BOYNUYOĞUN KÖK-TAMTAT L02_74719158</t>
  </si>
  <si>
    <t>29.11.2021 14:15:03</t>
  </si>
  <si>
    <t>29.11.2021 20:16:02</t>
  </si>
  <si>
    <t>ÖZBEK TR-4 (TR-234) 35-19-M00233_B_77618839_77618839</t>
  </si>
  <si>
    <t>29.11.2021 09:42:24</t>
  </si>
  <si>
    <t>29.11.2021 12:25:02</t>
  </si>
  <si>
    <t>DEĞİRMENDERE DM 35-22-M00085_ÇAMÖNÜ - ATAKÖY M09_50066612</t>
  </si>
  <si>
    <t>29.11.2021 13:50:16</t>
  </si>
  <si>
    <t>29.11.2021 15:25:23</t>
  </si>
  <si>
    <t>29.11.2021 20:18:42</t>
  </si>
  <si>
    <t>29.11.2021 20:24:55</t>
  </si>
  <si>
    <t>29.11.2021 12:57:30</t>
  </si>
  <si>
    <t>29.11.2021 20:02:27</t>
  </si>
  <si>
    <t>ALAŞEHİR TR-15 45-73-M00015_945673571_945673571</t>
  </si>
  <si>
    <t>29.11.2021 20:22:08</t>
  </si>
  <si>
    <t>29.11.2021 23:44:48</t>
  </si>
  <si>
    <t>29.11.2021 23:42:38</t>
  </si>
  <si>
    <t>30.11.2021 03:19:42</t>
  </si>
  <si>
    <t>DM-13/13 45-71-M00319_A_56396198_56396198</t>
  </si>
  <si>
    <t>29.11.2021 09:52:11</t>
  </si>
  <si>
    <t>29.11.2021 16:18:40</t>
  </si>
  <si>
    <t>TR-46 35-30-L00046_D_56402490_56402490</t>
  </si>
  <si>
    <t>29.11.2021 08:38:09</t>
  </si>
  <si>
    <t>29.11.2021 10:45:46</t>
  </si>
  <si>
    <t>M-2922 35-04-M02922_950180328_950180328</t>
  </si>
  <si>
    <t>29.11.2021 15:02:11</t>
  </si>
  <si>
    <t>29.11.2021 18:07:44</t>
  </si>
  <si>
    <t>MUTAFLAR OKUL ÖNÜ TR-1 35-32-L00070_946414599_946414599</t>
  </si>
  <si>
    <t>29.11.2021 08:45:35</t>
  </si>
  <si>
    <t>29.11.2021 09:39:52</t>
  </si>
  <si>
    <t>EĞRİLİMAN TR-1 35-21-L00098_A_56366475_56366475</t>
  </si>
  <si>
    <t>29.11.2021 07:37:31</t>
  </si>
  <si>
    <t>29.11.2021 21:43:16</t>
  </si>
  <si>
    <t>ÇAMLI KÖYÜ TR-1 35-10-L00024_A_56360049_56360049</t>
  </si>
  <si>
    <t>29.11.2021 20:27:14</t>
  </si>
  <si>
    <t>29.11.2021 21:34:04</t>
  </si>
  <si>
    <t>29.11.2021 06:50:28</t>
  </si>
  <si>
    <t>29.11.2021 12:44:55</t>
  </si>
  <si>
    <t>M-2911 35-01-M02911_E_56394862_56394862</t>
  </si>
  <si>
    <t>29.11.2021 09:57:24</t>
  </si>
  <si>
    <t>29.11.2021 10:45:04</t>
  </si>
  <si>
    <t>29.11.2021 14:33:00</t>
  </si>
  <si>
    <t>29.11.2021 15:15:59</t>
  </si>
  <si>
    <t>MESCİTLİ TR-1 35-15-L00095_B_56361008_56361008</t>
  </si>
  <si>
    <t>29.11.2021 10:29:37</t>
  </si>
  <si>
    <t>29.11.2021 15:47:40</t>
  </si>
  <si>
    <t>KÖSEALİ TR-1 45-78-M00781_B_56394820_56394820</t>
  </si>
  <si>
    <t>29.11.2021 13:15:53</t>
  </si>
  <si>
    <t>29.11.2021 14:06:30</t>
  </si>
  <si>
    <t>PAYAMLI M-1 KÖK 35-25-M00175_DONANIMLI YEDEK M16_72057730</t>
  </si>
  <si>
    <t>29.11.2021 11:30:36</t>
  </si>
  <si>
    <t>29.11.2021 14:46:00</t>
  </si>
  <si>
    <t>OVAKENT TR-12 35-15-L00634_950386805_950386805</t>
  </si>
  <si>
    <t>29.11.2021 21:23:59</t>
  </si>
  <si>
    <t>30.11.2021 01:18:36</t>
  </si>
  <si>
    <t>DAĞDERE TR-1 35-29-L00320_C_56395275_56395275</t>
  </si>
  <si>
    <t>29.11.2021 17:14:13</t>
  </si>
  <si>
    <t>29.11.2021 20:25:58</t>
  </si>
  <si>
    <t>29.11.2021 13:38:40</t>
  </si>
  <si>
    <t>29.11.2021 18:29:23</t>
  </si>
  <si>
    <t>29.11.2021 18:32:11</t>
  </si>
  <si>
    <t>MÜTEVELLİ TR-4 45-80-M00103_956537504_956537504</t>
  </si>
  <si>
    <t>29.11.2021 12:00:52</t>
  </si>
  <si>
    <t>29.11.2021 13:57:35</t>
  </si>
  <si>
    <t>M-1544 35-01-M01544_E_56382234_56382234</t>
  </si>
  <si>
    <t>29.11.2021 14:04:39</t>
  </si>
  <si>
    <t>29.11.2021 09:37:36</t>
  </si>
  <si>
    <t>29.11.2021 10:43:10</t>
  </si>
  <si>
    <t>29.11.2021 18:21:57</t>
  </si>
  <si>
    <t>29.11.2021 18:22:26</t>
  </si>
  <si>
    <t>DM-01/13 45-71-M00024__72374178_72374178</t>
  </si>
  <si>
    <t>29.11.2021 12:28:00</t>
  </si>
  <si>
    <t>29.11.2021 16:20:17</t>
  </si>
  <si>
    <t>M-2445 35-04-M02445__78985465_78985465</t>
  </si>
  <si>
    <t>29.11.2021 17:00:09</t>
  </si>
  <si>
    <t>29.11.2021 19:37:59</t>
  </si>
  <si>
    <t>ŞAMAR TR-1 45-71-M01445_A_56399604_56399604</t>
  </si>
  <si>
    <t>29.11.2021 12:56:00</t>
  </si>
  <si>
    <t>29.11.2021 21:03:32</t>
  </si>
  <si>
    <t>TR-27(M-727) 35-30-M00727_955299877_955299877</t>
  </si>
  <si>
    <t>29.11.2021 10:00:26</t>
  </si>
  <si>
    <t>29.11.2021 12:15:05</t>
  </si>
  <si>
    <t>TR-65 MOBİL ÖNÜ 35-19-L00065_5857752_56377392_56377392</t>
  </si>
  <si>
    <t>29.11.2021 18:52:00</t>
  </si>
  <si>
    <t>29.11.2021 20:05:26</t>
  </si>
  <si>
    <t>ARMUTLU TR-4 35-27-L00004_98831598_98831598</t>
  </si>
  <si>
    <t>29.11.2021 02:22:31</t>
  </si>
  <si>
    <t>29.11.2021 03:09:35</t>
  </si>
  <si>
    <t>ÖDEMİŞ İM 35-15-A00001_BOZDAĞ L26_2309738</t>
  </si>
  <si>
    <t>29.11.2021 22:51:03</t>
  </si>
  <si>
    <t>29.11.2021 23:23:06</t>
  </si>
  <si>
    <t>ILIPINAR TR-1 35-23-M00081_950410581_950410581</t>
  </si>
  <si>
    <t>29.11.2021 09:12:27</t>
  </si>
  <si>
    <t>29.11.2021 14:14:17</t>
  </si>
  <si>
    <t>29.11.2021 19:49:09</t>
  </si>
  <si>
    <t>30.11.2021 02:44:14</t>
  </si>
  <si>
    <t>M-626 35-09-M00626_A_56368867_56368867</t>
  </si>
  <si>
    <t>29.11.2021 12:57:56</t>
  </si>
  <si>
    <t>29.11.2021 14:12:36</t>
  </si>
  <si>
    <t>YAYLAKÖY TR-1 35-24-M00088_6481004_56354741_56354741</t>
  </si>
  <si>
    <t>29.11.2021 14:16:16</t>
  </si>
  <si>
    <t>29.11.2021 18:34:38</t>
  </si>
  <si>
    <t>29.11.2021 11:06:00</t>
  </si>
  <si>
    <t>29.11.2021 16:37:29</t>
  </si>
  <si>
    <t>BAHADIRLAR TR-6 OVA 45-79-M00146_45-79-M00146_2350031</t>
  </si>
  <si>
    <t>29.11.2021 14:27:29</t>
  </si>
  <si>
    <t>29.11.2021 18:01:12</t>
  </si>
  <si>
    <t>YAĞCILAR TR-1 35-19-M00226_B_56376715_56376715</t>
  </si>
  <si>
    <t>29.11.2021 16:39:34</t>
  </si>
  <si>
    <t>29.11.2021 21:41:41</t>
  </si>
  <si>
    <t>TR-29 YILDIZ AKYOKUŞ 45-81-M00029_45-81-M00029_2376458</t>
  </si>
  <si>
    <t>29.11.2021 14:51:00</t>
  </si>
  <si>
    <t>29.11.2021 15:48:43</t>
  </si>
  <si>
    <t>ÇAMLI KÖYÜ TR-1 35-10-L00024__81570989_81570989</t>
  </si>
  <si>
    <t>29.11.2021 08:44:44</t>
  </si>
  <si>
    <t>29.11.2021 09:55:40</t>
  </si>
  <si>
    <t>BAHÇELİ TR-1 35-30-L00147_35-30-L00147_2361405</t>
  </si>
  <si>
    <t>29.11.2021 12:26:04</t>
  </si>
  <si>
    <t>29.11.2021 18:10:52</t>
  </si>
  <si>
    <t>TR-26 TARIMSAL SULAMA 45-80-M01026_956564333_956564333</t>
  </si>
  <si>
    <t>29.11.2021 08:38:23</t>
  </si>
  <si>
    <t>29.11.2021 10:32:11</t>
  </si>
  <si>
    <t>29.11.2021 07:40:48</t>
  </si>
  <si>
    <t>29.11.2021 10:09:09</t>
  </si>
  <si>
    <t>DM-14/3C 45-71-M02285_953196983_953196983</t>
  </si>
  <si>
    <t>29.11.2021 21:04:34</t>
  </si>
  <si>
    <t>30.11.2021 03:16:20</t>
  </si>
  <si>
    <t>KABAZLI TR-1 45-78-M00677_49289803_56400633_56400633</t>
  </si>
  <si>
    <t>29.11.2021 17:02:53</t>
  </si>
  <si>
    <t>29.11.2021 23:04:37</t>
  </si>
  <si>
    <t>KABAKUM KÖK-9 35-30-L00126_DİKİLİ İM 15,8 (KABAKUM FİDERİ ) L01_72067080</t>
  </si>
  <si>
    <t>29.11.2021 21:42:02</t>
  </si>
  <si>
    <t>29.11.2021 21:45:46</t>
  </si>
  <si>
    <t>ÇANKAYA KÖK 35-26-M00587_TORUN M05_65934376</t>
  </si>
  <si>
    <t>29.11.2021 09:28:44</t>
  </si>
  <si>
    <t>29.11.2021 10:10:16</t>
  </si>
  <si>
    <t>SIRIMLI TR-1 35-31-L00201_35-31-L00201_2365089</t>
  </si>
  <si>
    <t>29.11.2021 13:54:00</t>
  </si>
  <si>
    <t>29.11.2021 15:03:24</t>
  </si>
  <si>
    <t>29.11.2021 10:03:47</t>
  </si>
  <si>
    <t>29.11.2021 11:57:44</t>
  </si>
  <si>
    <t>DM-2 35-17-M00002_ALİAĞA TM-1(BELEDİYE-1) M01_2123132</t>
  </si>
  <si>
    <t>29.11.2021 20:27:31</t>
  </si>
  <si>
    <t>29.11.2021 20:42:00</t>
  </si>
  <si>
    <t>GÜZELKÖY KÖK 45-71-M00123_SULAMA M06_50218076</t>
  </si>
  <si>
    <t>29.11.2021 15:26:15</t>
  </si>
  <si>
    <t>30.11.2021 02:59:34</t>
  </si>
  <si>
    <t>EMİRLİ TR-11 35-15-L01143__72373619_72373619</t>
  </si>
  <si>
    <t>29.11.2021 06:40:33</t>
  </si>
  <si>
    <t>29.11.2021 12:44:03</t>
  </si>
  <si>
    <t>M-1233 35-01-M01233_TRAFO-1 M04_41906440</t>
  </si>
  <si>
    <t>29.11.2021 09:03:01</t>
  </si>
  <si>
    <t>29.11.2021 17:03:59</t>
  </si>
  <si>
    <t>M-195 35-02-M00195_A_56360429_56360429</t>
  </si>
  <si>
    <t>29.11.2021 13:14:52</t>
  </si>
  <si>
    <t>29.11.2021 14:40:24</t>
  </si>
  <si>
    <t>TR-11/9C 45-71-M01975_A_56365192_56365192</t>
  </si>
  <si>
    <t>29.11.2021 07:10:00</t>
  </si>
  <si>
    <t>29.11.2021 09:52:13</t>
  </si>
  <si>
    <t>29.11.2021 16:02:00</t>
  </si>
  <si>
    <t>29.11.2021 17:45:06</t>
  </si>
  <si>
    <t>DM-3/13 35-29-M00090_48371317_56361193_56361193</t>
  </si>
  <si>
    <t>29.11.2021 14:41:19</t>
  </si>
  <si>
    <t>29.11.2021 23:56:53</t>
  </si>
  <si>
    <t>K-802 35-01-K00802_TRAFO K03_2052786</t>
  </si>
  <si>
    <t>29.11.2021 09:49:15</t>
  </si>
  <si>
    <t>29.11.2021 16:58:45</t>
  </si>
  <si>
    <t>29.11.2021 07:55:02</t>
  </si>
  <si>
    <t>29.11.2021 10:18:17</t>
  </si>
  <si>
    <t>PEŞREFLİ  TR-1 35-29-L00450__72569549_72569549</t>
  </si>
  <si>
    <t>29.11.2021 10:12:36</t>
  </si>
  <si>
    <t>KORDON KÖK 45-78-M00730_ÇAKALDOĞAN M03_2105509</t>
  </si>
  <si>
    <t>29.11.2021 17:49:16</t>
  </si>
  <si>
    <t>29.11.2021 17:49:51</t>
  </si>
  <si>
    <t>L-10 MEZARLIK YANI 35-14-L00010_956657631_956657631</t>
  </si>
  <si>
    <t>29.11.2021 15:59:54</t>
  </si>
  <si>
    <t>29.11.2021 20:25:53</t>
  </si>
  <si>
    <t>TOKİ TR-1 35-29-M00132_35-29-M00132_2360948</t>
  </si>
  <si>
    <t>29.11.2021 09:29:50</t>
  </si>
  <si>
    <t>29.11.2021 13:11:53</t>
  </si>
  <si>
    <t>DOĞANCI TR-3 35-31-L00336_47796974_56352957_56352957</t>
  </si>
  <si>
    <t>30.11.2021 00:33:37</t>
  </si>
  <si>
    <t>HALİLBEYLİ TR-1 KÖK 35-27-M01057_TEKİNLER M06_61283855</t>
  </si>
  <si>
    <t>29.11.2021 14:10:34</t>
  </si>
  <si>
    <t>29.11.2021 17:29:39</t>
  </si>
  <si>
    <t>EYKO TR-6 35-30-M00032_35-30-M00032_2372067</t>
  </si>
  <si>
    <t>29.11.2021 10:10:38</t>
  </si>
  <si>
    <t>29.11.2021 15:07:35</t>
  </si>
  <si>
    <t>K-2823 35-02-K02823_35-02-K02823_2363600</t>
  </si>
  <si>
    <t>29.11.2021 15:17:00</t>
  </si>
  <si>
    <t>29.11.2021 18:43:20</t>
  </si>
  <si>
    <t>YAĞCILLI TR-3 45-82-M00329_C_56385119_56385119</t>
  </si>
  <si>
    <t>29.11.2021 20:26:18</t>
  </si>
  <si>
    <t>29.11.2021 23:49:43</t>
  </si>
  <si>
    <t>29.11.2021 20:08:59</t>
  </si>
  <si>
    <t>29.11.2021 20:10:24</t>
  </si>
  <si>
    <t>KABAKUM KÖK-9 35-30-L00126_KABAKUM KÖY L05_72067142</t>
  </si>
  <si>
    <t>29.11.2021 22:43:17</t>
  </si>
  <si>
    <t>30.11.2021 00:38:34</t>
  </si>
  <si>
    <t>29.11.2021 09:01:46</t>
  </si>
  <si>
    <t>29.11.2021 17:26:39</t>
  </si>
  <si>
    <t>DOĞANBEY KÖK 35-14-M00100_DOĞANKENT SİTESİ M02_80639820</t>
  </si>
  <si>
    <t>29.11.2021 17:11:25</t>
  </si>
  <si>
    <t>M-1687 35-02-M01687_910442442_910442442</t>
  </si>
  <si>
    <t>29.11.2021 20:45:28</t>
  </si>
  <si>
    <t>29.11.2021 22:38:01</t>
  </si>
  <si>
    <t>BALÇOVA İM 35-07-A00001_TELEFERİK K06_42778676</t>
  </si>
  <si>
    <t>29.11.2021 05:41:00</t>
  </si>
  <si>
    <t>29.11.2021 05:50:42</t>
  </si>
  <si>
    <t>29.11.2021 13:33:26</t>
  </si>
  <si>
    <t>29.11.2021 16:48:50</t>
  </si>
  <si>
    <t>AŞAĞIÇOBANİSA TR-13 45-71-M00932_45-71-M00932_2355101</t>
  </si>
  <si>
    <t>29.11.2021 20:27:27</t>
  </si>
  <si>
    <t>30.11.2021 14:11:49</t>
  </si>
  <si>
    <t>TR-18 35-17-M00018__56378406_56378406</t>
  </si>
  <si>
    <t>29.11.2021 12:09:56</t>
  </si>
  <si>
    <t>29.11.2021 13:32:56</t>
  </si>
  <si>
    <t>TR-78/1 45-83-L00305_955139995_955139995</t>
  </si>
  <si>
    <t>29.11.2021 21:03:46</t>
  </si>
  <si>
    <t>29.11.2021 22:37:44</t>
  </si>
  <si>
    <t>29.11.2021 14:27:05</t>
  </si>
  <si>
    <t>29.11.2021 15:08:17</t>
  </si>
  <si>
    <t>BADEMLİ HACIMUSA MEV. TR-29 35-15-L01020_C_56361202_56361202</t>
  </si>
  <si>
    <t>30.11.2021 00:33:45</t>
  </si>
  <si>
    <t>TR-56 35-30-L00056_43005979_56401191_56401191</t>
  </si>
  <si>
    <t>29.11.2021 11:57:43</t>
  </si>
  <si>
    <t>29.11.2021 17:38:47</t>
  </si>
  <si>
    <t>PAMUKYAZI-3 35-26-L00382_956601840_956601840</t>
  </si>
  <si>
    <t>29.11.2021 11:36:05</t>
  </si>
  <si>
    <t>29.11.2021 13:54:52</t>
  </si>
  <si>
    <t>DM-9/12-A 45-71-M01919_B_56398246_56398246</t>
  </si>
  <si>
    <t>29.11.2021 11:15:31</t>
  </si>
  <si>
    <t>29.11.2021 15:37:13</t>
  </si>
  <si>
    <t>HÜSNÜ MOLA SULAMA TR 45-71-M01342_DIREK TIPI TRAFO HUCRESI H01_2091218</t>
  </si>
  <si>
    <t>29.11.2021 09:26:43</t>
  </si>
  <si>
    <t>30.11.2021 02:44:32</t>
  </si>
  <si>
    <t>29.11.2021 15:05:50</t>
  </si>
  <si>
    <t>29.11.2021 18:57:51</t>
  </si>
  <si>
    <t>PAYAMLI M-21 35-25-M00171_A_56376323_56376323</t>
  </si>
  <si>
    <t>29.11.2021 09:10:40</t>
  </si>
  <si>
    <t>29.11.2021 10:19:30</t>
  </si>
  <si>
    <t>TR-2/92-1 45-83-L00132_48122544_56397388_56397388</t>
  </si>
  <si>
    <t>29.11.2021 11:13:18</t>
  </si>
  <si>
    <t>29.11.2021 15:45:16</t>
  </si>
  <si>
    <t>AHMETLİ İM 45-84-A00001_BAHÇECİK L17_2332505</t>
  </si>
  <si>
    <t>29.11.2021 17:11:21</t>
  </si>
  <si>
    <t>29.11.2021 20:59:12</t>
  </si>
  <si>
    <t>K-799 35-01-K00799_911926876_911926876</t>
  </si>
  <si>
    <t>29.11.2021 17:21:12</t>
  </si>
  <si>
    <t>29.11.2021 23:04:06</t>
  </si>
  <si>
    <t>EMLAKDERE TR-1 45-71-M01025_45-71-M01025_2374530</t>
  </si>
  <si>
    <t>29.11.2021 11:49:47</t>
  </si>
  <si>
    <t>29.11.2021 17:30:40</t>
  </si>
  <si>
    <t>29.11.2021 17:48:41</t>
  </si>
  <si>
    <t>29.11.2021 17:49:26</t>
  </si>
  <si>
    <t>BAHÇEDERE TR-1 45-73-M00556_B_56401644_56401644</t>
  </si>
  <si>
    <t>29.11.2021 08:31:57</t>
  </si>
  <si>
    <t>29.11.2021 10:59:58</t>
  </si>
  <si>
    <t>YUKARIBEY DM (TR-3) 35-16-M00866_BERGAMA TM M01_79464765</t>
  </si>
  <si>
    <t>29.11.2021 19:02:01</t>
  </si>
  <si>
    <t>29.11.2021 19:14:47</t>
  </si>
  <si>
    <t>BALABANLI KÖYÜ MUSTAFA BOZ SULAMA GRB TR-10 35-15-M00255_A_56370693_56370693</t>
  </si>
  <si>
    <t>29.11.2021 18:43:54</t>
  </si>
  <si>
    <t>30.11.2021 02:42:55</t>
  </si>
  <si>
    <t>GÖKÇEN MEZARLIK YANI TR 35-29-L00775_35-29-L00775_72353685</t>
  </si>
  <si>
    <t>29.11.2021 22:43:59</t>
  </si>
  <si>
    <t>30.11.2021 01:31:31</t>
  </si>
  <si>
    <t>ÖRENCİK TR-4 45-73-M00554_45-73-M00554_2360634</t>
  </si>
  <si>
    <t>29.11.2021 18:13:21</t>
  </si>
  <si>
    <t>29.11.2021 21:16:22</t>
  </si>
  <si>
    <t>DM-25/18 45-71-M00366_953239455_953239455</t>
  </si>
  <si>
    <t>29.11.2021 01:21:59</t>
  </si>
  <si>
    <t>29.11.2021 02:38:48</t>
  </si>
  <si>
    <t>URLA İM 35-19-A00001_TR-2 ŞEHİR FİDERİ L02_2048623</t>
  </si>
  <si>
    <t>29.11.2021 05:38:41</t>
  </si>
  <si>
    <t>TR-33 45-77-L00033_B_56363364_56363364</t>
  </si>
  <si>
    <t>29.11.2021 10:45:37</t>
  </si>
  <si>
    <t>29.11.2021 13:20:19</t>
  </si>
  <si>
    <t>BEBEKLİ AHMETAĞA TR-2 45-77-L00488_945496016_945496016</t>
  </si>
  <si>
    <t>29.11.2021 23:44:52</t>
  </si>
  <si>
    <t>30.11.2021 02:19:53</t>
  </si>
  <si>
    <t>YENİ FOÇA TR-30 35-23-M00030_C_56365762_56365762</t>
  </si>
  <si>
    <t>29.11.2021 19:51:21</t>
  </si>
  <si>
    <t>29.11.2021 06:53:02</t>
  </si>
  <si>
    <t>29.11.2021 07:46:51</t>
  </si>
  <si>
    <t>M-2040 35-01-M02040_911187805_911187805</t>
  </si>
  <si>
    <t>29.11.2021 21:14:11</t>
  </si>
  <si>
    <t>29.11.2021 22:08:37</t>
  </si>
  <si>
    <t>VİZİLLER TR-1 45-81-M00133_A_56399177_56399177</t>
  </si>
  <si>
    <t>29.11.2021 14:53:48</t>
  </si>
  <si>
    <t>29.11.2021 17:03:04</t>
  </si>
  <si>
    <t>KOYUNDERE TR-8 35-28-M00163_7117113_56367165_56367165</t>
  </si>
  <si>
    <t>29.11.2021 07:21:56</t>
  </si>
  <si>
    <t>29.11.2021 11:27:13</t>
  </si>
  <si>
    <t>ÇAYIRLI KARŞIYAKA TR-3 35-29-L00164_35-29-L00164_72404228</t>
  </si>
  <si>
    <t>29.11.2021 12:29:11</t>
  </si>
  <si>
    <t>29.11.2021 16:31:52</t>
  </si>
  <si>
    <t>29.11.2021 19:02:41</t>
  </si>
  <si>
    <t>29.11.2021 19:25:00</t>
  </si>
  <si>
    <t>YENİ HARMANDALI TR-1 45-71-M00893_45-71-M00893_2356815</t>
  </si>
  <si>
    <t>29.11.2021 20:55:48</t>
  </si>
  <si>
    <t>29.11.2021 23:51:33</t>
  </si>
  <si>
    <t>BAĞYURDU DM-1/12 35-27-L00230_913249238_913249238</t>
  </si>
  <si>
    <t>29.11.2021 12:25:51</t>
  </si>
  <si>
    <t>29.11.2021 14:45:27</t>
  </si>
  <si>
    <t>MENEMEN TR-65 35-28-L00065_B_56357587_56357587</t>
  </si>
  <si>
    <t>29.11.2021 13:04:37</t>
  </si>
  <si>
    <t>29.11.2021 15:51:20</t>
  </si>
  <si>
    <t>K-1087 35-01-K01087_911034881_911034881</t>
  </si>
  <si>
    <t>29.11.2021 14:22:52</t>
  </si>
  <si>
    <t>29.11.2021 16:09:19</t>
  </si>
  <si>
    <t>GÖKÇEÖREN TR-3 45-77-M00032_45-77-M00032_2367570</t>
  </si>
  <si>
    <t>29.11.2021 07:41:45</t>
  </si>
  <si>
    <t>M-1896 35-09-M01896_949766918_949766918</t>
  </si>
  <si>
    <t>29.11.2021 11:31:26</t>
  </si>
  <si>
    <t>29.11.2021 16:13:50</t>
  </si>
  <si>
    <t>AKSELENDİ TR-7 45-72-L00837_A_56406202_56406202</t>
  </si>
  <si>
    <t>29.11.2021 17:09:00</t>
  </si>
  <si>
    <t>30.11.2021 00:14:48</t>
  </si>
  <si>
    <t>BADEMLİ TR-5 35-30-L00102_B_56353293_56353293</t>
  </si>
  <si>
    <t>29.11.2021 11:36:00</t>
  </si>
  <si>
    <t>29.11.2021 14:24:17</t>
  </si>
  <si>
    <t>KARABURÇ KÖK 35-31-L00253_SULAMA GURUBU L04_2113676</t>
  </si>
  <si>
    <t>29.11.2021 19:52:02</t>
  </si>
  <si>
    <t>29.11.2021 21:25:34</t>
  </si>
  <si>
    <t>KUŞÇULAR TR-11(KASABA EVLERİ) 35-19-M00264__72374392_72374392</t>
  </si>
  <si>
    <t>29.11.2021 08:26:55</t>
  </si>
  <si>
    <t>29.11.2021 10:27:35</t>
  </si>
  <si>
    <t>KARAAĞAÇLI TR-3 45-71-M01083_C_56353029_56353029</t>
  </si>
  <si>
    <t>29.11.2021 11:25:16</t>
  </si>
  <si>
    <t>29.11.2021 20:12:04</t>
  </si>
  <si>
    <t>GEDİK TR-1 35-31-L00135_47845292_56391877_56391877</t>
  </si>
  <si>
    <t>29.11.2021 18:06:58</t>
  </si>
  <si>
    <t>30.11.2021 02:57:47</t>
  </si>
  <si>
    <t>29.11.2021 11:09:17</t>
  </si>
  <si>
    <t>29.11.2021 11:29:54</t>
  </si>
  <si>
    <t>SAMİ ERDOĞAN SULAMA GRUBU 35-29-L00350_A_56407110_56407110</t>
  </si>
  <si>
    <t>29.11.2021 11:22:02</t>
  </si>
  <si>
    <t>29.11.2021 12:52:01</t>
  </si>
  <si>
    <t>TR-19 35-27-M00019__56371242_56371242</t>
  </si>
  <si>
    <t>29.11.2021 21:01:34</t>
  </si>
  <si>
    <t>29.11.2021 23:28:22</t>
  </si>
  <si>
    <t>DM-8/5 45-71-M02257__73544161_73544161</t>
  </si>
  <si>
    <t>29.11.2021 17:45:00</t>
  </si>
  <si>
    <t>29.11.2021 22:07:10</t>
  </si>
  <si>
    <t>TR-18 35-17-M00018_11573043_56390726_56390726</t>
  </si>
  <si>
    <t>29.11.2021 10:21:19</t>
  </si>
  <si>
    <t>29.11.2021 11:34:11</t>
  </si>
  <si>
    <t>TR-66 35-16-L00066_47553412_56355226_56355226</t>
  </si>
  <si>
    <t>29.11.2021 14:48:51</t>
  </si>
  <si>
    <t>29.11.2021 17:28:56</t>
  </si>
  <si>
    <t>TR-28 35-19-L00028_956696426_956696426</t>
  </si>
  <si>
    <t>29.11.2021 12:19:49</t>
  </si>
  <si>
    <t>29.11.2021 14:45:28</t>
  </si>
  <si>
    <t>ALTINKÖY DUMANDAMLARI TR-1 45-81-M00118_A_56399515_56399515</t>
  </si>
  <si>
    <t>29.11.2021 16:53:26</t>
  </si>
  <si>
    <t>29.11.2021 20:46:54</t>
  </si>
  <si>
    <t>M-1547 35-03-M01547_35-03-M01547_2372693</t>
  </si>
  <si>
    <t>29.11.2021 13:36:26</t>
  </si>
  <si>
    <t>29.11.2021 14:58:37</t>
  </si>
  <si>
    <t>M-992 35-03-M00992_D_56381823_56381823</t>
  </si>
  <si>
    <t>29.11.2021 11:54:06</t>
  </si>
  <si>
    <t>29.11.2021 14:41:37</t>
  </si>
  <si>
    <t>YİĞİTLER TR-2 35-27-L00224_35-27-L00224_61283954</t>
  </si>
  <si>
    <t>29.11.2021 18:23:08</t>
  </si>
  <si>
    <t>29.11.2021 19:58:16</t>
  </si>
  <si>
    <t>29.11.2021 18:59:49</t>
  </si>
  <si>
    <t>29.11.2021 19:00:31</t>
  </si>
  <si>
    <t>29.11.2021 07:32:11</t>
  </si>
  <si>
    <t>29.11.2021 11:07:25</t>
  </si>
  <si>
    <t>29.11.2021 12:43:00</t>
  </si>
  <si>
    <t>30.11.2021 04:28:03</t>
  </si>
  <si>
    <t>ULUDERBENT TR-2 45-73-M00492_45-73-M00492_80738816</t>
  </si>
  <si>
    <t>29.11.2021 19:42:11</t>
  </si>
  <si>
    <t>29.11.2021 23:27:31</t>
  </si>
  <si>
    <t>EMİRALEM TR-18 KÖK 35-28-M00239_EMİRALEM TR-15 M04_66567534</t>
  </si>
  <si>
    <t>29.11.2021 11:40:14</t>
  </si>
  <si>
    <t>29.11.2021 18:15:23</t>
  </si>
  <si>
    <t>FOÇAKÖY TR-3 35-23-M00224_A_65513239_65513239</t>
  </si>
  <si>
    <t>29.11.2021 15:47:38</t>
  </si>
  <si>
    <t>29.11.2021 18:56:11</t>
  </si>
  <si>
    <t>SELİMŞAHLAR TR-2 45-71-M00137_A_56352410_56352410</t>
  </si>
  <si>
    <t>29.11.2021 13:05:07</t>
  </si>
  <si>
    <t>30.11.2021 03:27:15</t>
  </si>
  <si>
    <t>MURADİYE TR-6 45-71-M01473_A_56393370_56393370</t>
  </si>
  <si>
    <t>29.11.2021 06:10:09</t>
  </si>
  <si>
    <t>30.11.2021 02:43:54</t>
  </si>
  <si>
    <t>29.11.2021 14:21:17</t>
  </si>
  <si>
    <t>29.11.2021 18:35:55</t>
  </si>
  <si>
    <t>SAİP TR-2 35-21-L00103_B_56394901_56394901</t>
  </si>
  <si>
    <t>29.11.2021 16:53:49</t>
  </si>
  <si>
    <t>30.11.2021 02:59:41</t>
  </si>
  <si>
    <t>29.11.2021 00:42:43</t>
  </si>
  <si>
    <t>29.11.2021 01:55:59</t>
  </si>
  <si>
    <t>29.11.2021 16:09:56</t>
  </si>
  <si>
    <t>DOĞANCI AYVAZLAR TR-5 35-31-L00327_47798718_56353019_56353019</t>
  </si>
  <si>
    <t>29.11.2021 09:18:14</t>
  </si>
  <si>
    <t>29.11.2021 15:21:57</t>
  </si>
  <si>
    <t>SOMA DM-5/17 45-82-M00421_DM-2 GİRİŞ M06_2035031</t>
  </si>
  <si>
    <t>29.11.2021 13:53:14</t>
  </si>
  <si>
    <t>29.11.2021 14:38:37</t>
  </si>
  <si>
    <t>29.11.2021 08:15:40</t>
  </si>
  <si>
    <t>29.11.2021 10:15:29</t>
  </si>
  <si>
    <t>DEREKÖY TR-1 45-84-L00015_955181427_955181427</t>
  </si>
  <si>
    <t>29.11.2021 11:00:38</t>
  </si>
  <si>
    <t>29.11.2021 11:58:02</t>
  </si>
  <si>
    <t>29.11.2021 23:17:49</t>
  </si>
  <si>
    <t>30.11.2021 00:55:42</t>
  </si>
  <si>
    <t>KUYUCAK TR-2 35-27-M00864_B_56371787_56371787</t>
  </si>
  <si>
    <t>29.11.2021 15:19:16</t>
  </si>
  <si>
    <t>29.11.2021 22:38:12</t>
  </si>
  <si>
    <t>TR-68 H.İBRAHİM ÇAYLIOĞLU 35-15-L00068_B_56367942_56367942</t>
  </si>
  <si>
    <t>29.11.2021 05:54:41</t>
  </si>
  <si>
    <t>29.11.2021 08:12:34</t>
  </si>
  <si>
    <t>SAMİ ERDOĞAN SULAMA GRUBU 35-29-L00350_35-29-L00350_2360619</t>
  </si>
  <si>
    <t>29.11.2021 16:24:54</t>
  </si>
  <si>
    <t>30.11.2021 02:10:14</t>
  </si>
  <si>
    <t>MORDOĞAN TR-1 35-21-L00201_C_56377164_56377164</t>
  </si>
  <si>
    <t>29.11.2021 08:19:28</t>
  </si>
  <si>
    <t>29.11.2021 21:25:58</t>
  </si>
  <si>
    <t>M-531 KAVAKLIDERE KÖK 35-02-M00531__76654977_76654977</t>
  </si>
  <si>
    <t>29.11.2021 08:35:42</t>
  </si>
  <si>
    <t>29.11.2021 10:27:07</t>
  </si>
  <si>
    <t>SUBAŞI İM 35-26-A00002_KIRBAŞ L01_2304031</t>
  </si>
  <si>
    <t>29.11.2021 09:41:13</t>
  </si>
  <si>
    <t>29.11.2021 10:11:56</t>
  </si>
  <si>
    <t>M-460 35-03-M00460_35-03-M00460_2356559</t>
  </si>
  <si>
    <t>29.11.2021 10:08:58</t>
  </si>
  <si>
    <t>29.11.2021 13:42:42</t>
  </si>
  <si>
    <t>29.11.2021 14:40:00</t>
  </si>
  <si>
    <t>29.11.2021 17:05:55</t>
  </si>
  <si>
    <t>GÜNEŞLİ KÖK 45-75-M00056_KÖSELER - ULGAR M01_67577915</t>
  </si>
  <si>
    <t>29.11.2021 22:50:27</t>
  </si>
  <si>
    <t>29.11.2021 23:59:57</t>
  </si>
  <si>
    <t>PAYAMLI M-28 35-25-M00195_7031238_56354832_56354832</t>
  </si>
  <si>
    <t>29.11.2021 17:01:26</t>
  </si>
  <si>
    <t>29.11.2021 20:03:09</t>
  </si>
  <si>
    <t>TOPARLAR KARŞI MAH.TR-2 35-29-L00324_B_56395291_56395291</t>
  </si>
  <si>
    <t>29.11.2021 13:30:17</t>
  </si>
  <si>
    <t>29.11.2021 20:35:08</t>
  </si>
  <si>
    <t>29.11.2021 08:10:01</t>
  </si>
  <si>
    <t>29.11.2021 10:22:10</t>
  </si>
  <si>
    <t>YENİFOÇA TR-1 DM 35-23-M00001_A_56399269_56399269</t>
  </si>
  <si>
    <t>29.11.2021 20:40:14</t>
  </si>
  <si>
    <t>29.11.2021 22:06:14</t>
  </si>
  <si>
    <t>DM-1/25-A 35-29-M00102_48345566_56367741_56367741</t>
  </si>
  <si>
    <t>29.11.2021 13:02:58</t>
  </si>
  <si>
    <t>29.11.2021 15:14:08</t>
  </si>
  <si>
    <t>AKTAŞ HAVUT DERESİ TR 45-77-L00262_A_56385076_56385076</t>
  </si>
  <si>
    <t>29.11.2021 13:04:20</t>
  </si>
  <si>
    <t>29.11.2021 19:51:04</t>
  </si>
  <si>
    <t>M-715 35-17-M00715_950301175_950301175</t>
  </si>
  <si>
    <t>29.11.2021 12:47:53</t>
  </si>
  <si>
    <t>29.11.2021 22:48:54</t>
  </si>
  <si>
    <t>DM-25/17 45-71-M00049_DM-25/17A M06_61319576</t>
  </si>
  <si>
    <t>29.11.2021 11:31:00</t>
  </si>
  <si>
    <t>29.11.2021 12:37:11</t>
  </si>
  <si>
    <t>TR-85 45-78-L00085_953263739_953263739</t>
  </si>
  <si>
    <t>29.11.2021 18:00:37</t>
  </si>
  <si>
    <t>29.11.2021 20:09:19</t>
  </si>
  <si>
    <t>DM-8/9-B 45-71-M02281__73525067_73525067</t>
  </si>
  <si>
    <t>29.11.2021 11:31:10</t>
  </si>
  <si>
    <t>29.11.2021 19:08:17</t>
  </si>
  <si>
    <t>ULUCAK DM-2/3 35-27-M00336_B_56364615_56364615</t>
  </si>
  <si>
    <t>29.11.2021 15:58:06</t>
  </si>
  <si>
    <t>29.11.2021 22:52:32</t>
  </si>
  <si>
    <t>HARMANDALI DM-3 (M-211) 35-09-M00211_912531779_912531779</t>
  </si>
  <si>
    <t>29.11.2021 19:51:12</t>
  </si>
  <si>
    <t>30.11.2021 00:57:33</t>
  </si>
  <si>
    <t>M-2112 35-03-M02112_A_56365376_56365376</t>
  </si>
  <si>
    <t>29.11.2021 22:57:27</t>
  </si>
  <si>
    <t>30.11.2021 04:18:47</t>
  </si>
  <si>
    <t>MENEMEN TR-3 35-28-L00003_B_56359438_56359438</t>
  </si>
  <si>
    <t>29.11.2021 06:59:01</t>
  </si>
  <si>
    <t>29.11.2021 10:03:14</t>
  </si>
  <si>
    <t>BAHÇELİ KÖK-5 35-30-M00232_ALTIN OVA GİRİŞ - GERİLİM M02_72078197</t>
  </si>
  <si>
    <t>29.11.2021 19:09:32</t>
  </si>
  <si>
    <t>29.11.2021 21:46:34</t>
  </si>
  <si>
    <t>TR-53 45-78-L00053_953250663_953250663</t>
  </si>
  <si>
    <t>30.11.2021 02:07:24</t>
  </si>
  <si>
    <t>29.11.2021 07:10:19</t>
  </si>
  <si>
    <t>29.11.2021 08:15:41</t>
  </si>
  <si>
    <t>K-435 35-02-K00435_B_56363457_56363457</t>
  </si>
  <si>
    <t>29.11.2021 13:36:25</t>
  </si>
  <si>
    <t>29.11.2021 16:26:08</t>
  </si>
  <si>
    <t>29.11.2021 06:04:13</t>
  </si>
  <si>
    <t>29.11.2021 16:07:19</t>
  </si>
  <si>
    <t>29.11.2021 17:44:01</t>
  </si>
  <si>
    <t>29.11.2021 20:51:40</t>
  </si>
  <si>
    <t>29.11.2021 01:08:00</t>
  </si>
  <si>
    <t>KARABURUN TR-1/9 35-21-L00024_B_56357252_56357252</t>
  </si>
  <si>
    <t>29.11.2021 07:22:57</t>
  </si>
  <si>
    <t>29.11.2021 17:04:03</t>
  </si>
  <si>
    <t>29.11.2021 11:47:45</t>
  </si>
  <si>
    <t>29.11.2021 14:14:49</t>
  </si>
  <si>
    <t>29.11.2021 21:30:46</t>
  </si>
  <si>
    <t>29.11.2021 22:05:00</t>
  </si>
  <si>
    <t>ÇERİKÖZÜ YAYLA TR-2 35-29-L00327__72410800_72410800</t>
  </si>
  <si>
    <t>29.11.2021 12:23:02</t>
  </si>
  <si>
    <t>29.11.2021 16:40:57</t>
  </si>
  <si>
    <t>29.11.2021 18:51:41</t>
  </si>
  <si>
    <t>29.11.2021 20:28:17</t>
  </si>
  <si>
    <t>K-3499 35-03-K03499_A_56365920_56365920</t>
  </si>
  <si>
    <t>29.11.2021 13:58:03</t>
  </si>
  <si>
    <t>29.11.2021 17:41:21</t>
  </si>
  <si>
    <t>SART TR-3 45-78-M00175_B_56393341_56393341</t>
  </si>
  <si>
    <t>29.11.2021 08:54:45</t>
  </si>
  <si>
    <t>29.11.2021 09:51:45</t>
  </si>
  <si>
    <t>29.11.2021 17:51:00</t>
  </si>
  <si>
    <t>ASARLIK TR-6 35-28-M00177_35-28-M00177_2377229</t>
  </si>
  <si>
    <t>29.11.2021 10:22:24</t>
  </si>
  <si>
    <t>29.11.2021 17:32:44</t>
  </si>
  <si>
    <t>K-1361 35-02-K01361_A_56378733_56378733</t>
  </si>
  <si>
    <t>29.11.2021 11:31:19</t>
  </si>
  <si>
    <t>29.11.2021 13:32:36</t>
  </si>
  <si>
    <t>KUŞÇUBURUN-4 35-26-M00530_6115151_56359924_56359924</t>
  </si>
  <si>
    <t>29.11.2021 11:41:09</t>
  </si>
  <si>
    <t>29.11.2021 14:47:01</t>
  </si>
  <si>
    <t>KARAOBA MERKEZ TR-1 35-32-L00061_A_56377737_56377737</t>
  </si>
  <si>
    <t>29.11.2021 20:23:41</t>
  </si>
  <si>
    <t>29.11.2021 23:23:25</t>
  </si>
  <si>
    <t>KIRKAĞAÇ TR-13 45-76-M00013_A_56403021_56403021</t>
  </si>
  <si>
    <t>29.11.2021 17:46:31</t>
  </si>
  <si>
    <t>29.11.2021 21:31:21</t>
  </si>
  <si>
    <t>KARAAĞAÇLI TR-2 45-71-M00130_A_60985192_60985192</t>
  </si>
  <si>
    <t>29.11.2021 20:16:21</t>
  </si>
  <si>
    <t>30.11.2021 03:16:52</t>
  </si>
  <si>
    <t>SARUHANLI TR-21 45-80-M00021_956558377_956558377</t>
  </si>
  <si>
    <t>29.11.2021 19:11:21</t>
  </si>
  <si>
    <t>KARAVELİLER TR-1 45-71-M01560_43182312_56384499_56384499</t>
  </si>
  <si>
    <t>29.11.2021 16:50:08</t>
  </si>
  <si>
    <t>29.11.2021 21:52:04</t>
  </si>
  <si>
    <t>DM-08/10-B 45-71-M00289_B_56397168_56397168</t>
  </si>
  <si>
    <t>29.11.2021 12:19:56</t>
  </si>
  <si>
    <t>29.11.2021 15:55:10</t>
  </si>
  <si>
    <t>29.11.2021 05:45:10</t>
  </si>
  <si>
    <t>29.11.2021 06:17:46</t>
  </si>
  <si>
    <t>TİRE İM-DM-1 35-29-A00001_GÖKÇEN SULAMA M26_2313893</t>
  </si>
  <si>
    <t>29.11.2021 08:00:38</t>
  </si>
  <si>
    <t>29.11.2021 10:17:37</t>
  </si>
  <si>
    <t>29.11.2021 08:14:41</t>
  </si>
  <si>
    <t>29.11.2021 10:01:48</t>
  </si>
  <si>
    <t>29.11.2021 14:10:16</t>
  </si>
  <si>
    <t>29.11.2021 16:16:00</t>
  </si>
  <si>
    <t>MENEMEN TR-14 35-28-L00014_35-28-L00014_66717216</t>
  </si>
  <si>
    <t>29.11.2021 02:18:01</t>
  </si>
  <si>
    <t>29.11.2021 03:49:28</t>
  </si>
  <si>
    <t>TR-87 MENTEŞ KAVŞAĞI 35-19-L00087_5848562_56394183_56394183</t>
  </si>
  <si>
    <t>29.11.2021 07:52:42</t>
  </si>
  <si>
    <t>29.11.2021 11:08:53</t>
  </si>
  <si>
    <t>MENEMEN TR-15 35-28-L00015_953383387_953383387</t>
  </si>
  <si>
    <t>29.11.2021 15:07:46</t>
  </si>
  <si>
    <t>29.11.2021 16:47:00</t>
  </si>
  <si>
    <t>DM-3/30 45-71-M00084_953199541_953199541</t>
  </si>
  <si>
    <t>29.11.2021 22:06:06</t>
  </si>
  <si>
    <t>30.11.2021 05:48:12</t>
  </si>
  <si>
    <t>29.11.2021 13:26:00</t>
  </si>
  <si>
    <t>29.11.2021 13:52:00</t>
  </si>
  <si>
    <t>KOZLUÖREN TR-1 45-82-M00309_DIREK TIPI TRAFO HUCRESI H01_2064722</t>
  </si>
  <si>
    <t>29.11.2021 12:50:39</t>
  </si>
  <si>
    <t>29.11.2021 14:54:46</t>
  </si>
  <si>
    <t>29.11.2021 01:07:04</t>
  </si>
  <si>
    <t>29.11.2021 02:56:26</t>
  </si>
  <si>
    <t>SELİMŞAHLAR TR-2 45-71-M00137_45-71-M00137_2356110</t>
  </si>
  <si>
    <t>29.11.2021 05:59:51</t>
  </si>
  <si>
    <t>29.11.2021 10:24:21</t>
  </si>
  <si>
    <t>ASARLIK TR-7 35-28-M00181_35-28-M00181_2363486</t>
  </si>
  <si>
    <t>29.11.2021 11:24:41</t>
  </si>
  <si>
    <t>29.11.2021 17:57:38</t>
  </si>
  <si>
    <t>YENİFOÇA TR-53 35-23-M00053_HatBaşıAyırıcı_53133259 M05_53133259</t>
  </si>
  <si>
    <t>29.11.2021 11:17:14</t>
  </si>
  <si>
    <t>29.11.2021 14:36:41</t>
  </si>
  <si>
    <t>29.11.2021 09:05:00</t>
  </si>
  <si>
    <t>29.11.2021 09:57:28</t>
  </si>
  <si>
    <t>29.11.2021 18:33:09</t>
  </si>
  <si>
    <t>29.11.2021 20:35:39</t>
  </si>
  <si>
    <t>AKTAŞ YILDIRIMLAR TR-1 45-77-L00260_A_56385402_56385402</t>
  </si>
  <si>
    <t>29.11.2021 11:22:58</t>
  </si>
  <si>
    <t>29.11.2021 14:05:40</t>
  </si>
  <si>
    <t>BOZCAYAKA TR-1 35-15-L00919_DIREK TIPI TRAFO HUCRESI H01_2046288</t>
  </si>
  <si>
    <t>29.11.2021 16:04:41</t>
  </si>
  <si>
    <t>29.11.2021 20:27:32</t>
  </si>
  <si>
    <t>KADIDEĞİRMENİ KÖK 45-82-M00127_BERGAMA KINIK (AVDAN) M02_2329331</t>
  </si>
  <si>
    <t>29.11.2021 15:42:10</t>
  </si>
  <si>
    <t>29.11.2021 18:10:34</t>
  </si>
  <si>
    <t>KAŞIKÇI KÖYÜ TR-1 45-75-M00078_B_56391541_56391541</t>
  </si>
  <si>
    <t>29.11.2021 17:57:59</t>
  </si>
  <si>
    <t>29.11.2021 19:33:25</t>
  </si>
  <si>
    <t>29.11.2021 11:44:35</t>
  </si>
  <si>
    <t>29.11.2021 13:54:07</t>
  </si>
  <si>
    <t>DM-1/52 45-71-M00325__72410668_72410668</t>
  </si>
  <si>
    <t>29.11.2021 18:35:37</t>
  </si>
  <si>
    <t>30.11.2021 01:46:48</t>
  </si>
  <si>
    <t>29.11.2021 20:10:38</t>
  </si>
  <si>
    <t>29.11.2021 21:14:10</t>
  </si>
  <si>
    <t>KAYMAKÇI İM 35-15-A00004_ÇAYLI L04_2315166</t>
  </si>
  <si>
    <t>29.11.2021 10:49:42</t>
  </si>
  <si>
    <t>29.11.2021 15:42:27</t>
  </si>
  <si>
    <t>HACIÖMERLİ KARAKUYULAR TR 35-17-M00444_6183848_56356587_56356587</t>
  </si>
  <si>
    <t>29.11.2021 08:44:22</t>
  </si>
  <si>
    <t>29.11.2021 11:09:27</t>
  </si>
  <si>
    <t>BEYKÖY KÖK TR-12 35-32-L00012_BEYKÖY TR-13 L02_2088751</t>
  </si>
  <si>
    <t>29.11.2021 10:34:41</t>
  </si>
  <si>
    <t>29.11.2021 10:58:31</t>
  </si>
  <si>
    <t>TR-1/58 45-83-M00058_48061001_56384446_56384446</t>
  </si>
  <si>
    <t>29.11.2021 12:07:35</t>
  </si>
  <si>
    <t>29.11.2021 13:49:16</t>
  </si>
  <si>
    <t>29.11.2021 19:22:00</t>
  </si>
  <si>
    <t>29.11.2021 19:30:21</t>
  </si>
  <si>
    <t>TR-70 35-17-M00070_B b/2_5948646</t>
  </si>
  <si>
    <t>29.11.2021 19:40:00</t>
  </si>
  <si>
    <t>29.11.2021 23:40:11</t>
  </si>
  <si>
    <t>29.11.2021 09:13:09</t>
  </si>
  <si>
    <t>29.11.2021 10:02:42</t>
  </si>
  <si>
    <t>29.11.2021 05:29:58</t>
  </si>
  <si>
    <t>29.11.2021 13:47:54</t>
  </si>
  <si>
    <t>KOZAKLI TR-1 45-86-M00093_DIREK TIPI TRAFO HUCRESI H01_2082499</t>
  </si>
  <si>
    <t>29.11.2021 16:20:16</t>
  </si>
  <si>
    <t>29.11.2021 17:24:00</t>
  </si>
  <si>
    <t>29.11.2021 22:44:23</t>
  </si>
  <si>
    <t>30.11.2021 04:28:46</t>
  </si>
  <si>
    <t>K-421 35-01-K00421_A_56382095_56382095</t>
  </si>
  <si>
    <t>29.11.2021 09:32:56</t>
  </si>
  <si>
    <t>29.11.2021 11:41:47</t>
  </si>
  <si>
    <t>KUŞÇULAR TR-2 35-19-M00519_956667654_956667654</t>
  </si>
  <si>
    <t>29.11.2021 18:40:05</t>
  </si>
  <si>
    <t>29.11.2021 22:56:11</t>
  </si>
  <si>
    <t>TR-116 45-78-M00116_953263423_953263423</t>
  </si>
  <si>
    <t>29.11.2021 23:35:24</t>
  </si>
  <si>
    <t>30.11.2021 01:00:51</t>
  </si>
  <si>
    <t>M-2188 KARAAĞAÇ TR-1 35-03-M02188_D_56366943_56366943</t>
  </si>
  <si>
    <t>29.11.2021 15:31:01</t>
  </si>
  <si>
    <t>29.11.2021 18:38:48</t>
  </si>
  <si>
    <t>29.11.2021 21:47:00</t>
  </si>
  <si>
    <t>29.11.2021 22:02:07</t>
  </si>
  <si>
    <t>K-612 35-02-K00612_A_56380025_56380025</t>
  </si>
  <si>
    <t>29.11.2021 09:28:22</t>
  </si>
  <si>
    <t>29.11.2021 11:01:24</t>
  </si>
  <si>
    <t>TİRE İM-DM-1 35-29-A00001_TR-1 15.8 L06_2059650</t>
  </si>
  <si>
    <t>29.11.2021 09:25:26</t>
  </si>
  <si>
    <t>29.11.2021 09:28:01</t>
  </si>
  <si>
    <t>IRLAMAZ KÖK 45-83-L00153_IRLAMAZ L03_72158527</t>
  </si>
  <si>
    <t>29.11.2021 13:07:00</t>
  </si>
  <si>
    <t>29.11.2021 13:42:52</t>
  </si>
  <si>
    <t>AKPINAR GÖKSU MAH. TR-1 45-75-M00077_45-75-M00077_2352693</t>
  </si>
  <si>
    <t>29.11.2021 14:54:00</t>
  </si>
  <si>
    <t>29.11.2021 16:07:35</t>
  </si>
  <si>
    <t>TR-68 ÇAYIRÇEŞME 35-19-L00068_8797612_56376341_56376341</t>
  </si>
  <si>
    <t>29.11.2021 11:55:27</t>
  </si>
  <si>
    <t>29.11.2021 14:42:13</t>
  </si>
  <si>
    <t>29.11.2021 13:50:00</t>
  </si>
  <si>
    <t>29.11.2021 14:23:00</t>
  </si>
  <si>
    <t>MAVİDERE TR-3 35-31-L00212_47875467_56391638_56391638</t>
  </si>
  <si>
    <t>29.11.2021 09:57:34</t>
  </si>
  <si>
    <t>29.11.2021 13:46:40</t>
  </si>
  <si>
    <t>FETHİ ÜZÜM TARIMSAL SULAMA GRUBU 35-31-L00047_47863659_56390884_56390884</t>
  </si>
  <si>
    <t>29.11.2021 19:22:31</t>
  </si>
  <si>
    <t>30.11.2021 02:16:25</t>
  </si>
  <si>
    <t>29.11.2021 05:10:32</t>
  </si>
  <si>
    <t>29.11.2021 18:48:10</t>
  </si>
  <si>
    <t>ÖRSELLİ KÖYÜ TR-1 45-71-M01685_43175975_56388873_56388873</t>
  </si>
  <si>
    <t>29.11.2021 15:37:26</t>
  </si>
  <si>
    <t>29.11.2021 20:26:25</t>
  </si>
  <si>
    <t>DM-21/08 45-71-M00459_DM-12/07 M04_72250162</t>
  </si>
  <si>
    <t>29.11.2021 11:23:31</t>
  </si>
  <si>
    <t>29.11.2021 12:55:00</t>
  </si>
  <si>
    <t>MANİSA TM-1 45-71-A00001_MURADİYE--1 M08_2309461</t>
  </si>
  <si>
    <t>29.11.2021 10:50:00</t>
  </si>
  <si>
    <t>29.11.2021 11:20:41</t>
  </si>
  <si>
    <t>29.11.2021 23:34:11</t>
  </si>
  <si>
    <t>30.11.2021 00:49:37</t>
  </si>
  <si>
    <t>M-1147 GEÇİT 35-09-M01147_M-1302 M05_47553619</t>
  </si>
  <si>
    <t>29.11.2021 16:24:21</t>
  </si>
  <si>
    <t>29.11.2021 17:40:15</t>
  </si>
  <si>
    <t>HANPAŞA TR-1 45-72-M00205_B_65499284_65499284</t>
  </si>
  <si>
    <t>29.11.2021 15:34:10</t>
  </si>
  <si>
    <t>29.11.2021 17:36:11</t>
  </si>
  <si>
    <t>KIRKAĞAÇ TR-4 45-76-M00004_42853714_56388029_56388029</t>
  </si>
  <si>
    <t>29.11.2021 18:02:38</t>
  </si>
  <si>
    <t>29.11.2021 21:36:36</t>
  </si>
  <si>
    <t>BADEMLİ ÜÇCEVİZLER TR-23 35-15-L01036_B_56361276_56361276</t>
  </si>
  <si>
    <t>29.11.2021 08:32:38</t>
  </si>
  <si>
    <t>29.11.2021 11:44:32</t>
  </si>
  <si>
    <t>KAVACIK TR-1 35-01-L00001_B_56382490_56382490</t>
  </si>
  <si>
    <t>29.11.2021 09:40:27</t>
  </si>
  <si>
    <t>29.11.2021 12:30:24</t>
  </si>
  <si>
    <t>BADEMLİ TR-1 DM 35-15-L01010_BIÇAKÇI-OVACIK L09_67544171</t>
  </si>
  <si>
    <t>29.11.2021 08:55:41</t>
  </si>
  <si>
    <t>29.11.2021 10:35:43</t>
  </si>
  <si>
    <t>EMİRHACILI TR-3 45-78-L00578_49259493_56390384_56390384</t>
  </si>
  <si>
    <t>29.11.2021 14:32:43</t>
  </si>
  <si>
    <t>29.11.2021 16:24:36</t>
  </si>
  <si>
    <t>ÇANDARLI TR-15 (SANAYİ) 35-30-M00015_955311226_955311226</t>
  </si>
  <si>
    <t>29.11.2021 22:46:45</t>
  </si>
  <si>
    <t>30.11.2021 02:37:16</t>
  </si>
  <si>
    <t>ÇOBANLAR SUBATAN TR-1 35-15-L00358_C_56373043_56373043</t>
  </si>
  <si>
    <t>29.11.2021 10:21:00</t>
  </si>
  <si>
    <t>29.11.2021 11:22:49</t>
  </si>
  <si>
    <t>K-1403 35-01-K01403_912268305_912268305</t>
  </si>
  <si>
    <t>29.11.2021 09:11:31</t>
  </si>
  <si>
    <t>29.11.2021 16:39:14</t>
  </si>
  <si>
    <t>ZEYTİNALAN İM 35-19-A00002_HatBaşıAyırıcı_54974683 M10_54974683</t>
  </si>
  <si>
    <t>29.11.2021 17:04:43</t>
  </si>
  <si>
    <t>M-1040 35-04-M01040_C_56378547_56378547</t>
  </si>
  <si>
    <t>29.11.2021 15:14:43</t>
  </si>
  <si>
    <t>29.11.2021 16:50:36</t>
  </si>
  <si>
    <t>OSMANCIK TR-1 45-83-L00243__72373045_72373045</t>
  </si>
  <si>
    <t>29.11.2021 09:47:06</t>
  </si>
  <si>
    <t>29.11.2021 11:42:34</t>
  </si>
  <si>
    <t>29.11.2021 17:08:10</t>
  </si>
  <si>
    <t>BAŞIBÜYÜK KÖK 45-77-L00158_BALIBEY ÇIKIŞ L06_61353398</t>
  </si>
  <si>
    <t>29.11.2021 23:47:25</t>
  </si>
  <si>
    <t>30.11.2021 01:52:27</t>
  </si>
  <si>
    <t>OVACIK TR-1 35-16-L00262_47528013_56397482_56397482</t>
  </si>
  <si>
    <t>29.11.2021 11:21:25</t>
  </si>
  <si>
    <t>29.11.2021 13:48:08</t>
  </si>
  <si>
    <t>OVAKENT TR-6 35-15-L00586_C_56407439_56407439</t>
  </si>
  <si>
    <t>29.11.2021 16:49:04</t>
  </si>
  <si>
    <t>29.11.2021 21:01:41</t>
  </si>
  <si>
    <t>SOLAKLAR TR-4 35-31-L00460_956576283_956576283</t>
  </si>
  <si>
    <t>29.11.2021 12:08:06</t>
  </si>
  <si>
    <t>30.11.2021 08:03:41</t>
  </si>
  <si>
    <t>29.11.2021 11:20:48</t>
  </si>
  <si>
    <t>29.11.2021 14:13:27</t>
  </si>
  <si>
    <t>ÇAMLIK DM 35-17-M00173_ZEYTİNDAĞ-1 M08_66328235</t>
  </si>
  <si>
    <t>29.11.2021 13:48:28</t>
  </si>
  <si>
    <t>29.11.2021 14:35:01</t>
  </si>
  <si>
    <t>TR-85 SÜLEYMAN TALU GRB. 35-15-M00085_A_56370346_56370346</t>
  </si>
  <si>
    <t>29.11.2021 17:54:48</t>
  </si>
  <si>
    <t>30.11.2021 09:42:40</t>
  </si>
  <si>
    <t>M-874 BEŞYOL 35-02-M00874_35-02-M00874_2356341</t>
  </si>
  <si>
    <t>29.11.2021 20:15:47</t>
  </si>
  <si>
    <t>29.11.2021 21:35:30</t>
  </si>
  <si>
    <t>TR-64 35-30-L00064_955315482_955315482</t>
  </si>
  <si>
    <t>29.11.2021 01:33:47</t>
  </si>
  <si>
    <t>29.11.2021 02:33:43</t>
  </si>
  <si>
    <t>29.11.2021 14:05:52</t>
  </si>
  <si>
    <t>29.11.2021 14:07:31</t>
  </si>
  <si>
    <t>29.11.2021 23:01:29</t>
  </si>
  <si>
    <t>29.11.2021 23:52:11</t>
  </si>
  <si>
    <t>TR-81 35-19-L00081_12114947_60982314_60982314</t>
  </si>
  <si>
    <t>29.11.2021 08:21:15</t>
  </si>
  <si>
    <t>DİNDARLI TR-2 YEŞİLOVA 45-79-M00427_A_56386109_56386109</t>
  </si>
  <si>
    <t>29.11.2021 15:29:34</t>
  </si>
  <si>
    <t>29.11.2021 23:52:37</t>
  </si>
  <si>
    <t>KARABÖRGLÜ TR-3 45-72-L00176_A_56392949_56392949</t>
  </si>
  <si>
    <t>29.11.2021 23:26:39</t>
  </si>
  <si>
    <t>30.11.2021 02:18:46</t>
  </si>
  <si>
    <t>DAĞHACIYUSUF TR-4 45-73-M01228_B_80760603_80760603</t>
  </si>
  <si>
    <t>29.11.2021 14:12:53</t>
  </si>
  <si>
    <t>29.11.2021 18:35:15</t>
  </si>
  <si>
    <t>TR-157 35-19-M00157_95000108822_95000108822</t>
  </si>
  <si>
    <t>29.11.2021 21:07:57</t>
  </si>
  <si>
    <t>30.11.2021 02:35:27</t>
  </si>
  <si>
    <t>GÜNEYDAMLARI TR-3 45-79-M00119_A_56381935_56381935</t>
  </si>
  <si>
    <t>29.11.2021 18:15:21</t>
  </si>
  <si>
    <t>30.11.2021 03:23:26</t>
  </si>
  <si>
    <t>29.11.2021 14:45:54</t>
  </si>
  <si>
    <t>30.11.2021 02:22:21</t>
  </si>
  <si>
    <t>SOMA TR-11/4 45-82-M00036_A_65510157_65510157</t>
  </si>
  <si>
    <t>29.11.2021 10:43:06</t>
  </si>
  <si>
    <t>29.11.2021 15:35:21</t>
  </si>
  <si>
    <t>K-3759 35-02-K03759_C_56368501_56368501</t>
  </si>
  <si>
    <t>29.11.2021 10:39:58</t>
  </si>
  <si>
    <t>29.11.2021 18:25:58</t>
  </si>
  <si>
    <t>29.11.2021 08:53:47</t>
  </si>
  <si>
    <t>29.11.2021 09:24:51</t>
  </si>
  <si>
    <t>SIRIMLI CINGILLAR TR-4 35-31-L00195_35-31-L00195_2364633</t>
  </si>
  <si>
    <t>29.11.2021 13:59:54</t>
  </si>
  <si>
    <t>29.11.2021 23:37:55</t>
  </si>
  <si>
    <t>K-3050 35-03-K03050_35-03-K03050_2369908</t>
  </si>
  <si>
    <t>29.11.2021 11:34:51</t>
  </si>
  <si>
    <t>29.11.2021 12:03:09</t>
  </si>
  <si>
    <t>BÜYÜKKÖMÜRCÜ TR-1 35-29-L00335_A_56399858_56399858</t>
  </si>
  <si>
    <t>29.11.2021 13:43:01</t>
  </si>
  <si>
    <t>29.11.2021 17:04:17</t>
  </si>
  <si>
    <t>29.11.2021 09:13:58</t>
  </si>
  <si>
    <t>29.11.2021 11:53:38</t>
  </si>
  <si>
    <t>29.11.2021 15:03:14</t>
  </si>
  <si>
    <t>29.11.2021 16:14:45</t>
  </si>
  <si>
    <t>29.11.2021 07:30:42</t>
  </si>
  <si>
    <t>29.11.2021 10:39:37</t>
  </si>
  <si>
    <t>29.11.2021 10:59:01</t>
  </si>
  <si>
    <t>29.11.2021 10:59:36</t>
  </si>
  <si>
    <t>TR-105 45-78-L00105_49364941_56384689_56384689</t>
  </si>
  <si>
    <t>29.11.2021 18:50:34</t>
  </si>
  <si>
    <t>ZEYTİNDAĞ TR-2 35-16-M00004_B_56396423_56396423</t>
  </si>
  <si>
    <t>29.11.2021 14:48:25</t>
  </si>
  <si>
    <t>29.11.2021 18:28:30</t>
  </si>
  <si>
    <t>DELİBAŞLI TR-1 45-78-M00845_49187623_56405883_56405883</t>
  </si>
  <si>
    <t>29.11.2021 09:26:55</t>
  </si>
  <si>
    <t>29.11.2021 16:13:53</t>
  </si>
  <si>
    <t>PALAMATÇUK MERKEZ TR-1 35-32-L00067_B_56358231_56358231</t>
  </si>
  <si>
    <t>29.11.2021 18:37:05</t>
  </si>
  <si>
    <t>29.11.2021 21:30:51</t>
  </si>
  <si>
    <t>29.11.2021 12:30:33</t>
  </si>
  <si>
    <t>29.11.2021 14:28:02</t>
  </si>
  <si>
    <t>29.11.2021 07:00:33</t>
  </si>
  <si>
    <t>29.11.2021 07:25:58</t>
  </si>
  <si>
    <t>HACIYUSUF TR-1 45-82-M00250_945533035_945533035</t>
  </si>
  <si>
    <t>29.11.2021 21:43:14</t>
  </si>
  <si>
    <t>29.11.2021 23:39:41</t>
  </si>
  <si>
    <t>VELİLER KÖK 35-31-L00116__72379536_72379536</t>
  </si>
  <si>
    <t>29.11.2021 18:13:07</t>
  </si>
  <si>
    <t>30.11.2021 03:55:36</t>
  </si>
  <si>
    <t>İSMAİLLİ HACILAR TR-1 35-16-M00041_47502547_56396109_56396109</t>
  </si>
  <si>
    <t>29.11.2021 11:59:02</t>
  </si>
  <si>
    <t>29.11.2021 15:02:38</t>
  </si>
  <si>
    <t>29.11.2021 12:17:48</t>
  </si>
  <si>
    <t>29.11.2021 14:03:49</t>
  </si>
  <si>
    <t>TR-2/70 45-83-L00070_45-83-L00070_2351483</t>
  </si>
  <si>
    <t>29.11.2021 15:40:16</t>
  </si>
  <si>
    <t>29.11.2021 17:01:35</t>
  </si>
  <si>
    <t>ALİZE KÖK 35-18-M00059_ALAÇATI TM (URLA-1) M10_72185135</t>
  </si>
  <si>
    <t>29.11.2021 09:25:56</t>
  </si>
  <si>
    <t>29.11.2021 11:13:34</t>
  </si>
  <si>
    <t>K-10 35-01-K00010_910793955_910793955</t>
  </si>
  <si>
    <t>29.11.2021 16:08:14</t>
  </si>
  <si>
    <t>29.11.2021 18:08:48</t>
  </si>
  <si>
    <t>TR-27 35-19-L00027_956700738_956700738</t>
  </si>
  <si>
    <t>29.11.2021 12:47:43</t>
  </si>
  <si>
    <t>29.11.2021 16:35:30</t>
  </si>
  <si>
    <t>DM06/TR-01 45-73-M00053_TR-50-54-55 M05_67583548</t>
  </si>
  <si>
    <t>29.11.2021 18:00:06</t>
  </si>
  <si>
    <t>29.11.2021 19:20:38</t>
  </si>
  <si>
    <t>ALACALAR TR-1 45-76-L00087_B_56385242_56385242</t>
  </si>
  <si>
    <t>29.11.2021 18:18:43</t>
  </si>
  <si>
    <t>29.11.2021 21:40:42</t>
  </si>
  <si>
    <t>29.11.2021 13:34:24</t>
  </si>
  <si>
    <t>29.11.2021 15:39:27</t>
  </si>
  <si>
    <t>AŞAĞI KIZILCA TR-2 35-27-L00025_914622152_914622152</t>
  </si>
  <si>
    <t>29.11.2021 10:21:34</t>
  </si>
  <si>
    <t>29.11.2021 11:59:48</t>
  </si>
  <si>
    <t>K-955 35-03-K00955_35-03-K00955_2364894</t>
  </si>
  <si>
    <t>29.11.2021 19:42:50</t>
  </si>
  <si>
    <t>29.11.2021 21:28:25</t>
  </si>
  <si>
    <t>GRUPKENT TR-2 35-30-M00204_B_56367556_56367556</t>
  </si>
  <si>
    <t>29.11.2021 11:56:11</t>
  </si>
  <si>
    <t>29.11.2021 18:15:22</t>
  </si>
  <si>
    <t>İĞDELİ DAMLAR SOKAK TR-4 35-31-L00344_47904916_56385164_56385164</t>
  </si>
  <si>
    <t>29.11.2021 09:14:00</t>
  </si>
  <si>
    <t>29.11.2021 10:29:49</t>
  </si>
  <si>
    <t>29.11.2021 16:22:43</t>
  </si>
  <si>
    <t>29.11.2021 18:18:40</t>
  </si>
  <si>
    <t>ÇAMBEL TR-2 35-27-M00857_35-27-M00857_2359078</t>
  </si>
  <si>
    <t>29.11.2021 16:53:51</t>
  </si>
  <si>
    <t>29.11.2021 23:27:25</t>
  </si>
  <si>
    <t>TR-14 45-78-L00014_49382147_56407720_56407720</t>
  </si>
  <si>
    <t>29.11.2021 11:17:49</t>
  </si>
  <si>
    <t>29.11.2021 13:40:15</t>
  </si>
  <si>
    <t>SOĞUKYURT (OKULYANI) TR-1 45-73-M00207_C_56391822_56391822</t>
  </si>
  <si>
    <t>29.11.2021 16:43:40</t>
  </si>
  <si>
    <t>29.11.2021 19:11:29</t>
  </si>
  <si>
    <t>BADEMLER TR-1 35-19-L00298_6745765_56389691_56389691</t>
  </si>
  <si>
    <t>29.11.2021 11:12:39</t>
  </si>
  <si>
    <t>29.11.2021 16:23:05</t>
  </si>
  <si>
    <t>29.11.2021 23:39:30</t>
  </si>
  <si>
    <t>30.11.2021 01:07:25</t>
  </si>
  <si>
    <t>KAZANLI TR-1 35-15-L00964_A_56368291_56368291</t>
  </si>
  <si>
    <t>29.11.2021 10:43:05</t>
  </si>
  <si>
    <t>29.11.2021 16:49:20</t>
  </si>
  <si>
    <t>ŞAŞAL TR-1 35-22-M00283_DIREK TIPI TRAFO HUCRESI H01_2111399</t>
  </si>
  <si>
    <t>29.11.2021 14:52:57</t>
  </si>
  <si>
    <t>29.11.2021 16:05:13</t>
  </si>
  <si>
    <t>K-211 35-02-K00211_910144450_910144450</t>
  </si>
  <si>
    <t>29.11.2021 09:53:51</t>
  </si>
  <si>
    <t>29.11.2021 12:18:14</t>
  </si>
  <si>
    <t>GÖKKAYA TR-1 45-84-L00018_45-84-L00018_2372644</t>
  </si>
  <si>
    <t>29.11.2021 11:33:14</t>
  </si>
  <si>
    <t>29.11.2021 13:30:16</t>
  </si>
  <si>
    <t>IRLAMAZ KÖK 45-83-L00153_TR-2/73-A L01_72158525</t>
  </si>
  <si>
    <t>29.11.2021 12:54:00</t>
  </si>
  <si>
    <t>AKHİSAR İM 45-72-A00001_CAMÖNÜ L03_2308693</t>
  </si>
  <si>
    <t>29.11.2021 16:02:36</t>
  </si>
  <si>
    <t>29.11.2021 16:06:06</t>
  </si>
  <si>
    <t>M-32 35-02-M00032_C_56374254_56374254</t>
  </si>
  <si>
    <t>29.11.2021 14:08:20</t>
  </si>
  <si>
    <t>29.11.2021 16:45:27</t>
  </si>
  <si>
    <t>KEPENEKLİ TR-1 45-80-M00036_967116083_967116083</t>
  </si>
  <si>
    <t>29.11.2021 11:38:45</t>
  </si>
  <si>
    <t>29.11.2021 12:38:57</t>
  </si>
  <si>
    <t>YAHŞELLİ KÖK 35-28-M00293_EMİRALEM M03_66582253</t>
  </si>
  <si>
    <t>29.11.2021 06:45:56</t>
  </si>
  <si>
    <t>29.11.2021 10:14:53</t>
  </si>
  <si>
    <t>SOMA TR-16/3 45-82-M00102_A_56404953_56404953</t>
  </si>
  <si>
    <t>29.11.2021 05:23:08</t>
  </si>
  <si>
    <t>29.11.2021 06:20:52</t>
  </si>
  <si>
    <t>ULUKENT DM-2/8 35-28-M00577_A_56365398_56365398</t>
  </si>
  <si>
    <t>29.11.2021 07:08:18</t>
  </si>
  <si>
    <t>29.11.2021 11:57:18</t>
  </si>
  <si>
    <t>GÖKÇEALAN TR6 35-13-L00398_B_56382145_56382145</t>
  </si>
  <si>
    <t>29.11.2021 10:10:00</t>
  </si>
  <si>
    <t>29.11.2021 12:27:02</t>
  </si>
  <si>
    <t>29.11.2021 12:50:56</t>
  </si>
  <si>
    <t>29.11.2021 14:17:25</t>
  </si>
  <si>
    <t>EMİRLİ TR-13 35-15-L01128__72373593_72373593</t>
  </si>
  <si>
    <t>29.11.2021 14:46:24</t>
  </si>
  <si>
    <t>YAHŞELLİ TR-1 35-28-M00216_B_56357595_56357595</t>
  </si>
  <si>
    <t>29.11.2021 20:12:52</t>
  </si>
  <si>
    <t>29.11.2021 23:32:11</t>
  </si>
  <si>
    <t>29.11.2021 08:27:11</t>
  </si>
  <si>
    <t>29.11.2021 15:27:53</t>
  </si>
  <si>
    <t>29.11.2021 06:10:00</t>
  </si>
  <si>
    <t>29.11.2021 06:55:00</t>
  </si>
  <si>
    <t>AŞAĞIÇOBANİSA TR-13 45-71-M00932_A_56392039_56392039</t>
  </si>
  <si>
    <t>29.11.2021 16:30:51</t>
  </si>
  <si>
    <t>30.11.2021 02:24:10</t>
  </si>
  <si>
    <t>EĞRİDERE TR-7 35-32-L00130_946408963_946408963</t>
  </si>
  <si>
    <t>29.11.2021 11:33:46</t>
  </si>
  <si>
    <t>29.11.2021 13:42:53</t>
  </si>
  <si>
    <t>EMİRALEM TR-17 35-28-M00233_B_56357733_56357733</t>
  </si>
  <si>
    <t>29.11.2021 19:03:09</t>
  </si>
  <si>
    <t>29.11.2021 20:38:07</t>
  </si>
  <si>
    <t>ÇAPAK TR-2 35-26-M00426_956612825_956612825</t>
  </si>
  <si>
    <t>29.11.2021 16:20:11</t>
  </si>
  <si>
    <t>29.11.2021 17:43:51</t>
  </si>
  <si>
    <t>K-3376 35-04-K03376_99851263_99851263</t>
  </si>
  <si>
    <t>29.11.2021 17:33:39</t>
  </si>
  <si>
    <t>29.11.2021 21:09:42</t>
  </si>
  <si>
    <t>TURGUTALP TR-1 45-71-M01762_45-71-M01762_2349726</t>
  </si>
  <si>
    <t>29.11.2021 18:12:31</t>
  </si>
  <si>
    <t>29.11.2021 22:31:43</t>
  </si>
  <si>
    <t>BALÇOVA İM 35-07-A00001_TELEFERİK K06_42778781</t>
  </si>
  <si>
    <t>29.11.2021 08:29:35</t>
  </si>
  <si>
    <t>ALAŞARLI TR-1 35-15-L00195_B_56370028_56370028</t>
  </si>
  <si>
    <t>29.11.2021 09:51:26</t>
  </si>
  <si>
    <t>29.11.2021 16:17:54</t>
  </si>
  <si>
    <t>ÖZLEMTUR SAHİL SİTESİ 35-21-L00084_35-21-L00084_72176570</t>
  </si>
  <si>
    <t>29.11.2021 21:46:17</t>
  </si>
  <si>
    <t>29.11.2021 22:48:51</t>
  </si>
  <si>
    <t>M-1855 YAKAKÖY TR-6 35-02-M01855_35-02-M01855_2348089</t>
  </si>
  <si>
    <t>29.11.2021 14:37:50</t>
  </si>
  <si>
    <t>29.11.2021 18:10:42</t>
  </si>
  <si>
    <t>K-2443 35-07-K02443_A_56378672_56378672</t>
  </si>
  <si>
    <t>29.11.2021 08:37:25</t>
  </si>
  <si>
    <t>29.11.2021 12:50:19</t>
  </si>
  <si>
    <t>29.11.2021 18:12:59</t>
  </si>
  <si>
    <t>29.11.2021 21:57:03</t>
  </si>
  <si>
    <t>SOMA TR-40/3 45-82-M00075_B_56391268_56391268</t>
  </si>
  <si>
    <t>29.11.2021 08:25:04</t>
  </si>
  <si>
    <t>29.11.2021 09:10:10</t>
  </si>
  <si>
    <t>FOÇA TR-49 35-23-L00049_950414173_950414173</t>
  </si>
  <si>
    <t>29.11.2021 20:04:40</t>
  </si>
  <si>
    <t>29.11.2021 20:56:10</t>
  </si>
  <si>
    <t>29.11.2021 14:34:00</t>
  </si>
  <si>
    <t>29.11.2021 15:42:36</t>
  </si>
  <si>
    <t>29.11.2021 07:42:41</t>
  </si>
  <si>
    <t>29.11.2021 11:27:25</t>
  </si>
  <si>
    <t>SOĞUKYURT (OKULYANI) TR-1 45-73-M00207_945689188_945689188</t>
  </si>
  <si>
    <t>29.11.2021 14:06:53</t>
  </si>
  <si>
    <t>29.11.2021 15:49:07</t>
  </si>
  <si>
    <t>TR-41 35-27-M00041_912557444_912557444</t>
  </si>
  <si>
    <t>29.11.2021 07:40:40</t>
  </si>
  <si>
    <t>29.11.2021 10:50:37</t>
  </si>
  <si>
    <t>REFIK AYBAR SULAMA GRUBU 35-29-L00158_C_56354870_56354870</t>
  </si>
  <si>
    <t>29.11.2021 12:33:45</t>
  </si>
  <si>
    <t>29.11.2021 19:43:24</t>
  </si>
  <si>
    <t>KARABURUN TR-18 35-21-L00026_95000072835_95000072835</t>
  </si>
  <si>
    <t>29.11.2021 03:06:53</t>
  </si>
  <si>
    <t>29.11.2021 03:43:34</t>
  </si>
  <si>
    <t>K-1901 35-10-K01901_D_56383440_56383440</t>
  </si>
  <si>
    <t>29.11.2021 12:00:06</t>
  </si>
  <si>
    <t>29.11.2021 15:44:50</t>
  </si>
  <si>
    <t>29.11.2021 09:00:51</t>
  </si>
  <si>
    <t>29.11.2021 18:01:06</t>
  </si>
  <si>
    <t>ALAŞEHİR TR-64 45-73-M00064_B_56404320_56404320</t>
  </si>
  <si>
    <t>29.11.2021 18:00:34</t>
  </si>
  <si>
    <t>30.11.2021 03:55:41</t>
  </si>
  <si>
    <t>YUKARI BOZKIR TR-1 45-83-L00257_48008705_56388679_56388679</t>
  </si>
  <si>
    <t>29.11.2021 13:13:00</t>
  </si>
  <si>
    <t>29.11.2021 14:12:13</t>
  </si>
  <si>
    <t>HARMANDALI DM-3 (M-211) 35-09-M00211_35-09-M00211_45384139</t>
  </si>
  <si>
    <t>29.11.2021 11:28:47</t>
  </si>
  <si>
    <t>29.11.2021 13:52:04</t>
  </si>
  <si>
    <t>AŞAĞIKIRIKLAR DM 35-16-M00448_YENİKENT SULAMA M11_2115986</t>
  </si>
  <si>
    <t>29.11.2021 19:15:48</t>
  </si>
  <si>
    <t>29.11.2021 19:39:20</t>
  </si>
  <si>
    <t>K-217 35-01-K00217_911041462_911041462</t>
  </si>
  <si>
    <t>29.11.2021 14:55:12</t>
  </si>
  <si>
    <t>29.11.2021 16:13:05</t>
  </si>
  <si>
    <t>29.11.2021 06:35:14</t>
  </si>
  <si>
    <t>29.11.2021 09:06:05</t>
  </si>
  <si>
    <t>GELENBE İM 45-76-A00001_ÇALTICAK(KARAKURT-İLYASLAR) L03_2326028</t>
  </si>
  <si>
    <t>29.11.2021 21:48:39</t>
  </si>
  <si>
    <t>30.11.2021 00:12:04</t>
  </si>
  <si>
    <t>TR-24 35-22-M00024_955280505_955280505</t>
  </si>
  <si>
    <t>29.11.2021 14:54:55</t>
  </si>
  <si>
    <t>29.11.2021 17:23:04</t>
  </si>
  <si>
    <t>TR-17 45-78-L00017_TR-16 L03_2107320</t>
  </si>
  <si>
    <t>29.11.2021 09:33:08</t>
  </si>
  <si>
    <t>29.11.2021 12:05:00</t>
  </si>
  <si>
    <t>ÇARIKKARALAR TR-1 45-73-M01075_B_56403451_56403451</t>
  </si>
  <si>
    <t>29.11.2021 18:44:00</t>
  </si>
  <si>
    <t>29.11.2021 23:43:33</t>
  </si>
  <si>
    <t>K-364 35-04-K00364_35-04-K00364_2353241</t>
  </si>
  <si>
    <t>29.11.2021 07:04:04</t>
  </si>
  <si>
    <t>29.11.2021 10:27:50</t>
  </si>
  <si>
    <t>TR-63 35-19-L00063_A_60983692_60983692</t>
  </si>
  <si>
    <t>29.11.2021 12:47:00</t>
  </si>
  <si>
    <t>29.11.2021 13:43:33</t>
  </si>
  <si>
    <t>HALİLLER TR-6 SIRIMLI YOLU 35-31-L00233_35-31-L00233_2365447</t>
  </si>
  <si>
    <t>29.11.2021 17:49:56</t>
  </si>
  <si>
    <t>30.11.2021 00:18:27</t>
  </si>
  <si>
    <t>İHSAN GÖREN SLM GRB TR 35-27-M00715_DIREK TIPI TRAFO HUCRESI H01_2049315</t>
  </si>
  <si>
    <t>29.11.2021 09:50:11</t>
  </si>
  <si>
    <t>29.11.2021 13:34:00</t>
  </si>
  <si>
    <t>K-2815 35-04-K02815_F_56371238_56371238</t>
  </si>
  <si>
    <t>29.11.2021 13:59:23</t>
  </si>
  <si>
    <t>MENEMEN TR-14 35-28-L00014_953385473_953385473</t>
  </si>
  <si>
    <t>29.11.2021 12:48:18</t>
  </si>
  <si>
    <t>29.11.2021 16:59:01</t>
  </si>
  <si>
    <t>ÖRENCİK KARAİSMAİLLER TR-9 35-31-L00493_C_72230669_72230669</t>
  </si>
  <si>
    <t>29.11.2021 19:27:02</t>
  </si>
  <si>
    <t>29.11.2021 21:54:02</t>
  </si>
  <si>
    <t>KABAKUM KÖK-9 35-30-L00126_SALİHLER- BAHÇELİ L07_72067144</t>
  </si>
  <si>
    <t>29.11.2021 21:09:56</t>
  </si>
  <si>
    <t>29.11.2021 22:35:00</t>
  </si>
  <si>
    <t>29.11.2021 03:00:00</t>
  </si>
  <si>
    <t>29.11.2021 04:22:47</t>
  </si>
  <si>
    <t>DERBENT İM-DM 45-83-A00004_AKÇAPINAR L04_2097287</t>
  </si>
  <si>
    <t>29.11.2021 18:11:00</t>
  </si>
  <si>
    <t>29.11.2021 23:53:07</t>
  </si>
  <si>
    <t>ÇINARKÖY TR-33 35-27-M00033__66126438_66126438</t>
  </si>
  <si>
    <t>29.11.2021 06:08:12</t>
  </si>
  <si>
    <t>29.11.2021 06:34:54</t>
  </si>
  <si>
    <t>29.11.2021 08:49:11</t>
  </si>
  <si>
    <t>29.11.2021 10:14:32</t>
  </si>
  <si>
    <t>30.11.2021 00:51:56</t>
  </si>
  <si>
    <t>30.11.2021 01:18:25</t>
  </si>
  <si>
    <t>DM-16/02 (BORU FABRİKASI KABİN) 45-71-M00267_TR-86-87-88 M03_66463695</t>
  </si>
  <si>
    <t>30.11.2021 09:10:19</t>
  </si>
  <si>
    <t>30.11.2021 11:08:30</t>
  </si>
  <si>
    <t>30.11.2021 06:02:03</t>
  </si>
  <si>
    <t>30.11.2021 06:17:50</t>
  </si>
  <si>
    <t>DM-1/53-A 45-71-M00941_K_60983990_60983990</t>
  </si>
  <si>
    <t>30.11.2021 03:23:00</t>
  </si>
  <si>
    <t>30.11.2021 06:11:26</t>
  </si>
  <si>
    <t>30.11.2021 09:26:02</t>
  </si>
  <si>
    <t>01.12.2021 00:39:14</t>
  </si>
  <si>
    <t>30.11.2021 22:08:56</t>
  </si>
  <si>
    <t>30.11.2021 22:39:05</t>
  </si>
  <si>
    <t>KARGIN KÖK 45-71-M00095_HatBaşıAyırıcı_53135167 M07_53135167</t>
  </si>
  <si>
    <t>30.11.2021 09:14:26</t>
  </si>
  <si>
    <t>30.11.2021 20:31:53</t>
  </si>
  <si>
    <t>SEKLİK TR-1 35-16-M00036_47500993_56395758_56395758</t>
  </si>
  <si>
    <t>30.11.2021 20:53:08</t>
  </si>
  <si>
    <t>01.12.2021 02:05:20</t>
  </si>
  <si>
    <t>30.11.2021 07:09:06</t>
  </si>
  <si>
    <t>30.11.2021 09:47:21</t>
  </si>
  <si>
    <t>MUSAHOCA TR-1 45-76-L00118_B_56388037_56388037</t>
  </si>
  <si>
    <t>30.11.2021 10:43:36</t>
  </si>
  <si>
    <t>30.11.2021 23:30:27</t>
  </si>
  <si>
    <t>KAYMAKÇI TR-14 35-15-M00243_48699420_56369654_56369654</t>
  </si>
  <si>
    <t>30.11.2021 08:18:48</t>
  </si>
  <si>
    <t>30.11.2021 14:14:52</t>
  </si>
  <si>
    <t>30.11.2021 10:18:11</t>
  </si>
  <si>
    <t>30.11.2021 12:16:31</t>
  </si>
  <si>
    <t>30.11.2021 11:19:03</t>
  </si>
  <si>
    <t>30.11.2021 11:20:33</t>
  </si>
  <si>
    <t>YENİFOÇA TR-24 35-23-M00024_YENİFOÇA TR-25 M02_72189448</t>
  </si>
  <si>
    <t>30.11.2021 08:48:47</t>
  </si>
  <si>
    <t>30.11.2021 09:20:25</t>
  </si>
  <si>
    <t>30.11.2021 10:34:00</t>
  </si>
  <si>
    <t>30.11.2021 15:00:51</t>
  </si>
  <si>
    <t>30.11.2021 10:45:06</t>
  </si>
  <si>
    <t>30.11.2021 11:11:58</t>
  </si>
  <si>
    <t>OĞULDURUK AKYAR TR-1 45-75-M00300_45-75-M00300_2374866</t>
  </si>
  <si>
    <t>30.11.2021 13:23:46</t>
  </si>
  <si>
    <t>30.11.2021 20:44:43</t>
  </si>
  <si>
    <t>DEĞİRMENDERE DM 35-22-M00085_HatBaşıAyırıcı_53132469 M09_53132469</t>
  </si>
  <si>
    <t>30.11.2021 18:04:59</t>
  </si>
  <si>
    <t>30.11.2021 20:31:21</t>
  </si>
  <si>
    <t>BİRGİ DM 35-15-L01013_KEMER L06_67562405</t>
  </si>
  <si>
    <t>30.11.2021 09:34:43</t>
  </si>
  <si>
    <t>30.11.2021 10:25:43</t>
  </si>
  <si>
    <t>CABBAR DM 45-73-M00100_KULA ÇIKIŞI M08_2307321</t>
  </si>
  <si>
    <t>30.11.2021 16:57:00</t>
  </si>
  <si>
    <t>30.11.2021 17:06:00</t>
  </si>
  <si>
    <t>30.11.2021 10:37:23</t>
  </si>
  <si>
    <t>30.11.2021 10:42:13</t>
  </si>
  <si>
    <t>DOLAYDAMI TR-1 45-81-M00175_45-81-M00175_2375080</t>
  </si>
  <si>
    <t>30.11.2021 15:35:43</t>
  </si>
  <si>
    <t>30.11.2021 21:40:35</t>
  </si>
  <si>
    <t>YUKARIBEY TR-1 35-16-M00120_953323508_953323508</t>
  </si>
  <si>
    <t>30.11.2021 14:37:32</t>
  </si>
  <si>
    <t>30.11.2021 22:39:50</t>
  </si>
  <si>
    <t>GÖRDES TR-27 45-75-M00042_GÖRDES DM M04_61335200</t>
  </si>
  <si>
    <t>30.11.2021 08:23:47</t>
  </si>
  <si>
    <t>30.11.2021 09:21:08</t>
  </si>
  <si>
    <t>TR-81 35-17-M00081_950307750_950307750</t>
  </si>
  <si>
    <t>30.11.2021 11:39:15</t>
  </si>
  <si>
    <t>30.11.2021 17:39:56</t>
  </si>
  <si>
    <t>30.11.2021 20:07:20</t>
  </si>
  <si>
    <t>30.11.2021 22:03:44</t>
  </si>
  <si>
    <t>TR-248 35-28-M00549_7295908_56359239_56359239</t>
  </si>
  <si>
    <t>30.11.2021 12:13:43</t>
  </si>
  <si>
    <t>30.11.2021 21:03:33</t>
  </si>
  <si>
    <t>K-592 35-03-K00592_910578116_910578116</t>
  </si>
  <si>
    <t>30.11.2021 14:02:42</t>
  </si>
  <si>
    <t>30.11.2021 17:09:55</t>
  </si>
  <si>
    <t>ÖRSELLİ KÖYÜ TR-1 45-71-M01685_43175974_56388872_56388872</t>
  </si>
  <si>
    <t>30.11.2021 17:26:35</t>
  </si>
  <si>
    <t>01.12.2021 11:57:56</t>
  </si>
  <si>
    <t>BAYINDIR İM 35-20-A00001_CANLI L09_2058779</t>
  </si>
  <si>
    <t>30.11.2021 13:51:03</t>
  </si>
  <si>
    <t>30.11.2021 13:51:23</t>
  </si>
  <si>
    <t>30.11.2021 17:56:00</t>
  </si>
  <si>
    <t>30.11.2021 20:07:41</t>
  </si>
  <si>
    <t>FOÇA TR-48 35-23-L00048_42134250_56398594_56398594</t>
  </si>
  <si>
    <t>30.11.2021 11:10:09</t>
  </si>
  <si>
    <t>30.11.2021 17:29:12</t>
  </si>
  <si>
    <t>ÇUKURKÖY KÖK 35-29-L00034_AKÇAŞEHİR-1 L03_2087134</t>
  </si>
  <si>
    <t>30.11.2021 21:08:08</t>
  </si>
  <si>
    <t>30.11.2021 21:23:00</t>
  </si>
  <si>
    <t>BOYNUYOĞUN TR-3 35-29-L00784_950346300_950346300</t>
  </si>
  <si>
    <t>30.11.2021 10:08:49</t>
  </si>
  <si>
    <t>30.11.2021 12:07:55</t>
  </si>
  <si>
    <t>TR-27 35-13-L00027_946421812_946421812</t>
  </si>
  <si>
    <t>30.11.2021 11:34:09</t>
  </si>
  <si>
    <t>30.11.2021 12:35:50</t>
  </si>
  <si>
    <t>ESKİ FOÇA İM 35-23-A00001_FOTAŞ-2 M02_2308531</t>
  </si>
  <si>
    <t>30.11.2021 16:37:04</t>
  </si>
  <si>
    <t>30.11.2021 17:56:08</t>
  </si>
  <si>
    <t>M-1351 35-01-M01351_A_56355712_56355712</t>
  </si>
  <si>
    <t>30.11.2021 12:15:06</t>
  </si>
  <si>
    <t>30.11.2021 17:28:33</t>
  </si>
  <si>
    <t>YAĞCILAR TR-3 45-71-M01442_A_56403650_56403650</t>
  </si>
  <si>
    <t>30.11.2021 15:08:53</t>
  </si>
  <si>
    <t>01.12.2021 00:02:42</t>
  </si>
  <si>
    <t>TR-113 35-16-L00113_47547129_56397133_56397133</t>
  </si>
  <si>
    <t>30.11.2021 19:46:13</t>
  </si>
  <si>
    <t>30.11.2021 20:43:19</t>
  </si>
  <si>
    <t>L-102 DÜZCE AZMAK 35-14-L00102_11655609_56357162_56357162</t>
  </si>
  <si>
    <t>30.11.2021 07:41:55</t>
  </si>
  <si>
    <t>30.11.2021 10:47:43</t>
  </si>
  <si>
    <t>30.11.2021 12:59:00</t>
  </si>
  <si>
    <t>30.11.2021 14:22:19</t>
  </si>
  <si>
    <t>EĞLENHOCA DM 35-21-M00013_KARABURUN-1 M05_72178729</t>
  </si>
  <si>
    <t>30.11.2021 07:43:44</t>
  </si>
  <si>
    <t>30.11.2021 10:52:14</t>
  </si>
  <si>
    <t>YENİÇİFTLİK TR-2 35-20-L00400_950324480_950324480</t>
  </si>
  <si>
    <t>30.11.2021 16:17:59</t>
  </si>
  <si>
    <t>30.11.2021 19:29:55</t>
  </si>
  <si>
    <t>ALHATLI TR-1 35-16-M00159_47464716_56399342_56399342</t>
  </si>
  <si>
    <t>30.11.2021 08:32:55</t>
  </si>
  <si>
    <t>30.11.2021 12:05:26</t>
  </si>
  <si>
    <t>ALAŞEHİR TR-74 45-73-M00074_B_56373069_56373069</t>
  </si>
  <si>
    <t>30.11.2021 15:45:39</t>
  </si>
  <si>
    <t>30.11.2021 18:07:26</t>
  </si>
  <si>
    <t>TR-63 45-77-L00063_C_56395482_56395482</t>
  </si>
  <si>
    <t>30.11.2021 08:12:48</t>
  </si>
  <si>
    <t>30.11.2021 09:12:09</t>
  </si>
  <si>
    <t>DM-8/9-A 45-71-M00291_953199050_953199050</t>
  </si>
  <si>
    <t>30.11.2021 09:34:27</t>
  </si>
  <si>
    <t>30.11.2021 11:42:28</t>
  </si>
  <si>
    <t>GÖCEK TR-1 45-72-M00239_ H_79214906</t>
  </si>
  <si>
    <t>30.11.2021 22:50:09</t>
  </si>
  <si>
    <t>01.12.2021 04:41:19</t>
  </si>
  <si>
    <t>GRUPKENT KÖK 35-30-M00200_ALTINOVA M03_72066322</t>
  </si>
  <si>
    <t>30.11.2021 06:50:43</t>
  </si>
  <si>
    <t>30.11.2021 07:08:08</t>
  </si>
  <si>
    <t>TR-35 35-30-L00035_43007553_56398309_56398309</t>
  </si>
  <si>
    <t>30.11.2021 08:31:43</t>
  </si>
  <si>
    <t>30.11.2021 18:01:54</t>
  </si>
  <si>
    <t>K-2007 35-01-K02007_910624190_910624190</t>
  </si>
  <si>
    <t>30.11.2021 22:18:40</t>
  </si>
  <si>
    <t>01.12.2021 02:01:41</t>
  </si>
  <si>
    <t>30.11.2021 17:22:39</t>
  </si>
  <si>
    <t>01.12.2021 01:55:30</t>
  </si>
  <si>
    <t>YEŞİLTEPE TR-1 45-79-M00110_A_56385443_56385443</t>
  </si>
  <si>
    <t>30.11.2021 09:53:26</t>
  </si>
  <si>
    <t>30.11.2021 14:59:06</t>
  </si>
  <si>
    <t>L-6 35-18-L00006_35-18-L00006_72054428</t>
  </si>
  <si>
    <t>30.11.2021 10:46:00</t>
  </si>
  <si>
    <t>30.11.2021 12:31:07</t>
  </si>
  <si>
    <t>30.11.2021 11:04:54</t>
  </si>
  <si>
    <t>30.11.2021 14:19:33</t>
  </si>
  <si>
    <t>K-83 35-03-K00083_E_56366679_56366679</t>
  </si>
  <si>
    <t>30.11.2021 11:36:41</t>
  </si>
  <si>
    <t>30.11.2021 12:43:24</t>
  </si>
  <si>
    <t>PAYAMLI M-10 35-25-M00184_956637673_956637673</t>
  </si>
  <si>
    <t>30.11.2021 10:17:44</t>
  </si>
  <si>
    <t>30.11.2021 13:00:43</t>
  </si>
  <si>
    <t>K-3011 35-01-K03011_911567984_911567984</t>
  </si>
  <si>
    <t>30.11.2021 13:44:51</t>
  </si>
  <si>
    <t>30.11.2021 16:40:59</t>
  </si>
  <si>
    <t>30.11.2021 11:15:00</t>
  </si>
  <si>
    <t>30.11.2021 11:34:35</t>
  </si>
  <si>
    <t>BOZDAĞ TR-7 35-15-L00290_C_56369355_56369355</t>
  </si>
  <si>
    <t>30.11.2021 23:13:04</t>
  </si>
  <si>
    <t>01.12.2021 02:10:52</t>
  </si>
  <si>
    <t>BELEVİ TR-7 35-13-L00509_946419000_946419000</t>
  </si>
  <si>
    <t>30.11.2021 15:03:43</t>
  </si>
  <si>
    <t>30.11.2021 17:54:53</t>
  </si>
  <si>
    <t>YAYALAR TR-3 45-73-M00162_A_56390135_56390135</t>
  </si>
  <si>
    <t>30.11.2021 11:14:59</t>
  </si>
  <si>
    <t>30.11.2021 16:03:45</t>
  </si>
  <si>
    <t>BAĞALAN TR-1 35-24-M00077_955214225_955214225</t>
  </si>
  <si>
    <t>30.11.2021 09:02:32</t>
  </si>
  <si>
    <t>30.11.2021 20:16:20</t>
  </si>
  <si>
    <t>ÇALTI TR-1 35-28-M00261_953381335_953381335</t>
  </si>
  <si>
    <t>30.11.2021 13:52:50</t>
  </si>
  <si>
    <t>30.11.2021 20:43:37</t>
  </si>
  <si>
    <t>HANPAŞA TR-1 45-72-M00205_956522748_956522748</t>
  </si>
  <si>
    <t>30.11.2021 09:35:53</t>
  </si>
  <si>
    <t>30.11.2021 20:08:52</t>
  </si>
  <si>
    <t>GÜMÜLDÜR M-30 35-25-M00030_B_56357566_56357566</t>
  </si>
  <si>
    <t>30.11.2021 12:25:19</t>
  </si>
  <si>
    <t>30.11.2021 13:04:26</t>
  </si>
  <si>
    <t>ULUDERBENT TR-4 45-73-M00541_45-73-M00541_2353034</t>
  </si>
  <si>
    <t>30.11.2021 12:24:20</t>
  </si>
  <si>
    <t>30.11.2021 15:41:31</t>
  </si>
  <si>
    <t>IŞIKLI TR-2 35-29-L00246_A_56395328_56395328</t>
  </si>
  <si>
    <t>30.11.2021 07:21:16</t>
  </si>
  <si>
    <t>30.11.2021 10:14:25</t>
  </si>
  <si>
    <t>DM-14/4 45-71-M00544_B_56403116_56403116</t>
  </si>
  <si>
    <t>30.11.2021 08:57:18</t>
  </si>
  <si>
    <t>30.11.2021 12:59:37</t>
  </si>
  <si>
    <t>30.11.2021 01:21:25</t>
  </si>
  <si>
    <t>30.11.2021 04:53:15</t>
  </si>
  <si>
    <t>30.11.2021 08:45:17</t>
  </si>
  <si>
    <t>30.11.2021 08:45:43</t>
  </si>
  <si>
    <t>GÖLMARMARA İM 45-85-A00001_YENİKÖY L26_2305903</t>
  </si>
  <si>
    <t>30.11.2021 15:02:58</t>
  </si>
  <si>
    <t>BAŞPINAR KÖK 45-76-L00001_ALİ FAKI-BOSTANCI L02_72214097</t>
  </si>
  <si>
    <t>30.11.2021 11:27:00</t>
  </si>
  <si>
    <t>30.11.2021 15:09:58</t>
  </si>
  <si>
    <t>M-315 ULAMIŞ 35-14-M00315_ H01_2068769</t>
  </si>
  <si>
    <t>30.11.2021 08:36:37</t>
  </si>
  <si>
    <t>30.11.2021 12:16:10</t>
  </si>
  <si>
    <t>30.11.2021 20:01:20</t>
  </si>
  <si>
    <t>30.11.2021 21:17:33</t>
  </si>
  <si>
    <t>BADEMLİ TR-39 35-15-L01056_B_56362249_56362249</t>
  </si>
  <si>
    <t>30.11.2021 12:33:00</t>
  </si>
  <si>
    <t>30.11.2021 14:04:23</t>
  </si>
  <si>
    <t>K-24 35-01-K00024_E_56381897_56381897</t>
  </si>
  <si>
    <t>30.11.2021 07:10:29</t>
  </si>
  <si>
    <t>30.11.2021 09:46:42</t>
  </si>
  <si>
    <t>ÖMÜR BELDESİ DM 35-14-M00120_BANKSİS TR-2 M03_80640499</t>
  </si>
  <si>
    <t>30.11.2021 17:54:58</t>
  </si>
  <si>
    <t>30.11.2021 18:50:49</t>
  </si>
  <si>
    <t>30.11.2021 13:37:57</t>
  </si>
  <si>
    <t>30.11.2021 13:38:57</t>
  </si>
  <si>
    <t>DM-1/12 45-71-M00031_953205720_953205720</t>
  </si>
  <si>
    <t>30.11.2021 12:08:17</t>
  </si>
  <si>
    <t>30.11.2021 17:42:10</t>
  </si>
  <si>
    <t>TR-59 35-30-L00059_955330296_955330296</t>
  </si>
  <si>
    <t>30.11.2021 21:29:37</t>
  </si>
  <si>
    <t>01.12.2021 02:14:27</t>
  </si>
  <si>
    <t>GÖKEYÜP EŞELER TR-1 45-78-M00814_49194305_56385885_56385885</t>
  </si>
  <si>
    <t>30.11.2021 12:03:27</t>
  </si>
  <si>
    <t>30.11.2021 17:36:59</t>
  </si>
  <si>
    <t>30.11.2021 19:48:35</t>
  </si>
  <si>
    <t>30.11.2021 21:21:17</t>
  </si>
  <si>
    <t>EĞRİDERE TR-2 35-29-L00739_D_56385214_56385214</t>
  </si>
  <si>
    <t>30.11.2021 12:34:24</t>
  </si>
  <si>
    <t>01.12.2021 00:19:02</t>
  </si>
  <si>
    <t>KÜNER TR-16 35-22-M00294_953697361_953697361</t>
  </si>
  <si>
    <t>30.11.2021 19:35:12</t>
  </si>
  <si>
    <t>30.11.2021 21:03:56</t>
  </si>
  <si>
    <t>30.11.2021 07:58:24</t>
  </si>
  <si>
    <t>30.11.2021 09:21:53</t>
  </si>
  <si>
    <t>_B_56401634_56401634</t>
  </si>
  <si>
    <t>30.11.2021 12:11:53</t>
  </si>
  <si>
    <t>30.11.2021 23:51:39</t>
  </si>
  <si>
    <t>30.11.2021 08:47:07</t>
  </si>
  <si>
    <t>30.11.2021 08:52:00</t>
  </si>
  <si>
    <t>ALAŞEHİR TR-74 45-73-M00074_A_56404198_56404198</t>
  </si>
  <si>
    <t>30.11.2021 08:21:44</t>
  </si>
  <si>
    <t>30.11.2021 09:52:28</t>
  </si>
  <si>
    <t>M-2954(YATIRIM REZERVE) 35-01-M02954_D_56375175_56375175</t>
  </si>
  <si>
    <t>30.11.2021 11:44:56</t>
  </si>
  <si>
    <t>30.11.2021 14:04:35</t>
  </si>
  <si>
    <t>K-2661 35-02-K02661_A A1B_5849283</t>
  </si>
  <si>
    <t>30.11.2021 17:54:48</t>
  </si>
  <si>
    <t>30.11.2021 19:06:12</t>
  </si>
  <si>
    <t>CAFERBEY KÖK 45-78-L00231_KURŞUNLU L03_2327777</t>
  </si>
  <si>
    <t>30.11.2021 11:22:56</t>
  </si>
  <si>
    <t>30.11.2021 12:24:33</t>
  </si>
  <si>
    <t>30.11.2021 12:02:12</t>
  </si>
  <si>
    <t>30.11.2021 15:56:08</t>
  </si>
  <si>
    <t>30.11.2021 18:03:42</t>
  </si>
  <si>
    <t>30.11.2021 18:31:00</t>
  </si>
  <si>
    <t>M-2206 DOĞANCILAR TR-4 35-03-M02206_958058852_958058852</t>
  </si>
  <si>
    <t>30.11.2021 14:16:09</t>
  </si>
  <si>
    <t>30.11.2021 22:41:39</t>
  </si>
  <si>
    <t>PİRİNÇÇİ TR-2 35-15-L00101_A_82966868_82966868</t>
  </si>
  <si>
    <t>30.11.2021 15:19:53</t>
  </si>
  <si>
    <t>01.12.2021 07:33:06</t>
  </si>
  <si>
    <t>ÇAVUŞLAR TR-5 TARIMSAL SULAMA 45-79-M00257_45-79-M00257_2366700</t>
  </si>
  <si>
    <t>30.11.2021 09:08:58</t>
  </si>
  <si>
    <t>30.11.2021 13:21:12</t>
  </si>
  <si>
    <t>30.11.2021 16:50:18</t>
  </si>
  <si>
    <t>30.11.2021 17:03:24</t>
  </si>
  <si>
    <t>30.11.2021 09:09:37</t>
  </si>
  <si>
    <t>30.11.2021 10:09:54</t>
  </si>
  <si>
    <t>TR-1/39 45-72-M00039_45-72-M00039_2355480</t>
  </si>
  <si>
    <t>30.11.2021 12:10:02</t>
  </si>
  <si>
    <t>30.11.2021 17:13:38</t>
  </si>
  <si>
    <t>AZİZTEPE TR-1 45-73-M00214_C_56401068_56401068</t>
  </si>
  <si>
    <t>30.11.2021 18:12:00</t>
  </si>
  <si>
    <t>30.11.2021 21:29:42</t>
  </si>
  <si>
    <t>30.11.2021 20:13:20</t>
  </si>
  <si>
    <t>30.11.2021 21:15:12</t>
  </si>
  <si>
    <t>ARDIÇ MAHALLESİ TR-52 35-21-L00132_A_56376558_56376558</t>
  </si>
  <si>
    <t>30.11.2021 06:34:14</t>
  </si>
  <si>
    <t>30.11.2021 10:11:29</t>
  </si>
  <si>
    <t>TR-2 35-27-M00002_D_65503299_65503299</t>
  </si>
  <si>
    <t>30.11.2021 15:44:24</t>
  </si>
  <si>
    <t>30.11.2021 21:53:25</t>
  </si>
  <si>
    <t>IŞIK TARIM KÖK 35-27-L00352_ÖREN KÖK  ÇIKIŞI L03_2121424</t>
  </si>
  <si>
    <t>30.11.2021 08:37:07</t>
  </si>
  <si>
    <t>30.11.2021 09:09:30</t>
  </si>
  <si>
    <t>DM-14/13 45-71-M00562_953243598_953243598</t>
  </si>
  <si>
    <t>30.11.2021 22:10:18</t>
  </si>
  <si>
    <t>01.12.2021 01:30:45</t>
  </si>
  <si>
    <t>30.11.2021 09:34:48</t>
  </si>
  <si>
    <t>30.11.2021 13:24:49</t>
  </si>
  <si>
    <t>ÖZBEY İM 35-26-A00005_ARAPKAHVE L01_2314105</t>
  </si>
  <si>
    <t>30.11.2021 15:19:23</t>
  </si>
  <si>
    <t>30.11.2021 20:50:53</t>
  </si>
  <si>
    <t>30.11.2021 15:13:33</t>
  </si>
  <si>
    <t>30.11.2021 17:02:42</t>
  </si>
  <si>
    <t>TR-2/11 45-83-L00011_955146412_955146412</t>
  </si>
  <si>
    <t>30.11.2021 13:35:26</t>
  </si>
  <si>
    <t>30.11.2021 15:52:01</t>
  </si>
  <si>
    <t>30.11.2021 10:05:19</t>
  </si>
  <si>
    <t>30.11.2021 14:15:38</t>
  </si>
  <si>
    <t>BAHÇECİK TR-7 45-78-L00775_B_81386534_81386534</t>
  </si>
  <si>
    <t>30.11.2021 14:22:02</t>
  </si>
  <si>
    <t>30.11.2021 18:01:55</t>
  </si>
  <si>
    <t>DEREKÖY YENİ MAH. TR-2 45-77-L00293_A_56385539_56385539</t>
  </si>
  <si>
    <t>30.11.2021 14:37:37</t>
  </si>
  <si>
    <t>30.11.2021 18:13:29</t>
  </si>
  <si>
    <t>IŞIK TR-1 35-15-L00366_B_56399060_56399060</t>
  </si>
  <si>
    <t>30.11.2021 19:43:50</t>
  </si>
  <si>
    <t>30.11.2021 23:59:31</t>
  </si>
  <si>
    <t>ERDELLİ TR-2 KÖK 45-72-L00476_ARABACI BOZKÖY ÇIKIŞ L04_66551743</t>
  </si>
  <si>
    <t>30.11.2021 17:57:00</t>
  </si>
  <si>
    <t>30.11.2021 18:59:00</t>
  </si>
  <si>
    <t>HÜSEYİN ÇETİNKAYA SULAMA GRUBU 35-29-M00368_A_56369189_56369189</t>
  </si>
  <si>
    <t>30.11.2021 13:35:46</t>
  </si>
  <si>
    <t>30.11.2021 22:55:38</t>
  </si>
  <si>
    <t>30.11.2021 19:01:54</t>
  </si>
  <si>
    <t>30.11.2021 19:02:44</t>
  </si>
  <si>
    <t>K-3981 35-04-K03981_954705537_954705537</t>
  </si>
  <si>
    <t>30.11.2021 14:42:54</t>
  </si>
  <si>
    <t>30.11.2021 16:37:53</t>
  </si>
  <si>
    <t>KORDON TR-1 45-78-M00761_A_56384392_56384392</t>
  </si>
  <si>
    <t>30.11.2021 13:50:19</t>
  </si>
  <si>
    <t>30.11.2021 19:25:13</t>
  </si>
  <si>
    <t>DİNDARLI KÖK TR-3 KAKLIK 45-79-M00395_YEŞİLOVA M01_72035416</t>
  </si>
  <si>
    <t>30.11.2021 23:08:16</t>
  </si>
  <si>
    <t>01.12.2021 04:10:03</t>
  </si>
  <si>
    <t>ÇATALKAYA KÖYÜ TR-2 35-21-L00172_B_56379189_56379189</t>
  </si>
  <si>
    <t>30.11.2021 10:00:08</t>
  </si>
  <si>
    <t>30.11.2021 17:48:14</t>
  </si>
  <si>
    <t>TR-2/47-A 45-72-L00082_B B01_65859673</t>
  </si>
  <si>
    <t>30.11.2021 08:57:10</t>
  </si>
  <si>
    <t>30.11.2021 10:16:51</t>
  </si>
  <si>
    <t>30.11.2021 08:11:26</t>
  </si>
  <si>
    <t>30.11.2021 13:43:37</t>
  </si>
  <si>
    <t>TURGUTALP TR-4/1 (DM3/9) 45-82-M00063_TR-4 M01_72192905</t>
  </si>
  <si>
    <t>30.11.2021 15:46:48</t>
  </si>
  <si>
    <t>30.11.2021 17:20:45</t>
  </si>
  <si>
    <t>HAVAOĞLU TR-1 45-81-M00070_B_56398856_56398856</t>
  </si>
  <si>
    <t>30.11.2021 17:06:39</t>
  </si>
  <si>
    <t>01.12.2021 03:28:35</t>
  </si>
  <si>
    <t>30.11.2021 21:17:39</t>
  </si>
  <si>
    <t>01.12.2021 00:01:15</t>
  </si>
  <si>
    <t>YAVAŞLAR TR-1 45-74-M00148_A_56352317_56352317</t>
  </si>
  <si>
    <t>30.11.2021 13:40:00</t>
  </si>
  <si>
    <t>30.11.2021 16:25:36</t>
  </si>
  <si>
    <t>30.11.2021 10:00:47</t>
  </si>
  <si>
    <t>30.11.2021 10:38:26</t>
  </si>
  <si>
    <t>AKÇAKÖY TR-1 45-71-M01662_953199600_953199600</t>
  </si>
  <si>
    <t>30.11.2021 14:51:57</t>
  </si>
  <si>
    <t>01.12.2021 13:28:19</t>
  </si>
  <si>
    <t>SANCAKLI KAYADİBİ 45-71-M00641_DIREK TIPI TRAFO HUCRESI H01_2077259</t>
  </si>
  <si>
    <t>30.11.2021 12:44:46</t>
  </si>
  <si>
    <t>30.11.2021 21:51:42</t>
  </si>
  <si>
    <t>ALİAĞA GIS TM 35-17-A00014_EGE GÜBRE-2 (1H07) M07_66128142</t>
  </si>
  <si>
    <t>30.11.2021 06:25:47</t>
  </si>
  <si>
    <t>30.11.2021 06:56:00</t>
  </si>
  <si>
    <t>30.11.2021 09:40:17</t>
  </si>
  <si>
    <t>30.11.2021 11:50:06</t>
  </si>
  <si>
    <t>AKHİSAR İM 45-72-A00001_BAŞLAMIŞ L02_2058314</t>
  </si>
  <si>
    <t>30.11.2021 06:09:17</t>
  </si>
  <si>
    <t>30.11.2021 06:10:03</t>
  </si>
  <si>
    <t>ÜRKMEZ DM-4 (ÜRKMEZ M-21) 35-25-M00155_ÜRKMEZ DM-2(ÜRKMEZ M-1) M02_72072819</t>
  </si>
  <si>
    <t>30.11.2021 06:53:23</t>
  </si>
  <si>
    <t>30.11.2021 07:34:52</t>
  </si>
  <si>
    <t>TR-61 HALİM AVCI GRB. 35-15-L00061_C_56407038_56407038</t>
  </si>
  <si>
    <t>30.11.2021 23:48:28</t>
  </si>
  <si>
    <t>01.12.2021 03:31:28</t>
  </si>
  <si>
    <t>30.11.2021 03:29:12</t>
  </si>
  <si>
    <t>30.11.2021 04:26:02</t>
  </si>
  <si>
    <t>M-2112 35-03-M02112_98515945_98515945</t>
  </si>
  <si>
    <t>30.11.2021 07:12:34</t>
  </si>
  <si>
    <t>30.11.2021 11:12:56</t>
  </si>
  <si>
    <t>KAYMAKÇI TR-16 35-15-M00245_950379765_950379765</t>
  </si>
  <si>
    <t>30.11.2021 18:29:33</t>
  </si>
  <si>
    <t>DEREKÖY YENİ MAH. TR-2 45-77-L00293_B_56384386_56384386</t>
  </si>
  <si>
    <t>30.11.2021 10:59:28</t>
  </si>
  <si>
    <t>30.11.2021 12:40:53</t>
  </si>
  <si>
    <t>TR-91/A 45-78-L00721_953256883_953256883</t>
  </si>
  <si>
    <t>30.11.2021 23:33:45</t>
  </si>
  <si>
    <t>01.12.2021 02:20:14</t>
  </si>
  <si>
    <t>TR-8 45-78-L00008__56407744_56407744</t>
  </si>
  <si>
    <t>30.11.2021 07:48:10</t>
  </si>
  <si>
    <t>30.11.2021 08:34:05</t>
  </si>
  <si>
    <t>SAĞNIÇ TR-2 45-74-M00304_945579594_945579594</t>
  </si>
  <si>
    <t>30.11.2021 19:05:42</t>
  </si>
  <si>
    <t>30.11.2021 23:04:09</t>
  </si>
  <si>
    <t>CEVİZALAN TR-4 35-15-L00122_B_56362273_56362273</t>
  </si>
  <si>
    <t>30.11.2021 22:11:23</t>
  </si>
  <si>
    <t>01.12.2021 03:32:01</t>
  </si>
  <si>
    <t>DM-7/21 35-28-M00966_C C1b_5762354</t>
  </si>
  <si>
    <t>30.11.2021 07:22:18</t>
  </si>
  <si>
    <t>30.11.2021 09:01:37</t>
  </si>
  <si>
    <t>M-1201 35-10-M01201_C_56374757_56374757</t>
  </si>
  <si>
    <t>30.11.2021 08:46:59</t>
  </si>
  <si>
    <t>30.11.2021 10:44:00</t>
  </si>
  <si>
    <t>30.11.2021 09:01:26</t>
  </si>
  <si>
    <t>01.12.2021 00:03:26</t>
  </si>
  <si>
    <t>CEVİZLİ MERKEZ TR-1 35-31-L00321_35-31-L00321_2364989</t>
  </si>
  <si>
    <t>30.11.2021 10:39:44</t>
  </si>
  <si>
    <t>30.11.2021 18:12:12</t>
  </si>
  <si>
    <t>SAKALLI KÖYÜ TR-1 45-71-M01695_953205086_953205086</t>
  </si>
  <si>
    <t>30.11.2021 15:46:23</t>
  </si>
  <si>
    <t>01.12.2021 12:59:12</t>
  </si>
  <si>
    <t>DM08/TR02 45-73-M00003_B b1_45087581</t>
  </si>
  <si>
    <t>30.11.2021 13:17:55</t>
  </si>
  <si>
    <t>30.11.2021 18:09:42</t>
  </si>
  <si>
    <t>SANCAKLI BOZKÖY TR-6 45-71-M00528_953204207_953204207</t>
  </si>
  <si>
    <t>30.11.2021 16:05:14</t>
  </si>
  <si>
    <t>30.11.2021 20:36:00</t>
  </si>
  <si>
    <t>30.11.2021 14:41:39</t>
  </si>
  <si>
    <t>30.11.2021 16:08:32</t>
  </si>
  <si>
    <t>TR-87 HÜSEYİN DOYRAN GRB. 35-15-M00087_DIREK TIPI TRAFO HUCRESI H01_2045848</t>
  </si>
  <si>
    <t>30.11.2021 15:37:27</t>
  </si>
  <si>
    <t>01.12.2021 07:30:31</t>
  </si>
  <si>
    <t>30.11.2021 11:19:24</t>
  </si>
  <si>
    <t>30.11.2021 13:14:50</t>
  </si>
  <si>
    <t>K-215 35-04-K00215_35-04-K00215_2372147</t>
  </si>
  <si>
    <t>30.11.2021 07:29:41</t>
  </si>
  <si>
    <t>30.11.2021 08:45:39</t>
  </si>
  <si>
    <t>30.11.2021 16:27:11</t>
  </si>
  <si>
    <t>30.11.2021 20:07:54</t>
  </si>
  <si>
    <t>ÜRKMEZ DM-4 (ÜRKMEZ M-21) 35-25-M00155_5857984_56376692_56376692</t>
  </si>
  <si>
    <t>30.11.2021 09:16:08</t>
  </si>
  <si>
    <t>30.11.2021 11:38:35</t>
  </si>
  <si>
    <t>30.11.2021 14:28:00</t>
  </si>
  <si>
    <t>30.11.2021 15:23:23</t>
  </si>
  <si>
    <t>K-3071 35-03-K03071_910311109_910311109</t>
  </si>
  <si>
    <t>30.11.2021 15:35:46</t>
  </si>
  <si>
    <t>30.11.2021 21:24:28</t>
  </si>
  <si>
    <t>30.11.2021 20:06:58</t>
  </si>
  <si>
    <t>30.11.2021 20:31:28</t>
  </si>
  <si>
    <t>DM-16/16-A 45-71-M00427_44485392_56399909_56399909</t>
  </si>
  <si>
    <t>30.11.2021 11:48:51</t>
  </si>
  <si>
    <t>30.11.2021 13:32:02</t>
  </si>
  <si>
    <t>GÖRDES TR-7 45-75-M00342_945606835_945606835</t>
  </si>
  <si>
    <t>30.11.2021 09:42:34</t>
  </si>
  <si>
    <t>30.11.2021 16:46:29</t>
  </si>
  <si>
    <t>KONAKLI TR-1 35-15-L00902_48652770_56369997_56369997</t>
  </si>
  <si>
    <t>30.11.2021 06:59:00</t>
  </si>
  <si>
    <t>30.11.2021 09:30:49</t>
  </si>
  <si>
    <t>TR-5 35-32-L00005_946412681_946412681</t>
  </si>
  <si>
    <t>30.11.2021 19:25:57</t>
  </si>
  <si>
    <t>30.11.2021 22:15:53</t>
  </si>
  <si>
    <t>ATALAN TR-1 35-26-L00248_956608115_956608115</t>
  </si>
  <si>
    <t>30.11.2021 19:07:11</t>
  </si>
  <si>
    <t>30.11.2021 20:54:18</t>
  </si>
  <si>
    <t>30.11.2021 18:23:05</t>
  </si>
  <si>
    <t>30.11.2021 22:19:02</t>
  </si>
  <si>
    <t>30.11.2021 20:59:39</t>
  </si>
  <si>
    <t>30.11.2021 22:00:00</t>
  </si>
  <si>
    <t>ÇAPAKLI KÖK 45-78-M01161_İKİZTEPE M04_78225837</t>
  </si>
  <si>
    <t>30.11.2021 13:11:52</t>
  </si>
  <si>
    <t>30.11.2021 22:08:26</t>
  </si>
  <si>
    <t>K-4376 35-02-K04376_99635515_99635515</t>
  </si>
  <si>
    <t>30.11.2021 11:39:38</t>
  </si>
  <si>
    <t>30.11.2021 14:56:35</t>
  </si>
  <si>
    <t>K-3148 35-04-K03148_913639295_913639295</t>
  </si>
  <si>
    <t>30.11.2021 13:05:57</t>
  </si>
  <si>
    <t>30.11.2021 21:05:37</t>
  </si>
  <si>
    <t>30.11.2021 09:11:27</t>
  </si>
  <si>
    <t>30.11.2021 09:43:01</t>
  </si>
  <si>
    <t>GÖKKAYA TR-2 45-84-L00019_955182535_955182535</t>
  </si>
  <si>
    <t>30.11.2021 15:13:14</t>
  </si>
  <si>
    <t>30.11.2021 17:04:10</t>
  </si>
  <si>
    <t>SELÇUK İM/DM 35-13-A00004_HatBaşıAyırıcı_53134138 L04_53134138</t>
  </si>
  <si>
    <t>30.11.2021 13:42:01</t>
  </si>
  <si>
    <t>30.11.2021 16:45:55</t>
  </si>
  <si>
    <t>30.11.2021 08:11:33</t>
  </si>
  <si>
    <t>30.11.2021 10:41:33</t>
  </si>
  <si>
    <t>ARIKBAŞI TR-2 35-20-L00219_955199794_955199794</t>
  </si>
  <si>
    <t>30.11.2021 16:33:53</t>
  </si>
  <si>
    <t>30.11.2021 18:08:21</t>
  </si>
  <si>
    <t>SARIDERE TR-1 35-16-M00052_953331049_953331049</t>
  </si>
  <si>
    <t>30.11.2021 13:28:13</t>
  </si>
  <si>
    <t>30.11.2021 19:13:09</t>
  </si>
  <si>
    <t>PİYADELER TR-254 TARIMSAL SULAMA 45-73-M00937_45-73-M00937_2356137</t>
  </si>
  <si>
    <t>30.11.2021 15:58:17</t>
  </si>
  <si>
    <t>01.12.2021 00:44:07</t>
  </si>
  <si>
    <t>KÜNER TR-17 35-22-M00826_35-22-M00826_66063157</t>
  </si>
  <si>
    <t>30.11.2021 09:26:19</t>
  </si>
  <si>
    <t>30.11.2021 17:15:15</t>
  </si>
  <si>
    <t>HALİLLER DAVULCULAR TR-11 35-31-L00192_47867638_56393717_56393717</t>
  </si>
  <si>
    <t>30.11.2021 07:44:48</t>
  </si>
  <si>
    <t>30.11.2021 14:08:30</t>
  </si>
  <si>
    <t>TR-66 35-19-L00066_8915667_56390367_56390367</t>
  </si>
  <si>
    <t>30.11.2021 08:01:44</t>
  </si>
  <si>
    <t>30.11.2021 10:05:39</t>
  </si>
  <si>
    <t>K-706 35-04-K00706_R R4B_5778571</t>
  </si>
  <si>
    <t>30.11.2021 13:38:37</t>
  </si>
  <si>
    <t>30.11.2021 15:58:44</t>
  </si>
  <si>
    <t>M-626 35-09-M00626_C_56369543_56369543</t>
  </si>
  <si>
    <t>30.11.2021 08:21:33</t>
  </si>
  <si>
    <t>30.11.2021 10:10:18</t>
  </si>
  <si>
    <t>KAVAKLIDERE TR-12 45-73-M00145_TR-14 M05_2093011</t>
  </si>
  <si>
    <t>30.11.2021 10:41:29</t>
  </si>
  <si>
    <t>30.11.2021 14:39:28</t>
  </si>
  <si>
    <t>30.11.2021 08:32:33</t>
  </si>
  <si>
    <t>30.11.2021 09:56:05</t>
  </si>
  <si>
    <t>KÖPRÜBAŞI TR-31 45-86-M00031_C_56405553_56405553</t>
  </si>
  <si>
    <t>30.11.2021 13:30:11</t>
  </si>
  <si>
    <t>30.11.2021 15:56:11</t>
  </si>
  <si>
    <t>30.11.2021 10:44:16</t>
  </si>
  <si>
    <t>30.11.2021 19:25:46</t>
  </si>
  <si>
    <t>TR-11/9C 45-71-M01975_953220307_953220307</t>
  </si>
  <si>
    <t>30.11.2021 09:50:13</t>
  </si>
  <si>
    <t>30.11.2021 10:38:54</t>
  </si>
  <si>
    <t>30.11.2021 11:19:12</t>
  </si>
  <si>
    <t>30.11.2021 14:39:01</t>
  </si>
  <si>
    <t>DAĞDERE DM 45-72-M00097_KÖMÜRCÜ M06_2329932</t>
  </si>
  <si>
    <t>30.11.2021 08:40:03</t>
  </si>
  <si>
    <t>30.11.2021 12:51:00</t>
  </si>
  <si>
    <t>M-1199 35-10-M01199_954768162_954768162</t>
  </si>
  <si>
    <t>30.11.2021 10:00:04</t>
  </si>
  <si>
    <t>30.11.2021 11:27:03</t>
  </si>
  <si>
    <t>DAĞDERE DM 45-72-M00097_HatBaşıAyırıcı_66364230 M05_66364230</t>
  </si>
  <si>
    <t>30.11.2021 17:04:13</t>
  </si>
  <si>
    <t>30.11.2021 17:39:35</t>
  </si>
  <si>
    <t>M-1040 35-04-M01040_35-04-M01040_2357745</t>
  </si>
  <si>
    <t>30.11.2021 14:42:29</t>
  </si>
  <si>
    <t>30.11.2021 15:39:08</t>
  </si>
  <si>
    <t>M-2747 35-01-M02747_912145315_912145315</t>
  </si>
  <si>
    <t>30.11.2021 10:55:00</t>
  </si>
  <si>
    <t>30.11.2021 12:12:05</t>
  </si>
  <si>
    <t>30.11.2021 16:20:07</t>
  </si>
  <si>
    <t>30.11.2021 18:29:37</t>
  </si>
  <si>
    <t>DM-3/30 45-71-M00084_953199490_953199490</t>
  </si>
  <si>
    <t>30.11.2021 11:19:23</t>
  </si>
  <si>
    <t>30.11.2021 13:42:36</t>
  </si>
  <si>
    <t>30.11.2021 15:10:37</t>
  </si>
  <si>
    <t>30.11.2021 16:07:00</t>
  </si>
  <si>
    <t>UMURLU TR-3 35-31-L00357_47788321_56352929_56352929</t>
  </si>
  <si>
    <t>30.11.2021 09:47:20</t>
  </si>
  <si>
    <t>30.11.2021 12:42:10</t>
  </si>
  <si>
    <t>YAĞLAR TR-3 35-31-L00421_B_56386676_56386676</t>
  </si>
  <si>
    <t>30.11.2021 05:37:51</t>
  </si>
  <si>
    <t>30.11.2021 07:32:06</t>
  </si>
  <si>
    <t>30.11.2021 00:27:17</t>
  </si>
  <si>
    <t>30.11.2021 03:36:51</t>
  </si>
  <si>
    <t>30.11.2021 18:17:12</t>
  </si>
  <si>
    <t>30.11.2021 21:16:27</t>
  </si>
  <si>
    <t>TR-19 35-26-M00019_956619181_956619181</t>
  </si>
  <si>
    <t>30.11.2021 13:59:09</t>
  </si>
  <si>
    <t>30.11.2021 18:17:20</t>
  </si>
  <si>
    <t>DM-1/66 45-71-M00012_45-71-M00012_72056379</t>
  </si>
  <si>
    <t>30.11.2021 09:37:55</t>
  </si>
  <si>
    <t>30.11.2021 16:34:34</t>
  </si>
  <si>
    <t>K-2323 35-04-K02323_99296587_99296587</t>
  </si>
  <si>
    <t>30.11.2021 23:23:06</t>
  </si>
  <si>
    <t>01.12.2021 01:19:30</t>
  </si>
  <si>
    <t>DM-25/16 45-71-M00392_953215881_953215881</t>
  </si>
  <si>
    <t>30.11.2021 17:12:58</t>
  </si>
  <si>
    <t>30.11.2021 18:51:28</t>
  </si>
  <si>
    <t>YAHŞELLİ DM-5 35-28-M00882_HatBaşıAyırıcı_53133878 M10_53133878</t>
  </si>
  <si>
    <t>30.11.2021 21:17:04</t>
  </si>
  <si>
    <t>01.12.2021 00:14:15</t>
  </si>
  <si>
    <t>TR-13 35-19-L00013_956674068_956674068</t>
  </si>
  <si>
    <t>30.11.2021 19:12:11</t>
  </si>
  <si>
    <t>30.11.2021 23:28:36</t>
  </si>
  <si>
    <t>FOÇA TR-39 35-23-L00039_950422474_950422474</t>
  </si>
  <si>
    <t>30.11.2021 15:09:09</t>
  </si>
  <si>
    <t>30.11.2021 17:54:06</t>
  </si>
  <si>
    <t>L-430 35-18-L00430_950452349_950452349</t>
  </si>
  <si>
    <t>30.11.2021 15:05:05</t>
  </si>
  <si>
    <t>30.11.2021 17:40:05</t>
  </si>
  <si>
    <t>30.11.2021 08:12:17</t>
  </si>
  <si>
    <t>30.11.2021 08:54:11</t>
  </si>
  <si>
    <t>30.11.2021 18:24:23</t>
  </si>
  <si>
    <t>30.11.2021 20:29:17</t>
  </si>
  <si>
    <t>30.11.2021 03:06:02</t>
  </si>
  <si>
    <t>30.11.2021 05:02:09</t>
  </si>
  <si>
    <t>KAMUKENT TR-1 35-21-M00039_95000164723_95000164723</t>
  </si>
  <si>
    <t>30.11.2021 11:55:01</t>
  </si>
  <si>
    <t>30.11.2021 23:55:34</t>
  </si>
  <si>
    <t>OVAKENT TR-6 35-15-L00586_35-15-L00586_2366044</t>
  </si>
  <si>
    <t>30.11.2021 11:21:13</t>
  </si>
  <si>
    <t>30.11.2021 18:58:46</t>
  </si>
  <si>
    <t>YUKARI AKTEPE HACIHALİLLER TR-3 35-32-L00072_B_65499169_65499169</t>
  </si>
  <si>
    <t>30.11.2021 10:52:01</t>
  </si>
  <si>
    <t>30.11.2021 15:22:26</t>
  </si>
  <si>
    <t>YAGMUR SİTESİ TR 35-30-M00291_35-30-M00291_2365502</t>
  </si>
  <si>
    <t>30.11.2021 07:51:16</t>
  </si>
  <si>
    <t>30.11.2021 18:08:23</t>
  </si>
  <si>
    <t>30.11.2021 10:44:06</t>
  </si>
  <si>
    <t>30.11.2021 16:45:37</t>
  </si>
  <si>
    <t>GÜZELKÖY TR 45-71-M00984_45-71-M00984_2370300</t>
  </si>
  <si>
    <t>30.11.2021 09:36:29</t>
  </si>
  <si>
    <t>30.11.2021 14:12:06</t>
  </si>
  <si>
    <t>30.11.2021 09:15:28</t>
  </si>
  <si>
    <t>30.11.2021 16:59:15</t>
  </si>
  <si>
    <t>SAİP TR-2 35-21-L00103_D_56394875_56394875</t>
  </si>
  <si>
    <t>30.11.2021 10:12:00</t>
  </si>
  <si>
    <t>30.11.2021 10:56:15</t>
  </si>
  <si>
    <t>30.11.2021 13:31:51</t>
  </si>
  <si>
    <t>30.11.2021 15:19:57</t>
  </si>
  <si>
    <t>YENİCE KÖK 45-86-M00234_HatBaşıAyırıcı_53134229 M02_53134229</t>
  </si>
  <si>
    <t>30.11.2021 11:59:53</t>
  </si>
  <si>
    <t>30.11.2021 17:14:50</t>
  </si>
  <si>
    <t>GİRELLİ TR-1 45-73-M00758_45-73-M00758_2355697</t>
  </si>
  <si>
    <t>30.11.2021 11:51:57</t>
  </si>
  <si>
    <t>30.11.2021 21:14:05</t>
  </si>
  <si>
    <t>AVŞAR TR-1 45-83-L00340_955173988_955173988</t>
  </si>
  <si>
    <t>30.11.2021 10:28:07</t>
  </si>
  <si>
    <t>30.11.2021 15:15:43</t>
  </si>
  <si>
    <t>ÜRKMEZ DM-2 (ÜRKMEZ M-1) 35-25-M00137_ÜRKMEZ DM-4(ÜRKMEZ M-21) M01_72079543</t>
  </si>
  <si>
    <t>30.11.2021 07:57:51</t>
  </si>
  <si>
    <t>30.11.2021 08:52:18</t>
  </si>
  <si>
    <t>PEŞREFLİ TÜRK YURDU 35-29-L00448_A_56361267_56361267</t>
  </si>
  <si>
    <t>30.11.2021 14:27:03</t>
  </si>
  <si>
    <t>30.11.2021 18:12:23</t>
  </si>
  <si>
    <t>TABAKLAR TR-2 45-75-M00337_A_56397920_56397920</t>
  </si>
  <si>
    <t>30.11.2021 12:30:17</t>
  </si>
  <si>
    <t>30.11.2021 17:05:39</t>
  </si>
  <si>
    <t>ÇAYAĞZI TR-8 35-31-L00412_35-31-L00412_2358143</t>
  </si>
  <si>
    <t>30.11.2021 11:36:57</t>
  </si>
  <si>
    <t>30.11.2021 19:37:17</t>
  </si>
  <si>
    <t>M-2425 35-04-M02425_99311139_99311139</t>
  </si>
  <si>
    <t>30.11.2021 07:27:34</t>
  </si>
  <si>
    <t>30.11.2021 09:43:12</t>
  </si>
  <si>
    <t>DM-1/74 35-29-M00074_48365575_56361268_56361268</t>
  </si>
  <si>
    <t>30.11.2021 06:13:18</t>
  </si>
  <si>
    <t>30.11.2021 08:57:20</t>
  </si>
  <si>
    <t>ZEKİ ÖZÇAM VE ARK. TR 35-24-M00068_35-24-M00068_2362588</t>
  </si>
  <si>
    <t>30.11.2021 09:00:37</t>
  </si>
  <si>
    <t>30.11.2021 23:42:17</t>
  </si>
  <si>
    <t>M-2769 35-02-M02769_954696960_954696960</t>
  </si>
  <si>
    <t>30.11.2021 18:05:34</t>
  </si>
  <si>
    <t>30.11.2021 19:22:23</t>
  </si>
  <si>
    <t>ULUDERBENT DM 45-73-M00491_ÖRENCİK M01_66856615</t>
  </si>
  <si>
    <t>30.11.2021 15:18:55</t>
  </si>
  <si>
    <t>30.11.2021 22:03:34</t>
  </si>
  <si>
    <t>SELENDİ DM 45-81-M00001_SATILMIŞ M14_2321600</t>
  </si>
  <si>
    <t>30.11.2021 14:18:03</t>
  </si>
  <si>
    <t>30.11.2021 15:48:51</t>
  </si>
  <si>
    <t>L-60 İSTUR 35-14-L00060_956652477_956652477</t>
  </si>
  <si>
    <t>30.11.2021 09:23:46</t>
  </si>
  <si>
    <t>30.11.2021 13:25:39</t>
  </si>
  <si>
    <t>30.11.2021 18:06:34</t>
  </si>
  <si>
    <t>30.11.2021 21:38:33</t>
  </si>
  <si>
    <t>YUKARI ÇOBANİSA TR-1 45-71-M00626_43137476_56384245_56384245</t>
  </si>
  <si>
    <t>30.11.2021 12:12:14</t>
  </si>
  <si>
    <t>01.12.2021 04:54:28</t>
  </si>
  <si>
    <t>YAĞCILLI TR-3 45-82-M00329_A_56386845_56386845</t>
  </si>
  <si>
    <t>30.11.2021 01:22:00</t>
  </si>
  <si>
    <t>30.11.2021 02:09:16</t>
  </si>
  <si>
    <t>DURMUŞ ÖREN SULAMA GRUBU 35-29-M00326_DIREK TIPI TRAFO HUCRESI H01_2101139</t>
  </si>
  <si>
    <t>30.11.2021 14:17:28</t>
  </si>
  <si>
    <t>30.11.2021 23:53:15</t>
  </si>
  <si>
    <t>KARABURUN İM 35-21-A00001_YENİ LİMAN L03_2062912</t>
  </si>
  <si>
    <t>30.11.2021 01:38:49</t>
  </si>
  <si>
    <t>30.11.2021 01:40:42</t>
  </si>
  <si>
    <t>30.11.2021 20:34:00</t>
  </si>
  <si>
    <t>30.11.2021 20:52:47</t>
  </si>
  <si>
    <t>M-579 (DM-7/25) 35-17-M00579_TR-56 ÇIKIŞ M02_42286092</t>
  </si>
  <si>
    <t>30.11.2021 07:25:43</t>
  </si>
  <si>
    <t>30.11.2021 07:54:59</t>
  </si>
  <si>
    <t>30.11.2021 16:00:18</t>
  </si>
  <si>
    <t>01.12.2021 07:27:29</t>
  </si>
  <si>
    <t>KARABÖRGLÜ TR-1 45-72-L00174_A_65511083_65511083</t>
  </si>
  <si>
    <t>30.11.2021 16:21:05</t>
  </si>
  <si>
    <t>30.11.2021 20:14:23</t>
  </si>
  <si>
    <t>K-4432 35-01-K04432_912970459_912970459</t>
  </si>
  <si>
    <t>30.11.2021 09:28:12</t>
  </si>
  <si>
    <t>30.11.2021 11:38:44</t>
  </si>
  <si>
    <t>BEYAZITLAR TR-1 35-15-L00792_A_56362048_56362048</t>
  </si>
  <si>
    <t>30.11.2021 23:11:29</t>
  </si>
  <si>
    <t>01.12.2021 06:41:01</t>
  </si>
  <si>
    <t>ÖRENLİ TR-1 35-16-M00075_C_56393514_56393514</t>
  </si>
  <si>
    <t>30.11.2021 19:09:00</t>
  </si>
  <si>
    <t>30.11.2021 21:36:45</t>
  </si>
  <si>
    <t>DANİŞMENTLER TR-1 45-74-M00149_B_56392943_56392943</t>
  </si>
  <si>
    <t>30.11.2021 09:16:34</t>
  </si>
  <si>
    <t>30.11.2021 10:51:55</t>
  </si>
  <si>
    <t>KIZLARALANI KÖK 45-72-L00698_KIZLARALANI ÇIKIŞ L02_66587060</t>
  </si>
  <si>
    <t>30.11.2021 11:51:07</t>
  </si>
  <si>
    <t>30.11.2021 12:59:30</t>
  </si>
  <si>
    <t>KOCAKAĞAN TR-1 45-72-L00223_A_56406195_56406195</t>
  </si>
  <si>
    <t>30.11.2021 16:26:29</t>
  </si>
  <si>
    <t>30.11.2021 21:43:19</t>
  </si>
  <si>
    <t>ÇİÇEKLİ ELMA ÇUKURU TR-1 45-75-M00312_A_56404000_56404000</t>
  </si>
  <si>
    <t>30.11.2021 10:54:13</t>
  </si>
  <si>
    <t>30.11.2021 17:41:17</t>
  </si>
  <si>
    <t>TİRE TR-6/A 35-29-L00007_950345573_950345573</t>
  </si>
  <si>
    <t>30.11.2021 13:08:23</t>
  </si>
  <si>
    <t>30.11.2021 16:09:31</t>
  </si>
  <si>
    <t>K-1745 35-01-K01745_911164662_911164662</t>
  </si>
  <si>
    <t>30.11.2021 10:12:18</t>
  </si>
  <si>
    <t>30.11.2021 12:32:50</t>
  </si>
  <si>
    <t>ULUKENT DM-4/16 35-28-M00823_953394419_953394419</t>
  </si>
  <si>
    <t>30.11.2021 16:42:41</t>
  </si>
  <si>
    <t>30.11.2021 17:58:57</t>
  </si>
  <si>
    <t>30.11.2021 08:37:42</t>
  </si>
  <si>
    <t>30.11.2021 10:37:00</t>
  </si>
  <si>
    <t>K-49 35-01-K00049_911324030_911324030</t>
  </si>
  <si>
    <t>30.11.2021 17:11:55</t>
  </si>
  <si>
    <t>30.11.2021 18:31:51</t>
  </si>
  <si>
    <t>İCİKLER TR-1 45-74-M00255_45-74-M00255_72229960</t>
  </si>
  <si>
    <t>30.11.2021 11:30:31</t>
  </si>
  <si>
    <t>K-1067 35-04-K01067_35-04-K01067_2369445</t>
  </si>
  <si>
    <t>30.11.2021 16:04:06</t>
  </si>
  <si>
    <t>30.11.2021 16:24:03</t>
  </si>
  <si>
    <t>TAŞLIYATAK TR-2 35-31-L00365_47792060_56352997_56352997</t>
  </si>
  <si>
    <t>30.11.2021 07:40:04</t>
  </si>
  <si>
    <t>30.11.2021 10:54:55</t>
  </si>
  <si>
    <t>ÇANDARLI TR-7 35-30-M00007_C_60983146_60983146</t>
  </si>
  <si>
    <t>30.11.2021 08:00:09</t>
  </si>
  <si>
    <t>30.11.2021 13:16:52</t>
  </si>
  <si>
    <t>K-1744 35-01-K01744_912001019_912001019</t>
  </si>
  <si>
    <t>30.11.2021 09:32:28</t>
  </si>
  <si>
    <t>30.11.2021 11:25:14</t>
  </si>
  <si>
    <t>SAÇLI TR-2 35-31-L00154_35-31-L00154_2364359</t>
  </si>
  <si>
    <t>30.11.2021 13:49:47</t>
  </si>
  <si>
    <t>30.11.2021 18:37:54</t>
  </si>
  <si>
    <t>K-2953 35-02-K02953_913277799_913277799</t>
  </si>
  <si>
    <t>30.11.2021 11:33:06</t>
  </si>
  <si>
    <t>30.11.2021 12:47:35</t>
  </si>
  <si>
    <t>FOÇAKÖY TR-3 35-23-M00224__72372665_72372665</t>
  </si>
  <si>
    <t>30.11.2021 14:26:05</t>
  </si>
  <si>
    <t>30.11.2021 17:59:20</t>
  </si>
  <si>
    <t>DM-13/21 (HAKİ BABA) 45-71-M00339_953215255_953215255</t>
  </si>
  <si>
    <t>30.11.2021 11:27:50</t>
  </si>
  <si>
    <t>30.11.2021 12:39:55</t>
  </si>
  <si>
    <t>KINIK ORGANİZE DM 35-24-M00208_ORGANİZE SANAYİ ÇIKIŞI M018_72108417</t>
  </si>
  <si>
    <t>30.11.2021 08:10:47</t>
  </si>
  <si>
    <t>30.11.2021 09:00:19</t>
  </si>
  <si>
    <t>EMİRLİ TR-8 35-15-L00644_950389887_950389887</t>
  </si>
  <si>
    <t>30.11.2021 14:23:08</t>
  </si>
  <si>
    <t>30.11.2021 21:48:35</t>
  </si>
  <si>
    <t>K-574 35-01-K00574_35-01-K00574_2365234</t>
  </si>
  <si>
    <t>30.11.2021 14:27:53</t>
  </si>
  <si>
    <t>30.11.2021 15:04:53</t>
  </si>
  <si>
    <t>BAKIR KÖK 45-76-M00047_HatBaşıAyırıcı_53136148 M02_53136148</t>
  </si>
  <si>
    <t>30.11.2021 14:06:29</t>
  </si>
  <si>
    <t>30.11.2021 20:56:17</t>
  </si>
  <si>
    <t>ÇARIKBALLI PAMUCAK TR-1 45-77-L00183_45-77-L00183_2374985</t>
  </si>
  <si>
    <t>30.11.2021 13:49:24</t>
  </si>
  <si>
    <t>30.11.2021 15:29:52</t>
  </si>
  <si>
    <t>30.11.2021 09:15:00</t>
  </si>
  <si>
    <t>30.11.2021 10:57:45</t>
  </si>
  <si>
    <t>30.11.2021 11:22:53</t>
  </si>
  <si>
    <t>30.11.2021 12:18:43</t>
  </si>
  <si>
    <t>YAYLAKÖY TR-1 35-24-M00088_955228473_955228473</t>
  </si>
  <si>
    <t>30.11.2021 19:36:38</t>
  </si>
  <si>
    <t>30.11.2021 21:51:02</t>
  </si>
  <si>
    <t>BEYDAĞ İM 35-32-A00001_MUTAFLAR L14_2308120</t>
  </si>
  <si>
    <t>30.11.2021 08:50:28</t>
  </si>
  <si>
    <t>30.11.2021 09:53:09</t>
  </si>
  <si>
    <t>EYKO TR-6 35-30-M00032_C_56370144_56370144</t>
  </si>
  <si>
    <t>30.11.2021 22:06:07</t>
  </si>
  <si>
    <t>01.12.2021 07:14:22</t>
  </si>
  <si>
    <t>30.11.2021 23:36:22</t>
  </si>
  <si>
    <t>02.12.2021 02:38:35</t>
  </si>
  <si>
    <t>ÇIRPI İM 35-20-A00002_ÇİFTÇİGEDİĞİ L09_2054992</t>
  </si>
  <si>
    <t>30.11.2021 08:15:14</t>
  </si>
  <si>
    <t>30.11.2021 09:26:01</t>
  </si>
  <si>
    <t>CAFER ÇETİNKAYA SULAMA GRUBU 35-29-M00160_A_56396293_56396293</t>
  </si>
  <si>
    <t>30.11.2021 13:14:19</t>
  </si>
  <si>
    <t>30.11.2021 17:07:53</t>
  </si>
  <si>
    <t>KIZILCAOVA TR-5 35-20-L00428_B_56407699_56407699</t>
  </si>
  <si>
    <t>30.11.2021 15:16:33</t>
  </si>
  <si>
    <t>30.11.2021 17:17:33</t>
  </si>
  <si>
    <t>KINIK TR-12 35-24-L00012_955215989_955215989</t>
  </si>
  <si>
    <t>30.11.2021 09:47:00</t>
  </si>
  <si>
    <t>30.11.2021 10:44:19</t>
  </si>
  <si>
    <t>KARAVELİLER TR-1 35-16-M00126_47470435_56399345_56399345</t>
  </si>
  <si>
    <t>30.11.2021 10:55:18</t>
  </si>
  <si>
    <t>30.11.2021 21:31:09</t>
  </si>
  <si>
    <t>KARAKUYU-10 35-26-M00217_35-26-M00217_2352461</t>
  </si>
  <si>
    <t>30.11.2021 11:04:23</t>
  </si>
  <si>
    <t>30.11.2021 11:19:58</t>
  </si>
  <si>
    <t>KEMALPAŞA TM 35-27-A00002_ARMUTLU-2 M01_2319665</t>
  </si>
  <si>
    <t>30.11.2021 07:49:02</t>
  </si>
  <si>
    <t>30.11.2021 08:16:00</t>
  </si>
  <si>
    <t>30.11.2021 13:05:44</t>
  </si>
  <si>
    <t>30.11.2021 14:07:07</t>
  </si>
  <si>
    <t>SANCAKLI BOZKÖY KÖK 45-71-M00087__56384982_56384982</t>
  </si>
  <si>
    <t>30.11.2021 16:03:42</t>
  </si>
  <si>
    <t>30.11.2021 20:40:28</t>
  </si>
  <si>
    <t>30.11.2021 15:49:39</t>
  </si>
  <si>
    <t>01.12.2021 04:42:57</t>
  </si>
  <si>
    <t>30.11.2021 07:54:44</t>
  </si>
  <si>
    <t>30.11.2021 18:22:17</t>
  </si>
  <si>
    <t>MESTAN KAYNAK ÖZEL TR 35-27-L00042Ö_DIREK TIPI TRAFO HUCRESI H01_2048104</t>
  </si>
  <si>
    <t>30.11.2021 06:35:43</t>
  </si>
  <si>
    <t>30.11.2021 09:02:43</t>
  </si>
  <si>
    <t>30.11.2021 07:44:08</t>
  </si>
  <si>
    <t>30.11.2021 09:30:31</t>
  </si>
  <si>
    <t>YARBASAN KÖK 45-74-M00119_HatBaşıAyırıcı_77952728 M02_77952728</t>
  </si>
  <si>
    <t>30.11.2021 13:35:42</t>
  </si>
  <si>
    <t>30.11.2021 15:44:09</t>
  </si>
  <si>
    <t>30.11.2021 21:18:23</t>
  </si>
  <si>
    <t>30.11.2021 22:49:53</t>
  </si>
  <si>
    <t>BAYIRLI TR-1 35-15-L00740_950357502_950357502</t>
  </si>
  <si>
    <t>30.11.2021 12:13:38</t>
  </si>
  <si>
    <t>30.11.2021 20:23:01</t>
  </si>
  <si>
    <t>K-4548 35-03-K04548_910310097_910310097</t>
  </si>
  <si>
    <t>30.11.2021 17:03:09</t>
  </si>
  <si>
    <t>30.11.2021 22:13:08</t>
  </si>
  <si>
    <t>M-1224 35-01-M01224_35-01-M01224_2369635</t>
  </si>
  <si>
    <t>30.11.2021 07:29:17</t>
  </si>
  <si>
    <t>30.11.2021 08:50:35</t>
  </si>
  <si>
    <t>FIRDAMLAR TR-1 45-76-M00164_DIREK TIPI TRAFO HUCRESI H01_2084917</t>
  </si>
  <si>
    <t>30.11.2021 17:45:11</t>
  </si>
  <si>
    <t>30.11.2021 20:42:46</t>
  </si>
  <si>
    <t>DENİŞ TR-1 45-82-M00340_A_56401046_56401046</t>
  </si>
  <si>
    <t>30.11.2021 06:18:32</t>
  </si>
  <si>
    <t>30.11.2021 10:01:49</t>
  </si>
  <si>
    <t>KÜÇÜKKALE TR-1 35-29-L00651_C_56407419_56407419</t>
  </si>
  <si>
    <t>30.11.2021 16:58:16</t>
  </si>
  <si>
    <t>01.12.2021 02:44:28</t>
  </si>
  <si>
    <t>BAHADIR TR-4 45-73-M01211_A_81256505_81256505</t>
  </si>
  <si>
    <t>30.11.2021 11:43:08</t>
  </si>
  <si>
    <t>30.11.2021 18:39:17</t>
  </si>
  <si>
    <t>_B_56352066_56352066</t>
  </si>
  <si>
    <t>30.11.2021 19:33:00</t>
  </si>
  <si>
    <t>30.11.2021 21:18:49</t>
  </si>
  <si>
    <t>30.11.2021 12:40:47</t>
  </si>
  <si>
    <t>30.11.2021 15:53:00</t>
  </si>
  <si>
    <t>DERBENT İM-DM 45-83-A00004_MANİSA-1 M03_2331626</t>
  </si>
  <si>
    <t>30.11.2021 11:13:13</t>
  </si>
  <si>
    <t>30.11.2021 13:50:33</t>
  </si>
  <si>
    <t>30.11.2021 00:12:30</t>
  </si>
  <si>
    <t>30.11.2021 01:36:34</t>
  </si>
  <si>
    <t>GÜMÜLDÜR M-33 35-25-M00033__72374048_72374048</t>
  </si>
  <si>
    <t>30.11.2021 07:12:15</t>
  </si>
  <si>
    <t>30.11.2021 11:36:27</t>
  </si>
  <si>
    <t>VİLLAKENT TR-10 35-28-M00385_949167596_949167596</t>
  </si>
  <si>
    <t>30.11.2021 10:09:19</t>
  </si>
  <si>
    <t>30.11.2021 12:19:38</t>
  </si>
  <si>
    <t>ÇANDARLI TR-36 35-30-M00036__76654946_76654946</t>
  </si>
  <si>
    <t>30.11.2021 13:28:33</t>
  </si>
  <si>
    <t>30.11.2021 19:11:13</t>
  </si>
  <si>
    <t>İLYASLAR KÖK 45-76-M00048_HatBaşıAyırıcı_53135514 M02_53135514</t>
  </si>
  <si>
    <t>30.11.2021 10:22:04</t>
  </si>
  <si>
    <t>30.11.2021 20:49:53</t>
  </si>
  <si>
    <t>YEŞİLDERE TR 45-74-M00190_A_56352226_56352226</t>
  </si>
  <si>
    <t>30.11.2021 18:52:15</t>
  </si>
  <si>
    <t>30.11.2021 19:32:06</t>
  </si>
  <si>
    <t>30.11.2021 08:15:09</t>
  </si>
  <si>
    <t>30.11.2021 16:10:47</t>
  </si>
  <si>
    <t>M-992 35-03-M00992_B_56380824_56380824</t>
  </si>
  <si>
    <t>30.11.2021 18:24:25</t>
  </si>
  <si>
    <t>30.11.2021 21:45:11</t>
  </si>
  <si>
    <t>30.11.2021 08:20:07</t>
  </si>
  <si>
    <t>30.11.2021 11:30:32</t>
  </si>
  <si>
    <t>SOMA DM-5/17 45-82-M00421_TR-17/3 M10_2311551</t>
  </si>
  <si>
    <t>30.11.2021 08:57:25</t>
  </si>
  <si>
    <t>30.11.2021 09:58:58</t>
  </si>
  <si>
    <t>VEZİROĞLU TR-2 45-71-M02020_A_56405690_56405690</t>
  </si>
  <si>
    <t>30.11.2021 08:10:46</t>
  </si>
  <si>
    <t>01.12.2021 04:17:21</t>
  </si>
  <si>
    <t>DOLAYDAMI TR-1 45-81-M00175_A_56401256_56401256</t>
  </si>
  <si>
    <t>30.11.2021 22:05:05</t>
  </si>
  <si>
    <t>01.12.2021 00:41:23</t>
  </si>
  <si>
    <t>UMURLU KAHVEÖNÜ TR-8 35-31-L00372_35-31-L00372_2365710</t>
  </si>
  <si>
    <t>30.11.2021 12:04:44</t>
  </si>
  <si>
    <t>30.11.2021 14:26:24</t>
  </si>
  <si>
    <t>30.11.2021 16:14:43</t>
  </si>
  <si>
    <t>30.11.2021 20:07:28</t>
  </si>
  <si>
    <t>TR-2/16 45-83-L00016__72410658_72410658</t>
  </si>
  <si>
    <t>30.11.2021 07:23:24</t>
  </si>
  <si>
    <t>30.11.2021 08:55:19</t>
  </si>
  <si>
    <t>YEŞİLOCA ÇAYIR TR-4 35-20-L00129_9143769_56375959_56375959</t>
  </si>
  <si>
    <t>30.11.2021 19:11:10</t>
  </si>
  <si>
    <t>01.12.2021 03:59:21</t>
  </si>
  <si>
    <t>TAŞKESİK TR-1 35-26-L00218_DIREK TIPI TRAFO HUCRESI H01_2046535</t>
  </si>
  <si>
    <t>30.11.2021 17:34:10</t>
  </si>
  <si>
    <t>30.11.2021 20:30:30</t>
  </si>
  <si>
    <t>FUNDACIK KÖK 45-75-M00068_HatBaşıAyırıcı_53134977 M03_53134977</t>
  </si>
  <si>
    <t>30.11.2021 16:52:44</t>
  </si>
  <si>
    <t>30.11.2021 16:53:24</t>
  </si>
  <si>
    <t>ÜÇPINAR TR-7 (ESKİ TR-9) 45-71-M01545__56363743_56363743</t>
  </si>
  <si>
    <t>30.11.2021 17:03:22</t>
  </si>
  <si>
    <t>01.12.2021 14:06:09</t>
  </si>
  <si>
    <t>ZEYTİNLİOVA TR-8 45-72-L00423_C_56386914_56386914</t>
  </si>
  <si>
    <t>30.11.2021 20:44:55</t>
  </si>
  <si>
    <t>01.12.2021 04:19:54</t>
  </si>
  <si>
    <t>M-9 GERMİYAN 35-18-M00009_DIREK TIPI TRAFO HUCRESI H01_2102131</t>
  </si>
  <si>
    <t>30.11.2021 06:12:12</t>
  </si>
  <si>
    <t>30.11.2021 10:04:42</t>
  </si>
  <si>
    <t>30.11.2021 21:03:00</t>
  </si>
  <si>
    <t>30.11.2021 21:08:41</t>
  </si>
  <si>
    <t>K-4499 35-02-K04499_910068663_910068663</t>
  </si>
  <si>
    <t>30.11.2021 23:14:47</t>
  </si>
  <si>
    <t>01.12.2021 00:11:49</t>
  </si>
  <si>
    <t>YENİ ŞAKRAN TR-9 35-17-M00209_12346210_56394880_56394880</t>
  </si>
  <si>
    <t>30.11.2021 17:14:55</t>
  </si>
  <si>
    <t>30.11.2021 21:18:20</t>
  </si>
  <si>
    <t>TR-60 35-30-L00060_B_56397644_56397644</t>
  </si>
  <si>
    <t>30.11.2021 00:10:58</t>
  </si>
  <si>
    <t>30.11.2021 01:44:47</t>
  </si>
  <si>
    <t>AKYURT TR-1 35-29-L00624_950322816_950322816</t>
  </si>
  <si>
    <t>30.11.2021 20:34:30</t>
  </si>
  <si>
    <t>01.12.2021 02:15:57</t>
  </si>
  <si>
    <t>AYANLAR TR-1 45-81-M00094_A_56401882_56401882</t>
  </si>
  <si>
    <t>30.11.2021 23:57:41</t>
  </si>
  <si>
    <t>01.12.2021 01:57:51</t>
  </si>
  <si>
    <t>30.11.2021 08:26:44</t>
  </si>
  <si>
    <t>30.11.2021 08:51:48</t>
  </si>
  <si>
    <t>K-3015 35-07-K03015_A A01_79888252</t>
  </si>
  <si>
    <t>30.11.2021 21:53:06</t>
  </si>
  <si>
    <t>01.12.2021 00:09:25</t>
  </si>
  <si>
    <t>BADEMLİ TR-38 35-15-L01055_C_56361387_56361387</t>
  </si>
  <si>
    <t>30.11.2021 13:06:05</t>
  </si>
  <si>
    <t>30.11.2021 20:11:47</t>
  </si>
  <si>
    <t>YILMAZ TR-30 45-78-M00190_49329883_56389107_56389107</t>
  </si>
  <si>
    <t>30.11.2021 09:28:35</t>
  </si>
  <si>
    <t>30.11.2021 13:00:42</t>
  </si>
  <si>
    <t>ÖREN TR-2 35-31-L00315_47811141_56352605_56352605</t>
  </si>
  <si>
    <t>30.11.2021 04:37:53</t>
  </si>
  <si>
    <t>30.11.2021 06:12:58</t>
  </si>
  <si>
    <t>KARAYAĞCI YANIKDAĞ TR-1 45-75-M00193_45-75-M00193_2359373</t>
  </si>
  <si>
    <t>30.11.2021 13:48:26</t>
  </si>
  <si>
    <t>01.12.2021 00:43:55</t>
  </si>
  <si>
    <t>30.11.2021 10:17:26</t>
  </si>
  <si>
    <t>30.11.2021 18:27:42</t>
  </si>
  <si>
    <t>HALİLBEYLİ TR-4 35-27-M01053_B_56356288_56356288</t>
  </si>
  <si>
    <t>30.11.2021 15:31:22</t>
  </si>
  <si>
    <t>30.11.2021 21:29:00</t>
  </si>
  <si>
    <t>KARAPINAR TR-1 45-78-M01107_B_56407959_56407959</t>
  </si>
  <si>
    <t>30.11.2021 10:36:16</t>
  </si>
  <si>
    <t>30.11.2021 14:25:31</t>
  </si>
  <si>
    <t>M-1519 35-03-M01519_910739334_910739334</t>
  </si>
  <si>
    <t>30.11.2021 15:21:14</t>
  </si>
  <si>
    <t>30.11.2021 17:34:17</t>
  </si>
  <si>
    <t>TR-57 45-78-L00057_49414892_56388429_56388429</t>
  </si>
  <si>
    <t>30.11.2021 08:13:34</t>
  </si>
  <si>
    <t>30.11.2021 10:15:16</t>
  </si>
  <si>
    <t>OKLUİSA KÖK 45-81-M00046_ESKİN GRUP M03_71994463</t>
  </si>
  <si>
    <t>30.11.2021 14:07:08</t>
  </si>
  <si>
    <t>30.11.2021 19:01:00</t>
  </si>
  <si>
    <t>ULUDERBENT TR-2 45-73-M00492__81571413_81571413</t>
  </si>
  <si>
    <t>30.11.2021 07:38:34</t>
  </si>
  <si>
    <t>30.11.2021 22:30:38</t>
  </si>
  <si>
    <t>YENİÇİFTLİK KÖK 35-20-L00373_ L02_2331259</t>
  </si>
  <si>
    <t>30.11.2021 08:06:10</t>
  </si>
  <si>
    <t>30.11.2021 10:15:37</t>
  </si>
  <si>
    <t>30.11.2021 17:56:28</t>
  </si>
  <si>
    <t>30.11.2021 19:58:37</t>
  </si>
  <si>
    <t>BİMEYKO KÖK-10 35-30-M00048_DENİZKÖY M05_2325697</t>
  </si>
  <si>
    <t>30.11.2021 07:42:51</t>
  </si>
  <si>
    <t>30.11.2021 12:11:00</t>
  </si>
  <si>
    <t>GÖKÇEN DM 35-29-M00123_ASMALIK M12_2104355</t>
  </si>
  <si>
    <t>30.11.2021 12:56:00</t>
  </si>
  <si>
    <t>30.11.2021 13:09:55</t>
  </si>
  <si>
    <t>AZİZTEPE ÇAM MAH. TR-1 45-73-M00211_45-73-M00211_2353611</t>
  </si>
  <si>
    <t>30.11.2021 08:47:21</t>
  </si>
  <si>
    <t>30.11.2021 18:15:00</t>
  </si>
  <si>
    <t>30.11.2021 08:02:36</t>
  </si>
  <si>
    <t>30.11.2021 10:15:50</t>
  </si>
  <si>
    <t>YUKARI KIZILCA TR-2 35-27-L00052_B_56406141_56406141</t>
  </si>
  <si>
    <t>30.11.2021 13:21:00</t>
  </si>
  <si>
    <t>30.11.2021 14:33:12</t>
  </si>
  <si>
    <t>30.11.2021 12:37:39</t>
  </si>
  <si>
    <t>30.11.2021 18:23:12</t>
  </si>
  <si>
    <t>30.11.2021 10:32:14</t>
  </si>
  <si>
    <t>30.11.2021 10:33:13</t>
  </si>
  <si>
    <t>L-10 MEZARLIK YANI 35-14-L00010_956640451_956640451</t>
  </si>
  <si>
    <t>30.11.2021 10:08:04</t>
  </si>
  <si>
    <t>30.11.2021 14:13:59</t>
  </si>
  <si>
    <t>ATAKÖY TR-1 45-84-L00032_10670823_56404496_56404496</t>
  </si>
  <si>
    <t>30.11.2021 13:13:31</t>
  </si>
  <si>
    <t>30.11.2021 14:23:53</t>
  </si>
  <si>
    <t>L-121 ESENEVLER 35-14-L00121_956634580_956634580</t>
  </si>
  <si>
    <t>30.11.2021 11:28:59</t>
  </si>
  <si>
    <t>30.11.2021 15:28:38</t>
  </si>
  <si>
    <t>K-3158 35-08-K03158_97617406_97617406</t>
  </si>
  <si>
    <t>30.11.2021 11:51:43</t>
  </si>
  <si>
    <t>30.11.2021 16:53:57</t>
  </si>
  <si>
    <t>KALEKÖY TR-3 35-31-L00239_956579180_956579180</t>
  </si>
  <si>
    <t>30.11.2021 11:21:00</t>
  </si>
  <si>
    <t>30.11.2021 12:01:36</t>
  </si>
  <si>
    <t>M-2957 (YATIRIM REZERVE) 35-04-M02957_A_56363795_56363795</t>
  </si>
  <si>
    <t>30.11.2021 16:49:29</t>
  </si>
  <si>
    <t>30.11.2021 21:06:00</t>
  </si>
  <si>
    <t>SUBAŞI-2 35-26-L00329_6905594_56357748_56357748</t>
  </si>
  <si>
    <t>30.11.2021 09:23:50</t>
  </si>
  <si>
    <t>30.11.2021 10:10:56</t>
  </si>
  <si>
    <t>CEVİZLİ GARAJ TR-2 35-16-M00132_47492378_56395427_56395427</t>
  </si>
  <si>
    <t>30.11.2021 11:42:50</t>
  </si>
  <si>
    <t>30.11.2021 15:16:18</t>
  </si>
  <si>
    <t>BAŞARAN TR-3 35-31-L00072_47943192_56370456_56370456</t>
  </si>
  <si>
    <t>30.11.2021 14:01:13</t>
  </si>
  <si>
    <t>30.11.2021 20:25:26</t>
  </si>
  <si>
    <t>EMİNBEY TR-1 45-78-M00853_49187433_56407988_56407988</t>
  </si>
  <si>
    <t>30.11.2021 08:05:43</t>
  </si>
  <si>
    <t>30.11.2021 12:39:40</t>
  </si>
  <si>
    <t>ARPADERE TR-1 35-24-M00083_DIREK TIPI TRAFO HUCRESI H01_2035624</t>
  </si>
  <si>
    <t>30.11.2021 09:40:43</t>
  </si>
  <si>
    <t>30.11.2021 11:43:00</t>
  </si>
  <si>
    <t>30.11.2021 15:27:00</t>
  </si>
  <si>
    <t>30.11.2021 16:45:32</t>
  </si>
  <si>
    <t>30.11.2021 05:29:33</t>
  </si>
  <si>
    <t>30.11.2021 05:30:17</t>
  </si>
  <si>
    <t>K-631 35-01-K00631_TRAFO K01_2074901</t>
  </si>
  <si>
    <t>30.11.2021 09:09:01</t>
  </si>
  <si>
    <t>30.11.2021 16:41:04</t>
  </si>
  <si>
    <t>İSACA TR-1 45-72-L00218_DIREK TIPI TRAFO HUCRESI H01_2109856</t>
  </si>
  <si>
    <t>30.11.2021 21:59:03</t>
  </si>
  <si>
    <t>01.12.2021 00:41:14</t>
  </si>
  <si>
    <t>GÖRDES TR-35 45-75-M00035_TR-36,TR-37,TR-38 M03_2110766</t>
  </si>
  <si>
    <t>30.11.2021 14:07:38</t>
  </si>
  <si>
    <t>30.11.2021 14:10:03</t>
  </si>
  <si>
    <t>YENİ HARMANDALI TR-1 45-71-M00893_953236648_953236648</t>
  </si>
  <si>
    <t>30.11.2021 14:16:15</t>
  </si>
  <si>
    <t>01.12.2021 20:15:12</t>
  </si>
  <si>
    <t>SIRIMLI AVCILAR TR 35-31-L00202_47892125_56380921_56380921</t>
  </si>
  <si>
    <t>30.11.2021 22:47:28</t>
  </si>
  <si>
    <t>01.12.2021 01:45:46</t>
  </si>
  <si>
    <t>DOĞANCI HACILAR TR-9 35-31-L00329_47797234_56352325_56352325</t>
  </si>
  <si>
    <t>30.11.2021 10:02:29</t>
  </si>
  <si>
    <t>30.11.2021 18:55:18</t>
  </si>
  <si>
    <t>K-805 35-01-K00805_C_56393460_56393460</t>
  </si>
  <si>
    <t>30.11.2021 07:20:15</t>
  </si>
  <si>
    <t>30.11.2021 09:26:15</t>
  </si>
  <si>
    <t>BADEMLİ TR-5 35-15-L01044_48663803_56361612_56361612</t>
  </si>
  <si>
    <t>30.11.2021 02:38:30</t>
  </si>
  <si>
    <t>30.11.2021 13:02:03</t>
  </si>
  <si>
    <t>KAHRAMANLAR TR-3 HACIBEKİRLER 45-79-M00219_A_56400895_56400895</t>
  </si>
  <si>
    <t>30.11.2021 17:07:22</t>
  </si>
  <si>
    <t>01.12.2021 06:58:19</t>
  </si>
  <si>
    <t>GÜVELİ TR-1 45-74-M00233_A_56352148_56352148</t>
  </si>
  <si>
    <t>30.11.2021 14:54:52</t>
  </si>
  <si>
    <t>30.11.2021 18:02:10</t>
  </si>
  <si>
    <t>DERİCİ KÖK 45-84-M00003_RAZOĞLU M07_2313984</t>
  </si>
  <si>
    <t>30.11.2021 21:22:38</t>
  </si>
  <si>
    <t>01.12.2021 00:58:59</t>
  </si>
  <si>
    <t>30.11.2021 10:38:13</t>
  </si>
  <si>
    <t>30.11.2021 10:39:23</t>
  </si>
  <si>
    <t>M-992 35-03-M00992_960747476_960747476</t>
  </si>
  <si>
    <t>30.11.2021 17:24:04</t>
  </si>
  <si>
    <t>30.11.2021 18:13:31</t>
  </si>
  <si>
    <t>İSMAİL ŞİMŞEK SULAMA GRUBU 35-29-L00149_35-29-L00149_2353550</t>
  </si>
  <si>
    <t>30.11.2021 12:27:21</t>
  </si>
  <si>
    <t>30.11.2021 15:07:08</t>
  </si>
  <si>
    <t>FOÇA TR-49 35-23-L00049_42134487_56398920_56398920</t>
  </si>
  <si>
    <t>30.11.2021 08:33:08</t>
  </si>
  <si>
    <t>30.11.2021 14:34:52</t>
  </si>
  <si>
    <t>L-245 35-18-L00245_D D29/1_5945484</t>
  </si>
  <si>
    <t>30.11.2021 07:36:27</t>
  </si>
  <si>
    <t>30.11.2021 13:54:29</t>
  </si>
  <si>
    <t>SÜLEYMAN TR-4 45-72-L00302_956482743_956482743</t>
  </si>
  <si>
    <t>30.11.2021 18:50:02</t>
  </si>
  <si>
    <t>30.11.2021 22:40:18</t>
  </si>
  <si>
    <t>30.11.2021 16:01:18</t>
  </si>
  <si>
    <t>30.11.2021 16:43:00</t>
  </si>
  <si>
    <t>BAHÇEARASI TR-4 35-31-L00499_ H_80833575</t>
  </si>
  <si>
    <t>30.11.2021 16:06:00</t>
  </si>
  <si>
    <t>01.12.2021 17:45:09</t>
  </si>
  <si>
    <t>SARAYCIK MAH. TR-1 45-86-M00257_B_56400427_56400427</t>
  </si>
  <si>
    <t>30.11.2021 20:49:46</t>
  </si>
  <si>
    <t>30.11.2021 21:49:43</t>
  </si>
  <si>
    <t>BAĞCILAR KÖK 35-28-M00603_HatBaşıAyırıcı_74815979 M02_74815979</t>
  </si>
  <si>
    <t>30.11.2021 11:46:46</t>
  </si>
  <si>
    <t>30.11.2021 12:28:19</t>
  </si>
  <si>
    <t>BOZDAĞ TR-5 35-15-L00312_D_60982761_60982761</t>
  </si>
  <si>
    <t>30.11.2021 16:34:37</t>
  </si>
  <si>
    <t>30.11.2021 22:18:28</t>
  </si>
  <si>
    <t>HALİLLER DAVULCULAR TR-5 35-31-L00191_47867598_56392734_56392734</t>
  </si>
  <si>
    <t>30.11.2021 10:53:00</t>
  </si>
  <si>
    <t>30.11.2021 13:38:02</t>
  </si>
  <si>
    <t>30.11.2021 12:05:30</t>
  </si>
  <si>
    <t>30.11.2021 17:28:00</t>
  </si>
  <si>
    <t>TR-1/91 45-72-M00091_A_56390618_56390618</t>
  </si>
  <si>
    <t>30.11.2021 11:51:15</t>
  </si>
  <si>
    <t>30.11.2021 14:15:50</t>
  </si>
  <si>
    <t>TR-133 35-15-M00133_48878082_56368388_56368388</t>
  </si>
  <si>
    <t>30.11.2021 10:15:00</t>
  </si>
  <si>
    <t>30.11.2021 11:17:00</t>
  </si>
  <si>
    <t>ULUCAK DM-2/14 35-27-M00332_913181737_913181737</t>
  </si>
  <si>
    <t>30.11.2021 05:45:54</t>
  </si>
  <si>
    <t>30.11.2021 07:15:43</t>
  </si>
  <si>
    <t>GÖLMARMARA TR-4 45-85-L00004_A_56403567_56403567</t>
  </si>
  <si>
    <t>30.11.2021 15:55:26</t>
  </si>
  <si>
    <t>30.11.2021 21:32:35</t>
  </si>
  <si>
    <t>KIRKAĞAÇ TR-14 45-76-M00014_B_56403688_56403688</t>
  </si>
  <si>
    <t>30.11.2021 16:36:20</t>
  </si>
  <si>
    <t>30.11.2021 21:19:42</t>
  </si>
  <si>
    <t>GÖKKAYA TR-2 45-84-L00019_B_56404571_56404571</t>
  </si>
  <si>
    <t>30.11.2021 11:07:59</t>
  </si>
  <si>
    <t>30.11.2021 12:05:25</t>
  </si>
  <si>
    <t>ALÇUK TM 35-17-A00001_HatBaşıAyırıcı_53133604 M30_53133604</t>
  </si>
  <si>
    <t>30.11.2021 08:03:25</t>
  </si>
  <si>
    <t>30.11.2021 15:27:03</t>
  </si>
  <si>
    <t>ÇORAKLAR TR 35-17-M00442_11299491_56357075_56357075</t>
  </si>
  <si>
    <t>30.11.2021 07:12:14</t>
  </si>
  <si>
    <t>30.11.2021 10:51:12</t>
  </si>
  <si>
    <t>30.11.2021 16:27:24</t>
  </si>
  <si>
    <t>30.11.2021 21:12:22</t>
  </si>
  <si>
    <t>EMCELLİ TR-3 TARIMSAL SULAMA 45-79-M00156_45-79-M00156_2349745</t>
  </si>
  <si>
    <t>30.11.2021 23:04:05</t>
  </si>
  <si>
    <t>01.12.2021 07:45:52</t>
  </si>
  <si>
    <t>L-244 35-18-L00244_10029629_56375114_56375114</t>
  </si>
  <si>
    <t>30.11.2021 14:14:15</t>
  </si>
  <si>
    <t>30.11.2021 15:32:15</t>
  </si>
  <si>
    <t>30.11.2021 09:07:57</t>
  </si>
  <si>
    <t>30.11.2021 09:10:00</t>
  </si>
  <si>
    <t>K-2324 35-01-K02324_911913635_911913635</t>
  </si>
  <si>
    <t>30.11.2021 11:17:20</t>
  </si>
  <si>
    <t>30.11.2021 16:19:00</t>
  </si>
  <si>
    <t>EMİRALEM TR-11 35-28-M00236_953394890_953394890</t>
  </si>
  <si>
    <t>30.11.2021 08:52:45</t>
  </si>
  <si>
    <t>30.11.2021 15:05:58</t>
  </si>
  <si>
    <t>GEDİK KATRANDERE TR-2 35-31-L00133_47845317_56392233_56392233</t>
  </si>
  <si>
    <t>30.11.2021 20:19:03</t>
  </si>
  <si>
    <t>01.12.2021 05:08:42</t>
  </si>
  <si>
    <t>K-1496 35-02-K01496_B_56381105_56381105</t>
  </si>
  <si>
    <t>30.11.2021 08:57:42</t>
  </si>
  <si>
    <t>30.11.2021 12:38:23</t>
  </si>
  <si>
    <t>EMİRLİ TR-7 35-15-L00636_C_56369760_56369760</t>
  </si>
  <si>
    <t>30.11.2021 07:58:07</t>
  </si>
  <si>
    <t>30.11.2021 12:16:58</t>
  </si>
  <si>
    <t>ÇERİKÖZÜ TR-1 35-29-L00326_A_56399869_56399869</t>
  </si>
  <si>
    <t>30.11.2021 10:41:00</t>
  </si>
  <si>
    <t>30.11.2021 12:05:45</t>
  </si>
  <si>
    <t>KIZILÜZÜM TR-1 35-27-M00080_914378405_914378405</t>
  </si>
  <si>
    <t>30.11.2021 17:05:55</t>
  </si>
  <si>
    <t>30.11.2021 23:08:46</t>
  </si>
  <si>
    <t>UZUNKÖY TR-1 35-31-L00144_47827250_56405491_56405491</t>
  </si>
  <si>
    <t>30.11.2021 23:30:05</t>
  </si>
  <si>
    <t>01.12.2021 05:46:39</t>
  </si>
  <si>
    <t>DM-1/3 GÜNEŞ YOLU TR 35-19-M00263_E E01_5845630</t>
  </si>
  <si>
    <t>30.11.2021 09:33:14</t>
  </si>
  <si>
    <t>30.11.2021 11:07:12</t>
  </si>
  <si>
    <t>K-1116 35-04-K01116_35-04-K01116_2364760</t>
  </si>
  <si>
    <t>30.11.2021 13:34:26</t>
  </si>
  <si>
    <t>30.11.2021 18:50:10</t>
  </si>
  <si>
    <t>BİMEYKO KÖK-10 35-30-M00048_BİMEYKO TR-3 M04_2107754</t>
  </si>
  <si>
    <t>30.11.2021 20:02:50</t>
  </si>
  <si>
    <t>30.11.2021 21:06:49</t>
  </si>
  <si>
    <t>30.11.2021 20:59:49</t>
  </si>
  <si>
    <t>30.11.2021 21:35:22</t>
  </si>
  <si>
    <t>YUKARI YENMİŞ TR-1 35-27-M00382_A_56383198_56383198</t>
  </si>
  <si>
    <t>30.11.2021 22:07:58</t>
  </si>
  <si>
    <t>30.11.2021 23:41:24</t>
  </si>
  <si>
    <t>DM-1/59 45-71-M00020_953245347_953245347</t>
  </si>
  <si>
    <t>30.11.2021 09:09:51</t>
  </si>
  <si>
    <t>30.11.2021 11:05:08</t>
  </si>
  <si>
    <t>30.11.2021 13:04:27</t>
  </si>
  <si>
    <t>30.11.2021 13:17:22</t>
  </si>
  <si>
    <t>SALUR KÖK 45-75-M00062_HatBaşıAyırıcı_53135069 M03_53135069</t>
  </si>
  <si>
    <t>30.11.2021 21:13:51</t>
  </si>
  <si>
    <t>01.12.2021 02:20:34</t>
  </si>
  <si>
    <t>CERİTLER SAÇLIYOLU TR-4 35-31-L00479_B_72255064_72255064</t>
  </si>
  <si>
    <t>30.11.2021 14:54:16</t>
  </si>
  <si>
    <t>01.12.2021 00:00:05</t>
  </si>
  <si>
    <t>POLYAK TR-2 35-30-L00133_A_56403775_56403775</t>
  </si>
  <si>
    <t>30.11.2021 09:32:48</t>
  </si>
  <si>
    <t>30.11.2021 18:19:54</t>
  </si>
  <si>
    <t>PAYAMLI M-28 35-25-M00195_956645060_956645060</t>
  </si>
  <si>
    <t>30.11.2021 19:43:48</t>
  </si>
  <si>
    <t>30.11.2021 20:48:33</t>
  </si>
  <si>
    <t>ARMUTLU DM-2/TR-36 (ESKİ TR-6) 35-27-L00006_913611644_913611644</t>
  </si>
  <si>
    <t>30.11.2021 15:23:17</t>
  </si>
  <si>
    <t>30.11.2021 23:34:58</t>
  </si>
  <si>
    <t>K-866 35-03-K00866_910999241_910999241</t>
  </si>
  <si>
    <t>30.11.2021 07:46:13</t>
  </si>
  <si>
    <t>30.11.2021 11:00:32</t>
  </si>
  <si>
    <t>TR-48 ARSİTESİ TR 35-14-L00048__72410876_72410876</t>
  </si>
  <si>
    <t>30.11.2021 07:39:36</t>
  </si>
  <si>
    <t>30.11.2021 13:18:24</t>
  </si>
  <si>
    <t>DELEMENLER TR-10 (ORTAHAN TR-2) 45-73-M00720_960408851_960408851</t>
  </si>
  <si>
    <t>30.11.2021 10:05:24</t>
  </si>
  <si>
    <t>30.11.2021 12:04:56</t>
  </si>
  <si>
    <t>DEVELİ TR-1 35-22-M00279_F tr1f1_5934653</t>
  </si>
  <si>
    <t>30.11.2021 13:37:15</t>
  </si>
  <si>
    <t>30.11.2021 14:49:52</t>
  </si>
  <si>
    <t>MENDERES DM-2/TR-1 35-22-M00300_HatBaşıAyırıcı_78961041 M15_78961041</t>
  </si>
  <si>
    <t>30.11.2021 08:03:40</t>
  </si>
  <si>
    <t>30.11.2021 10:51:09</t>
  </si>
  <si>
    <t>ÇAYAĞZI ÇUKURKİLİSE TR-24 35-31-L00476_B_72249534_72249534</t>
  </si>
  <si>
    <t>30.11.2021 23:00:48</t>
  </si>
  <si>
    <t>01.12.2021 02:30:24</t>
  </si>
  <si>
    <t>ÖZEGE KÖK 35-26-M00203_ARSLANLAR TM GİRİŞ M05_65967600</t>
  </si>
  <si>
    <t>30.11.2021 12:14:27</t>
  </si>
  <si>
    <t>30.11.2021 12:57:08</t>
  </si>
  <si>
    <t>PİRİ REİS TR-1 35-30-M00034_G_56381605_56381605</t>
  </si>
  <si>
    <t>30.11.2021 14:43:35</t>
  </si>
  <si>
    <t>30.11.2021 19:58:50</t>
  </si>
  <si>
    <t>YOĞURTÇULAR TR-1 35-26-M00777_956630824_956630824</t>
  </si>
  <si>
    <t>30.11.2021 20:59:34</t>
  </si>
  <si>
    <t>30.11.2021 22:10:33</t>
  </si>
  <si>
    <t>L-109 (AKARCA TR-2) 35-18-L00109_12192938_56376506_56376506</t>
  </si>
  <si>
    <t>30.11.2021 08:27:36</t>
  </si>
  <si>
    <t>30.11.2021 12:33:23</t>
  </si>
  <si>
    <t>30.11.2021 13:59:56</t>
  </si>
  <si>
    <t>01.12.2021 01:02:26</t>
  </si>
  <si>
    <t>L-336 REİSDERE 35-18-L00336_950461686_950461686</t>
  </si>
  <si>
    <t>30.11.2021 13:22:40</t>
  </si>
  <si>
    <t>30.11.2021 19:23:28</t>
  </si>
  <si>
    <t>SAMİ ERDOĞAN SULAMA GRUBU TR 35-27-M00250_DIREK TIPI TRAFO HUCRESI H01_2053014</t>
  </si>
  <si>
    <t>30.11.2021 17:00:20</t>
  </si>
  <si>
    <t>30.11.2021 23:04:24</t>
  </si>
  <si>
    <t>L-182 35-18-L00182_950442342_950442342</t>
  </si>
  <si>
    <t>30.11.2021 17:07:00</t>
  </si>
  <si>
    <t>30.11.2021 17:50:18</t>
  </si>
  <si>
    <t>DM-10/TR-27 (M-1879) 35-22-M00148_966579476_966579476</t>
  </si>
  <si>
    <t>30.11.2021 14:17:41</t>
  </si>
  <si>
    <t>30.11.2021 17:51:47</t>
  </si>
  <si>
    <t>YARBASAN KÖK 45-74-M00119_HatBaşıAyırıcı_53135348 M04_53135348</t>
  </si>
  <si>
    <t>30.11.2021 13:32:14</t>
  </si>
  <si>
    <t>30.11.2021 17:19:06</t>
  </si>
  <si>
    <t>EMCELLİ TR-4 KARAOĞLANLAR 45-79-M00371_A_56386133_56386133</t>
  </si>
  <si>
    <t>30.11.2021 12:20:53</t>
  </si>
  <si>
    <t>30.11.2021 21:31:30</t>
  </si>
  <si>
    <t>GÜLPINAR TR-1 45-73-M01041_C_56388732_56388732</t>
  </si>
  <si>
    <t>30.11.2021 16:25:16</t>
  </si>
  <si>
    <t>01.12.2021 00:27:38</t>
  </si>
  <si>
    <t>SARIKAYA KÖK 35-31-L00284_ALTINOLUK TR-2 L05_2337274</t>
  </si>
  <si>
    <t>30.11.2021 12:29:17</t>
  </si>
  <si>
    <t>30.11.2021 17:15:16</t>
  </si>
  <si>
    <t>TABAKLAR TR-1 45-75-M00336_945616173_945616173</t>
  </si>
  <si>
    <t>30.11.2021 22:18:09</t>
  </si>
  <si>
    <t>01.12.2021 03:13:35</t>
  </si>
  <si>
    <t>TR-2/14-B 45-72-L00069_B_56406879_56406879</t>
  </si>
  <si>
    <t>30.11.2021 11:51:41</t>
  </si>
  <si>
    <t>30.11.2021 15:41:33</t>
  </si>
  <si>
    <t>SOMA TR-38 45-82-M00038_B_56392598_56392598</t>
  </si>
  <si>
    <t>30.11.2021 10:45:41</t>
  </si>
  <si>
    <t>30.11.2021 17:55:02</t>
  </si>
  <si>
    <t>M-2560 35-04-M02560_914978268_914978268</t>
  </si>
  <si>
    <t>30.11.2021 11:21:58</t>
  </si>
  <si>
    <t>30.11.2021 14:39:11</t>
  </si>
  <si>
    <t>30.11.2021 15:58:24</t>
  </si>
  <si>
    <t>30.11.2021 16:53:29</t>
  </si>
  <si>
    <t>30.11.2021 13:30:56</t>
  </si>
  <si>
    <t>30.11.2021 21:14:24</t>
  </si>
  <si>
    <t>GÜNEŞLİ KÖK 45-75-M00056_HatBaşıAyırıcı_53139185 M01_53139185</t>
  </si>
  <si>
    <t>30.11.2021 16:17:28</t>
  </si>
  <si>
    <t>30.11.2021 23:44:32</t>
  </si>
  <si>
    <t>30.11.2021 13:44:00</t>
  </si>
  <si>
    <t>30.11.2021 14:26:48</t>
  </si>
  <si>
    <t>GÖKDERE TR 45-77-M00101_A_56386141_56386141</t>
  </si>
  <si>
    <t>30.11.2021 19:26:05</t>
  </si>
  <si>
    <t>30.11.2021 23:57:38</t>
  </si>
  <si>
    <t>TEKBIÇAKLAR TR-1 35-31-L00245_47909024_56385828_56385828</t>
  </si>
  <si>
    <t>30.11.2021 08:03:09</t>
  </si>
  <si>
    <t>30.11.2021 08:28:22</t>
  </si>
  <si>
    <t>BÜYÜK AVULCUK TR-3 35-15-L00700_A_56373032_56373032</t>
  </si>
  <si>
    <t>30.11.2021 12:42:39</t>
  </si>
  <si>
    <t>30.11.2021 16:20:24</t>
  </si>
  <si>
    <t>KARAHÜSEYİNLİ TR-1 45-71-M01687_43176179_56399624_56399624</t>
  </si>
  <si>
    <t>30.11.2021 16:19:27</t>
  </si>
  <si>
    <t>01.12.2021 12:18:46</t>
  </si>
  <si>
    <t>GEDİK TR-5 35-31-L00559_956591511_956591511</t>
  </si>
  <si>
    <t>30.11.2021 06:31:09</t>
  </si>
  <si>
    <t>30.11.2021 10:48:02</t>
  </si>
  <si>
    <t>30.11.2021 17:37:52</t>
  </si>
  <si>
    <t>30.11.2021 17:38:48</t>
  </si>
  <si>
    <t>30.11.2021 09:59:01</t>
  </si>
  <si>
    <t>30.11.2021 18:23:42</t>
  </si>
  <si>
    <t>30.11.2021 13:43:56</t>
  </si>
  <si>
    <t>30.11.2021 17:39:10</t>
  </si>
  <si>
    <t>ÇAMURHAMAMI TR-1 45-78-L00271_49308023_56386928_56386928</t>
  </si>
  <si>
    <t>30.11.2021 20:27:40</t>
  </si>
  <si>
    <t>UMURLU TR-6 35-31-L00360_47784458_56352927_56352927</t>
  </si>
  <si>
    <t>30.11.2021 09:11:17</t>
  </si>
  <si>
    <t>30.11.2021 13:09:58</t>
  </si>
  <si>
    <t>L-46 HARİTACILAR 35-14-L00046_956654045_956654045</t>
  </si>
  <si>
    <t>30.11.2021 11:41:46</t>
  </si>
  <si>
    <t>30.11.2021 14:42:53</t>
  </si>
  <si>
    <t>30.11.2021 09:30:53</t>
  </si>
  <si>
    <t>ÇARIKBOZDAĞ TR-1 45-73-M01232_B_81233309_81233309</t>
  </si>
  <si>
    <t>30.11.2021 21:34:50</t>
  </si>
  <si>
    <t>01.12.2021 04:41:42</t>
  </si>
  <si>
    <t>YUNTDAĞYENİCE KÖYÜ TR-1 45-71-M01699_45-71-M01699_2369391</t>
  </si>
  <si>
    <t>30.11.2021 11:11:24</t>
  </si>
  <si>
    <t>30.11.2021 14:28:02</t>
  </si>
  <si>
    <t>MURADİYE TR-5(BELEDİYE KABİN) 45-71-M00194_A_56394011_56394011</t>
  </si>
  <si>
    <t>30.11.2021 09:35:39</t>
  </si>
  <si>
    <t>30.11.2021 20:25:49</t>
  </si>
  <si>
    <t>SOMA A SANTRALİ İM/DM 45-82-A00001_HatBaşıAyırıcı_53133039 L14_53133039</t>
  </si>
  <si>
    <t>30.11.2021 23:45:00</t>
  </si>
  <si>
    <t>01.12.2021 03:01:49</t>
  </si>
  <si>
    <t>30.11.2021 03:22:40</t>
  </si>
  <si>
    <t>30.11.2021 04:16:00</t>
  </si>
  <si>
    <t>30.11.2021 11:14:25</t>
  </si>
  <si>
    <t>30.11.2021 13:08:15</t>
  </si>
  <si>
    <t>K-618 35-04-K00618_912585776_912585776</t>
  </si>
  <si>
    <t>30.11.2021 18:38:40</t>
  </si>
  <si>
    <t>30.11.2021 20:33:41</t>
  </si>
  <si>
    <t>DM-21/08 45-71-M00459_DM-21/08-A M03_72250156</t>
  </si>
  <si>
    <t>30.11.2021 06:26:24</t>
  </si>
  <si>
    <t>30.11.2021 09:33:48</t>
  </si>
  <si>
    <t>M-180 DALYAN ARITMA DM 35-18-M00180_L-192 L05_66030552</t>
  </si>
  <si>
    <t>30.11.2021 05:54:37</t>
  </si>
  <si>
    <t>30.11.2021 09:09:42</t>
  </si>
  <si>
    <t>KIRKAĞAÇ TR-7/A 45-76-M00221_955246723_955246723</t>
  </si>
  <si>
    <t>30.11.2021 19:06:17</t>
  </si>
  <si>
    <t>30.11.2021 23:21:39</t>
  </si>
  <si>
    <t>30.11.2021 08:43:50</t>
  </si>
  <si>
    <t>30.11.2021 10:49:53</t>
  </si>
  <si>
    <t>YENİ ŞAKRAN KÖK 35-17-M00174_HatBaşıAyırıcı_53133555 M02_53133555</t>
  </si>
  <si>
    <t>30.11.2021 07:54:08</t>
  </si>
  <si>
    <t>30.11.2021 15:35:54</t>
  </si>
  <si>
    <t>30.11.2021 06:20:31</t>
  </si>
  <si>
    <t>30.11.2021 08:21:31</t>
  </si>
  <si>
    <t>SANCAKLI BOZKÖY TR-7 45-71-M00529_A_56392401_56392401</t>
  </si>
  <si>
    <t>30.11.2021 07:51:00</t>
  </si>
  <si>
    <t>30.11.2021 15:42:51</t>
  </si>
  <si>
    <t>ESKİ KARAKÖY TR 35-17-M00447_11131479_56357346_56357346</t>
  </si>
  <si>
    <t>30.11.2021 18:26:35</t>
  </si>
  <si>
    <t>01.12.2021 00:58:01</t>
  </si>
  <si>
    <t>K-3620 35-01-K03620_B_56394135_56394135</t>
  </si>
  <si>
    <t>30.11.2021 20:17:49</t>
  </si>
  <si>
    <t>30.11.2021 21:22:17</t>
  </si>
  <si>
    <t>30.11.2021 13:02:11</t>
  </si>
  <si>
    <t>30.11.2021 19:30:38</t>
  </si>
  <si>
    <t>SEYREK TR-6 35-28-M00910_TR-7 KÖK M03_78031971</t>
  </si>
  <si>
    <t>30.11.2021 07:10:25</t>
  </si>
  <si>
    <t>30.11.2021 09:36:05</t>
  </si>
  <si>
    <t>DOKUZLAR TR-2 35-31-L00167_47835370_56391179_56391179</t>
  </si>
  <si>
    <t>30.11.2021 16:57:50</t>
  </si>
  <si>
    <t>01.12.2021 04:04:16</t>
  </si>
  <si>
    <t>FOÇA TR-17 35-23-L00017_C_56398542_56398542</t>
  </si>
  <si>
    <t>30.11.2021 11:12:01</t>
  </si>
  <si>
    <t>30.11.2021 18:01:32</t>
  </si>
  <si>
    <t>ARMUTÇUK TR-1 45-76-M00152_DIREK TIPI TRAFO HUCRESI H01_2084909</t>
  </si>
  <si>
    <t>30.11.2021 15:59:28</t>
  </si>
  <si>
    <t>30.11.2021 17:17:35</t>
  </si>
  <si>
    <t>ÇANDARLI TR-7 35-30-M00007_A_56363398_56363398</t>
  </si>
  <si>
    <t>30.11.2021 13:21:27</t>
  </si>
  <si>
    <t>30.11.2021 15:03:18</t>
  </si>
  <si>
    <t>30.11.2021 18:09:00</t>
  </si>
  <si>
    <t>30.11.2021 19:13:05</t>
  </si>
  <si>
    <t>BALIKLI ÇAMBEYLİ TR-2 45-75-M00364_B_65513304_65513304</t>
  </si>
  <si>
    <t>30.11.2021 15:18:30</t>
  </si>
  <si>
    <t>30.11.2021 18:10:46</t>
  </si>
  <si>
    <t>PAYAMLI M-31 35-25-M00183__72371911_72371911</t>
  </si>
  <si>
    <t>30.11.2021 13:23:12</t>
  </si>
  <si>
    <t>30.11.2021 15:28:03</t>
  </si>
  <si>
    <t>K-3773 35-04-K03773_A_56382813_56382813</t>
  </si>
  <si>
    <t>30.11.2021 11:30:14</t>
  </si>
  <si>
    <t>30.11.2021 13:37:52</t>
  </si>
  <si>
    <t>GÜNEŞLİ KÖK 45-75-M00056_HatBaşıAyırıcı_53135486 M03_53135486</t>
  </si>
  <si>
    <t>30.11.2021 13:20:10</t>
  </si>
  <si>
    <t>30.11.2021 22:55:50</t>
  </si>
  <si>
    <t>GÖKGEDİK TR-1 45-83-L00255_955160379_955160379</t>
  </si>
  <si>
    <t>30.11.2021 18:20:31</t>
  </si>
  <si>
    <t>30.11.2021 22:53:59</t>
  </si>
  <si>
    <t>KAYMAKÇI TR-14 35-15-M00243_48699358_56361680_56361680</t>
  </si>
  <si>
    <t>30.11.2021 11:31:58</t>
  </si>
  <si>
    <t>30.11.2021 18:15:34</t>
  </si>
  <si>
    <t>TR-1/44 45-72-M00044_C_56389988_56389988</t>
  </si>
  <si>
    <t>30.11.2021 20:13:01</t>
  </si>
  <si>
    <t>30.11.2021 23:20:28</t>
  </si>
  <si>
    <t>KİLLİK TR-12 45-73-M00351_B_56400605_56400605</t>
  </si>
  <si>
    <t>30.11.2021 16:45:29</t>
  </si>
  <si>
    <t>01.12.2021 02:14:38</t>
  </si>
  <si>
    <t>TİRE TR-16 35-29-L00016_48390915_56381575_56381575</t>
  </si>
  <si>
    <t>01.12.2021 00:07:08</t>
  </si>
  <si>
    <t>30.11.2021 08:00:13</t>
  </si>
  <si>
    <t>30.11.2021 13:05:09</t>
  </si>
  <si>
    <t>30.11.2021 09:26:49</t>
  </si>
  <si>
    <t>30.11.2021 10:55:33</t>
  </si>
  <si>
    <t>MENEMEN TR-18 35-28-L00018_953369768_953369768</t>
  </si>
  <si>
    <t>30.11.2021 11:31:01</t>
  </si>
  <si>
    <t>30.11.2021 13:39:36</t>
  </si>
  <si>
    <t>30.11.2021 16:39:00</t>
  </si>
  <si>
    <t>30.11.2021 20:38:42</t>
  </si>
  <si>
    <t>30.11.2021 08:57:51</t>
  </si>
  <si>
    <t>30.11.2021 16:36:10</t>
  </si>
  <si>
    <t>30.11.2021 08:56:02</t>
  </si>
  <si>
    <t>30.11.2021 12:42:08</t>
  </si>
  <si>
    <t>30.11.2021 13:46:18</t>
  </si>
  <si>
    <t>30.11.2021 20:49:29</t>
  </si>
  <si>
    <t>MUSTAFA ARABACI-MEHMET ARABACI-AZİZ ERGÜL ÖZEL TR 45-71-M01426Ö_DIREK TIPI TRAFO HUCRESI H01_2086881</t>
  </si>
  <si>
    <t>30.11.2021 18:06:48</t>
  </si>
  <si>
    <t>01.12.2021 00:37:24</t>
  </si>
  <si>
    <t>TR-29 35-17-M00029_D_72297106_72297106</t>
  </si>
  <si>
    <t>30.11.2021 10:31:42</t>
  </si>
  <si>
    <t>30.11.2021 17:28:26</t>
  </si>
  <si>
    <t>K-2380 35-08-K02380_967123881_967123881</t>
  </si>
  <si>
    <t>30.11.2021 10:54:28</t>
  </si>
  <si>
    <t>30.11.2021 13:43:00</t>
  </si>
  <si>
    <t>30.11.2021 04:38:37</t>
  </si>
  <si>
    <t>30.11.2021 05:18:16</t>
  </si>
  <si>
    <t>DEMİRKÖPRÜ TM 45-78-A00005_ALAŞEHİR M03_2096297</t>
  </si>
  <si>
    <t>30.11.2021 08:24:39</t>
  </si>
  <si>
    <t>30.11.2021 08:51:24</t>
  </si>
  <si>
    <t>TR-2/17 45-83-L00017_48124396_56401792_56401792</t>
  </si>
  <si>
    <t>30.11.2021 16:20:00</t>
  </si>
  <si>
    <t>30.11.2021 18:15:02</t>
  </si>
  <si>
    <t>DİNDARLI TR-1 45-79-M00416_A_56401948_56401948</t>
  </si>
  <si>
    <t>30.11.2021 13:25:00</t>
  </si>
  <si>
    <t>30.11.2021 20:14:33</t>
  </si>
  <si>
    <t>PEŞREFLİ TR-3 35-29-L00772__72470123_72470123</t>
  </si>
  <si>
    <t>30.11.2021 08:56:51</t>
  </si>
  <si>
    <t>30.11.2021 10:40:55</t>
  </si>
  <si>
    <t>K-3902 35-03-K03902_A_56363619_56363619</t>
  </si>
  <si>
    <t>30.11.2021 14:22:58</t>
  </si>
  <si>
    <t>30.11.2021 16:20:48</t>
  </si>
  <si>
    <t>KAZIKLI TR-1 45-81-M00200_A_56361609_56361609</t>
  </si>
  <si>
    <t>30.11.2021 22:08:21</t>
  </si>
  <si>
    <t>01.12.2021 04:21:02</t>
  </si>
  <si>
    <t>M-850 KARAÇAM KÖK 35-02-M00850_BEŞYOL M04_49919444</t>
  </si>
  <si>
    <t>30.11.2021 07:24:11</t>
  </si>
  <si>
    <t>30.11.2021 12:05:36</t>
  </si>
  <si>
    <t>M-3337 35-04-M03337_99678652_99678652</t>
  </si>
  <si>
    <t>30.11.2021 21:07:21</t>
  </si>
  <si>
    <t>01.12.2021 00:39:20</t>
  </si>
  <si>
    <t>YENMİŞ KÖK 35-27-M00366_YUKARI YENMİŞ M05_72163708</t>
  </si>
  <si>
    <t>30.11.2021 09:10:28</t>
  </si>
  <si>
    <t>30.11.2021 12:39:16</t>
  </si>
  <si>
    <t>30.11.2021 13:51:24</t>
  </si>
  <si>
    <t>30.11.2021 21:36:11</t>
  </si>
  <si>
    <t>TR-91/A 45-78-L00721__72374663_72374663</t>
  </si>
  <si>
    <t>30.11.2021 15:29:13</t>
  </si>
  <si>
    <t>30.11.2021 19:31:28</t>
  </si>
  <si>
    <t>TEKBIÇAKLAR TR-2 35-31-L00243_47909118_56384489_56384489</t>
  </si>
  <si>
    <t>30.11.2021 14:59:52</t>
  </si>
  <si>
    <t>01.12.2021 02:43:23</t>
  </si>
  <si>
    <t>30.11.2021 16:04:38</t>
  </si>
  <si>
    <t>30.11.2021 19:54:08</t>
  </si>
  <si>
    <t>TR-69 35-19-L00069_B_65508675_65508675</t>
  </si>
  <si>
    <t>30.11.2021 14:44:29</t>
  </si>
  <si>
    <t>30.11.2021 19:06:48</t>
  </si>
  <si>
    <t>TR-13 35-19-L00013_956664023_956664023</t>
  </si>
  <si>
    <t>30.11.2021 09:53:40</t>
  </si>
  <si>
    <t>30.11.2021 13:38:21</t>
  </si>
  <si>
    <t>L-401 ALTINYUNUS DM 35-18-L00401_SAĞLIKÇILAR L-477 L15_2326016</t>
  </si>
  <si>
    <t>30.11.2021 10:54:23</t>
  </si>
  <si>
    <t>30.11.2021 14:24:30</t>
  </si>
  <si>
    <t>YENİKÖY TR-5 35-22-M00272_950042164_950042164</t>
  </si>
  <si>
    <t>30.11.2021 11:17:48</t>
  </si>
  <si>
    <t>30.11.2021 12:56:05</t>
  </si>
  <si>
    <t>KOCAALİLER TR-1 35-29-L00476_950332022_950332022</t>
  </si>
  <si>
    <t>01.12.2021 05:19:32</t>
  </si>
  <si>
    <t>TR-158 45-78-L00185_45-78-L00185_2376997</t>
  </si>
  <si>
    <t>30.11.2021 09:54:21</t>
  </si>
  <si>
    <t>30.11.2021 14:09:35</t>
  </si>
  <si>
    <t>IŞIKLAR TR-1 35-29-L00088_35-29-L00088_2363903</t>
  </si>
  <si>
    <t>30.11.2021 16:01:00</t>
  </si>
  <si>
    <t>30.11.2021 18:37:42</t>
  </si>
  <si>
    <t>EVKAFTEPE TR-1 45-72-L00514_D_56403376_56403376</t>
  </si>
  <si>
    <t>30.11.2021 09:42:48</t>
  </si>
  <si>
    <t>30.11.2021 10:20:29</t>
  </si>
  <si>
    <t>MAHMUT GÜL SULAMA GRUBU 35-29-L00365_35-29-L00365_2371081</t>
  </si>
  <si>
    <t>30.11.2021 14:50:28</t>
  </si>
  <si>
    <t>01.12.2021 02:30:14</t>
  </si>
  <si>
    <t>EMİNBEY HASAN HOCA TR-1 45-78-M00856_49187504_56405791_56405791</t>
  </si>
  <si>
    <t>30.11.2021 15:52:37</t>
  </si>
  <si>
    <t>30.11.2021 22:39:57</t>
  </si>
  <si>
    <t>M-279 35-02-M00279_M-281 M02_2311444</t>
  </si>
  <si>
    <t>30.11.2021 08:45:07</t>
  </si>
  <si>
    <t>30.11.2021 09:54:30</t>
  </si>
  <si>
    <t>30.11.2021 14:05:53</t>
  </si>
  <si>
    <t>30.11.2021 14:06:18</t>
  </si>
  <si>
    <t>KARABURUN TR-11 35-21-L00010_A_56354139_56354139</t>
  </si>
  <si>
    <t>30.11.2021 08:06:30</t>
  </si>
  <si>
    <t>30.11.2021 10:09:20</t>
  </si>
  <si>
    <t>30.11.2021 09:36:38</t>
  </si>
  <si>
    <t>30.11.2021 10:06:50</t>
  </si>
  <si>
    <t>ESKİOBA KÖK 35-29-L00037_TİRA TM L05_2093165</t>
  </si>
  <si>
    <t>30.11.2021 17:03:54</t>
  </si>
  <si>
    <t>30.11.2021 17:17:56</t>
  </si>
  <si>
    <t>YUKARIKEMER TR-1 45-78-M00621_49211571_56403339_56403339</t>
  </si>
  <si>
    <t>30.11.2021 07:22:49</t>
  </si>
  <si>
    <t>30.11.2021 16:32:55</t>
  </si>
  <si>
    <t>DİBEKÇİ TR-2 35-29-L00329_B_56400209_56400209</t>
  </si>
  <si>
    <t>30.11.2021 09:01:00</t>
  </si>
  <si>
    <t>30.11.2021 10:59:56</t>
  </si>
  <si>
    <t>L-434 MENDERES BP 35-18-L00434_6498204_56370140_56370140</t>
  </si>
  <si>
    <t>30.11.2021 10:27:51</t>
  </si>
  <si>
    <t>30.11.2021 12:13:15</t>
  </si>
  <si>
    <t>YILMAZ TR-11 45-78-L00211__56389108_56389108</t>
  </si>
  <si>
    <t>30.11.2021 08:04:22</t>
  </si>
  <si>
    <t>30.11.2021 08:59:27</t>
  </si>
  <si>
    <t>BAHADIRLAR TR-5 45-79-M00114_D_56388289_56388289</t>
  </si>
  <si>
    <t>30.11.2021 18:23:18</t>
  </si>
  <si>
    <t>30.11.2021 23:51:42</t>
  </si>
  <si>
    <t>30.11.2021 07:32:11</t>
  </si>
  <si>
    <t>30.11.2021 09:54:52</t>
  </si>
  <si>
    <t>30.11.2021 07:55:00</t>
  </si>
  <si>
    <t>30.11.2021 09:54:11</t>
  </si>
  <si>
    <t>M-2925 35-03-M02925_910366876_910366876</t>
  </si>
  <si>
    <t>30.11.2021 07:03:05</t>
  </si>
  <si>
    <t>30.11.2021 10:22:02</t>
  </si>
  <si>
    <t>KURUCUOVA TR-8 35-15-L00249_950407226_950407226</t>
  </si>
  <si>
    <t>30.11.2021 05:34:10</t>
  </si>
  <si>
    <t>30.11.2021 07:00:29</t>
  </si>
  <si>
    <t>DM-9/TR-1 45-72-M00628_956480083_956480083</t>
  </si>
  <si>
    <t>30.11.2021 10:17:43</t>
  </si>
  <si>
    <t>30.11.2021 12:53:00</t>
  </si>
  <si>
    <t>L-221 35-18-L00221_49975989_56372721_56372721</t>
  </si>
  <si>
    <t>30.11.2021 08:50:30</t>
  </si>
  <si>
    <t>30.11.2021 15:16:13</t>
  </si>
  <si>
    <t>KABAKUM TR-1 35-30-L00127_D_56404149_56404149</t>
  </si>
  <si>
    <t>30.11.2021 19:48:47</t>
  </si>
  <si>
    <t>30.11.2021 21:42:53</t>
  </si>
  <si>
    <t>30.11.2021 11:19:53</t>
  </si>
  <si>
    <t>30.11.2021 14:15:34</t>
  </si>
  <si>
    <t>BAŞLAMIŞ TR-1 45-72-L00209_B_56394338_56394338</t>
  </si>
  <si>
    <t>30.11.2021 08:56:39</t>
  </si>
  <si>
    <t>30.11.2021 12:48:45</t>
  </si>
  <si>
    <t>30.11.2021 19:29:57</t>
  </si>
  <si>
    <t>01.12.2021 02:32:46</t>
  </si>
  <si>
    <t>K-3015 35-07-K03015_99037008_99037008</t>
  </si>
  <si>
    <t>30.11.2021 10:00:55</t>
  </si>
  <si>
    <t>30.11.2021 10:44:04</t>
  </si>
  <si>
    <t>BAŞIBÜYÜK ACEMLER TR-1 45-77-L00159_A_56356551_56356551</t>
  </si>
  <si>
    <t>30.11.2021 09:38:28</t>
  </si>
  <si>
    <t>30.11.2021 10:59:55</t>
  </si>
  <si>
    <t>30.11.2021 11:40:20</t>
  </si>
  <si>
    <t>30.11.2021 22:42:22</t>
  </si>
  <si>
    <t>30.11.2021 08:20:36</t>
  </si>
  <si>
    <t>30.11.2021 20:43:41</t>
  </si>
  <si>
    <t>TR-34 35-13-M00052_B_56356111_56356111</t>
  </si>
  <si>
    <t>30.11.2021 10:34:40</t>
  </si>
  <si>
    <t>30.11.2021 12:12:06</t>
  </si>
  <si>
    <t>30.11.2021 16:57:39</t>
  </si>
  <si>
    <t>30.11.2021 17:03:00</t>
  </si>
  <si>
    <t>BAĞCILAR TR-2 45-78-M00684_49289753_56401990_56401990</t>
  </si>
  <si>
    <t>30.11.2021 18:55:11</t>
  </si>
  <si>
    <t>30.11.2021 23:12:32</t>
  </si>
  <si>
    <t>30.11.2021 17:01:38</t>
  </si>
  <si>
    <t>30.11.2021 17:02:14</t>
  </si>
  <si>
    <t>SARUHANLI TR-10 45-80-M00010_B_56385520_56385520</t>
  </si>
  <si>
    <t>30.11.2021 13:59:21</t>
  </si>
  <si>
    <t>30.11.2021 15:53:39</t>
  </si>
  <si>
    <t>GÜLENYAKA TURCUK TR-1 45-73-M00517_45-73-M00517_2353255</t>
  </si>
  <si>
    <t>30.11.2021 02:38:14</t>
  </si>
  <si>
    <t>30.11.2021 03:42:05</t>
  </si>
  <si>
    <t>30.11.2021 15:49:21</t>
  </si>
  <si>
    <t>30.11.2021 15:55:23</t>
  </si>
  <si>
    <t>KÖSELER TR-1 35-15-L00471_A_56371435_56371435</t>
  </si>
  <si>
    <t>30.11.2021 15:03:29</t>
  </si>
  <si>
    <t>01.12.2021 00:02:18</t>
  </si>
  <si>
    <t>30.11.2021 08:36:27</t>
  </si>
  <si>
    <t>30.11.2021 14:02:15</t>
  </si>
  <si>
    <t>KIZILÖREN TR-1 45-82-L00011_B_56387246_56387246</t>
  </si>
  <si>
    <t>30.11.2021 23:05:19</t>
  </si>
  <si>
    <t>K-955 35-03-K00955_A_56374071_56374071</t>
  </si>
  <si>
    <t>30.11.2021 08:36:00</t>
  </si>
  <si>
    <t>30.11.2021 09:41:56</t>
  </si>
  <si>
    <t>30.11.2021 20:16:32</t>
  </si>
  <si>
    <t>01.12.2021 01:45:18</t>
  </si>
  <si>
    <t>30.11.2021 10:17:23</t>
  </si>
  <si>
    <t>30.11.2021 11:22:02</t>
  </si>
  <si>
    <t>BALIKLI KAYADİBİ TR-1 45-75-M00220_A_56388838_56388838</t>
  </si>
  <si>
    <t>30.11.2021 09:15:44</t>
  </si>
  <si>
    <t>30.11.2021 17:05:16</t>
  </si>
  <si>
    <t>KERPİÇLİK TR-1 45-74-M00103_945577206_945577206</t>
  </si>
  <si>
    <t>30.11.2021 12:22:27</t>
  </si>
  <si>
    <t>30.11.2021 19:40:13</t>
  </si>
  <si>
    <t>YILMAZ BİLGİN SULAMA GRUBU 35-29-L00704_A_56388019_56388019</t>
  </si>
  <si>
    <t>30.11.2021 20:00:54</t>
  </si>
  <si>
    <t>30.11.2021 22:27:25</t>
  </si>
  <si>
    <t>SEYREKLİ TR-2 35-15-L00440_35-15-L00440_2365592</t>
  </si>
  <si>
    <t>30.11.2021 16:26:44</t>
  </si>
  <si>
    <t>30.11.2021 23:14:35</t>
  </si>
  <si>
    <t>30.11.2021 17:23:02</t>
  </si>
  <si>
    <t>30.11.2021 18:24:34</t>
  </si>
  <si>
    <t>ÇAPAKLI KÖK 45-78-M01161_HatBaşıAyırıcı_53139031 M06_53139031</t>
  </si>
  <si>
    <t>30.11.2021 20:40:10</t>
  </si>
  <si>
    <t>PAYAMLI TR-1 35-10-L00056_97953737_97953737</t>
  </si>
  <si>
    <t>30.11.2021 17:49:12</t>
  </si>
  <si>
    <t>30.11.2021 20:24:50</t>
  </si>
  <si>
    <t>30.11.2021 12:00:16</t>
  </si>
  <si>
    <t>30.11.2021 22:20:52</t>
  </si>
  <si>
    <t>YENİKÖY TR-1 35-22-M00276_955255736_955255736</t>
  </si>
  <si>
    <t>30.11.2021 12:12:52</t>
  </si>
  <si>
    <t>30.11.2021 13:14:21</t>
  </si>
  <si>
    <t>DAĞDERE DM 45-72-M00097_HatBaşıAyırıcı_53140318 M06_53140318</t>
  </si>
  <si>
    <t>30.11.2021 14:51:49</t>
  </si>
  <si>
    <t>30.11.2021 17:28:13</t>
  </si>
  <si>
    <t>DM-20/08 45-71-M00419_B B02_60600274</t>
  </si>
  <si>
    <t>30.11.2021 14:30:27</t>
  </si>
  <si>
    <t>30.11.2021 18:35:54</t>
  </si>
  <si>
    <t>DM-8/7 KAZIMKARABEKİR İ.Ö.O 45-71-M00294_95000572203_95000572203</t>
  </si>
  <si>
    <t>30.11.2021 00:12:00</t>
  </si>
  <si>
    <t>30.11.2021 01:16:57</t>
  </si>
  <si>
    <t>30.11.2021 11:50:01</t>
  </si>
  <si>
    <t>01.12.2021 06:48:59</t>
  </si>
  <si>
    <t>K-49 35-01-K00049_911729730_911729730</t>
  </si>
  <si>
    <t>30.11.2021 15:53:50</t>
  </si>
  <si>
    <t>30.11.2021 17:35:36</t>
  </si>
  <si>
    <t>KAŞIKÇI BAHADIRLAR TR 45-75-M00097_B_56392356_56392356</t>
  </si>
  <si>
    <t>30.11.2021 20:43:54</t>
  </si>
  <si>
    <t>01.12.2021 02:49:18</t>
  </si>
  <si>
    <t>K-1168 35-01-K01168_E E2_5843104</t>
  </si>
  <si>
    <t>30.11.2021 20:47:59</t>
  </si>
  <si>
    <t>30.11.2021 21:27:08</t>
  </si>
  <si>
    <t>K-2651 35-02-K02651_913130274_913130274</t>
  </si>
  <si>
    <t>30.11.2021 14:39:37</t>
  </si>
  <si>
    <t>30.11.2021 16:23:35</t>
  </si>
  <si>
    <t>ÇERKEZ HAMİDİYE TR-2 45-82-M00260_B_56400740_56400740</t>
  </si>
  <si>
    <t>30.11.2021 10:16:26</t>
  </si>
  <si>
    <t>30.11.2021 18:43:16</t>
  </si>
  <si>
    <t>SOMA DM-1 45-82-M00050_TR-7/2 M11_60207425</t>
  </si>
  <si>
    <t>30.11.2021 08:26:00</t>
  </si>
  <si>
    <t>30.11.2021 08:40:57</t>
  </si>
  <si>
    <t>ÇEPNİBEKTAŞ TR-1 45-83-L00300_B_56401103_56401103</t>
  </si>
  <si>
    <t>30.11.2021 07:44:00</t>
  </si>
  <si>
    <t>30.11.2021 15:23:08</t>
  </si>
  <si>
    <t>DM08/TR02 45-73-M00003_B b3_45087586</t>
  </si>
  <si>
    <t>30.11.2021 09:48:40</t>
  </si>
  <si>
    <t>30.11.2021 12:44:13</t>
  </si>
  <si>
    <t>FATMA ATALAY ÖZEL TR 35-27-M00977Ö_DIREK TIPI TRAFO HUCRESI H01_2054158</t>
  </si>
  <si>
    <t>30.11.2021 15:53:40</t>
  </si>
  <si>
    <t>30.11.2021 19:48:41</t>
  </si>
  <si>
    <t>DM-2/12 35-26-M00832__56359991_56359991</t>
  </si>
  <si>
    <t>30.11.2021 10:47:17</t>
  </si>
  <si>
    <t>30.11.2021 12:11:51</t>
  </si>
  <si>
    <t>TR-1/80 45-72-M00080_956505646_956505646</t>
  </si>
  <si>
    <t>30.11.2021 09:51:51</t>
  </si>
  <si>
    <t>30.11.2021 11:21:27</t>
  </si>
  <si>
    <t>YENİOBA TR-2 35-29-L00074_D_56360717_56360717</t>
  </si>
  <si>
    <t>30.11.2021 19:15:51</t>
  </si>
  <si>
    <t>01.12.2021 02:59:46</t>
  </si>
  <si>
    <t>30.11.2021 07:33:00</t>
  </si>
  <si>
    <t>30.11.2021 09:10:24</t>
  </si>
  <si>
    <t>30.11.2021 12:30:01</t>
  </si>
  <si>
    <t>30.11.2021 21:03:40</t>
  </si>
  <si>
    <t>SELİM GES KÖK 35-23-M00319_YENİ FOÇA TR-1 DM FOTAŞ-1 M08_72307547</t>
  </si>
  <si>
    <t>30.11.2021 06:41:43</t>
  </si>
  <si>
    <t>30.11.2021 08:41:03</t>
  </si>
  <si>
    <t>PAYAMLI M-10 35-25-M00184_956637669_956637669</t>
  </si>
  <si>
    <t>30.11.2021 18:29:58</t>
  </si>
  <si>
    <t>30.11.2021 21:21:38</t>
  </si>
  <si>
    <t>KEMAL TEOMAN TR 35-27-M00144_35-27-M00144_2374163</t>
  </si>
  <si>
    <t>30.11.2021 12:09:52</t>
  </si>
  <si>
    <t>30.11.2021 18:03:40</t>
  </si>
  <si>
    <t>30.11.2021 11:16:00</t>
  </si>
  <si>
    <t>30.11.2021 11:27:32</t>
  </si>
  <si>
    <t>30.11.2021 10:20:53</t>
  </si>
  <si>
    <t>30.11.2021 11:23:15</t>
  </si>
  <si>
    <t>30.11.2021 10:49:22</t>
  </si>
  <si>
    <t>30.11.2021 10:52:59</t>
  </si>
  <si>
    <t>AVLAŞA TR-1 45-81-M00162__72374342_72374342</t>
  </si>
  <si>
    <t>30.11.2021 21:13:29</t>
  </si>
  <si>
    <t>01.12.2021 03:56:26</t>
  </si>
  <si>
    <t>ÖRENCİK TR-3 35-31-L00455__72373923_72373923</t>
  </si>
  <si>
    <t>30.11.2021 23:45:43</t>
  </si>
  <si>
    <t>01.12.2021 03:26:56</t>
  </si>
  <si>
    <t>30.11.2021 11:33:29</t>
  </si>
  <si>
    <t>30.11.2021 14:04:08</t>
  </si>
  <si>
    <t>KAZANCI ARMUTALAN TR 45-74-M00194_B_56352146_56352146</t>
  </si>
  <si>
    <t>30.11.2021 10:02:55</t>
  </si>
  <si>
    <t>30.11.2021 12:32:51</t>
  </si>
  <si>
    <t>AVDAL TR-1 45-71-M01588_A_56365868_56365868</t>
  </si>
  <si>
    <t>30.11.2021 16:57:28</t>
  </si>
  <si>
    <t>01.12.2021 13:50:52</t>
  </si>
  <si>
    <t>_953198195_953198195</t>
  </si>
  <si>
    <t>30.11.2021 16:32:00</t>
  </si>
  <si>
    <t>30.11.2021 18:24:03</t>
  </si>
  <si>
    <t>M-266 35-14-M00266_35-14-M00266_2376299</t>
  </si>
  <si>
    <t>30.11.2021 06:55:47</t>
  </si>
  <si>
    <t>30.11.2021 07:53:11</t>
  </si>
  <si>
    <t>KUŞÇUBURUN-4 35-26-M00530_956613124_956613124</t>
  </si>
  <si>
    <t>30.11.2021 15:26:50</t>
  </si>
  <si>
    <t>30.11.2021 19:08:50</t>
  </si>
  <si>
    <t>30.11.2021 08:14:41</t>
  </si>
  <si>
    <t>30.11.2021 12:19:41</t>
  </si>
  <si>
    <t>DAĞARLAR TR-4 45-73-M00599_A_56386029_56386029</t>
  </si>
  <si>
    <t>30.11.2021 09:37:23</t>
  </si>
  <si>
    <t>01.12.2021 01:09:57</t>
  </si>
  <si>
    <t>DAYIOĞLU TR-3 45-72-L00341_45-72-L00341_2371197</t>
  </si>
  <si>
    <t>30.11.2021 17:08:07</t>
  </si>
  <si>
    <t>30.11.2021 08:54:44</t>
  </si>
  <si>
    <t>30.11.2021 10:47:12</t>
  </si>
  <si>
    <t>30.11.2021 08:32:56</t>
  </si>
  <si>
    <t>30.11.2021 12:30:25</t>
  </si>
  <si>
    <t>K-4346 35-01-K04346_911878335_911878335</t>
  </si>
  <si>
    <t>30.11.2021 13:47:59</t>
  </si>
  <si>
    <t>30.11.2021 21:06:43</t>
  </si>
  <si>
    <t>COŞKUN KOÇ SULAMA GRUBU 35-29-M00322_A_56395680_56395680</t>
  </si>
  <si>
    <t>30.11.2021 07:15:35</t>
  </si>
  <si>
    <t>30.11.2021 14:00:11</t>
  </si>
  <si>
    <t>L-15 35-18-L00015_950440128_950440128</t>
  </si>
  <si>
    <t>30.11.2021 17:16:38</t>
  </si>
  <si>
    <t>30.11.2021 19:52:12</t>
  </si>
  <si>
    <t>ESKİ GÖCÜK MAH.TR 1 45-74-M00175_B_56352224_56352224</t>
  </si>
  <si>
    <t>30.11.2021 12:46:16</t>
  </si>
  <si>
    <t>30.11.2021 16:59:59</t>
  </si>
  <si>
    <t>M-13 GERMİYAN 35-18-M00184_950442108_950442108</t>
  </si>
  <si>
    <t>30.11.2021 21:21:50</t>
  </si>
  <si>
    <t>30.11.2021 21:40:08</t>
  </si>
  <si>
    <t>30.11.2021 20:15:08</t>
  </si>
  <si>
    <t>30.11.2021 21:20:39</t>
  </si>
  <si>
    <t>SAMURLU TR-1 35-17-M00318_10905923_56376063_56376063</t>
  </si>
  <si>
    <t>30.11.2021 11:14:54</t>
  </si>
  <si>
    <t>30.11.2021 18:00:01</t>
  </si>
  <si>
    <t>PAYAMLI M-18 35-25-M00169_A_56391066_56391066</t>
  </si>
  <si>
    <t>30.11.2021 15:44:32</t>
  </si>
  <si>
    <t>30.11.2021 17:21:52</t>
  </si>
  <si>
    <t>30.11.2021 12:01:17</t>
  </si>
  <si>
    <t>30.11.2021 12:15:00</t>
  </si>
  <si>
    <t>HELVACI TR-1 35-17-M00361_B_60982276_60982276</t>
  </si>
  <si>
    <t>30.11.2021 17:44:36</t>
  </si>
  <si>
    <t>30.11.2021 22:35:57</t>
  </si>
  <si>
    <t>OKLUİSA KÖK 45-81-M00046_HatBaşıAyırıcı_53134895 M03_53134895</t>
  </si>
  <si>
    <t>30.11.2021 19:10:00</t>
  </si>
  <si>
    <t>30.11.2021 21:04:00</t>
  </si>
  <si>
    <t>30.11.2021 11:57:33</t>
  </si>
  <si>
    <t>30.11.2021 14:41:25</t>
  </si>
  <si>
    <t>30.11.2021 12:49:07</t>
  </si>
  <si>
    <t>30.11.2021 22:34:23</t>
  </si>
  <si>
    <t>BAHADIRLAR TR-6 OVA 45-79-M00146_A_56385079_56385079</t>
  </si>
  <si>
    <t>30.11.2021 08:07:05</t>
  </si>
  <si>
    <t>30.11.2021 09:09:32</t>
  </si>
  <si>
    <t>GÖRDES TR-35 45-75-M00035_TR-32,TR-33,TR-34 M04_2325741</t>
  </si>
  <si>
    <t>30.11.2021 13:12:58</t>
  </si>
  <si>
    <t>30.11.2021 15:00:02</t>
  </si>
  <si>
    <t>YEŞİLKÖY-3 35-26-M00792_956621812_956621812</t>
  </si>
  <si>
    <t>30.11.2021 21:42:13</t>
  </si>
  <si>
    <t>30.11.2021 22:32:45</t>
  </si>
  <si>
    <t>30.11.2021 08:08:50</t>
  </si>
  <si>
    <t>30.11.2021 12:35:34</t>
  </si>
  <si>
    <t>KOZLUCA TR-3 (NARLI MAHALLESİ) 45-73-M01108__72373907_72373907</t>
  </si>
  <si>
    <t>30.11.2021 18:19:28</t>
  </si>
  <si>
    <t>01.12.2021 02:29:56</t>
  </si>
  <si>
    <t>30.11.2021 08:30:05</t>
  </si>
  <si>
    <t>30.11.2021 10:57:56</t>
  </si>
  <si>
    <t>30.11.2021 14:13:00</t>
  </si>
  <si>
    <t>30.11.2021 16:02:33</t>
  </si>
  <si>
    <t>MERSİNLİDERE TR-4 (GARİPLER) 35-31-L00200__72372335_72372335</t>
  </si>
  <si>
    <t>30.11.2021 18:26:56</t>
  </si>
  <si>
    <t>01.12.2021 02:27:50</t>
  </si>
  <si>
    <t>MORDOĞAN TR-38 35-21-L00165_C_56379192_56379192</t>
  </si>
  <si>
    <t>30.11.2021 13:39:08</t>
  </si>
  <si>
    <t>30.11.2021 18:01:19</t>
  </si>
  <si>
    <t>TR-89 MAVİ PLAJ 35-19-L00089_11124894_56354776_56354776</t>
  </si>
  <si>
    <t>30.11.2021 08:44:50</t>
  </si>
  <si>
    <t>30.11.2021 09:50:42</t>
  </si>
  <si>
    <t>TR-2/4 45-83-L00004_48078256_56388246_56388246</t>
  </si>
  <si>
    <t>30.11.2021 14:49:36</t>
  </si>
  <si>
    <t>30.11.2021 17:15:34</t>
  </si>
  <si>
    <t>BARDAKÇI TR-1 45-74-M00170_945594578_945594578</t>
  </si>
  <si>
    <t>30.11.2021 17:46:24</t>
  </si>
  <si>
    <t>30.11.2021 23:40:51</t>
  </si>
  <si>
    <t>BADEMLER DM 35-19-M00443_URLA TM-1 (GÜZELBAHÇE-1) GİRİŞ M17_72219084</t>
  </si>
  <si>
    <t>30.11.2021 06:34:27</t>
  </si>
  <si>
    <t>30.11.2021 06:42:00</t>
  </si>
  <si>
    <t>BOZKÖY TR-1 35-16-M00051_953336556_953336556</t>
  </si>
  <si>
    <t>30.11.2021 17:39:33</t>
  </si>
  <si>
    <t>30.11.2021 20:28:06</t>
  </si>
  <si>
    <t>ŞEYHDAVUTLAR TR-6 (TR-2) 45-79-M00503_A_56381980_56381980</t>
  </si>
  <si>
    <t>30.11.2021 09:15:48</t>
  </si>
  <si>
    <t>30.11.2021 16:02:40</t>
  </si>
  <si>
    <t>30.11.2021 08:40:07</t>
  </si>
  <si>
    <t>30.11.2021 10:09:49</t>
  </si>
  <si>
    <t>SARIALİLER TR-1 45-75-M00241_45-75-M00241_2367599</t>
  </si>
  <si>
    <t>30.11.2021 15:25:53</t>
  </si>
  <si>
    <t>30.11.2021 19:17:28</t>
  </si>
  <si>
    <t>K-618 35-04-K00618_912718883_912718883</t>
  </si>
  <si>
    <t>30.11.2021 16:50:46</t>
  </si>
  <si>
    <t>30.11.2021 20:03:44</t>
  </si>
  <si>
    <t>DM-2/12 35-26-M00832__56359993_56359993</t>
  </si>
  <si>
    <t>30.11.2021 11:14:07</t>
  </si>
  <si>
    <t>30.11.2021 12:21:49</t>
  </si>
  <si>
    <t>FATİH MAH. TR-7 45-86-M00202_A_56400761_56400761</t>
  </si>
  <si>
    <t>30.11.2021 12:12:50</t>
  </si>
  <si>
    <t>30.11.2021 15:34:07</t>
  </si>
  <si>
    <t>ARDIÇ MAHALLESİ TR-17 35-21-L00128_A_56378005_56378005</t>
  </si>
  <si>
    <t>30.11.2021 10:01:59</t>
  </si>
  <si>
    <t>01.12.2021 00:21:59</t>
  </si>
  <si>
    <t>30.11.2021 23:13:44</t>
  </si>
  <si>
    <t>30.11.2021 23:15:48</t>
  </si>
  <si>
    <t>BÖRTLÜCE TR-1 45-77-M00115_A_56400775_56400775</t>
  </si>
  <si>
    <t>30.11.2021 16:02:24</t>
  </si>
  <si>
    <t>30.11.2021 20:24:20</t>
  </si>
  <si>
    <t>K-4131 35-04-K04131_912745273_912745273</t>
  </si>
  <si>
    <t>30.11.2021 19:11:08</t>
  </si>
  <si>
    <t>01.12.2021 00:08:59</t>
  </si>
  <si>
    <t>30.11.2021 07:34:47</t>
  </si>
  <si>
    <t>30.11.2021 08:32:25</t>
  </si>
  <si>
    <t>ULUCAK DM-2 35-27-M00331_DONANIMLI YEDEK M02_72170824</t>
  </si>
  <si>
    <t>30.11.2021 20:55:00</t>
  </si>
  <si>
    <t>30.11.2021 22:34:00</t>
  </si>
  <si>
    <t>30.11.2021 16:48:44</t>
  </si>
  <si>
    <t>01.12.2021 05:02:25</t>
  </si>
  <si>
    <t>30.11.2021 06:49:05</t>
  </si>
  <si>
    <t>KOZLUCA TR1 35-16-M00149_953325700_953325700</t>
  </si>
  <si>
    <t>30.11.2021 19:50:13</t>
  </si>
  <si>
    <t>30.11.2021 23:19:42</t>
  </si>
  <si>
    <t>ÇİNAN TOYGAR TR-1 45-81-M00217_B_56389050_56389050</t>
  </si>
  <si>
    <t>30.11.2021 19:28:11</t>
  </si>
  <si>
    <t>01.12.2021 02:43:03</t>
  </si>
  <si>
    <t>DM-2/2 ESKİ KUYUYANI 35-18-L00583_950454384_950454384</t>
  </si>
  <si>
    <t>30.11.2021 07:00:36</t>
  </si>
  <si>
    <t>30.11.2021 10:41:41</t>
  </si>
  <si>
    <t>30.11.2021 19:19:29</t>
  </si>
  <si>
    <t>30.11.2021 22:38:02</t>
  </si>
  <si>
    <t>30.11.2021 04:12:50</t>
  </si>
  <si>
    <t>30.11.2021 12:07:07</t>
  </si>
  <si>
    <t>SAİP KÖYÜ TR-1 35-21-L00102_953358068_953358068</t>
  </si>
  <si>
    <t>30.11.2021 15:58:00</t>
  </si>
  <si>
    <t>30.11.2021 21:16:10</t>
  </si>
  <si>
    <t>IŞIKLAR TR-1 45-76-L00203__81571467_81571467</t>
  </si>
  <si>
    <t>30.11.2021 00:20:34</t>
  </si>
  <si>
    <t>30.11.2021 08:14:46</t>
  </si>
  <si>
    <t>30.11.2021 13:55:13</t>
  </si>
  <si>
    <t>30.11.2021 15:37:11</t>
  </si>
  <si>
    <t>TR-137 35-16-L00137_D D01_66178389</t>
  </si>
  <si>
    <t>30.11.2021 16:51:20</t>
  </si>
  <si>
    <t>ALAÇATI TR-2 45-73-M00590_A_56401371_56401371</t>
  </si>
  <si>
    <t>30.11.2021 10:24:05</t>
  </si>
  <si>
    <t>30.11.2021 22:25:04</t>
  </si>
  <si>
    <t>30.11.2021 08:00:34</t>
  </si>
  <si>
    <t>30.11.2021 10:36:15</t>
  </si>
  <si>
    <t>BİRGİ DM 35-15-L01013_KEMER L06_67562277</t>
  </si>
  <si>
    <t>30.11.2021 13:04:35</t>
  </si>
  <si>
    <t>30.11.2021 16:56:57</t>
  </si>
  <si>
    <t>30.11.2021 08:25:07</t>
  </si>
  <si>
    <t>30.11.2021 14:01:58</t>
  </si>
  <si>
    <t>30.11.2021 13:34:19</t>
  </si>
  <si>
    <t>30.11.2021 14:38:06</t>
  </si>
  <si>
    <t>30.11.2021 07:47:06</t>
  </si>
  <si>
    <t>30.11.2021 09:36:56</t>
  </si>
  <si>
    <t>SARISU TR-4 35-31-L00082_47816468_56352593_56352593</t>
  </si>
  <si>
    <t>30.11.2021 09:22:31</t>
  </si>
  <si>
    <t>30.11.2021 21:58:05</t>
  </si>
  <si>
    <t>BÖLCEK MEZARLIK-3 TR 35-16-M00265_953316664_953316664</t>
  </si>
  <si>
    <t>30.11.2021 14:39:42</t>
  </si>
  <si>
    <t>30.11.2021 17:40:24</t>
  </si>
  <si>
    <t>L-291 35-18-L00291_950459922_950459922</t>
  </si>
  <si>
    <t>30.11.2021 17:16:17</t>
  </si>
  <si>
    <t>30.11.2021 20:01:06</t>
  </si>
  <si>
    <t>ERSİN KENAR ÖZEL TR 45-75-M00338Ö_DIREK TIPI TRAFO HUCRESI H01_2099905</t>
  </si>
  <si>
    <t>30.11.2021 18:23:37</t>
  </si>
  <si>
    <t>01.12.2021 04:22:32</t>
  </si>
  <si>
    <t>30.11.2021 08:44:44</t>
  </si>
  <si>
    <t>30.11.2021 14:32:34</t>
  </si>
  <si>
    <t>30.11.2021 11:36:08</t>
  </si>
  <si>
    <t>30.11.2021 13:01:02</t>
  </si>
  <si>
    <t>K-1971 35-10-K01971_912592352_912592352</t>
  </si>
  <si>
    <t>30.11.2021 09:13:16</t>
  </si>
  <si>
    <t>30.11.2021 14:11:12</t>
  </si>
  <si>
    <t>BEYHARMAN TR-1 45-79-M00493_A_56400519_56400519</t>
  </si>
  <si>
    <t>30.11.2021 08:21:19</t>
  </si>
  <si>
    <t>30.11.2021 10:35:17</t>
  </si>
  <si>
    <t>HACIBEKTAŞLI TR-3 45-78-M00694_953292447_953292447</t>
  </si>
  <si>
    <t>30.11.2021 14:23:05</t>
  </si>
  <si>
    <t>30.11.2021 19:51:20</t>
  </si>
  <si>
    <t>30.11.2021 10:48:48</t>
  </si>
  <si>
    <t>30.11.2021 11:57:53</t>
  </si>
  <si>
    <t>MATDERE TR-1 45-84-L00145_A_56407373_56407373</t>
  </si>
  <si>
    <t>30.11.2021 13:30:54</t>
  </si>
  <si>
    <t>30.11.2021 15:00:17</t>
  </si>
  <si>
    <t>K-2953 35-02-K02953_913045592_913045592</t>
  </si>
  <si>
    <t>30.11.2021 12:42:36</t>
  </si>
  <si>
    <t>30.11.2021 13:19:52</t>
  </si>
  <si>
    <t>HACIEMİNLER ÇAVLU TR 45-78-M00226_49263088_56391394_56391394</t>
  </si>
  <si>
    <t>30.11.2021 12:29:49</t>
  </si>
  <si>
    <t>30.11.2021 21:46:08</t>
  </si>
  <si>
    <t>L-192 35-18-L00192_950442462_950442462</t>
  </si>
  <si>
    <t>30.11.2021 10:50:16</t>
  </si>
  <si>
    <t>30.11.2021 17:21:44</t>
  </si>
  <si>
    <t>K-753 35-04-K00753_913540801_913540801</t>
  </si>
  <si>
    <t>30.11.2021 15:09:04</t>
  </si>
  <si>
    <t>30.11.2021 22:51:44</t>
  </si>
  <si>
    <t>M-2549 35-09-M02549_97746042_97746042</t>
  </si>
  <si>
    <t>30.11.2021 10:55:41</t>
  </si>
  <si>
    <t>30.11.2021 12:41:38</t>
  </si>
  <si>
    <t>SANCAKLI ÇEŞMEBAŞI TR-1 45-71-M01753_A_56400299_56400299</t>
  </si>
  <si>
    <t>30.11.2021 08:17:18</t>
  </si>
  <si>
    <t>30.11.2021 12:57:13</t>
  </si>
  <si>
    <t>30.11.2021 11:11:34</t>
  </si>
  <si>
    <t>30.11.2021 17:45:00</t>
  </si>
  <si>
    <t>AŞAĞIKIRIKLAR DM 35-16-M00448_YENİKENT SULAMA M11_2334658</t>
  </si>
  <si>
    <t>30.11.2021 10:16:00</t>
  </si>
  <si>
    <t>30.11.2021 10:33:43</t>
  </si>
  <si>
    <t>KAYACIK KOŞUBURNU TR-1 45-75-M00216_45-75-M00216_2359721</t>
  </si>
  <si>
    <t>30.11.2021 08:15:49</t>
  </si>
  <si>
    <t>30.11.2021 16:30:35</t>
  </si>
  <si>
    <t>TR-27 45-78-L00027_TR-33 L02_2105340</t>
  </si>
  <si>
    <t>30.11.2021 07:26:58</t>
  </si>
  <si>
    <t>30.11.2021 07:55:44</t>
  </si>
  <si>
    <t>YAKAPINAR TR-1 35-20-L00148_9259812_56375634_56375634</t>
  </si>
  <si>
    <t>30.11.2021 09:04:04</t>
  </si>
  <si>
    <t>30.11.2021 10:42:14</t>
  </si>
  <si>
    <t>YENİCEKÖY YEŞİLLER TR-2 45-72-L00178_A_56401802_56401802</t>
  </si>
  <si>
    <t>30.11.2021 08:51:45</t>
  </si>
  <si>
    <t>30.11.2021 11:44:51</t>
  </si>
  <si>
    <t>KARABULU KÖK 35-31-L00227_HatBaşıAyırıcı_66319341 L03_66319341</t>
  </si>
  <si>
    <t>30.11.2021 13:34:50</t>
  </si>
  <si>
    <t>30.11.2021 23:17:35</t>
  </si>
  <si>
    <t>DENİŞ TR-1 45-82-M00340_DIREK TIPI TRAFO HUCRESI H01_2083281</t>
  </si>
  <si>
    <t>30.11.2021 13:18:54</t>
  </si>
  <si>
    <t>30.11.2021 19:09:38</t>
  </si>
  <si>
    <t>30.11.2021 16:42:47</t>
  </si>
  <si>
    <t>30.11.2021 20:10:13</t>
  </si>
  <si>
    <t>KARAAĞAÇLI TR-3 45-71-M01083_45-71-M01083_2361384</t>
  </si>
  <si>
    <t>30.11.2021 08:30:38</t>
  </si>
  <si>
    <t>30.11.2021 15:31:37</t>
  </si>
  <si>
    <t>KAYACIK ÇATALKAYA TR-3 45-75-M00213_45-75-M00213_2360748</t>
  </si>
  <si>
    <t>30.11.2021 16:36:33</t>
  </si>
  <si>
    <t>01.12.2021 01:26:14</t>
  </si>
  <si>
    <t>30.11.2021 22:34:46</t>
  </si>
  <si>
    <t>30.11.2021 23:00:19</t>
  </si>
  <si>
    <t>30.11.2021 17:27:26</t>
  </si>
  <si>
    <t>30.11.2021 17:55:16</t>
  </si>
  <si>
    <t>30.11.2021 14:18:31</t>
  </si>
  <si>
    <t>30.11.2021 19:29:33</t>
  </si>
  <si>
    <t>ŞERİF ONUR TARIMSAL SULAMA GRUBU 35-30-M00201_C_56404196_56404196</t>
  </si>
  <si>
    <t>30.11.2021 22:50:37</t>
  </si>
  <si>
    <t>01.12.2021 00:05:55</t>
  </si>
  <si>
    <t>ARMUTLU İM 35-27-A00001_BAĞYURDU L15_73034164</t>
  </si>
  <si>
    <t>30.11.2021 10:00:25</t>
  </si>
  <si>
    <t>30.11.2021 14:06:50</t>
  </si>
  <si>
    <t>KARAKUYU TR-12 35-26-M01385_A_76954056_76954056</t>
  </si>
  <si>
    <t>30.11.2021 15:16:56</t>
  </si>
  <si>
    <t>30.11.2021 20:01:51</t>
  </si>
  <si>
    <t>ULUCAK DM-2/1 35-27-M00335_98759855_98759855</t>
  </si>
  <si>
    <t>30.11.2021 02:05:00</t>
  </si>
  <si>
    <t>30.11.2021 03:02:56</t>
  </si>
  <si>
    <t>HALIKÖY OVACIK MAH. TR-4 35-32-L00125_B_56368021_56368021</t>
  </si>
  <si>
    <t>30.11.2021 18:24:00</t>
  </si>
  <si>
    <t>30.11.2021 20:05:17</t>
  </si>
  <si>
    <t>HANPAŞA TR-1 45-72-M00205_956522746_956522746</t>
  </si>
  <si>
    <t>30.11.2021 21:17:11</t>
  </si>
  <si>
    <t>30.11.2021 23:41:38</t>
  </si>
  <si>
    <t>ÇANDARLI DM-TR-20 35-30-M00020_ŞEHİR-2 M02_72352922</t>
  </si>
  <si>
    <t>30.11.2021 06:06:47</t>
  </si>
  <si>
    <t>30.11.2021 07:43:18</t>
  </si>
  <si>
    <t>BURUNCUK TR-1 35-28-M00331_953381386_953381386</t>
  </si>
  <si>
    <t>30.11.2021 16:29:45</t>
  </si>
  <si>
    <t>30.11.2021 06:02:14</t>
  </si>
  <si>
    <t>30.11.2021 15:43:49</t>
  </si>
  <si>
    <t>K-2007 35-01-K02007_910908092_910908092</t>
  </si>
  <si>
    <t>30.11.2021 12:02:26</t>
  </si>
  <si>
    <t>30.11.2021 12:29:29</t>
  </si>
  <si>
    <t>YENİŞEHİR TR-1 35-29-L00510_35-29-L00510_2365613</t>
  </si>
  <si>
    <t>30.11.2021 16:44:26</t>
  </si>
  <si>
    <t>30.11.2021 23:46:37</t>
  </si>
  <si>
    <t>YENİ HARMANDALI TR-1 45-71-M00893_43142829_56404117_56404117</t>
  </si>
  <si>
    <t>30.11.2021 00:30:50</t>
  </si>
  <si>
    <t>30.11.2021 07:32:44</t>
  </si>
  <si>
    <t>TR-2/15 45-83-L00015_48123663_56401989_56401989</t>
  </si>
  <si>
    <t>30.11.2021 12:10:47</t>
  </si>
  <si>
    <t>30.11.2021 13:38:01</t>
  </si>
  <si>
    <t>L-119 OVACIK 35-18-L00119_11299907_56357415_56357415</t>
  </si>
  <si>
    <t>30.11.2021 07:47:24</t>
  </si>
  <si>
    <t>30.11.2021 11:40:50</t>
  </si>
  <si>
    <t>30.11.2021 10:51:00</t>
  </si>
  <si>
    <t>30.11.2021 11:18:59</t>
  </si>
  <si>
    <t>30.11.2021 13:15:00</t>
  </si>
  <si>
    <t>30.11.2021 15:05:06</t>
  </si>
  <si>
    <t>ATAKÖY TR-6 35-22-M00176_DIREK TIPI TRAFO HUCRESI H01_2126255</t>
  </si>
  <si>
    <t>30.11.2021 15:53:15</t>
  </si>
  <si>
    <t>30.11.2021 17:07:20</t>
  </si>
  <si>
    <t>30.11.2021 17:58:49</t>
  </si>
  <si>
    <t>30.11.2021 18:14:57</t>
  </si>
  <si>
    <t>SEYREKLİ TR-14 35-15-L00437_B_56369969_56369969</t>
  </si>
  <si>
    <t>30.11.2021 10:23:19</t>
  </si>
  <si>
    <t>30.11.2021 16:10:39</t>
  </si>
  <si>
    <t>KAVAKLIDERE TR-9 45-73-M00143_KAVAKLIDERE TR-7 M03_2317688</t>
  </si>
  <si>
    <t>30.11.2021 11:53:11</t>
  </si>
  <si>
    <t>30.11.2021 15:23:43</t>
  </si>
  <si>
    <t>M-2115 35-03-M02115_910100605_910100605</t>
  </si>
  <si>
    <t>30.11.2021 20:51:01</t>
  </si>
  <si>
    <t>01.12.2021 00:33:56</t>
  </si>
  <si>
    <t>K-2861 35-03-K02861_C_56364290_56364290</t>
  </si>
  <si>
    <t>30.11.2021 20:17:42</t>
  </si>
  <si>
    <t>30.11.2021 21:01:07</t>
  </si>
  <si>
    <t>TR-64 35-19-L00064_956666936_956666936</t>
  </si>
  <si>
    <t>30.11.2021 18:41:00</t>
  </si>
  <si>
    <t>30.11.2021 20:41:31</t>
  </si>
  <si>
    <t>KARABURUN TR-9 35-21-L00027_10095343_56360112_56360112</t>
  </si>
  <si>
    <t>30.11.2021 15:28:47</t>
  </si>
  <si>
    <t>30.11.2021 16:38:33</t>
  </si>
  <si>
    <t>ÇİNİYERİ GÜLYAKA TR-3 35-29-L00291__72416604_72416604</t>
  </si>
  <si>
    <t>30.11.2021 18:17:13</t>
  </si>
  <si>
    <t>30.11.2021 19:52:37</t>
  </si>
  <si>
    <t>K-1487 35-03-K01487_B_56373245_56373245</t>
  </si>
  <si>
    <t>30.11.2021 14:42:40</t>
  </si>
  <si>
    <t>30.11.2021 15:52:53</t>
  </si>
  <si>
    <t>30.11.2021 17:31:31</t>
  </si>
  <si>
    <t>30.11.2021 17:32:44</t>
  </si>
  <si>
    <t>KARAORMAN TR-1 35-28-M00263__79091569_79091569</t>
  </si>
  <si>
    <t>30.11.2021 11:25:10</t>
  </si>
  <si>
    <t>30.11.2021 21:08:36</t>
  </si>
  <si>
    <t>L-239 BAYKAL 35-18-L00239_950444620_950444620</t>
  </si>
  <si>
    <t>30.11.2021 09:43:53</t>
  </si>
  <si>
    <t>30.11.2021 11:47:02</t>
  </si>
  <si>
    <t>30.11.2021 08:49:49</t>
  </si>
  <si>
    <t>30.11.2021 09:18:00</t>
  </si>
  <si>
    <t>YEŞİLKÖY TR-2 45-71-M01822_43138982_56384316_56384316</t>
  </si>
  <si>
    <t>30.11.2021 11:29:31</t>
  </si>
  <si>
    <t>01.12.2021 07:40:21</t>
  </si>
  <si>
    <t>30.11.2021 18:37:56</t>
  </si>
  <si>
    <t>DAĞDERE TR-1 35-29-L00320_A_56395295_56395295</t>
  </si>
  <si>
    <t>30.11.2021 13:36:06</t>
  </si>
  <si>
    <t>CUMALI TR-1 35-27-M00965_98790000_98790000</t>
  </si>
  <si>
    <t>30.11.2021 14:33:05</t>
  </si>
  <si>
    <t>30.11.2021 20:28:59</t>
  </si>
  <si>
    <t>30.11.2021 13:54:51</t>
  </si>
  <si>
    <t>30.11.2021 18:52:00</t>
  </si>
  <si>
    <t>EĞLENHOCA DM 35-21-M00013_MORDOĞAN-1 M04_72178728</t>
  </si>
  <si>
    <t>30.11.2021 10:31:26</t>
  </si>
  <si>
    <t>30.11.2021 10:45:19</t>
  </si>
  <si>
    <t>30.11.2021 15:58:28</t>
  </si>
  <si>
    <t>30.11.2021 20:46:45</t>
  </si>
  <si>
    <t>K-812 35-03-K00812_912875109_912875109</t>
  </si>
  <si>
    <t>30.11.2021 08:19:26</t>
  </si>
  <si>
    <t>30.11.2021 12:29:06</t>
  </si>
  <si>
    <t>TR-10 BABACAN 35-19-L00010_35-19-L00010_2349693</t>
  </si>
  <si>
    <t>30.11.2021 07:22:25</t>
  </si>
  <si>
    <t>30.11.2021 09:23:17</t>
  </si>
  <si>
    <t>M-1589 35-01-M01589_912307505_912307505</t>
  </si>
  <si>
    <t>30.11.2021 09:07:20</t>
  </si>
  <si>
    <t>30.11.2021 15:54:04</t>
  </si>
  <si>
    <t>BEĞENLER SUBAŞI TR-2 45-75-M00177_A_56391989_56391989</t>
  </si>
  <si>
    <t>30.11.2021 11:08:47</t>
  </si>
  <si>
    <t>30.11.2021 21:28:45</t>
  </si>
  <si>
    <t>TR-116 35-16-L00116_A_56397785_56397785</t>
  </si>
  <si>
    <t>30.11.2021 08:06:59</t>
  </si>
  <si>
    <t>30.11.2021 11:14:16</t>
  </si>
  <si>
    <t>EMENLER TR-2 35-31-L00138_35-31-L00138_2364260</t>
  </si>
  <si>
    <t>30.11.2021 12:29:37</t>
  </si>
  <si>
    <t>30.11.2021 19:25:58</t>
  </si>
  <si>
    <t>YAMANDERE TR-2 35-29-L00312_950326492_950326492</t>
  </si>
  <si>
    <t>30.11.2021 13:04:23</t>
  </si>
  <si>
    <t>30.11.2021 16:00:06</t>
  </si>
  <si>
    <t>30.11.2021 15:09:08</t>
  </si>
  <si>
    <t>30.11.2021 18:28:02</t>
  </si>
  <si>
    <t>KEMİKLİDERE TR-1 45-80-M00134_B_56386135_56386135</t>
  </si>
  <si>
    <t>30.11.2021 15:37:51</t>
  </si>
  <si>
    <t>30.11.2021 17:31:08</t>
  </si>
  <si>
    <t>KIZLARALANI KÖK 45-72-L00698_KIZLARALANI ÇIKIŞ L02_66587063</t>
  </si>
  <si>
    <t>30.11.2021 16:58:58</t>
  </si>
  <si>
    <t>30.11.2021 17:00:18</t>
  </si>
  <si>
    <t>TIRAZLI KÖK 45-79-M00079_HatBaşıAyırıcı_64086892 M06_64086892</t>
  </si>
  <si>
    <t>30.11.2021 14:22:25</t>
  </si>
  <si>
    <t>30.11.2021 23:20:54</t>
  </si>
  <si>
    <t>BİRGİ TR-25 (PAŞA ÇEŞMESİ) 35-15-L00278_C_65499269_65499269</t>
  </si>
  <si>
    <t>30.11.2021 01:13:47</t>
  </si>
  <si>
    <t>30.11.2021 02:11:27</t>
  </si>
  <si>
    <t>30.11.2021 12:31:22</t>
  </si>
  <si>
    <t>30.11.2021 19:23:22</t>
  </si>
  <si>
    <t>ÇAMPINAR TR-1 45-83-M00428_A_56400120_56400120</t>
  </si>
  <si>
    <t>30.11.2021 21:09:47</t>
  </si>
  <si>
    <t>30.11.2021 23:20:26</t>
  </si>
  <si>
    <t>K-1866 35-09-K01866_913170172_913170172</t>
  </si>
  <si>
    <t>30.11.2021 09:22:11</t>
  </si>
  <si>
    <t>30.11.2021 14:40:31</t>
  </si>
  <si>
    <t>SARPINCIK TR-1 35-21-L00070_953357764_953357764</t>
  </si>
  <si>
    <t>30.11.2021 10:59:02</t>
  </si>
  <si>
    <t>30.11.2021 13:17:12</t>
  </si>
  <si>
    <t>30.11.2021 12:37:14</t>
  </si>
  <si>
    <t>30.11.2021 13:24:02</t>
  </si>
  <si>
    <t>OTMANLAR KÖYÜ TR-1 45-71-M01743_43165897_56385335_56385335</t>
  </si>
  <si>
    <t>30.11.2021 10:12:43</t>
  </si>
  <si>
    <t>01.12.2021 00:15:40</t>
  </si>
  <si>
    <t>ARTICAK TR-1 35-15-L00344_35-15-L00344_2365331</t>
  </si>
  <si>
    <t>30.11.2021 12:45:46</t>
  </si>
  <si>
    <t>30.11.2021 18:36:52</t>
  </si>
  <si>
    <t>TUMBULLAR TR-2 35-31-L00369_47788464_56352278_56352278</t>
  </si>
  <si>
    <t>30.11.2021 10:38:00</t>
  </si>
  <si>
    <t>30.11.2021 11:48:02</t>
  </si>
  <si>
    <t>_C_56391308_56391308</t>
  </si>
  <si>
    <t>30.11.2021 11:52:38</t>
  </si>
  <si>
    <t>30.11.2021 20:41:26</t>
  </si>
  <si>
    <t>KIŞLAK TR-1 45-74-M00147_A_56352182_56352182</t>
  </si>
  <si>
    <t>30.11.2021 11:14:58</t>
  </si>
  <si>
    <t>30.11.2021 11:47:24</t>
  </si>
  <si>
    <t>YAYLAKÖY KÖYÜ TR-1 45-71-M01710_43168510_56385277_56385277</t>
  </si>
  <si>
    <t>30.11.2021 10:55:22</t>
  </si>
  <si>
    <t>30.11.2021 23:30:33</t>
  </si>
  <si>
    <t>DEMİRTAŞ TR-1 45-76-M00165_A_56389158_56389158</t>
  </si>
  <si>
    <t>30.11.2021 14:04:11</t>
  </si>
  <si>
    <t>30.11.2021 17:10:09</t>
  </si>
  <si>
    <t>İKİZKUYU TR-2 45-86-M00088__72372466_72372466</t>
  </si>
  <si>
    <t>30.11.2021 12:05:47</t>
  </si>
  <si>
    <t>30.11.2021 14:01:55</t>
  </si>
  <si>
    <t>DİKİLİTAŞ TR-1 45-75-M00314_A_56389778_56389778</t>
  </si>
  <si>
    <t>30.11.2021 11:07:16</t>
  </si>
  <si>
    <t>30.11.2021 22:12:50</t>
  </si>
  <si>
    <t>30.11.2021 13:54:58</t>
  </si>
  <si>
    <t>30.11.2021 14:21:21</t>
  </si>
  <si>
    <t>KAVŞAK DM TR-154 35-16-L00154_BENZİNLİK ÇIKIŞI/ETÇİLER L03_66050251</t>
  </si>
  <si>
    <t>30.11.2021 11:21:01</t>
  </si>
  <si>
    <t>M-2954 35-01-M02954_911459286_911459286</t>
  </si>
  <si>
    <t>30.11.2021 11:20:11</t>
  </si>
  <si>
    <t>30.11.2021 13:43:45</t>
  </si>
  <si>
    <t>ÇAPAKLI-1 TARIMSAL SULAMA 45-78-M00420_49250337_56404774_56404774</t>
  </si>
  <si>
    <t>30.11.2021 13:32:43</t>
  </si>
  <si>
    <t>30.11.2021 22:31:58</t>
  </si>
  <si>
    <t>DM-1/12 45-71-M00031_953205717_953205717</t>
  </si>
  <si>
    <t>30.11.2021 09:39:34</t>
  </si>
  <si>
    <t>30.11.2021 10:44:07</t>
  </si>
  <si>
    <t>30.11.2021 16:04:24</t>
  </si>
  <si>
    <t>30.11.2021 16:06:24</t>
  </si>
  <si>
    <t>30.11.2021 10:51:28</t>
  </si>
  <si>
    <t>30.11.2021 13:01:36</t>
  </si>
  <si>
    <t>ALİBEYLİ DM 45-80-M00064_HEYBELİ M03_72190763</t>
  </si>
  <si>
    <t>30.11.2021 06:52:37</t>
  </si>
  <si>
    <t>30.11.2021 11:37:20</t>
  </si>
  <si>
    <t>YENİ FOÇA TR-9 35-23-M00009_C_56366126_56366126</t>
  </si>
  <si>
    <t>30.11.2021 07:30:15</t>
  </si>
  <si>
    <t>30.11.2021 10:44:58</t>
  </si>
  <si>
    <t>TR-53 35-17-M00053__56390046_56390046</t>
  </si>
  <si>
    <t>30.11.2021 07:10:48</t>
  </si>
  <si>
    <t>30.11.2021 07:52:39</t>
  </si>
  <si>
    <t>ÇİNİYERİ TR-1 35-29-L00293__72420326_72420326</t>
  </si>
  <si>
    <t>30.11.2021 08:12:23</t>
  </si>
  <si>
    <t>30.11.2021 11:45:19</t>
  </si>
  <si>
    <t>30.11.2021 01:23:28</t>
  </si>
  <si>
    <t>30.11.2021 04:15:37</t>
  </si>
  <si>
    <t>TİRE İM-DM-1 35-29-A00001_AKÇAŞEHİR L19_2312360</t>
  </si>
  <si>
    <t>30.11.2021 18:01:00</t>
  </si>
  <si>
    <t>30.11.2021 18:19:18</t>
  </si>
  <si>
    <t>30.11.2021 16:12:43</t>
  </si>
  <si>
    <t>01.12.2021 04:39:28</t>
  </si>
  <si>
    <t>TR-8 45-78-L00008_953265181_953265181</t>
  </si>
  <si>
    <t>30.11.2021 15:23:34</t>
  </si>
  <si>
    <t>30.11.2021 15:39:38</t>
  </si>
  <si>
    <t>30.11.2021 10:09:07</t>
  </si>
  <si>
    <t>30.11.2021 10:09:53</t>
  </si>
  <si>
    <t>30.11.2021 14:54:05</t>
  </si>
  <si>
    <t>30.11.2021 19:06:20</t>
  </si>
  <si>
    <t>ÇAYPINAR MUSLUK GEDİĞİ TR 45-78-L00298_49339739_56392634_56392634</t>
  </si>
  <si>
    <t>30.11.2021 09:13:28</t>
  </si>
  <si>
    <t>30.11.2021 19:17:23</t>
  </si>
  <si>
    <t>UĞURLU KÖK 45-86-M00045_HatBaşıAyırıcı_53135416 M04_53135416</t>
  </si>
  <si>
    <t>30.11.2021 20:00:48</t>
  </si>
  <si>
    <t>30.11.2021 20:42:01</t>
  </si>
  <si>
    <t>OCAKLI TR-1 35-15-L00770_48853068_56372051_56372051</t>
  </si>
  <si>
    <t>30.11.2021 18:33:10</t>
  </si>
  <si>
    <t>01.12.2021 01:23:28</t>
  </si>
  <si>
    <t>M-1822 35-03-M01822_ H_48048244</t>
  </si>
  <si>
    <t>30.11.2021 11:22:17</t>
  </si>
  <si>
    <t>30.11.2021 13:36:18</t>
  </si>
  <si>
    <t>30.11.2021 07:30:00</t>
  </si>
  <si>
    <t>01.12.2021 03:51:38</t>
  </si>
  <si>
    <t>İKİZKUYU TR-4 45-86-M00304__72373688_72373688</t>
  </si>
  <si>
    <t>30.11.2021 07:47:56</t>
  </si>
  <si>
    <t>30.11.2021 08:35:36</t>
  </si>
  <si>
    <t>30.11.2021 07:18:18</t>
  </si>
  <si>
    <t>30.11.2021 15:33:28</t>
  </si>
  <si>
    <t>ABDULKADİR BULUK ÖZEL TR 35-18-M00057Ö_DIREK TIPI TRAFO HUCRESI H01_2045644</t>
  </si>
  <si>
    <t>30.11.2021 18:15:09</t>
  </si>
  <si>
    <t>30.11.2021 23:03:55</t>
  </si>
  <si>
    <t>30.11.2021 07:39:00</t>
  </si>
  <si>
    <t>30.11.2021 15:11:35</t>
  </si>
  <si>
    <t>30.11.2021 23:00:26</t>
  </si>
  <si>
    <t>01.12.2021 01:39:14</t>
  </si>
  <si>
    <t>EVRENOS TR-3 45-71-M01411_953191885_953191885</t>
  </si>
  <si>
    <t>30.11.2021 23:49:11</t>
  </si>
  <si>
    <t>YAĞCILI TR-2 45-82-M00367_B_56393122_56393122</t>
  </si>
  <si>
    <t>30.11.2021 21:30:05</t>
  </si>
  <si>
    <t>30.11.2021 22:02:50</t>
  </si>
  <si>
    <t>TR-1/44 45-72-M00044_95000135661_95000135661</t>
  </si>
  <si>
    <t>30.11.2021 19:43:13</t>
  </si>
  <si>
    <t>01.12.2021 01:38:14</t>
  </si>
  <si>
    <t>TR-7 (KURTULUŞ PARKI KABİN) 35-32-L00007__72374859_72374859</t>
  </si>
  <si>
    <t>30.11.2021 16:05:56</t>
  </si>
  <si>
    <t>01.12.2021 00:29:35</t>
  </si>
  <si>
    <t>K-4378 35-03-K04378_35-03-K04378_41919718</t>
  </si>
  <si>
    <t>30.11.2021 13:48:18</t>
  </si>
  <si>
    <t>30.11.2021 13:59:00</t>
  </si>
  <si>
    <t>30.11.2021 09:11:41</t>
  </si>
  <si>
    <t>30.11.2021 11:26:07</t>
  </si>
  <si>
    <t>AVDAN TR-3 45-82-M00228_DIREK TIPI TRAFO HUCRESI H01_2091929</t>
  </si>
  <si>
    <t>30.11.2021 08:06:13</t>
  </si>
  <si>
    <t>30.11.2021 13:53:58</t>
  </si>
  <si>
    <t>30.11.2021 14:37:19</t>
  </si>
  <si>
    <t>30.11.2021 14:43:18</t>
  </si>
  <si>
    <t>30.11.2021 14:43:59</t>
  </si>
  <si>
    <t>30.11.2021 18:15:42</t>
  </si>
  <si>
    <t>30.11.2021 09:13:56</t>
  </si>
  <si>
    <t>30.11.2021 14:18:49</t>
  </si>
  <si>
    <t>K-823 35-03-K00823_910519383_910519383</t>
  </si>
  <si>
    <t>30.11.2021 11:40:18</t>
  </si>
  <si>
    <t>30.11.2021 14:41:44</t>
  </si>
  <si>
    <t>30.11.2021 11:33:20</t>
  </si>
  <si>
    <t>30.11.2021 11:38:03</t>
  </si>
  <si>
    <t>K-799 35-01-K00799_TRAFO K04_2073496</t>
  </si>
  <si>
    <t>30.11.2021 09:50:56</t>
  </si>
  <si>
    <t>30.11.2021 18:01:23</t>
  </si>
  <si>
    <t>30.11.2021 03:21:12</t>
  </si>
  <si>
    <t>30.11.2021 06:12:43</t>
  </si>
  <si>
    <t>TR-94 35-17-M00094_TR-70(M-70) M01_66370569</t>
  </si>
  <si>
    <t>30.11.2021 06:25:53</t>
  </si>
  <si>
    <t>30.11.2021 06:28:53</t>
  </si>
  <si>
    <t>GÖRDES DM 45-75-M00050_AKHİSAR - ÖLÇÜ M07_2083712</t>
  </si>
  <si>
    <t>30.11.2021 17:04:08</t>
  </si>
  <si>
    <t>KARABURUN TR-1/9 35-21-L00024_KARABURUN TR-9 L02_72179594</t>
  </si>
  <si>
    <t>30.11.2021 07:56:20</t>
  </si>
  <si>
    <t>30.11.2021 13:59:10</t>
  </si>
  <si>
    <t>30.11.2021 10:00:27</t>
  </si>
  <si>
    <t>30.11.2021 18:10:34</t>
  </si>
  <si>
    <t>DM-12/TR-16 45-72-L00939__72373004_72373004</t>
  </si>
  <si>
    <t>30.11.2021 08:09:41</t>
  </si>
  <si>
    <t>30.11.2021 11:00:49</t>
  </si>
  <si>
    <t>FATİH KÖK 35-15-L01160_FATİH KÖK GİRİŞ L04_72298564</t>
  </si>
  <si>
    <t>30.11.2021 08:55:38</t>
  </si>
  <si>
    <t>30.11.2021 13:39:07</t>
  </si>
  <si>
    <t>TR-156 35-15-L00156_D_56372049_56372049</t>
  </si>
  <si>
    <t>30.11.2021 12:26:37</t>
  </si>
  <si>
    <t>01.12.2021 04:48:22</t>
  </si>
  <si>
    <t>ÇATALKAYA TR-3 35-21-L00193__72410448_72410448</t>
  </si>
  <si>
    <t>30.11.2021 20:27:56</t>
  </si>
  <si>
    <t>30.11.2021 23:14:58</t>
  </si>
  <si>
    <t>30.11.2021 13:45:48</t>
  </si>
  <si>
    <t>30.11.2021 16:44:11</t>
  </si>
  <si>
    <t>L-211 35-18-L00211_950452764_950452764</t>
  </si>
  <si>
    <t>30.11.2021 13:26:25</t>
  </si>
  <si>
    <t>30.11.2021 17:12:03</t>
  </si>
  <si>
    <t>ÇAMBEL TR1 35-27-M00477_C_56371005_56371005</t>
  </si>
  <si>
    <t>30.11.2021 08:56:53</t>
  </si>
  <si>
    <t>30.11.2021 12:43:47</t>
  </si>
  <si>
    <t>TEKKE TR-2 35-15-L01012_A_56369300_56369300</t>
  </si>
  <si>
    <t>30.11.2021 13:44:49</t>
  </si>
  <si>
    <t>30.11.2021 22:10:27</t>
  </si>
  <si>
    <t>GÜNEŞLİ EVCİLER TR-4 45-75-M00061_945598160_945598160</t>
  </si>
  <si>
    <t>30.11.2021 21:04:48</t>
  </si>
  <si>
    <t>01.12.2021 01:16:45</t>
  </si>
  <si>
    <t>AFŞAR TR-3 YENİMAHALLE 45-79-M00346_B_56384558_56384558</t>
  </si>
  <si>
    <t>30.11.2021 08:20:41</t>
  </si>
  <si>
    <t>30.11.2021 20:51:51</t>
  </si>
  <si>
    <t>30.11.2021 21:56:37</t>
  </si>
  <si>
    <t>_B_56406641_56406641</t>
  </si>
  <si>
    <t>30.11.2021 08:46:29</t>
  </si>
  <si>
    <t>30.11.2021 11:07:38</t>
  </si>
  <si>
    <t>30.11.2021 16:21:31</t>
  </si>
  <si>
    <t>30.11.2021 14:35:41</t>
  </si>
  <si>
    <t>30.11.2021 17:02:34</t>
  </si>
  <si>
    <t>30.11.2021 09:05:29</t>
  </si>
  <si>
    <t>30.11.2021 11:58:34</t>
  </si>
  <si>
    <t>L-232 BİTLİSLİLER 35-14-L00232_35-14-L00232_2376096</t>
  </si>
  <si>
    <t>30.11.2021 06:20:57</t>
  </si>
  <si>
    <t>30.11.2021 07:55:24</t>
  </si>
  <si>
    <t>YAYAKENT TR-4 35-24-M00004_955217413_955217413</t>
  </si>
  <si>
    <t>30.11.2021 12:37:42</t>
  </si>
  <si>
    <t>01.12.2021 00:12:59</t>
  </si>
  <si>
    <t>GÖLCÜK TR-25 35-15-L00320_48779323_56368613_56368613</t>
  </si>
  <si>
    <t>30.11.2021 20:40:33</t>
  </si>
  <si>
    <t>30.11.2021 09:56:08</t>
  </si>
  <si>
    <t>YUNTDAĞYENİCE KÖYÜ TR-1 45-71-M01699_43175958_56384148_56384148</t>
  </si>
  <si>
    <t>30.11.2021 16:59:28</t>
  </si>
  <si>
    <t>01.12.2021 10:37:47</t>
  </si>
  <si>
    <t>ARMUTLU TR-5 35-27-L00005__72410608_72410608</t>
  </si>
  <si>
    <t>30.11.2021 07:56:08</t>
  </si>
  <si>
    <t>30.11.2021 09:30:01</t>
  </si>
  <si>
    <t>M-2466 35-04-M02466_99778191_99778191</t>
  </si>
  <si>
    <t>30.11.2021 09:26:05</t>
  </si>
  <si>
    <t>30.11.2021 13:14:07</t>
  </si>
  <si>
    <t>M-2954 35-01-M02954_911807928_911807928</t>
  </si>
  <si>
    <t>30.11.2021 15:05:07</t>
  </si>
  <si>
    <t>30.11.2021 18:31:45</t>
  </si>
  <si>
    <t>GÜLBAHÇE TR-12 35-19-L00168_956675320_956675320</t>
  </si>
  <si>
    <t>30.11.2021 16:44:02</t>
  </si>
  <si>
    <t>30.11.2021 20:32:18</t>
  </si>
  <si>
    <t>SARUHANLI TR-14 45-80-M00014_95000131203_95000131203</t>
  </si>
  <si>
    <t>30.11.2021 08:39:00</t>
  </si>
  <si>
    <t>30.11.2021 09:50:22</t>
  </si>
  <si>
    <t>30.11.2021 06:46:33</t>
  </si>
  <si>
    <t>30.11.2021 08:45:38</t>
  </si>
  <si>
    <t>SELEKLER TR-1 45-86-M00163_B_56405169_56405169</t>
  </si>
  <si>
    <t>30.11.2021 12:23:59</t>
  </si>
  <si>
    <t>30.11.2021 15:44:28</t>
  </si>
  <si>
    <t>30.11.2021 14:35:05</t>
  </si>
  <si>
    <t>30.11.2021 19:25:55</t>
  </si>
  <si>
    <t>DAMARDI AKPINAR TR-2 45-75-M00326_B_56398209_56398209</t>
  </si>
  <si>
    <t>30.11.2021 11:54:48</t>
  </si>
  <si>
    <t>30.11.2021 20:38:17</t>
  </si>
  <si>
    <t>L-175 35-18-L00175_L-174 L04_50107272</t>
  </si>
  <si>
    <t>30.11.2021 05:56:07</t>
  </si>
  <si>
    <t>30.11.2021 09:51:57</t>
  </si>
  <si>
    <t>30.11.2021 09:14:52</t>
  </si>
  <si>
    <t>30.11.2021 15:06:40</t>
  </si>
  <si>
    <t>HAMİDİYE TR-1 45-77-L00114_B_56395094_56395094</t>
  </si>
  <si>
    <t>30.11.2021 18:08:48</t>
  </si>
  <si>
    <t>30.11.2021 19:38:49</t>
  </si>
  <si>
    <t>GÖKÇEN DM 35-29-M00123_SEYREKLİ M03_2104368</t>
  </si>
  <si>
    <t>30.11.2021 12:18:57</t>
  </si>
  <si>
    <t>30.11.2021 12:53:30</t>
  </si>
  <si>
    <t>HATAY TM 35-01-A00009_HATAY-2 K02_2313682</t>
  </si>
  <si>
    <t>30.11.2021 01:00:00</t>
  </si>
  <si>
    <t>30.11.2021 01:35:54</t>
  </si>
  <si>
    <t>30.11.2021 11:37:58</t>
  </si>
  <si>
    <t>30.11.2021 07:49:14</t>
  </si>
  <si>
    <t>30.11.2021 12:37:10</t>
  </si>
  <si>
    <t>K-1229 35-01-K01229_910427054_910427054</t>
  </si>
  <si>
    <t>30.11.2021 19:01:59</t>
  </si>
  <si>
    <t>30.11.2021 20:06:20</t>
  </si>
  <si>
    <t>DM-4/TR-17A 45-72-M00622_956510796_956510796</t>
  </si>
  <si>
    <t>30.11.2021 11:26:11</t>
  </si>
  <si>
    <t>30.11.2021 16:47:09</t>
  </si>
  <si>
    <t>30.11.2021 00:50:45</t>
  </si>
  <si>
    <t>30.11.2021 01:17:11</t>
  </si>
  <si>
    <t>KIRKAĞAÇ DM 45-76-M00043_ŞEHİR-1(İSTASYON TARAFI) M10_72247563</t>
  </si>
  <si>
    <t>30.11.2021 10:12:46</t>
  </si>
  <si>
    <t>30.11.2021 15:15:30</t>
  </si>
  <si>
    <t>K-3415 35-08-K03415_35-08-K03415_42031405</t>
  </si>
  <si>
    <t>30.11.2021 16:29:29</t>
  </si>
  <si>
    <t>30.11.2021 21:20:00</t>
  </si>
  <si>
    <t>30.11.2021 22:44:20</t>
  </si>
  <si>
    <t>30.11.2021 07:16:50</t>
  </si>
  <si>
    <t>30.11.2021 11:53:20</t>
  </si>
  <si>
    <t>DM-2/26 (ŞEHİTLER OKULU TR) 45-71-M00156_B b1b_45193347</t>
  </si>
  <si>
    <t>30.11.2021 10:47:39</t>
  </si>
  <si>
    <t>30.11.2021 14:19:59</t>
  </si>
  <si>
    <t>30.11.2021 12:50:41</t>
  </si>
  <si>
    <t>30.11.2021 19:08:32</t>
  </si>
  <si>
    <t>YAĞCILI TR-1 45-82-M00331_45-82-M00331_2353949</t>
  </si>
  <si>
    <t>30.11.2021 12:08:52</t>
  </si>
  <si>
    <t>30.11.2021 19:07:50</t>
  </si>
  <si>
    <t>30.11.2021 10:31:49</t>
  </si>
  <si>
    <t>30.11.2021 22:23:19</t>
  </si>
  <si>
    <t>M-263 35-09-M00263_M-261 M04_47547858</t>
  </si>
  <si>
    <t>30.11.2021 08:10:53</t>
  </si>
  <si>
    <t>30.11.2021 11:59:44</t>
  </si>
  <si>
    <t>M-2991(YATIRIM REZERVE) 35-02-M02991_C_56379003_56379003</t>
  </si>
  <si>
    <t>30.11.2021 09:54:09</t>
  </si>
  <si>
    <t>30.11.2021 16:17:22</t>
  </si>
  <si>
    <t>L-46 HARİTACILAR 35-14-L00046_956634476_956634476</t>
  </si>
  <si>
    <t>30.11.2021 16:10:31</t>
  </si>
  <si>
    <t>30.11.2021 18:10:59</t>
  </si>
  <si>
    <t>30.11.2021 10:49:56</t>
  </si>
  <si>
    <t>30.11.2021 18:21:36</t>
  </si>
  <si>
    <t>TR-1/46 (25/17c) 45-71-M00146_953242451_953242451</t>
  </si>
  <si>
    <t>30.11.2021 08:59:44</t>
  </si>
  <si>
    <t>30.11.2021 12:36:50</t>
  </si>
  <si>
    <t>30.11.2021 20:25:15</t>
  </si>
  <si>
    <t>30.11.2021 20:36:02</t>
  </si>
  <si>
    <t>30.11.2021 12:46:42</t>
  </si>
  <si>
    <t>30.11.2021 16:04:34</t>
  </si>
  <si>
    <t>BOYABAĞ TR-1 35-21-L00113_A_56376280_56376280</t>
  </si>
  <si>
    <t>30.11.2021 07:25:30</t>
  </si>
  <si>
    <t>30.11.2021 11:45:27</t>
  </si>
  <si>
    <t>ÇUKURALTI M-37 35-25-M00078_955284593_955284593</t>
  </si>
  <si>
    <t>10.11.2021 15:24:29</t>
  </si>
  <si>
    <t>10.11.2021 17:20:48</t>
  </si>
  <si>
    <t>İZZETTİN KÖK 45-83-M00132_ŞİRVAN M03_2327934</t>
  </si>
  <si>
    <t>23.11.2021 12:14:04</t>
  </si>
  <si>
    <t>23.11.2021 14:33:45</t>
  </si>
  <si>
    <t>KİRAZ İM 35-31-A00001_ATERMİT M09_2331661</t>
  </si>
  <si>
    <t>11.11.2021 11:42:50</t>
  </si>
  <si>
    <t>11.11.2021 13:35:55</t>
  </si>
  <si>
    <t>ILIPINAR GES ÖZEL TR 35-23-M00350Ö_ M03_47276398</t>
  </si>
  <si>
    <t>09.11.2021 08:56:49</t>
  </si>
  <si>
    <t>09.11.2021 10:22:02</t>
  </si>
  <si>
    <t>TR-2/69 (15,8) 45-83-L00069_95000058736_95000058736</t>
  </si>
  <si>
    <t>27.11.2021 11:04:00</t>
  </si>
  <si>
    <t>27.11.2021 14:35:29</t>
  </si>
  <si>
    <t>18.11.2021 09:37:42</t>
  </si>
  <si>
    <t>18.11.2021 12:33:53</t>
  </si>
  <si>
    <t>K-883 35-01-K00883_912339385_912339385</t>
  </si>
  <si>
    <t>16.11.2021 08:52:05</t>
  </si>
  <si>
    <t>16.11.2021 11:15:56</t>
  </si>
  <si>
    <t>KERESTECİLER TR-2 45-83-M00139_955149176_955149176</t>
  </si>
  <si>
    <t>24.11.2021 11:16:00</t>
  </si>
  <si>
    <t>24.11.2021 14:26:07</t>
  </si>
  <si>
    <t>ASARLIK TR-6 35-28-M00177_953376628_953376628</t>
  </si>
  <si>
    <t>29.11.2021 22:23:27</t>
  </si>
  <si>
    <t>29.11.2021 23:13:44</t>
  </si>
  <si>
    <t>M-1798 35-09-M01798_954709190_954709190</t>
  </si>
  <si>
    <t>03.11.2021 14:30:09</t>
  </si>
  <si>
    <t>03.11.2021 18:33:13</t>
  </si>
  <si>
    <t>YENİ BAĞARASI TR-4 35-23-M00210_950414832_950414832</t>
  </si>
  <si>
    <t>05.11.2021 12:56:23</t>
  </si>
  <si>
    <t>05.11.2021 15:19:35</t>
  </si>
  <si>
    <t>GÜNGÖR BİO ENERJİ  DM 35-24-M00308_KINIK BES M04_74095459</t>
  </si>
  <si>
    <t>03.11.2021 11:15:12</t>
  </si>
  <si>
    <t>TR-2/91-1 45-83-L00160_955174221_955174221</t>
  </si>
  <si>
    <t>14.11.2021 12:49:33</t>
  </si>
  <si>
    <t>14.11.2021 15:24:00</t>
  </si>
  <si>
    <t>DM-14/3B 45-71-M02250_950185183_950185183</t>
  </si>
  <si>
    <t>04.11.2021 00:37:43</t>
  </si>
  <si>
    <t>04.11.2021 01:26:32</t>
  </si>
  <si>
    <t>TR-1/51 45-72-M00051_983485747_983485747</t>
  </si>
  <si>
    <t>25.11.2021 07:33:27</t>
  </si>
  <si>
    <t>25.11.2021 10:25:44</t>
  </si>
  <si>
    <t>MADEN KÖK 45-83-M00128_ÇİZGİLİ GES M06_47316732</t>
  </si>
  <si>
    <t>01.11.2021 07:55:49</t>
  </si>
  <si>
    <t>01.11.2021 11:04:39</t>
  </si>
  <si>
    <t>OLGU SİTESİ 35-30-M00116_35-30-M00116_2364976</t>
  </si>
  <si>
    <t>26.11.2021 21:59:31</t>
  </si>
  <si>
    <t>27.11.2021 01:49:47</t>
  </si>
  <si>
    <t>ÇALTIDERE KÖK 35-17-M00231_HatBaşıAyırıcı_73034397 M01_73034397</t>
  </si>
  <si>
    <t>27.11.2021 09:31:53</t>
  </si>
  <si>
    <t>27.11.2021 10:03:13</t>
  </si>
  <si>
    <t>K-4732 35-07-K04732__72410379_72410379</t>
  </si>
  <si>
    <t>24.11.2021 08:01:00</t>
  </si>
  <si>
    <t>24.11.2021 10:13:41</t>
  </si>
  <si>
    <t>L-310 35-18-L00310_95000465181_95000465181</t>
  </si>
  <si>
    <t>16.11.2021 17:56:31</t>
  </si>
  <si>
    <t>16.11.2021 20:26:14</t>
  </si>
  <si>
    <t>KAYMAKÇI İM 35-15-A00004_HatBaşıAyırıcı_53138889 L07_53138889</t>
  </si>
  <si>
    <t>29.11.2021 15:43:29</t>
  </si>
  <si>
    <t>29.11.2021 22:19:44</t>
  </si>
  <si>
    <t>M-2683 RAMAZAN KAVAK GES ÖZEL TR 35-02-M02683Ö_KARAÇAM M01_62644442</t>
  </si>
  <si>
    <t>03.11.2021 18:53:00</t>
  </si>
  <si>
    <t>03.11.2021 20:02:50</t>
  </si>
  <si>
    <t>M-2653 KARAÇAM GES KÖK 35-02-M02653_ M01_60187428</t>
  </si>
  <si>
    <t>24.11.2021 14:44:23</t>
  </si>
  <si>
    <t>24.11.2021 17:10:04</t>
  </si>
  <si>
    <t>ULUCAK DM-1/8 35-27-M00339_98926182_98926182</t>
  </si>
  <si>
    <t>22.11.2021 18:33:55</t>
  </si>
  <si>
    <t>22.11.2021 21:54:58</t>
  </si>
  <si>
    <t>BAĞARASI GES KÖK 35-23-M00311_BAĞARASI GES M07_2075512</t>
  </si>
  <si>
    <t>01.11.2021 08:13:31</t>
  </si>
  <si>
    <t>01.11.2021 08:57:04</t>
  </si>
  <si>
    <t>SARUHANLI TR-6 45-80-M00006_950160167_950160167</t>
  </si>
  <si>
    <t>05.11.2021 20:18:48</t>
  </si>
  <si>
    <t>05.11.2021 20:49:09</t>
  </si>
  <si>
    <t>DM-3 35-14-M00317_ZFR GES M05_47484226</t>
  </si>
  <si>
    <t>13.11.2021 08:34:13</t>
  </si>
  <si>
    <t>13.11.2021 11:36:54</t>
  </si>
  <si>
    <t>M-1357 35-09-M01357_912791618_912791618</t>
  </si>
  <si>
    <t>10.11.2021 20:17:26</t>
  </si>
  <si>
    <t>10.11.2021 21:05:19</t>
  </si>
  <si>
    <t>TR-15 ( M-715) 35-30-M00715_948322967_948322967</t>
  </si>
  <si>
    <t>24.11.2021 23:57:17</t>
  </si>
  <si>
    <t>25.11.2021 01:58:22</t>
  </si>
  <si>
    <t>TEPE KAHVE ÇETİNİN YERİ ÖZEL TR 35-19-M00574Ö_DIREK TIPI TRAFO HUCRESI H01_2056593</t>
  </si>
  <si>
    <t>27.11.2021 10:55:01</t>
  </si>
  <si>
    <t>27.11.2021 15:26:09</t>
  </si>
  <si>
    <t>M-1826 35-02-M01826_M-1563 M04_2091389</t>
  </si>
  <si>
    <t>21.11.2021 10:01:47</t>
  </si>
  <si>
    <t>21.11.2021 17:20:11</t>
  </si>
  <si>
    <t>TR-106 ZEYTİNALANI 35-19-L00106_956669399_956669399</t>
  </si>
  <si>
    <t>06.11.2021 18:59:00</t>
  </si>
  <si>
    <t>06.11.2021 20:19:53</t>
  </si>
  <si>
    <t>TR-41 35-30-L00041_955994628_955994628</t>
  </si>
  <si>
    <t>03.11.2021 11:40:10</t>
  </si>
  <si>
    <t>03.11.2021 15:22:01</t>
  </si>
  <si>
    <t>K-133 35-04-K00133_C 133 C2B_5831318</t>
  </si>
  <si>
    <t>09.11.2021 11:40:26</t>
  </si>
  <si>
    <t>09.11.2021 14:04:03</t>
  </si>
  <si>
    <t>KARAHIDIRLI KÖK 35-16-M00718_HatBaşıAyırıcı_52991895 M4_52991895</t>
  </si>
  <si>
    <t>17.11.2021 12:28:47</t>
  </si>
  <si>
    <t>17.11.2021 13:31:25</t>
  </si>
  <si>
    <t>NİF ORMAN ÜRÜNLERİ ÖZEL TR 35-27-M00093Ö_DIREK TIPI TRAFO HUCRESI H01_2051406</t>
  </si>
  <si>
    <t>29.11.2021 07:36:19</t>
  </si>
  <si>
    <t>29.11.2021 09:16:36</t>
  </si>
  <si>
    <t>25.11.2021 16:44:00</t>
  </si>
  <si>
    <t>25.11.2021 18:23:49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</si>
</sst>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 wrapText="1"/>
    </xf>
    <xf numFmtId="43" fontId="0" fillId="0" borderId="10" xfId="44" applyFont="1" applyBorder="1"/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9450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7" width="44.5703125" bestFit="1" customWidth="1"/>
    <col min="18" max="18" width="44.42578125" bestFit="1" customWidth="1"/>
    <col min="19" max="19" width="47.7109375" bestFit="1" customWidth="1"/>
    <col min="20" max="20" width="47.5703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5703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5703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2138496</v>
      </c>
      <c r="B2">
        <v>1</v>
      </c>
      <c r="C2" t="s">
        <v>80</v>
      </c>
      <c r="D2" t="s">
        <v>88</v>
      </c>
      <c r="E2" t="s">
        <v>131</v>
      </c>
      <c r="F2" t="s">
        <v>132</v>
      </c>
      <c r="G2" t="s">
        <v>133</v>
      </c>
      <c r="H2" t="s">
        <v>134</v>
      </c>
      <c r="I2" t="s">
        <v>135</v>
      </c>
      <c r="J2" t="s">
        <v>136</v>
      </c>
      <c r="K2" t="s">
        <v>137</v>
      </c>
      <c r="L2" t="s">
        <v>138</v>
      </c>
      <c r="M2" t="s">
        <v>139</v>
      </c>
      <c r="N2">
        <v>6.585</v>
      </c>
      <c r="O2">
        <v>0</v>
      </c>
      <c r="P2">
        <v>26</v>
      </c>
      <c r="Q2">
        <v>0</v>
      </c>
      <c r="R2">
        <v>0</v>
      </c>
      <c r="S2">
        <v>0</v>
      </c>
      <c r="T2">
        <v>1</v>
      </c>
      <c r="U2">
        <v>0</v>
      </c>
      <c r="V2">
        <v>0</v>
      </c>
      <c r="W2">
        <v>0</v>
      </c>
      <c r="X2">
        <v>45.110290305925332</v>
      </c>
      <c r="Y2">
        <v>0</v>
      </c>
      <c r="Z2">
        <v>0</v>
      </c>
      <c r="AA2">
        <v>0</v>
      </c>
      <c r="AB2">
        <v>0.41187740537189999</v>
      </c>
      <c r="AC2">
        <v>0</v>
      </c>
      <c r="AD2">
        <v>0</v>
      </c>
      <c r="AE2">
        <v>45.522167711297229</v>
      </c>
    </row>
    <row r="3" spans="1:31" x14ac:dyDescent="0.25">
      <c r="A3">
        <v>2138497</v>
      </c>
      <c r="B3">
        <v>1</v>
      </c>
      <c r="C3" t="s">
        <v>80</v>
      </c>
      <c r="D3" t="s">
        <v>93</v>
      </c>
      <c r="E3" t="s">
        <v>140</v>
      </c>
      <c r="F3" t="s">
        <v>141</v>
      </c>
      <c r="G3" t="s">
        <v>142</v>
      </c>
      <c r="H3" t="s">
        <v>143</v>
      </c>
      <c r="I3" t="s">
        <v>135</v>
      </c>
      <c r="J3" t="s">
        <v>136</v>
      </c>
      <c r="K3" t="s">
        <v>137</v>
      </c>
      <c r="L3" t="s">
        <v>144</v>
      </c>
      <c r="M3" t="s">
        <v>145</v>
      </c>
      <c r="N3">
        <v>0.49888888799999997</v>
      </c>
      <c r="O3">
        <v>0</v>
      </c>
      <c r="P3">
        <v>184</v>
      </c>
      <c r="Q3">
        <v>37</v>
      </c>
      <c r="R3">
        <v>258</v>
      </c>
      <c r="S3">
        <v>2</v>
      </c>
      <c r="T3">
        <v>102</v>
      </c>
      <c r="U3">
        <v>0</v>
      </c>
      <c r="V3">
        <v>0</v>
      </c>
      <c r="W3">
        <v>0</v>
      </c>
      <c r="X3">
        <v>32.807022041841861</v>
      </c>
      <c r="Y3">
        <v>36.866262553691683</v>
      </c>
      <c r="Z3">
        <v>113.56332003364805</v>
      </c>
      <c r="AA3">
        <v>1.4820788909354667</v>
      </c>
      <c r="AB3">
        <v>59.925756311395041</v>
      </c>
      <c r="AC3">
        <v>0</v>
      </c>
      <c r="AD3">
        <v>0</v>
      </c>
      <c r="AE3">
        <v>244.64443983151213</v>
      </c>
    </row>
    <row r="4" spans="1:31" x14ac:dyDescent="0.25">
      <c r="A4">
        <v>2138499</v>
      </c>
      <c r="B4">
        <v>1</v>
      </c>
      <c r="C4" t="s">
        <v>81</v>
      </c>
      <c r="D4" t="s">
        <v>127</v>
      </c>
      <c r="E4" t="s">
        <v>146</v>
      </c>
      <c r="F4" t="s">
        <v>147</v>
      </c>
      <c r="G4" t="s">
        <v>142</v>
      </c>
      <c r="H4" t="s">
        <v>143</v>
      </c>
      <c r="I4" t="s">
        <v>148</v>
      </c>
      <c r="J4" t="s">
        <v>136</v>
      </c>
      <c r="K4" t="s">
        <v>137</v>
      </c>
      <c r="L4" t="s">
        <v>149</v>
      </c>
      <c r="M4" t="s">
        <v>150</v>
      </c>
      <c r="N4">
        <v>1.1111111E-2</v>
      </c>
      <c r="O4">
        <v>0</v>
      </c>
      <c r="P4">
        <v>394</v>
      </c>
      <c r="Q4">
        <v>10</v>
      </c>
      <c r="R4">
        <v>28</v>
      </c>
      <c r="S4">
        <v>3</v>
      </c>
      <c r="T4">
        <v>27</v>
      </c>
      <c r="U4">
        <v>4</v>
      </c>
      <c r="V4">
        <v>0</v>
      </c>
      <c r="W4">
        <v>0</v>
      </c>
      <c r="X4">
        <v>0.79780525353033338</v>
      </c>
      <c r="Y4">
        <v>4.611460795433333E-2</v>
      </c>
      <c r="Z4">
        <v>5.927002035900001E-2</v>
      </c>
      <c r="AA4">
        <v>3.0504841917333332</v>
      </c>
      <c r="AB4">
        <v>0.15259173591022224</v>
      </c>
      <c r="AC4">
        <v>2.1611509890390002</v>
      </c>
      <c r="AD4">
        <v>0</v>
      </c>
      <c r="AE4">
        <v>6.2674167985262228</v>
      </c>
    </row>
    <row r="5" spans="1:31" x14ac:dyDescent="0.25">
      <c r="A5">
        <v>2138501</v>
      </c>
      <c r="B5">
        <v>1</v>
      </c>
      <c r="C5" t="s">
        <v>80</v>
      </c>
      <c r="D5" t="s">
        <v>110</v>
      </c>
      <c r="E5" t="s">
        <v>131</v>
      </c>
      <c r="F5" t="s">
        <v>151</v>
      </c>
      <c r="G5" t="s">
        <v>152</v>
      </c>
      <c r="H5" t="s">
        <v>134</v>
      </c>
      <c r="I5" t="s">
        <v>135</v>
      </c>
      <c r="J5" t="s">
        <v>136</v>
      </c>
      <c r="K5" t="s">
        <v>137</v>
      </c>
      <c r="L5" t="s">
        <v>153</v>
      </c>
      <c r="M5" t="s">
        <v>154</v>
      </c>
      <c r="N5">
        <v>0.89833333299999996</v>
      </c>
      <c r="O5">
        <v>0</v>
      </c>
      <c r="P5">
        <v>2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0.19659025469031666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0.19659025469031666</v>
      </c>
    </row>
    <row r="6" spans="1:31" x14ac:dyDescent="0.25">
      <c r="A6">
        <v>2138502</v>
      </c>
      <c r="B6">
        <v>1</v>
      </c>
      <c r="C6" t="s">
        <v>81</v>
      </c>
      <c r="D6" t="s">
        <v>128</v>
      </c>
      <c r="E6" t="s">
        <v>131</v>
      </c>
      <c r="F6" t="s">
        <v>155</v>
      </c>
      <c r="G6" t="s">
        <v>152</v>
      </c>
      <c r="H6" t="s">
        <v>134</v>
      </c>
      <c r="I6" t="s">
        <v>135</v>
      </c>
      <c r="J6" t="s">
        <v>136</v>
      </c>
      <c r="K6" t="s">
        <v>137</v>
      </c>
      <c r="L6" t="s">
        <v>156</v>
      </c>
      <c r="M6" t="s">
        <v>157</v>
      </c>
      <c r="N6">
        <v>5.4061111110000004</v>
      </c>
      <c r="O6">
        <v>0</v>
      </c>
      <c r="P6">
        <v>0</v>
      </c>
      <c r="Q6">
        <v>0</v>
      </c>
      <c r="R6">
        <v>0</v>
      </c>
      <c r="S6">
        <v>0</v>
      </c>
      <c r="T6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1.5835900316967502</v>
      </c>
      <c r="AC6">
        <v>0</v>
      </c>
      <c r="AD6">
        <v>0</v>
      </c>
      <c r="AE6">
        <v>1.5835900316967502</v>
      </c>
    </row>
    <row r="7" spans="1:31" x14ac:dyDescent="0.25">
      <c r="A7">
        <v>2138503</v>
      </c>
      <c r="B7">
        <v>1</v>
      </c>
      <c r="C7" t="s">
        <v>80</v>
      </c>
      <c r="D7" t="s">
        <v>107</v>
      </c>
      <c r="E7" t="s">
        <v>131</v>
      </c>
      <c r="F7" t="s">
        <v>158</v>
      </c>
      <c r="G7" t="s">
        <v>133</v>
      </c>
      <c r="H7" t="s">
        <v>134</v>
      </c>
      <c r="I7" t="s">
        <v>135</v>
      </c>
      <c r="J7" t="s">
        <v>136</v>
      </c>
      <c r="K7" t="s">
        <v>137</v>
      </c>
      <c r="L7" t="s">
        <v>159</v>
      </c>
      <c r="M7" t="s">
        <v>160</v>
      </c>
      <c r="N7">
        <v>2.3872222220000001</v>
      </c>
      <c r="O7">
        <v>0</v>
      </c>
      <c r="P7">
        <v>1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0.563891556396375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0.563891556396375</v>
      </c>
    </row>
    <row r="8" spans="1:31" x14ac:dyDescent="0.25">
      <c r="A8">
        <v>2138504</v>
      </c>
      <c r="B8">
        <v>1</v>
      </c>
      <c r="C8" t="s">
        <v>80</v>
      </c>
      <c r="D8" t="s">
        <v>96</v>
      </c>
      <c r="E8" t="s">
        <v>161</v>
      </c>
      <c r="F8" t="s">
        <v>162</v>
      </c>
      <c r="G8" t="s">
        <v>163</v>
      </c>
      <c r="H8" t="s">
        <v>134</v>
      </c>
      <c r="I8" t="s">
        <v>135</v>
      </c>
      <c r="J8" t="s">
        <v>136</v>
      </c>
      <c r="K8" t="s">
        <v>137</v>
      </c>
      <c r="L8" t="s">
        <v>164</v>
      </c>
      <c r="M8" t="s">
        <v>165</v>
      </c>
      <c r="N8">
        <v>2.21</v>
      </c>
      <c r="O8">
        <v>0</v>
      </c>
      <c r="P8">
        <v>144</v>
      </c>
      <c r="Q8">
        <v>0</v>
      </c>
      <c r="R8">
        <v>0</v>
      </c>
      <c r="S8">
        <v>0</v>
      </c>
      <c r="T8">
        <v>8</v>
      </c>
      <c r="U8">
        <v>0</v>
      </c>
      <c r="V8">
        <v>0</v>
      </c>
      <c r="W8">
        <v>0</v>
      </c>
      <c r="X8">
        <v>164.8782118885845</v>
      </c>
      <c r="Y8">
        <v>0</v>
      </c>
      <c r="Z8">
        <v>0</v>
      </c>
      <c r="AA8">
        <v>0</v>
      </c>
      <c r="AB8">
        <v>17.359468325886603</v>
      </c>
      <c r="AC8">
        <v>0</v>
      </c>
      <c r="AD8">
        <v>0</v>
      </c>
      <c r="AE8">
        <v>182.23768021447111</v>
      </c>
    </row>
    <row r="9" spans="1:31" x14ac:dyDescent="0.25">
      <c r="A9">
        <v>2138507</v>
      </c>
      <c r="B9">
        <v>1</v>
      </c>
      <c r="C9" t="s">
        <v>80</v>
      </c>
      <c r="D9" t="s">
        <v>104</v>
      </c>
      <c r="E9" t="s">
        <v>146</v>
      </c>
      <c r="F9" t="s">
        <v>166</v>
      </c>
      <c r="G9" t="s">
        <v>167</v>
      </c>
      <c r="H9" t="s">
        <v>143</v>
      </c>
      <c r="I9" t="s">
        <v>135</v>
      </c>
      <c r="J9" t="s">
        <v>136</v>
      </c>
      <c r="K9" t="s">
        <v>137</v>
      </c>
      <c r="L9" t="s">
        <v>168</v>
      </c>
      <c r="M9" t="s">
        <v>169</v>
      </c>
      <c r="N9">
        <v>2.5919444440000001</v>
      </c>
      <c r="O9">
        <v>0</v>
      </c>
      <c r="P9">
        <v>2</v>
      </c>
      <c r="Q9">
        <v>0</v>
      </c>
      <c r="R9">
        <v>5</v>
      </c>
      <c r="S9">
        <v>0</v>
      </c>
      <c r="T9">
        <v>0</v>
      </c>
      <c r="U9">
        <v>0</v>
      </c>
      <c r="V9">
        <v>0</v>
      </c>
      <c r="W9">
        <v>0</v>
      </c>
      <c r="X9">
        <v>1.0127498405161499</v>
      </c>
      <c r="Y9">
        <v>0</v>
      </c>
      <c r="Z9">
        <v>7.6683912319773011</v>
      </c>
      <c r="AA9">
        <v>0</v>
      </c>
      <c r="AB9">
        <v>0</v>
      </c>
      <c r="AC9">
        <v>0</v>
      </c>
      <c r="AD9">
        <v>0</v>
      </c>
      <c r="AE9">
        <v>8.6811410724934515</v>
      </c>
    </row>
    <row r="10" spans="1:31" x14ac:dyDescent="0.25">
      <c r="A10">
        <v>2138508</v>
      </c>
      <c r="B10">
        <v>1</v>
      </c>
      <c r="C10" t="s">
        <v>80</v>
      </c>
      <c r="D10" t="s">
        <v>102</v>
      </c>
      <c r="E10" t="s">
        <v>131</v>
      </c>
      <c r="F10" t="s">
        <v>170</v>
      </c>
      <c r="G10" t="s">
        <v>171</v>
      </c>
      <c r="H10" t="s">
        <v>134</v>
      </c>
      <c r="I10" t="s">
        <v>135</v>
      </c>
      <c r="J10" t="s">
        <v>136</v>
      </c>
      <c r="K10" t="s">
        <v>137</v>
      </c>
      <c r="L10" t="s">
        <v>172</v>
      </c>
      <c r="M10" t="s">
        <v>173</v>
      </c>
      <c r="N10">
        <v>1.886111111</v>
      </c>
      <c r="O10">
        <v>0</v>
      </c>
      <c r="P10">
        <v>1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0.2152507285998333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0.2152507285998333</v>
      </c>
    </row>
    <row r="11" spans="1:31" x14ac:dyDescent="0.25">
      <c r="A11">
        <v>2138514</v>
      </c>
      <c r="B11">
        <v>1</v>
      </c>
      <c r="C11" t="s">
        <v>80</v>
      </c>
      <c r="D11" t="s">
        <v>96</v>
      </c>
      <c r="E11" t="s">
        <v>174</v>
      </c>
      <c r="F11" t="s">
        <v>175</v>
      </c>
      <c r="G11" t="s">
        <v>176</v>
      </c>
      <c r="H11" t="s">
        <v>134</v>
      </c>
      <c r="I11" t="s">
        <v>135</v>
      </c>
      <c r="J11" t="s">
        <v>136</v>
      </c>
      <c r="K11" t="s">
        <v>137</v>
      </c>
      <c r="L11" t="s">
        <v>177</v>
      </c>
      <c r="M11" t="s">
        <v>178</v>
      </c>
      <c r="N11">
        <v>4.3280555549999997</v>
      </c>
      <c r="O11">
        <v>0</v>
      </c>
      <c r="P11">
        <v>14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13.840792516244957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13.840792516244957</v>
      </c>
    </row>
    <row r="12" spans="1:31" x14ac:dyDescent="0.25">
      <c r="A12">
        <v>2138516</v>
      </c>
      <c r="B12">
        <v>1</v>
      </c>
      <c r="C12" t="s">
        <v>80</v>
      </c>
      <c r="D12" t="s">
        <v>94</v>
      </c>
      <c r="E12" t="s">
        <v>131</v>
      </c>
      <c r="F12" t="s">
        <v>179</v>
      </c>
      <c r="G12" t="s">
        <v>152</v>
      </c>
      <c r="H12" t="s">
        <v>134</v>
      </c>
      <c r="I12" t="s">
        <v>135</v>
      </c>
      <c r="J12" t="s">
        <v>136</v>
      </c>
      <c r="K12" t="s">
        <v>137</v>
      </c>
      <c r="L12" t="s">
        <v>180</v>
      </c>
      <c r="M12" t="s">
        <v>181</v>
      </c>
      <c r="N12">
        <v>1.6375</v>
      </c>
      <c r="O12">
        <v>0</v>
      </c>
      <c r="P12">
        <v>0</v>
      </c>
      <c r="Q12">
        <v>0</v>
      </c>
      <c r="R12">
        <v>1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1.5884506476666668E-4</v>
      </c>
      <c r="AA12">
        <v>0</v>
      </c>
      <c r="AB12">
        <v>0</v>
      </c>
      <c r="AC12">
        <v>0</v>
      </c>
      <c r="AD12">
        <v>0</v>
      </c>
      <c r="AE12">
        <v>1.5884506476666668E-4</v>
      </c>
    </row>
    <row r="13" spans="1:31" x14ac:dyDescent="0.25">
      <c r="A13">
        <v>2138517</v>
      </c>
      <c r="B13">
        <v>1</v>
      </c>
      <c r="C13" t="s">
        <v>80</v>
      </c>
      <c r="D13" t="s">
        <v>82</v>
      </c>
      <c r="E13" t="s">
        <v>131</v>
      </c>
      <c r="F13" t="s">
        <v>182</v>
      </c>
      <c r="G13" t="s">
        <v>183</v>
      </c>
      <c r="H13" t="s">
        <v>134</v>
      </c>
      <c r="I13" t="s">
        <v>135</v>
      </c>
      <c r="J13" t="s">
        <v>136</v>
      </c>
      <c r="K13" t="s">
        <v>137</v>
      </c>
      <c r="L13" t="s">
        <v>184</v>
      </c>
      <c r="M13" t="s">
        <v>185</v>
      </c>
      <c r="N13">
        <v>11.885277777000001</v>
      </c>
      <c r="O13">
        <v>0</v>
      </c>
      <c r="P13">
        <v>19</v>
      </c>
      <c r="Q13">
        <v>0</v>
      </c>
      <c r="R13">
        <v>0</v>
      </c>
      <c r="S13">
        <v>0</v>
      </c>
      <c r="T13">
        <v>24</v>
      </c>
      <c r="U13">
        <v>0</v>
      </c>
      <c r="V13">
        <v>0</v>
      </c>
      <c r="W13">
        <v>0</v>
      </c>
      <c r="X13">
        <v>62.43228772646497</v>
      </c>
      <c r="Y13">
        <v>0</v>
      </c>
      <c r="Z13">
        <v>0</v>
      </c>
      <c r="AA13">
        <v>0</v>
      </c>
      <c r="AB13">
        <v>210.95707882286857</v>
      </c>
      <c r="AC13">
        <v>0</v>
      </c>
      <c r="AD13">
        <v>0</v>
      </c>
      <c r="AE13">
        <v>273.38936654933354</v>
      </c>
    </row>
    <row r="14" spans="1:31" x14ac:dyDescent="0.25">
      <c r="A14">
        <v>2138519</v>
      </c>
      <c r="B14">
        <v>1</v>
      </c>
      <c r="C14" t="s">
        <v>80</v>
      </c>
      <c r="D14" t="s">
        <v>97</v>
      </c>
      <c r="E14" t="s">
        <v>174</v>
      </c>
      <c r="F14" t="s">
        <v>186</v>
      </c>
      <c r="G14" t="s">
        <v>187</v>
      </c>
      <c r="H14" t="s">
        <v>134</v>
      </c>
      <c r="I14" t="s">
        <v>135</v>
      </c>
      <c r="J14" t="s">
        <v>136</v>
      </c>
      <c r="K14" t="s">
        <v>137</v>
      </c>
      <c r="L14" t="s">
        <v>188</v>
      </c>
      <c r="M14" t="s">
        <v>189</v>
      </c>
      <c r="N14">
        <v>3.9213888880000001</v>
      </c>
      <c r="O14">
        <v>0</v>
      </c>
      <c r="P14">
        <v>49</v>
      </c>
      <c r="Q14">
        <v>0</v>
      </c>
      <c r="R14">
        <v>1</v>
      </c>
      <c r="S14">
        <v>0</v>
      </c>
      <c r="T14">
        <v>15</v>
      </c>
      <c r="U14">
        <v>0</v>
      </c>
      <c r="V14">
        <v>0</v>
      </c>
      <c r="W14">
        <v>0</v>
      </c>
      <c r="X14">
        <v>88.045882552381414</v>
      </c>
      <c r="Y14">
        <v>0</v>
      </c>
      <c r="Z14">
        <v>8.0395788939950016E-2</v>
      </c>
      <c r="AA14">
        <v>0</v>
      </c>
      <c r="AB14">
        <v>64.67147992464092</v>
      </c>
      <c r="AC14">
        <v>0</v>
      </c>
      <c r="AD14">
        <v>0</v>
      </c>
      <c r="AE14">
        <v>152.79775826596227</v>
      </c>
    </row>
    <row r="15" spans="1:31" x14ac:dyDescent="0.25">
      <c r="A15">
        <v>2138520</v>
      </c>
      <c r="B15">
        <v>1</v>
      </c>
      <c r="C15" t="s">
        <v>80</v>
      </c>
      <c r="D15" t="s">
        <v>96</v>
      </c>
      <c r="E15" t="s">
        <v>131</v>
      </c>
      <c r="F15" t="s">
        <v>190</v>
      </c>
      <c r="G15" t="s">
        <v>133</v>
      </c>
      <c r="H15" t="s">
        <v>134</v>
      </c>
      <c r="I15" t="s">
        <v>135</v>
      </c>
      <c r="J15" t="s">
        <v>136</v>
      </c>
      <c r="K15" t="s">
        <v>137</v>
      </c>
      <c r="L15" t="s">
        <v>191</v>
      </c>
      <c r="M15" t="s">
        <v>192</v>
      </c>
      <c r="N15">
        <v>5.0752777770000002</v>
      </c>
      <c r="O15">
        <v>0</v>
      </c>
      <c r="P15">
        <v>1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0.67673084198300004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0.67673084198300004</v>
      </c>
    </row>
    <row r="16" spans="1:31" x14ac:dyDescent="0.25">
      <c r="A16">
        <v>2138525</v>
      </c>
      <c r="B16">
        <v>1</v>
      </c>
      <c r="C16" t="s">
        <v>81</v>
      </c>
      <c r="D16" t="s">
        <v>117</v>
      </c>
      <c r="E16" t="s">
        <v>131</v>
      </c>
      <c r="F16" t="s">
        <v>193</v>
      </c>
      <c r="G16" t="s">
        <v>152</v>
      </c>
      <c r="H16" t="s">
        <v>134</v>
      </c>
      <c r="I16" t="s">
        <v>135</v>
      </c>
      <c r="J16" t="s">
        <v>136</v>
      </c>
      <c r="K16" t="s">
        <v>137</v>
      </c>
      <c r="L16" t="s">
        <v>194</v>
      </c>
      <c r="M16" t="s">
        <v>195</v>
      </c>
      <c r="N16">
        <v>1.48</v>
      </c>
      <c r="O16">
        <v>0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0.1289881584732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0.1289881584732</v>
      </c>
    </row>
    <row r="17" spans="1:31" x14ac:dyDescent="0.25">
      <c r="A17">
        <v>2138526</v>
      </c>
      <c r="B17">
        <v>1</v>
      </c>
      <c r="C17" t="s">
        <v>81</v>
      </c>
      <c r="D17" t="s">
        <v>120</v>
      </c>
      <c r="E17" t="s">
        <v>196</v>
      </c>
      <c r="F17" t="s">
        <v>197</v>
      </c>
      <c r="G17" t="s">
        <v>142</v>
      </c>
      <c r="H17" t="s">
        <v>143</v>
      </c>
      <c r="I17" t="s">
        <v>135</v>
      </c>
      <c r="J17" t="s">
        <v>136</v>
      </c>
      <c r="K17" t="s">
        <v>137</v>
      </c>
      <c r="L17" t="s">
        <v>198</v>
      </c>
      <c r="M17" t="s">
        <v>199</v>
      </c>
      <c r="N17">
        <v>0.97666666599999996</v>
      </c>
      <c r="O17">
        <v>1</v>
      </c>
      <c r="P17">
        <v>122</v>
      </c>
      <c r="Q17">
        <v>23</v>
      </c>
      <c r="R17">
        <v>11</v>
      </c>
      <c r="S17">
        <v>1</v>
      </c>
      <c r="T17">
        <v>7</v>
      </c>
      <c r="U17">
        <v>0</v>
      </c>
      <c r="V17">
        <v>0</v>
      </c>
      <c r="W17">
        <v>0.38000094107519999</v>
      </c>
      <c r="X17">
        <v>26.473274489435209</v>
      </c>
      <c r="Y17">
        <v>47.15665147213555</v>
      </c>
      <c r="Z17">
        <v>19.16389468723667</v>
      </c>
      <c r="AA17">
        <v>0.53047277564977502</v>
      </c>
      <c r="AB17">
        <v>0.68045977011027514</v>
      </c>
      <c r="AC17">
        <v>0</v>
      </c>
      <c r="AD17">
        <v>0</v>
      </c>
      <c r="AE17">
        <v>94.38475413564268</v>
      </c>
    </row>
    <row r="18" spans="1:31" x14ac:dyDescent="0.25">
      <c r="A18">
        <v>2138527</v>
      </c>
      <c r="B18">
        <v>1</v>
      </c>
      <c r="C18" t="s">
        <v>81</v>
      </c>
      <c r="D18" t="s">
        <v>113</v>
      </c>
      <c r="E18" t="s">
        <v>131</v>
      </c>
      <c r="F18" t="s">
        <v>200</v>
      </c>
      <c r="G18" t="s">
        <v>152</v>
      </c>
      <c r="H18" t="s">
        <v>134</v>
      </c>
      <c r="I18" t="s">
        <v>135</v>
      </c>
      <c r="J18" t="s">
        <v>136</v>
      </c>
      <c r="K18" t="s">
        <v>137</v>
      </c>
      <c r="L18" t="s">
        <v>201</v>
      </c>
      <c r="M18" t="s">
        <v>202</v>
      </c>
      <c r="N18">
        <v>1.0844444440000001</v>
      </c>
      <c r="O18">
        <v>0</v>
      </c>
      <c r="P18">
        <v>1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0.18210304382673334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0.18210304382673334</v>
      </c>
    </row>
    <row r="19" spans="1:31" x14ac:dyDescent="0.25">
      <c r="A19">
        <v>2138528</v>
      </c>
      <c r="B19">
        <v>1</v>
      </c>
      <c r="C19" t="s">
        <v>80</v>
      </c>
      <c r="D19" t="s">
        <v>94</v>
      </c>
      <c r="E19" t="s">
        <v>174</v>
      </c>
      <c r="F19" t="s">
        <v>203</v>
      </c>
      <c r="G19" t="s">
        <v>187</v>
      </c>
      <c r="H19" t="s">
        <v>134</v>
      </c>
      <c r="I19" t="s">
        <v>135</v>
      </c>
      <c r="J19" t="s">
        <v>136</v>
      </c>
      <c r="K19" t="s">
        <v>137</v>
      </c>
      <c r="L19" t="s">
        <v>204</v>
      </c>
      <c r="M19" t="s">
        <v>205</v>
      </c>
      <c r="N19">
        <v>0.60499999999999998</v>
      </c>
      <c r="O19">
        <v>0</v>
      </c>
      <c r="P19">
        <v>157</v>
      </c>
      <c r="Q19">
        <v>0</v>
      </c>
      <c r="R19">
        <v>0</v>
      </c>
      <c r="S19">
        <v>0</v>
      </c>
      <c r="T19">
        <v>3</v>
      </c>
      <c r="U19">
        <v>0</v>
      </c>
      <c r="V19">
        <v>0</v>
      </c>
      <c r="W19">
        <v>0</v>
      </c>
      <c r="X19">
        <v>27.678515379014161</v>
      </c>
      <c r="Y19">
        <v>0</v>
      </c>
      <c r="Z19">
        <v>0</v>
      </c>
      <c r="AA19">
        <v>0</v>
      </c>
      <c r="AB19">
        <v>0.32222287073370004</v>
      </c>
      <c r="AC19">
        <v>0</v>
      </c>
      <c r="AD19">
        <v>0</v>
      </c>
      <c r="AE19">
        <v>28.000738249747862</v>
      </c>
    </row>
    <row r="20" spans="1:31" x14ac:dyDescent="0.25">
      <c r="A20">
        <v>2138535</v>
      </c>
      <c r="B20">
        <v>1</v>
      </c>
      <c r="C20" t="s">
        <v>80</v>
      </c>
      <c r="D20" t="s">
        <v>95</v>
      </c>
      <c r="E20" t="s">
        <v>206</v>
      </c>
      <c r="F20" t="s">
        <v>207</v>
      </c>
      <c r="G20" t="s">
        <v>171</v>
      </c>
      <c r="H20" t="s">
        <v>134</v>
      </c>
      <c r="I20" t="s">
        <v>135</v>
      </c>
      <c r="J20" t="s">
        <v>136</v>
      </c>
      <c r="K20" t="s">
        <v>137</v>
      </c>
      <c r="L20" t="s">
        <v>208</v>
      </c>
      <c r="M20" t="s">
        <v>209</v>
      </c>
      <c r="N20">
        <v>0.89194444399999995</v>
      </c>
      <c r="O20">
        <v>0</v>
      </c>
      <c r="P20">
        <v>29</v>
      </c>
      <c r="Q20">
        <v>0</v>
      </c>
      <c r="R20">
        <v>0</v>
      </c>
      <c r="S20">
        <v>0</v>
      </c>
      <c r="T20">
        <v>2</v>
      </c>
      <c r="U20">
        <v>0</v>
      </c>
      <c r="V20">
        <v>0</v>
      </c>
      <c r="W20">
        <v>0</v>
      </c>
      <c r="X20">
        <v>5.4237958401049085</v>
      </c>
      <c r="Y20">
        <v>0</v>
      </c>
      <c r="Z20">
        <v>0</v>
      </c>
      <c r="AA20">
        <v>0</v>
      </c>
      <c r="AB20">
        <v>3.5112744557988336</v>
      </c>
      <c r="AC20">
        <v>0</v>
      </c>
      <c r="AD20">
        <v>0</v>
      </c>
      <c r="AE20">
        <v>8.935070295903742</v>
      </c>
    </row>
    <row r="21" spans="1:31" x14ac:dyDescent="0.25">
      <c r="A21">
        <v>2138536</v>
      </c>
      <c r="B21">
        <v>1</v>
      </c>
      <c r="C21" t="s">
        <v>80</v>
      </c>
      <c r="D21" t="s">
        <v>93</v>
      </c>
      <c r="E21" t="s">
        <v>174</v>
      </c>
      <c r="F21" t="s">
        <v>210</v>
      </c>
      <c r="G21" t="s">
        <v>211</v>
      </c>
      <c r="H21" t="s">
        <v>134</v>
      </c>
      <c r="I21" t="s">
        <v>135</v>
      </c>
      <c r="J21" t="s">
        <v>136</v>
      </c>
      <c r="K21" t="s">
        <v>137</v>
      </c>
      <c r="L21" t="s">
        <v>212</v>
      </c>
      <c r="M21" t="s">
        <v>213</v>
      </c>
      <c r="N21">
        <v>4.4877777769999998</v>
      </c>
      <c r="O21">
        <v>0</v>
      </c>
      <c r="P21">
        <v>28</v>
      </c>
      <c r="Q21">
        <v>0</v>
      </c>
      <c r="R21">
        <v>11</v>
      </c>
      <c r="S21">
        <v>0</v>
      </c>
      <c r="T21">
        <v>18</v>
      </c>
      <c r="U21">
        <v>0</v>
      </c>
      <c r="V21">
        <v>0</v>
      </c>
      <c r="W21">
        <v>0</v>
      </c>
      <c r="X21">
        <v>31.775872658829073</v>
      </c>
      <c r="Y21">
        <v>0</v>
      </c>
      <c r="Z21">
        <v>20.576153116245067</v>
      </c>
      <c r="AA21">
        <v>0</v>
      </c>
      <c r="AB21">
        <v>42.634918880550202</v>
      </c>
      <c r="AC21">
        <v>0</v>
      </c>
      <c r="AD21">
        <v>0</v>
      </c>
      <c r="AE21">
        <v>94.986944655624342</v>
      </c>
    </row>
    <row r="22" spans="1:31" x14ac:dyDescent="0.25">
      <c r="A22">
        <v>2138537</v>
      </c>
      <c r="B22">
        <v>1</v>
      </c>
      <c r="C22" t="s">
        <v>80</v>
      </c>
      <c r="D22" t="s">
        <v>100</v>
      </c>
      <c r="E22" t="s">
        <v>161</v>
      </c>
      <c r="F22" t="s">
        <v>214</v>
      </c>
      <c r="G22" t="s">
        <v>215</v>
      </c>
      <c r="H22" t="s">
        <v>134</v>
      </c>
      <c r="I22" t="s">
        <v>135</v>
      </c>
      <c r="J22" t="s">
        <v>136</v>
      </c>
      <c r="K22" t="s">
        <v>137</v>
      </c>
      <c r="L22" t="s">
        <v>216</v>
      </c>
      <c r="M22" t="s">
        <v>217</v>
      </c>
      <c r="N22">
        <v>0.94138888799999998</v>
      </c>
      <c r="O22">
        <v>0</v>
      </c>
      <c r="P22">
        <v>0</v>
      </c>
      <c r="Q22">
        <v>0</v>
      </c>
      <c r="R22">
        <v>0</v>
      </c>
      <c r="S22">
        <v>0</v>
      </c>
      <c r="T22">
        <v>26</v>
      </c>
      <c r="U22">
        <v>0</v>
      </c>
      <c r="V22">
        <v>10</v>
      </c>
      <c r="W22">
        <v>0</v>
      </c>
      <c r="X22">
        <v>0</v>
      </c>
      <c r="Y22">
        <v>0</v>
      </c>
      <c r="Z22">
        <v>0</v>
      </c>
      <c r="AA22">
        <v>0</v>
      </c>
      <c r="AB22">
        <v>73.230930674559247</v>
      </c>
      <c r="AC22">
        <v>0</v>
      </c>
      <c r="AD22">
        <v>130.70277331823263</v>
      </c>
      <c r="AE22">
        <v>203.93370399279189</v>
      </c>
    </row>
    <row r="23" spans="1:31" x14ac:dyDescent="0.25">
      <c r="A23">
        <v>2138540</v>
      </c>
      <c r="B23">
        <v>1</v>
      </c>
      <c r="C23" t="s">
        <v>81</v>
      </c>
      <c r="D23" t="s">
        <v>122</v>
      </c>
      <c r="E23" t="s">
        <v>174</v>
      </c>
      <c r="F23" t="s">
        <v>218</v>
      </c>
      <c r="G23" t="s">
        <v>187</v>
      </c>
      <c r="H23" t="s">
        <v>134</v>
      </c>
      <c r="I23" t="s">
        <v>135</v>
      </c>
      <c r="J23" t="s">
        <v>136</v>
      </c>
      <c r="K23" t="s">
        <v>137</v>
      </c>
      <c r="L23" t="s">
        <v>219</v>
      </c>
      <c r="M23" t="s">
        <v>220</v>
      </c>
      <c r="N23">
        <v>4.1513888879999996</v>
      </c>
      <c r="O23">
        <v>0</v>
      </c>
      <c r="P23">
        <v>10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8.809931089116084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8.809931089116084</v>
      </c>
    </row>
    <row r="24" spans="1:31" x14ac:dyDescent="0.25">
      <c r="A24">
        <v>2138544</v>
      </c>
      <c r="B24">
        <v>1</v>
      </c>
      <c r="C24" t="s">
        <v>80</v>
      </c>
      <c r="D24" t="s">
        <v>111</v>
      </c>
      <c r="E24" t="s">
        <v>161</v>
      </c>
      <c r="F24" t="s">
        <v>221</v>
      </c>
      <c r="G24" t="s">
        <v>171</v>
      </c>
      <c r="H24" t="s">
        <v>134</v>
      </c>
      <c r="I24" t="s">
        <v>135</v>
      </c>
      <c r="J24" t="s">
        <v>136</v>
      </c>
      <c r="K24" t="s">
        <v>137</v>
      </c>
      <c r="L24" t="s">
        <v>222</v>
      </c>
      <c r="M24" t="s">
        <v>223</v>
      </c>
      <c r="N24">
        <v>0.50444444399999999</v>
      </c>
      <c r="O24">
        <v>0</v>
      </c>
      <c r="P24">
        <v>63</v>
      </c>
      <c r="Q24">
        <v>0</v>
      </c>
      <c r="R24">
        <v>22</v>
      </c>
      <c r="S24">
        <v>0</v>
      </c>
      <c r="T24">
        <v>25</v>
      </c>
      <c r="U24">
        <v>0</v>
      </c>
      <c r="V24">
        <v>0</v>
      </c>
      <c r="W24">
        <v>0</v>
      </c>
      <c r="X24">
        <v>12.248299170541932</v>
      </c>
      <c r="Y24">
        <v>0</v>
      </c>
      <c r="Z24">
        <v>5.6767373822828899</v>
      </c>
      <c r="AA24">
        <v>0</v>
      </c>
      <c r="AB24">
        <v>45.363680700809532</v>
      </c>
      <c r="AC24">
        <v>0</v>
      </c>
      <c r="AD24">
        <v>0</v>
      </c>
      <c r="AE24">
        <v>63.288717253634353</v>
      </c>
    </row>
    <row r="25" spans="1:31" x14ac:dyDescent="0.25">
      <c r="A25">
        <v>2138547</v>
      </c>
      <c r="B25">
        <v>1</v>
      </c>
      <c r="C25" t="s">
        <v>80</v>
      </c>
      <c r="D25" t="s">
        <v>88</v>
      </c>
      <c r="E25" t="s">
        <v>224</v>
      </c>
      <c r="F25" t="s">
        <v>225</v>
      </c>
      <c r="G25" t="s">
        <v>226</v>
      </c>
      <c r="H25" t="s">
        <v>227</v>
      </c>
      <c r="I25" t="s">
        <v>148</v>
      </c>
      <c r="J25" t="s">
        <v>136</v>
      </c>
      <c r="K25" t="s">
        <v>137</v>
      </c>
      <c r="L25" t="s">
        <v>228</v>
      </c>
      <c r="M25" t="s">
        <v>229</v>
      </c>
      <c r="N25">
        <v>3.9166666000000003E-2</v>
      </c>
      <c r="O25">
        <v>1</v>
      </c>
      <c r="P25">
        <v>6921</v>
      </c>
      <c r="Q25">
        <v>1</v>
      </c>
      <c r="R25">
        <v>2</v>
      </c>
      <c r="S25">
        <v>9</v>
      </c>
      <c r="T25">
        <v>949</v>
      </c>
      <c r="U25">
        <v>4</v>
      </c>
      <c r="V25">
        <v>10</v>
      </c>
      <c r="W25">
        <v>0.42144388451999998</v>
      </c>
      <c r="X25">
        <v>71.191980235750265</v>
      </c>
      <c r="Y25">
        <v>0</v>
      </c>
      <c r="Z25">
        <v>2.7627797910150003E-2</v>
      </c>
      <c r="AA25">
        <v>17.119981354099551</v>
      </c>
      <c r="AB25">
        <v>47.193583641105135</v>
      </c>
      <c r="AC25">
        <v>14.852511529489053</v>
      </c>
      <c r="AD25">
        <v>4.896136533103201</v>
      </c>
      <c r="AE25">
        <v>155.70326497597736</v>
      </c>
    </row>
    <row r="26" spans="1:31" x14ac:dyDescent="0.25">
      <c r="A26">
        <v>2138550</v>
      </c>
      <c r="B26">
        <v>1</v>
      </c>
      <c r="C26" t="s">
        <v>80</v>
      </c>
      <c r="D26" t="s">
        <v>83</v>
      </c>
      <c r="E26" t="s">
        <v>131</v>
      </c>
      <c r="F26" t="s">
        <v>230</v>
      </c>
      <c r="G26" t="s">
        <v>231</v>
      </c>
      <c r="H26" t="s">
        <v>134</v>
      </c>
      <c r="I26" t="s">
        <v>135</v>
      </c>
      <c r="J26" t="s">
        <v>136</v>
      </c>
      <c r="K26" t="s">
        <v>137</v>
      </c>
      <c r="L26" t="s">
        <v>232</v>
      </c>
      <c r="M26" t="s">
        <v>233</v>
      </c>
      <c r="N26">
        <v>1.0380555549999999</v>
      </c>
      <c r="O26">
        <v>0</v>
      </c>
      <c r="P26">
        <v>0</v>
      </c>
      <c r="Q26">
        <v>0</v>
      </c>
      <c r="R26">
        <v>0</v>
      </c>
      <c r="S26">
        <v>0</v>
      </c>
      <c r="T26">
        <v>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4.4129110750335006</v>
      </c>
      <c r="AC26">
        <v>0</v>
      </c>
      <c r="AD26">
        <v>0</v>
      </c>
      <c r="AE26">
        <v>4.4129110750335006</v>
      </c>
    </row>
    <row r="27" spans="1:31" x14ac:dyDescent="0.25">
      <c r="A27">
        <v>2138551</v>
      </c>
      <c r="B27">
        <v>1</v>
      </c>
      <c r="C27" t="s">
        <v>80</v>
      </c>
      <c r="D27" t="s">
        <v>94</v>
      </c>
      <c r="E27" t="s">
        <v>140</v>
      </c>
      <c r="F27" t="s">
        <v>234</v>
      </c>
      <c r="G27" t="s">
        <v>235</v>
      </c>
      <c r="H27" t="s">
        <v>143</v>
      </c>
      <c r="I27" t="s">
        <v>135</v>
      </c>
      <c r="J27" t="s">
        <v>136</v>
      </c>
      <c r="K27" t="s">
        <v>236</v>
      </c>
      <c r="L27" t="s">
        <v>237</v>
      </c>
      <c r="M27" t="s">
        <v>238</v>
      </c>
      <c r="N27">
        <v>3.55</v>
      </c>
      <c r="O27">
        <v>0</v>
      </c>
      <c r="P27">
        <v>324</v>
      </c>
      <c r="Q27">
        <v>2</v>
      </c>
      <c r="R27">
        <v>1</v>
      </c>
      <c r="S27">
        <v>2</v>
      </c>
      <c r="T27">
        <v>23</v>
      </c>
      <c r="U27">
        <v>0</v>
      </c>
      <c r="V27">
        <v>0</v>
      </c>
      <c r="W27">
        <v>0</v>
      </c>
      <c r="X27">
        <v>104.26624471754997</v>
      </c>
      <c r="Y27">
        <v>15.611227959534999</v>
      </c>
      <c r="Z27">
        <v>0.21207772089000002</v>
      </c>
      <c r="AA27">
        <v>12.705852520368</v>
      </c>
      <c r="AB27">
        <v>6.5928718531059998</v>
      </c>
      <c r="AC27">
        <v>0</v>
      </c>
      <c r="AD27">
        <v>0</v>
      </c>
      <c r="AE27">
        <v>139.38827477144898</v>
      </c>
    </row>
    <row r="28" spans="1:31" x14ac:dyDescent="0.25">
      <c r="A28">
        <v>2138553</v>
      </c>
      <c r="B28">
        <v>1</v>
      </c>
      <c r="C28" t="s">
        <v>80</v>
      </c>
      <c r="D28" t="s">
        <v>93</v>
      </c>
      <c r="E28" t="s">
        <v>174</v>
      </c>
      <c r="F28" t="s">
        <v>239</v>
      </c>
      <c r="G28" t="s">
        <v>211</v>
      </c>
      <c r="H28" t="s">
        <v>134</v>
      </c>
      <c r="I28" t="s">
        <v>135</v>
      </c>
      <c r="J28" t="s">
        <v>136</v>
      </c>
      <c r="K28" t="s">
        <v>137</v>
      </c>
      <c r="L28" t="s">
        <v>240</v>
      </c>
      <c r="M28" t="s">
        <v>241</v>
      </c>
      <c r="N28">
        <v>1.4063888879999999</v>
      </c>
      <c r="O28">
        <v>0</v>
      </c>
      <c r="P28">
        <v>3</v>
      </c>
      <c r="Q28">
        <v>0</v>
      </c>
      <c r="R28">
        <v>1</v>
      </c>
      <c r="S28">
        <v>0</v>
      </c>
      <c r="T28">
        <v>6</v>
      </c>
      <c r="U28">
        <v>0</v>
      </c>
      <c r="V28">
        <v>0</v>
      </c>
      <c r="W28">
        <v>0</v>
      </c>
      <c r="X28">
        <v>4.1687973432141003</v>
      </c>
      <c r="Y28">
        <v>0</v>
      </c>
      <c r="Z28">
        <v>0</v>
      </c>
      <c r="AA28">
        <v>0</v>
      </c>
      <c r="AB28">
        <v>10.343378508654599</v>
      </c>
      <c r="AC28">
        <v>0</v>
      </c>
      <c r="AD28">
        <v>0</v>
      </c>
      <c r="AE28">
        <v>14.512175851868699</v>
      </c>
    </row>
    <row r="29" spans="1:31" x14ac:dyDescent="0.25">
      <c r="A29">
        <v>2138556</v>
      </c>
      <c r="B29">
        <v>1</v>
      </c>
      <c r="C29" t="s">
        <v>81</v>
      </c>
      <c r="D29" t="s">
        <v>127</v>
      </c>
      <c r="E29" t="s">
        <v>146</v>
      </c>
      <c r="F29" t="s">
        <v>242</v>
      </c>
      <c r="G29" t="s">
        <v>142</v>
      </c>
      <c r="H29" t="s">
        <v>143</v>
      </c>
      <c r="I29" t="s">
        <v>135</v>
      </c>
      <c r="J29" t="s">
        <v>136</v>
      </c>
      <c r="K29" t="s">
        <v>137</v>
      </c>
      <c r="L29" t="s">
        <v>243</v>
      </c>
      <c r="M29" t="s">
        <v>244</v>
      </c>
      <c r="N29">
        <v>1.922222222</v>
      </c>
      <c r="O29">
        <v>0</v>
      </c>
      <c r="P29">
        <v>384</v>
      </c>
      <c r="Q29">
        <v>23</v>
      </c>
      <c r="R29">
        <v>52</v>
      </c>
      <c r="S29">
        <v>4</v>
      </c>
      <c r="T29">
        <v>21</v>
      </c>
      <c r="U29">
        <v>0</v>
      </c>
      <c r="V29">
        <v>0</v>
      </c>
      <c r="W29">
        <v>0</v>
      </c>
      <c r="X29">
        <v>131.9637111661049</v>
      </c>
      <c r="Y29">
        <v>17.434553869945507</v>
      </c>
      <c r="Z29">
        <v>32.080179479853271</v>
      </c>
      <c r="AA29">
        <v>36.672208354429998</v>
      </c>
      <c r="AB29">
        <v>14.847047993120301</v>
      </c>
      <c r="AC29">
        <v>0</v>
      </c>
      <c r="AD29">
        <v>0</v>
      </c>
      <c r="AE29">
        <v>232.99770086345396</v>
      </c>
    </row>
    <row r="30" spans="1:31" x14ac:dyDescent="0.25">
      <c r="A30">
        <v>2138557</v>
      </c>
      <c r="B30">
        <v>1</v>
      </c>
      <c r="C30" t="s">
        <v>80</v>
      </c>
      <c r="D30" t="s">
        <v>92</v>
      </c>
      <c r="E30" t="s">
        <v>206</v>
      </c>
      <c r="F30" t="s">
        <v>245</v>
      </c>
      <c r="G30" t="s">
        <v>246</v>
      </c>
      <c r="H30" t="s">
        <v>134</v>
      </c>
      <c r="I30" t="s">
        <v>135</v>
      </c>
      <c r="J30" t="s">
        <v>136</v>
      </c>
      <c r="K30" t="s">
        <v>137</v>
      </c>
      <c r="L30" t="s">
        <v>247</v>
      </c>
      <c r="M30" t="s">
        <v>248</v>
      </c>
      <c r="N30">
        <v>3.3261111109999999</v>
      </c>
      <c r="O30">
        <v>0</v>
      </c>
      <c r="P30">
        <v>7</v>
      </c>
      <c r="Q30">
        <v>0</v>
      </c>
      <c r="R30">
        <v>0</v>
      </c>
      <c r="S30">
        <v>0</v>
      </c>
      <c r="T30">
        <v>10</v>
      </c>
      <c r="U30">
        <v>0</v>
      </c>
      <c r="V30">
        <v>0</v>
      </c>
      <c r="W30">
        <v>0</v>
      </c>
      <c r="X30">
        <v>4.163412458597116</v>
      </c>
      <c r="Y30">
        <v>0</v>
      </c>
      <c r="Z30">
        <v>0</v>
      </c>
      <c r="AA30">
        <v>0</v>
      </c>
      <c r="AB30">
        <v>54.618821696027048</v>
      </c>
      <c r="AC30">
        <v>0</v>
      </c>
      <c r="AD30">
        <v>0</v>
      </c>
      <c r="AE30">
        <v>58.782234154624163</v>
      </c>
    </row>
    <row r="31" spans="1:31" x14ac:dyDescent="0.25">
      <c r="A31">
        <v>2138559</v>
      </c>
      <c r="B31">
        <v>1</v>
      </c>
      <c r="C31" t="s">
        <v>80</v>
      </c>
      <c r="D31" t="s">
        <v>106</v>
      </c>
      <c r="E31" t="s">
        <v>174</v>
      </c>
      <c r="F31" t="s">
        <v>249</v>
      </c>
      <c r="G31" t="s">
        <v>183</v>
      </c>
      <c r="H31" t="s">
        <v>134</v>
      </c>
      <c r="I31" t="s">
        <v>135</v>
      </c>
      <c r="J31" t="s">
        <v>136</v>
      </c>
      <c r="K31" t="s">
        <v>137</v>
      </c>
      <c r="L31" t="s">
        <v>250</v>
      </c>
      <c r="M31" t="s">
        <v>251</v>
      </c>
      <c r="N31">
        <v>5.5672222219999998</v>
      </c>
      <c r="O31">
        <v>0</v>
      </c>
      <c r="P31">
        <v>82</v>
      </c>
      <c r="Q31">
        <v>0</v>
      </c>
      <c r="R31">
        <v>0</v>
      </c>
      <c r="S31">
        <v>0</v>
      </c>
      <c r="T31">
        <v>5</v>
      </c>
      <c r="U31">
        <v>0</v>
      </c>
      <c r="V31">
        <v>0</v>
      </c>
      <c r="W31">
        <v>0</v>
      </c>
      <c r="X31">
        <v>113.17726869557046</v>
      </c>
      <c r="Y31">
        <v>0</v>
      </c>
      <c r="Z31">
        <v>0</v>
      </c>
      <c r="AA31">
        <v>0</v>
      </c>
      <c r="AB31">
        <v>17.848153708365754</v>
      </c>
      <c r="AC31">
        <v>0</v>
      </c>
      <c r="AD31">
        <v>0</v>
      </c>
      <c r="AE31">
        <v>131.0254224039362</v>
      </c>
    </row>
    <row r="32" spans="1:31" x14ac:dyDescent="0.25">
      <c r="A32">
        <v>2138560</v>
      </c>
      <c r="B32">
        <v>1</v>
      </c>
      <c r="C32" t="s">
        <v>80</v>
      </c>
      <c r="D32" t="s">
        <v>87</v>
      </c>
      <c r="E32" t="s">
        <v>131</v>
      </c>
      <c r="F32" t="s">
        <v>252</v>
      </c>
      <c r="G32" t="s">
        <v>152</v>
      </c>
      <c r="H32" t="s">
        <v>134</v>
      </c>
      <c r="I32" t="s">
        <v>135</v>
      </c>
      <c r="J32" t="s">
        <v>136</v>
      </c>
      <c r="K32" t="s">
        <v>137</v>
      </c>
      <c r="L32" t="s">
        <v>253</v>
      </c>
      <c r="M32" t="s">
        <v>254</v>
      </c>
      <c r="N32">
        <v>3.7483333330000002</v>
      </c>
      <c r="O32">
        <v>0</v>
      </c>
      <c r="P32">
        <v>0</v>
      </c>
      <c r="Q32">
        <v>0</v>
      </c>
      <c r="R32">
        <v>0</v>
      </c>
      <c r="S32">
        <v>0</v>
      </c>
      <c r="T32">
        <v>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38.579161273575501</v>
      </c>
      <c r="AC32">
        <v>0</v>
      </c>
      <c r="AD32">
        <v>0</v>
      </c>
      <c r="AE32">
        <v>38.579161273575501</v>
      </c>
    </row>
    <row r="33" spans="1:31" x14ac:dyDescent="0.25">
      <c r="A33">
        <v>2138562</v>
      </c>
      <c r="B33">
        <v>1</v>
      </c>
      <c r="C33" t="s">
        <v>80</v>
      </c>
      <c r="D33" t="s">
        <v>100</v>
      </c>
      <c r="E33" t="s">
        <v>174</v>
      </c>
      <c r="F33" t="s">
        <v>255</v>
      </c>
      <c r="G33" t="s">
        <v>187</v>
      </c>
      <c r="H33" t="s">
        <v>134</v>
      </c>
      <c r="I33" t="s">
        <v>135</v>
      </c>
      <c r="J33" t="s">
        <v>136</v>
      </c>
      <c r="K33" t="s">
        <v>137</v>
      </c>
      <c r="L33" t="s">
        <v>256</v>
      </c>
      <c r="M33" t="s">
        <v>257</v>
      </c>
      <c r="N33">
        <v>1.5858333330000001</v>
      </c>
      <c r="O33">
        <v>0</v>
      </c>
      <c r="P33">
        <v>0</v>
      </c>
      <c r="Q33">
        <v>0</v>
      </c>
      <c r="R33">
        <v>1</v>
      </c>
      <c r="S33">
        <v>0</v>
      </c>
      <c r="T33">
        <v>3</v>
      </c>
      <c r="U33">
        <v>0</v>
      </c>
      <c r="V33">
        <v>0</v>
      </c>
      <c r="W33">
        <v>0</v>
      </c>
      <c r="X33">
        <v>0</v>
      </c>
      <c r="Y33">
        <v>0</v>
      </c>
      <c r="Z33">
        <v>2.6526995810700005E-2</v>
      </c>
      <c r="AA33">
        <v>0</v>
      </c>
      <c r="AB33">
        <v>0.67171955186160015</v>
      </c>
      <c r="AC33">
        <v>0</v>
      </c>
      <c r="AD33">
        <v>0</v>
      </c>
      <c r="AE33">
        <v>0.6982465476723001</v>
      </c>
    </row>
    <row r="34" spans="1:31" x14ac:dyDescent="0.25">
      <c r="A34">
        <v>2138567</v>
      </c>
      <c r="B34">
        <v>1</v>
      </c>
      <c r="C34" t="s">
        <v>80</v>
      </c>
      <c r="D34" t="s">
        <v>106</v>
      </c>
      <c r="E34" t="s">
        <v>174</v>
      </c>
      <c r="F34" t="s">
        <v>258</v>
      </c>
      <c r="G34" t="s">
        <v>187</v>
      </c>
      <c r="H34" t="s">
        <v>134</v>
      </c>
      <c r="I34" t="s">
        <v>135</v>
      </c>
      <c r="J34" t="s">
        <v>136</v>
      </c>
      <c r="K34" t="s">
        <v>137</v>
      </c>
      <c r="L34" t="s">
        <v>259</v>
      </c>
      <c r="M34" t="s">
        <v>260</v>
      </c>
      <c r="N34">
        <v>2.207777777</v>
      </c>
      <c r="O34">
        <v>0</v>
      </c>
      <c r="P34">
        <v>0</v>
      </c>
      <c r="Q34">
        <v>0</v>
      </c>
      <c r="R34">
        <v>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7.5435929681666666E-2</v>
      </c>
      <c r="AA34">
        <v>0</v>
      </c>
      <c r="AB34">
        <v>0</v>
      </c>
      <c r="AC34">
        <v>0</v>
      </c>
      <c r="AD34">
        <v>0</v>
      </c>
      <c r="AE34">
        <v>7.5435929681666666E-2</v>
      </c>
    </row>
    <row r="35" spans="1:31" x14ac:dyDescent="0.25">
      <c r="A35">
        <v>2138568</v>
      </c>
      <c r="B35">
        <v>1</v>
      </c>
      <c r="C35" t="s">
        <v>81</v>
      </c>
      <c r="D35" t="s">
        <v>122</v>
      </c>
      <c r="E35" t="s">
        <v>140</v>
      </c>
      <c r="F35" t="s">
        <v>261</v>
      </c>
      <c r="G35" t="s">
        <v>262</v>
      </c>
      <c r="H35" t="s">
        <v>143</v>
      </c>
      <c r="I35" t="s">
        <v>135</v>
      </c>
      <c r="J35" t="s">
        <v>136</v>
      </c>
      <c r="K35" t="s">
        <v>137</v>
      </c>
      <c r="L35" t="s">
        <v>263</v>
      </c>
      <c r="M35" t="s">
        <v>264</v>
      </c>
      <c r="N35">
        <v>0.580555555</v>
      </c>
      <c r="O35">
        <v>5</v>
      </c>
      <c r="P35">
        <v>3620</v>
      </c>
      <c r="Q35">
        <v>61</v>
      </c>
      <c r="R35">
        <v>115</v>
      </c>
      <c r="S35">
        <v>40</v>
      </c>
      <c r="T35">
        <v>317</v>
      </c>
      <c r="U35">
        <v>3</v>
      </c>
      <c r="V35">
        <v>0</v>
      </c>
      <c r="W35">
        <v>1.0762402599150418</v>
      </c>
      <c r="X35">
        <v>308.51770821436247</v>
      </c>
      <c r="Y35">
        <v>54.46854551307883</v>
      </c>
      <c r="Z35">
        <v>8.7690389885020377</v>
      </c>
      <c r="AA35">
        <v>371.51713670715628</v>
      </c>
      <c r="AB35">
        <v>84.185234243210473</v>
      </c>
      <c r="AC35">
        <v>61.167060047188762</v>
      </c>
      <c r="AD35">
        <v>0</v>
      </c>
      <c r="AE35">
        <v>889.70096397341388</v>
      </c>
    </row>
    <row r="36" spans="1:31" x14ac:dyDescent="0.25">
      <c r="A36">
        <v>2138574</v>
      </c>
      <c r="B36">
        <v>1</v>
      </c>
      <c r="C36" t="s">
        <v>80</v>
      </c>
      <c r="D36" t="s">
        <v>87</v>
      </c>
      <c r="E36" t="s">
        <v>131</v>
      </c>
      <c r="F36" t="s">
        <v>265</v>
      </c>
      <c r="G36" t="s">
        <v>152</v>
      </c>
      <c r="H36" t="s">
        <v>134</v>
      </c>
      <c r="I36" t="s">
        <v>135</v>
      </c>
      <c r="J36" t="s">
        <v>136</v>
      </c>
      <c r="K36" t="s">
        <v>137</v>
      </c>
      <c r="L36" t="s">
        <v>266</v>
      </c>
      <c r="M36" t="s">
        <v>267</v>
      </c>
      <c r="N36">
        <v>3.3483333329999998</v>
      </c>
      <c r="O36">
        <v>0</v>
      </c>
      <c r="P36">
        <v>3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2.7014783283882755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2.7014783283882755</v>
      </c>
    </row>
    <row r="37" spans="1:31" x14ac:dyDescent="0.25">
      <c r="A37">
        <v>2138575</v>
      </c>
      <c r="B37">
        <v>1</v>
      </c>
      <c r="C37" t="s">
        <v>80</v>
      </c>
      <c r="D37" t="s">
        <v>98</v>
      </c>
      <c r="E37" t="s">
        <v>131</v>
      </c>
      <c r="F37" t="s">
        <v>268</v>
      </c>
      <c r="G37" t="s">
        <v>152</v>
      </c>
      <c r="H37" t="s">
        <v>134</v>
      </c>
      <c r="I37" t="s">
        <v>135</v>
      </c>
      <c r="J37" t="s">
        <v>136</v>
      </c>
      <c r="K37" t="s">
        <v>137</v>
      </c>
      <c r="L37" t="s">
        <v>269</v>
      </c>
      <c r="M37" t="s">
        <v>270</v>
      </c>
      <c r="N37">
        <v>2.170555555</v>
      </c>
      <c r="O37">
        <v>0</v>
      </c>
      <c r="P37">
        <v>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0.20914183266967501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0.20914183266967501</v>
      </c>
    </row>
    <row r="38" spans="1:31" x14ac:dyDescent="0.25">
      <c r="A38">
        <v>2138577</v>
      </c>
      <c r="B38">
        <v>1</v>
      </c>
      <c r="C38" t="s">
        <v>80</v>
      </c>
      <c r="D38" t="s">
        <v>93</v>
      </c>
      <c r="E38" t="s">
        <v>140</v>
      </c>
      <c r="F38" t="s">
        <v>271</v>
      </c>
      <c r="G38" t="s">
        <v>142</v>
      </c>
      <c r="H38" t="s">
        <v>143</v>
      </c>
      <c r="I38" t="s">
        <v>135</v>
      </c>
      <c r="J38" t="s">
        <v>136</v>
      </c>
      <c r="K38" t="s">
        <v>137</v>
      </c>
      <c r="L38" t="s">
        <v>272</v>
      </c>
      <c r="M38" t="s">
        <v>273</v>
      </c>
      <c r="N38">
        <v>0.14472222200000001</v>
      </c>
      <c r="O38">
        <v>0</v>
      </c>
      <c r="P38">
        <v>390</v>
      </c>
      <c r="Q38">
        <v>46</v>
      </c>
      <c r="R38">
        <v>323</v>
      </c>
      <c r="S38">
        <v>13</v>
      </c>
      <c r="T38">
        <v>201</v>
      </c>
      <c r="U38">
        <v>0</v>
      </c>
      <c r="V38">
        <v>0</v>
      </c>
      <c r="W38">
        <v>0</v>
      </c>
      <c r="X38">
        <v>10.303977703778553</v>
      </c>
      <c r="Y38">
        <v>3.2728356794985447</v>
      </c>
      <c r="Z38">
        <v>20.247830218736706</v>
      </c>
      <c r="AA38">
        <v>10.015941287636631</v>
      </c>
      <c r="AB38">
        <v>27.454783905396589</v>
      </c>
      <c r="AC38">
        <v>0</v>
      </c>
      <c r="AD38">
        <v>0</v>
      </c>
      <c r="AE38">
        <v>71.295368795047025</v>
      </c>
    </row>
    <row r="39" spans="1:31" x14ac:dyDescent="0.25">
      <c r="A39">
        <v>2138579</v>
      </c>
      <c r="B39">
        <v>1</v>
      </c>
      <c r="C39" t="s">
        <v>81</v>
      </c>
      <c r="D39" t="s">
        <v>113</v>
      </c>
      <c r="E39" t="s">
        <v>196</v>
      </c>
      <c r="F39" t="s">
        <v>274</v>
      </c>
      <c r="G39" t="s">
        <v>142</v>
      </c>
      <c r="H39" t="s">
        <v>143</v>
      </c>
      <c r="I39" t="s">
        <v>148</v>
      </c>
      <c r="J39" t="s">
        <v>136</v>
      </c>
      <c r="K39" t="s">
        <v>137</v>
      </c>
      <c r="L39" t="s">
        <v>275</v>
      </c>
      <c r="M39" t="s">
        <v>276</v>
      </c>
      <c r="N39">
        <v>1.3888888E-2</v>
      </c>
      <c r="O39">
        <v>1</v>
      </c>
      <c r="P39">
        <v>303</v>
      </c>
      <c r="Q39">
        <v>12</v>
      </c>
      <c r="R39">
        <v>42</v>
      </c>
      <c r="S39">
        <v>0</v>
      </c>
      <c r="T39">
        <v>1</v>
      </c>
      <c r="U39">
        <v>0</v>
      </c>
      <c r="V39">
        <v>0</v>
      </c>
      <c r="W39">
        <v>2.3209438725E-3</v>
      </c>
      <c r="X39">
        <v>0.57368891395999988</v>
      </c>
      <c r="Y39">
        <v>3.7238545766666666E-2</v>
      </c>
      <c r="Z39">
        <v>9.0343033400000008E-2</v>
      </c>
      <c r="AA39">
        <v>0</v>
      </c>
      <c r="AB39">
        <v>2.69934687E-3</v>
      </c>
      <c r="AC39">
        <v>0</v>
      </c>
      <c r="AD39">
        <v>0</v>
      </c>
      <c r="AE39">
        <v>0.70629078386916655</v>
      </c>
    </row>
    <row r="40" spans="1:31" x14ac:dyDescent="0.25">
      <c r="A40">
        <v>2138580</v>
      </c>
      <c r="B40">
        <v>1</v>
      </c>
      <c r="C40" t="s">
        <v>81</v>
      </c>
      <c r="D40" t="s">
        <v>113</v>
      </c>
      <c r="E40" t="s">
        <v>196</v>
      </c>
      <c r="F40" t="s">
        <v>277</v>
      </c>
      <c r="G40" t="s">
        <v>142</v>
      </c>
      <c r="H40" t="s">
        <v>143</v>
      </c>
      <c r="I40" t="s">
        <v>148</v>
      </c>
      <c r="J40" t="s">
        <v>136</v>
      </c>
      <c r="K40" t="s">
        <v>137</v>
      </c>
      <c r="L40" t="s">
        <v>278</v>
      </c>
      <c r="M40" t="s">
        <v>279</v>
      </c>
      <c r="N40">
        <v>8.3333330000000001E-3</v>
      </c>
      <c r="O40">
        <v>2</v>
      </c>
      <c r="P40">
        <v>727</v>
      </c>
      <c r="Q40">
        <v>26</v>
      </c>
      <c r="R40">
        <v>264</v>
      </c>
      <c r="S40">
        <v>4</v>
      </c>
      <c r="T40">
        <v>23</v>
      </c>
      <c r="U40">
        <v>1</v>
      </c>
      <c r="V40">
        <v>0</v>
      </c>
      <c r="W40">
        <v>2.0580176925000001E-3</v>
      </c>
      <c r="X40">
        <v>0.88319617268650064</v>
      </c>
      <c r="Y40">
        <v>6.1414808601999993E-2</v>
      </c>
      <c r="Z40">
        <v>0.38914833074900018</v>
      </c>
      <c r="AA40">
        <v>0.21758163106</v>
      </c>
      <c r="AB40">
        <v>0.35694232072600007</v>
      </c>
      <c r="AC40">
        <v>0.45269141775000005</v>
      </c>
      <c r="AD40">
        <v>0</v>
      </c>
      <c r="AE40">
        <v>2.3630326992660011</v>
      </c>
    </row>
    <row r="41" spans="1:31" x14ac:dyDescent="0.25">
      <c r="A41">
        <v>2138582</v>
      </c>
      <c r="B41">
        <v>1</v>
      </c>
      <c r="C41" t="s">
        <v>80</v>
      </c>
      <c r="D41" t="s">
        <v>102</v>
      </c>
      <c r="E41" t="s">
        <v>140</v>
      </c>
      <c r="F41" t="s">
        <v>280</v>
      </c>
      <c r="G41" t="s">
        <v>142</v>
      </c>
      <c r="H41" t="s">
        <v>143</v>
      </c>
      <c r="I41" t="s">
        <v>135</v>
      </c>
      <c r="J41" t="s">
        <v>136</v>
      </c>
      <c r="K41" t="s">
        <v>137</v>
      </c>
      <c r="L41" t="s">
        <v>281</v>
      </c>
      <c r="M41" t="s">
        <v>282</v>
      </c>
      <c r="N41">
        <v>0.20027777699999999</v>
      </c>
      <c r="O41">
        <v>0</v>
      </c>
      <c r="P41">
        <v>611</v>
      </c>
      <c r="Q41">
        <v>34</v>
      </c>
      <c r="R41">
        <v>100</v>
      </c>
      <c r="S41">
        <v>11</v>
      </c>
      <c r="T41">
        <v>65</v>
      </c>
      <c r="U41">
        <v>0</v>
      </c>
      <c r="V41">
        <v>0</v>
      </c>
      <c r="W41">
        <v>0</v>
      </c>
      <c r="X41">
        <v>21.331025076957751</v>
      </c>
      <c r="Y41">
        <v>19.2409412658672</v>
      </c>
      <c r="Z41">
        <v>1.7904097364411995</v>
      </c>
      <c r="AA41">
        <v>13.790429507741385</v>
      </c>
      <c r="AB41">
        <v>9.0046190689077026</v>
      </c>
      <c r="AC41">
        <v>0</v>
      </c>
      <c r="AD41">
        <v>0</v>
      </c>
      <c r="AE41">
        <v>65.157424655915236</v>
      </c>
    </row>
    <row r="42" spans="1:31" x14ac:dyDescent="0.25">
      <c r="A42">
        <v>2138586</v>
      </c>
      <c r="B42">
        <v>1</v>
      </c>
      <c r="C42" t="s">
        <v>81</v>
      </c>
      <c r="D42" t="s">
        <v>128</v>
      </c>
      <c r="E42" t="s">
        <v>131</v>
      </c>
      <c r="F42" t="s">
        <v>283</v>
      </c>
      <c r="G42" t="s">
        <v>133</v>
      </c>
      <c r="H42" t="s">
        <v>134</v>
      </c>
      <c r="I42" t="s">
        <v>135</v>
      </c>
      <c r="J42" t="s">
        <v>136</v>
      </c>
      <c r="K42" t="s">
        <v>137</v>
      </c>
      <c r="L42" t="s">
        <v>284</v>
      </c>
      <c r="M42" t="s">
        <v>285</v>
      </c>
      <c r="N42">
        <v>3.2225000000000001</v>
      </c>
      <c r="O42">
        <v>0</v>
      </c>
      <c r="P42">
        <v>5</v>
      </c>
      <c r="Q42">
        <v>0</v>
      </c>
      <c r="R42">
        <v>0</v>
      </c>
      <c r="S42">
        <v>0</v>
      </c>
      <c r="T42">
        <v>1</v>
      </c>
      <c r="U42">
        <v>0</v>
      </c>
      <c r="V42">
        <v>0</v>
      </c>
      <c r="W42">
        <v>0</v>
      </c>
      <c r="X42">
        <v>2.9176281091300664</v>
      </c>
      <c r="Y42">
        <v>0</v>
      </c>
      <c r="Z42">
        <v>0</v>
      </c>
      <c r="AA42">
        <v>0</v>
      </c>
      <c r="AB42">
        <v>0.21738430789605001</v>
      </c>
      <c r="AC42">
        <v>0</v>
      </c>
      <c r="AD42">
        <v>0</v>
      </c>
      <c r="AE42">
        <v>3.1350124170261164</v>
      </c>
    </row>
    <row r="43" spans="1:31" x14ac:dyDescent="0.25">
      <c r="A43">
        <v>2138588</v>
      </c>
      <c r="B43">
        <v>1</v>
      </c>
      <c r="C43" t="s">
        <v>80</v>
      </c>
      <c r="D43" t="s">
        <v>91</v>
      </c>
      <c r="E43" t="s">
        <v>140</v>
      </c>
      <c r="F43" t="s">
        <v>286</v>
      </c>
      <c r="G43" t="s">
        <v>142</v>
      </c>
      <c r="H43" t="s">
        <v>143</v>
      </c>
      <c r="I43" t="s">
        <v>135</v>
      </c>
      <c r="J43" t="s">
        <v>136</v>
      </c>
      <c r="K43" t="s">
        <v>137</v>
      </c>
      <c r="L43" t="s">
        <v>287</v>
      </c>
      <c r="M43" t="s">
        <v>288</v>
      </c>
      <c r="N43">
        <v>0.20361111100000001</v>
      </c>
      <c r="O43">
        <v>5</v>
      </c>
      <c r="P43">
        <v>1455</v>
      </c>
      <c r="Q43">
        <v>151</v>
      </c>
      <c r="R43">
        <v>203</v>
      </c>
      <c r="S43">
        <v>43</v>
      </c>
      <c r="T43">
        <v>210</v>
      </c>
      <c r="U43">
        <v>2</v>
      </c>
      <c r="V43">
        <v>0</v>
      </c>
      <c r="W43">
        <v>0.89229787734285004</v>
      </c>
      <c r="X43">
        <v>60.683898694837431</v>
      </c>
      <c r="Y43">
        <v>43.118514266352328</v>
      </c>
      <c r="Z43">
        <v>10.067708111504869</v>
      </c>
      <c r="AA43">
        <v>87.424477004591679</v>
      </c>
      <c r="AB43">
        <v>30.497027662283674</v>
      </c>
      <c r="AC43">
        <v>2.4302328891286336</v>
      </c>
      <c r="AD43">
        <v>0</v>
      </c>
      <c r="AE43">
        <v>235.11415650604147</v>
      </c>
    </row>
    <row r="44" spans="1:31" x14ac:dyDescent="0.25">
      <c r="A44">
        <v>2138589</v>
      </c>
      <c r="B44">
        <v>1</v>
      </c>
      <c r="C44" t="s">
        <v>80</v>
      </c>
      <c r="D44" t="s">
        <v>96</v>
      </c>
      <c r="E44" t="s">
        <v>131</v>
      </c>
      <c r="F44" t="s">
        <v>289</v>
      </c>
      <c r="G44" t="s">
        <v>133</v>
      </c>
      <c r="H44" t="s">
        <v>134</v>
      </c>
      <c r="I44" t="s">
        <v>135</v>
      </c>
      <c r="J44" t="s">
        <v>136</v>
      </c>
      <c r="K44" t="s">
        <v>137</v>
      </c>
      <c r="L44" t="s">
        <v>282</v>
      </c>
      <c r="M44" t="s">
        <v>290</v>
      </c>
      <c r="N44">
        <v>4.250555555</v>
      </c>
      <c r="O44">
        <v>0</v>
      </c>
      <c r="P44">
        <v>1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0.22362804983683332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0.22362804983683332</v>
      </c>
    </row>
    <row r="45" spans="1:31" x14ac:dyDescent="0.25">
      <c r="A45">
        <v>2138593</v>
      </c>
      <c r="B45">
        <v>1</v>
      </c>
      <c r="C45" t="s">
        <v>80</v>
      </c>
      <c r="D45" t="s">
        <v>97</v>
      </c>
      <c r="E45" t="s">
        <v>131</v>
      </c>
      <c r="F45" t="s">
        <v>291</v>
      </c>
      <c r="G45" t="s">
        <v>152</v>
      </c>
      <c r="H45" t="s">
        <v>134</v>
      </c>
      <c r="I45" t="s">
        <v>135</v>
      </c>
      <c r="J45" t="s">
        <v>136</v>
      </c>
      <c r="K45" t="s">
        <v>137</v>
      </c>
      <c r="L45" t="s">
        <v>292</v>
      </c>
      <c r="M45" t="s">
        <v>192</v>
      </c>
      <c r="N45">
        <v>2.761666666</v>
      </c>
      <c r="O45">
        <v>0</v>
      </c>
      <c r="P45">
        <v>1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0.2320389713629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0.2320389713629</v>
      </c>
    </row>
    <row r="46" spans="1:31" x14ac:dyDescent="0.25">
      <c r="A46">
        <v>2138596</v>
      </c>
      <c r="B46">
        <v>1</v>
      </c>
      <c r="C46" t="s">
        <v>81</v>
      </c>
      <c r="D46" t="s">
        <v>123</v>
      </c>
      <c r="E46" t="s">
        <v>196</v>
      </c>
      <c r="F46" t="s">
        <v>293</v>
      </c>
      <c r="G46" t="s">
        <v>142</v>
      </c>
      <c r="H46" t="s">
        <v>143</v>
      </c>
      <c r="I46" t="s">
        <v>135</v>
      </c>
      <c r="J46" t="s">
        <v>136</v>
      </c>
      <c r="K46" t="s">
        <v>137</v>
      </c>
      <c r="L46" t="s">
        <v>294</v>
      </c>
      <c r="M46" t="s">
        <v>295</v>
      </c>
      <c r="N46">
        <v>1.088333333</v>
      </c>
      <c r="O46">
        <v>1</v>
      </c>
      <c r="P46">
        <v>334</v>
      </c>
      <c r="Q46">
        <v>208</v>
      </c>
      <c r="R46">
        <v>62</v>
      </c>
      <c r="S46">
        <v>15</v>
      </c>
      <c r="T46">
        <v>32</v>
      </c>
      <c r="U46">
        <v>0</v>
      </c>
      <c r="V46">
        <v>0</v>
      </c>
      <c r="W46">
        <v>0.61661951337608345</v>
      </c>
      <c r="X46">
        <v>53.486685705597331</v>
      </c>
      <c r="Y46">
        <v>166.52636833031113</v>
      </c>
      <c r="Z46">
        <v>22.501703891293317</v>
      </c>
      <c r="AA46">
        <v>8.7831583328916008</v>
      </c>
      <c r="AB46">
        <v>18.365168896383739</v>
      </c>
      <c r="AC46">
        <v>0</v>
      </c>
      <c r="AD46">
        <v>0</v>
      </c>
      <c r="AE46">
        <v>270.27970466985317</v>
      </c>
    </row>
    <row r="47" spans="1:31" x14ac:dyDescent="0.25">
      <c r="A47">
        <v>2138601</v>
      </c>
      <c r="B47">
        <v>1</v>
      </c>
      <c r="C47" t="s">
        <v>80</v>
      </c>
      <c r="D47" t="s">
        <v>90</v>
      </c>
      <c r="E47" t="s">
        <v>206</v>
      </c>
      <c r="F47" t="s">
        <v>296</v>
      </c>
      <c r="G47" t="s">
        <v>246</v>
      </c>
      <c r="H47" t="s">
        <v>134</v>
      </c>
      <c r="I47" t="s">
        <v>135</v>
      </c>
      <c r="J47" t="s">
        <v>136</v>
      </c>
      <c r="K47" t="s">
        <v>137</v>
      </c>
      <c r="L47" t="s">
        <v>297</v>
      </c>
      <c r="M47" t="s">
        <v>298</v>
      </c>
      <c r="N47">
        <v>1.488611111</v>
      </c>
      <c r="O47">
        <v>0</v>
      </c>
      <c r="P47">
        <v>0</v>
      </c>
      <c r="Q47">
        <v>0</v>
      </c>
      <c r="R47">
        <v>0</v>
      </c>
      <c r="S47">
        <v>0</v>
      </c>
      <c r="T47">
        <v>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10.370009783869071</v>
      </c>
      <c r="AC47">
        <v>0</v>
      </c>
      <c r="AD47">
        <v>0</v>
      </c>
      <c r="AE47">
        <v>10.370009783869071</v>
      </c>
    </row>
    <row r="48" spans="1:31" x14ac:dyDescent="0.25">
      <c r="A48">
        <v>2138604</v>
      </c>
      <c r="B48">
        <v>1</v>
      </c>
      <c r="C48" t="s">
        <v>80</v>
      </c>
      <c r="D48" t="s">
        <v>84</v>
      </c>
      <c r="E48" t="s">
        <v>131</v>
      </c>
      <c r="F48" t="s">
        <v>299</v>
      </c>
      <c r="G48" t="s">
        <v>300</v>
      </c>
      <c r="H48" t="s">
        <v>134</v>
      </c>
      <c r="I48" t="s">
        <v>135</v>
      </c>
      <c r="J48" t="s">
        <v>3</v>
      </c>
      <c r="K48" t="s">
        <v>137</v>
      </c>
      <c r="L48" t="s">
        <v>301</v>
      </c>
      <c r="M48" t="s">
        <v>302</v>
      </c>
      <c r="N48">
        <v>4.5491666659999996</v>
      </c>
      <c r="O48">
        <v>0</v>
      </c>
      <c r="P48">
        <v>3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1.9914894140241748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1.9914894140241748</v>
      </c>
    </row>
    <row r="49" spans="1:31" x14ac:dyDescent="0.25">
      <c r="A49">
        <v>2138605</v>
      </c>
      <c r="B49">
        <v>1</v>
      </c>
      <c r="C49" t="s">
        <v>80</v>
      </c>
      <c r="D49" t="s">
        <v>85</v>
      </c>
      <c r="E49" t="s">
        <v>206</v>
      </c>
      <c r="F49" t="s">
        <v>303</v>
      </c>
      <c r="G49" t="s">
        <v>183</v>
      </c>
      <c r="H49" t="s">
        <v>134</v>
      </c>
      <c r="I49" t="s">
        <v>135</v>
      </c>
      <c r="J49" t="s">
        <v>136</v>
      </c>
      <c r="K49" t="s">
        <v>137</v>
      </c>
      <c r="L49" t="s">
        <v>304</v>
      </c>
      <c r="M49" t="s">
        <v>305</v>
      </c>
      <c r="N49">
        <v>2.0233333330000001</v>
      </c>
      <c r="O49">
        <v>0</v>
      </c>
      <c r="P49">
        <v>122</v>
      </c>
      <c r="Q49">
        <v>0</v>
      </c>
      <c r="R49">
        <v>0</v>
      </c>
      <c r="S49">
        <v>0</v>
      </c>
      <c r="T49">
        <v>28</v>
      </c>
      <c r="U49">
        <v>0</v>
      </c>
      <c r="V49">
        <v>0</v>
      </c>
      <c r="W49">
        <v>0</v>
      </c>
      <c r="X49">
        <v>48.039803736482398</v>
      </c>
      <c r="Y49">
        <v>0</v>
      </c>
      <c r="Z49">
        <v>0</v>
      </c>
      <c r="AA49">
        <v>0</v>
      </c>
      <c r="AB49">
        <v>17.303801929905607</v>
      </c>
      <c r="AC49">
        <v>0</v>
      </c>
      <c r="AD49">
        <v>0</v>
      </c>
      <c r="AE49">
        <v>65.343605666388001</v>
      </c>
    </row>
    <row r="50" spans="1:31" x14ac:dyDescent="0.25">
      <c r="A50">
        <v>2138606</v>
      </c>
      <c r="B50">
        <v>1</v>
      </c>
      <c r="C50" t="s">
        <v>80</v>
      </c>
      <c r="D50" t="s">
        <v>95</v>
      </c>
      <c r="E50" t="s">
        <v>146</v>
      </c>
      <c r="F50" t="s">
        <v>306</v>
      </c>
      <c r="G50" t="s">
        <v>142</v>
      </c>
      <c r="H50" t="s">
        <v>143</v>
      </c>
      <c r="I50" t="s">
        <v>135</v>
      </c>
      <c r="J50" t="s">
        <v>136</v>
      </c>
      <c r="K50" t="s">
        <v>137</v>
      </c>
      <c r="L50" t="s">
        <v>307</v>
      </c>
      <c r="M50" t="s">
        <v>308</v>
      </c>
      <c r="N50">
        <v>1.005833333</v>
      </c>
      <c r="O50">
        <v>0</v>
      </c>
      <c r="P50">
        <v>0</v>
      </c>
      <c r="Q50">
        <v>0</v>
      </c>
      <c r="R50">
        <v>0</v>
      </c>
      <c r="S50">
        <v>45</v>
      </c>
      <c r="T50">
        <v>0</v>
      </c>
      <c r="U50">
        <v>2</v>
      </c>
      <c r="V50">
        <v>0</v>
      </c>
      <c r="W50">
        <v>0</v>
      </c>
      <c r="X50">
        <v>0</v>
      </c>
      <c r="Y50">
        <v>0</v>
      </c>
      <c r="Z50">
        <v>0</v>
      </c>
      <c r="AA50">
        <v>263.02964343776142</v>
      </c>
      <c r="AB50">
        <v>0</v>
      </c>
      <c r="AC50">
        <v>126.54214418131794</v>
      </c>
      <c r="AD50">
        <v>0</v>
      </c>
      <c r="AE50">
        <v>389.57178761907937</v>
      </c>
    </row>
    <row r="51" spans="1:31" x14ac:dyDescent="0.25">
      <c r="A51">
        <v>2138607</v>
      </c>
      <c r="B51">
        <v>1</v>
      </c>
      <c r="C51" t="s">
        <v>80</v>
      </c>
      <c r="D51" t="s">
        <v>103</v>
      </c>
      <c r="E51" t="s">
        <v>140</v>
      </c>
      <c r="F51" t="s">
        <v>309</v>
      </c>
      <c r="G51" t="s">
        <v>142</v>
      </c>
      <c r="H51" t="s">
        <v>143</v>
      </c>
      <c r="I51" t="s">
        <v>135</v>
      </c>
      <c r="J51" t="s">
        <v>136</v>
      </c>
      <c r="K51" t="s">
        <v>137</v>
      </c>
      <c r="L51" t="s">
        <v>310</v>
      </c>
      <c r="M51" t="s">
        <v>311</v>
      </c>
      <c r="N51">
        <v>0.71</v>
      </c>
      <c r="O51">
        <v>1</v>
      </c>
      <c r="P51">
        <v>1314</v>
      </c>
      <c r="Q51">
        <v>4</v>
      </c>
      <c r="R51">
        <v>35</v>
      </c>
      <c r="S51">
        <v>3</v>
      </c>
      <c r="T51">
        <v>91</v>
      </c>
      <c r="U51">
        <v>0</v>
      </c>
      <c r="V51">
        <v>0</v>
      </c>
      <c r="W51">
        <v>3.01279019796E-2</v>
      </c>
      <c r="X51">
        <v>288.5025555968524</v>
      </c>
      <c r="Y51">
        <v>3.3463626911615991</v>
      </c>
      <c r="Z51">
        <v>23.802477845661308</v>
      </c>
      <c r="AA51">
        <v>6.3480572200910004</v>
      </c>
      <c r="AB51">
        <v>52.381000278491683</v>
      </c>
      <c r="AC51">
        <v>0</v>
      </c>
      <c r="AD51">
        <v>0</v>
      </c>
      <c r="AE51">
        <v>374.41058153423756</v>
      </c>
    </row>
    <row r="52" spans="1:31" x14ac:dyDescent="0.25">
      <c r="A52">
        <v>2138610</v>
      </c>
      <c r="B52">
        <v>1</v>
      </c>
      <c r="C52" t="s">
        <v>80</v>
      </c>
      <c r="D52" t="s">
        <v>84</v>
      </c>
      <c r="E52" t="s">
        <v>131</v>
      </c>
      <c r="F52" t="s">
        <v>312</v>
      </c>
      <c r="G52" t="s">
        <v>133</v>
      </c>
      <c r="H52" t="s">
        <v>134</v>
      </c>
      <c r="I52" t="s">
        <v>135</v>
      </c>
      <c r="J52" t="s">
        <v>136</v>
      </c>
      <c r="K52" t="s">
        <v>137</v>
      </c>
      <c r="L52" t="s">
        <v>313</v>
      </c>
      <c r="M52" t="s">
        <v>314</v>
      </c>
      <c r="N52">
        <v>2.045833333</v>
      </c>
      <c r="O52">
        <v>0</v>
      </c>
      <c r="P52">
        <v>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3.3024888888882753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3.3024888888882753</v>
      </c>
    </row>
    <row r="53" spans="1:31" x14ac:dyDescent="0.25">
      <c r="A53">
        <v>2138613</v>
      </c>
      <c r="B53">
        <v>1</v>
      </c>
      <c r="C53" t="s">
        <v>80</v>
      </c>
      <c r="D53" t="s">
        <v>96</v>
      </c>
      <c r="E53" t="s">
        <v>131</v>
      </c>
      <c r="F53" t="s">
        <v>315</v>
      </c>
      <c r="G53" t="s">
        <v>152</v>
      </c>
      <c r="H53" t="s">
        <v>134</v>
      </c>
      <c r="I53" t="s">
        <v>135</v>
      </c>
      <c r="J53" t="s">
        <v>136</v>
      </c>
      <c r="K53" t="s">
        <v>137</v>
      </c>
      <c r="L53" t="s">
        <v>316</v>
      </c>
      <c r="M53" t="s">
        <v>317</v>
      </c>
      <c r="N53">
        <v>1.3008333329999999</v>
      </c>
      <c r="O53">
        <v>0</v>
      </c>
      <c r="P53">
        <v>2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1.8675202115831917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1.8675202115831917</v>
      </c>
    </row>
    <row r="54" spans="1:31" x14ac:dyDescent="0.25">
      <c r="A54">
        <v>2138614</v>
      </c>
      <c r="B54">
        <v>1</v>
      </c>
      <c r="C54" t="s">
        <v>81</v>
      </c>
      <c r="D54" t="s">
        <v>117</v>
      </c>
      <c r="E54" t="s">
        <v>196</v>
      </c>
      <c r="F54" t="s">
        <v>318</v>
      </c>
      <c r="G54" t="s">
        <v>142</v>
      </c>
      <c r="H54" t="s">
        <v>143</v>
      </c>
      <c r="I54" t="s">
        <v>148</v>
      </c>
      <c r="J54" t="s">
        <v>136</v>
      </c>
      <c r="K54" t="s">
        <v>137</v>
      </c>
      <c r="L54" t="s">
        <v>319</v>
      </c>
      <c r="M54" t="s">
        <v>320</v>
      </c>
      <c r="N54">
        <v>1.6666666E-2</v>
      </c>
      <c r="O54">
        <v>0</v>
      </c>
      <c r="P54">
        <v>198</v>
      </c>
      <c r="Q54">
        <v>0</v>
      </c>
      <c r="R54">
        <v>70</v>
      </c>
      <c r="S54">
        <v>1</v>
      </c>
      <c r="T54">
        <v>15</v>
      </c>
      <c r="U54">
        <v>0</v>
      </c>
      <c r="V54">
        <v>0</v>
      </c>
      <c r="W54">
        <v>0</v>
      </c>
      <c r="X54">
        <v>0.70535613957549959</v>
      </c>
      <c r="Y54">
        <v>0</v>
      </c>
      <c r="Z54">
        <v>6.167547910366665E-2</v>
      </c>
      <c r="AA54">
        <v>4.9361336909999999E-3</v>
      </c>
      <c r="AB54">
        <v>4.7641624184499992E-2</v>
      </c>
      <c r="AC54">
        <v>0</v>
      </c>
      <c r="AD54">
        <v>0</v>
      </c>
      <c r="AE54">
        <v>0.81960937655466626</v>
      </c>
    </row>
    <row r="55" spans="1:31" x14ac:dyDescent="0.25">
      <c r="A55">
        <v>2138615</v>
      </c>
      <c r="B55">
        <v>1</v>
      </c>
      <c r="C55" t="s">
        <v>80</v>
      </c>
      <c r="D55" t="s">
        <v>111</v>
      </c>
      <c r="E55" t="s">
        <v>131</v>
      </c>
      <c r="F55" t="s">
        <v>321</v>
      </c>
      <c r="G55" t="s">
        <v>300</v>
      </c>
      <c r="H55" t="s">
        <v>134</v>
      </c>
      <c r="I55" t="s">
        <v>135</v>
      </c>
      <c r="J55" t="s">
        <v>3</v>
      </c>
      <c r="K55" t="s">
        <v>137</v>
      </c>
      <c r="L55" t="s">
        <v>322</v>
      </c>
      <c r="M55" t="s">
        <v>323</v>
      </c>
      <c r="N55">
        <v>6.0705555550000003</v>
      </c>
      <c r="O55">
        <v>0</v>
      </c>
      <c r="P55">
        <v>9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13.798790827984803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13.798790827984803</v>
      </c>
    </row>
    <row r="56" spans="1:31" x14ac:dyDescent="0.25">
      <c r="A56">
        <v>2138618</v>
      </c>
      <c r="B56">
        <v>1</v>
      </c>
      <c r="C56" t="s">
        <v>80</v>
      </c>
      <c r="D56" t="s">
        <v>83</v>
      </c>
      <c r="E56" t="s">
        <v>131</v>
      </c>
      <c r="F56" t="s">
        <v>324</v>
      </c>
      <c r="G56" t="s">
        <v>300</v>
      </c>
      <c r="H56" t="s">
        <v>134</v>
      </c>
      <c r="I56" t="s">
        <v>135</v>
      </c>
      <c r="J56" t="s">
        <v>136</v>
      </c>
      <c r="K56" t="s">
        <v>137</v>
      </c>
      <c r="L56" t="s">
        <v>325</v>
      </c>
      <c r="M56" t="s">
        <v>326</v>
      </c>
      <c r="N56">
        <v>1.635277777</v>
      </c>
      <c r="O56">
        <v>0</v>
      </c>
      <c r="P56">
        <v>1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0.61005763048381678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0.61005763048381678</v>
      </c>
    </row>
    <row r="57" spans="1:31" x14ac:dyDescent="0.25">
      <c r="A57">
        <v>2138620</v>
      </c>
      <c r="B57">
        <v>1</v>
      </c>
      <c r="C57" t="s">
        <v>80</v>
      </c>
      <c r="D57" t="s">
        <v>93</v>
      </c>
      <c r="E57" t="s">
        <v>174</v>
      </c>
      <c r="F57" t="s">
        <v>327</v>
      </c>
      <c r="G57" t="s">
        <v>328</v>
      </c>
      <c r="H57" t="s">
        <v>134</v>
      </c>
      <c r="I57" t="s">
        <v>135</v>
      </c>
      <c r="J57" t="s">
        <v>136</v>
      </c>
      <c r="K57" t="s">
        <v>137</v>
      </c>
      <c r="L57" t="s">
        <v>329</v>
      </c>
      <c r="M57" t="s">
        <v>330</v>
      </c>
      <c r="N57">
        <v>1.6411111110000001</v>
      </c>
      <c r="O57">
        <v>0</v>
      </c>
      <c r="P57">
        <v>39</v>
      </c>
      <c r="Q57">
        <v>0</v>
      </c>
      <c r="R57">
        <v>0</v>
      </c>
      <c r="S57">
        <v>0</v>
      </c>
      <c r="T57">
        <v>6</v>
      </c>
      <c r="U57">
        <v>0</v>
      </c>
      <c r="V57">
        <v>0</v>
      </c>
      <c r="W57">
        <v>0</v>
      </c>
      <c r="X57">
        <v>19.263081821684882</v>
      </c>
      <c r="Y57">
        <v>0</v>
      </c>
      <c r="Z57">
        <v>0</v>
      </c>
      <c r="AA57">
        <v>0</v>
      </c>
      <c r="AB57">
        <v>30.412555613046251</v>
      </c>
      <c r="AC57">
        <v>0</v>
      </c>
      <c r="AD57">
        <v>0</v>
      </c>
      <c r="AE57">
        <v>49.675637434731129</v>
      </c>
    </row>
    <row r="58" spans="1:31" x14ac:dyDescent="0.25">
      <c r="A58">
        <v>2138622</v>
      </c>
      <c r="B58">
        <v>1</v>
      </c>
      <c r="C58" t="s">
        <v>81</v>
      </c>
      <c r="D58" t="s">
        <v>118</v>
      </c>
      <c r="E58" t="s">
        <v>131</v>
      </c>
      <c r="F58" t="s">
        <v>331</v>
      </c>
      <c r="G58" t="s">
        <v>152</v>
      </c>
      <c r="H58" t="s">
        <v>134</v>
      </c>
      <c r="I58" t="s">
        <v>135</v>
      </c>
      <c r="J58" t="s">
        <v>136</v>
      </c>
      <c r="K58" t="s">
        <v>137</v>
      </c>
      <c r="L58" t="s">
        <v>332</v>
      </c>
      <c r="M58" t="s">
        <v>333</v>
      </c>
      <c r="N58">
        <v>0.86972222200000004</v>
      </c>
      <c r="O58">
        <v>0</v>
      </c>
      <c r="P58">
        <v>1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0.4185697680550251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0.4185697680550251</v>
      </c>
    </row>
    <row r="59" spans="1:31" x14ac:dyDescent="0.25">
      <c r="A59">
        <v>2138624</v>
      </c>
      <c r="B59">
        <v>1</v>
      </c>
      <c r="C59" t="s">
        <v>81</v>
      </c>
      <c r="D59" t="s">
        <v>122</v>
      </c>
      <c r="E59" t="s">
        <v>174</v>
      </c>
      <c r="F59" t="s">
        <v>334</v>
      </c>
      <c r="G59" t="s">
        <v>187</v>
      </c>
      <c r="H59" t="s">
        <v>134</v>
      </c>
      <c r="I59" t="s">
        <v>135</v>
      </c>
      <c r="J59" t="s">
        <v>136</v>
      </c>
      <c r="K59" t="s">
        <v>137</v>
      </c>
      <c r="L59" t="s">
        <v>335</v>
      </c>
      <c r="M59" t="s">
        <v>336</v>
      </c>
      <c r="N59">
        <v>1.882777777</v>
      </c>
      <c r="O59">
        <v>0</v>
      </c>
      <c r="P59">
        <v>50</v>
      </c>
      <c r="Q59">
        <v>0</v>
      </c>
      <c r="R59">
        <v>0</v>
      </c>
      <c r="S59">
        <v>0</v>
      </c>
      <c r="T59">
        <v>1</v>
      </c>
      <c r="U59">
        <v>0</v>
      </c>
      <c r="V59">
        <v>0</v>
      </c>
      <c r="W59">
        <v>0</v>
      </c>
      <c r="X59">
        <v>21.561359667329107</v>
      </c>
      <c r="Y59">
        <v>0</v>
      </c>
      <c r="Z59">
        <v>0</v>
      </c>
      <c r="AA59">
        <v>0</v>
      </c>
      <c r="AB59">
        <v>1.8271442620892002</v>
      </c>
      <c r="AC59">
        <v>0</v>
      </c>
      <c r="AD59">
        <v>0</v>
      </c>
      <c r="AE59">
        <v>23.388503929418306</v>
      </c>
    </row>
    <row r="60" spans="1:31" x14ac:dyDescent="0.25">
      <c r="A60">
        <v>2138626</v>
      </c>
      <c r="B60">
        <v>1</v>
      </c>
      <c r="C60" t="s">
        <v>80</v>
      </c>
      <c r="D60" t="s">
        <v>105</v>
      </c>
      <c r="E60" t="s">
        <v>146</v>
      </c>
      <c r="F60" t="s">
        <v>337</v>
      </c>
      <c r="G60" t="s">
        <v>167</v>
      </c>
      <c r="H60" t="s">
        <v>143</v>
      </c>
      <c r="I60" t="s">
        <v>135</v>
      </c>
      <c r="J60" t="s">
        <v>136</v>
      </c>
      <c r="K60" t="s">
        <v>137</v>
      </c>
      <c r="L60" t="s">
        <v>338</v>
      </c>
      <c r="M60" t="s">
        <v>339</v>
      </c>
      <c r="N60">
        <v>3.4391666660000002</v>
      </c>
      <c r="O60">
        <v>1</v>
      </c>
      <c r="P60">
        <v>0</v>
      </c>
      <c r="Q60">
        <v>7</v>
      </c>
      <c r="R60">
        <v>0</v>
      </c>
      <c r="S60">
        <v>5</v>
      </c>
      <c r="T60">
        <v>0</v>
      </c>
      <c r="U60">
        <v>0</v>
      </c>
      <c r="V60">
        <v>0</v>
      </c>
      <c r="W60">
        <v>1.9329552809334836</v>
      </c>
      <c r="X60">
        <v>0</v>
      </c>
      <c r="Y60">
        <v>19.574803235588533</v>
      </c>
      <c r="Z60">
        <v>0</v>
      </c>
      <c r="AA60">
        <v>48.32086938795706</v>
      </c>
      <c r="AB60">
        <v>0</v>
      </c>
      <c r="AC60">
        <v>0</v>
      </c>
      <c r="AD60">
        <v>0</v>
      </c>
      <c r="AE60">
        <v>69.828627904479077</v>
      </c>
    </row>
    <row r="61" spans="1:31" x14ac:dyDescent="0.25">
      <c r="A61">
        <v>2138627</v>
      </c>
      <c r="B61">
        <v>1</v>
      </c>
      <c r="C61" t="s">
        <v>81</v>
      </c>
      <c r="D61" t="s">
        <v>117</v>
      </c>
      <c r="E61" t="s">
        <v>131</v>
      </c>
      <c r="F61" t="s">
        <v>340</v>
      </c>
      <c r="G61" t="s">
        <v>231</v>
      </c>
      <c r="H61" t="s">
        <v>134</v>
      </c>
      <c r="I61" t="s">
        <v>135</v>
      </c>
      <c r="J61" t="s">
        <v>136</v>
      </c>
      <c r="K61" t="s">
        <v>137</v>
      </c>
      <c r="L61" t="s">
        <v>341</v>
      </c>
      <c r="M61" t="s">
        <v>342</v>
      </c>
      <c r="N61">
        <v>1.626666666</v>
      </c>
      <c r="O61">
        <v>0</v>
      </c>
      <c r="P61">
        <v>18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9.0633521985312004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9.0633521985312004</v>
      </c>
    </row>
    <row r="62" spans="1:31" x14ac:dyDescent="0.25">
      <c r="A62">
        <v>2138633</v>
      </c>
      <c r="B62">
        <v>1</v>
      </c>
      <c r="C62" t="s">
        <v>81</v>
      </c>
      <c r="D62" t="s">
        <v>118</v>
      </c>
      <c r="E62" t="s">
        <v>161</v>
      </c>
      <c r="F62" t="s">
        <v>343</v>
      </c>
      <c r="G62" t="s">
        <v>215</v>
      </c>
      <c r="H62" t="s">
        <v>134</v>
      </c>
      <c r="I62" t="s">
        <v>135</v>
      </c>
      <c r="J62" t="s">
        <v>136</v>
      </c>
      <c r="K62" t="s">
        <v>137</v>
      </c>
      <c r="L62" t="s">
        <v>344</v>
      </c>
      <c r="M62" t="s">
        <v>345</v>
      </c>
      <c r="N62">
        <v>2.0811111109999998</v>
      </c>
      <c r="O62">
        <v>0</v>
      </c>
      <c r="P62">
        <v>4</v>
      </c>
      <c r="Q62">
        <v>0</v>
      </c>
      <c r="R62">
        <v>0</v>
      </c>
      <c r="S62">
        <v>0</v>
      </c>
      <c r="T62">
        <v>1</v>
      </c>
      <c r="U62">
        <v>0</v>
      </c>
      <c r="V62">
        <v>0</v>
      </c>
      <c r="W62">
        <v>0</v>
      </c>
      <c r="X62">
        <v>2.3821040005663003</v>
      </c>
      <c r="Y62">
        <v>0</v>
      </c>
      <c r="Z62">
        <v>0</v>
      </c>
      <c r="AA62">
        <v>0</v>
      </c>
      <c r="AB62">
        <v>1.6404479852304168</v>
      </c>
      <c r="AC62">
        <v>0</v>
      </c>
      <c r="AD62">
        <v>0</v>
      </c>
      <c r="AE62">
        <v>4.0225519857967171</v>
      </c>
    </row>
    <row r="63" spans="1:31" x14ac:dyDescent="0.25">
      <c r="A63">
        <v>2138636</v>
      </c>
      <c r="B63">
        <v>1</v>
      </c>
      <c r="C63" t="s">
        <v>80</v>
      </c>
      <c r="D63" t="s">
        <v>87</v>
      </c>
      <c r="E63" t="s">
        <v>206</v>
      </c>
      <c r="F63" t="s">
        <v>346</v>
      </c>
      <c r="G63" t="s">
        <v>328</v>
      </c>
      <c r="H63" t="s">
        <v>134</v>
      </c>
      <c r="I63" t="s">
        <v>135</v>
      </c>
      <c r="J63" t="s">
        <v>136</v>
      </c>
      <c r="K63" t="s">
        <v>137</v>
      </c>
      <c r="L63" t="s">
        <v>347</v>
      </c>
      <c r="M63" t="s">
        <v>348</v>
      </c>
      <c r="N63">
        <v>4.3283333329999998</v>
      </c>
      <c r="O63">
        <v>0</v>
      </c>
      <c r="P63">
        <v>18</v>
      </c>
      <c r="Q63">
        <v>0</v>
      </c>
      <c r="R63">
        <v>0</v>
      </c>
      <c r="S63">
        <v>0</v>
      </c>
      <c r="T63">
        <v>2</v>
      </c>
      <c r="U63">
        <v>0</v>
      </c>
      <c r="V63">
        <v>0</v>
      </c>
      <c r="W63">
        <v>0</v>
      </c>
      <c r="X63">
        <v>22.016078896991171</v>
      </c>
      <c r="Y63">
        <v>0</v>
      </c>
      <c r="Z63">
        <v>0</v>
      </c>
      <c r="AA63">
        <v>0</v>
      </c>
      <c r="AB63">
        <v>2.7211138644002002</v>
      </c>
      <c r="AC63">
        <v>0</v>
      </c>
      <c r="AD63">
        <v>0</v>
      </c>
      <c r="AE63">
        <v>24.73719276139137</v>
      </c>
    </row>
    <row r="64" spans="1:31" x14ac:dyDescent="0.25">
      <c r="A64">
        <v>2138637</v>
      </c>
      <c r="B64">
        <v>1</v>
      </c>
      <c r="C64" t="s">
        <v>81</v>
      </c>
      <c r="D64" t="s">
        <v>114</v>
      </c>
      <c r="E64" t="s">
        <v>140</v>
      </c>
      <c r="F64" t="s">
        <v>349</v>
      </c>
      <c r="G64" t="s">
        <v>142</v>
      </c>
      <c r="H64" t="s">
        <v>143</v>
      </c>
      <c r="I64" t="s">
        <v>135</v>
      </c>
      <c r="J64" t="s">
        <v>136</v>
      </c>
      <c r="K64" t="s">
        <v>137</v>
      </c>
      <c r="L64" t="s">
        <v>350</v>
      </c>
      <c r="M64" t="s">
        <v>351</v>
      </c>
      <c r="N64">
        <v>0.191111111</v>
      </c>
      <c r="O64">
        <v>0</v>
      </c>
      <c r="P64">
        <v>1610</v>
      </c>
      <c r="Q64">
        <v>0</v>
      </c>
      <c r="R64">
        <v>44</v>
      </c>
      <c r="S64">
        <v>2</v>
      </c>
      <c r="T64">
        <v>139</v>
      </c>
      <c r="U64">
        <v>0</v>
      </c>
      <c r="V64">
        <v>1</v>
      </c>
      <c r="W64">
        <v>0</v>
      </c>
      <c r="X64">
        <v>32.353217838488384</v>
      </c>
      <c r="Y64">
        <v>0</v>
      </c>
      <c r="Z64">
        <v>0.18672564671083333</v>
      </c>
      <c r="AA64">
        <v>0.64509150073836663</v>
      </c>
      <c r="AB64">
        <v>6.2294981533952614</v>
      </c>
      <c r="AC64">
        <v>0</v>
      </c>
      <c r="AD64">
        <v>0</v>
      </c>
      <c r="AE64">
        <v>39.414533139332846</v>
      </c>
    </row>
    <row r="65" spans="1:31" x14ac:dyDescent="0.25">
      <c r="A65">
        <v>2138643</v>
      </c>
      <c r="B65">
        <v>1</v>
      </c>
      <c r="C65" t="s">
        <v>80</v>
      </c>
      <c r="D65" t="s">
        <v>82</v>
      </c>
      <c r="E65" t="s">
        <v>174</v>
      </c>
      <c r="F65" t="s">
        <v>352</v>
      </c>
      <c r="G65" t="s">
        <v>300</v>
      </c>
      <c r="H65" t="s">
        <v>134</v>
      </c>
      <c r="I65" t="s">
        <v>135</v>
      </c>
      <c r="J65" t="s">
        <v>136</v>
      </c>
      <c r="K65" t="s">
        <v>137</v>
      </c>
      <c r="L65" t="s">
        <v>353</v>
      </c>
      <c r="M65" t="s">
        <v>354</v>
      </c>
      <c r="N65">
        <v>1.893333333</v>
      </c>
      <c r="O65">
        <v>0</v>
      </c>
      <c r="P65">
        <v>140</v>
      </c>
      <c r="Q65">
        <v>0</v>
      </c>
      <c r="R65">
        <v>0</v>
      </c>
      <c r="S65">
        <v>0</v>
      </c>
      <c r="T65">
        <v>1</v>
      </c>
      <c r="U65">
        <v>0</v>
      </c>
      <c r="V65">
        <v>0</v>
      </c>
      <c r="W65">
        <v>0</v>
      </c>
      <c r="X65">
        <v>89.767800235901461</v>
      </c>
      <c r="Y65">
        <v>0</v>
      </c>
      <c r="Z65">
        <v>0</v>
      </c>
      <c r="AA65">
        <v>0</v>
      </c>
      <c r="AB65">
        <v>1.5350989358586</v>
      </c>
      <c r="AC65">
        <v>0</v>
      </c>
      <c r="AD65">
        <v>0</v>
      </c>
      <c r="AE65">
        <v>91.30289917176006</v>
      </c>
    </row>
    <row r="66" spans="1:31" x14ac:dyDescent="0.25">
      <c r="A66">
        <v>2138646</v>
      </c>
      <c r="B66">
        <v>1</v>
      </c>
      <c r="C66" t="s">
        <v>80</v>
      </c>
      <c r="D66" t="s">
        <v>97</v>
      </c>
      <c r="E66" t="s">
        <v>131</v>
      </c>
      <c r="F66" t="s">
        <v>355</v>
      </c>
      <c r="G66" t="s">
        <v>152</v>
      </c>
      <c r="H66" t="s">
        <v>134</v>
      </c>
      <c r="I66" t="s">
        <v>135</v>
      </c>
      <c r="J66" t="s">
        <v>136</v>
      </c>
      <c r="K66" t="s">
        <v>137</v>
      </c>
      <c r="L66" t="s">
        <v>356</v>
      </c>
      <c r="M66" t="s">
        <v>357</v>
      </c>
      <c r="N66">
        <v>2.4047222220000002</v>
      </c>
      <c r="O66">
        <v>0</v>
      </c>
      <c r="P66">
        <v>0</v>
      </c>
      <c r="Q66">
        <v>0</v>
      </c>
      <c r="R66">
        <v>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0.41249970794724999</v>
      </c>
      <c r="AA66">
        <v>0</v>
      </c>
      <c r="AB66">
        <v>0</v>
      </c>
      <c r="AC66">
        <v>0</v>
      </c>
      <c r="AD66">
        <v>0</v>
      </c>
      <c r="AE66">
        <v>0.41249970794724999</v>
      </c>
    </row>
    <row r="67" spans="1:31" x14ac:dyDescent="0.25">
      <c r="A67">
        <v>2138647</v>
      </c>
      <c r="B67">
        <v>1</v>
      </c>
      <c r="C67" t="s">
        <v>81</v>
      </c>
      <c r="D67" t="s">
        <v>123</v>
      </c>
      <c r="E67" t="s">
        <v>196</v>
      </c>
      <c r="F67" t="s">
        <v>358</v>
      </c>
      <c r="G67" t="s">
        <v>142</v>
      </c>
      <c r="H67" t="s">
        <v>143</v>
      </c>
      <c r="I67" t="s">
        <v>135</v>
      </c>
      <c r="J67" t="s">
        <v>136</v>
      </c>
      <c r="K67" t="s">
        <v>137</v>
      </c>
      <c r="L67" t="s">
        <v>359</v>
      </c>
      <c r="M67" t="s">
        <v>360</v>
      </c>
      <c r="N67">
        <v>0.175277777</v>
      </c>
      <c r="O67">
        <v>0</v>
      </c>
      <c r="P67">
        <v>5519</v>
      </c>
      <c r="Q67">
        <v>0</v>
      </c>
      <c r="R67">
        <v>5</v>
      </c>
      <c r="S67">
        <v>1</v>
      </c>
      <c r="T67">
        <v>404</v>
      </c>
      <c r="U67">
        <v>0</v>
      </c>
      <c r="V67">
        <v>4</v>
      </c>
      <c r="W67">
        <v>0</v>
      </c>
      <c r="X67">
        <v>214.84457857968201</v>
      </c>
      <c r="Y67">
        <v>0</v>
      </c>
      <c r="Z67">
        <v>0.54780084651786676</v>
      </c>
      <c r="AA67">
        <v>0.45087245998666664</v>
      </c>
      <c r="AB67">
        <v>37.238985430213575</v>
      </c>
      <c r="AC67">
        <v>0</v>
      </c>
      <c r="AD67">
        <v>1.9994703583090001</v>
      </c>
      <c r="AE67">
        <v>255.08170767470912</v>
      </c>
    </row>
    <row r="68" spans="1:31" x14ac:dyDescent="0.25">
      <c r="A68">
        <v>2138649</v>
      </c>
      <c r="B68">
        <v>1</v>
      </c>
      <c r="C68" t="s">
        <v>80</v>
      </c>
      <c r="D68" t="s">
        <v>82</v>
      </c>
      <c r="E68" t="s">
        <v>131</v>
      </c>
      <c r="F68" t="s">
        <v>361</v>
      </c>
      <c r="G68" t="s">
        <v>152</v>
      </c>
      <c r="H68" t="s">
        <v>134</v>
      </c>
      <c r="I68" t="s">
        <v>135</v>
      </c>
      <c r="J68" t="s">
        <v>136</v>
      </c>
      <c r="K68" t="s">
        <v>137</v>
      </c>
      <c r="L68" t="s">
        <v>362</v>
      </c>
      <c r="M68" t="s">
        <v>363</v>
      </c>
      <c r="N68">
        <v>6.2225000000000001</v>
      </c>
      <c r="O68">
        <v>0</v>
      </c>
      <c r="P68">
        <v>1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2.2213805397944499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2.2213805397944499</v>
      </c>
    </row>
    <row r="69" spans="1:31" x14ac:dyDescent="0.25">
      <c r="A69">
        <v>2138651</v>
      </c>
      <c r="B69">
        <v>1</v>
      </c>
      <c r="C69" t="s">
        <v>81</v>
      </c>
      <c r="D69" t="s">
        <v>119</v>
      </c>
      <c r="E69" t="s">
        <v>131</v>
      </c>
      <c r="F69" t="s">
        <v>364</v>
      </c>
      <c r="G69" t="s">
        <v>152</v>
      </c>
      <c r="H69" t="s">
        <v>134</v>
      </c>
      <c r="I69" t="s">
        <v>135</v>
      </c>
      <c r="J69" t="s">
        <v>136</v>
      </c>
      <c r="K69" t="s">
        <v>137</v>
      </c>
      <c r="L69" t="s">
        <v>365</v>
      </c>
      <c r="M69" t="s">
        <v>366</v>
      </c>
      <c r="N69">
        <v>0.883611111</v>
      </c>
      <c r="O69">
        <v>0</v>
      </c>
      <c r="P69">
        <v>2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0.75521531738565006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0.75521531738565006</v>
      </c>
    </row>
    <row r="70" spans="1:31" x14ac:dyDescent="0.25">
      <c r="A70">
        <v>2138653</v>
      </c>
      <c r="B70">
        <v>1</v>
      </c>
      <c r="C70" t="s">
        <v>81</v>
      </c>
      <c r="D70" t="s">
        <v>126</v>
      </c>
      <c r="E70" t="s">
        <v>131</v>
      </c>
      <c r="F70" t="s">
        <v>367</v>
      </c>
      <c r="G70" t="s">
        <v>152</v>
      </c>
      <c r="H70" t="s">
        <v>134</v>
      </c>
      <c r="I70" t="s">
        <v>135</v>
      </c>
      <c r="J70" t="s">
        <v>136</v>
      </c>
      <c r="K70" t="s">
        <v>137</v>
      </c>
      <c r="L70" t="s">
        <v>368</v>
      </c>
      <c r="M70" t="s">
        <v>369</v>
      </c>
      <c r="N70">
        <v>0.98833333300000004</v>
      </c>
      <c r="O70">
        <v>0</v>
      </c>
      <c r="P70">
        <v>1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0.45927891172800001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0.45927891172800001</v>
      </c>
    </row>
    <row r="71" spans="1:31" x14ac:dyDescent="0.25">
      <c r="A71">
        <v>2138655</v>
      </c>
      <c r="B71">
        <v>1</v>
      </c>
      <c r="C71" t="s">
        <v>80</v>
      </c>
      <c r="D71" t="s">
        <v>100</v>
      </c>
      <c r="E71" t="s">
        <v>131</v>
      </c>
      <c r="F71" t="s">
        <v>370</v>
      </c>
      <c r="G71" t="s">
        <v>152</v>
      </c>
      <c r="H71" t="s">
        <v>134</v>
      </c>
      <c r="I71" t="s">
        <v>135</v>
      </c>
      <c r="J71" t="s">
        <v>136</v>
      </c>
      <c r="K71" t="s">
        <v>137</v>
      </c>
      <c r="L71" t="s">
        <v>371</v>
      </c>
      <c r="M71" t="s">
        <v>372</v>
      </c>
      <c r="N71">
        <v>1.0649999999999999</v>
      </c>
      <c r="O71">
        <v>0</v>
      </c>
      <c r="P71">
        <v>1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0.43426744282710006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0.43426744282710006</v>
      </c>
    </row>
    <row r="72" spans="1:31" x14ac:dyDescent="0.25">
      <c r="A72">
        <v>2138658</v>
      </c>
      <c r="B72">
        <v>1</v>
      </c>
      <c r="C72" t="s">
        <v>81</v>
      </c>
      <c r="D72" t="s">
        <v>112</v>
      </c>
      <c r="E72" t="s">
        <v>174</v>
      </c>
      <c r="F72" t="s">
        <v>373</v>
      </c>
      <c r="G72" t="s">
        <v>374</v>
      </c>
      <c r="H72" t="s">
        <v>134</v>
      </c>
      <c r="I72" t="s">
        <v>135</v>
      </c>
      <c r="J72" t="s">
        <v>136</v>
      </c>
      <c r="K72" t="s">
        <v>137</v>
      </c>
      <c r="L72" t="s">
        <v>375</v>
      </c>
      <c r="M72" t="s">
        <v>376</v>
      </c>
      <c r="N72">
        <v>1.2280555550000001</v>
      </c>
      <c r="O72">
        <v>0</v>
      </c>
      <c r="P72">
        <v>5</v>
      </c>
      <c r="Q72">
        <v>0</v>
      </c>
      <c r="R72">
        <v>2</v>
      </c>
      <c r="S72">
        <v>0</v>
      </c>
      <c r="T72">
        <v>1</v>
      </c>
      <c r="U72">
        <v>0</v>
      </c>
      <c r="V72">
        <v>0</v>
      </c>
      <c r="W72">
        <v>0</v>
      </c>
      <c r="X72">
        <v>2.9741525393354502</v>
      </c>
      <c r="Y72">
        <v>0</v>
      </c>
      <c r="Z72">
        <v>0.54747228207405008</v>
      </c>
      <c r="AA72">
        <v>0</v>
      </c>
      <c r="AB72">
        <v>0.28401276366645001</v>
      </c>
      <c r="AC72">
        <v>0</v>
      </c>
      <c r="AD72">
        <v>0</v>
      </c>
      <c r="AE72">
        <v>3.8056375850759503</v>
      </c>
    </row>
    <row r="73" spans="1:31" x14ac:dyDescent="0.25">
      <c r="A73">
        <v>2138659</v>
      </c>
      <c r="B73">
        <v>1</v>
      </c>
      <c r="C73" t="s">
        <v>81</v>
      </c>
      <c r="D73" t="s">
        <v>123</v>
      </c>
      <c r="E73" t="s">
        <v>174</v>
      </c>
      <c r="F73" t="s">
        <v>377</v>
      </c>
      <c r="G73" t="s">
        <v>187</v>
      </c>
      <c r="H73" t="s">
        <v>134</v>
      </c>
      <c r="I73" t="s">
        <v>135</v>
      </c>
      <c r="J73" t="s">
        <v>136</v>
      </c>
      <c r="K73" t="s">
        <v>137</v>
      </c>
      <c r="L73" t="s">
        <v>378</v>
      </c>
      <c r="M73" t="s">
        <v>379</v>
      </c>
      <c r="N73">
        <v>4.5647222220000003</v>
      </c>
      <c r="O73">
        <v>0</v>
      </c>
      <c r="P73">
        <v>0</v>
      </c>
      <c r="Q73">
        <v>0</v>
      </c>
      <c r="R73">
        <v>2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5.5597715165356334</v>
      </c>
      <c r="AA73">
        <v>0</v>
      </c>
      <c r="AB73">
        <v>0</v>
      </c>
      <c r="AC73">
        <v>0</v>
      </c>
      <c r="AD73">
        <v>0</v>
      </c>
      <c r="AE73">
        <v>5.5597715165356334</v>
      </c>
    </row>
    <row r="74" spans="1:31" x14ac:dyDescent="0.25">
      <c r="A74">
        <v>2138661</v>
      </c>
      <c r="B74">
        <v>1</v>
      </c>
      <c r="C74" t="s">
        <v>80</v>
      </c>
      <c r="D74" t="s">
        <v>88</v>
      </c>
      <c r="E74" t="s">
        <v>131</v>
      </c>
      <c r="F74" t="s">
        <v>380</v>
      </c>
      <c r="G74" t="s">
        <v>133</v>
      </c>
      <c r="H74" t="s">
        <v>134</v>
      </c>
      <c r="I74" t="s">
        <v>135</v>
      </c>
      <c r="J74" t="s">
        <v>136</v>
      </c>
      <c r="K74" t="s">
        <v>137</v>
      </c>
      <c r="L74" t="s">
        <v>381</v>
      </c>
      <c r="M74" t="s">
        <v>382</v>
      </c>
      <c r="N74">
        <v>1.9111111110000001</v>
      </c>
      <c r="O74">
        <v>0</v>
      </c>
      <c r="P74">
        <v>12</v>
      </c>
      <c r="Q74">
        <v>0</v>
      </c>
      <c r="R74">
        <v>0</v>
      </c>
      <c r="S74">
        <v>0</v>
      </c>
      <c r="T74">
        <v>1</v>
      </c>
      <c r="U74">
        <v>0</v>
      </c>
      <c r="V74">
        <v>0</v>
      </c>
      <c r="W74">
        <v>0</v>
      </c>
      <c r="X74">
        <v>6.4781954480508324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6.4781954480508324</v>
      </c>
    </row>
    <row r="75" spans="1:31" x14ac:dyDescent="0.25">
      <c r="A75">
        <v>2138663</v>
      </c>
      <c r="B75">
        <v>1</v>
      </c>
      <c r="C75" t="s">
        <v>81</v>
      </c>
      <c r="D75" t="s">
        <v>128</v>
      </c>
      <c r="E75" t="s">
        <v>174</v>
      </c>
      <c r="F75" t="s">
        <v>383</v>
      </c>
      <c r="G75" t="s">
        <v>384</v>
      </c>
      <c r="H75" t="s">
        <v>134</v>
      </c>
      <c r="I75" t="s">
        <v>135</v>
      </c>
      <c r="J75" t="s">
        <v>136</v>
      </c>
      <c r="K75" t="s">
        <v>137</v>
      </c>
      <c r="L75" t="s">
        <v>385</v>
      </c>
      <c r="M75" t="s">
        <v>386</v>
      </c>
      <c r="N75">
        <v>6.9847222220000003</v>
      </c>
      <c r="O75">
        <v>0</v>
      </c>
      <c r="P75">
        <v>93</v>
      </c>
      <c r="Q75">
        <v>0</v>
      </c>
      <c r="R75">
        <v>0</v>
      </c>
      <c r="S75">
        <v>0</v>
      </c>
      <c r="T75">
        <v>1</v>
      </c>
      <c r="U75">
        <v>0</v>
      </c>
      <c r="V75">
        <v>0</v>
      </c>
      <c r="W75">
        <v>0</v>
      </c>
      <c r="X75">
        <v>128.9427482428683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128.9427482428683</v>
      </c>
    </row>
    <row r="76" spans="1:31" x14ac:dyDescent="0.25">
      <c r="A76">
        <v>2138668</v>
      </c>
      <c r="B76">
        <v>1</v>
      </c>
      <c r="C76" t="s">
        <v>80</v>
      </c>
      <c r="D76" t="s">
        <v>100</v>
      </c>
      <c r="E76" t="s">
        <v>174</v>
      </c>
      <c r="F76" t="s">
        <v>255</v>
      </c>
      <c r="G76" t="s">
        <v>187</v>
      </c>
      <c r="H76" t="s">
        <v>134</v>
      </c>
      <c r="I76" t="s">
        <v>135</v>
      </c>
      <c r="J76" t="s">
        <v>136</v>
      </c>
      <c r="K76" t="s">
        <v>137</v>
      </c>
      <c r="L76" t="s">
        <v>387</v>
      </c>
      <c r="M76" t="s">
        <v>388</v>
      </c>
      <c r="N76">
        <v>0.88194444400000005</v>
      </c>
      <c r="O76">
        <v>0</v>
      </c>
      <c r="P76">
        <v>0</v>
      </c>
      <c r="Q76">
        <v>0</v>
      </c>
      <c r="R76">
        <v>1</v>
      </c>
      <c r="S76">
        <v>0</v>
      </c>
      <c r="T76">
        <v>3</v>
      </c>
      <c r="U76">
        <v>0</v>
      </c>
      <c r="V76">
        <v>0</v>
      </c>
      <c r="W76">
        <v>0</v>
      </c>
      <c r="X76">
        <v>0</v>
      </c>
      <c r="Y76">
        <v>0</v>
      </c>
      <c r="Z76">
        <v>1.7827800365833334E-2</v>
      </c>
      <c r="AA76">
        <v>0</v>
      </c>
      <c r="AB76">
        <v>0.32626050291541669</v>
      </c>
      <c r="AC76">
        <v>0</v>
      </c>
      <c r="AD76">
        <v>0</v>
      </c>
      <c r="AE76">
        <v>0.34408830328125001</v>
      </c>
    </row>
    <row r="77" spans="1:31" x14ac:dyDescent="0.25">
      <c r="A77">
        <v>2138669</v>
      </c>
      <c r="B77">
        <v>1</v>
      </c>
      <c r="C77" t="s">
        <v>81</v>
      </c>
      <c r="D77" t="s">
        <v>128</v>
      </c>
      <c r="E77" t="s">
        <v>161</v>
      </c>
      <c r="F77" t="s">
        <v>389</v>
      </c>
      <c r="G77" t="s">
        <v>215</v>
      </c>
      <c r="H77" t="s">
        <v>134</v>
      </c>
      <c r="I77" t="s">
        <v>135</v>
      </c>
      <c r="J77" t="s">
        <v>136</v>
      </c>
      <c r="K77" t="s">
        <v>137</v>
      </c>
      <c r="L77" t="s">
        <v>390</v>
      </c>
      <c r="M77" t="s">
        <v>391</v>
      </c>
      <c r="N77">
        <v>1.540277777</v>
      </c>
      <c r="O77">
        <v>0</v>
      </c>
      <c r="P77">
        <v>407</v>
      </c>
      <c r="Q77">
        <v>0</v>
      </c>
      <c r="R77">
        <v>1</v>
      </c>
      <c r="S77">
        <v>0</v>
      </c>
      <c r="T77">
        <v>31</v>
      </c>
      <c r="U77">
        <v>0</v>
      </c>
      <c r="V77">
        <v>0</v>
      </c>
      <c r="W77">
        <v>0</v>
      </c>
      <c r="X77">
        <v>141.58363723853904</v>
      </c>
      <c r="Y77">
        <v>0</v>
      </c>
      <c r="Z77">
        <v>0.75635738365635008</v>
      </c>
      <c r="AA77">
        <v>0</v>
      </c>
      <c r="AB77">
        <v>29.758160855250214</v>
      </c>
      <c r="AC77">
        <v>0</v>
      </c>
      <c r="AD77">
        <v>0</v>
      </c>
      <c r="AE77">
        <v>172.0981554774456</v>
      </c>
    </row>
    <row r="78" spans="1:31" x14ac:dyDescent="0.25">
      <c r="A78">
        <v>2138670</v>
      </c>
      <c r="B78">
        <v>1</v>
      </c>
      <c r="C78" t="s">
        <v>80</v>
      </c>
      <c r="D78" t="s">
        <v>90</v>
      </c>
      <c r="E78" t="s">
        <v>131</v>
      </c>
      <c r="F78" t="s">
        <v>392</v>
      </c>
      <c r="G78" t="s">
        <v>231</v>
      </c>
      <c r="H78" t="s">
        <v>134</v>
      </c>
      <c r="I78" t="s">
        <v>135</v>
      </c>
      <c r="J78" t="s">
        <v>136</v>
      </c>
      <c r="K78" t="s">
        <v>137</v>
      </c>
      <c r="L78" t="s">
        <v>393</v>
      </c>
      <c r="M78" t="s">
        <v>394</v>
      </c>
      <c r="N78">
        <v>1.0436111109999999</v>
      </c>
      <c r="O78">
        <v>0</v>
      </c>
      <c r="P78">
        <v>5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1.6813644457572086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1.6813644457572086</v>
      </c>
    </row>
    <row r="79" spans="1:31" x14ac:dyDescent="0.25">
      <c r="A79">
        <v>2138671</v>
      </c>
      <c r="B79">
        <v>1</v>
      </c>
      <c r="C79" t="s">
        <v>80</v>
      </c>
      <c r="D79" t="s">
        <v>107</v>
      </c>
      <c r="E79" t="s">
        <v>174</v>
      </c>
      <c r="F79" t="s">
        <v>395</v>
      </c>
      <c r="G79" t="s">
        <v>384</v>
      </c>
      <c r="H79" t="s">
        <v>134</v>
      </c>
      <c r="I79" t="s">
        <v>135</v>
      </c>
      <c r="J79" t="s">
        <v>136</v>
      </c>
      <c r="K79" t="s">
        <v>137</v>
      </c>
      <c r="L79" t="s">
        <v>396</v>
      </c>
      <c r="M79" t="s">
        <v>397</v>
      </c>
      <c r="N79">
        <v>2.198611111</v>
      </c>
      <c r="O79">
        <v>0</v>
      </c>
      <c r="P79">
        <v>42</v>
      </c>
      <c r="Q79">
        <v>0</v>
      </c>
      <c r="R79">
        <v>0</v>
      </c>
      <c r="S79">
        <v>0</v>
      </c>
      <c r="T79">
        <v>3</v>
      </c>
      <c r="U79">
        <v>0</v>
      </c>
      <c r="V79">
        <v>0</v>
      </c>
      <c r="W79">
        <v>0</v>
      </c>
      <c r="X79">
        <v>18.194844369142366</v>
      </c>
      <c r="Y79">
        <v>0</v>
      </c>
      <c r="Z79">
        <v>0</v>
      </c>
      <c r="AA79">
        <v>0</v>
      </c>
      <c r="AB79">
        <v>0.57982526101252518</v>
      </c>
      <c r="AC79">
        <v>0</v>
      </c>
      <c r="AD79">
        <v>0</v>
      </c>
      <c r="AE79">
        <v>18.774669630154893</v>
      </c>
    </row>
    <row r="80" spans="1:31" x14ac:dyDescent="0.25">
      <c r="A80">
        <v>2138676</v>
      </c>
      <c r="B80">
        <v>1</v>
      </c>
      <c r="C80" t="s">
        <v>81</v>
      </c>
      <c r="D80" t="s">
        <v>121</v>
      </c>
      <c r="E80" t="s">
        <v>174</v>
      </c>
      <c r="F80" t="s">
        <v>398</v>
      </c>
      <c r="G80" t="s">
        <v>187</v>
      </c>
      <c r="H80" t="s">
        <v>134</v>
      </c>
      <c r="I80" t="s">
        <v>135</v>
      </c>
      <c r="J80" t="s">
        <v>136</v>
      </c>
      <c r="K80" t="s">
        <v>137</v>
      </c>
      <c r="L80" t="s">
        <v>399</v>
      </c>
      <c r="M80" t="s">
        <v>400</v>
      </c>
      <c r="N80">
        <v>3.5438888880000001</v>
      </c>
      <c r="O80">
        <v>0</v>
      </c>
      <c r="P80">
        <v>9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4.7409636470029008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4.7409636470029008</v>
      </c>
    </row>
    <row r="81" spans="1:31" x14ac:dyDescent="0.25">
      <c r="A81">
        <v>2138677</v>
      </c>
      <c r="B81">
        <v>1</v>
      </c>
      <c r="C81" t="s">
        <v>81</v>
      </c>
      <c r="D81" t="s">
        <v>127</v>
      </c>
      <c r="E81" t="s">
        <v>131</v>
      </c>
      <c r="F81" t="s">
        <v>401</v>
      </c>
      <c r="G81" t="s">
        <v>152</v>
      </c>
      <c r="H81" t="s">
        <v>134</v>
      </c>
      <c r="I81" t="s">
        <v>135</v>
      </c>
      <c r="J81" t="s">
        <v>136</v>
      </c>
      <c r="K81" t="s">
        <v>137</v>
      </c>
      <c r="L81" t="s">
        <v>402</v>
      </c>
      <c r="M81" t="s">
        <v>403</v>
      </c>
      <c r="N81">
        <v>4.659444444</v>
      </c>
      <c r="O81">
        <v>0</v>
      </c>
      <c r="P81">
        <v>1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2.7596094007008336E-2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2.7596094007008336E-2</v>
      </c>
    </row>
    <row r="82" spans="1:31" x14ac:dyDescent="0.25">
      <c r="A82">
        <v>2138678</v>
      </c>
      <c r="B82">
        <v>1</v>
      </c>
      <c r="C82" t="s">
        <v>80</v>
      </c>
      <c r="D82" t="s">
        <v>93</v>
      </c>
      <c r="E82" t="s">
        <v>131</v>
      </c>
      <c r="F82" t="s">
        <v>404</v>
      </c>
      <c r="G82" t="s">
        <v>133</v>
      </c>
      <c r="H82" t="s">
        <v>134</v>
      </c>
      <c r="I82" t="s">
        <v>135</v>
      </c>
      <c r="J82" t="s">
        <v>136</v>
      </c>
      <c r="K82" t="s">
        <v>137</v>
      </c>
      <c r="L82" t="s">
        <v>405</v>
      </c>
      <c r="M82" t="s">
        <v>406</v>
      </c>
      <c r="N82">
        <v>0.75972222199999995</v>
      </c>
      <c r="O82">
        <v>0</v>
      </c>
      <c r="P82">
        <v>0</v>
      </c>
      <c r="Q82">
        <v>0</v>
      </c>
      <c r="R82">
        <v>0</v>
      </c>
      <c r="S82">
        <v>0</v>
      </c>
      <c r="T82">
        <v>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7.9624219440507495</v>
      </c>
      <c r="AC82">
        <v>0</v>
      </c>
      <c r="AD82">
        <v>0</v>
      </c>
      <c r="AE82">
        <v>7.9624219440507495</v>
      </c>
    </row>
    <row r="83" spans="1:31" x14ac:dyDescent="0.25">
      <c r="A83">
        <v>2138679</v>
      </c>
      <c r="B83">
        <v>1</v>
      </c>
      <c r="C83" t="s">
        <v>80</v>
      </c>
      <c r="D83" t="s">
        <v>105</v>
      </c>
      <c r="E83" t="s">
        <v>224</v>
      </c>
      <c r="F83" t="s">
        <v>407</v>
      </c>
      <c r="G83" t="s">
        <v>142</v>
      </c>
      <c r="H83" t="s">
        <v>143</v>
      </c>
      <c r="I83" t="s">
        <v>135</v>
      </c>
      <c r="J83" t="s">
        <v>136</v>
      </c>
      <c r="K83" t="s">
        <v>137</v>
      </c>
      <c r="L83" t="s">
        <v>408</v>
      </c>
      <c r="M83" t="s">
        <v>409</v>
      </c>
      <c r="N83">
        <v>6.6666665999999999E-2</v>
      </c>
      <c r="O83">
        <v>1</v>
      </c>
      <c r="P83">
        <v>4272</v>
      </c>
      <c r="Q83">
        <v>8</v>
      </c>
      <c r="R83">
        <v>7</v>
      </c>
      <c r="S83">
        <v>27</v>
      </c>
      <c r="T83">
        <v>295</v>
      </c>
      <c r="U83">
        <v>10</v>
      </c>
      <c r="V83">
        <v>17</v>
      </c>
      <c r="W83">
        <v>3.9395074012000007E-2</v>
      </c>
      <c r="X83">
        <v>86.676699748660113</v>
      </c>
      <c r="Y83">
        <v>3.8148152402880005</v>
      </c>
      <c r="Z83">
        <v>9.9387085080000021E-2</v>
      </c>
      <c r="AA83">
        <v>18.932085028332004</v>
      </c>
      <c r="AB83">
        <v>18.879996127053989</v>
      </c>
      <c r="AC83">
        <v>146.18615970361998</v>
      </c>
      <c r="AD83">
        <v>14.7999254285</v>
      </c>
      <c r="AE83">
        <v>289.42846343554612</v>
      </c>
    </row>
    <row r="84" spans="1:31" x14ac:dyDescent="0.25">
      <c r="A84">
        <v>2138680</v>
      </c>
      <c r="B84">
        <v>1</v>
      </c>
      <c r="C84" t="s">
        <v>80</v>
      </c>
      <c r="D84" t="s">
        <v>85</v>
      </c>
      <c r="E84" t="s">
        <v>146</v>
      </c>
      <c r="F84" t="s">
        <v>410</v>
      </c>
      <c r="G84" t="s">
        <v>411</v>
      </c>
      <c r="H84" t="s">
        <v>143</v>
      </c>
      <c r="I84" t="s">
        <v>135</v>
      </c>
      <c r="J84" t="s">
        <v>136</v>
      </c>
      <c r="K84" t="s">
        <v>137</v>
      </c>
      <c r="L84" t="s">
        <v>412</v>
      </c>
      <c r="M84" t="s">
        <v>413</v>
      </c>
      <c r="N84">
        <v>1.165</v>
      </c>
      <c r="O84">
        <v>0</v>
      </c>
      <c r="P84">
        <v>512</v>
      </c>
      <c r="Q84">
        <v>0</v>
      </c>
      <c r="R84">
        <v>0</v>
      </c>
      <c r="S84">
        <v>0</v>
      </c>
      <c r="T84">
        <v>43</v>
      </c>
      <c r="U84">
        <v>0</v>
      </c>
      <c r="V84">
        <v>0</v>
      </c>
      <c r="W84">
        <v>0</v>
      </c>
      <c r="X84">
        <v>156.88704004465677</v>
      </c>
      <c r="Y84">
        <v>0</v>
      </c>
      <c r="Z84">
        <v>0</v>
      </c>
      <c r="AA84">
        <v>0</v>
      </c>
      <c r="AB84">
        <v>25.656099849379302</v>
      </c>
      <c r="AC84">
        <v>0</v>
      </c>
      <c r="AD84">
        <v>0</v>
      </c>
      <c r="AE84">
        <v>182.54313989403607</v>
      </c>
    </row>
    <row r="85" spans="1:31" x14ac:dyDescent="0.25">
      <c r="A85">
        <v>2138682</v>
      </c>
      <c r="B85">
        <v>1</v>
      </c>
      <c r="C85" t="s">
        <v>81</v>
      </c>
      <c r="D85" t="s">
        <v>122</v>
      </c>
      <c r="E85" t="s">
        <v>161</v>
      </c>
      <c r="F85" t="s">
        <v>414</v>
      </c>
      <c r="G85" t="s">
        <v>215</v>
      </c>
      <c r="H85" t="s">
        <v>134</v>
      </c>
      <c r="I85" t="s">
        <v>135</v>
      </c>
      <c r="J85" t="s">
        <v>136</v>
      </c>
      <c r="K85" t="s">
        <v>137</v>
      </c>
      <c r="L85" t="s">
        <v>415</v>
      </c>
      <c r="M85" t="s">
        <v>416</v>
      </c>
      <c r="N85">
        <v>0.77444444400000001</v>
      </c>
      <c r="O85">
        <v>0</v>
      </c>
      <c r="P85">
        <v>101</v>
      </c>
      <c r="Q85">
        <v>0</v>
      </c>
      <c r="R85">
        <v>6</v>
      </c>
      <c r="S85">
        <v>0</v>
      </c>
      <c r="T85">
        <v>11</v>
      </c>
      <c r="U85">
        <v>0</v>
      </c>
      <c r="V85">
        <v>0</v>
      </c>
      <c r="W85">
        <v>0</v>
      </c>
      <c r="X85">
        <v>16.948735353201354</v>
      </c>
      <c r="Y85">
        <v>0</v>
      </c>
      <c r="Z85">
        <v>1.7283327630763332</v>
      </c>
      <c r="AA85">
        <v>0</v>
      </c>
      <c r="AB85">
        <v>0.89801598006630001</v>
      </c>
      <c r="AC85">
        <v>0</v>
      </c>
      <c r="AD85">
        <v>0</v>
      </c>
      <c r="AE85">
        <v>19.575084096343989</v>
      </c>
    </row>
    <row r="86" spans="1:31" x14ac:dyDescent="0.25">
      <c r="A86">
        <v>2138683</v>
      </c>
      <c r="B86">
        <v>1</v>
      </c>
      <c r="C86" t="s">
        <v>81</v>
      </c>
      <c r="D86" t="s">
        <v>121</v>
      </c>
      <c r="E86" t="s">
        <v>161</v>
      </c>
      <c r="F86" t="s">
        <v>417</v>
      </c>
      <c r="G86" t="s">
        <v>215</v>
      </c>
      <c r="H86" t="s">
        <v>134</v>
      </c>
      <c r="I86" t="s">
        <v>135</v>
      </c>
      <c r="J86" t="s">
        <v>136</v>
      </c>
      <c r="K86" t="s">
        <v>137</v>
      </c>
      <c r="L86" t="s">
        <v>418</v>
      </c>
      <c r="M86" t="s">
        <v>419</v>
      </c>
      <c r="N86">
        <v>2.0777777770000001</v>
      </c>
      <c r="O86">
        <v>0</v>
      </c>
      <c r="P86">
        <v>20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6.3944830263403336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6.3944830263403336</v>
      </c>
    </row>
    <row r="87" spans="1:31" x14ac:dyDescent="0.25">
      <c r="A87">
        <v>2138684</v>
      </c>
      <c r="B87">
        <v>1</v>
      </c>
      <c r="C87" t="s">
        <v>80</v>
      </c>
      <c r="D87" t="s">
        <v>96</v>
      </c>
      <c r="E87" t="s">
        <v>131</v>
      </c>
      <c r="F87" t="s">
        <v>420</v>
      </c>
      <c r="G87" t="s">
        <v>152</v>
      </c>
      <c r="H87" t="s">
        <v>134</v>
      </c>
      <c r="I87" t="s">
        <v>135</v>
      </c>
      <c r="J87" t="s">
        <v>136</v>
      </c>
      <c r="K87" t="s">
        <v>137</v>
      </c>
      <c r="L87" t="s">
        <v>421</v>
      </c>
      <c r="M87" t="s">
        <v>422</v>
      </c>
      <c r="N87">
        <v>2.8777777769999999</v>
      </c>
      <c r="O87">
        <v>0</v>
      </c>
      <c r="P87">
        <v>1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2.1450767327274667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2.1450767327274667</v>
      </c>
    </row>
    <row r="88" spans="1:31" x14ac:dyDescent="0.25">
      <c r="A88">
        <v>2138687</v>
      </c>
      <c r="B88">
        <v>1</v>
      </c>
      <c r="C88" t="s">
        <v>81</v>
      </c>
      <c r="D88" t="s">
        <v>127</v>
      </c>
      <c r="E88" t="s">
        <v>131</v>
      </c>
      <c r="F88" t="s">
        <v>423</v>
      </c>
      <c r="G88" t="s">
        <v>133</v>
      </c>
      <c r="H88" t="s">
        <v>134</v>
      </c>
      <c r="I88" t="s">
        <v>135</v>
      </c>
      <c r="J88" t="s">
        <v>136</v>
      </c>
      <c r="K88" t="s">
        <v>137</v>
      </c>
      <c r="L88" t="s">
        <v>424</v>
      </c>
      <c r="M88" t="s">
        <v>425</v>
      </c>
      <c r="N88">
        <v>3.8541666659999998</v>
      </c>
      <c r="O88">
        <v>0</v>
      </c>
      <c r="P88">
        <v>6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5.1102511549648844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5.1102511549648844</v>
      </c>
    </row>
    <row r="89" spans="1:31" x14ac:dyDescent="0.25">
      <c r="A89">
        <v>2138688</v>
      </c>
      <c r="B89">
        <v>1</v>
      </c>
      <c r="C89" t="s">
        <v>80</v>
      </c>
      <c r="D89" t="s">
        <v>84</v>
      </c>
      <c r="E89" t="s">
        <v>131</v>
      </c>
      <c r="F89" t="s">
        <v>426</v>
      </c>
      <c r="G89" t="s">
        <v>133</v>
      </c>
      <c r="H89" t="s">
        <v>134</v>
      </c>
      <c r="I89" t="s">
        <v>135</v>
      </c>
      <c r="J89" t="s">
        <v>136</v>
      </c>
      <c r="K89" t="s">
        <v>137</v>
      </c>
      <c r="L89" t="s">
        <v>427</v>
      </c>
      <c r="M89" t="s">
        <v>428</v>
      </c>
      <c r="N89">
        <v>2.0047222219999998</v>
      </c>
      <c r="O89">
        <v>0</v>
      </c>
      <c r="P89">
        <v>4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1.885711418670817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1.885711418670817</v>
      </c>
    </row>
    <row r="90" spans="1:31" x14ac:dyDescent="0.25">
      <c r="A90">
        <v>2138689</v>
      </c>
      <c r="B90">
        <v>1</v>
      </c>
      <c r="C90" t="s">
        <v>80</v>
      </c>
      <c r="D90" t="s">
        <v>98</v>
      </c>
      <c r="E90" t="s">
        <v>131</v>
      </c>
      <c r="F90" t="s">
        <v>429</v>
      </c>
      <c r="G90" t="s">
        <v>152</v>
      </c>
      <c r="H90" t="s">
        <v>134</v>
      </c>
      <c r="I90" t="s">
        <v>135</v>
      </c>
      <c r="J90" t="s">
        <v>136</v>
      </c>
      <c r="K90" t="s">
        <v>137</v>
      </c>
      <c r="L90" t="s">
        <v>430</v>
      </c>
      <c r="M90" t="s">
        <v>431</v>
      </c>
      <c r="N90">
        <v>1.7227777769999999</v>
      </c>
      <c r="O90">
        <v>0</v>
      </c>
      <c r="P90">
        <v>0</v>
      </c>
      <c r="Q90">
        <v>0</v>
      </c>
      <c r="R90">
        <v>1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9.8719887716666656E-5</v>
      </c>
      <c r="AA90">
        <v>0</v>
      </c>
      <c r="AB90">
        <v>0</v>
      </c>
      <c r="AC90">
        <v>0</v>
      </c>
      <c r="AD90">
        <v>0</v>
      </c>
      <c r="AE90">
        <v>9.8719887716666656E-5</v>
      </c>
    </row>
    <row r="91" spans="1:31" x14ac:dyDescent="0.25">
      <c r="A91">
        <v>2138690</v>
      </c>
      <c r="B91">
        <v>1</v>
      </c>
      <c r="C91" t="s">
        <v>80</v>
      </c>
      <c r="D91" t="s">
        <v>83</v>
      </c>
      <c r="E91" t="s">
        <v>174</v>
      </c>
      <c r="F91" t="s">
        <v>432</v>
      </c>
      <c r="G91" t="s">
        <v>187</v>
      </c>
      <c r="H91" t="s">
        <v>134</v>
      </c>
      <c r="I91" t="s">
        <v>135</v>
      </c>
      <c r="J91" t="s">
        <v>136</v>
      </c>
      <c r="K91" t="s">
        <v>137</v>
      </c>
      <c r="L91" t="s">
        <v>433</v>
      </c>
      <c r="M91" t="s">
        <v>434</v>
      </c>
      <c r="N91">
        <v>1.223333333</v>
      </c>
      <c r="O91">
        <v>0</v>
      </c>
      <c r="P91">
        <v>122</v>
      </c>
      <c r="Q91">
        <v>0</v>
      </c>
      <c r="R91">
        <v>0</v>
      </c>
      <c r="S91">
        <v>0</v>
      </c>
      <c r="T91">
        <v>10</v>
      </c>
      <c r="U91">
        <v>0</v>
      </c>
      <c r="V91">
        <v>0</v>
      </c>
      <c r="W91">
        <v>0</v>
      </c>
      <c r="X91">
        <v>44.634066542043719</v>
      </c>
      <c r="Y91">
        <v>0</v>
      </c>
      <c r="Z91">
        <v>0</v>
      </c>
      <c r="AA91">
        <v>0</v>
      </c>
      <c r="AB91">
        <v>10.689141053090399</v>
      </c>
      <c r="AC91">
        <v>0</v>
      </c>
      <c r="AD91">
        <v>0</v>
      </c>
      <c r="AE91">
        <v>55.323207595134122</v>
      </c>
    </row>
    <row r="92" spans="1:31" x14ac:dyDescent="0.25">
      <c r="A92">
        <v>2138694</v>
      </c>
      <c r="B92">
        <v>1</v>
      </c>
      <c r="C92" t="s">
        <v>80</v>
      </c>
      <c r="D92" t="s">
        <v>97</v>
      </c>
      <c r="E92" t="s">
        <v>131</v>
      </c>
      <c r="F92" t="s">
        <v>435</v>
      </c>
      <c r="G92" t="s">
        <v>152</v>
      </c>
      <c r="H92" t="s">
        <v>134</v>
      </c>
      <c r="I92" t="s">
        <v>135</v>
      </c>
      <c r="J92" t="s">
        <v>136</v>
      </c>
      <c r="K92" t="s">
        <v>137</v>
      </c>
      <c r="L92" t="s">
        <v>436</v>
      </c>
      <c r="M92" t="s">
        <v>437</v>
      </c>
      <c r="N92">
        <v>0.696944444</v>
      </c>
      <c r="O92">
        <v>0</v>
      </c>
      <c r="P92">
        <v>0</v>
      </c>
      <c r="Q92">
        <v>0</v>
      </c>
      <c r="R92">
        <v>0</v>
      </c>
      <c r="S92">
        <v>0</v>
      </c>
      <c r="T92">
        <v>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1.975156217945</v>
      </c>
      <c r="AC92">
        <v>0</v>
      </c>
      <c r="AD92">
        <v>0</v>
      </c>
      <c r="AE92">
        <v>1.975156217945</v>
      </c>
    </row>
    <row r="93" spans="1:31" x14ac:dyDescent="0.25">
      <c r="A93">
        <v>2138695</v>
      </c>
      <c r="B93">
        <v>1</v>
      </c>
      <c r="C93" t="s">
        <v>80</v>
      </c>
      <c r="D93" t="s">
        <v>103</v>
      </c>
      <c r="E93" t="s">
        <v>131</v>
      </c>
      <c r="F93" t="s">
        <v>438</v>
      </c>
      <c r="G93" t="s">
        <v>439</v>
      </c>
      <c r="H93" t="s">
        <v>134</v>
      </c>
      <c r="I93" t="s">
        <v>135</v>
      </c>
      <c r="J93" t="s">
        <v>136</v>
      </c>
      <c r="K93" t="s">
        <v>137</v>
      </c>
      <c r="L93" t="s">
        <v>440</v>
      </c>
      <c r="M93" t="s">
        <v>441</v>
      </c>
      <c r="N93">
        <v>1.0225</v>
      </c>
      <c r="O93">
        <v>0</v>
      </c>
      <c r="P93">
        <v>6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1.6636474871257498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1.6636474871257498</v>
      </c>
    </row>
    <row r="94" spans="1:31" x14ac:dyDescent="0.25">
      <c r="A94">
        <v>2138697</v>
      </c>
      <c r="B94">
        <v>1</v>
      </c>
      <c r="C94" t="s">
        <v>80</v>
      </c>
      <c r="D94" t="s">
        <v>103</v>
      </c>
      <c r="E94" t="s">
        <v>131</v>
      </c>
      <c r="F94" t="s">
        <v>442</v>
      </c>
      <c r="G94" t="s">
        <v>439</v>
      </c>
      <c r="H94" t="s">
        <v>134</v>
      </c>
      <c r="I94" t="s">
        <v>135</v>
      </c>
      <c r="J94" t="s">
        <v>136</v>
      </c>
      <c r="K94" t="s">
        <v>137</v>
      </c>
      <c r="L94" t="s">
        <v>443</v>
      </c>
      <c r="M94" t="s">
        <v>444</v>
      </c>
      <c r="N94">
        <v>0.90249999999999997</v>
      </c>
      <c r="O94">
        <v>0</v>
      </c>
      <c r="P94">
        <v>5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0.58946139233625017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0.58946139233625017</v>
      </c>
    </row>
    <row r="95" spans="1:31" x14ac:dyDescent="0.25">
      <c r="A95">
        <v>2138699</v>
      </c>
      <c r="B95">
        <v>1</v>
      </c>
      <c r="C95" t="s">
        <v>80</v>
      </c>
      <c r="D95" t="s">
        <v>104</v>
      </c>
      <c r="E95" t="s">
        <v>131</v>
      </c>
      <c r="F95" t="s">
        <v>445</v>
      </c>
      <c r="G95" t="s">
        <v>152</v>
      </c>
      <c r="H95" t="s">
        <v>134</v>
      </c>
      <c r="I95" t="s">
        <v>135</v>
      </c>
      <c r="J95" t="s">
        <v>136</v>
      </c>
      <c r="K95" t="s">
        <v>137</v>
      </c>
      <c r="L95" t="s">
        <v>446</v>
      </c>
      <c r="M95" t="s">
        <v>447</v>
      </c>
      <c r="N95">
        <v>2.0494444440000001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0.94779105579686673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0.94779105579686673</v>
      </c>
    </row>
    <row r="96" spans="1:31" x14ac:dyDescent="0.25">
      <c r="A96">
        <v>2138701</v>
      </c>
      <c r="B96">
        <v>1</v>
      </c>
      <c r="C96" t="s">
        <v>80</v>
      </c>
      <c r="D96" t="s">
        <v>103</v>
      </c>
      <c r="E96" t="s">
        <v>131</v>
      </c>
      <c r="F96" t="s">
        <v>448</v>
      </c>
      <c r="G96" t="s">
        <v>152</v>
      </c>
      <c r="H96" t="s">
        <v>134</v>
      </c>
      <c r="I96" t="s">
        <v>135</v>
      </c>
      <c r="J96" t="s">
        <v>136</v>
      </c>
      <c r="K96" t="s">
        <v>137</v>
      </c>
      <c r="L96" t="s">
        <v>449</v>
      </c>
      <c r="M96" t="s">
        <v>450</v>
      </c>
      <c r="N96">
        <v>1.1941666660000001</v>
      </c>
      <c r="O96">
        <v>0</v>
      </c>
      <c r="P96">
        <v>1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0.11606897714416667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0.11606897714416667</v>
      </c>
    </row>
    <row r="97" spans="1:31" x14ac:dyDescent="0.25">
      <c r="A97">
        <v>2138703</v>
      </c>
      <c r="B97">
        <v>1</v>
      </c>
      <c r="C97" t="s">
        <v>80</v>
      </c>
      <c r="D97" t="s">
        <v>107</v>
      </c>
      <c r="E97" t="s">
        <v>131</v>
      </c>
      <c r="F97" t="s">
        <v>451</v>
      </c>
      <c r="G97" t="s">
        <v>133</v>
      </c>
      <c r="H97" t="s">
        <v>134</v>
      </c>
      <c r="I97" t="s">
        <v>135</v>
      </c>
      <c r="J97" t="s">
        <v>136</v>
      </c>
      <c r="K97" t="s">
        <v>137</v>
      </c>
      <c r="L97" t="s">
        <v>452</v>
      </c>
      <c r="M97" t="s">
        <v>453</v>
      </c>
      <c r="N97">
        <v>2.8438888879999999</v>
      </c>
      <c r="O97">
        <v>0</v>
      </c>
      <c r="P97">
        <v>1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0.50127491054969997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0.50127491054969997</v>
      </c>
    </row>
    <row r="98" spans="1:31" x14ac:dyDescent="0.25">
      <c r="A98">
        <v>2138706</v>
      </c>
      <c r="B98">
        <v>1</v>
      </c>
      <c r="C98" t="s">
        <v>81</v>
      </c>
      <c r="D98" t="s">
        <v>123</v>
      </c>
      <c r="E98" t="s">
        <v>131</v>
      </c>
      <c r="F98" t="s">
        <v>454</v>
      </c>
      <c r="G98" t="s">
        <v>152</v>
      </c>
      <c r="H98" t="s">
        <v>134</v>
      </c>
      <c r="I98" t="s">
        <v>135</v>
      </c>
      <c r="J98" t="s">
        <v>136</v>
      </c>
      <c r="K98" t="s">
        <v>137</v>
      </c>
      <c r="L98" t="s">
        <v>455</v>
      </c>
      <c r="M98" t="s">
        <v>456</v>
      </c>
      <c r="N98">
        <v>4.335</v>
      </c>
      <c r="O98">
        <v>0</v>
      </c>
      <c r="P98">
        <v>1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0.71840658808980007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0.71840658808980007</v>
      </c>
    </row>
    <row r="99" spans="1:31" x14ac:dyDescent="0.25">
      <c r="A99">
        <v>2138709</v>
      </c>
      <c r="B99">
        <v>1</v>
      </c>
      <c r="C99" t="s">
        <v>81</v>
      </c>
      <c r="D99" t="s">
        <v>120</v>
      </c>
      <c r="E99" t="s">
        <v>161</v>
      </c>
      <c r="F99" t="s">
        <v>457</v>
      </c>
      <c r="G99" t="s">
        <v>458</v>
      </c>
      <c r="H99" t="s">
        <v>134</v>
      </c>
      <c r="I99" t="s">
        <v>135</v>
      </c>
      <c r="J99" t="s">
        <v>136</v>
      </c>
      <c r="K99" t="s">
        <v>137</v>
      </c>
      <c r="L99" t="s">
        <v>459</v>
      </c>
      <c r="M99" t="s">
        <v>460</v>
      </c>
      <c r="N99">
        <v>1.264444444</v>
      </c>
      <c r="O99">
        <v>0</v>
      </c>
      <c r="P99">
        <v>33</v>
      </c>
      <c r="Q99">
        <v>0</v>
      </c>
      <c r="R99">
        <v>1</v>
      </c>
      <c r="S99">
        <v>0</v>
      </c>
      <c r="T99">
        <v>2</v>
      </c>
      <c r="U99">
        <v>0</v>
      </c>
      <c r="V99">
        <v>0</v>
      </c>
      <c r="W99">
        <v>0</v>
      </c>
      <c r="X99">
        <v>11.210036333437285</v>
      </c>
      <c r="Y99">
        <v>0</v>
      </c>
      <c r="Z99">
        <v>6.1726455117083337E-3</v>
      </c>
      <c r="AA99">
        <v>0</v>
      </c>
      <c r="AB99">
        <v>2.6170538965468335</v>
      </c>
      <c r="AC99">
        <v>0</v>
      </c>
      <c r="AD99">
        <v>0</v>
      </c>
      <c r="AE99">
        <v>13.833262875495826</v>
      </c>
    </row>
    <row r="100" spans="1:31" x14ac:dyDescent="0.25">
      <c r="A100">
        <v>2138711</v>
      </c>
      <c r="B100">
        <v>1</v>
      </c>
      <c r="C100" t="s">
        <v>80</v>
      </c>
      <c r="D100" t="s">
        <v>110</v>
      </c>
      <c r="E100" t="s">
        <v>206</v>
      </c>
      <c r="F100" t="s">
        <v>461</v>
      </c>
      <c r="G100" t="s">
        <v>183</v>
      </c>
      <c r="H100" t="s">
        <v>134</v>
      </c>
      <c r="I100" t="s">
        <v>135</v>
      </c>
      <c r="J100" t="s">
        <v>136</v>
      </c>
      <c r="K100" t="s">
        <v>137</v>
      </c>
      <c r="L100" t="s">
        <v>462</v>
      </c>
      <c r="M100" t="s">
        <v>463</v>
      </c>
      <c r="N100">
        <v>2.054166666</v>
      </c>
      <c r="O100">
        <v>0</v>
      </c>
      <c r="P100">
        <v>91</v>
      </c>
      <c r="Q100">
        <v>0</v>
      </c>
      <c r="R100">
        <v>0</v>
      </c>
      <c r="S100">
        <v>0</v>
      </c>
      <c r="T100">
        <v>19</v>
      </c>
      <c r="U100">
        <v>0</v>
      </c>
      <c r="V100">
        <v>0</v>
      </c>
      <c r="W100">
        <v>0</v>
      </c>
      <c r="X100">
        <v>50.41315206820299</v>
      </c>
      <c r="Y100">
        <v>0</v>
      </c>
      <c r="Z100">
        <v>0</v>
      </c>
      <c r="AA100">
        <v>0</v>
      </c>
      <c r="AB100">
        <v>8.2767944447254997</v>
      </c>
      <c r="AC100">
        <v>0</v>
      </c>
      <c r="AD100">
        <v>0</v>
      </c>
      <c r="AE100">
        <v>58.689946512928486</v>
      </c>
    </row>
    <row r="101" spans="1:31" x14ac:dyDescent="0.25">
      <c r="A101">
        <v>2138712</v>
      </c>
      <c r="B101">
        <v>1</v>
      </c>
      <c r="C101" t="s">
        <v>81</v>
      </c>
      <c r="D101" t="s">
        <v>112</v>
      </c>
      <c r="E101" t="s">
        <v>131</v>
      </c>
      <c r="F101" t="s">
        <v>464</v>
      </c>
      <c r="G101" t="s">
        <v>152</v>
      </c>
      <c r="H101" t="s">
        <v>134</v>
      </c>
      <c r="I101" t="s">
        <v>135</v>
      </c>
      <c r="J101" t="s">
        <v>136</v>
      </c>
      <c r="K101" t="s">
        <v>137</v>
      </c>
      <c r="L101" t="s">
        <v>465</v>
      </c>
      <c r="M101" t="s">
        <v>466</v>
      </c>
      <c r="N101">
        <v>1.9922222220000001</v>
      </c>
      <c r="O101">
        <v>0</v>
      </c>
      <c r="P101">
        <v>1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0.90074840440199999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0.90074840440199999</v>
      </c>
    </row>
    <row r="102" spans="1:31" x14ac:dyDescent="0.25">
      <c r="A102">
        <v>2138713</v>
      </c>
      <c r="B102">
        <v>1</v>
      </c>
      <c r="C102" t="s">
        <v>80</v>
      </c>
      <c r="D102" t="s">
        <v>89</v>
      </c>
      <c r="E102" t="s">
        <v>131</v>
      </c>
      <c r="F102" t="s">
        <v>467</v>
      </c>
      <c r="G102" t="s">
        <v>231</v>
      </c>
      <c r="H102" t="s">
        <v>134</v>
      </c>
      <c r="I102" t="s">
        <v>135</v>
      </c>
      <c r="J102" t="s">
        <v>136</v>
      </c>
      <c r="K102" t="s">
        <v>137</v>
      </c>
      <c r="L102" t="s">
        <v>468</v>
      </c>
      <c r="M102" t="s">
        <v>469</v>
      </c>
      <c r="N102">
        <v>0.49944444399999999</v>
      </c>
      <c r="O102">
        <v>0</v>
      </c>
      <c r="P102">
        <v>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0.13435253772069999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0.13435253772069999</v>
      </c>
    </row>
    <row r="103" spans="1:31" x14ac:dyDescent="0.25">
      <c r="A103">
        <v>2138716</v>
      </c>
      <c r="B103">
        <v>1</v>
      </c>
      <c r="C103" t="s">
        <v>81</v>
      </c>
      <c r="D103" t="s">
        <v>112</v>
      </c>
      <c r="E103" t="s">
        <v>174</v>
      </c>
      <c r="F103" t="s">
        <v>470</v>
      </c>
      <c r="G103" t="s">
        <v>187</v>
      </c>
      <c r="H103" t="s">
        <v>134</v>
      </c>
      <c r="I103" t="s">
        <v>135</v>
      </c>
      <c r="J103" t="s">
        <v>136</v>
      </c>
      <c r="K103" t="s">
        <v>137</v>
      </c>
      <c r="L103" t="s">
        <v>471</v>
      </c>
      <c r="M103" t="s">
        <v>472</v>
      </c>
      <c r="N103">
        <v>2.7769444440000002</v>
      </c>
      <c r="O103">
        <v>0</v>
      </c>
      <c r="P103">
        <v>11</v>
      </c>
      <c r="Q103">
        <v>0</v>
      </c>
      <c r="R103">
        <v>6</v>
      </c>
      <c r="S103">
        <v>0</v>
      </c>
      <c r="T103">
        <v>1</v>
      </c>
      <c r="U103">
        <v>0</v>
      </c>
      <c r="V103">
        <v>0</v>
      </c>
      <c r="W103">
        <v>0</v>
      </c>
      <c r="X103">
        <v>2.3923232731187496</v>
      </c>
      <c r="Y103">
        <v>0</v>
      </c>
      <c r="Z103">
        <v>5.2528504076999993E-2</v>
      </c>
      <c r="AA103">
        <v>0</v>
      </c>
      <c r="AB103">
        <v>1.9042643850616669E-2</v>
      </c>
      <c r="AC103">
        <v>0</v>
      </c>
      <c r="AD103">
        <v>0</v>
      </c>
      <c r="AE103">
        <v>2.463894421046366</v>
      </c>
    </row>
    <row r="104" spans="1:31" x14ac:dyDescent="0.25">
      <c r="A104">
        <v>2138718</v>
      </c>
      <c r="B104">
        <v>1</v>
      </c>
      <c r="C104" t="s">
        <v>80</v>
      </c>
      <c r="D104" t="s">
        <v>96</v>
      </c>
      <c r="E104" t="s">
        <v>131</v>
      </c>
      <c r="F104" t="s">
        <v>473</v>
      </c>
      <c r="G104" t="s">
        <v>231</v>
      </c>
      <c r="H104" t="s">
        <v>134</v>
      </c>
      <c r="I104" t="s">
        <v>135</v>
      </c>
      <c r="J104" t="s">
        <v>136</v>
      </c>
      <c r="K104" t="s">
        <v>137</v>
      </c>
      <c r="L104" t="s">
        <v>474</v>
      </c>
      <c r="M104" t="s">
        <v>475</v>
      </c>
      <c r="N104">
        <v>1.9866666660000001</v>
      </c>
      <c r="O104">
        <v>0</v>
      </c>
      <c r="P104">
        <v>1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8.9252909504000007E-3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8.9252909504000007E-3</v>
      </c>
    </row>
    <row r="105" spans="1:31" x14ac:dyDescent="0.25">
      <c r="A105">
        <v>2138719</v>
      </c>
      <c r="B105">
        <v>1</v>
      </c>
      <c r="C105" t="s">
        <v>80</v>
      </c>
      <c r="D105" t="s">
        <v>83</v>
      </c>
      <c r="E105" t="s">
        <v>146</v>
      </c>
      <c r="F105" t="s">
        <v>476</v>
      </c>
      <c r="G105" t="s">
        <v>477</v>
      </c>
      <c r="H105" t="s">
        <v>143</v>
      </c>
      <c r="I105" t="s">
        <v>135</v>
      </c>
      <c r="J105" t="s">
        <v>136</v>
      </c>
      <c r="K105" t="s">
        <v>137</v>
      </c>
      <c r="L105" t="s">
        <v>478</v>
      </c>
      <c r="M105" t="s">
        <v>479</v>
      </c>
      <c r="N105">
        <v>1.2222222220000001</v>
      </c>
      <c r="O105">
        <v>0</v>
      </c>
      <c r="P105">
        <v>329</v>
      </c>
      <c r="Q105">
        <v>0</v>
      </c>
      <c r="R105">
        <v>0</v>
      </c>
      <c r="S105">
        <v>0</v>
      </c>
      <c r="T105">
        <v>45</v>
      </c>
      <c r="U105">
        <v>0</v>
      </c>
      <c r="V105">
        <v>1</v>
      </c>
      <c r="W105">
        <v>0</v>
      </c>
      <c r="X105">
        <v>130.97930590086497</v>
      </c>
      <c r="Y105">
        <v>0</v>
      </c>
      <c r="Z105">
        <v>0</v>
      </c>
      <c r="AA105">
        <v>0</v>
      </c>
      <c r="AB105">
        <v>53.303740535799569</v>
      </c>
      <c r="AC105">
        <v>0</v>
      </c>
      <c r="AD105">
        <v>16.188927423248231</v>
      </c>
      <c r="AE105">
        <v>200.47197385991277</v>
      </c>
    </row>
    <row r="106" spans="1:31" x14ac:dyDescent="0.25">
      <c r="A106">
        <v>2138720</v>
      </c>
      <c r="B106">
        <v>1</v>
      </c>
      <c r="C106" t="s">
        <v>80</v>
      </c>
      <c r="D106" t="s">
        <v>110</v>
      </c>
      <c r="E106" t="s">
        <v>174</v>
      </c>
      <c r="F106" t="s">
        <v>480</v>
      </c>
      <c r="G106" t="s">
        <v>374</v>
      </c>
      <c r="H106" t="s">
        <v>134</v>
      </c>
      <c r="I106" t="s">
        <v>135</v>
      </c>
      <c r="J106" t="s">
        <v>136</v>
      </c>
      <c r="K106" t="s">
        <v>137</v>
      </c>
      <c r="L106" t="s">
        <v>481</v>
      </c>
      <c r="M106" t="s">
        <v>482</v>
      </c>
      <c r="N106">
        <v>2.5330555549999998</v>
      </c>
      <c r="O106">
        <v>0</v>
      </c>
      <c r="P106">
        <v>150</v>
      </c>
      <c r="Q106">
        <v>0</v>
      </c>
      <c r="R106">
        <v>0</v>
      </c>
      <c r="S106">
        <v>0</v>
      </c>
      <c r="T106">
        <v>6</v>
      </c>
      <c r="U106">
        <v>0</v>
      </c>
      <c r="V106">
        <v>0</v>
      </c>
      <c r="W106">
        <v>0</v>
      </c>
      <c r="X106">
        <v>101.7060536470001</v>
      </c>
      <c r="Y106">
        <v>0</v>
      </c>
      <c r="Z106">
        <v>0</v>
      </c>
      <c r="AA106">
        <v>0</v>
      </c>
      <c r="AB106">
        <v>10.797319616437447</v>
      </c>
      <c r="AC106">
        <v>0</v>
      </c>
      <c r="AD106">
        <v>0</v>
      </c>
      <c r="AE106">
        <v>112.50337326343755</v>
      </c>
    </row>
    <row r="107" spans="1:31" x14ac:dyDescent="0.25">
      <c r="A107">
        <v>2138721</v>
      </c>
      <c r="B107">
        <v>1</v>
      </c>
      <c r="C107" t="s">
        <v>81</v>
      </c>
      <c r="D107" t="s">
        <v>118</v>
      </c>
      <c r="E107" t="s">
        <v>174</v>
      </c>
      <c r="F107" t="s">
        <v>483</v>
      </c>
      <c r="G107" t="s">
        <v>384</v>
      </c>
      <c r="H107" t="s">
        <v>134</v>
      </c>
      <c r="I107" t="s">
        <v>135</v>
      </c>
      <c r="J107" t="s">
        <v>136</v>
      </c>
      <c r="K107" t="s">
        <v>137</v>
      </c>
      <c r="L107" t="s">
        <v>484</v>
      </c>
      <c r="M107" t="s">
        <v>485</v>
      </c>
      <c r="N107">
        <v>1.2836111109999999</v>
      </c>
      <c r="O107">
        <v>0</v>
      </c>
      <c r="P107">
        <v>18</v>
      </c>
      <c r="Q107">
        <v>0</v>
      </c>
      <c r="R107">
        <v>1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3.1268587489625572</v>
      </c>
      <c r="Y107">
        <v>0</v>
      </c>
      <c r="Z107">
        <v>4.6573805996666677E-4</v>
      </c>
      <c r="AA107">
        <v>0</v>
      </c>
      <c r="AB107">
        <v>0</v>
      </c>
      <c r="AC107">
        <v>0</v>
      </c>
      <c r="AD107">
        <v>0</v>
      </c>
      <c r="AE107">
        <v>3.1273244870225239</v>
      </c>
    </row>
    <row r="108" spans="1:31" x14ac:dyDescent="0.25">
      <c r="A108">
        <v>2138722</v>
      </c>
      <c r="B108">
        <v>1</v>
      </c>
      <c r="C108" t="s">
        <v>80</v>
      </c>
      <c r="D108" t="s">
        <v>84</v>
      </c>
      <c r="E108" t="s">
        <v>131</v>
      </c>
      <c r="F108" t="s">
        <v>486</v>
      </c>
      <c r="G108" t="s">
        <v>231</v>
      </c>
      <c r="H108" t="s">
        <v>134</v>
      </c>
      <c r="I108" t="s">
        <v>135</v>
      </c>
      <c r="J108" t="s">
        <v>136</v>
      </c>
      <c r="K108" t="s">
        <v>137</v>
      </c>
      <c r="L108" t="s">
        <v>487</v>
      </c>
      <c r="M108" t="s">
        <v>488</v>
      </c>
      <c r="N108">
        <v>1.523055555</v>
      </c>
      <c r="O108">
        <v>0</v>
      </c>
      <c r="P108">
        <v>5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1.1954764715655499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1.1954764715655499</v>
      </c>
    </row>
    <row r="109" spans="1:31" x14ac:dyDescent="0.25">
      <c r="A109">
        <v>2138723</v>
      </c>
      <c r="B109">
        <v>1</v>
      </c>
      <c r="C109" t="s">
        <v>80</v>
      </c>
      <c r="D109" t="s">
        <v>96</v>
      </c>
      <c r="E109" t="s">
        <v>131</v>
      </c>
      <c r="F109" t="s">
        <v>489</v>
      </c>
      <c r="G109" t="s">
        <v>133</v>
      </c>
      <c r="H109" t="s">
        <v>134</v>
      </c>
      <c r="I109" t="s">
        <v>135</v>
      </c>
      <c r="J109" t="s">
        <v>136</v>
      </c>
      <c r="K109" t="s">
        <v>137</v>
      </c>
      <c r="L109" t="s">
        <v>490</v>
      </c>
      <c r="M109" t="s">
        <v>491</v>
      </c>
      <c r="N109">
        <v>1.856666666</v>
      </c>
      <c r="O109">
        <v>0</v>
      </c>
      <c r="P109">
        <v>1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1.1096591664388669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1.1096591664388669</v>
      </c>
    </row>
    <row r="110" spans="1:31" x14ac:dyDescent="0.25">
      <c r="A110">
        <v>2138725</v>
      </c>
      <c r="B110">
        <v>1</v>
      </c>
      <c r="C110" t="s">
        <v>81</v>
      </c>
      <c r="D110" t="s">
        <v>113</v>
      </c>
      <c r="E110" t="s">
        <v>131</v>
      </c>
      <c r="F110" t="s">
        <v>492</v>
      </c>
      <c r="G110" t="s">
        <v>152</v>
      </c>
      <c r="H110" t="s">
        <v>134</v>
      </c>
      <c r="I110" t="s">
        <v>135</v>
      </c>
      <c r="J110" t="s">
        <v>136</v>
      </c>
      <c r="K110" t="s">
        <v>137</v>
      </c>
      <c r="L110" t="s">
        <v>493</v>
      </c>
      <c r="M110" t="s">
        <v>494</v>
      </c>
      <c r="N110">
        <v>1.0522222219999999</v>
      </c>
      <c r="O110">
        <v>0</v>
      </c>
      <c r="P110">
        <v>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0.23358281240493334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0.23358281240493334</v>
      </c>
    </row>
    <row r="111" spans="1:31" x14ac:dyDescent="0.25">
      <c r="A111">
        <v>2138727</v>
      </c>
      <c r="B111">
        <v>1</v>
      </c>
      <c r="C111" t="s">
        <v>80</v>
      </c>
      <c r="D111" t="s">
        <v>110</v>
      </c>
      <c r="E111" t="s">
        <v>174</v>
      </c>
      <c r="F111" t="s">
        <v>495</v>
      </c>
      <c r="G111" t="s">
        <v>384</v>
      </c>
      <c r="H111" t="s">
        <v>134</v>
      </c>
      <c r="I111" t="s">
        <v>135</v>
      </c>
      <c r="J111" t="s">
        <v>136</v>
      </c>
      <c r="K111" t="s">
        <v>137</v>
      </c>
      <c r="L111" t="s">
        <v>496</v>
      </c>
      <c r="M111" t="s">
        <v>497</v>
      </c>
      <c r="N111">
        <v>2.1866666659999998</v>
      </c>
      <c r="O111">
        <v>0</v>
      </c>
      <c r="P111">
        <v>246</v>
      </c>
      <c r="Q111">
        <v>0</v>
      </c>
      <c r="R111">
        <v>0</v>
      </c>
      <c r="S111">
        <v>0</v>
      </c>
      <c r="T111">
        <v>15</v>
      </c>
      <c r="U111">
        <v>0</v>
      </c>
      <c r="V111">
        <v>1</v>
      </c>
      <c r="W111">
        <v>0</v>
      </c>
      <c r="X111">
        <v>140.29653323487355</v>
      </c>
      <c r="Y111">
        <v>0</v>
      </c>
      <c r="Z111">
        <v>0</v>
      </c>
      <c r="AA111">
        <v>0</v>
      </c>
      <c r="AB111">
        <v>9.0533119216630507</v>
      </c>
      <c r="AC111">
        <v>0</v>
      </c>
      <c r="AD111">
        <v>0.51124943340001672</v>
      </c>
      <c r="AE111">
        <v>149.86109458993661</v>
      </c>
    </row>
    <row r="112" spans="1:31" x14ac:dyDescent="0.25">
      <c r="A112">
        <v>2138729</v>
      </c>
      <c r="B112">
        <v>1</v>
      </c>
      <c r="C112" t="s">
        <v>80</v>
      </c>
      <c r="D112" t="s">
        <v>110</v>
      </c>
      <c r="E112" t="s">
        <v>174</v>
      </c>
      <c r="F112" t="s">
        <v>498</v>
      </c>
      <c r="G112" t="s">
        <v>384</v>
      </c>
      <c r="H112" t="s">
        <v>134</v>
      </c>
      <c r="I112" t="s">
        <v>135</v>
      </c>
      <c r="J112" t="s">
        <v>136</v>
      </c>
      <c r="K112" t="s">
        <v>137</v>
      </c>
      <c r="L112" t="s">
        <v>499</v>
      </c>
      <c r="M112" t="s">
        <v>500</v>
      </c>
      <c r="N112">
        <v>3.1616666659999999</v>
      </c>
      <c r="O112">
        <v>0</v>
      </c>
      <c r="P112">
        <v>275</v>
      </c>
      <c r="Q112">
        <v>0</v>
      </c>
      <c r="R112">
        <v>0</v>
      </c>
      <c r="S112">
        <v>0</v>
      </c>
      <c r="T112">
        <v>20</v>
      </c>
      <c r="U112">
        <v>0</v>
      </c>
      <c r="V112">
        <v>0</v>
      </c>
      <c r="W112">
        <v>0</v>
      </c>
      <c r="X112">
        <v>192.10834673031076</v>
      </c>
      <c r="Y112">
        <v>0</v>
      </c>
      <c r="Z112">
        <v>0</v>
      </c>
      <c r="AA112">
        <v>0</v>
      </c>
      <c r="AB112">
        <v>23.34023146591332</v>
      </c>
      <c r="AC112">
        <v>0</v>
      </c>
      <c r="AD112">
        <v>0</v>
      </c>
      <c r="AE112">
        <v>215.44857819622408</v>
      </c>
    </row>
    <row r="113" spans="1:31" x14ac:dyDescent="0.25">
      <c r="A113">
        <v>2138731</v>
      </c>
      <c r="B113">
        <v>1</v>
      </c>
      <c r="C113" t="s">
        <v>81</v>
      </c>
      <c r="D113" t="s">
        <v>112</v>
      </c>
      <c r="E113" t="s">
        <v>146</v>
      </c>
      <c r="F113" t="s">
        <v>501</v>
      </c>
      <c r="G113" t="s">
        <v>167</v>
      </c>
      <c r="H113" t="s">
        <v>143</v>
      </c>
      <c r="I113" t="s">
        <v>135</v>
      </c>
      <c r="J113" t="s">
        <v>136</v>
      </c>
      <c r="K113" t="s">
        <v>137</v>
      </c>
      <c r="L113" t="s">
        <v>502</v>
      </c>
      <c r="M113" t="s">
        <v>503</v>
      </c>
      <c r="N113">
        <v>1.798611111</v>
      </c>
      <c r="O113">
        <v>0</v>
      </c>
      <c r="P113">
        <v>2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0.41477306500291672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0.41477306500291672</v>
      </c>
    </row>
    <row r="114" spans="1:31" x14ac:dyDescent="0.25">
      <c r="A114">
        <v>2138732</v>
      </c>
      <c r="B114">
        <v>1</v>
      </c>
      <c r="C114" t="s">
        <v>80</v>
      </c>
      <c r="D114" t="s">
        <v>97</v>
      </c>
      <c r="E114" t="s">
        <v>131</v>
      </c>
      <c r="F114" t="s">
        <v>504</v>
      </c>
      <c r="G114" t="s">
        <v>133</v>
      </c>
      <c r="H114" t="s">
        <v>134</v>
      </c>
      <c r="I114" t="s">
        <v>135</v>
      </c>
      <c r="J114" t="s">
        <v>136</v>
      </c>
      <c r="K114" t="s">
        <v>137</v>
      </c>
      <c r="L114" t="s">
        <v>505</v>
      </c>
      <c r="M114" t="s">
        <v>506</v>
      </c>
      <c r="N114">
        <v>2.6730555549999999</v>
      </c>
      <c r="O114">
        <v>0</v>
      </c>
      <c r="P114">
        <v>1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2.8478619831375E-2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2.8478619831375E-2</v>
      </c>
    </row>
    <row r="115" spans="1:31" x14ac:dyDescent="0.25">
      <c r="A115">
        <v>2138735</v>
      </c>
      <c r="B115">
        <v>1</v>
      </c>
      <c r="C115" t="s">
        <v>80</v>
      </c>
      <c r="D115" t="s">
        <v>82</v>
      </c>
      <c r="E115" t="s">
        <v>206</v>
      </c>
      <c r="F115" t="s">
        <v>507</v>
      </c>
      <c r="G115" t="s">
        <v>246</v>
      </c>
      <c r="H115" t="s">
        <v>134</v>
      </c>
      <c r="I115" t="s">
        <v>135</v>
      </c>
      <c r="J115" t="s">
        <v>136</v>
      </c>
      <c r="K115" t="s">
        <v>137</v>
      </c>
      <c r="L115" t="s">
        <v>508</v>
      </c>
      <c r="M115" t="s">
        <v>509</v>
      </c>
      <c r="N115">
        <v>3.0680555549999999</v>
      </c>
      <c r="O115">
        <v>0</v>
      </c>
      <c r="P115">
        <v>79</v>
      </c>
      <c r="Q115">
        <v>0</v>
      </c>
      <c r="R115">
        <v>0</v>
      </c>
      <c r="S115">
        <v>0</v>
      </c>
      <c r="T115">
        <v>21</v>
      </c>
      <c r="U115">
        <v>0</v>
      </c>
      <c r="V115">
        <v>0</v>
      </c>
      <c r="W115">
        <v>0</v>
      </c>
      <c r="X115">
        <v>33.204062088076221</v>
      </c>
      <c r="Y115">
        <v>0</v>
      </c>
      <c r="Z115">
        <v>0</v>
      </c>
      <c r="AA115">
        <v>0</v>
      </c>
      <c r="AB115">
        <v>59.985882603752117</v>
      </c>
      <c r="AC115">
        <v>0</v>
      </c>
      <c r="AD115">
        <v>0</v>
      </c>
      <c r="AE115">
        <v>93.189944691828345</v>
      </c>
    </row>
    <row r="116" spans="1:31" x14ac:dyDescent="0.25">
      <c r="A116">
        <v>2141393</v>
      </c>
      <c r="B116">
        <v>1</v>
      </c>
      <c r="C116" t="s">
        <v>80</v>
      </c>
      <c r="D116" t="s">
        <v>93</v>
      </c>
      <c r="E116" t="s">
        <v>174</v>
      </c>
      <c r="F116" t="s">
        <v>510</v>
      </c>
      <c r="G116" t="s">
        <v>187</v>
      </c>
      <c r="H116" t="s">
        <v>134</v>
      </c>
      <c r="I116" t="s">
        <v>135</v>
      </c>
      <c r="J116" t="s">
        <v>136</v>
      </c>
      <c r="K116" t="s">
        <v>137</v>
      </c>
      <c r="L116" t="s">
        <v>511</v>
      </c>
      <c r="M116" t="s">
        <v>512</v>
      </c>
      <c r="N116">
        <v>1.598333333</v>
      </c>
      <c r="O116">
        <v>0</v>
      </c>
      <c r="P116">
        <v>0</v>
      </c>
      <c r="Q116">
        <v>0</v>
      </c>
      <c r="R116">
        <v>10</v>
      </c>
      <c r="S116">
        <v>0</v>
      </c>
      <c r="T116">
        <v>2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12.262336184790067</v>
      </c>
      <c r="AA116">
        <v>0</v>
      </c>
      <c r="AB116">
        <v>2.5985223044772252</v>
      </c>
      <c r="AC116">
        <v>0</v>
      </c>
      <c r="AD116">
        <v>0</v>
      </c>
      <c r="AE116">
        <v>14.860858489267292</v>
      </c>
    </row>
    <row r="117" spans="1:31" x14ac:dyDescent="0.25">
      <c r="A117">
        <v>2141367</v>
      </c>
      <c r="B117">
        <v>1</v>
      </c>
      <c r="C117" t="s">
        <v>81</v>
      </c>
      <c r="D117" t="s">
        <v>127</v>
      </c>
      <c r="E117" t="s">
        <v>161</v>
      </c>
      <c r="F117" t="s">
        <v>513</v>
      </c>
      <c r="G117" t="s">
        <v>215</v>
      </c>
      <c r="H117" t="s">
        <v>134</v>
      </c>
      <c r="I117" t="s">
        <v>135</v>
      </c>
      <c r="J117" t="s">
        <v>136</v>
      </c>
      <c r="K117" t="s">
        <v>137</v>
      </c>
      <c r="L117" t="s">
        <v>514</v>
      </c>
      <c r="M117" t="s">
        <v>515</v>
      </c>
      <c r="N117">
        <v>2.5216666659999998</v>
      </c>
      <c r="O117">
        <v>0</v>
      </c>
      <c r="P117">
        <v>1</v>
      </c>
      <c r="Q117">
        <v>0</v>
      </c>
      <c r="R117">
        <v>2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4.8708656107226265</v>
      </c>
      <c r="Y117">
        <v>0</v>
      </c>
      <c r="Z117">
        <v>20.360470919504721</v>
      </c>
      <c r="AA117">
        <v>0</v>
      </c>
      <c r="AB117">
        <v>0</v>
      </c>
      <c r="AC117">
        <v>0</v>
      </c>
      <c r="AD117">
        <v>0</v>
      </c>
      <c r="AE117">
        <v>25.231336530227345</v>
      </c>
    </row>
    <row r="118" spans="1:31" x14ac:dyDescent="0.25">
      <c r="A118">
        <v>2141204</v>
      </c>
      <c r="B118">
        <v>1</v>
      </c>
      <c r="C118" t="s">
        <v>81</v>
      </c>
      <c r="D118" t="s">
        <v>118</v>
      </c>
      <c r="E118" t="s">
        <v>146</v>
      </c>
      <c r="F118" t="s">
        <v>516</v>
      </c>
      <c r="G118" t="s">
        <v>167</v>
      </c>
      <c r="H118" t="s">
        <v>143</v>
      </c>
      <c r="I118" t="s">
        <v>135</v>
      </c>
      <c r="J118" t="s">
        <v>136</v>
      </c>
      <c r="K118" t="s">
        <v>137</v>
      </c>
      <c r="L118" t="s">
        <v>517</v>
      </c>
      <c r="M118" t="s">
        <v>518</v>
      </c>
      <c r="N118">
        <v>7.8336111109999997</v>
      </c>
      <c r="O118">
        <v>0</v>
      </c>
      <c r="P118">
        <v>0</v>
      </c>
      <c r="Q118">
        <v>2</v>
      </c>
      <c r="R118">
        <v>1</v>
      </c>
      <c r="S118">
        <v>1</v>
      </c>
      <c r="T118">
        <v>1</v>
      </c>
      <c r="U118">
        <v>0</v>
      </c>
      <c r="V118">
        <v>0</v>
      </c>
      <c r="W118">
        <v>0</v>
      </c>
      <c r="X118">
        <v>0</v>
      </c>
      <c r="Y118">
        <v>14.765585526027502</v>
      </c>
      <c r="Z118">
        <v>0.58721209962339993</v>
      </c>
      <c r="AA118">
        <v>0</v>
      </c>
      <c r="AB118">
        <v>0</v>
      </c>
      <c r="AC118">
        <v>0</v>
      </c>
      <c r="AD118">
        <v>0</v>
      </c>
      <c r="AE118">
        <v>15.352797625650902</v>
      </c>
    </row>
    <row r="119" spans="1:31" x14ac:dyDescent="0.25">
      <c r="A119">
        <v>2141081</v>
      </c>
      <c r="B119">
        <v>1</v>
      </c>
      <c r="C119" t="s">
        <v>80</v>
      </c>
      <c r="D119" t="s">
        <v>111</v>
      </c>
      <c r="E119" t="s">
        <v>206</v>
      </c>
      <c r="F119" t="s">
        <v>519</v>
      </c>
      <c r="G119" t="s">
        <v>187</v>
      </c>
      <c r="H119" t="s">
        <v>134</v>
      </c>
      <c r="I119" t="s">
        <v>135</v>
      </c>
      <c r="J119" t="s">
        <v>136</v>
      </c>
      <c r="K119" t="s">
        <v>137</v>
      </c>
      <c r="L119" t="s">
        <v>520</v>
      </c>
      <c r="M119" t="s">
        <v>521</v>
      </c>
      <c r="N119">
        <v>1.8486111110000001</v>
      </c>
      <c r="O119">
        <v>0</v>
      </c>
      <c r="P119">
        <v>97</v>
      </c>
      <c r="Q119">
        <v>0</v>
      </c>
      <c r="R119">
        <v>0</v>
      </c>
      <c r="S119">
        <v>0</v>
      </c>
      <c r="T119">
        <v>5</v>
      </c>
      <c r="U119">
        <v>0</v>
      </c>
      <c r="V119">
        <v>0</v>
      </c>
      <c r="W119">
        <v>0</v>
      </c>
      <c r="X119">
        <v>46.251820527623174</v>
      </c>
      <c r="Y119">
        <v>0</v>
      </c>
      <c r="Z119">
        <v>0</v>
      </c>
      <c r="AA119">
        <v>0</v>
      </c>
      <c r="AB119">
        <v>0.82795784198324174</v>
      </c>
      <c r="AC119">
        <v>0</v>
      </c>
      <c r="AD119">
        <v>0</v>
      </c>
      <c r="AE119">
        <v>47.079778369606416</v>
      </c>
    </row>
    <row r="120" spans="1:31" x14ac:dyDescent="0.25">
      <c r="A120">
        <v>2141038</v>
      </c>
      <c r="B120">
        <v>1</v>
      </c>
      <c r="C120" t="s">
        <v>80</v>
      </c>
      <c r="D120" t="s">
        <v>96</v>
      </c>
      <c r="E120" t="s">
        <v>174</v>
      </c>
      <c r="F120" t="s">
        <v>522</v>
      </c>
      <c r="G120" t="s">
        <v>211</v>
      </c>
      <c r="H120" t="s">
        <v>134</v>
      </c>
      <c r="I120" t="s">
        <v>135</v>
      </c>
      <c r="J120" t="s">
        <v>136</v>
      </c>
      <c r="K120" t="s">
        <v>137</v>
      </c>
      <c r="L120" t="s">
        <v>523</v>
      </c>
      <c r="M120" t="s">
        <v>524</v>
      </c>
      <c r="N120">
        <v>1.7925</v>
      </c>
      <c r="O120">
        <v>0</v>
      </c>
      <c r="P120">
        <v>22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25.052523387974226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25.052523387974226</v>
      </c>
    </row>
    <row r="121" spans="1:31" x14ac:dyDescent="0.25">
      <c r="A121">
        <v>2141410</v>
      </c>
      <c r="B121">
        <v>1</v>
      </c>
      <c r="C121" t="s">
        <v>80</v>
      </c>
      <c r="D121" t="s">
        <v>100</v>
      </c>
      <c r="E121" t="s">
        <v>131</v>
      </c>
      <c r="F121" t="s">
        <v>525</v>
      </c>
      <c r="G121" t="s">
        <v>152</v>
      </c>
      <c r="H121" t="s">
        <v>134</v>
      </c>
      <c r="I121" t="s">
        <v>135</v>
      </c>
      <c r="J121" t="s">
        <v>136</v>
      </c>
      <c r="K121" t="s">
        <v>137</v>
      </c>
      <c r="L121" t="s">
        <v>526</v>
      </c>
      <c r="M121" t="s">
        <v>527</v>
      </c>
      <c r="N121">
        <v>1.1755555550000001</v>
      </c>
      <c r="O121">
        <v>0</v>
      </c>
      <c r="P121">
        <v>1</v>
      </c>
      <c r="Q121">
        <v>0</v>
      </c>
      <c r="R121">
        <v>0</v>
      </c>
      <c r="S121">
        <v>0</v>
      </c>
      <c r="T121">
        <v>1</v>
      </c>
      <c r="U121">
        <v>0</v>
      </c>
      <c r="V121">
        <v>0</v>
      </c>
      <c r="W121">
        <v>0</v>
      </c>
      <c r="X121">
        <v>0.4122740290329</v>
      </c>
      <c r="Y121">
        <v>0</v>
      </c>
      <c r="Z121">
        <v>0</v>
      </c>
      <c r="AA121">
        <v>0</v>
      </c>
      <c r="AB121">
        <v>0.68626065234726674</v>
      </c>
      <c r="AC121">
        <v>0</v>
      </c>
      <c r="AD121">
        <v>0</v>
      </c>
      <c r="AE121">
        <v>1.0985346813801669</v>
      </c>
    </row>
    <row r="122" spans="1:31" x14ac:dyDescent="0.25">
      <c r="A122">
        <v>2141224</v>
      </c>
      <c r="B122">
        <v>1</v>
      </c>
      <c r="C122" t="s">
        <v>80</v>
      </c>
      <c r="D122" t="s">
        <v>102</v>
      </c>
      <c r="E122" t="s">
        <v>131</v>
      </c>
      <c r="F122" t="s">
        <v>528</v>
      </c>
      <c r="G122" t="s">
        <v>231</v>
      </c>
      <c r="H122" t="s">
        <v>134</v>
      </c>
      <c r="I122" t="s">
        <v>135</v>
      </c>
      <c r="J122" t="s">
        <v>136</v>
      </c>
      <c r="K122" t="s">
        <v>137</v>
      </c>
      <c r="L122" t="s">
        <v>529</v>
      </c>
      <c r="M122" t="s">
        <v>530</v>
      </c>
      <c r="N122">
        <v>1.4413888880000001</v>
      </c>
      <c r="O122">
        <v>0</v>
      </c>
      <c r="P122">
        <v>0</v>
      </c>
      <c r="Q122">
        <v>0</v>
      </c>
      <c r="R122">
        <v>6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0.28915301738966664</v>
      </c>
      <c r="AA122">
        <v>0</v>
      </c>
      <c r="AB122">
        <v>0</v>
      </c>
      <c r="AC122">
        <v>0</v>
      </c>
      <c r="AD122">
        <v>0</v>
      </c>
      <c r="AE122">
        <v>0.28915301738966664</v>
      </c>
    </row>
    <row r="123" spans="1:31" x14ac:dyDescent="0.25">
      <c r="A123">
        <v>2141075</v>
      </c>
      <c r="B123">
        <v>1</v>
      </c>
      <c r="C123" t="s">
        <v>80</v>
      </c>
      <c r="D123" t="s">
        <v>96</v>
      </c>
      <c r="E123" t="s">
        <v>131</v>
      </c>
      <c r="F123" t="s">
        <v>531</v>
      </c>
      <c r="G123" t="s">
        <v>133</v>
      </c>
      <c r="H123" t="s">
        <v>134</v>
      </c>
      <c r="I123" t="s">
        <v>135</v>
      </c>
      <c r="J123" t="s">
        <v>136</v>
      </c>
      <c r="K123" t="s">
        <v>137</v>
      </c>
      <c r="L123" t="s">
        <v>532</v>
      </c>
      <c r="M123" t="s">
        <v>533</v>
      </c>
      <c r="N123">
        <v>6.5777777769999997</v>
      </c>
      <c r="O123">
        <v>0</v>
      </c>
      <c r="P123">
        <v>1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1.6196356989748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1.6196356989748</v>
      </c>
    </row>
    <row r="124" spans="1:31" x14ac:dyDescent="0.25">
      <c r="A124">
        <v>2141095</v>
      </c>
      <c r="B124">
        <v>1</v>
      </c>
      <c r="C124" t="s">
        <v>80</v>
      </c>
      <c r="D124" t="s">
        <v>83</v>
      </c>
      <c r="E124" t="s">
        <v>146</v>
      </c>
      <c r="F124" t="s">
        <v>534</v>
      </c>
      <c r="G124" t="s">
        <v>477</v>
      </c>
      <c r="H124" t="s">
        <v>143</v>
      </c>
      <c r="I124" t="s">
        <v>135</v>
      </c>
      <c r="J124" t="s">
        <v>136</v>
      </c>
      <c r="K124" t="s">
        <v>137</v>
      </c>
      <c r="L124" t="s">
        <v>535</v>
      </c>
      <c r="M124" t="s">
        <v>536</v>
      </c>
      <c r="N124">
        <v>2.2744444439999998</v>
      </c>
      <c r="O124">
        <v>0</v>
      </c>
      <c r="P124">
        <v>23</v>
      </c>
      <c r="Q124">
        <v>0</v>
      </c>
      <c r="R124">
        <v>0</v>
      </c>
      <c r="S124">
        <v>0</v>
      </c>
      <c r="T124">
        <v>290</v>
      </c>
      <c r="U124">
        <v>0</v>
      </c>
      <c r="V124">
        <v>7</v>
      </c>
      <c r="W124">
        <v>0</v>
      </c>
      <c r="X124">
        <v>40.860975915944138</v>
      </c>
      <c r="Y124">
        <v>0</v>
      </c>
      <c r="Z124">
        <v>0</v>
      </c>
      <c r="AA124">
        <v>0</v>
      </c>
      <c r="AB124">
        <v>721.71024242671808</v>
      </c>
      <c r="AC124">
        <v>0</v>
      </c>
      <c r="AD124">
        <v>407.16137056033904</v>
      </c>
      <c r="AE124">
        <v>1169.7325889030012</v>
      </c>
    </row>
    <row r="125" spans="1:31" x14ac:dyDescent="0.25">
      <c r="A125">
        <v>2141141</v>
      </c>
      <c r="B125">
        <v>1</v>
      </c>
      <c r="C125" t="s">
        <v>81</v>
      </c>
      <c r="D125" t="s">
        <v>128</v>
      </c>
      <c r="E125" t="s">
        <v>146</v>
      </c>
      <c r="F125" t="s">
        <v>537</v>
      </c>
      <c r="G125" t="s">
        <v>538</v>
      </c>
      <c r="H125" t="s">
        <v>143</v>
      </c>
      <c r="I125" t="s">
        <v>135</v>
      </c>
      <c r="J125" t="s">
        <v>136</v>
      </c>
      <c r="K125" t="s">
        <v>236</v>
      </c>
      <c r="L125" t="s">
        <v>539</v>
      </c>
      <c r="M125" t="s">
        <v>540</v>
      </c>
      <c r="N125">
        <v>7.8841666659999996</v>
      </c>
      <c r="O125">
        <v>4</v>
      </c>
      <c r="P125">
        <v>38</v>
      </c>
      <c r="Q125">
        <v>10</v>
      </c>
      <c r="R125">
        <v>91</v>
      </c>
      <c r="S125">
        <v>9</v>
      </c>
      <c r="T125">
        <v>2</v>
      </c>
      <c r="U125">
        <v>2</v>
      </c>
      <c r="V125">
        <v>0</v>
      </c>
      <c r="W125">
        <v>16.013418162568804</v>
      </c>
      <c r="X125">
        <v>61.006889556710959</v>
      </c>
      <c r="Y125">
        <v>73.037825016381717</v>
      </c>
      <c r="Z125">
        <v>288.13630508872183</v>
      </c>
      <c r="AA125">
        <v>345.88571809065752</v>
      </c>
      <c r="AB125">
        <v>30.632438782817172</v>
      </c>
      <c r="AC125">
        <v>417.445391059136</v>
      </c>
      <c r="AD125">
        <v>0</v>
      </c>
      <c r="AE125">
        <v>1232.1579857569941</v>
      </c>
    </row>
    <row r="126" spans="1:31" x14ac:dyDescent="0.25">
      <c r="A126">
        <v>2141264</v>
      </c>
      <c r="B126">
        <v>1</v>
      </c>
      <c r="C126" t="s">
        <v>80</v>
      </c>
      <c r="D126" t="s">
        <v>103</v>
      </c>
      <c r="E126" t="s">
        <v>161</v>
      </c>
      <c r="F126" t="s">
        <v>541</v>
      </c>
      <c r="G126" t="s">
        <v>215</v>
      </c>
      <c r="H126" t="s">
        <v>134</v>
      </c>
      <c r="I126" t="s">
        <v>135</v>
      </c>
      <c r="J126" t="s">
        <v>136</v>
      </c>
      <c r="K126" t="s">
        <v>137</v>
      </c>
      <c r="L126" t="s">
        <v>542</v>
      </c>
      <c r="M126" t="s">
        <v>543</v>
      </c>
      <c r="N126">
        <v>1.1147222219999999</v>
      </c>
      <c r="O126">
        <v>0</v>
      </c>
      <c r="P126">
        <v>2</v>
      </c>
      <c r="Q126">
        <v>0</v>
      </c>
      <c r="R126">
        <v>10</v>
      </c>
      <c r="S126">
        <v>0</v>
      </c>
      <c r="T126">
        <v>4</v>
      </c>
      <c r="U126">
        <v>0</v>
      </c>
      <c r="V126">
        <v>0</v>
      </c>
      <c r="W126">
        <v>0</v>
      </c>
      <c r="X126">
        <v>0.41889164632124998</v>
      </c>
      <c r="Y126">
        <v>0</v>
      </c>
      <c r="Z126">
        <v>31.377937954800753</v>
      </c>
      <c r="AA126">
        <v>0</v>
      </c>
      <c r="AB126">
        <v>1.9358898793800892</v>
      </c>
      <c r="AC126">
        <v>0</v>
      </c>
      <c r="AD126">
        <v>0</v>
      </c>
      <c r="AE126">
        <v>33.732719480502091</v>
      </c>
    </row>
    <row r="127" spans="1:31" x14ac:dyDescent="0.25">
      <c r="A127">
        <v>2141164</v>
      </c>
      <c r="B127">
        <v>1</v>
      </c>
      <c r="C127" t="s">
        <v>80</v>
      </c>
      <c r="D127" t="s">
        <v>106</v>
      </c>
      <c r="E127" t="s">
        <v>131</v>
      </c>
      <c r="F127" t="s">
        <v>544</v>
      </c>
      <c r="G127" t="s">
        <v>152</v>
      </c>
      <c r="H127" t="s">
        <v>134</v>
      </c>
      <c r="I127" t="s">
        <v>135</v>
      </c>
      <c r="J127" t="s">
        <v>136</v>
      </c>
      <c r="K127" t="s">
        <v>137</v>
      </c>
      <c r="L127" t="s">
        <v>545</v>
      </c>
      <c r="M127" t="s">
        <v>546</v>
      </c>
      <c r="N127">
        <v>5.6786111110000004</v>
      </c>
      <c r="O127">
        <v>0</v>
      </c>
      <c r="P127">
        <v>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0.40769379251685006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0.40769379251685006</v>
      </c>
    </row>
    <row r="128" spans="1:31" x14ac:dyDescent="0.25">
      <c r="A128">
        <v>2141287</v>
      </c>
      <c r="B128">
        <v>1</v>
      </c>
      <c r="C128" t="s">
        <v>80</v>
      </c>
      <c r="D128" t="s">
        <v>99</v>
      </c>
      <c r="E128" t="s">
        <v>131</v>
      </c>
      <c r="F128" t="s">
        <v>547</v>
      </c>
      <c r="G128" t="s">
        <v>152</v>
      </c>
      <c r="H128" t="s">
        <v>134</v>
      </c>
      <c r="I128" t="s">
        <v>135</v>
      </c>
      <c r="J128" t="s">
        <v>136</v>
      </c>
      <c r="K128" t="s">
        <v>137</v>
      </c>
      <c r="L128" t="s">
        <v>548</v>
      </c>
      <c r="M128" t="s">
        <v>549</v>
      </c>
      <c r="N128">
        <v>3.6922222219999998</v>
      </c>
      <c r="O128">
        <v>0</v>
      </c>
      <c r="P128">
        <v>2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1.6601996673599997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1.6601996673599997</v>
      </c>
    </row>
    <row r="129" spans="1:31" x14ac:dyDescent="0.25">
      <c r="A129">
        <v>2141456</v>
      </c>
      <c r="B129">
        <v>1</v>
      </c>
      <c r="C129" t="s">
        <v>81</v>
      </c>
      <c r="D129" t="s">
        <v>117</v>
      </c>
      <c r="E129" t="s">
        <v>174</v>
      </c>
      <c r="F129" t="s">
        <v>550</v>
      </c>
      <c r="G129" t="s">
        <v>187</v>
      </c>
      <c r="H129" t="s">
        <v>134</v>
      </c>
      <c r="I129" t="s">
        <v>135</v>
      </c>
      <c r="J129" t="s">
        <v>136</v>
      </c>
      <c r="K129" t="s">
        <v>137</v>
      </c>
      <c r="L129" t="s">
        <v>551</v>
      </c>
      <c r="M129" t="s">
        <v>552</v>
      </c>
      <c r="N129">
        <v>1.0138888880000001</v>
      </c>
      <c r="O129">
        <v>0</v>
      </c>
      <c r="P129">
        <v>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3.1175609183333331E-4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3.1175609183333331E-4</v>
      </c>
    </row>
    <row r="130" spans="1:31" x14ac:dyDescent="0.25">
      <c r="A130">
        <v>2141350</v>
      </c>
      <c r="B130">
        <v>1</v>
      </c>
      <c r="C130" t="s">
        <v>80</v>
      </c>
      <c r="D130" t="s">
        <v>104</v>
      </c>
      <c r="E130" t="s">
        <v>131</v>
      </c>
      <c r="F130" t="s">
        <v>553</v>
      </c>
      <c r="G130" t="s">
        <v>300</v>
      </c>
      <c r="H130" t="s">
        <v>134</v>
      </c>
      <c r="I130" t="s">
        <v>135</v>
      </c>
      <c r="J130" t="s">
        <v>136</v>
      </c>
      <c r="K130" t="s">
        <v>137</v>
      </c>
      <c r="L130" t="s">
        <v>554</v>
      </c>
      <c r="M130" t="s">
        <v>555</v>
      </c>
      <c r="N130">
        <v>3.8438888879999999</v>
      </c>
      <c r="O130">
        <v>0</v>
      </c>
      <c r="P130">
        <v>3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2.0279156066557333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2.0279156066557333</v>
      </c>
    </row>
    <row r="131" spans="1:31" x14ac:dyDescent="0.25">
      <c r="A131">
        <v>2141304</v>
      </c>
      <c r="B131">
        <v>1</v>
      </c>
      <c r="C131" t="s">
        <v>81</v>
      </c>
      <c r="D131" t="s">
        <v>112</v>
      </c>
      <c r="E131" t="s">
        <v>174</v>
      </c>
      <c r="F131" t="s">
        <v>556</v>
      </c>
      <c r="G131" t="s">
        <v>183</v>
      </c>
      <c r="H131" t="s">
        <v>134</v>
      </c>
      <c r="I131" t="s">
        <v>135</v>
      </c>
      <c r="J131" t="s">
        <v>136</v>
      </c>
      <c r="K131" t="s">
        <v>137</v>
      </c>
      <c r="L131" t="s">
        <v>557</v>
      </c>
      <c r="M131" t="s">
        <v>558</v>
      </c>
      <c r="N131">
        <v>6.2336111110000001</v>
      </c>
      <c r="O131">
        <v>0</v>
      </c>
      <c r="P131">
        <v>37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19.610072344543415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19.610072344543415</v>
      </c>
    </row>
    <row r="132" spans="1:31" x14ac:dyDescent="0.25">
      <c r="A132">
        <v>2141387</v>
      </c>
      <c r="B132">
        <v>1</v>
      </c>
      <c r="C132" t="s">
        <v>81</v>
      </c>
      <c r="D132" t="s">
        <v>118</v>
      </c>
      <c r="E132" t="s">
        <v>131</v>
      </c>
      <c r="F132" t="s">
        <v>559</v>
      </c>
      <c r="G132" t="s">
        <v>152</v>
      </c>
      <c r="H132" t="s">
        <v>134</v>
      </c>
      <c r="I132" t="s">
        <v>135</v>
      </c>
      <c r="J132" t="s">
        <v>136</v>
      </c>
      <c r="K132" t="s">
        <v>137</v>
      </c>
      <c r="L132" t="s">
        <v>560</v>
      </c>
      <c r="M132" t="s">
        <v>561</v>
      </c>
      <c r="N132">
        <v>1.359444444</v>
      </c>
      <c r="O132">
        <v>0</v>
      </c>
      <c r="P132">
        <v>3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2.17193364594505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2.17193364594505</v>
      </c>
    </row>
    <row r="133" spans="1:31" x14ac:dyDescent="0.25">
      <c r="A133">
        <v>2141178</v>
      </c>
      <c r="B133">
        <v>1</v>
      </c>
      <c r="C133" t="s">
        <v>80</v>
      </c>
      <c r="D133" t="s">
        <v>96</v>
      </c>
      <c r="E133" t="s">
        <v>131</v>
      </c>
      <c r="F133" t="s">
        <v>562</v>
      </c>
      <c r="G133" t="s">
        <v>152</v>
      </c>
      <c r="H133" t="s">
        <v>134</v>
      </c>
      <c r="I133" t="s">
        <v>135</v>
      </c>
      <c r="J133" t="s">
        <v>136</v>
      </c>
      <c r="K133" t="s">
        <v>137</v>
      </c>
      <c r="L133" t="s">
        <v>563</v>
      </c>
      <c r="M133" t="s">
        <v>564</v>
      </c>
      <c r="N133">
        <v>7.0374999999999996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1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1.9822815402299998</v>
      </c>
      <c r="AC133">
        <v>0</v>
      </c>
      <c r="AD133">
        <v>0</v>
      </c>
      <c r="AE133">
        <v>1.9822815402299998</v>
      </c>
    </row>
    <row r="134" spans="1:31" x14ac:dyDescent="0.25">
      <c r="A134">
        <v>2141035</v>
      </c>
      <c r="B134">
        <v>1</v>
      </c>
      <c r="C134" t="s">
        <v>80</v>
      </c>
      <c r="D134" t="s">
        <v>84</v>
      </c>
      <c r="E134" t="s">
        <v>131</v>
      </c>
      <c r="F134" t="s">
        <v>565</v>
      </c>
      <c r="G134" t="s">
        <v>231</v>
      </c>
      <c r="H134" t="s">
        <v>134</v>
      </c>
      <c r="I134" t="s">
        <v>135</v>
      </c>
      <c r="J134" t="s">
        <v>136</v>
      </c>
      <c r="K134" t="s">
        <v>137</v>
      </c>
      <c r="L134" t="s">
        <v>566</v>
      </c>
      <c r="M134" t="s">
        <v>567</v>
      </c>
      <c r="N134">
        <v>1.166388888</v>
      </c>
      <c r="O134">
        <v>0</v>
      </c>
      <c r="P134">
        <v>3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0.35695717948256667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0.35695717948256667</v>
      </c>
    </row>
    <row r="135" spans="1:31" x14ac:dyDescent="0.25">
      <c r="A135">
        <v>2141058</v>
      </c>
      <c r="B135">
        <v>1</v>
      </c>
      <c r="C135" t="s">
        <v>80</v>
      </c>
      <c r="D135" t="s">
        <v>83</v>
      </c>
      <c r="E135" t="s">
        <v>146</v>
      </c>
      <c r="F135" t="s">
        <v>568</v>
      </c>
      <c r="G135" t="s">
        <v>226</v>
      </c>
      <c r="H135" t="s">
        <v>143</v>
      </c>
      <c r="I135" t="s">
        <v>135</v>
      </c>
      <c r="J135" t="s">
        <v>136</v>
      </c>
      <c r="K135" t="s">
        <v>236</v>
      </c>
      <c r="L135" t="s">
        <v>569</v>
      </c>
      <c r="M135" t="s">
        <v>570</v>
      </c>
      <c r="N135">
        <v>0.35166666600000002</v>
      </c>
      <c r="O135">
        <v>0</v>
      </c>
      <c r="P135">
        <v>850</v>
      </c>
      <c r="Q135">
        <v>0</v>
      </c>
      <c r="R135">
        <v>0</v>
      </c>
      <c r="S135">
        <v>0</v>
      </c>
      <c r="T135">
        <v>125</v>
      </c>
      <c r="U135">
        <v>0</v>
      </c>
      <c r="V135">
        <v>1</v>
      </c>
      <c r="W135">
        <v>0</v>
      </c>
      <c r="X135">
        <v>49.785727950690401</v>
      </c>
      <c r="Y135">
        <v>0</v>
      </c>
      <c r="Z135">
        <v>0</v>
      </c>
      <c r="AA135">
        <v>0</v>
      </c>
      <c r="AB135">
        <v>14.94635163637435</v>
      </c>
      <c r="AC135">
        <v>0</v>
      </c>
      <c r="AD135">
        <v>2.7096221299675003</v>
      </c>
      <c r="AE135">
        <v>67.441701717032245</v>
      </c>
    </row>
    <row r="136" spans="1:31" x14ac:dyDescent="0.25">
      <c r="A136">
        <v>2141390</v>
      </c>
      <c r="B136">
        <v>1</v>
      </c>
      <c r="C136" t="s">
        <v>81</v>
      </c>
      <c r="D136" t="s">
        <v>128</v>
      </c>
      <c r="E136" t="s">
        <v>161</v>
      </c>
      <c r="F136" t="s">
        <v>571</v>
      </c>
      <c r="G136" t="s">
        <v>215</v>
      </c>
      <c r="H136" t="s">
        <v>134</v>
      </c>
      <c r="I136" t="s">
        <v>135</v>
      </c>
      <c r="J136" t="s">
        <v>136</v>
      </c>
      <c r="K136" t="s">
        <v>137</v>
      </c>
      <c r="L136" t="s">
        <v>572</v>
      </c>
      <c r="M136" t="s">
        <v>573</v>
      </c>
      <c r="N136">
        <v>1.2833333330000001</v>
      </c>
      <c r="O136">
        <v>0</v>
      </c>
      <c r="P136">
        <v>256</v>
      </c>
      <c r="Q136">
        <v>0</v>
      </c>
      <c r="R136">
        <v>3</v>
      </c>
      <c r="S136">
        <v>0</v>
      </c>
      <c r="T136">
        <v>14</v>
      </c>
      <c r="U136">
        <v>0</v>
      </c>
      <c r="V136">
        <v>0</v>
      </c>
      <c r="W136">
        <v>0</v>
      </c>
      <c r="X136">
        <v>74.680342329213303</v>
      </c>
      <c r="Y136">
        <v>0</v>
      </c>
      <c r="Z136">
        <v>1.1704408897813334</v>
      </c>
      <c r="AA136">
        <v>0</v>
      </c>
      <c r="AB136">
        <v>10.381859636876001</v>
      </c>
      <c r="AC136">
        <v>0</v>
      </c>
      <c r="AD136">
        <v>0</v>
      </c>
      <c r="AE136">
        <v>86.232642855870637</v>
      </c>
    </row>
    <row r="137" spans="1:31" x14ac:dyDescent="0.25">
      <c r="A137">
        <v>2141158</v>
      </c>
      <c r="B137">
        <v>1</v>
      </c>
      <c r="C137" t="s">
        <v>80</v>
      </c>
      <c r="D137" t="s">
        <v>82</v>
      </c>
      <c r="E137" t="s">
        <v>140</v>
      </c>
      <c r="F137" t="s">
        <v>574</v>
      </c>
      <c r="G137" t="s">
        <v>142</v>
      </c>
      <c r="H137" t="s">
        <v>143</v>
      </c>
      <c r="I137" t="s">
        <v>135</v>
      </c>
      <c r="J137" t="s">
        <v>136</v>
      </c>
      <c r="K137" t="s">
        <v>137</v>
      </c>
      <c r="L137" t="s">
        <v>575</v>
      </c>
      <c r="M137" t="s">
        <v>576</v>
      </c>
      <c r="N137">
        <v>0.66833333299999997</v>
      </c>
      <c r="O137">
        <v>1</v>
      </c>
      <c r="P137">
        <v>1098</v>
      </c>
      <c r="Q137">
        <v>0</v>
      </c>
      <c r="R137">
        <v>93</v>
      </c>
      <c r="S137">
        <v>0</v>
      </c>
      <c r="T137">
        <v>225</v>
      </c>
      <c r="U137">
        <v>1</v>
      </c>
      <c r="V137">
        <v>0</v>
      </c>
      <c r="W137">
        <v>11.977605100578099</v>
      </c>
      <c r="X137">
        <v>195.55242251973607</v>
      </c>
      <c r="Y137">
        <v>0</v>
      </c>
      <c r="Z137">
        <v>42.135754554383738</v>
      </c>
      <c r="AA137">
        <v>0</v>
      </c>
      <c r="AB137">
        <v>180.52578741777455</v>
      </c>
      <c r="AC137">
        <v>196.37481266572402</v>
      </c>
      <c r="AD137">
        <v>0</v>
      </c>
      <c r="AE137">
        <v>626.56638225819643</v>
      </c>
    </row>
    <row r="138" spans="1:31" x14ac:dyDescent="0.25">
      <c r="A138">
        <v>2141078</v>
      </c>
      <c r="B138">
        <v>1</v>
      </c>
      <c r="C138" t="s">
        <v>81</v>
      </c>
      <c r="D138" t="s">
        <v>128</v>
      </c>
      <c r="E138" t="s">
        <v>131</v>
      </c>
      <c r="F138" t="s">
        <v>577</v>
      </c>
      <c r="G138" t="s">
        <v>152</v>
      </c>
      <c r="H138" t="s">
        <v>134</v>
      </c>
      <c r="I138" t="s">
        <v>135</v>
      </c>
      <c r="J138" t="s">
        <v>136</v>
      </c>
      <c r="K138" t="s">
        <v>137</v>
      </c>
      <c r="L138" t="s">
        <v>578</v>
      </c>
      <c r="M138" t="s">
        <v>579</v>
      </c>
      <c r="N138">
        <v>8.1174999999999997</v>
      </c>
      <c r="O138">
        <v>0</v>
      </c>
      <c r="P138">
        <v>6</v>
      </c>
      <c r="Q138">
        <v>0</v>
      </c>
      <c r="R138">
        <v>0</v>
      </c>
      <c r="S138">
        <v>0</v>
      </c>
      <c r="T138">
        <v>1</v>
      </c>
      <c r="U138">
        <v>0</v>
      </c>
      <c r="V138">
        <v>0</v>
      </c>
      <c r="W138">
        <v>0</v>
      </c>
      <c r="X138">
        <v>8.2131379357045979</v>
      </c>
      <c r="Y138">
        <v>0</v>
      </c>
      <c r="Z138">
        <v>0</v>
      </c>
      <c r="AA138">
        <v>0</v>
      </c>
      <c r="AB138">
        <v>10.58523002205369</v>
      </c>
      <c r="AC138">
        <v>0</v>
      </c>
      <c r="AD138">
        <v>0</v>
      </c>
      <c r="AE138">
        <v>18.798367957758288</v>
      </c>
    </row>
    <row r="139" spans="1:31" x14ac:dyDescent="0.25">
      <c r="A139">
        <v>2141327</v>
      </c>
      <c r="B139">
        <v>1</v>
      </c>
      <c r="C139" t="s">
        <v>80</v>
      </c>
      <c r="D139" t="s">
        <v>106</v>
      </c>
      <c r="E139" t="s">
        <v>174</v>
      </c>
      <c r="F139" t="s">
        <v>580</v>
      </c>
      <c r="G139" t="s">
        <v>581</v>
      </c>
      <c r="H139" t="s">
        <v>134</v>
      </c>
      <c r="I139" t="s">
        <v>135</v>
      </c>
      <c r="J139" t="s">
        <v>136</v>
      </c>
      <c r="K139" t="s">
        <v>137</v>
      </c>
      <c r="L139" t="s">
        <v>582</v>
      </c>
      <c r="M139" t="s">
        <v>583</v>
      </c>
      <c r="N139">
        <v>4.506388888</v>
      </c>
      <c r="O139">
        <v>0</v>
      </c>
      <c r="P139">
        <v>36</v>
      </c>
      <c r="Q139">
        <v>0</v>
      </c>
      <c r="R139">
        <v>1</v>
      </c>
      <c r="S139">
        <v>0</v>
      </c>
      <c r="T139">
        <v>7</v>
      </c>
      <c r="U139">
        <v>0</v>
      </c>
      <c r="V139">
        <v>0</v>
      </c>
      <c r="W139">
        <v>0</v>
      </c>
      <c r="X139">
        <v>21.996193453570285</v>
      </c>
      <c r="Y139">
        <v>0</v>
      </c>
      <c r="Z139">
        <v>4.5701662009854251</v>
      </c>
      <c r="AA139">
        <v>0</v>
      </c>
      <c r="AB139">
        <v>2.4734759085115505</v>
      </c>
      <c r="AC139">
        <v>0</v>
      </c>
      <c r="AD139">
        <v>0</v>
      </c>
      <c r="AE139">
        <v>29.03983556306726</v>
      </c>
    </row>
    <row r="140" spans="1:31" x14ac:dyDescent="0.25">
      <c r="A140">
        <v>2141121</v>
      </c>
      <c r="B140">
        <v>1</v>
      </c>
      <c r="C140" t="s">
        <v>80</v>
      </c>
      <c r="D140" t="s">
        <v>98</v>
      </c>
      <c r="E140" t="s">
        <v>146</v>
      </c>
      <c r="F140" t="s">
        <v>584</v>
      </c>
      <c r="G140" t="s">
        <v>538</v>
      </c>
      <c r="H140" t="s">
        <v>143</v>
      </c>
      <c r="I140" t="s">
        <v>135</v>
      </c>
      <c r="J140" t="s">
        <v>136</v>
      </c>
      <c r="K140" t="s">
        <v>236</v>
      </c>
      <c r="L140" t="s">
        <v>585</v>
      </c>
      <c r="M140" t="s">
        <v>586</v>
      </c>
      <c r="N140">
        <v>8.8031600000000001</v>
      </c>
      <c r="O140">
        <v>0</v>
      </c>
      <c r="P140">
        <v>63</v>
      </c>
      <c r="Q140">
        <v>0</v>
      </c>
      <c r="R140">
        <v>0</v>
      </c>
      <c r="S140">
        <v>0</v>
      </c>
      <c r="T140">
        <v>3</v>
      </c>
      <c r="U140">
        <v>0</v>
      </c>
      <c r="V140">
        <v>0</v>
      </c>
      <c r="W140">
        <v>0</v>
      </c>
      <c r="X140">
        <v>65.802492222889427</v>
      </c>
      <c r="Y140">
        <v>0</v>
      </c>
      <c r="Z140">
        <v>0</v>
      </c>
      <c r="AA140">
        <v>0</v>
      </c>
      <c r="AB140">
        <v>4.6033450121439996</v>
      </c>
      <c r="AC140">
        <v>0</v>
      </c>
      <c r="AD140">
        <v>0</v>
      </c>
      <c r="AE140">
        <v>70.405837235033431</v>
      </c>
    </row>
    <row r="141" spans="1:31" x14ac:dyDescent="0.25">
      <c r="A141">
        <v>2141221</v>
      </c>
      <c r="B141">
        <v>1</v>
      </c>
      <c r="C141" t="s">
        <v>80</v>
      </c>
      <c r="D141" t="s">
        <v>93</v>
      </c>
      <c r="E141" t="s">
        <v>224</v>
      </c>
      <c r="F141" t="s">
        <v>587</v>
      </c>
      <c r="G141" t="s">
        <v>226</v>
      </c>
      <c r="H141" t="s">
        <v>143</v>
      </c>
      <c r="I141" t="s">
        <v>148</v>
      </c>
      <c r="J141" t="s">
        <v>136</v>
      </c>
      <c r="K141" t="s">
        <v>236</v>
      </c>
      <c r="L141" t="s">
        <v>588</v>
      </c>
      <c r="M141" t="s">
        <v>589</v>
      </c>
      <c r="N141">
        <v>0.05</v>
      </c>
      <c r="O141">
        <v>1</v>
      </c>
      <c r="P141">
        <v>7</v>
      </c>
      <c r="Q141">
        <v>12</v>
      </c>
      <c r="R141">
        <v>15</v>
      </c>
      <c r="S141">
        <v>7</v>
      </c>
      <c r="T141">
        <v>17</v>
      </c>
      <c r="U141">
        <v>1</v>
      </c>
      <c r="V141">
        <v>0</v>
      </c>
      <c r="W141">
        <v>9.0323415000000021E-4</v>
      </c>
      <c r="X141">
        <v>0.22850087006250003</v>
      </c>
      <c r="Y141">
        <v>2.9426049648945001</v>
      </c>
      <c r="Z141">
        <v>0.67206558835800023</v>
      </c>
      <c r="AA141">
        <v>0.97289153447600007</v>
      </c>
      <c r="AB141">
        <v>0.61739864887400009</v>
      </c>
      <c r="AC141">
        <v>21.90866628285</v>
      </c>
      <c r="AD141">
        <v>0</v>
      </c>
      <c r="AE141">
        <v>27.343031123665</v>
      </c>
    </row>
    <row r="142" spans="1:31" x14ac:dyDescent="0.25">
      <c r="A142">
        <v>2141190</v>
      </c>
      <c r="B142">
        <v>1</v>
      </c>
      <c r="C142" t="s">
        <v>81</v>
      </c>
      <c r="D142" t="s">
        <v>123</v>
      </c>
      <c r="E142" t="s">
        <v>131</v>
      </c>
      <c r="F142" t="s">
        <v>590</v>
      </c>
      <c r="G142" t="s">
        <v>152</v>
      </c>
      <c r="H142" t="s">
        <v>134</v>
      </c>
      <c r="I142" t="s">
        <v>135</v>
      </c>
      <c r="J142" t="s">
        <v>136</v>
      </c>
      <c r="K142" t="s">
        <v>137</v>
      </c>
      <c r="L142" t="s">
        <v>591</v>
      </c>
      <c r="M142" t="s">
        <v>592</v>
      </c>
      <c r="N142">
        <v>1.439166666</v>
      </c>
      <c r="O142">
        <v>0</v>
      </c>
      <c r="P142">
        <v>1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0.7655993538325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0.7655993538325</v>
      </c>
    </row>
    <row r="143" spans="1:31" x14ac:dyDescent="0.25">
      <c r="A143">
        <v>2141167</v>
      </c>
      <c r="B143">
        <v>1</v>
      </c>
      <c r="C143" t="s">
        <v>80</v>
      </c>
      <c r="D143" t="s">
        <v>86</v>
      </c>
      <c r="E143" t="s">
        <v>161</v>
      </c>
      <c r="F143" t="s">
        <v>593</v>
      </c>
      <c r="G143" t="s">
        <v>538</v>
      </c>
      <c r="H143" t="s">
        <v>134</v>
      </c>
      <c r="I143" t="s">
        <v>135</v>
      </c>
      <c r="J143" t="s">
        <v>136</v>
      </c>
      <c r="K143" t="s">
        <v>236</v>
      </c>
      <c r="L143" t="s">
        <v>594</v>
      </c>
      <c r="M143" t="s">
        <v>518</v>
      </c>
      <c r="N143">
        <v>8.8833333329999995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58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180.81362140289121</v>
      </c>
      <c r="AC143">
        <v>0</v>
      </c>
      <c r="AD143">
        <v>0</v>
      </c>
      <c r="AE143">
        <v>180.81362140289121</v>
      </c>
    </row>
    <row r="144" spans="1:31" x14ac:dyDescent="0.25">
      <c r="A144">
        <v>2141359</v>
      </c>
      <c r="B144">
        <v>1</v>
      </c>
      <c r="C144" t="s">
        <v>80</v>
      </c>
      <c r="D144" t="s">
        <v>98</v>
      </c>
      <c r="E144" t="s">
        <v>174</v>
      </c>
      <c r="F144" t="s">
        <v>595</v>
      </c>
      <c r="G144" t="s">
        <v>384</v>
      </c>
      <c r="H144" t="s">
        <v>134</v>
      </c>
      <c r="I144" t="s">
        <v>135</v>
      </c>
      <c r="J144" t="s">
        <v>136</v>
      </c>
      <c r="K144" t="s">
        <v>137</v>
      </c>
      <c r="L144" t="s">
        <v>596</v>
      </c>
      <c r="M144" t="s">
        <v>597</v>
      </c>
      <c r="N144">
        <v>1.296944444</v>
      </c>
      <c r="O144">
        <v>0</v>
      </c>
      <c r="P144">
        <v>3</v>
      </c>
      <c r="Q144">
        <v>0</v>
      </c>
      <c r="R144">
        <v>5</v>
      </c>
      <c r="S144">
        <v>0</v>
      </c>
      <c r="T144">
        <v>2</v>
      </c>
      <c r="U144">
        <v>0</v>
      </c>
      <c r="V144">
        <v>0</v>
      </c>
      <c r="W144">
        <v>0</v>
      </c>
      <c r="X144">
        <v>0.99061898951881666</v>
      </c>
      <c r="Y144">
        <v>0</v>
      </c>
      <c r="Z144">
        <v>0.69317471051266688</v>
      </c>
      <c r="AA144">
        <v>0</v>
      </c>
      <c r="AB144">
        <v>5.8282371130131159</v>
      </c>
      <c r="AC144">
        <v>0</v>
      </c>
      <c r="AD144">
        <v>0</v>
      </c>
      <c r="AE144">
        <v>7.5120308130445999</v>
      </c>
    </row>
    <row r="145" spans="1:31" x14ac:dyDescent="0.25">
      <c r="A145">
        <v>2141336</v>
      </c>
      <c r="B145">
        <v>1</v>
      </c>
      <c r="C145" t="s">
        <v>81</v>
      </c>
      <c r="D145" t="s">
        <v>118</v>
      </c>
      <c r="E145" t="s">
        <v>174</v>
      </c>
      <c r="F145" t="s">
        <v>598</v>
      </c>
      <c r="G145" t="s">
        <v>235</v>
      </c>
      <c r="H145" t="s">
        <v>134</v>
      </c>
      <c r="I145" t="s">
        <v>135</v>
      </c>
      <c r="J145" t="s">
        <v>136</v>
      </c>
      <c r="K145" t="s">
        <v>236</v>
      </c>
      <c r="L145" t="s">
        <v>599</v>
      </c>
      <c r="M145" t="s">
        <v>600</v>
      </c>
      <c r="N145">
        <v>1.0834694439999999</v>
      </c>
      <c r="O145">
        <v>0</v>
      </c>
      <c r="P145">
        <v>24</v>
      </c>
      <c r="Q145">
        <v>0</v>
      </c>
      <c r="R145">
        <v>1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5.9385648485192499</v>
      </c>
      <c r="Y145">
        <v>0</v>
      </c>
      <c r="Z145">
        <v>0.30564882092407503</v>
      </c>
      <c r="AA145">
        <v>0</v>
      </c>
      <c r="AB145">
        <v>0</v>
      </c>
      <c r="AC145">
        <v>0</v>
      </c>
      <c r="AD145">
        <v>0</v>
      </c>
      <c r="AE145">
        <v>6.244213669443325</v>
      </c>
    </row>
    <row r="146" spans="1:31" x14ac:dyDescent="0.25">
      <c r="A146">
        <v>2141207</v>
      </c>
      <c r="B146">
        <v>1</v>
      </c>
      <c r="C146" t="s">
        <v>80</v>
      </c>
      <c r="D146" t="s">
        <v>105</v>
      </c>
      <c r="E146" t="s">
        <v>131</v>
      </c>
      <c r="F146" t="s">
        <v>601</v>
      </c>
      <c r="G146" t="s">
        <v>133</v>
      </c>
      <c r="H146" t="s">
        <v>134</v>
      </c>
      <c r="I146" t="s">
        <v>135</v>
      </c>
      <c r="J146" t="s">
        <v>136</v>
      </c>
      <c r="K146" t="s">
        <v>137</v>
      </c>
      <c r="L146" t="s">
        <v>602</v>
      </c>
      <c r="M146" t="s">
        <v>603</v>
      </c>
      <c r="N146">
        <v>0.33194444400000001</v>
      </c>
      <c r="O146">
        <v>0</v>
      </c>
      <c r="P146">
        <v>12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1.5455071376387497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1.5455071376387497</v>
      </c>
    </row>
    <row r="147" spans="1:31" x14ac:dyDescent="0.25">
      <c r="A147">
        <v>2141044</v>
      </c>
      <c r="B147">
        <v>1</v>
      </c>
      <c r="C147" t="s">
        <v>80</v>
      </c>
      <c r="D147" t="s">
        <v>83</v>
      </c>
      <c r="E147" t="s">
        <v>161</v>
      </c>
      <c r="F147" t="s">
        <v>604</v>
      </c>
      <c r="G147" t="s">
        <v>171</v>
      </c>
      <c r="H147" t="s">
        <v>134</v>
      </c>
      <c r="I147" t="s">
        <v>135</v>
      </c>
      <c r="J147" t="s">
        <v>136</v>
      </c>
      <c r="K147" t="s">
        <v>137</v>
      </c>
      <c r="L147" t="s">
        <v>605</v>
      </c>
      <c r="M147" t="s">
        <v>606</v>
      </c>
      <c r="N147">
        <v>0.28749999999999998</v>
      </c>
      <c r="O147">
        <v>0</v>
      </c>
      <c r="P147">
        <v>1</v>
      </c>
      <c r="Q147">
        <v>0</v>
      </c>
      <c r="R147">
        <v>0</v>
      </c>
      <c r="S147">
        <v>0</v>
      </c>
      <c r="T147">
        <v>8</v>
      </c>
      <c r="U147">
        <v>0</v>
      </c>
      <c r="V147">
        <v>3</v>
      </c>
      <c r="W147">
        <v>0</v>
      </c>
      <c r="X147">
        <v>6.4964353452375001E-2</v>
      </c>
      <c r="Y147">
        <v>0</v>
      </c>
      <c r="Z147">
        <v>0</v>
      </c>
      <c r="AA147">
        <v>0</v>
      </c>
      <c r="AB147">
        <v>4.1935360261874992</v>
      </c>
      <c r="AC147">
        <v>0</v>
      </c>
      <c r="AD147">
        <v>8.1217128370049991</v>
      </c>
      <c r="AE147">
        <v>12.380213216644872</v>
      </c>
    </row>
    <row r="148" spans="1:31" x14ac:dyDescent="0.25">
      <c r="A148">
        <v>2141290</v>
      </c>
      <c r="B148">
        <v>1</v>
      </c>
      <c r="C148" t="s">
        <v>80</v>
      </c>
      <c r="D148" t="s">
        <v>95</v>
      </c>
      <c r="E148" t="s">
        <v>146</v>
      </c>
      <c r="F148" t="s">
        <v>607</v>
      </c>
      <c r="G148" t="s">
        <v>167</v>
      </c>
      <c r="H148" t="s">
        <v>143</v>
      </c>
      <c r="I148" t="s">
        <v>135</v>
      </c>
      <c r="J148" t="s">
        <v>136</v>
      </c>
      <c r="K148" t="s">
        <v>137</v>
      </c>
      <c r="L148" t="s">
        <v>608</v>
      </c>
      <c r="M148" t="s">
        <v>609</v>
      </c>
      <c r="N148">
        <v>1.54</v>
      </c>
      <c r="O148">
        <v>2</v>
      </c>
      <c r="P148">
        <v>0</v>
      </c>
      <c r="Q148">
        <v>17</v>
      </c>
      <c r="R148">
        <v>0</v>
      </c>
      <c r="S148">
        <v>14</v>
      </c>
      <c r="T148">
        <v>0</v>
      </c>
      <c r="U148">
        <v>0</v>
      </c>
      <c r="V148">
        <v>0</v>
      </c>
      <c r="W148">
        <v>4.0609573880681662</v>
      </c>
      <c r="X148">
        <v>0</v>
      </c>
      <c r="Y148">
        <v>38.34096238163341</v>
      </c>
      <c r="Z148">
        <v>0</v>
      </c>
      <c r="AA148">
        <v>214.54790532428882</v>
      </c>
      <c r="AB148">
        <v>0</v>
      </c>
      <c r="AC148">
        <v>0</v>
      </c>
      <c r="AD148">
        <v>0</v>
      </c>
      <c r="AE148">
        <v>256.9498250939904</v>
      </c>
    </row>
    <row r="149" spans="1:31" x14ac:dyDescent="0.25">
      <c r="A149">
        <v>2141150</v>
      </c>
      <c r="B149">
        <v>1</v>
      </c>
      <c r="C149" t="s">
        <v>80</v>
      </c>
      <c r="D149" t="s">
        <v>98</v>
      </c>
      <c r="E149" t="s">
        <v>146</v>
      </c>
      <c r="F149" t="s">
        <v>610</v>
      </c>
      <c r="G149" t="s">
        <v>538</v>
      </c>
      <c r="H149" t="s">
        <v>143</v>
      </c>
      <c r="I149" t="s">
        <v>135</v>
      </c>
      <c r="J149" t="s">
        <v>136</v>
      </c>
      <c r="K149" t="s">
        <v>236</v>
      </c>
      <c r="L149" t="s">
        <v>611</v>
      </c>
      <c r="M149" t="s">
        <v>612</v>
      </c>
      <c r="N149">
        <v>7.9</v>
      </c>
      <c r="O149">
        <v>0</v>
      </c>
      <c r="P149">
        <v>27</v>
      </c>
      <c r="Q149">
        <v>0</v>
      </c>
      <c r="R149">
        <v>33</v>
      </c>
      <c r="S149">
        <v>0</v>
      </c>
      <c r="T149">
        <v>7</v>
      </c>
      <c r="U149">
        <v>0</v>
      </c>
      <c r="V149">
        <v>0</v>
      </c>
      <c r="W149">
        <v>0</v>
      </c>
      <c r="X149">
        <v>45.963206905184805</v>
      </c>
      <c r="Y149">
        <v>0</v>
      </c>
      <c r="Z149">
        <v>198.11449965478823</v>
      </c>
      <c r="AA149">
        <v>0</v>
      </c>
      <c r="AB149">
        <v>48.869172143946663</v>
      </c>
      <c r="AC149">
        <v>0</v>
      </c>
      <c r="AD149">
        <v>0</v>
      </c>
      <c r="AE149">
        <v>292.94687870391971</v>
      </c>
    </row>
    <row r="150" spans="1:31" x14ac:dyDescent="0.25">
      <c r="A150">
        <v>2141296</v>
      </c>
      <c r="B150">
        <v>1</v>
      </c>
      <c r="C150" t="s">
        <v>80</v>
      </c>
      <c r="D150" t="s">
        <v>93</v>
      </c>
      <c r="E150" t="s">
        <v>224</v>
      </c>
      <c r="F150" t="s">
        <v>613</v>
      </c>
      <c r="G150" t="s">
        <v>538</v>
      </c>
      <c r="H150" t="s">
        <v>143</v>
      </c>
      <c r="I150" t="s">
        <v>135</v>
      </c>
      <c r="J150" t="s">
        <v>136</v>
      </c>
      <c r="K150" t="s">
        <v>236</v>
      </c>
      <c r="L150" t="s">
        <v>614</v>
      </c>
      <c r="M150" t="s">
        <v>615</v>
      </c>
      <c r="N150">
        <v>1.186388888</v>
      </c>
      <c r="O150">
        <v>8</v>
      </c>
      <c r="P150">
        <v>4274</v>
      </c>
      <c r="Q150">
        <v>229</v>
      </c>
      <c r="R150">
        <v>1235</v>
      </c>
      <c r="S150">
        <v>49</v>
      </c>
      <c r="T150">
        <v>1076</v>
      </c>
      <c r="U150">
        <v>7</v>
      </c>
      <c r="V150">
        <v>0</v>
      </c>
      <c r="W150">
        <v>11.551757716666291</v>
      </c>
      <c r="X150">
        <v>845.62352271050941</v>
      </c>
      <c r="Y150">
        <v>760.82200880148628</v>
      </c>
      <c r="Z150">
        <v>794.72264276663066</v>
      </c>
      <c r="AA150">
        <v>657.73869907118979</v>
      </c>
      <c r="AB150">
        <v>667.43394054060184</v>
      </c>
      <c r="AC150">
        <v>484.42051550251915</v>
      </c>
      <c r="AD150">
        <v>0</v>
      </c>
      <c r="AE150">
        <v>4222.3130871096027</v>
      </c>
    </row>
    <row r="151" spans="1:31" x14ac:dyDescent="0.25">
      <c r="A151">
        <v>2141373</v>
      </c>
      <c r="B151">
        <v>1</v>
      </c>
      <c r="C151" t="s">
        <v>80</v>
      </c>
      <c r="D151" t="s">
        <v>91</v>
      </c>
      <c r="E151" t="s">
        <v>140</v>
      </c>
      <c r="F151" t="s">
        <v>616</v>
      </c>
      <c r="G151" t="s">
        <v>142</v>
      </c>
      <c r="H151" t="s">
        <v>143</v>
      </c>
      <c r="I151" t="s">
        <v>135</v>
      </c>
      <c r="J151" t="s">
        <v>136</v>
      </c>
      <c r="K151" t="s">
        <v>137</v>
      </c>
      <c r="L151" t="s">
        <v>617</v>
      </c>
      <c r="M151" t="s">
        <v>618</v>
      </c>
      <c r="N151">
        <v>0.35472222199999998</v>
      </c>
      <c r="O151">
        <v>23</v>
      </c>
      <c r="P151">
        <v>210</v>
      </c>
      <c r="Q151">
        <v>41</v>
      </c>
      <c r="R151">
        <v>56</v>
      </c>
      <c r="S151">
        <v>25</v>
      </c>
      <c r="T151">
        <v>181</v>
      </c>
      <c r="U151">
        <v>1</v>
      </c>
      <c r="V151">
        <v>0</v>
      </c>
      <c r="W151">
        <v>11.711862191388626</v>
      </c>
      <c r="X151">
        <v>21.835184633668899</v>
      </c>
      <c r="Y151">
        <v>14.677285808879235</v>
      </c>
      <c r="Z151">
        <v>12.155802460044915</v>
      </c>
      <c r="AA151">
        <v>32.516398766841846</v>
      </c>
      <c r="AB151">
        <v>66.571407060524862</v>
      </c>
      <c r="AC151">
        <v>3.1988414503413001</v>
      </c>
      <c r="AD151">
        <v>0</v>
      </c>
      <c r="AE151">
        <v>162.66678237168966</v>
      </c>
    </row>
    <row r="152" spans="1:31" x14ac:dyDescent="0.25">
      <c r="A152">
        <v>2141230</v>
      </c>
      <c r="B152">
        <v>1</v>
      </c>
      <c r="C152" t="s">
        <v>80</v>
      </c>
      <c r="D152" t="s">
        <v>97</v>
      </c>
      <c r="E152" t="s">
        <v>131</v>
      </c>
      <c r="F152" t="s">
        <v>619</v>
      </c>
      <c r="G152" t="s">
        <v>133</v>
      </c>
      <c r="H152" t="s">
        <v>134</v>
      </c>
      <c r="I152" t="s">
        <v>135</v>
      </c>
      <c r="J152" t="s">
        <v>136</v>
      </c>
      <c r="K152" t="s">
        <v>137</v>
      </c>
      <c r="L152" t="s">
        <v>620</v>
      </c>
      <c r="M152" t="s">
        <v>621</v>
      </c>
      <c r="N152">
        <v>3.562777777</v>
      </c>
      <c r="O152">
        <v>0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0.42363113966768334</v>
      </c>
      <c r="AA152">
        <v>0</v>
      </c>
      <c r="AB152">
        <v>0</v>
      </c>
      <c r="AC152">
        <v>0</v>
      </c>
      <c r="AD152">
        <v>0</v>
      </c>
      <c r="AE152">
        <v>0.42363113966768334</v>
      </c>
    </row>
    <row r="153" spans="1:31" x14ac:dyDescent="0.25">
      <c r="A153">
        <v>2141356</v>
      </c>
      <c r="B153">
        <v>1</v>
      </c>
      <c r="C153" t="s">
        <v>80</v>
      </c>
      <c r="D153" t="s">
        <v>98</v>
      </c>
      <c r="E153" t="s">
        <v>131</v>
      </c>
      <c r="F153" t="s">
        <v>622</v>
      </c>
      <c r="G153" t="s">
        <v>152</v>
      </c>
      <c r="H153" t="s">
        <v>134</v>
      </c>
      <c r="I153" t="s">
        <v>135</v>
      </c>
      <c r="J153" t="s">
        <v>136</v>
      </c>
      <c r="K153" t="s">
        <v>137</v>
      </c>
      <c r="L153" t="s">
        <v>623</v>
      </c>
      <c r="M153" t="s">
        <v>624</v>
      </c>
      <c r="N153">
        <v>6.5222222219999999</v>
      </c>
      <c r="O153">
        <v>0</v>
      </c>
      <c r="P153">
        <v>1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2.1621045562974004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2.1621045562974004</v>
      </c>
    </row>
    <row r="154" spans="1:31" x14ac:dyDescent="0.25">
      <c r="A154">
        <v>2141047</v>
      </c>
      <c r="B154">
        <v>1</v>
      </c>
      <c r="C154" t="s">
        <v>80</v>
      </c>
      <c r="D154" t="s">
        <v>90</v>
      </c>
      <c r="E154" t="s">
        <v>131</v>
      </c>
      <c r="F154" t="s">
        <v>625</v>
      </c>
      <c r="G154" t="s">
        <v>133</v>
      </c>
      <c r="H154" t="s">
        <v>134</v>
      </c>
      <c r="I154" t="s">
        <v>135</v>
      </c>
      <c r="J154" t="s">
        <v>136</v>
      </c>
      <c r="K154" t="s">
        <v>137</v>
      </c>
      <c r="L154" t="s">
        <v>626</v>
      </c>
      <c r="M154" t="s">
        <v>627</v>
      </c>
      <c r="N154">
        <v>2.2116666660000002</v>
      </c>
      <c r="O154">
        <v>0</v>
      </c>
      <c r="P154">
        <v>4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1.4737043926377666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1.4737043926377666</v>
      </c>
    </row>
    <row r="155" spans="1:31" x14ac:dyDescent="0.25">
      <c r="A155">
        <v>2141210</v>
      </c>
      <c r="B155">
        <v>1</v>
      </c>
      <c r="C155" t="s">
        <v>80</v>
      </c>
      <c r="D155" t="s">
        <v>83</v>
      </c>
      <c r="E155" t="s">
        <v>131</v>
      </c>
      <c r="F155" t="s">
        <v>628</v>
      </c>
      <c r="G155" t="s">
        <v>152</v>
      </c>
      <c r="H155" t="s">
        <v>134</v>
      </c>
      <c r="I155" t="s">
        <v>135</v>
      </c>
      <c r="J155" t="s">
        <v>136</v>
      </c>
      <c r="K155" t="s">
        <v>137</v>
      </c>
      <c r="L155" t="s">
        <v>629</v>
      </c>
      <c r="M155" t="s">
        <v>630</v>
      </c>
      <c r="N155">
        <v>2.1127777769999998</v>
      </c>
      <c r="O155">
        <v>0</v>
      </c>
      <c r="P155">
        <v>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3.8314897668474996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3.8314897668474996</v>
      </c>
    </row>
    <row r="156" spans="1:31" x14ac:dyDescent="0.25">
      <c r="A156">
        <v>2141339</v>
      </c>
      <c r="B156">
        <v>1</v>
      </c>
      <c r="C156" t="s">
        <v>80</v>
      </c>
      <c r="D156" t="s">
        <v>107</v>
      </c>
      <c r="E156" t="s">
        <v>131</v>
      </c>
      <c r="F156" t="s">
        <v>631</v>
      </c>
      <c r="G156" t="s">
        <v>133</v>
      </c>
      <c r="H156" t="s">
        <v>134</v>
      </c>
      <c r="I156" t="s">
        <v>135</v>
      </c>
      <c r="J156" t="s">
        <v>136</v>
      </c>
      <c r="K156" t="s">
        <v>137</v>
      </c>
      <c r="L156" t="s">
        <v>632</v>
      </c>
      <c r="M156" t="s">
        <v>633</v>
      </c>
      <c r="N156">
        <v>2.4383333330000001</v>
      </c>
      <c r="O156">
        <v>0</v>
      </c>
      <c r="P156">
        <v>6</v>
      </c>
      <c r="Q156">
        <v>0</v>
      </c>
      <c r="R156">
        <v>0</v>
      </c>
      <c r="S156">
        <v>0</v>
      </c>
      <c r="T156">
        <v>2</v>
      </c>
      <c r="U156">
        <v>0</v>
      </c>
      <c r="V156">
        <v>0</v>
      </c>
      <c r="W156">
        <v>0</v>
      </c>
      <c r="X156">
        <v>1.4809204855458</v>
      </c>
      <c r="Y156">
        <v>0</v>
      </c>
      <c r="Z156">
        <v>0</v>
      </c>
      <c r="AA156">
        <v>0</v>
      </c>
      <c r="AB156">
        <v>4.1204185753265419</v>
      </c>
      <c r="AC156">
        <v>0</v>
      </c>
      <c r="AD156">
        <v>0</v>
      </c>
      <c r="AE156">
        <v>5.6013390608723421</v>
      </c>
    </row>
    <row r="157" spans="1:31" x14ac:dyDescent="0.25">
      <c r="A157">
        <v>2141293</v>
      </c>
      <c r="B157">
        <v>1</v>
      </c>
      <c r="C157" t="s">
        <v>80</v>
      </c>
      <c r="D157" t="s">
        <v>104</v>
      </c>
      <c r="E157" t="s">
        <v>131</v>
      </c>
      <c r="F157" t="s">
        <v>634</v>
      </c>
      <c r="G157" t="s">
        <v>152</v>
      </c>
      <c r="H157" t="s">
        <v>134</v>
      </c>
      <c r="I157" t="s">
        <v>135</v>
      </c>
      <c r="J157" t="s">
        <v>136</v>
      </c>
      <c r="K157" t="s">
        <v>137</v>
      </c>
      <c r="L157" t="s">
        <v>635</v>
      </c>
      <c r="M157" t="s">
        <v>636</v>
      </c>
      <c r="N157">
        <v>4.4058333330000004</v>
      </c>
      <c r="O157">
        <v>0</v>
      </c>
      <c r="P157">
        <v>1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1.1369036466815998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1.1369036466815998</v>
      </c>
    </row>
    <row r="158" spans="1:31" x14ac:dyDescent="0.25">
      <c r="A158">
        <v>2141147</v>
      </c>
      <c r="B158">
        <v>1</v>
      </c>
      <c r="C158" t="s">
        <v>80</v>
      </c>
      <c r="D158" t="s">
        <v>93</v>
      </c>
      <c r="E158" t="s">
        <v>224</v>
      </c>
      <c r="F158" t="s">
        <v>637</v>
      </c>
      <c r="G158" t="s">
        <v>226</v>
      </c>
      <c r="H158" t="s">
        <v>143</v>
      </c>
      <c r="I158" t="s">
        <v>135</v>
      </c>
      <c r="J158" t="s">
        <v>136</v>
      </c>
      <c r="K158" t="s">
        <v>236</v>
      </c>
      <c r="L158" t="s">
        <v>638</v>
      </c>
      <c r="M158" t="s">
        <v>639</v>
      </c>
      <c r="N158">
        <v>0.92777777699999997</v>
      </c>
      <c r="O158">
        <v>1</v>
      </c>
      <c r="P158">
        <v>14469</v>
      </c>
      <c r="Q158">
        <v>18</v>
      </c>
      <c r="R158">
        <v>1821</v>
      </c>
      <c r="S158">
        <v>48</v>
      </c>
      <c r="T158">
        <v>3261</v>
      </c>
      <c r="U158">
        <v>15</v>
      </c>
      <c r="V158">
        <v>6</v>
      </c>
      <c r="W158">
        <v>0.34835458931650004</v>
      </c>
      <c r="X158">
        <v>2745.3516341996656</v>
      </c>
      <c r="Y158">
        <v>25.368757310579664</v>
      </c>
      <c r="Z158">
        <v>810.42370579340252</v>
      </c>
      <c r="AA158">
        <v>666.34524530023737</v>
      </c>
      <c r="AB158">
        <v>1671.7942679676291</v>
      </c>
      <c r="AC158">
        <v>1227.8721564587224</v>
      </c>
      <c r="AD158">
        <v>190.0913194992724</v>
      </c>
      <c r="AE158">
        <v>7337.595441118825</v>
      </c>
    </row>
    <row r="159" spans="1:31" x14ac:dyDescent="0.25">
      <c r="A159">
        <v>2141439</v>
      </c>
      <c r="B159">
        <v>1</v>
      </c>
      <c r="C159" t="s">
        <v>80</v>
      </c>
      <c r="D159" t="s">
        <v>90</v>
      </c>
      <c r="E159" t="s">
        <v>131</v>
      </c>
      <c r="F159" t="s">
        <v>640</v>
      </c>
      <c r="G159" t="s">
        <v>152</v>
      </c>
      <c r="H159" t="s">
        <v>134</v>
      </c>
      <c r="I159" t="s">
        <v>135</v>
      </c>
      <c r="J159" t="s">
        <v>136</v>
      </c>
      <c r="K159" t="s">
        <v>137</v>
      </c>
      <c r="L159" t="s">
        <v>641</v>
      </c>
      <c r="M159" t="s">
        <v>642</v>
      </c>
      <c r="N159">
        <v>1.6669444440000001</v>
      </c>
      <c r="O159">
        <v>0</v>
      </c>
      <c r="P159">
        <v>2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0.70992791369408337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0.70992791369408337</v>
      </c>
    </row>
    <row r="160" spans="1:31" x14ac:dyDescent="0.25">
      <c r="A160">
        <v>2141250</v>
      </c>
      <c r="B160">
        <v>1</v>
      </c>
      <c r="C160" t="s">
        <v>81</v>
      </c>
      <c r="D160" t="s">
        <v>127</v>
      </c>
      <c r="E160" t="s">
        <v>196</v>
      </c>
      <c r="F160" t="s">
        <v>643</v>
      </c>
      <c r="G160" t="s">
        <v>142</v>
      </c>
      <c r="H160" t="s">
        <v>143</v>
      </c>
      <c r="I160" t="s">
        <v>135</v>
      </c>
      <c r="J160" t="s">
        <v>136</v>
      </c>
      <c r="K160" t="s">
        <v>137</v>
      </c>
      <c r="L160" t="s">
        <v>644</v>
      </c>
      <c r="M160" t="s">
        <v>645</v>
      </c>
      <c r="N160">
        <v>1.705833333</v>
      </c>
      <c r="O160">
        <v>2</v>
      </c>
      <c r="P160">
        <v>52</v>
      </c>
      <c r="Q160">
        <v>79</v>
      </c>
      <c r="R160">
        <v>74</v>
      </c>
      <c r="S160">
        <v>0</v>
      </c>
      <c r="T160">
        <v>5</v>
      </c>
      <c r="U160">
        <v>1</v>
      </c>
      <c r="V160">
        <v>0</v>
      </c>
      <c r="W160">
        <v>0.51111265374915005</v>
      </c>
      <c r="X160">
        <v>18.084657194549738</v>
      </c>
      <c r="Y160">
        <v>66.353866627085878</v>
      </c>
      <c r="Z160">
        <v>74.407670310860695</v>
      </c>
      <c r="AA160">
        <v>0</v>
      </c>
      <c r="AB160">
        <v>4.388025074162333</v>
      </c>
      <c r="AC160">
        <v>308.33554183696555</v>
      </c>
      <c r="AD160">
        <v>0</v>
      </c>
      <c r="AE160">
        <v>472.08087369737336</v>
      </c>
    </row>
    <row r="161" spans="1:31" x14ac:dyDescent="0.25">
      <c r="A161">
        <v>2141084</v>
      </c>
      <c r="B161">
        <v>1</v>
      </c>
      <c r="C161" t="s">
        <v>81</v>
      </c>
      <c r="D161" t="s">
        <v>113</v>
      </c>
      <c r="E161" t="s">
        <v>196</v>
      </c>
      <c r="F161" t="s">
        <v>646</v>
      </c>
      <c r="G161" t="s">
        <v>142</v>
      </c>
      <c r="H161" t="s">
        <v>143</v>
      </c>
      <c r="I161" t="s">
        <v>148</v>
      </c>
      <c r="J161" t="s">
        <v>136</v>
      </c>
      <c r="K161" t="s">
        <v>137</v>
      </c>
      <c r="L161" t="s">
        <v>647</v>
      </c>
      <c r="M161" t="s">
        <v>648</v>
      </c>
      <c r="N161">
        <v>1.1666665999999999E-2</v>
      </c>
      <c r="O161">
        <v>0</v>
      </c>
      <c r="P161">
        <v>641</v>
      </c>
      <c r="Q161">
        <v>46</v>
      </c>
      <c r="R161">
        <v>241</v>
      </c>
      <c r="S161">
        <v>5</v>
      </c>
      <c r="T161">
        <v>32</v>
      </c>
      <c r="U161">
        <v>1</v>
      </c>
      <c r="V161">
        <v>0</v>
      </c>
      <c r="W161">
        <v>0</v>
      </c>
      <c r="X161">
        <v>1.1840621592366019</v>
      </c>
      <c r="Y161">
        <v>0.16476209775643336</v>
      </c>
      <c r="Z161">
        <v>0.39354201992956661</v>
      </c>
      <c r="AA161">
        <v>1.0889455545113831</v>
      </c>
      <c r="AB161">
        <v>0.14258601487036671</v>
      </c>
      <c r="AC161">
        <v>0.31071418161629999</v>
      </c>
      <c r="AD161">
        <v>0</v>
      </c>
      <c r="AE161">
        <v>3.2846120279206521</v>
      </c>
    </row>
    <row r="162" spans="1:31" x14ac:dyDescent="0.25">
      <c r="A162">
        <v>2141127</v>
      </c>
      <c r="B162">
        <v>1</v>
      </c>
      <c r="C162" t="s">
        <v>81</v>
      </c>
      <c r="D162" t="s">
        <v>126</v>
      </c>
      <c r="E162" t="s">
        <v>196</v>
      </c>
      <c r="F162" t="s">
        <v>649</v>
      </c>
      <c r="G162" t="s">
        <v>235</v>
      </c>
      <c r="H162" t="s">
        <v>143</v>
      </c>
      <c r="I162" t="s">
        <v>135</v>
      </c>
      <c r="J162" t="s">
        <v>136</v>
      </c>
      <c r="K162" t="s">
        <v>236</v>
      </c>
      <c r="L162" t="s">
        <v>650</v>
      </c>
      <c r="M162" t="s">
        <v>651</v>
      </c>
      <c r="N162">
        <v>8.0333333329999999</v>
      </c>
      <c r="O162">
        <v>0</v>
      </c>
      <c r="P162">
        <v>619</v>
      </c>
      <c r="Q162">
        <v>5</v>
      </c>
      <c r="R162">
        <v>76</v>
      </c>
      <c r="S162">
        <v>10</v>
      </c>
      <c r="T162">
        <v>41</v>
      </c>
      <c r="U162">
        <v>0</v>
      </c>
      <c r="V162">
        <v>0</v>
      </c>
      <c r="W162">
        <v>0</v>
      </c>
      <c r="X162">
        <v>543.42350277514765</v>
      </c>
      <c r="Y162">
        <v>72.445685779632853</v>
      </c>
      <c r="Z162">
        <v>155.36783065839759</v>
      </c>
      <c r="AA162">
        <v>480.36231324785143</v>
      </c>
      <c r="AB162">
        <v>271.75907556929576</v>
      </c>
      <c r="AC162">
        <v>0</v>
      </c>
      <c r="AD162">
        <v>0</v>
      </c>
      <c r="AE162">
        <v>1523.3584080303253</v>
      </c>
    </row>
    <row r="163" spans="1:31" x14ac:dyDescent="0.25">
      <c r="A163">
        <v>2141096</v>
      </c>
      <c r="B163">
        <v>1</v>
      </c>
      <c r="C163" t="s">
        <v>80</v>
      </c>
      <c r="D163" t="s">
        <v>100</v>
      </c>
      <c r="E163" t="s">
        <v>146</v>
      </c>
      <c r="F163" t="s">
        <v>652</v>
      </c>
      <c r="G163" t="s">
        <v>142</v>
      </c>
      <c r="H163" t="s">
        <v>143</v>
      </c>
      <c r="I163" t="s">
        <v>135</v>
      </c>
      <c r="J163" t="s">
        <v>136</v>
      </c>
      <c r="K163" t="s">
        <v>137</v>
      </c>
      <c r="L163" t="s">
        <v>653</v>
      </c>
      <c r="M163" t="s">
        <v>654</v>
      </c>
      <c r="N163">
        <v>0.887222222</v>
      </c>
      <c r="O163">
        <v>1</v>
      </c>
      <c r="P163">
        <v>1219</v>
      </c>
      <c r="Q163">
        <v>0</v>
      </c>
      <c r="R163">
        <v>121</v>
      </c>
      <c r="S163">
        <v>1</v>
      </c>
      <c r="T163">
        <v>107</v>
      </c>
      <c r="U163">
        <v>0</v>
      </c>
      <c r="V163">
        <v>0</v>
      </c>
      <c r="W163">
        <v>0.22708395744710003</v>
      </c>
      <c r="X163">
        <v>299.42304721722411</v>
      </c>
      <c r="Y163">
        <v>0</v>
      </c>
      <c r="Z163">
        <v>37.643911224744343</v>
      </c>
      <c r="AA163">
        <v>13.8559481659796</v>
      </c>
      <c r="AB163">
        <v>104.63203948005923</v>
      </c>
      <c r="AC163">
        <v>0</v>
      </c>
      <c r="AD163">
        <v>0</v>
      </c>
      <c r="AE163">
        <v>455.78203004545441</v>
      </c>
    </row>
    <row r="164" spans="1:31" x14ac:dyDescent="0.25">
      <c r="A164">
        <v>2141259</v>
      </c>
      <c r="B164">
        <v>1</v>
      </c>
      <c r="C164" t="s">
        <v>80</v>
      </c>
      <c r="D164" t="s">
        <v>84</v>
      </c>
      <c r="E164" t="s">
        <v>196</v>
      </c>
      <c r="F164" t="s">
        <v>655</v>
      </c>
      <c r="G164" t="s">
        <v>235</v>
      </c>
      <c r="H164" t="s">
        <v>143</v>
      </c>
      <c r="I164" t="s">
        <v>135</v>
      </c>
      <c r="J164" t="s">
        <v>136</v>
      </c>
      <c r="K164" t="s">
        <v>236</v>
      </c>
      <c r="L164" t="s">
        <v>656</v>
      </c>
      <c r="M164" t="s">
        <v>657</v>
      </c>
      <c r="N164">
        <v>0.27694444400000001</v>
      </c>
      <c r="O164">
        <v>0</v>
      </c>
      <c r="P164">
        <v>1</v>
      </c>
      <c r="Q164">
        <v>0</v>
      </c>
      <c r="R164">
        <v>0</v>
      </c>
      <c r="S164">
        <v>3</v>
      </c>
      <c r="T164">
        <v>48</v>
      </c>
      <c r="U164">
        <v>1</v>
      </c>
      <c r="V164">
        <v>0</v>
      </c>
      <c r="W164">
        <v>0</v>
      </c>
      <c r="X164">
        <v>6.6855614553333349E-3</v>
      </c>
      <c r="Y164">
        <v>0</v>
      </c>
      <c r="Z164">
        <v>0</v>
      </c>
      <c r="AA164">
        <v>9.023515618038001</v>
      </c>
      <c r="AB164">
        <v>15.493632371019924</v>
      </c>
      <c r="AC164">
        <v>20.024708851248523</v>
      </c>
      <c r="AD164">
        <v>0</v>
      </c>
      <c r="AE164">
        <v>44.548542401761779</v>
      </c>
    </row>
    <row r="165" spans="1:31" x14ac:dyDescent="0.25">
      <c r="A165">
        <v>2141445</v>
      </c>
      <c r="B165">
        <v>1</v>
      </c>
      <c r="C165" t="s">
        <v>80</v>
      </c>
      <c r="D165" t="s">
        <v>96</v>
      </c>
      <c r="E165" t="s">
        <v>174</v>
      </c>
      <c r="F165" t="s">
        <v>658</v>
      </c>
      <c r="G165" t="s">
        <v>187</v>
      </c>
      <c r="H165" t="s">
        <v>134</v>
      </c>
      <c r="I165" t="s">
        <v>135</v>
      </c>
      <c r="J165" t="s">
        <v>136</v>
      </c>
      <c r="K165" t="s">
        <v>137</v>
      </c>
      <c r="L165" t="s">
        <v>659</v>
      </c>
      <c r="M165" t="s">
        <v>660</v>
      </c>
      <c r="N165">
        <v>4.2366666659999996</v>
      </c>
      <c r="O165">
        <v>0</v>
      </c>
      <c r="P165">
        <v>244</v>
      </c>
      <c r="Q165">
        <v>0</v>
      </c>
      <c r="R165">
        <v>0</v>
      </c>
      <c r="S165">
        <v>0</v>
      </c>
      <c r="T165">
        <v>27</v>
      </c>
      <c r="U165">
        <v>0</v>
      </c>
      <c r="V165">
        <v>0</v>
      </c>
      <c r="W165">
        <v>0</v>
      </c>
      <c r="X165">
        <v>298.58349632743648</v>
      </c>
      <c r="Y165">
        <v>0</v>
      </c>
      <c r="Z165">
        <v>0</v>
      </c>
      <c r="AA165">
        <v>0</v>
      </c>
      <c r="AB165">
        <v>33.232671035904715</v>
      </c>
      <c r="AC165">
        <v>0</v>
      </c>
      <c r="AD165">
        <v>0</v>
      </c>
      <c r="AE165">
        <v>331.81616736334121</v>
      </c>
    </row>
    <row r="166" spans="1:31" x14ac:dyDescent="0.25">
      <c r="A166">
        <v>2141242</v>
      </c>
      <c r="B166">
        <v>1</v>
      </c>
      <c r="C166" t="s">
        <v>81</v>
      </c>
      <c r="D166" t="s">
        <v>122</v>
      </c>
      <c r="E166" t="s">
        <v>146</v>
      </c>
      <c r="F166" t="s">
        <v>661</v>
      </c>
      <c r="G166" t="s">
        <v>662</v>
      </c>
      <c r="H166" t="s">
        <v>143</v>
      </c>
      <c r="I166" t="s">
        <v>135</v>
      </c>
      <c r="J166" t="s">
        <v>136</v>
      </c>
      <c r="K166" t="s">
        <v>137</v>
      </c>
      <c r="L166" t="s">
        <v>663</v>
      </c>
      <c r="M166" t="s">
        <v>664</v>
      </c>
      <c r="N166">
        <v>0.81194444399999999</v>
      </c>
      <c r="O166">
        <v>0</v>
      </c>
      <c r="P166">
        <v>1460</v>
      </c>
      <c r="Q166">
        <v>0</v>
      </c>
      <c r="R166">
        <v>0</v>
      </c>
      <c r="S166">
        <v>1</v>
      </c>
      <c r="T166">
        <v>66</v>
      </c>
      <c r="U166">
        <v>0</v>
      </c>
      <c r="V166">
        <v>0</v>
      </c>
      <c r="W166">
        <v>0</v>
      </c>
      <c r="X166">
        <v>273.18909795054122</v>
      </c>
      <c r="Y166">
        <v>0</v>
      </c>
      <c r="Z166">
        <v>0</v>
      </c>
      <c r="AA166">
        <v>19.461224461865992</v>
      </c>
      <c r="AB166">
        <v>30.169407632970287</v>
      </c>
      <c r="AC166">
        <v>0</v>
      </c>
      <c r="AD166">
        <v>0</v>
      </c>
      <c r="AE166">
        <v>322.81973004537747</v>
      </c>
    </row>
    <row r="167" spans="1:31" x14ac:dyDescent="0.25">
      <c r="A167">
        <v>2141388</v>
      </c>
      <c r="B167">
        <v>1</v>
      </c>
      <c r="C167" t="s">
        <v>80</v>
      </c>
      <c r="D167" t="s">
        <v>98</v>
      </c>
      <c r="E167" t="s">
        <v>161</v>
      </c>
      <c r="F167" t="s">
        <v>665</v>
      </c>
      <c r="G167" t="s">
        <v>171</v>
      </c>
      <c r="H167" t="s">
        <v>134</v>
      </c>
      <c r="I167" t="s">
        <v>135</v>
      </c>
      <c r="J167" t="s">
        <v>136</v>
      </c>
      <c r="K167" t="s">
        <v>137</v>
      </c>
      <c r="L167" t="s">
        <v>666</v>
      </c>
      <c r="M167" t="s">
        <v>667</v>
      </c>
      <c r="N167">
        <v>0.47388888800000001</v>
      </c>
      <c r="O167">
        <v>0</v>
      </c>
      <c r="P167">
        <v>35</v>
      </c>
      <c r="Q167">
        <v>0</v>
      </c>
      <c r="R167">
        <v>19</v>
      </c>
      <c r="S167">
        <v>0</v>
      </c>
      <c r="T167">
        <v>18</v>
      </c>
      <c r="U167">
        <v>0</v>
      </c>
      <c r="V167">
        <v>0</v>
      </c>
      <c r="W167">
        <v>0</v>
      </c>
      <c r="X167">
        <v>5.88622174326325</v>
      </c>
      <c r="Y167">
        <v>0</v>
      </c>
      <c r="Z167">
        <v>2.7397871778919991</v>
      </c>
      <c r="AA167">
        <v>0</v>
      </c>
      <c r="AB167">
        <v>7.7344373243248663</v>
      </c>
      <c r="AC167">
        <v>0</v>
      </c>
      <c r="AD167">
        <v>0</v>
      </c>
      <c r="AE167">
        <v>16.360446245480116</v>
      </c>
    </row>
    <row r="168" spans="1:31" x14ac:dyDescent="0.25">
      <c r="A168">
        <v>2141342</v>
      </c>
      <c r="B168">
        <v>1</v>
      </c>
      <c r="C168" t="s">
        <v>81</v>
      </c>
      <c r="D168" t="s">
        <v>112</v>
      </c>
      <c r="E168" t="s">
        <v>140</v>
      </c>
      <c r="F168" t="s">
        <v>668</v>
      </c>
      <c r="G168" t="s">
        <v>142</v>
      </c>
      <c r="H168" t="s">
        <v>143</v>
      </c>
      <c r="I168" t="s">
        <v>135</v>
      </c>
      <c r="J168" t="s">
        <v>136</v>
      </c>
      <c r="K168" t="s">
        <v>137</v>
      </c>
      <c r="L168" t="s">
        <v>669</v>
      </c>
      <c r="M168" t="s">
        <v>670</v>
      </c>
      <c r="N168">
        <v>0.48722222199999998</v>
      </c>
      <c r="O168">
        <v>2</v>
      </c>
      <c r="P168">
        <v>814</v>
      </c>
      <c r="Q168">
        <v>80</v>
      </c>
      <c r="R168">
        <v>268</v>
      </c>
      <c r="S168">
        <v>11</v>
      </c>
      <c r="T168">
        <v>103</v>
      </c>
      <c r="U168">
        <v>1</v>
      </c>
      <c r="V168">
        <v>0</v>
      </c>
      <c r="W168">
        <v>0.34116675092150006</v>
      </c>
      <c r="X168">
        <v>63.91169861329233</v>
      </c>
      <c r="Y168">
        <v>50.377230572141407</v>
      </c>
      <c r="Z168">
        <v>42.833438652055968</v>
      </c>
      <c r="AA168">
        <v>23.546201094269041</v>
      </c>
      <c r="AB168">
        <v>9.4589937089504534</v>
      </c>
      <c r="AC168">
        <v>8.9957418580266673</v>
      </c>
      <c r="AD168">
        <v>0</v>
      </c>
      <c r="AE168">
        <v>199.46447124965738</v>
      </c>
    </row>
    <row r="169" spans="1:31" x14ac:dyDescent="0.25">
      <c r="A169">
        <v>2141299</v>
      </c>
      <c r="B169">
        <v>1</v>
      </c>
      <c r="C169" t="s">
        <v>80</v>
      </c>
      <c r="D169" t="s">
        <v>98</v>
      </c>
      <c r="E169" t="s">
        <v>131</v>
      </c>
      <c r="F169" t="s">
        <v>671</v>
      </c>
      <c r="G169" t="s">
        <v>152</v>
      </c>
      <c r="H169" t="s">
        <v>134</v>
      </c>
      <c r="I169" t="s">
        <v>135</v>
      </c>
      <c r="J169" t="s">
        <v>136</v>
      </c>
      <c r="K169" t="s">
        <v>137</v>
      </c>
      <c r="L169" t="s">
        <v>672</v>
      </c>
      <c r="M169" t="s">
        <v>673</v>
      </c>
      <c r="N169">
        <v>1.866944444</v>
      </c>
      <c r="O169">
        <v>0</v>
      </c>
      <c r="P169">
        <v>1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0.30850919264315835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0.30850919264315835</v>
      </c>
    </row>
    <row r="170" spans="1:31" x14ac:dyDescent="0.25">
      <c r="A170">
        <v>2141179</v>
      </c>
      <c r="B170">
        <v>1</v>
      </c>
      <c r="C170" t="s">
        <v>80</v>
      </c>
      <c r="D170" t="s">
        <v>103</v>
      </c>
      <c r="E170" t="s">
        <v>146</v>
      </c>
      <c r="F170" t="s">
        <v>674</v>
      </c>
      <c r="G170" t="s">
        <v>235</v>
      </c>
      <c r="H170" t="s">
        <v>143</v>
      </c>
      <c r="I170" t="s">
        <v>135</v>
      </c>
      <c r="J170" t="s">
        <v>136</v>
      </c>
      <c r="K170" t="s">
        <v>236</v>
      </c>
      <c r="L170" t="s">
        <v>675</v>
      </c>
      <c r="M170" t="s">
        <v>676</v>
      </c>
      <c r="N170">
        <v>3.8733333330000002</v>
      </c>
      <c r="O170">
        <v>0</v>
      </c>
      <c r="P170">
        <v>109</v>
      </c>
      <c r="Q170">
        <v>0</v>
      </c>
      <c r="R170">
        <v>18</v>
      </c>
      <c r="S170">
        <v>0</v>
      </c>
      <c r="T170">
        <v>16</v>
      </c>
      <c r="U170">
        <v>0</v>
      </c>
      <c r="V170">
        <v>0</v>
      </c>
      <c r="W170">
        <v>0</v>
      </c>
      <c r="X170">
        <v>125.02773776379129</v>
      </c>
      <c r="Y170">
        <v>0</v>
      </c>
      <c r="Z170">
        <v>66.543166278802659</v>
      </c>
      <c r="AA170">
        <v>0</v>
      </c>
      <c r="AB170">
        <v>52.716568697385426</v>
      </c>
      <c r="AC170">
        <v>0</v>
      </c>
      <c r="AD170">
        <v>0</v>
      </c>
      <c r="AE170">
        <v>244.28747273997936</v>
      </c>
    </row>
    <row r="171" spans="1:31" x14ac:dyDescent="0.25">
      <c r="A171">
        <v>2141159</v>
      </c>
      <c r="B171">
        <v>1</v>
      </c>
      <c r="C171" t="s">
        <v>81</v>
      </c>
      <c r="D171" t="s">
        <v>123</v>
      </c>
      <c r="E171" t="s">
        <v>161</v>
      </c>
      <c r="F171" t="s">
        <v>677</v>
      </c>
      <c r="G171" t="s">
        <v>538</v>
      </c>
      <c r="H171" t="s">
        <v>134</v>
      </c>
      <c r="I171" t="s">
        <v>135</v>
      </c>
      <c r="J171" t="s">
        <v>136</v>
      </c>
      <c r="K171" t="s">
        <v>236</v>
      </c>
      <c r="L171" t="s">
        <v>678</v>
      </c>
      <c r="M171" t="s">
        <v>679</v>
      </c>
      <c r="N171">
        <v>5.398403611</v>
      </c>
      <c r="O171">
        <v>0</v>
      </c>
      <c r="P171">
        <v>1</v>
      </c>
      <c r="Q171">
        <v>0</v>
      </c>
      <c r="R171">
        <v>0</v>
      </c>
      <c r="S171">
        <v>0</v>
      </c>
      <c r="T171">
        <v>2</v>
      </c>
      <c r="U171">
        <v>0</v>
      </c>
      <c r="V171">
        <v>0</v>
      </c>
      <c r="W171">
        <v>0</v>
      </c>
      <c r="X171">
        <v>1.1244751859982167</v>
      </c>
      <c r="Y171">
        <v>0</v>
      </c>
      <c r="Z171">
        <v>0</v>
      </c>
      <c r="AA171">
        <v>0</v>
      </c>
      <c r="AB171">
        <v>3.8915626650166506</v>
      </c>
      <c r="AC171">
        <v>0</v>
      </c>
      <c r="AD171">
        <v>0</v>
      </c>
      <c r="AE171">
        <v>5.0160378510148673</v>
      </c>
    </row>
    <row r="172" spans="1:31" x14ac:dyDescent="0.25">
      <c r="A172">
        <v>2141136</v>
      </c>
      <c r="B172">
        <v>1</v>
      </c>
      <c r="C172" t="s">
        <v>80</v>
      </c>
      <c r="D172" t="s">
        <v>97</v>
      </c>
      <c r="E172" t="s">
        <v>146</v>
      </c>
      <c r="F172" t="s">
        <v>680</v>
      </c>
      <c r="G172" t="s">
        <v>538</v>
      </c>
      <c r="H172" t="s">
        <v>143</v>
      </c>
      <c r="I172" t="s">
        <v>135</v>
      </c>
      <c r="J172" t="s">
        <v>136</v>
      </c>
      <c r="K172" t="s">
        <v>236</v>
      </c>
      <c r="L172" t="s">
        <v>681</v>
      </c>
      <c r="M172" t="s">
        <v>682</v>
      </c>
      <c r="N172">
        <v>7.534166666</v>
      </c>
      <c r="O172">
        <v>2</v>
      </c>
      <c r="P172">
        <v>381</v>
      </c>
      <c r="Q172">
        <v>0</v>
      </c>
      <c r="R172">
        <v>39</v>
      </c>
      <c r="S172">
        <v>1</v>
      </c>
      <c r="T172">
        <v>42</v>
      </c>
      <c r="U172">
        <v>0</v>
      </c>
      <c r="V172">
        <v>0</v>
      </c>
      <c r="W172">
        <v>549.96236773082603</v>
      </c>
      <c r="X172">
        <v>1326.1007553495515</v>
      </c>
      <c r="Y172">
        <v>0</v>
      </c>
      <c r="Z172">
        <v>136.39677951665664</v>
      </c>
      <c r="AA172">
        <v>0</v>
      </c>
      <c r="AB172">
        <v>241.25247877039743</v>
      </c>
      <c r="AC172">
        <v>0</v>
      </c>
      <c r="AD172">
        <v>0</v>
      </c>
      <c r="AE172">
        <v>2253.7123813674316</v>
      </c>
    </row>
    <row r="173" spans="1:31" x14ac:dyDescent="0.25">
      <c r="A173">
        <v>2141279</v>
      </c>
      <c r="B173">
        <v>1</v>
      </c>
      <c r="C173" t="s">
        <v>80</v>
      </c>
      <c r="D173" t="s">
        <v>100</v>
      </c>
      <c r="E173" t="s">
        <v>140</v>
      </c>
      <c r="F173" t="s">
        <v>683</v>
      </c>
      <c r="G173" t="s">
        <v>226</v>
      </c>
      <c r="H173" t="s">
        <v>143</v>
      </c>
      <c r="I173" t="s">
        <v>135</v>
      </c>
      <c r="J173" t="s">
        <v>136</v>
      </c>
      <c r="K173" t="s">
        <v>137</v>
      </c>
      <c r="L173" t="s">
        <v>684</v>
      </c>
      <c r="M173" t="s">
        <v>685</v>
      </c>
      <c r="N173">
        <v>0.53555555499999996</v>
      </c>
      <c r="O173">
        <v>0</v>
      </c>
      <c r="P173">
        <v>689</v>
      </c>
      <c r="Q173">
        <v>2</v>
      </c>
      <c r="R173">
        <v>34</v>
      </c>
      <c r="S173">
        <v>9</v>
      </c>
      <c r="T173">
        <v>78</v>
      </c>
      <c r="U173">
        <v>4</v>
      </c>
      <c r="V173">
        <v>4</v>
      </c>
      <c r="W173">
        <v>0</v>
      </c>
      <c r="X173">
        <v>112.50707646212733</v>
      </c>
      <c r="Y173">
        <v>0.80972043583533326</v>
      </c>
      <c r="Z173">
        <v>5.8263725289157016</v>
      </c>
      <c r="AA173">
        <v>28.206258157217867</v>
      </c>
      <c r="AB173">
        <v>46.398785711501318</v>
      </c>
      <c r="AC173">
        <v>22.803258501711266</v>
      </c>
      <c r="AD173">
        <v>63.665018269950075</v>
      </c>
      <c r="AE173">
        <v>280.21649006725886</v>
      </c>
    </row>
    <row r="174" spans="1:31" x14ac:dyDescent="0.25">
      <c r="A174">
        <v>2141365</v>
      </c>
      <c r="B174">
        <v>1</v>
      </c>
      <c r="C174" t="s">
        <v>80</v>
      </c>
      <c r="D174" t="s">
        <v>97</v>
      </c>
      <c r="E174" t="s">
        <v>174</v>
      </c>
      <c r="F174" t="s">
        <v>686</v>
      </c>
      <c r="G174" t="s">
        <v>384</v>
      </c>
      <c r="H174" t="s">
        <v>134</v>
      </c>
      <c r="I174" t="s">
        <v>135</v>
      </c>
      <c r="J174" t="s">
        <v>136</v>
      </c>
      <c r="K174" t="s">
        <v>137</v>
      </c>
      <c r="L174" t="s">
        <v>687</v>
      </c>
      <c r="M174" t="s">
        <v>688</v>
      </c>
      <c r="N174">
        <v>1.8316666660000001</v>
      </c>
      <c r="O174">
        <v>0</v>
      </c>
      <c r="P174">
        <v>2</v>
      </c>
      <c r="Q174">
        <v>0</v>
      </c>
      <c r="R174">
        <v>1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0.57952111357789993</v>
      </c>
      <c r="Y174">
        <v>0</v>
      </c>
      <c r="Z174">
        <v>0.19152235238266668</v>
      </c>
      <c r="AA174">
        <v>0</v>
      </c>
      <c r="AB174">
        <v>0</v>
      </c>
      <c r="AC174">
        <v>0</v>
      </c>
      <c r="AD174">
        <v>0</v>
      </c>
      <c r="AE174">
        <v>0.77104346596056661</v>
      </c>
    </row>
    <row r="175" spans="1:31" x14ac:dyDescent="0.25">
      <c r="A175">
        <v>2141173</v>
      </c>
      <c r="B175">
        <v>1</v>
      </c>
      <c r="C175" t="s">
        <v>81</v>
      </c>
      <c r="D175" t="s">
        <v>112</v>
      </c>
      <c r="E175" t="s">
        <v>224</v>
      </c>
      <c r="F175" t="s">
        <v>689</v>
      </c>
      <c r="G175" t="s">
        <v>235</v>
      </c>
      <c r="H175" t="s">
        <v>143</v>
      </c>
      <c r="I175" t="s">
        <v>135</v>
      </c>
      <c r="J175" t="s">
        <v>136</v>
      </c>
      <c r="K175" t="s">
        <v>236</v>
      </c>
      <c r="L175" t="s">
        <v>690</v>
      </c>
      <c r="M175" t="s">
        <v>691</v>
      </c>
      <c r="N175">
        <v>2.2980555549999999</v>
      </c>
      <c r="O175">
        <v>4</v>
      </c>
      <c r="P175">
        <v>4319</v>
      </c>
      <c r="Q175">
        <v>533</v>
      </c>
      <c r="R175">
        <v>515</v>
      </c>
      <c r="S175">
        <v>69</v>
      </c>
      <c r="T175">
        <v>447</v>
      </c>
      <c r="U175">
        <v>12</v>
      </c>
      <c r="V175">
        <v>3</v>
      </c>
      <c r="W175">
        <v>5.0098921708835338</v>
      </c>
      <c r="X175">
        <v>2288.7956665517631</v>
      </c>
      <c r="Y175">
        <v>2417.1869503151274</v>
      </c>
      <c r="Z175">
        <v>657.64652723347933</v>
      </c>
      <c r="AA175">
        <v>1302.4819820076077</v>
      </c>
      <c r="AB175">
        <v>401.27399114866978</v>
      </c>
      <c r="AC175">
        <v>3061.6680147749175</v>
      </c>
      <c r="AD175">
        <v>35.87227857262387</v>
      </c>
      <c r="AE175">
        <v>10169.935302775073</v>
      </c>
    </row>
    <row r="176" spans="1:31" x14ac:dyDescent="0.25">
      <c r="A176">
        <v>2141262</v>
      </c>
      <c r="B176">
        <v>1</v>
      </c>
      <c r="C176" t="s">
        <v>80</v>
      </c>
      <c r="D176" t="s">
        <v>87</v>
      </c>
      <c r="E176" t="s">
        <v>131</v>
      </c>
      <c r="F176" t="s">
        <v>692</v>
      </c>
      <c r="G176" t="s">
        <v>300</v>
      </c>
      <c r="H176" t="s">
        <v>134</v>
      </c>
      <c r="I176" t="s">
        <v>135</v>
      </c>
      <c r="J176" t="s">
        <v>136</v>
      </c>
      <c r="K176" t="s">
        <v>137</v>
      </c>
      <c r="L176" t="s">
        <v>693</v>
      </c>
      <c r="M176" t="s">
        <v>694</v>
      </c>
      <c r="N176">
        <v>4.0236111110000001</v>
      </c>
      <c r="O176">
        <v>0</v>
      </c>
      <c r="P176">
        <v>13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13.484129882636665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13.484129882636665</v>
      </c>
    </row>
    <row r="177" spans="1:31" x14ac:dyDescent="0.25">
      <c r="A177">
        <v>2141402</v>
      </c>
      <c r="B177">
        <v>1</v>
      </c>
      <c r="C177" t="s">
        <v>81</v>
      </c>
      <c r="D177" t="s">
        <v>118</v>
      </c>
      <c r="E177" t="s">
        <v>174</v>
      </c>
      <c r="F177" t="s">
        <v>695</v>
      </c>
      <c r="G177" t="s">
        <v>187</v>
      </c>
      <c r="H177" t="s">
        <v>134</v>
      </c>
      <c r="I177" t="s">
        <v>135</v>
      </c>
      <c r="J177" t="s">
        <v>136</v>
      </c>
      <c r="K177" t="s">
        <v>137</v>
      </c>
      <c r="L177" t="s">
        <v>696</v>
      </c>
      <c r="M177" t="s">
        <v>697</v>
      </c>
      <c r="N177">
        <v>1.8688888880000001</v>
      </c>
      <c r="O177">
        <v>0</v>
      </c>
      <c r="P177">
        <v>35</v>
      </c>
      <c r="Q177">
        <v>0</v>
      </c>
      <c r="R177">
        <v>4</v>
      </c>
      <c r="S177">
        <v>0</v>
      </c>
      <c r="T177">
        <v>5</v>
      </c>
      <c r="U177">
        <v>0</v>
      </c>
      <c r="V177">
        <v>0</v>
      </c>
      <c r="W177">
        <v>0</v>
      </c>
      <c r="X177">
        <v>10.651490244977701</v>
      </c>
      <c r="Y177">
        <v>0</v>
      </c>
      <c r="Z177">
        <v>1.2924160691E-3</v>
      </c>
      <c r="AA177">
        <v>0</v>
      </c>
      <c r="AB177">
        <v>5.5844267353281154</v>
      </c>
      <c r="AC177">
        <v>0</v>
      </c>
      <c r="AD177">
        <v>0</v>
      </c>
      <c r="AE177">
        <v>16.237209396374915</v>
      </c>
    </row>
    <row r="178" spans="1:31" x14ac:dyDescent="0.25">
      <c r="A178">
        <v>2141425</v>
      </c>
      <c r="B178">
        <v>1</v>
      </c>
      <c r="C178" t="s">
        <v>81</v>
      </c>
      <c r="D178" t="s">
        <v>112</v>
      </c>
      <c r="E178" t="s">
        <v>174</v>
      </c>
      <c r="F178" t="s">
        <v>698</v>
      </c>
      <c r="G178" t="s">
        <v>187</v>
      </c>
      <c r="H178" t="s">
        <v>134</v>
      </c>
      <c r="I178" t="s">
        <v>135</v>
      </c>
      <c r="J178" t="s">
        <v>136</v>
      </c>
      <c r="K178" t="s">
        <v>137</v>
      </c>
      <c r="L178" t="s">
        <v>699</v>
      </c>
      <c r="M178" t="s">
        <v>700</v>
      </c>
      <c r="N178">
        <v>3.5680555549999999</v>
      </c>
      <c r="O178">
        <v>0</v>
      </c>
      <c r="P178">
        <v>3</v>
      </c>
      <c r="Q178">
        <v>0</v>
      </c>
      <c r="R178">
        <v>18</v>
      </c>
      <c r="S178">
        <v>0</v>
      </c>
      <c r="T178">
        <v>1</v>
      </c>
      <c r="U178">
        <v>0</v>
      </c>
      <c r="V178">
        <v>0</v>
      </c>
      <c r="W178">
        <v>0</v>
      </c>
      <c r="X178">
        <v>2.0329579127907498</v>
      </c>
      <c r="Y178">
        <v>0</v>
      </c>
      <c r="Z178">
        <v>6.5077625759681359</v>
      </c>
      <c r="AA178">
        <v>0</v>
      </c>
      <c r="AB178">
        <v>0.6588910565871916</v>
      </c>
      <c r="AC178">
        <v>0</v>
      </c>
      <c r="AD178">
        <v>0</v>
      </c>
      <c r="AE178">
        <v>9.1996115453460785</v>
      </c>
    </row>
    <row r="179" spans="1:31" x14ac:dyDescent="0.25">
      <c r="A179">
        <v>2141216</v>
      </c>
      <c r="B179">
        <v>1</v>
      </c>
      <c r="C179" t="s">
        <v>80</v>
      </c>
      <c r="D179" t="s">
        <v>83</v>
      </c>
      <c r="E179" t="s">
        <v>174</v>
      </c>
      <c r="F179" t="s">
        <v>701</v>
      </c>
      <c r="G179" t="s">
        <v>187</v>
      </c>
      <c r="H179" t="s">
        <v>134</v>
      </c>
      <c r="I179" t="s">
        <v>135</v>
      </c>
      <c r="J179" t="s">
        <v>136</v>
      </c>
      <c r="K179" t="s">
        <v>137</v>
      </c>
      <c r="L179" t="s">
        <v>702</v>
      </c>
      <c r="M179" t="s">
        <v>703</v>
      </c>
      <c r="N179">
        <v>2.926388888</v>
      </c>
      <c r="O179">
        <v>0</v>
      </c>
      <c r="P179">
        <v>39</v>
      </c>
      <c r="Q179">
        <v>0</v>
      </c>
      <c r="R179">
        <v>0</v>
      </c>
      <c r="S179">
        <v>0</v>
      </c>
      <c r="T179">
        <v>14</v>
      </c>
      <c r="U179">
        <v>0</v>
      </c>
      <c r="V179">
        <v>0</v>
      </c>
      <c r="W179">
        <v>0</v>
      </c>
      <c r="X179">
        <v>27.357837780866227</v>
      </c>
      <c r="Y179">
        <v>0</v>
      </c>
      <c r="Z179">
        <v>0</v>
      </c>
      <c r="AA179">
        <v>0</v>
      </c>
      <c r="AB179">
        <v>35.493580349929296</v>
      </c>
      <c r="AC179">
        <v>0</v>
      </c>
      <c r="AD179">
        <v>0</v>
      </c>
      <c r="AE179">
        <v>62.851418130795523</v>
      </c>
    </row>
    <row r="180" spans="1:31" x14ac:dyDescent="0.25">
      <c r="A180">
        <v>2141093</v>
      </c>
      <c r="B180">
        <v>1</v>
      </c>
      <c r="C180" t="s">
        <v>80</v>
      </c>
      <c r="D180" t="s">
        <v>84</v>
      </c>
      <c r="E180" t="s">
        <v>146</v>
      </c>
      <c r="F180" t="s">
        <v>704</v>
      </c>
      <c r="G180" t="s">
        <v>538</v>
      </c>
      <c r="H180" t="s">
        <v>143</v>
      </c>
      <c r="I180" t="s">
        <v>135</v>
      </c>
      <c r="J180" t="s">
        <v>136</v>
      </c>
      <c r="K180" t="s">
        <v>236</v>
      </c>
      <c r="L180" t="s">
        <v>705</v>
      </c>
      <c r="M180" t="s">
        <v>706</v>
      </c>
      <c r="N180">
        <v>2.7331500000000002</v>
      </c>
      <c r="O180">
        <v>0</v>
      </c>
      <c r="P180">
        <v>291</v>
      </c>
      <c r="Q180">
        <v>0</v>
      </c>
      <c r="R180">
        <v>0</v>
      </c>
      <c r="S180">
        <v>0</v>
      </c>
      <c r="T180">
        <v>2</v>
      </c>
      <c r="U180">
        <v>0</v>
      </c>
      <c r="V180">
        <v>0</v>
      </c>
      <c r="W180">
        <v>0</v>
      </c>
      <c r="X180">
        <v>273.47607642570284</v>
      </c>
      <c r="Y180">
        <v>0</v>
      </c>
      <c r="Z180">
        <v>0</v>
      </c>
      <c r="AA180">
        <v>0</v>
      </c>
      <c r="AB180">
        <v>7.4277554575160005</v>
      </c>
      <c r="AC180">
        <v>0</v>
      </c>
      <c r="AD180">
        <v>0</v>
      </c>
      <c r="AE180">
        <v>280.90383188321886</v>
      </c>
    </row>
    <row r="181" spans="1:31" x14ac:dyDescent="0.25">
      <c r="A181">
        <v>2141116</v>
      </c>
      <c r="B181">
        <v>1</v>
      </c>
      <c r="C181" t="s">
        <v>81</v>
      </c>
      <c r="D181" t="s">
        <v>127</v>
      </c>
      <c r="E181" t="s">
        <v>196</v>
      </c>
      <c r="F181" t="s">
        <v>707</v>
      </c>
      <c r="G181" t="s">
        <v>142</v>
      </c>
      <c r="H181" t="s">
        <v>143</v>
      </c>
      <c r="I181" t="s">
        <v>135</v>
      </c>
      <c r="J181" t="s">
        <v>136</v>
      </c>
      <c r="K181" t="s">
        <v>137</v>
      </c>
      <c r="L181" t="s">
        <v>708</v>
      </c>
      <c r="M181" t="s">
        <v>709</v>
      </c>
      <c r="N181">
        <v>2.9424999999999999</v>
      </c>
      <c r="O181">
        <v>0</v>
      </c>
      <c r="P181">
        <v>0</v>
      </c>
      <c r="Q181">
        <v>26</v>
      </c>
      <c r="R181">
        <v>0</v>
      </c>
      <c r="S181">
        <v>4</v>
      </c>
      <c r="T181">
        <v>0</v>
      </c>
      <c r="U181">
        <v>1</v>
      </c>
      <c r="V181">
        <v>0</v>
      </c>
      <c r="W181">
        <v>0</v>
      </c>
      <c r="X181">
        <v>0</v>
      </c>
      <c r="Y181">
        <v>19.708707909897093</v>
      </c>
      <c r="Z181">
        <v>0</v>
      </c>
      <c r="AA181">
        <v>38.821101132829412</v>
      </c>
      <c r="AB181">
        <v>0</v>
      </c>
      <c r="AC181">
        <v>44.108015860433937</v>
      </c>
      <c r="AD181">
        <v>0</v>
      </c>
      <c r="AE181">
        <v>102.63782490316044</v>
      </c>
    </row>
    <row r="182" spans="1:31" x14ac:dyDescent="0.25">
      <c r="A182">
        <v>2141053</v>
      </c>
      <c r="B182">
        <v>1</v>
      </c>
      <c r="C182" t="s">
        <v>80</v>
      </c>
      <c r="D182" t="s">
        <v>106</v>
      </c>
      <c r="E182" t="s">
        <v>196</v>
      </c>
      <c r="F182" t="s">
        <v>710</v>
      </c>
      <c r="G182" t="s">
        <v>142</v>
      </c>
      <c r="H182" t="s">
        <v>143</v>
      </c>
      <c r="I182" t="s">
        <v>135</v>
      </c>
      <c r="J182" t="s">
        <v>136</v>
      </c>
      <c r="K182" t="s">
        <v>137</v>
      </c>
      <c r="L182" t="s">
        <v>711</v>
      </c>
      <c r="M182" t="s">
        <v>712</v>
      </c>
      <c r="N182">
        <v>0.83111111100000001</v>
      </c>
      <c r="O182">
        <v>0</v>
      </c>
      <c r="P182">
        <v>326</v>
      </c>
      <c r="Q182">
        <v>0</v>
      </c>
      <c r="R182">
        <v>24</v>
      </c>
      <c r="S182">
        <v>3</v>
      </c>
      <c r="T182">
        <v>58</v>
      </c>
      <c r="U182">
        <v>0</v>
      </c>
      <c r="V182">
        <v>0</v>
      </c>
      <c r="W182">
        <v>0</v>
      </c>
      <c r="X182">
        <v>34.732704128109162</v>
      </c>
      <c r="Y182">
        <v>0</v>
      </c>
      <c r="Z182">
        <v>5.1689555797398672</v>
      </c>
      <c r="AA182">
        <v>8.2752687768581996</v>
      </c>
      <c r="AB182">
        <v>12.096026367018219</v>
      </c>
      <c r="AC182">
        <v>0</v>
      </c>
      <c r="AD182">
        <v>0</v>
      </c>
      <c r="AE182">
        <v>60.272954851725444</v>
      </c>
    </row>
    <row r="183" spans="1:31" x14ac:dyDescent="0.25">
      <c r="A183">
        <v>2141256</v>
      </c>
      <c r="B183">
        <v>1</v>
      </c>
      <c r="C183" t="s">
        <v>80</v>
      </c>
      <c r="D183" t="s">
        <v>108</v>
      </c>
      <c r="E183" t="s">
        <v>196</v>
      </c>
      <c r="F183" t="s">
        <v>713</v>
      </c>
      <c r="G183" t="s">
        <v>142</v>
      </c>
      <c r="H183" t="s">
        <v>143</v>
      </c>
      <c r="I183" t="s">
        <v>135</v>
      </c>
      <c r="J183" t="s">
        <v>136</v>
      </c>
      <c r="K183" t="s">
        <v>137</v>
      </c>
      <c r="L183" t="s">
        <v>714</v>
      </c>
      <c r="M183" t="s">
        <v>715</v>
      </c>
      <c r="N183">
        <v>0.650277777</v>
      </c>
      <c r="O183">
        <v>0</v>
      </c>
      <c r="P183">
        <v>2127</v>
      </c>
      <c r="Q183">
        <v>2</v>
      </c>
      <c r="R183">
        <v>489</v>
      </c>
      <c r="S183">
        <v>15</v>
      </c>
      <c r="T183">
        <v>252</v>
      </c>
      <c r="U183">
        <v>0</v>
      </c>
      <c r="V183">
        <v>0</v>
      </c>
      <c r="W183">
        <v>0</v>
      </c>
      <c r="X183">
        <v>192.25029273214122</v>
      </c>
      <c r="Y183">
        <v>20.587174999653968</v>
      </c>
      <c r="Z183">
        <v>52.464364155110154</v>
      </c>
      <c r="AA183">
        <v>78.807346772459894</v>
      </c>
      <c r="AB183">
        <v>71.848670581521731</v>
      </c>
      <c r="AC183">
        <v>0</v>
      </c>
      <c r="AD183">
        <v>0</v>
      </c>
      <c r="AE183">
        <v>415.95784924088696</v>
      </c>
    </row>
    <row r="184" spans="1:31" x14ac:dyDescent="0.25">
      <c r="A184">
        <v>2141302</v>
      </c>
      <c r="B184">
        <v>1</v>
      </c>
      <c r="C184" t="s">
        <v>80</v>
      </c>
      <c r="D184" t="s">
        <v>104</v>
      </c>
      <c r="E184" t="s">
        <v>174</v>
      </c>
      <c r="F184" t="s">
        <v>716</v>
      </c>
      <c r="G184" t="s">
        <v>384</v>
      </c>
      <c r="H184" t="s">
        <v>134</v>
      </c>
      <c r="I184" t="s">
        <v>135</v>
      </c>
      <c r="J184" t="s">
        <v>136</v>
      </c>
      <c r="K184" t="s">
        <v>137</v>
      </c>
      <c r="L184" t="s">
        <v>717</v>
      </c>
      <c r="M184" t="s">
        <v>718</v>
      </c>
      <c r="N184">
        <v>1.8222222219999999</v>
      </c>
      <c r="O184">
        <v>0</v>
      </c>
      <c r="P184">
        <v>1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1.2146654089586999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1.2146654089586999</v>
      </c>
    </row>
    <row r="185" spans="1:31" x14ac:dyDescent="0.25">
      <c r="A185">
        <v>2141199</v>
      </c>
      <c r="B185">
        <v>1</v>
      </c>
      <c r="C185" t="s">
        <v>80</v>
      </c>
      <c r="D185" t="s">
        <v>93</v>
      </c>
      <c r="E185" t="s">
        <v>224</v>
      </c>
      <c r="F185" t="s">
        <v>613</v>
      </c>
      <c r="G185" t="s">
        <v>538</v>
      </c>
      <c r="H185" t="s">
        <v>143</v>
      </c>
      <c r="I185" t="s">
        <v>135</v>
      </c>
      <c r="J185" t="s">
        <v>136</v>
      </c>
      <c r="K185" t="s">
        <v>236</v>
      </c>
      <c r="L185" t="s">
        <v>719</v>
      </c>
      <c r="M185" t="s">
        <v>720</v>
      </c>
      <c r="N185">
        <v>3.2711111110000002</v>
      </c>
      <c r="O185">
        <v>8</v>
      </c>
      <c r="P185">
        <v>4274</v>
      </c>
      <c r="Q185">
        <v>229</v>
      </c>
      <c r="R185">
        <v>1235</v>
      </c>
      <c r="S185">
        <v>49</v>
      </c>
      <c r="T185">
        <v>1076</v>
      </c>
      <c r="U185">
        <v>7</v>
      </c>
      <c r="V185">
        <v>0</v>
      </c>
      <c r="W185">
        <v>34.55926219663867</v>
      </c>
      <c r="X185">
        <v>2529.8422947137578</v>
      </c>
      <c r="Y185">
        <v>2081.9999390663202</v>
      </c>
      <c r="Z185">
        <v>2199.470307577621</v>
      </c>
      <c r="AA185">
        <v>1840.6746927296938</v>
      </c>
      <c r="AB185">
        <v>1900.6481441524293</v>
      </c>
      <c r="AC185">
        <v>1400.1757887288823</v>
      </c>
      <c r="AD185">
        <v>0</v>
      </c>
      <c r="AE185">
        <v>11987.370429165343</v>
      </c>
    </row>
    <row r="186" spans="1:31" x14ac:dyDescent="0.25">
      <c r="A186">
        <v>2141156</v>
      </c>
      <c r="B186">
        <v>1</v>
      </c>
      <c r="C186" t="s">
        <v>80</v>
      </c>
      <c r="D186" t="s">
        <v>93</v>
      </c>
      <c r="E186" t="s">
        <v>224</v>
      </c>
      <c r="F186" t="s">
        <v>721</v>
      </c>
      <c r="G186" t="s">
        <v>226</v>
      </c>
      <c r="H186" t="s">
        <v>143</v>
      </c>
      <c r="I186" t="s">
        <v>135</v>
      </c>
      <c r="J186" t="s">
        <v>136</v>
      </c>
      <c r="K186" t="s">
        <v>236</v>
      </c>
      <c r="L186" t="s">
        <v>722</v>
      </c>
      <c r="M186" t="s">
        <v>723</v>
      </c>
      <c r="N186">
        <v>1.130833333</v>
      </c>
      <c r="O186">
        <v>0</v>
      </c>
      <c r="P186">
        <v>10123</v>
      </c>
      <c r="Q186">
        <v>62</v>
      </c>
      <c r="R186">
        <v>2311</v>
      </c>
      <c r="S186">
        <v>78</v>
      </c>
      <c r="T186">
        <v>1695</v>
      </c>
      <c r="U186">
        <v>2</v>
      </c>
      <c r="V186">
        <v>0</v>
      </c>
      <c r="W186">
        <v>0</v>
      </c>
      <c r="X186">
        <v>2008.4144926561028</v>
      </c>
      <c r="Y186">
        <v>117.98753381772792</v>
      </c>
      <c r="Z186">
        <v>990.45868065075661</v>
      </c>
      <c r="AA186">
        <v>736.01521132173229</v>
      </c>
      <c r="AB186">
        <v>1182.1671478085389</v>
      </c>
      <c r="AC186">
        <v>56.764333589607759</v>
      </c>
      <c r="AD186">
        <v>0</v>
      </c>
      <c r="AE186">
        <v>5091.8073998444652</v>
      </c>
    </row>
    <row r="187" spans="1:31" x14ac:dyDescent="0.25">
      <c r="A187">
        <v>2141033</v>
      </c>
      <c r="B187">
        <v>1</v>
      </c>
      <c r="C187" t="s">
        <v>81</v>
      </c>
      <c r="D187" t="s">
        <v>123</v>
      </c>
      <c r="E187" t="s">
        <v>174</v>
      </c>
      <c r="F187" t="s">
        <v>724</v>
      </c>
      <c r="G187" t="s">
        <v>187</v>
      </c>
      <c r="H187" t="s">
        <v>134</v>
      </c>
      <c r="I187" t="s">
        <v>135</v>
      </c>
      <c r="J187" t="s">
        <v>136</v>
      </c>
      <c r="K187" t="s">
        <v>137</v>
      </c>
      <c r="L187" t="s">
        <v>725</v>
      </c>
      <c r="M187" t="s">
        <v>726</v>
      </c>
      <c r="N187">
        <v>1.9458333329999999</v>
      </c>
      <c r="O187">
        <v>0</v>
      </c>
      <c r="P187">
        <v>106</v>
      </c>
      <c r="Q187">
        <v>0</v>
      </c>
      <c r="R187">
        <v>0</v>
      </c>
      <c r="S187">
        <v>0</v>
      </c>
      <c r="T187">
        <v>2</v>
      </c>
      <c r="U187">
        <v>0</v>
      </c>
      <c r="V187">
        <v>0</v>
      </c>
      <c r="W187">
        <v>0</v>
      </c>
      <c r="X187">
        <v>38.675410240154633</v>
      </c>
      <c r="Y187">
        <v>0</v>
      </c>
      <c r="Z187">
        <v>0</v>
      </c>
      <c r="AA187">
        <v>0</v>
      </c>
      <c r="AB187">
        <v>0.47403061685266673</v>
      </c>
      <c r="AC187">
        <v>0</v>
      </c>
      <c r="AD187">
        <v>0</v>
      </c>
      <c r="AE187">
        <v>39.149440857007299</v>
      </c>
    </row>
    <row r="188" spans="1:31" x14ac:dyDescent="0.25">
      <c r="A188">
        <v>2141615</v>
      </c>
      <c r="B188">
        <v>1</v>
      </c>
      <c r="C188" t="s">
        <v>80</v>
      </c>
      <c r="D188" t="s">
        <v>107</v>
      </c>
      <c r="E188" t="s">
        <v>131</v>
      </c>
      <c r="F188" t="s">
        <v>727</v>
      </c>
      <c r="G188" t="s">
        <v>133</v>
      </c>
      <c r="H188" t="s">
        <v>134</v>
      </c>
      <c r="I188" t="s">
        <v>135</v>
      </c>
      <c r="J188" t="s">
        <v>136</v>
      </c>
      <c r="K188" t="s">
        <v>137</v>
      </c>
      <c r="L188" t="s">
        <v>728</v>
      </c>
      <c r="M188" t="s">
        <v>729</v>
      </c>
      <c r="N188">
        <v>4.4177777770000004</v>
      </c>
      <c r="O188">
        <v>0</v>
      </c>
      <c r="P188">
        <v>3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1.7212390972910001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1.7212390972910001</v>
      </c>
    </row>
    <row r="189" spans="1:31" x14ac:dyDescent="0.25">
      <c r="A189">
        <v>2141620</v>
      </c>
      <c r="B189">
        <v>1</v>
      </c>
      <c r="C189" t="s">
        <v>80</v>
      </c>
      <c r="D189" t="s">
        <v>93</v>
      </c>
      <c r="E189" t="s">
        <v>174</v>
      </c>
      <c r="F189" t="s">
        <v>730</v>
      </c>
      <c r="G189" t="s">
        <v>163</v>
      </c>
      <c r="H189" t="s">
        <v>134</v>
      </c>
      <c r="I189" t="s">
        <v>135</v>
      </c>
      <c r="J189" t="s">
        <v>136</v>
      </c>
      <c r="K189" t="s">
        <v>137</v>
      </c>
      <c r="L189" t="s">
        <v>731</v>
      </c>
      <c r="M189" t="s">
        <v>732</v>
      </c>
      <c r="N189">
        <v>2.8347222219999999</v>
      </c>
      <c r="O189">
        <v>0</v>
      </c>
      <c r="P189">
        <v>3</v>
      </c>
      <c r="Q189">
        <v>0</v>
      </c>
      <c r="R189">
        <v>3</v>
      </c>
      <c r="S189">
        <v>0</v>
      </c>
      <c r="T189">
        <v>1</v>
      </c>
      <c r="U189">
        <v>0</v>
      </c>
      <c r="V189">
        <v>0</v>
      </c>
      <c r="W189">
        <v>0</v>
      </c>
      <c r="X189">
        <v>0.82550636260604171</v>
      </c>
      <c r="Y189">
        <v>0</v>
      </c>
      <c r="Z189">
        <v>8.1098065994149984</v>
      </c>
      <c r="AA189">
        <v>0</v>
      </c>
      <c r="AB189">
        <v>4.1465376962625006E-2</v>
      </c>
      <c r="AC189">
        <v>0</v>
      </c>
      <c r="AD189">
        <v>0</v>
      </c>
      <c r="AE189">
        <v>8.9767783389836655</v>
      </c>
    </row>
    <row r="190" spans="1:31" x14ac:dyDescent="0.25">
      <c r="A190">
        <v>2141622</v>
      </c>
      <c r="B190">
        <v>1</v>
      </c>
      <c r="C190" t="s">
        <v>81</v>
      </c>
      <c r="D190" t="s">
        <v>128</v>
      </c>
      <c r="E190" t="s">
        <v>174</v>
      </c>
      <c r="F190" t="s">
        <v>733</v>
      </c>
      <c r="G190" t="s">
        <v>458</v>
      </c>
      <c r="H190" t="s">
        <v>134</v>
      </c>
      <c r="I190" t="s">
        <v>135</v>
      </c>
      <c r="J190" t="s">
        <v>136</v>
      </c>
      <c r="K190" t="s">
        <v>137</v>
      </c>
      <c r="L190" t="s">
        <v>734</v>
      </c>
      <c r="M190" t="s">
        <v>735</v>
      </c>
      <c r="N190">
        <v>11.223055555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43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154.45640415870133</v>
      </c>
      <c r="AC190">
        <v>0</v>
      </c>
      <c r="AD190">
        <v>0</v>
      </c>
      <c r="AE190">
        <v>154.45640415870133</v>
      </c>
    </row>
    <row r="191" spans="1:31" x14ac:dyDescent="0.25">
      <c r="A191">
        <v>2141624</v>
      </c>
      <c r="B191">
        <v>1</v>
      </c>
      <c r="C191" t="s">
        <v>80</v>
      </c>
      <c r="D191" t="s">
        <v>106</v>
      </c>
      <c r="E191" t="s">
        <v>196</v>
      </c>
      <c r="F191" t="s">
        <v>736</v>
      </c>
      <c r="G191" t="s">
        <v>142</v>
      </c>
      <c r="H191" t="s">
        <v>143</v>
      </c>
      <c r="I191" t="s">
        <v>135</v>
      </c>
      <c r="J191" t="s">
        <v>136</v>
      </c>
      <c r="K191" t="s">
        <v>137</v>
      </c>
      <c r="L191" t="s">
        <v>737</v>
      </c>
      <c r="M191" t="s">
        <v>738</v>
      </c>
      <c r="N191">
        <v>0.59194444400000001</v>
      </c>
      <c r="O191">
        <v>1</v>
      </c>
      <c r="P191">
        <v>517</v>
      </c>
      <c r="Q191">
        <v>36</v>
      </c>
      <c r="R191">
        <v>27</v>
      </c>
      <c r="S191">
        <v>7</v>
      </c>
      <c r="T191">
        <v>49</v>
      </c>
      <c r="U191">
        <v>1</v>
      </c>
      <c r="V191">
        <v>0</v>
      </c>
      <c r="W191">
        <v>0.18934767570880001</v>
      </c>
      <c r="X191">
        <v>62.079853255605897</v>
      </c>
      <c r="Y191">
        <v>83.900829614069522</v>
      </c>
      <c r="Z191">
        <v>9.1351016074225022</v>
      </c>
      <c r="AA191">
        <v>15.125354735491403</v>
      </c>
      <c r="AB191">
        <v>12.798796675677165</v>
      </c>
      <c r="AC191">
        <v>31.565931719263961</v>
      </c>
      <c r="AD191">
        <v>0</v>
      </c>
      <c r="AE191">
        <v>214.79521528323929</v>
      </c>
    </row>
    <row r="192" spans="1:31" x14ac:dyDescent="0.25">
      <c r="A192">
        <v>2141626</v>
      </c>
      <c r="B192">
        <v>1</v>
      </c>
      <c r="C192" t="s">
        <v>81</v>
      </c>
      <c r="D192" t="s">
        <v>112</v>
      </c>
      <c r="E192" t="s">
        <v>140</v>
      </c>
      <c r="F192" t="s">
        <v>739</v>
      </c>
      <c r="G192" t="s">
        <v>142</v>
      </c>
      <c r="H192" t="s">
        <v>143</v>
      </c>
      <c r="I192" t="s">
        <v>135</v>
      </c>
      <c r="J192" t="s">
        <v>136</v>
      </c>
      <c r="K192" t="s">
        <v>137</v>
      </c>
      <c r="L192" t="s">
        <v>740</v>
      </c>
      <c r="M192" t="s">
        <v>741</v>
      </c>
      <c r="N192">
        <v>2.5194444439999999</v>
      </c>
      <c r="O192">
        <v>1</v>
      </c>
      <c r="P192">
        <v>13</v>
      </c>
      <c r="Q192">
        <v>89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0.64673414528253337</v>
      </c>
      <c r="X192">
        <v>8.6302287395666664</v>
      </c>
      <c r="Y192">
        <v>97.362574475383454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106.63953736023265</v>
      </c>
    </row>
    <row r="193" spans="1:31" x14ac:dyDescent="0.25">
      <c r="A193">
        <v>2141629</v>
      </c>
      <c r="B193">
        <v>1</v>
      </c>
      <c r="C193" t="s">
        <v>80</v>
      </c>
      <c r="D193" t="s">
        <v>108</v>
      </c>
      <c r="E193" t="s">
        <v>131</v>
      </c>
      <c r="F193" t="s">
        <v>742</v>
      </c>
      <c r="G193" t="s">
        <v>152</v>
      </c>
      <c r="H193" t="s">
        <v>134</v>
      </c>
      <c r="I193" t="s">
        <v>135</v>
      </c>
      <c r="J193" t="s">
        <v>136</v>
      </c>
      <c r="K193" t="s">
        <v>137</v>
      </c>
      <c r="L193" t="s">
        <v>743</v>
      </c>
      <c r="M193" t="s">
        <v>744</v>
      </c>
      <c r="N193">
        <v>3.466111111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1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0.87291271805466664</v>
      </c>
      <c r="AC193">
        <v>0</v>
      </c>
      <c r="AD193">
        <v>0</v>
      </c>
      <c r="AE193">
        <v>0.87291271805466664</v>
      </c>
    </row>
    <row r="194" spans="1:31" x14ac:dyDescent="0.25">
      <c r="A194">
        <v>2141632</v>
      </c>
      <c r="B194">
        <v>1</v>
      </c>
      <c r="C194" t="s">
        <v>80</v>
      </c>
      <c r="D194" t="s">
        <v>83</v>
      </c>
      <c r="E194" t="s">
        <v>174</v>
      </c>
      <c r="F194" t="s">
        <v>745</v>
      </c>
      <c r="G194" t="s">
        <v>187</v>
      </c>
      <c r="H194" t="s">
        <v>134</v>
      </c>
      <c r="I194" t="s">
        <v>135</v>
      </c>
      <c r="J194" t="s">
        <v>136</v>
      </c>
      <c r="K194" t="s">
        <v>137</v>
      </c>
      <c r="L194" t="s">
        <v>746</v>
      </c>
      <c r="M194" t="s">
        <v>747</v>
      </c>
      <c r="N194">
        <v>2.511111111</v>
      </c>
      <c r="O194">
        <v>0</v>
      </c>
      <c r="P194">
        <v>14</v>
      </c>
      <c r="Q194">
        <v>0</v>
      </c>
      <c r="R194">
        <v>4</v>
      </c>
      <c r="S194">
        <v>0</v>
      </c>
      <c r="T194">
        <v>7</v>
      </c>
      <c r="U194">
        <v>0</v>
      </c>
      <c r="V194">
        <v>0</v>
      </c>
      <c r="W194">
        <v>0</v>
      </c>
      <c r="X194">
        <v>47.864893104100787</v>
      </c>
      <c r="Y194">
        <v>0</v>
      </c>
      <c r="Z194">
        <v>10.677376670088332</v>
      </c>
      <c r="AA194">
        <v>0</v>
      </c>
      <c r="AB194">
        <v>42.336527868658841</v>
      </c>
      <c r="AC194">
        <v>0</v>
      </c>
      <c r="AD194">
        <v>0</v>
      </c>
      <c r="AE194">
        <v>100.87879764284796</v>
      </c>
    </row>
    <row r="195" spans="1:31" x14ac:dyDescent="0.25">
      <c r="A195">
        <v>2141633</v>
      </c>
      <c r="B195">
        <v>1</v>
      </c>
      <c r="C195" t="s">
        <v>80</v>
      </c>
      <c r="D195" t="s">
        <v>106</v>
      </c>
      <c r="E195" t="s">
        <v>146</v>
      </c>
      <c r="F195" t="s">
        <v>748</v>
      </c>
      <c r="G195" t="s">
        <v>167</v>
      </c>
      <c r="H195" t="s">
        <v>143</v>
      </c>
      <c r="I195" t="s">
        <v>135</v>
      </c>
      <c r="J195" t="s">
        <v>136</v>
      </c>
      <c r="K195" t="s">
        <v>137</v>
      </c>
      <c r="L195" t="s">
        <v>749</v>
      </c>
      <c r="M195" t="s">
        <v>750</v>
      </c>
      <c r="N195">
        <v>2.380833333</v>
      </c>
      <c r="O195">
        <v>0</v>
      </c>
      <c r="P195">
        <v>0</v>
      </c>
      <c r="Q195">
        <v>0</v>
      </c>
      <c r="R195">
        <v>11</v>
      </c>
      <c r="S195">
        <v>0</v>
      </c>
      <c r="T195">
        <v>2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16.07101530026608</v>
      </c>
      <c r="AA195">
        <v>0</v>
      </c>
      <c r="AB195">
        <v>1.4412631010384251</v>
      </c>
      <c r="AC195">
        <v>0</v>
      </c>
      <c r="AD195">
        <v>0</v>
      </c>
      <c r="AE195">
        <v>17.512278401304506</v>
      </c>
    </row>
    <row r="196" spans="1:31" x14ac:dyDescent="0.25">
      <c r="A196">
        <v>2141635</v>
      </c>
      <c r="B196">
        <v>1</v>
      </c>
      <c r="C196" t="s">
        <v>80</v>
      </c>
      <c r="D196" t="s">
        <v>107</v>
      </c>
      <c r="E196" t="s">
        <v>196</v>
      </c>
      <c r="F196" t="s">
        <v>751</v>
      </c>
      <c r="G196" t="s">
        <v>142</v>
      </c>
      <c r="H196" t="s">
        <v>143</v>
      </c>
      <c r="I196" t="s">
        <v>135</v>
      </c>
      <c r="J196" t="s">
        <v>136</v>
      </c>
      <c r="K196" t="s">
        <v>137</v>
      </c>
      <c r="L196" t="s">
        <v>752</v>
      </c>
      <c r="M196" t="s">
        <v>753</v>
      </c>
      <c r="N196">
        <v>0.57750000000000001</v>
      </c>
      <c r="O196">
        <v>5</v>
      </c>
      <c r="P196">
        <v>1687</v>
      </c>
      <c r="Q196">
        <v>0</v>
      </c>
      <c r="R196">
        <v>0</v>
      </c>
      <c r="S196">
        <v>11</v>
      </c>
      <c r="T196">
        <v>103</v>
      </c>
      <c r="U196">
        <v>0</v>
      </c>
      <c r="V196">
        <v>1</v>
      </c>
      <c r="W196">
        <v>41.577837059855248</v>
      </c>
      <c r="X196">
        <v>156.2508945531595</v>
      </c>
      <c r="Y196">
        <v>0</v>
      </c>
      <c r="Z196">
        <v>0</v>
      </c>
      <c r="AA196">
        <v>35.01339778053233</v>
      </c>
      <c r="AB196">
        <v>42.097974622657794</v>
      </c>
      <c r="AC196">
        <v>0</v>
      </c>
      <c r="AD196">
        <v>0.11794645429875</v>
      </c>
      <c r="AE196">
        <v>275.05805047050364</v>
      </c>
    </row>
    <row r="197" spans="1:31" x14ac:dyDescent="0.25">
      <c r="A197">
        <v>2141640</v>
      </c>
      <c r="B197">
        <v>1</v>
      </c>
      <c r="C197" t="s">
        <v>80</v>
      </c>
      <c r="D197" t="s">
        <v>103</v>
      </c>
      <c r="E197" t="s">
        <v>174</v>
      </c>
      <c r="F197" t="s">
        <v>754</v>
      </c>
      <c r="G197" t="s">
        <v>755</v>
      </c>
      <c r="H197" t="s">
        <v>134</v>
      </c>
      <c r="I197" t="s">
        <v>135</v>
      </c>
      <c r="J197" t="s">
        <v>136</v>
      </c>
      <c r="K197" t="s">
        <v>137</v>
      </c>
      <c r="L197" t="s">
        <v>756</v>
      </c>
      <c r="M197" t="s">
        <v>757</v>
      </c>
      <c r="N197">
        <v>2.9455555549999999</v>
      </c>
      <c r="O197">
        <v>0</v>
      </c>
      <c r="P197">
        <v>5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3.6902849591054663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3.6902849591054663</v>
      </c>
    </row>
    <row r="198" spans="1:31" x14ac:dyDescent="0.25">
      <c r="A198">
        <v>2141641</v>
      </c>
      <c r="B198">
        <v>1</v>
      </c>
      <c r="C198" t="s">
        <v>80</v>
      </c>
      <c r="D198" t="s">
        <v>106</v>
      </c>
      <c r="E198" t="s">
        <v>174</v>
      </c>
      <c r="F198" t="s">
        <v>758</v>
      </c>
      <c r="G198" t="s">
        <v>384</v>
      </c>
      <c r="H198" t="s">
        <v>134</v>
      </c>
      <c r="I198" t="s">
        <v>135</v>
      </c>
      <c r="J198" t="s">
        <v>136</v>
      </c>
      <c r="K198" t="s">
        <v>137</v>
      </c>
      <c r="L198" t="s">
        <v>759</v>
      </c>
      <c r="M198" t="s">
        <v>760</v>
      </c>
      <c r="N198">
        <v>2.0291666660000001</v>
      </c>
      <c r="O198">
        <v>0</v>
      </c>
      <c r="P198">
        <v>2</v>
      </c>
      <c r="Q198">
        <v>0</v>
      </c>
      <c r="R198">
        <v>6</v>
      </c>
      <c r="S198">
        <v>0</v>
      </c>
      <c r="T198">
        <v>1</v>
      </c>
      <c r="U198">
        <v>0</v>
      </c>
      <c r="V198">
        <v>0</v>
      </c>
      <c r="W198">
        <v>0</v>
      </c>
      <c r="X198">
        <v>1.5302679547823335</v>
      </c>
      <c r="Y198">
        <v>0</v>
      </c>
      <c r="Z198">
        <v>0.80503642279775001</v>
      </c>
      <c r="AA198">
        <v>0</v>
      </c>
      <c r="AB198">
        <v>0.60059312838012502</v>
      </c>
      <c r="AC198">
        <v>0</v>
      </c>
      <c r="AD198">
        <v>0</v>
      </c>
      <c r="AE198">
        <v>2.9358975059602086</v>
      </c>
    </row>
    <row r="199" spans="1:31" x14ac:dyDescent="0.25">
      <c r="A199">
        <v>2141645</v>
      </c>
      <c r="B199">
        <v>1</v>
      </c>
      <c r="C199" t="s">
        <v>80</v>
      </c>
      <c r="D199" t="s">
        <v>97</v>
      </c>
      <c r="E199" t="s">
        <v>146</v>
      </c>
      <c r="F199" t="s">
        <v>761</v>
      </c>
      <c r="G199" t="s">
        <v>226</v>
      </c>
      <c r="H199" t="s">
        <v>143</v>
      </c>
      <c r="I199" t="s">
        <v>135</v>
      </c>
      <c r="J199" t="s">
        <v>136</v>
      </c>
      <c r="K199" t="s">
        <v>236</v>
      </c>
      <c r="L199" t="s">
        <v>762</v>
      </c>
      <c r="M199" t="s">
        <v>763</v>
      </c>
      <c r="N199">
        <v>6.6666665999999999E-2</v>
      </c>
      <c r="O199">
        <v>7</v>
      </c>
      <c r="P199">
        <v>1528</v>
      </c>
      <c r="Q199">
        <v>0</v>
      </c>
      <c r="R199">
        <v>22</v>
      </c>
      <c r="S199">
        <v>5</v>
      </c>
      <c r="T199">
        <v>143</v>
      </c>
      <c r="U199">
        <v>0</v>
      </c>
      <c r="V199">
        <v>1</v>
      </c>
      <c r="W199">
        <v>6.9563870614480008</v>
      </c>
      <c r="X199">
        <v>34.037768856672095</v>
      </c>
      <c r="Y199">
        <v>0</v>
      </c>
      <c r="Z199">
        <v>0.64478744290266654</v>
      </c>
      <c r="AA199">
        <v>20.569469555643337</v>
      </c>
      <c r="AB199">
        <v>4.6533719538573344</v>
      </c>
      <c r="AC199">
        <v>0</v>
      </c>
      <c r="AD199">
        <v>8.5463239307999997E-2</v>
      </c>
      <c r="AE199">
        <v>66.947248109831435</v>
      </c>
    </row>
    <row r="200" spans="1:31" x14ac:dyDescent="0.25">
      <c r="A200">
        <v>2141646</v>
      </c>
      <c r="B200">
        <v>1</v>
      </c>
      <c r="C200" t="s">
        <v>80</v>
      </c>
      <c r="D200" t="s">
        <v>101</v>
      </c>
      <c r="E200" t="s">
        <v>174</v>
      </c>
      <c r="F200" t="s">
        <v>764</v>
      </c>
      <c r="G200" t="s">
        <v>171</v>
      </c>
      <c r="H200" t="s">
        <v>134</v>
      </c>
      <c r="I200" t="s">
        <v>135</v>
      </c>
      <c r="J200" t="s">
        <v>136</v>
      </c>
      <c r="K200" t="s">
        <v>137</v>
      </c>
      <c r="L200" t="s">
        <v>765</v>
      </c>
      <c r="M200" t="s">
        <v>766</v>
      </c>
      <c r="N200">
        <v>1.015833333</v>
      </c>
      <c r="O200">
        <v>0</v>
      </c>
      <c r="P200">
        <v>90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27.057865820347466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27.057865820347466</v>
      </c>
    </row>
    <row r="201" spans="1:31" x14ac:dyDescent="0.25">
      <c r="A201">
        <v>2141650</v>
      </c>
      <c r="B201">
        <v>1</v>
      </c>
      <c r="C201" t="s">
        <v>80</v>
      </c>
      <c r="D201" t="s">
        <v>84</v>
      </c>
      <c r="E201" t="s">
        <v>131</v>
      </c>
      <c r="F201" t="s">
        <v>767</v>
      </c>
      <c r="G201" t="s">
        <v>231</v>
      </c>
      <c r="H201" t="s">
        <v>134</v>
      </c>
      <c r="I201" t="s">
        <v>135</v>
      </c>
      <c r="J201" t="s">
        <v>136</v>
      </c>
      <c r="K201" t="s">
        <v>137</v>
      </c>
      <c r="L201" t="s">
        <v>768</v>
      </c>
      <c r="M201" t="s">
        <v>769</v>
      </c>
      <c r="N201">
        <v>2.2152777769999998</v>
      </c>
      <c r="O201">
        <v>0</v>
      </c>
      <c r="P201">
        <v>11</v>
      </c>
      <c r="Q201">
        <v>0</v>
      </c>
      <c r="R201">
        <v>0</v>
      </c>
      <c r="S201">
        <v>0</v>
      </c>
      <c r="T201">
        <v>1</v>
      </c>
      <c r="U201">
        <v>0</v>
      </c>
      <c r="V201">
        <v>0</v>
      </c>
      <c r="W201">
        <v>0</v>
      </c>
      <c r="X201">
        <v>6.3090020469559995</v>
      </c>
      <c r="Y201">
        <v>0</v>
      </c>
      <c r="Z201">
        <v>0</v>
      </c>
      <c r="AA201">
        <v>0</v>
      </c>
      <c r="AB201">
        <v>9.1640508857333339E-3</v>
      </c>
      <c r="AC201">
        <v>0</v>
      </c>
      <c r="AD201">
        <v>0</v>
      </c>
      <c r="AE201">
        <v>6.3181660978417327</v>
      </c>
    </row>
    <row r="202" spans="1:31" x14ac:dyDescent="0.25">
      <c r="A202">
        <v>2141651</v>
      </c>
      <c r="B202">
        <v>1</v>
      </c>
      <c r="C202" t="s">
        <v>80</v>
      </c>
      <c r="D202" t="s">
        <v>98</v>
      </c>
      <c r="E202" t="s">
        <v>174</v>
      </c>
      <c r="F202" t="s">
        <v>770</v>
      </c>
      <c r="G202" t="s">
        <v>187</v>
      </c>
      <c r="H202" t="s">
        <v>134</v>
      </c>
      <c r="I202" t="s">
        <v>135</v>
      </c>
      <c r="J202" t="s">
        <v>136</v>
      </c>
      <c r="K202" t="s">
        <v>137</v>
      </c>
      <c r="L202" t="s">
        <v>771</v>
      </c>
      <c r="M202" t="s">
        <v>772</v>
      </c>
      <c r="N202">
        <v>2.1936111110000001</v>
      </c>
      <c r="O202">
        <v>0</v>
      </c>
      <c r="P202">
        <v>0</v>
      </c>
      <c r="Q202">
        <v>0</v>
      </c>
      <c r="R202">
        <v>3</v>
      </c>
      <c r="S202">
        <v>0</v>
      </c>
      <c r="T202">
        <v>1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0.60174705937276673</v>
      </c>
      <c r="AA202">
        <v>0</v>
      </c>
      <c r="AB202">
        <v>1.1142188395581833</v>
      </c>
      <c r="AC202">
        <v>0</v>
      </c>
      <c r="AD202">
        <v>0</v>
      </c>
      <c r="AE202">
        <v>1.7159658989309501</v>
      </c>
    </row>
    <row r="203" spans="1:31" x14ac:dyDescent="0.25">
      <c r="A203">
        <v>2141652</v>
      </c>
      <c r="B203">
        <v>1</v>
      </c>
      <c r="C203" t="s">
        <v>80</v>
      </c>
      <c r="D203" t="s">
        <v>95</v>
      </c>
      <c r="E203" t="s">
        <v>174</v>
      </c>
      <c r="F203" t="s">
        <v>773</v>
      </c>
      <c r="G203" t="s">
        <v>187</v>
      </c>
      <c r="H203" t="s">
        <v>134</v>
      </c>
      <c r="I203" t="s">
        <v>135</v>
      </c>
      <c r="J203" t="s">
        <v>136</v>
      </c>
      <c r="K203" t="s">
        <v>137</v>
      </c>
      <c r="L203" t="s">
        <v>774</v>
      </c>
      <c r="M203" t="s">
        <v>775</v>
      </c>
      <c r="N203">
        <v>1.3430555550000001</v>
      </c>
      <c r="O203">
        <v>0</v>
      </c>
      <c r="P203">
        <v>18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5.2861060015669503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5.2861060015669503</v>
      </c>
    </row>
    <row r="204" spans="1:31" x14ac:dyDescent="0.25">
      <c r="A204">
        <v>2141653</v>
      </c>
      <c r="B204">
        <v>1</v>
      </c>
      <c r="C204" t="s">
        <v>81</v>
      </c>
      <c r="D204" t="s">
        <v>127</v>
      </c>
      <c r="E204" t="s">
        <v>131</v>
      </c>
      <c r="F204" t="s">
        <v>776</v>
      </c>
      <c r="G204" t="s">
        <v>133</v>
      </c>
      <c r="H204" t="s">
        <v>134</v>
      </c>
      <c r="I204" t="s">
        <v>135</v>
      </c>
      <c r="J204" t="s">
        <v>136</v>
      </c>
      <c r="K204" t="s">
        <v>137</v>
      </c>
      <c r="L204" t="s">
        <v>777</v>
      </c>
      <c r="M204" t="s">
        <v>778</v>
      </c>
      <c r="N204">
        <v>4.3475000000000001</v>
      </c>
      <c r="O204">
        <v>0</v>
      </c>
      <c r="P204">
        <v>3</v>
      </c>
      <c r="Q204">
        <v>0</v>
      </c>
      <c r="R204">
        <v>0</v>
      </c>
      <c r="S204">
        <v>0</v>
      </c>
      <c r="T204">
        <v>9</v>
      </c>
      <c r="U204">
        <v>0</v>
      </c>
      <c r="V204">
        <v>0</v>
      </c>
      <c r="W204">
        <v>0</v>
      </c>
      <c r="X204">
        <v>3.431951090334</v>
      </c>
      <c r="Y204">
        <v>0</v>
      </c>
      <c r="Z204">
        <v>0</v>
      </c>
      <c r="AA204">
        <v>0</v>
      </c>
      <c r="AB204">
        <v>3.1627803588885</v>
      </c>
      <c r="AC204">
        <v>0</v>
      </c>
      <c r="AD204">
        <v>0</v>
      </c>
      <c r="AE204">
        <v>6.5947314492225004</v>
      </c>
    </row>
    <row r="205" spans="1:31" x14ac:dyDescent="0.25">
      <c r="A205">
        <v>2141654</v>
      </c>
      <c r="B205">
        <v>1</v>
      </c>
      <c r="C205" t="s">
        <v>80</v>
      </c>
      <c r="D205" t="s">
        <v>88</v>
      </c>
      <c r="E205" t="s">
        <v>131</v>
      </c>
      <c r="F205" t="s">
        <v>779</v>
      </c>
      <c r="G205" t="s">
        <v>152</v>
      </c>
      <c r="H205" t="s">
        <v>134</v>
      </c>
      <c r="I205" t="s">
        <v>135</v>
      </c>
      <c r="J205" t="s">
        <v>136</v>
      </c>
      <c r="K205" t="s">
        <v>137</v>
      </c>
      <c r="L205" t="s">
        <v>780</v>
      </c>
      <c r="M205" t="s">
        <v>781</v>
      </c>
      <c r="N205">
        <v>1.727222222</v>
      </c>
      <c r="O205">
        <v>0</v>
      </c>
      <c r="P205">
        <v>2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0.83466049026099987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0.83466049026099987</v>
      </c>
    </row>
    <row r="206" spans="1:31" x14ac:dyDescent="0.25">
      <c r="A206">
        <v>2141657</v>
      </c>
      <c r="B206">
        <v>1</v>
      </c>
      <c r="C206" t="s">
        <v>80</v>
      </c>
      <c r="D206" t="s">
        <v>94</v>
      </c>
      <c r="E206" t="s">
        <v>131</v>
      </c>
      <c r="F206" t="s">
        <v>782</v>
      </c>
      <c r="G206" t="s">
        <v>152</v>
      </c>
      <c r="H206" t="s">
        <v>134</v>
      </c>
      <c r="I206" t="s">
        <v>135</v>
      </c>
      <c r="J206" t="s">
        <v>136</v>
      </c>
      <c r="K206" t="s">
        <v>137</v>
      </c>
      <c r="L206" t="s">
        <v>783</v>
      </c>
      <c r="M206" t="s">
        <v>784</v>
      </c>
      <c r="N206">
        <v>2.6241666659999998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1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1.1842468445850001E-2</v>
      </c>
      <c r="AC206">
        <v>0</v>
      </c>
      <c r="AD206">
        <v>0</v>
      </c>
      <c r="AE206">
        <v>1.1842468445850001E-2</v>
      </c>
    </row>
    <row r="207" spans="1:31" x14ac:dyDescent="0.25">
      <c r="A207">
        <v>2141661</v>
      </c>
      <c r="B207">
        <v>1</v>
      </c>
      <c r="C207" t="s">
        <v>81</v>
      </c>
      <c r="D207" t="s">
        <v>128</v>
      </c>
      <c r="E207" t="s">
        <v>131</v>
      </c>
      <c r="F207" t="s">
        <v>785</v>
      </c>
      <c r="G207" t="s">
        <v>152</v>
      </c>
      <c r="H207" t="s">
        <v>134</v>
      </c>
      <c r="I207" t="s">
        <v>135</v>
      </c>
      <c r="J207" t="s">
        <v>136</v>
      </c>
      <c r="K207" t="s">
        <v>137</v>
      </c>
      <c r="L207" t="s">
        <v>786</v>
      </c>
      <c r="M207" t="s">
        <v>787</v>
      </c>
      <c r="N207">
        <v>1.528333333</v>
      </c>
      <c r="O207">
        <v>0</v>
      </c>
      <c r="P207">
        <v>1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1.8938538534666667E-3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1.8938538534666667E-3</v>
      </c>
    </row>
    <row r="208" spans="1:31" x14ac:dyDescent="0.25">
      <c r="A208">
        <v>2141666</v>
      </c>
      <c r="B208">
        <v>1</v>
      </c>
      <c r="C208" t="s">
        <v>81</v>
      </c>
      <c r="D208" t="s">
        <v>115</v>
      </c>
      <c r="E208" t="s">
        <v>174</v>
      </c>
      <c r="F208" t="s">
        <v>788</v>
      </c>
      <c r="G208" t="s">
        <v>187</v>
      </c>
      <c r="H208" t="s">
        <v>134</v>
      </c>
      <c r="I208" t="s">
        <v>135</v>
      </c>
      <c r="J208" t="s">
        <v>136</v>
      </c>
      <c r="K208" t="s">
        <v>137</v>
      </c>
      <c r="L208" t="s">
        <v>789</v>
      </c>
      <c r="M208" t="s">
        <v>790</v>
      </c>
      <c r="N208">
        <v>1.5322222219999999</v>
      </c>
      <c r="O208">
        <v>0</v>
      </c>
      <c r="P208">
        <v>11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0.96241101384250005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0.96241101384250005</v>
      </c>
    </row>
    <row r="209" spans="1:31" x14ac:dyDescent="0.25">
      <c r="A209">
        <v>2141668</v>
      </c>
      <c r="B209">
        <v>1</v>
      </c>
      <c r="C209" t="s">
        <v>80</v>
      </c>
      <c r="D209" t="s">
        <v>98</v>
      </c>
      <c r="E209" t="s">
        <v>131</v>
      </c>
      <c r="F209" t="s">
        <v>791</v>
      </c>
      <c r="G209" t="s">
        <v>152</v>
      </c>
      <c r="H209" t="s">
        <v>134</v>
      </c>
      <c r="I209" t="s">
        <v>135</v>
      </c>
      <c r="J209" t="s">
        <v>136</v>
      </c>
      <c r="K209" t="s">
        <v>137</v>
      </c>
      <c r="L209" t="s">
        <v>792</v>
      </c>
      <c r="M209" t="s">
        <v>793</v>
      </c>
      <c r="N209">
        <v>1.289722222</v>
      </c>
      <c r="O209">
        <v>0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0.23088207227373334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0.23088207227373334</v>
      </c>
    </row>
    <row r="210" spans="1:31" x14ac:dyDescent="0.25">
      <c r="A210">
        <v>2141669</v>
      </c>
      <c r="B210">
        <v>1</v>
      </c>
      <c r="C210" t="s">
        <v>81</v>
      </c>
      <c r="D210" t="s">
        <v>128</v>
      </c>
      <c r="E210" t="s">
        <v>196</v>
      </c>
      <c r="F210" t="s">
        <v>794</v>
      </c>
      <c r="G210" t="s">
        <v>142</v>
      </c>
      <c r="H210" t="s">
        <v>143</v>
      </c>
      <c r="I210" t="s">
        <v>135</v>
      </c>
      <c r="J210" t="s">
        <v>136</v>
      </c>
      <c r="K210" t="s">
        <v>137</v>
      </c>
      <c r="L210" t="s">
        <v>795</v>
      </c>
      <c r="M210" t="s">
        <v>796</v>
      </c>
      <c r="N210">
        <v>0.216388888</v>
      </c>
      <c r="O210">
        <v>1</v>
      </c>
      <c r="P210">
        <v>552</v>
      </c>
      <c r="Q210">
        <v>2</v>
      </c>
      <c r="R210">
        <v>3</v>
      </c>
      <c r="S210">
        <v>3</v>
      </c>
      <c r="T210">
        <v>38</v>
      </c>
      <c r="U210">
        <v>0</v>
      </c>
      <c r="V210">
        <v>0</v>
      </c>
      <c r="W210">
        <v>5.4019593079999997E-2</v>
      </c>
      <c r="X210">
        <v>13.423156747444857</v>
      </c>
      <c r="Y210">
        <v>0.2585399463927</v>
      </c>
      <c r="Z210">
        <v>8.1494846278533345E-2</v>
      </c>
      <c r="AA210">
        <v>2.0461126337774331</v>
      </c>
      <c r="AB210">
        <v>2.9270387379225151</v>
      </c>
      <c r="AC210">
        <v>0</v>
      </c>
      <c r="AD210">
        <v>0</v>
      </c>
      <c r="AE210">
        <v>18.790362504896038</v>
      </c>
    </row>
    <row r="211" spans="1:31" x14ac:dyDescent="0.25">
      <c r="A211">
        <v>2141670</v>
      </c>
      <c r="B211">
        <v>1</v>
      </c>
      <c r="C211" t="s">
        <v>81</v>
      </c>
      <c r="D211" t="s">
        <v>118</v>
      </c>
      <c r="E211" t="s">
        <v>174</v>
      </c>
      <c r="F211" t="s">
        <v>797</v>
      </c>
      <c r="G211" t="s">
        <v>384</v>
      </c>
      <c r="H211" t="s">
        <v>134</v>
      </c>
      <c r="I211" t="s">
        <v>135</v>
      </c>
      <c r="J211" t="s">
        <v>136</v>
      </c>
      <c r="K211" t="s">
        <v>137</v>
      </c>
      <c r="L211" t="s">
        <v>798</v>
      </c>
      <c r="M211" t="s">
        <v>799</v>
      </c>
      <c r="N211">
        <v>0.95583333299999995</v>
      </c>
      <c r="O211">
        <v>0</v>
      </c>
      <c r="P211">
        <v>179</v>
      </c>
      <c r="Q211">
        <v>0</v>
      </c>
      <c r="R211">
        <v>0</v>
      </c>
      <c r="S211">
        <v>0</v>
      </c>
      <c r="T211">
        <v>8</v>
      </c>
      <c r="U211">
        <v>0</v>
      </c>
      <c r="V211">
        <v>0</v>
      </c>
      <c r="W211">
        <v>0</v>
      </c>
      <c r="X211">
        <v>41.979460287880777</v>
      </c>
      <c r="Y211">
        <v>0</v>
      </c>
      <c r="Z211">
        <v>0</v>
      </c>
      <c r="AA211">
        <v>0</v>
      </c>
      <c r="AB211">
        <v>2.7985313725199661</v>
      </c>
      <c r="AC211">
        <v>0</v>
      </c>
      <c r="AD211">
        <v>0</v>
      </c>
      <c r="AE211">
        <v>44.777991660400744</v>
      </c>
    </row>
    <row r="212" spans="1:31" x14ac:dyDescent="0.25">
      <c r="A212">
        <v>2141673</v>
      </c>
      <c r="B212">
        <v>1</v>
      </c>
      <c r="C212" t="s">
        <v>80</v>
      </c>
      <c r="D212" t="s">
        <v>90</v>
      </c>
      <c r="E212" t="s">
        <v>174</v>
      </c>
      <c r="F212" t="s">
        <v>800</v>
      </c>
      <c r="G212" t="s">
        <v>384</v>
      </c>
      <c r="H212" t="s">
        <v>134</v>
      </c>
      <c r="I212" t="s">
        <v>135</v>
      </c>
      <c r="J212" t="s">
        <v>136</v>
      </c>
      <c r="K212" t="s">
        <v>137</v>
      </c>
      <c r="L212" t="s">
        <v>801</v>
      </c>
      <c r="M212" t="s">
        <v>802</v>
      </c>
      <c r="N212">
        <v>2.7497222219999999</v>
      </c>
      <c r="O212">
        <v>0</v>
      </c>
      <c r="P212">
        <v>214</v>
      </c>
      <c r="Q212">
        <v>0</v>
      </c>
      <c r="R212">
        <v>0</v>
      </c>
      <c r="S212">
        <v>0</v>
      </c>
      <c r="T212">
        <v>5</v>
      </c>
      <c r="U212">
        <v>0</v>
      </c>
      <c r="V212">
        <v>0</v>
      </c>
      <c r="W212">
        <v>0</v>
      </c>
      <c r="X212">
        <v>139.52502347715784</v>
      </c>
      <c r="Y212">
        <v>0</v>
      </c>
      <c r="Z212">
        <v>0</v>
      </c>
      <c r="AA212">
        <v>0</v>
      </c>
      <c r="AB212">
        <v>1.7121908521586751</v>
      </c>
      <c r="AC212">
        <v>0</v>
      </c>
      <c r="AD212">
        <v>0</v>
      </c>
      <c r="AE212">
        <v>141.23721432931652</v>
      </c>
    </row>
    <row r="213" spans="1:31" x14ac:dyDescent="0.25">
      <c r="A213">
        <v>2141674</v>
      </c>
      <c r="B213">
        <v>1</v>
      </c>
      <c r="C213" t="s">
        <v>81</v>
      </c>
      <c r="D213" t="s">
        <v>126</v>
      </c>
      <c r="E213" t="s">
        <v>146</v>
      </c>
      <c r="F213" t="s">
        <v>803</v>
      </c>
      <c r="G213" t="s">
        <v>142</v>
      </c>
      <c r="H213" t="s">
        <v>143</v>
      </c>
      <c r="I213" t="s">
        <v>135</v>
      </c>
      <c r="J213" t="s">
        <v>136</v>
      </c>
      <c r="K213" t="s">
        <v>137</v>
      </c>
      <c r="L213" t="s">
        <v>804</v>
      </c>
      <c r="M213" t="s">
        <v>805</v>
      </c>
      <c r="N213">
        <v>0.46805555500000001</v>
      </c>
      <c r="O213">
        <v>0</v>
      </c>
      <c r="P213">
        <v>50</v>
      </c>
      <c r="Q213">
        <v>21</v>
      </c>
      <c r="R213">
        <v>41</v>
      </c>
      <c r="S213">
        <v>4</v>
      </c>
      <c r="T213">
        <v>13</v>
      </c>
      <c r="U213">
        <v>0</v>
      </c>
      <c r="V213">
        <v>0</v>
      </c>
      <c r="W213">
        <v>0</v>
      </c>
      <c r="X213">
        <v>3.1581819047930675</v>
      </c>
      <c r="Y213">
        <v>6.6506665146371935</v>
      </c>
      <c r="Z213">
        <v>4.246929431222255</v>
      </c>
      <c r="AA213">
        <v>4.482489367497692</v>
      </c>
      <c r="AB213">
        <v>13.166145490071701</v>
      </c>
      <c r="AC213">
        <v>0</v>
      </c>
      <c r="AD213">
        <v>0</v>
      </c>
      <c r="AE213">
        <v>31.704412708221909</v>
      </c>
    </row>
    <row r="214" spans="1:31" x14ac:dyDescent="0.25">
      <c r="A214">
        <v>2141675</v>
      </c>
      <c r="B214">
        <v>1</v>
      </c>
      <c r="C214" t="s">
        <v>80</v>
      </c>
      <c r="D214" t="s">
        <v>91</v>
      </c>
      <c r="E214" t="s">
        <v>146</v>
      </c>
      <c r="F214" t="s">
        <v>806</v>
      </c>
      <c r="G214" t="s">
        <v>167</v>
      </c>
      <c r="H214" t="s">
        <v>143</v>
      </c>
      <c r="I214" t="s">
        <v>135</v>
      </c>
      <c r="J214" t="s">
        <v>136</v>
      </c>
      <c r="K214" t="s">
        <v>137</v>
      </c>
      <c r="L214" t="s">
        <v>807</v>
      </c>
      <c r="M214" t="s">
        <v>808</v>
      </c>
      <c r="N214">
        <v>2.4741666659999999</v>
      </c>
      <c r="O214">
        <v>0</v>
      </c>
      <c r="P214">
        <v>2</v>
      </c>
      <c r="Q214">
        <v>0</v>
      </c>
      <c r="R214">
        <v>6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1.2415451889814002</v>
      </c>
      <c r="Y214">
        <v>0</v>
      </c>
      <c r="Z214">
        <v>9.6435566829946673</v>
      </c>
      <c r="AA214">
        <v>0</v>
      </c>
      <c r="AB214">
        <v>0</v>
      </c>
      <c r="AC214">
        <v>0</v>
      </c>
      <c r="AD214">
        <v>0</v>
      </c>
      <c r="AE214">
        <v>10.885101871976067</v>
      </c>
    </row>
    <row r="215" spans="1:31" x14ac:dyDescent="0.25">
      <c r="A215">
        <v>2141679</v>
      </c>
      <c r="B215">
        <v>1</v>
      </c>
      <c r="C215" t="s">
        <v>80</v>
      </c>
      <c r="D215" t="s">
        <v>106</v>
      </c>
      <c r="E215" t="s">
        <v>161</v>
      </c>
      <c r="F215" t="s">
        <v>809</v>
      </c>
      <c r="G215" t="s">
        <v>215</v>
      </c>
      <c r="H215" t="s">
        <v>134</v>
      </c>
      <c r="I215" t="s">
        <v>135</v>
      </c>
      <c r="J215" t="s">
        <v>136</v>
      </c>
      <c r="K215" t="s">
        <v>137</v>
      </c>
      <c r="L215" t="s">
        <v>810</v>
      </c>
      <c r="M215" t="s">
        <v>811</v>
      </c>
      <c r="N215">
        <v>1.623611111</v>
      </c>
      <c r="O215">
        <v>0</v>
      </c>
      <c r="P215">
        <v>0</v>
      </c>
      <c r="Q215">
        <v>0</v>
      </c>
      <c r="R215">
        <v>6</v>
      </c>
      <c r="S215">
        <v>0</v>
      </c>
      <c r="T215">
        <v>1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0.16301810398739996</v>
      </c>
      <c r="AA215">
        <v>0</v>
      </c>
      <c r="AB215">
        <v>0.84334162019473335</v>
      </c>
      <c r="AC215">
        <v>0</v>
      </c>
      <c r="AD215">
        <v>0</v>
      </c>
      <c r="AE215">
        <v>1.0063597241821334</v>
      </c>
    </row>
    <row r="216" spans="1:31" x14ac:dyDescent="0.25">
      <c r="A216">
        <v>2141680</v>
      </c>
      <c r="B216">
        <v>1</v>
      </c>
      <c r="C216" t="s">
        <v>81</v>
      </c>
      <c r="D216" t="s">
        <v>117</v>
      </c>
      <c r="E216" t="s">
        <v>131</v>
      </c>
      <c r="F216" t="s">
        <v>812</v>
      </c>
      <c r="G216" t="s">
        <v>231</v>
      </c>
      <c r="H216" t="s">
        <v>134</v>
      </c>
      <c r="I216" t="s">
        <v>135</v>
      </c>
      <c r="J216" t="s">
        <v>136</v>
      </c>
      <c r="K216" t="s">
        <v>137</v>
      </c>
      <c r="L216" t="s">
        <v>813</v>
      </c>
      <c r="M216" t="s">
        <v>814</v>
      </c>
      <c r="N216">
        <v>0.34444444400000002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1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2.3798249600999997E-2</v>
      </c>
      <c r="AC216">
        <v>0</v>
      </c>
      <c r="AD216">
        <v>0</v>
      </c>
      <c r="AE216">
        <v>2.3798249600999997E-2</v>
      </c>
    </row>
    <row r="217" spans="1:31" x14ac:dyDescent="0.25">
      <c r="A217">
        <v>2141682</v>
      </c>
      <c r="B217">
        <v>1</v>
      </c>
      <c r="C217" t="s">
        <v>81</v>
      </c>
      <c r="D217" t="s">
        <v>128</v>
      </c>
      <c r="E217" t="s">
        <v>131</v>
      </c>
      <c r="F217" t="s">
        <v>815</v>
      </c>
      <c r="G217" t="s">
        <v>300</v>
      </c>
      <c r="H217" t="s">
        <v>134</v>
      </c>
      <c r="I217" t="s">
        <v>135</v>
      </c>
      <c r="J217" t="s">
        <v>3</v>
      </c>
      <c r="K217" t="s">
        <v>137</v>
      </c>
      <c r="L217" t="s">
        <v>816</v>
      </c>
      <c r="M217" t="s">
        <v>817</v>
      </c>
      <c r="N217">
        <v>3.207222222</v>
      </c>
      <c r="O217">
        <v>0</v>
      </c>
      <c r="P217">
        <v>17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11.995567663154169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11.995567663154169</v>
      </c>
    </row>
    <row r="218" spans="1:31" x14ac:dyDescent="0.25">
      <c r="A218">
        <v>2141684</v>
      </c>
      <c r="B218">
        <v>1</v>
      </c>
      <c r="C218" t="s">
        <v>80</v>
      </c>
      <c r="D218" t="s">
        <v>103</v>
      </c>
      <c r="E218" t="s">
        <v>131</v>
      </c>
      <c r="F218" t="s">
        <v>818</v>
      </c>
      <c r="G218" t="s">
        <v>231</v>
      </c>
      <c r="H218" t="s">
        <v>134</v>
      </c>
      <c r="I218" t="s">
        <v>135</v>
      </c>
      <c r="J218" t="s">
        <v>136</v>
      </c>
      <c r="K218" t="s">
        <v>137</v>
      </c>
      <c r="L218" t="s">
        <v>819</v>
      </c>
      <c r="M218" t="s">
        <v>820</v>
      </c>
      <c r="N218">
        <v>1.0591666660000001</v>
      </c>
      <c r="O218">
        <v>0</v>
      </c>
      <c r="P218">
        <v>14</v>
      </c>
      <c r="Q218">
        <v>0</v>
      </c>
      <c r="R218">
        <v>0</v>
      </c>
      <c r="S218">
        <v>0</v>
      </c>
      <c r="T218">
        <v>6</v>
      </c>
      <c r="U218">
        <v>0</v>
      </c>
      <c r="V218">
        <v>0</v>
      </c>
      <c r="W218">
        <v>0</v>
      </c>
      <c r="X218">
        <v>2.1652157126458671</v>
      </c>
      <c r="Y218">
        <v>0</v>
      </c>
      <c r="Z218">
        <v>0</v>
      </c>
      <c r="AA218">
        <v>0</v>
      </c>
      <c r="AB218">
        <v>13.473894571414199</v>
      </c>
      <c r="AC218">
        <v>0</v>
      </c>
      <c r="AD218">
        <v>0</v>
      </c>
      <c r="AE218">
        <v>15.639110284060067</v>
      </c>
    </row>
    <row r="219" spans="1:31" x14ac:dyDescent="0.25">
      <c r="A219">
        <v>2141685</v>
      </c>
      <c r="B219">
        <v>1</v>
      </c>
      <c r="C219" t="s">
        <v>81</v>
      </c>
      <c r="D219" t="s">
        <v>113</v>
      </c>
      <c r="E219" t="s">
        <v>174</v>
      </c>
      <c r="F219" t="s">
        <v>821</v>
      </c>
      <c r="G219" t="s">
        <v>187</v>
      </c>
      <c r="H219" t="s">
        <v>134</v>
      </c>
      <c r="I219" t="s">
        <v>135</v>
      </c>
      <c r="J219" t="s">
        <v>136</v>
      </c>
      <c r="K219" t="s">
        <v>137</v>
      </c>
      <c r="L219" t="s">
        <v>822</v>
      </c>
      <c r="M219" t="s">
        <v>823</v>
      </c>
      <c r="N219">
        <v>1.3438888879999999</v>
      </c>
      <c r="O219">
        <v>0</v>
      </c>
      <c r="P219">
        <v>5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0.61307557482080011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0.61307557482080011</v>
      </c>
    </row>
    <row r="220" spans="1:31" x14ac:dyDescent="0.25">
      <c r="A220">
        <v>2141689</v>
      </c>
      <c r="B220">
        <v>1</v>
      </c>
      <c r="C220" t="s">
        <v>80</v>
      </c>
      <c r="D220" t="s">
        <v>83</v>
      </c>
      <c r="E220" t="s">
        <v>131</v>
      </c>
      <c r="F220" t="s">
        <v>824</v>
      </c>
      <c r="G220" t="s">
        <v>152</v>
      </c>
      <c r="H220" t="s">
        <v>134</v>
      </c>
      <c r="I220" t="s">
        <v>135</v>
      </c>
      <c r="J220" t="s">
        <v>136</v>
      </c>
      <c r="K220" t="s">
        <v>137</v>
      </c>
      <c r="L220" t="s">
        <v>825</v>
      </c>
      <c r="M220" t="s">
        <v>826</v>
      </c>
      <c r="N220">
        <v>3.366944444</v>
      </c>
      <c r="O220">
        <v>0</v>
      </c>
      <c r="P220">
        <v>1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1.6960343000421001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1.6960343000421001</v>
      </c>
    </row>
    <row r="221" spans="1:31" x14ac:dyDescent="0.25">
      <c r="A221">
        <v>2141692</v>
      </c>
      <c r="B221">
        <v>1</v>
      </c>
      <c r="C221" t="s">
        <v>80</v>
      </c>
      <c r="D221" t="s">
        <v>97</v>
      </c>
      <c r="E221" t="s">
        <v>196</v>
      </c>
      <c r="F221" t="s">
        <v>827</v>
      </c>
      <c r="G221" t="s">
        <v>142</v>
      </c>
      <c r="H221" t="s">
        <v>143</v>
      </c>
      <c r="I221" t="s">
        <v>135</v>
      </c>
      <c r="J221" t="s">
        <v>136</v>
      </c>
      <c r="K221" t="s">
        <v>137</v>
      </c>
      <c r="L221" t="s">
        <v>828</v>
      </c>
      <c r="M221" t="s">
        <v>829</v>
      </c>
      <c r="N221">
        <v>1.8388888880000001</v>
      </c>
      <c r="O221">
        <v>0</v>
      </c>
      <c r="P221">
        <v>0</v>
      </c>
      <c r="Q221">
        <v>0</v>
      </c>
      <c r="R221">
        <v>0</v>
      </c>
      <c r="S221">
        <v>2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869.54690950464874</v>
      </c>
      <c r="AB221">
        <v>0</v>
      </c>
      <c r="AC221">
        <v>0</v>
      </c>
      <c r="AD221">
        <v>0</v>
      </c>
      <c r="AE221">
        <v>869.54690950464874</v>
      </c>
    </row>
    <row r="222" spans="1:31" x14ac:dyDescent="0.25">
      <c r="A222">
        <v>2141693</v>
      </c>
      <c r="B222">
        <v>1</v>
      </c>
      <c r="C222" t="s">
        <v>81</v>
      </c>
      <c r="D222" t="s">
        <v>127</v>
      </c>
      <c r="E222" t="s">
        <v>161</v>
      </c>
      <c r="F222" t="s">
        <v>830</v>
      </c>
      <c r="G222" t="s">
        <v>187</v>
      </c>
      <c r="H222" t="s">
        <v>134</v>
      </c>
      <c r="I222" t="s">
        <v>135</v>
      </c>
      <c r="J222" t="s">
        <v>136</v>
      </c>
      <c r="K222" t="s">
        <v>137</v>
      </c>
      <c r="L222" t="s">
        <v>831</v>
      </c>
      <c r="M222" t="s">
        <v>832</v>
      </c>
      <c r="N222">
        <v>0.72694444400000002</v>
      </c>
      <c r="O222">
        <v>0</v>
      </c>
      <c r="P222">
        <v>0</v>
      </c>
      <c r="Q222">
        <v>0</v>
      </c>
      <c r="R222">
        <v>15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1.9421243466278995</v>
      </c>
      <c r="AA222">
        <v>0</v>
      </c>
      <c r="AB222">
        <v>0</v>
      </c>
      <c r="AC222">
        <v>0</v>
      </c>
      <c r="AD222">
        <v>0</v>
      </c>
      <c r="AE222">
        <v>1.9421243466278995</v>
      </c>
    </row>
    <row r="223" spans="1:31" x14ac:dyDescent="0.25">
      <c r="A223">
        <v>2141697</v>
      </c>
      <c r="B223">
        <v>1</v>
      </c>
      <c r="C223" t="s">
        <v>81</v>
      </c>
      <c r="D223" t="s">
        <v>128</v>
      </c>
      <c r="E223" t="s">
        <v>196</v>
      </c>
      <c r="F223" t="s">
        <v>794</v>
      </c>
      <c r="G223" t="s">
        <v>142</v>
      </c>
      <c r="H223" t="s">
        <v>143</v>
      </c>
      <c r="I223" t="s">
        <v>135</v>
      </c>
      <c r="J223" t="s">
        <v>136</v>
      </c>
      <c r="K223" t="s">
        <v>137</v>
      </c>
      <c r="L223" t="s">
        <v>833</v>
      </c>
      <c r="M223" t="s">
        <v>834</v>
      </c>
      <c r="N223">
        <v>0.47138888800000001</v>
      </c>
      <c r="O223">
        <v>1</v>
      </c>
      <c r="P223">
        <v>552</v>
      </c>
      <c r="Q223">
        <v>2</v>
      </c>
      <c r="R223">
        <v>3</v>
      </c>
      <c r="S223">
        <v>3</v>
      </c>
      <c r="T223">
        <v>38</v>
      </c>
      <c r="U223">
        <v>0</v>
      </c>
      <c r="V223">
        <v>0</v>
      </c>
      <c r="W223">
        <v>0.11596578471999999</v>
      </c>
      <c r="X223">
        <v>28.815970507036557</v>
      </c>
      <c r="Y223">
        <v>0.53990765287835008</v>
      </c>
      <c r="Z223">
        <v>0.16883048833995001</v>
      </c>
      <c r="AA223">
        <v>4.383090178425384</v>
      </c>
      <c r="AB223">
        <v>6.3427787548723567</v>
      </c>
      <c r="AC223">
        <v>0</v>
      </c>
      <c r="AD223">
        <v>0</v>
      </c>
      <c r="AE223">
        <v>40.366543366272595</v>
      </c>
    </row>
    <row r="224" spans="1:31" x14ac:dyDescent="0.25">
      <c r="A224">
        <v>2141700</v>
      </c>
      <c r="B224">
        <v>1</v>
      </c>
      <c r="C224" t="s">
        <v>80</v>
      </c>
      <c r="D224" t="s">
        <v>96</v>
      </c>
      <c r="E224" t="s">
        <v>174</v>
      </c>
      <c r="F224" t="s">
        <v>835</v>
      </c>
      <c r="G224" t="s">
        <v>328</v>
      </c>
      <c r="H224" t="s">
        <v>134</v>
      </c>
      <c r="I224" t="s">
        <v>135</v>
      </c>
      <c r="J224" t="s">
        <v>136</v>
      </c>
      <c r="K224" t="s">
        <v>137</v>
      </c>
      <c r="L224" t="s">
        <v>836</v>
      </c>
      <c r="M224" t="s">
        <v>837</v>
      </c>
      <c r="N224">
        <v>2.466388888</v>
      </c>
      <c r="O224">
        <v>0</v>
      </c>
      <c r="P224">
        <v>11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5.5510595839911323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5.5510595839911323</v>
      </c>
    </row>
    <row r="225" spans="1:31" x14ac:dyDescent="0.25">
      <c r="A225">
        <v>2141701</v>
      </c>
      <c r="B225">
        <v>1</v>
      </c>
      <c r="C225" t="s">
        <v>80</v>
      </c>
      <c r="D225" t="s">
        <v>102</v>
      </c>
      <c r="E225" t="s">
        <v>146</v>
      </c>
      <c r="F225" t="s">
        <v>838</v>
      </c>
      <c r="G225" t="s">
        <v>167</v>
      </c>
      <c r="H225" t="s">
        <v>143</v>
      </c>
      <c r="I225" t="s">
        <v>135</v>
      </c>
      <c r="J225" t="s">
        <v>136</v>
      </c>
      <c r="K225" t="s">
        <v>137</v>
      </c>
      <c r="L225" t="s">
        <v>839</v>
      </c>
      <c r="M225" t="s">
        <v>840</v>
      </c>
      <c r="N225">
        <v>0.71805555499999996</v>
      </c>
      <c r="O225">
        <v>0</v>
      </c>
      <c r="P225">
        <v>161</v>
      </c>
      <c r="Q225">
        <v>0</v>
      </c>
      <c r="R225">
        <v>6</v>
      </c>
      <c r="S225">
        <v>2</v>
      </c>
      <c r="T225">
        <v>17</v>
      </c>
      <c r="U225">
        <v>0</v>
      </c>
      <c r="V225">
        <v>0</v>
      </c>
      <c r="W225">
        <v>0</v>
      </c>
      <c r="X225">
        <v>22.737941377737066</v>
      </c>
      <c r="Y225">
        <v>0</v>
      </c>
      <c r="Z225">
        <v>0.94045241804875002</v>
      </c>
      <c r="AA225">
        <v>11.70451704978189</v>
      </c>
      <c r="AB225">
        <v>7.631798152191168</v>
      </c>
      <c r="AC225">
        <v>0</v>
      </c>
      <c r="AD225">
        <v>0</v>
      </c>
      <c r="AE225">
        <v>43.014708997758873</v>
      </c>
    </row>
    <row r="226" spans="1:31" x14ac:dyDescent="0.25">
      <c r="A226">
        <v>2141702</v>
      </c>
      <c r="B226">
        <v>1</v>
      </c>
      <c r="C226" t="s">
        <v>80</v>
      </c>
      <c r="D226" t="s">
        <v>103</v>
      </c>
      <c r="E226" t="s">
        <v>140</v>
      </c>
      <c r="F226" t="s">
        <v>841</v>
      </c>
      <c r="G226" t="s">
        <v>142</v>
      </c>
      <c r="H226" t="s">
        <v>143</v>
      </c>
      <c r="I226" t="s">
        <v>135</v>
      </c>
      <c r="J226" t="s">
        <v>136</v>
      </c>
      <c r="K226" t="s">
        <v>137</v>
      </c>
      <c r="L226" t="s">
        <v>842</v>
      </c>
      <c r="M226" t="s">
        <v>843</v>
      </c>
      <c r="N226">
        <v>0.227222222</v>
      </c>
      <c r="O226">
        <v>0</v>
      </c>
      <c r="P226">
        <v>0</v>
      </c>
      <c r="Q226">
        <v>6</v>
      </c>
      <c r="R226">
        <v>5</v>
      </c>
      <c r="S226">
        <v>2</v>
      </c>
      <c r="T226">
        <v>1</v>
      </c>
      <c r="U226">
        <v>2</v>
      </c>
      <c r="V226">
        <v>0</v>
      </c>
      <c r="W226">
        <v>0</v>
      </c>
      <c r="X226">
        <v>0</v>
      </c>
      <c r="Y226">
        <v>5.5435992030312491</v>
      </c>
      <c r="Z226">
        <v>1.13018420862285</v>
      </c>
      <c r="AA226">
        <v>0.5782490478497333</v>
      </c>
      <c r="AB226">
        <v>2.4536863776138995</v>
      </c>
      <c r="AC226">
        <v>6.5567417828087997</v>
      </c>
      <c r="AD226">
        <v>0</v>
      </c>
      <c r="AE226">
        <v>16.262460619926532</v>
      </c>
    </row>
    <row r="227" spans="1:31" x14ac:dyDescent="0.25">
      <c r="A227">
        <v>2141708</v>
      </c>
      <c r="B227">
        <v>1</v>
      </c>
      <c r="C227" t="s">
        <v>80</v>
      </c>
      <c r="D227" t="s">
        <v>100</v>
      </c>
      <c r="E227" t="s">
        <v>196</v>
      </c>
      <c r="F227" t="s">
        <v>844</v>
      </c>
      <c r="G227" t="s">
        <v>142</v>
      </c>
      <c r="H227" t="s">
        <v>143</v>
      </c>
      <c r="I227" t="s">
        <v>135</v>
      </c>
      <c r="J227" t="s">
        <v>136</v>
      </c>
      <c r="K227" t="s">
        <v>137</v>
      </c>
      <c r="L227" t="s">
        <v>845</v>
      </c>
      <c r="M227" t="s">
        <v>846</v>
      </c>
      <c r="N227">
        <v>1.511111111</v>
      </c>
      <c r="O227">
        <v>1</v>
      </c>
      <c r="P227">
        <v>18</v>
      </c>
      <c r="Q227">
        <v>2</v>
      </c>
      <c r="R227">
        <v>12</v>
      </c>
      <c r="S227">
        <v>4</v>
      </c>
      <c r="T227">
        <v>10</v>
      </c>
      <c r="U227">
        <v>4</v>
      </c>
      <c r="V227">
        <v>0</v>
      </c>
      <c r="W227">
        <v>0.32089767475831665</v>
      </c>
      <c r="X227">
        <v>6.3512813558797658</v>
      </c>
      <c r="Y227">
        <v>44.278113439812529</v>
      </c>
      <c r="Z227">
        <v>8.6936929886866512</v>
      </c>
      <c r="AA227">
        <v>10.892690025154392</v>
      </c>
      <c r="AB227">
        <v>1.6028860445397335</v>
      </c>
      <c r="AC227">
        <v>60.792461623277994</v>
      </c>
      <c r="AD227">
        <v>0</v>
      </c>
      <c r="AE227">
        <v>132.93202315210937</v>
      </c>
    </row>
    <row r="228" spans="1:31" x14ac:dyDescent="0.25">
      <c r="A228">
        <v>2141709</v>
      </c>
      <c r="B228">
        <v>1</v>
      </c>
      <c r="C228" t="s">
        <v>80</v>
      </c>
      <c r="D228" t="s">
        <v>90</v>
      </c>
      <c r="E228" t="s">
        <v>161</v>
      </c>
      <c r="F228" t="s">
        <v>847</v>
      </c>
      <c r="G228" t="s">
        <v>171</v>
      </c>
      <c r="H228" t="s">
        <v>134</v>
      </c>
      <c r="I228" t="s">
        <v>135</v>
      </c>
      <c r="J228" t="s">
        <v>136</v>
      </c>
      <c r="K228" t="s">
        <v>137</v>
      </c>
      <c r="L228" t="s">
        <v>848</v>
      </c>
      <c r="M228" t="s">
        <v>849</v>
      </c>
      <c r="N228">
        <v>1.0313888879999999</v>
      </c>
      <c r="O228">
        <v>0</v>
      </c>
      <c r="P228">
        <v>933</v>
      </c>
      <c r="Q228">
        <v>0</v>
      </c>
      <c r="R228">
        <v>0</v>
      </c>
      <c r="S228">
        <v>0</v>
      </c>
      <c r="T228">
        <v>35</v>
      </c>
      <c r="U228">
        <v>0</v>
      </c>
      <c r="V228">
        <v>0</v>
      </c>
      <c r="W228">
        <v>0</v>
      </c>
      <c r="X228">
        <v>250.09222312851648</v>
      </c>
      <c r="Y228">
        <v>0</v>
      </c>
      <c r="Z228">
        <v>0</v>
      </c>
      <c r="AA228">
        <v>0</v>
      </c>
      <c r="AB228">
        <v>10.233238375009746</v>
      </c>
      <c r="AC228">
        <v>0</v>
      </c>
      <c r="AD228">
        <v>0</v>
      </c>
      <c r="AE228">
        <v>260.32546150352624</v>
      </c>
    </row>
    <row r="229" spans="1:31" x14ac:dyDescent="0.25">
      <c r="A229">
        <v>2141711</v>
      </c>
      <c r="B229">
        <v>1</v>
      </c>
      <c r="C229" t="s">
        <v>81</v>
      </c>
      <c r="D229" t="s">
        <v>115</v>
      </c>
      <c r="E229" t="s">
        <v>140</v>
      </c>
      <c r="F229" t="s">
        <v>850</v>
      </c>
      <c r="G229" t="s">
        <v>142</v>
      </c>
      <c r="H229" t="s">
        <v>143</v>
      </c>
      <c r="I229" t="s">
        <v>135</v>
      </c>
      <c r="J229" t="s">
        <v>136</v>
      </c>
      <c r="K229" t="s">
        <v>137</v>
      </c>
      <c r="L229" t="s">
        <v>851</v>
      </c>
      <c r="M229" t="s">
        <v>852</v>
      </c>
      <c r="N229">
        <v>5.2499999999999998E-2</v>
      </c>
      <c r="O229">
        <v>0</v>
      </c>
      <c r="P229">
        <v>623</v>
      </c>
      <c r="Q229">
        <v>3</v>
      </c>
      <c r="R229">
        <v>61</v>
      </c>
      <c r="S229">
        <v>3</v>
      </c>
      <c r="T229">
        <v>21</v>
      </c>
      <c r="U229">
        <v>0</v>
      </c>
      <c r="V229">
        <v>0</v>
      </c>
      <c r="W229">
        <v>0</v>
      </c>
      <c r="X229">
        <v>2.5903563738097493</v>
      </c>
      <c r="Y229">
        <v>4.8025955957175001E-2</v>
      </c>
      <c r="Z229">
        <v>0.70162619520892522</v>
      </c>
      <c r="AA229">
        <v>0.91382966306414992</v>
      </c>
      <c r="AB229">
        <v>0.17312695905750003</v>
      </c>
      <c r="AC229">
        <v>0</v>
      </c>
      <c r="AD229">
        <v>0</v>
      </c>
      <c r="AE229">
        <v>4.4269651470974996</v>
      </c>
    </row>
    <row r="230" spans="1:31" x14ac:dyDescent="0.25">
      <c r="A230">
        <v>2141715</v>
      </c>
      <c r="B230">
        <v>1</v>
      </c>
      <c r="C230" t="s">
        <v>81</v>
      </c>
      <c r="D230" t="s">
        <v>118</v>
      </c>
      <c r="E230" t="s">
        <v>174</v>
      </c>
      <c r="F230" t="s">
        <v>853</v>
      </c>
      <c r="G230" t="s">
        <v>187</v>
      </c>
      <c r="H230" t="s">
        <v>134</v>
      </c>
      <c r="I230" t="s">
        <v>135</v>
      </c>
      <c r="J230" t="s">
        <v>136</v>
      </c>
      <c r="K230" t="s">
        <v>137</v>
      </c>
      <c r="L230" t="s">
        <v>854</v>
      </c>
      <c r="M230" t="s">
        <v>855</v>
      </c>
      <c r="N230">
        <v>1.2013888880000001</v>
      </c>
      <c r="O230">
        <v>0</v>
      </c>
      <c r="P230">
        <v>68</v>
      </c>
      <c r="Q230">
        <v>0</v>
      </c>
      <c r="R230">
        <v>0</v>
      </c>
      <c r="S230">
        <v>0</v>
      </c>
      <c r="T230">
        <v>2</v>
      </c>
      <c r="U230">
        <v>0</v>
      </c>
      <c r="V230">
        <v>0</v>
      </c>
      <c r="W230">
        <v>0</v>
      </c>
      <c r="X230">
        <v>13.353889863825021</v>
      </c>
      <c r="Y230">
        <v>0</v>
      </c>
      <c r="Z230">
        <v>0</v>
      </c>
      <c r="AA230">
        <v>0</v>
      </c>
      <c r="AB230">
        <v>0.11343575086593333</v>
      </c>
      <c r="AC230">
        <v>0</v>
      </c>
      <c r="AD230">
        <v>0</v>
      </c>
      <c r="AE230">
        <v>13.467325614690955</v>
      </c>
    </row>
    <row r="231" spans="1:31" x14ac:dyDescent="0.25">
      <c r="A231">
        <v>2141716</v>
      </c>
      <c r="B231">
        <v>1</v>
      </c>
      <c r="C231" t="s">
        <v>80</v>
      </c>
      <c r="D231" t="s">
        <v>105</v>
      </c>
      <c r="E231" t="s">
        <v>131</v>
      </c>
      <c r="F231" t="s">
        <v>856</v>
      </c>
      <c r="G231" t="s">
        <v>231</v>
      </c>
      <c r="H231" t="s">
        <v>134</v>
      </c>
      <c r="I231" t="s">
        <v>135</v>
      </c>
      <c r="J231" t="s">
        <v>136</v>
      </c>
      <c r="K231" t="s">
        <v>137</v>
      </c>
      <c r="L231" t="s">
        <v>857</v>
      </c>
      <c r="M231" t="s">
        <v>858</v>
      </c>
      <c r="N231">
        <v>0.941111111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1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8.8062022798666678E-2</v>
      </c>
      <c r="AC231">
        <v>0</v>
      </c>
      <c r="AD231">
        <v>0</v>
      </c>
      <c r="AE231">
        <v>8.8062022798666678E-2</v>
      </c>
    </row>
    <row r="232" spans="1:31" x14ac:dyDescent="0.25">
      <c r="A232">
        <v>2141719</v>
      </c>
      <c r="B232">
        <v>1</v>
      </c>
      <c r="C232" t="s">
        <v>80</v>
      </c>
      <c r="D232" t="s">
        <v>87</v>
      </c>
      <c r="E232" t="s">
        <v>131</v>
      </c>
      <c r="F232" t="s">
        <v>859</v>
      </c>
      <c r="G232" t="s">
        <v>152</v>
      </c>
      <c r="H232" t="s">
        <v>134</v>
      </c>
      <c r="I232" t="s">
        <v>135</v>
      </c>
      <c r="J232" t="s">
        <v>136</v>
      </c>
      <c r="K232" t="s">
        <v>137</v>
      </c>
      <c r="L232" t="s">
        <v>860</v>
      </c>
      <c r="M232" t="s">
        <v>861</v>
      </c>
      <c r="N232">
        <v>1.7224999999999999</v>
      </c>
      <c r="O232">
        <v>0</v>
      </c>
      <c r="P232">
        <v>2</v>
      </c>
      <c r="Q232">
        <v>0</v>
      </c>
      <c r="R232">
        <v>0</v>
      </c>
      <c r="S232">
        <v>0</v>
      </c>
      <c r="T232">
        <v>1</v>
      </c>
      <c r="U232">
        <v>0</v>
      </c>
      <c r="V232">
        <v>0</v>
      </c>
      <c r="W232">
        <v>0</v>
      </c>
      <c r="X232">
        <v>1.2764513665561503</v>
      </c>
      <c r="Y232">
        <v>0</v>
      </c>
      <c r="Z232">
        <v>0</v>
      </c>
      <c r="AA232">
        <v>0</v>
      </c>
      <c r="AB232">
        <v>5.3198540752499995E-3</v>
      </c>
      <c r="AC232">
        <v>0</v>
      </c>
      <c r="AD232">
        <v>0</v>
      </c>
      <c r="AE232">
        <v>1.2817712206314003</v>
      </c>
    </row>
    <row r="233" spans="1:31" x14ac:dyDescent="0.25">
      <c r="A233">
        <v>2141720</v>
      </c>
      <c r="B233">
        <v>1</v>
      </c>
      <c r="C233" t="s">
        <v>80</v>
      </c>
      <c r="D233" t="s">
        <v>104</v>
      </c>
      <c r="E233" t="s">
        <v>131</v>
      </c>
      <c r="F233" t="s">
        <v>862</v>
      </c>
      <c r="G233" t="s">
        <v>300</v>
      </c>
      <c r="H233" t="s">
        <v>134</v>
      </c>
      <c r="I233" t="s">
        <v>135</v>
      </c>
      <c r="J233" t="s">
        <v>136</v>
      </c>
      <c r="K233" t="s">
        <v>137</v>
      </c>
      <c r="L233" t="s">
        <v>863</v>
      </c>
      <c r="M233" t="s">
        <v>864</v>
      </c>
      <c r="N233">
        <v>4.4522222219999996</v>
      </c>
      <c r="O233">
        <v>0</v>
      </c>
      <c r="P233">
        <v>8</v>
      </c>
      <c r="Q233">
        <v>0</v>
      </c>
      <c r="R233">
        <v>0</v>
      </c>
      <c r="S233">
        <v>0</v>
      </c>
      <c r="T233">
        <v>1</v>
      </c>
      <c r="U233">
        <v>0</v>
      </c>
      <c r="V233">
        <v>0</v>
      </c>
      <c r="W233">
        <v>0</v>
      </c>
      <c r="X233">
        <v>5.3850750091912474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5.3850750091912474</v>
      </c>
    </row>
    <row r="234" spans="1:31" x14ac:dyDescent="0.25">
      <c r="A234">
        <v>2141722</v>
      </c>
      <c r="B234">
        <v>1</v>
      </c>
      <c r="C234" t="s">
        <v>80</v>
      </c>
      <c r="D234" t="s">
        <v>93</v>
      </c>
      <c r="E234" t="s">
        <v>174</v>
      </c>
      <c r="F234" t="s">
        <v>865</v>
      </c>
      <c r="G234" t="s">
        <v>187</v>
      </c>
      <c r="H234" t="s">
        <v>134</v>
      </c>
      <c r="I234" t="s">
        <v>135</v>
      </c>
      <c r="J234" t="s">
        <v>136</v>
      </c>
      <c r="K234" t="s">
        <v>137</v>
      </c>
      <c r="L234" t="s">
        <v>866</v>
      </c>
      <c r="M234" t="s">
        <v>867</v>
      </c>
      <c r="N234">
        <v>1.4894444440000001</v>
      </c>
      <c r="O234">
        <v>0</v>
      </c>
      <c r="P234">
        <v>0</v>
      </c>
      <c r="Q234">
        <v>0</v>
      </c>
      <c r="R234">
        <v>6</v>
      </c>
      <c r="S234">
        <v>0</v>
      </c>
      <c r="T234">
        <v>1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2.9402735561556779</v>
      </c>
      <c r="AA234">
        <v>0</v>
      </c>
      <c r="AB234">
        <v>1.8777076705159166</v>
      </c>
      <c r="AC234">
        <v>0</v>
      </c>
      <c r="AD234">
        <v>0</v>
      </c>
      <c r="AE234">
        <v>4.8179812266715949</v>
      </c>
    </row>
    <row r="235" spans="1:31" x14ac:dyDescent="0.25">
      <c r="A235">
        <v>2141723</v>
      </c>
      <c r="B235">
        <v>1</v>
      </c>
      <c r="C235" t="s">
        <v>80</v>
      </c>
      <c r="D235" t="s">
        <v>97</v>
      </c>
      <c r="E235" t="s">
        <v>131</v>
      </c>
      <c r="F235" t="s">
        <v>868</v>
      </c>
      <c r="G235" t="s">
        <v>152</v>
      </c>
      <c r="H235" t="s">
        <v>134</v>
      </c>
      <c r="I235" t="s">
        <v>135</v>
      </c>
      <c r="J235" t="s">
        <v>136</v>
      </c>
      <c r="K235" t="s">
        <v>137</v>
      </c>
      <c r="L235" t="s">
        <v>869</v>
      </c>
      <c r="M235" t="s">
        <v>870</v>
      </c>
      <c r="N235">
        <v>3.2577777769999998</v>
      </c>
      <c r="O235">
        <v>0</v>
      </c>
      <c r="P235">
        <v>1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1.7229858167011001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1.7229858167011001</v>
      </c>
    </row>
    <row r="236" spans="1:31" x14ac:dyDescent="0.25">
      <c r="A236">
        <v>2141724</v>
      </c>
      <c r="B236">
        <v>1</v>
      </c>
      <c r="C236" t="s">
        <v>81</v>
      </c>
      <c r="D236" t="s">
        <v>128</v>
      </c>
      <c r="E236" t="s">
        <v>174</v>
      </c>
      <c r="F236" t="s">
        <v>871</v>
      </c>
      <c r="G236" t="s">
        <v>328</v>
      </c>
      <c r="H236" t="s">
        <v>134</v>
      </c>
      <c r="I236" t="s">
        <v>135</v>
      </c>
      <c r="J236" t="s">
        <v>136</v>
      </c>
      <c r="K236" t="s">
        <v>137</v>
      </c>
      <c r="L236" t="s">
        <v>872</v>
      </c>
      <c r="M236" t="s">
        <v>873</v>
      </c>
      <c r="N236">
        <v>3.900833333</v>
      </c>
      <c r="O236">
        <v>0</v>
      </c>
      <c r="P236">
        <v>7</v>
      </c>
      <c r="Q236">
        <v>0</v>
      </c>
      <c r="R236">
        <v>0</v>
      </c>
      <c r="S236">
        <v>0</v>
      </c>
      <c r="T236">
        <v>1</v>
      </c>
      <c r="U236">
        <v>0</v>
      </c>
      <c r="V236">
        <v>0</v>
      </c>
      <c r="W236">
        <v>0</v>
      </c>
      <c r="X236">
        <v>6.5184694814166662</v>
      </c>
      <c r="Y236">
        <v>0</v>
      </c>
      <c r="Z236">
        <v>0</v>
      </c>
      <c r="AA236">
        <v>0</v>
      </c>
      <c r="AB236">
        <v>0.56089869656083335</v>
      </c>
      <c r="AC236">
        <v>0</v>
      </c>
      <c r="AD236">
        <v>0</v>
      </c>
      <c r="AE236">
        <v>7.0793681779775</v>
      </c>
    </row>
    <row r="237" spans="1:31" x14ac:dyDescent="0.25">
      <c r="A237">
        <v>2141725</v>
      </c>
      <c r="B237">
        <v>1</v>
      </c>
      <c r="C237" t="s">
        <v>80</v>
      </c>
      <c r="D237" t="s">
        <v>97</v>
      </c>
      <c r="E237" t="s">
        <v>140</v>
      </c>
      <c r="F237" t="s">
        <v>874</v>
      </c>
      <c r="G237" t="s">
        <v>142</v>
      </c>
      <c r="H237" t="s">
        <v>143</v>
      </c>
      <c r="I237" t="s">
        <v>135</v>
      </c>
      <c r="J237" t="s">
        <v>136</v>
      </c>
      <c r="K237" t="s">
        <v>137</v>
      </c>
      <c r="L237" t="s">
        <v>875</v>
      </c>
      <c r="M237" t="s">
        <v>876</v>
      </c>
      <c r="N237">
        <v>1.238888888</v>
      </c>
      <c r="O237">
        <v>1</v>
      </c>
      <c r="P237">
        <v>230</v>
      </c>
      <c r="Q237">
        <v>2</v>
      </c>
      <c r="R237">
        <v>11</v>
      </c>
      <c r="S237">
        <v>5</v>
      </c>
      <c r="T237">
        <v>23</v>
      </c>
      <c r="U237">
        <v>0</v>
      </c>
      <c r="V237">
        <v>0</v>
      </c>
      <c r="W237">
        <v>2.5697557347511837</v>
      </c>
      <c r="X237">
        <v>104.46068433509595</v>
      </c>
      <c r="Y237">
        <v>0.72856807566799997</v>
      </c>
      <c r="Z237">
        <v>1.7792537190671505</v>
      </c>
      <c r="AA237">
        <v>41.216708553443645</v>
      </c>
      <c r="AB237">
        <v>7.9003081430679289</v>
      </c>
      <c r="AC237">
        <v>0</v>
      </c>
      <c r="AD237">
        <v>0</v>
      </c>
      <c r="AE237">
        <v>158.65527856109384</v>
      </c>
    </row>
    <row r="238" spans="1:31" x14ac:dyDescent="0.25">
      <c r="A238">
        <v>2141726</v>
      </c>
      <c r="B238">
        <v>1</v>
      </c>
      <c r="C238" t="s">
        <v>81</v>
      </c>
      <c r="D238" t="s">
        <v>122</v>
      </c>
      <c r="E238" t="s">
        <v>140</v>
      </c>
      <c r="F238" t="s">
        <v>261</v>
      </c>
      <c r="G238" t="s">
        <v>142</v>
      </c>
      <c r="H238" t="s">
        <v>143</v>
      </c>
      <c r="I238" t="s">
        <v>135</v>
      </c>
      <c r="J238" t="s">
        <v>136</v>
      </c>
      <c r="K238" t="s">
        <v>137</v>
      </c>
      <c r="L238" t="s">
        <v>877</v>
      </c>
      <c r="M238" t="s">
        <v>878</v>
      </c>
      <c r="N238">
        <v>0.25666666599999999</v>
      </c>
      <c r="O238">
        <v>5</v>
      </c>
      <c r="P238">
        <v>3620</v>
      </c>
      <c r="Q238">
        <v>61</v>
      </c>
      <c r="R238">
        <v>115</v>
      </c>
      <c r="S238">
        <v>40</v>
      </c>
      <c r="T238">
        <v>317</v>
      </c>
      <c r="U238">
        <v>3</v>
      </c>
      <c r="V238">
        <v>0</v>
      </c>
      <c r="W238">
        <v>0.53857702730212509</v>
      </c>
      <c r="X238">
        <v>154.97640298416678</v>
      </c>
      <c r="Y238">
        <v>22.708699818022804</v>
      </c>
      <c r="Z238">
        <v>4.5088713942083594</v>
      </c>
      <c r="AA238">
        <v>125.49694758435592</v>
      </c>
      <c r="AB238">
        <v>29.533543825963779</v>
      </c>
      <c r="AC238">
        <v>8.7111348958196331</v>
      </c>
      <c r="AD238">
        <v>0</v>
      </c>
      <c r="AE238">
        <v>346.47417752983938</v>
      </c>
    </row>
    <row r="239" spans="1:31" x14ac:dyDescent="0.25">
      <c r="A239">
        <v>2141727</v>
      </c>
      <c r="B239">
        <v>1</v>
      </c>
      <c r="C239" t="s">
        <v>81</v>
      </c>
      <c r="D239" t="s">
        <v>113</v>
      </c>
      <c r="E239" t="s">
        <v>174</v>
      </c>
      <c r="F239" t="s">
        <v>879</v>
      </c>
      <c r="G239" t="s">
        <v>187</v>
      </c>
      <c r="H239" t="s">
        <v>134</v>
      </c>
      <c r="I239" t="s">
        <v>135</v>
      </c>
      <c r="J239" t="s">
        <v>136</v>
      </c>
      <c r="K239" t="s">
        <v>137</v>
      </c>
      <c r="L239" t="s">
        <v>880</v>
      </c>
      <c r="M239" t="s">
        <v>881</v>
      </c>
      <c r="N239">
        <v>1.216388888</v>
      </c>
      <c r="O239">
        <v>0</v>
      </c>
      <c r="P239">
        <v>8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1.9375494482283337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1.9375494482283337</v>
      </c>
    </row>
    <row r="240" spans="1:31" x14ac:dyDescent="0.25">
      <c r="A240">
        <v>2141728</v>
      </c>
      <c r="B240">
        <v>1</v>
      </c>
      <c r="C240" t="s">
        <v>80</v>
      </c>
      <c r="D240" t="s">
        <v>103</v>
      </c>
      <c r="E240" t="s">
        <v>224</v>
      </c>
      <c r="F240" t="s">
        <v>882</v>
      </c>
      <c r="G240" t="s">
        <v>883</v>
      </c>
      <c r="H240" t="s">
        <v>143</v>
      </c>
      <c r="I240" t="s">
        <v>135</v>
      </c>
      <c r="J240" t="s">
        <v>136</v>
      </c>
      <c r="K240" t="s">
        <v>236</v>
      </c>
      <c r="L240" t="s">
        <v>884</v>
      </c>
      <c r="M240" t="s">
        <v>885</v>
      </c>
      <c r="N240">
        <v>0.61998611100000001</v>
      </c>
      <c r="O240">
        <v>6</v>
      </c>
      <c r="P240">
        <v>2014</v>
      </c>
      <c r="Q240">
        <v>97</v>
      </c>
      <c r="R240">
        <v>279</v>
      </c>
      <c r="S240">
        <v>35</v>
      </c>
      <c r="T240">
        <v>173</v>
      </c>
      <c r="U240">
        <v>9</v>
      </c>
      <c r="V240">
        <v>0</v>
      </c>
      <c r="W240">
        <v>2.0913551549389164</v>
      </c>
      <c r="X240">
        <v>391.36790806123253</v>
      </c>
      <c r="Y240">
        <v>285.95409044577724</v>
      </c>
      <c r="Z240">
        <v>269.8552111750526</v>
      </c>
      <c r="AA240">
        <v>159.80793097463123</v>
      </c>
      <c r="AB240">
        <v>82.87566772291315</v>
      </c>
      <c r="AC240">
        <v>587.01025529753349</v>
      </c>
      <c r="AD240">
        <v>0</v>
      </c>
      <c r="AE240">
        <v>1778.9624188320795</v>
      </c>
    </row>
    <row r="241" spans="1:31" x14ac:dyDescent="0.25">
      <c r="A241">
        <v>2141729</v>
      </c>
      <c r="B241">
        <v>1</v>
      </c>
      <c r="C241" t="s">
        <v>81</v>
      </c>
      <c r="D241" t="s">
        <v>128</v>
      </c>
      <c r="E241" t="s">
        <v>161</v>
      </c>
      <c r="F241" t="s">
        <v>886</v>
      </c>
      <c r="G241" t="s">
        <v>215</v>
      </c>
      <c r="H241" t="s">
        <v>134</v>
      </c>
      <c r="I241" t="s">
        <v>135</v>
      </c>
      <c r="J241" t="s">
        <v>136</v>
      </c>
      <c r="K241" t="s">
        <v>137</v>
      </c>
      <c r="L241" t="s">
        <v>887</v>
      </c>
      <c r="M241" t="s">
        <v>888</v>
      </c>
      <c r="N241">
        <v>2.911944444</v>
      </c>
      <c r="O241">
        <v>0</v>
      </c>
      <c r="P241">
        <v>303</v>
      </c>
      <c r="Q241">
        <v>0</v>
      </c>
      <c r="R241">
        <v>0</v>
      </c>
      <c r="S241">
        <v>0</v>
      </c>
      <c r="T241">
        <v>33</v>
      </c>
      <c r="U241">
        <v>0</v>
      </c>
      <c r="V241">
        <v>0</v>
      </c>
      <c r="W241">
        <v>0</v>
      </c>
      <c r="X241">
        <v>259.97754027903625</v>
      </c>
      <c r="Y241">
        <v>0</v>
      </c>
      <c r="Z241">
        <v>0</v>
      </c>
      <c r="AA241">
        <v>0</v>
      </c>
      <c r="AB241">
        <v>68.47566562079632</v>
      </c>
      <c r="AC241">
        <v>0</v>
      </c>
      <c r="AD241">
        <v>0</v>
      </c>
      <c r="AE241">
        <v>328.4532058998326</v>
      </c>
    </row>
    <row r="242" spans="1:31" x14ac:dyDescent="0.25">
      <c r="A242">
        <v>2141731</v>
      </c>
      <c r="B242">
        <v>1</v>
      </c>
      <c r="C242" t="s">
        <v>81</v>
      </c>
      <c r="D242" t="s">
        <v>127</v>
      </c>
      <c r="E242" t="s">
        <v>174</v>
      </c>
      <c r="F242" t="s">
        <v>889</v>
      </c>
      <c r="G242" t="s">
        <v>187</v>
      </c>
      <c r="H242" t="s">
        <v>134</v>
      </c>
      <c r="I242" t="s">
        <v>135</v>
      </c>
      <c r="J242" t="s">
        <v>136</v>
      </c>
      <c r="K242" t="s">
        <v>137</v>
      </c>
      <c r="L242" t="s">
        <v>890</v>
      </c>
      <c r="M242" t="s">
        <v>891</v>
      </c>
      <c r="N242">
        <v>1.392222222</v>
      </c>
      <c r="O242">
        <v>0</v>
      </c>
      <c r="P242">
        <v>1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0.73667811655410009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0.73667811655410009</v>
      </c>
    </row>
    <row r="243" spans="1:31" x14ac:dyDescent="0.25">
      <c r="A243">
        <v>2141733</v>
      </c>
      <c r="B243">
        <v>1</v>
      </c>
      <c r="C243" t="s">
        <v>81</v>
      </c>
      <c r="D243" t="s">
        <v>127</v>
      </c>
      <c r="E243" t="s">
        <v>196</v>
      </c>
      <c r="F243" t="s">
        <v>892</v>
      </c>
      <c r="G243" t="s">
        <v>883</v>
      </c>
      <c r="H243" t="s">
        <v>143</v>
      </c>
      <c r="I243" t="s">
        <v>135</v>
      </c>
      <c r="J243" t="s">
        <v>136</v>
      </c>
      <c r="K243" t="s">
        <v>236</v>
      </c>
      <c r="L243" t="s">
        <v>893</v>
      </c>
      <c r="M243" t="s">
        <v>894</v>
      </c>
      <c r="N243">
        <v>0.35</v>
      </c>
      <c r="O243">
        <v>0</v>
      </c>
      <c r="P243">
        <v>0</v>
      </c>
      <c r="Q243">
        <v>8</v>
      </c>
      <c r="R243">
        <v>18</v>
      </c>
      <c r="S243">
        <v>7</v>
      </c>
      <c r="T243">
        <v>1</v>
      </c>
      <c r="U243">
        <v>3</v>
      </c>
      <c r="V243">
        <v>0</v>
      </c>
      <c r="W243">
        <v>0</v>
      </c>
      <c r="X243">
        <v>0</v>
      </c>
      <c r="Y243">
        <v>0.73703704441499995</v>
      </c>
      <c r="Z243">
        <v>1.8373754759640002</v>
      </c>
      <c r="AA243">
        <v>15.682666458368001</v>
      </c>
      <c r="AB243">
        <v>0.89277933538499987</v>
      </c>
      <c r="AC243">
        <v>5.7326210328869998</v>
      </c>
      <c r="AD243">
        <v>0</v>
      </c>
      <c r="AE243">
        <v>24.882479347019</v>
      </c>
    </row>
    <row r="244" spans="1:31" x14ac:dyDescent="0.25">
      <c r="A244">
        <v>2141734</v>
      </c>
      <c r="B244">
        <v>1</v>
      </c>
      <c r="C244" t="s">
        <v>80</v>
      </c>
      <c r="D244" t="s">
        <v>97</v>
      </c>
      <c r="E244" t="s">
        <v>131</v>
      </c>
      <c r="F244" t="s">
        <v>895</v>
      </c>
      <c r="G244" t="s">
        <v>133</v>
      </c>
      <c r="H244" t="s">
        <v>134</v>
      </c>
      <c r="I244" t="s">
        <v>135</v>
      </c>
      <c r="J244" t="s">
        <v>136</v>
      </c>
      <c r="K244" t="s">
        <v>137</v>
      </c>
      <c r="L244" t="s">
        <v>896</v>
      </c>
      <c r="M244" t="s">
        <v>897</v>
      </c>
      <c r="N244">
        <v>1.5838888879999999</v>
      </c>
      <c r="O244">
        <v>0</v>
      </c>
      <c r="P244">
        <v>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0.79533621486424999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0.79533621486424999</v>
      </c>
    </row>
    <row r="245" spans="1:31" x14ac:dyDescent="0.25">
      <c r="A245">
        <v>2141735</v>
      </c>
      <c r="B245">
        <v>1</v>
      </c>
      <c r="C245" t="s">
        <v>80</v>
      </c>
      <c r="D245" t="s">
        <v>105</v>
      </c>
      <c r="E245" t="s">
        <v>131</v>
      </c>
      <c r="F245" t="s">
        <v>898</v>
      </c>
      <c r="G245" t="s">
        <v>152</v>
      </c>
      <c r="H245" t="s">
        <v>134</v>
      </c>
      <c r="I245" t="s">
        <v>135</v>
      </c>
      <c r="J245" t="s">
        <v>136</v>
      </c>
      <c r="K245" t="s">
        <v>137</v>
      </c>
      <c r="L245" t="s">
        <v>899</v>
      </c>
      <c r="M245" t="s">
        <v>900</v>
      </c>
      <c r="N245">
        <v>1.0011111109999999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1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0.14052396476949999</v>
      </c>
      <c r="AC245">
        <v>0</v>
      </c>
      <c r="AD245">
        <v>0</v>
      </c>
      <c r="AE245">
        <v>0.14052396476949999</v>
      </c>
    </row>
    <row r="246" spans="1:31" x14ac:dyDescent="0.25">
      <c r="A246">
        <v>2141738</v>
      </c>
      <c r="B246">
        <v>1</v>
      </c>
      <c r="C246" t="s">
        <v>81</v>
      </c>
      <c r="D246" t="s">
        <v>128</v>
      </c>
      <c r="E246" t="s">
        <v>161</v>
      </c>
      <c r="F246" t="s">
        <v>901</v>
      </c>
      <c r="G246" t="s">
        <v>215</v>
      </c>
      <c r="H246" t="s">
        <v>134</v>
      </c>
      <c r="I246" t="s">
        <v>135</v>
      </c>
      <c r="J246" t="s">
        <v>136</v>
      </c>
      <c r="K246" t="s">
        <v>137</v>
      </c>
      <c r="L246" t="s">
        <v>902</v>
      </c>
      <c r="M246" t="s">
        <v>903</v>
      </c>
      <c r="N246">
        <v>4.2355555550000004</v>
      </c>
      <c r="O246">
        <v>0</v>
      </c>
      <c r="P246">
        <v>335</v>
      </c>
      <c r="Q246">
        <v>0</v>
      </c>
      <c r="R246">
        <v>0</v>
      </c>
      <c r="S246">
        <v>0</v>
      </c>
      <c r="T246">
        <v>26</v>
      </c>
      <c r="U246">
        <v>0</v>
      </c>
      <c r="V246">
        <v>0</v>
      </c>
      <c r="W246">
        <v>0</v>
      </c>
      <c r="X246">
        <v>358.37593770549785</v>
      </c>
      <c r="Y246">
        <v>0</v>
      </c>
      <c r="Z246">
        <v>0</v>
      </c>
      <c r="AA246">
        <v>0</v>
      </c>
      <c r="AB246">
        <v>52.569393834555555</v>
      </c>
      <c r="AC246">
        <v>0</v>
      </c>
      <c r="AD246">
        <v>0</v>
      </c>
      <c r="AE246">
        <v>410.94533154005342</v>
      </c>
    </row>
    <row r="247" spans="1:31" x14ac:dyDescent="0.25">
      <c r="A247">
        <v>2141739</v>
      </c>
      <c r="B247">
        <v>1</v>
      </c>
      <c r="C247" t="s">
        <v>81</v>
      </c>
      <c r="D247" t="s">
        <v>114</v>
      </c>
      <c r="E247" t="s">
        <v>146</v>
      </c>
      <c r="F247" t="s">
        <v>904</v>
      </c>
      <c r="G247" t="s">
        <v>167</v>
      </c>
      <c r="H247" t="s">
        <v>143</v>
      </c>
      <c r="I247" t="s">
        <v>135</v>
      </c>
      <c r="J247" t="s">
        <v>136</v>
      </c>
      <c r="K247" t="s">
        <v>137</v>
      </c>
      <c r="L247" t="s">
        <v>905</v>
      </c>
      <c r="M247" t="s">
        <v>906</v>
      </c>
      <c r="N247">
        <v>1.2541666659999999</v>
      </c>
      <c r="O247">
        <v>2</v>
      </c>
      <c r="P247">
        <v>446</v>
      </c>
      <c r="Q247">
        <v>0</v>
      </c>
      <c r="R247">
        <v>0</v>
      </c>
      <c r="S247">
        <v>0</v>
      </c>
      <c r="T247">
        <v>31</v>
      </c>
      <c r="U247">
        <v>0</v>
      </c>
      <c r="V247">
        <v>0</v>
      </c>
      <c r="W247">
        <v>0.42620282014880001</v>
      </c>
      <c r="X247">
        <v>56.354248281253071</v>
      </c>
      <c r="Y247">
        <v>0</v>
      </c>
      <c r="Z247">
        <v>0</v>
      </c>
      <c r="AA247">
        <v>0</v>
      </c>
      <c r="AB247">
        <v>3.2766416581715005</v>
      </c>
      <c r="AC247">
        <v>0</v>
      </c>
      <c r="AD247">
        <v>0</v>
      </c>
      <c r="AE247">
        <v>60.057092759573372</v>
      </c>
    </row>
    <row r="248" spans="1:31" x14ac:dyDescent="0.25">
      <c r="A248">
        <v>2141740</v>
      </c>
      <c r="B248">
        <v>1</v>
      </c>
      <c r="C248" t="s">
        <v>80</v>
      </c>
      <c r="D248" t="s">
        <v>108</v>
      </c>
      <c r="E248" t="s">
        <v>174</v>
      </c>
      <c r="F248" t="s">
        <v>907</v>
      </c>
      <c r="G248" t="s">
        <v>187</v>
      </c>
      <c r="H248" t="s">
        <v>134</v>
      </c>
      <c r="I248" t="s">
        <v>135</v>
      </c>
      <c r="J248" t="s">
        <v>136</v>
      </c>
      <c r="K248" t="s">
        <v>137</v>
      </c>
      <c r="L248" t="s">
        <v>908</v>
      </c>
      <c r="M248" t="s">
        <v>909</v>
      </c>
      <c r="N248">
        <v>2.3325</v>
      </c>
      <c r="O248">
        <v>0</v>
      </c>
      <c r="P248">
        <v>8</v>
      </c>
      <c r="Q248">
        <v>0</v>
      </c>
      <c r="R248">
        <v>2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3.2719552527310993</v>
      </c>
      <c r="Y248">
        <v>0</v>
      </c>
      <c r="Z248">
        <v>0.58281733431680005</v>
      </c>
      <c r="AA248">
        <v>0</v>
      </c>
      <c r="AB248">
        <v>0</v>
      </c>
      <c r="AC248">
        <v>0</v>
      </c>
      <c r="AD248">
        <v>0</v>
      </c>
      <c r="AE248">
        <v>3.8547725870478993</v>
      </c>
    </row>
    <row r="249" spans="1:31" x14ac:dyDescent="0.25">
      <c r="A249">
        <v>2141741</v>
      </c>
      <c r="B249">
        <v>1</v>
      </c>
      <c r="C249" t="s">
        <v>80</v>
      </c>
      <c r="D249" t="s">
        <v>82</v>
      </c>
      <c r="E249" t="s">
        <v>206</v>
      </c>
      <c r="F249" t="s">
        <v>910</v>
      </c>
      <c r="G249" t="s">
        <v>246</v>
      </c>
      <c r="H249" t="s">
        <v>134</v>
      </c>
      <c r="I249" t="s">
        <v>135</v>
      </c>
      <c r="J249" t="s">
        <v>136</v>
      </c>
      <c r="K249" t="s">
        <v>137</v>
      </c>
      <c r="L249" t="s">
        <v>911</v>
      </c>
      <c r="M249" t="s">
        <v>912</v>
      </c>
      <c r="N249">
        <v>1.873888888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3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2.9389189743055999</v>
      </c>
      <c r="AC249">
        <v>0</v>
      </c>
      <c r="AD249">
        <v>0</v>
      </c>
      <c r="AE249">
        <v>2.9389189743055999</v>
      </c>
    </row>
    <row r="250" spans="1:31" x14ac:dyDescent="0.25">
      <c r="A250">
        <v>2141742</v>
      </c>
      <c r="B250">
        <v>1</v>
      </c>
      <c r="C250" t="s">
        <v>80</v>
      </c>
      <c r="D250" t="s">
        <v>95</v>
      </c>
      <c r="E250" t="s">
        <v>140</v>
      </c>
      <c r="F250" t="s">
        <v>913</v>
      </c>
      <c r="G250" t="s">
        <v>142</v>
      </c>
      <c r="H250" t="s">
        <v>143</v>
      </c>
      <c r="I250" t="s">
        <v>135</v>
      </c>
      <c r="J250" t="s">
        <v>136</v>
      </c>
      <c r="K250" t="s">
        <v>137</v>
      </c>
      <c r="L250" t="s">
        <v>914</v>
      </c>
      <c r="M250" t="s">
        <v>915</v>
      </c>
      <c r="N250">
        <v>0.50749999999999995</v>
      </c>
      <c r="O250">
        <v>0</v>
      </c>
      <c r="P250">
        <v>0</v>
      </c>
      <c r="Q250">
        <v>0</v>
      </c>
      <c r="R250">
        <v>0</v>
      </c>
      <c r="S250">
        <v>2</v>
      </c>
      <c r="T250">
        <v>0</v>
      </c>
      <c r="U250">
        <v>3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4.6319177681112906</v>
      </c>
      <c r="AB250">
        <v>0</v>
      </c>
      <c r="AC250">
        <v>45.348303908167118</v>
      </c>
      <c r="AD250">
        <v>0</v>
      </c>
      <c r="AE250">
        <v>49.980221676278411</v>
      </c>
    </row>
    <row r="251" spans="1:31" x14ac:dyDescent="0.25">
      <c r="A251">
        <v>2141743</v>
      </c>
      <c r="B251">
        <v>1</v>
      </c>
      <c r="C251" t="s">
        <v>81</v>
      </c>
      <c r="D251" t="s">
        <v>123</v>
      </c>
      <c r="E251" t="s">
        <v>131</v>
      </c>
      <c r="F251" t="s">
        <v>916</v>
      </c>
      <c r="G251" t="s">
        <v>231</v>
      </c>
      <c r="H251" t="s">
        <v>134</v>
      </c>
      <c r="I251" t="s">
        <v>135</v>
      </c>
      <c r="J251" t="s">
        <v>136</v>
      </c>
      <c r="K251" t="s">
        <v>137</v>
      </c>
      <c r="L251" t="s">
        <v>917</v>
      </c>
      <c r="M251" t="s">
        <v>918</v>
      </c>
      <c r="N251">
        <v>1.001666666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1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22.568418701399999</v>
      </c>
      <c r="AC251">
        <v>0</v>
      </c>
      <c r="AD251">
        <v>0</v>
      </c>
      <c r="AE251">
        <v>22.568418701399999</v>
      </c>
    </row>
    <row r="252" spans="1:31" x14ac:dyDescent="0.25">
      <c r="A252">
        <v>2141749</v>
      </c>
      <c r="B252">
        <v>1</v>
      </c>
      <c r="C252" t="s">
        <v>80</v>
      </c>
      <c r="D252" t="s">
        <v>92</v>
      </c>
      <c r="E252" t="s">
        <v>131</v>
      </c>
      <c r="F252" t="s">
        <v>919</v>
      </c>
      <c r="G252" t="s">
        <v>171</v>
      </c>
      <c r="H252" t="s">
        <v>134</v>
      </c>
      <c r="I252" t="s">
        <v>135</v>
      </c>
      <c r="J252" t="s">
        <v>136</v>
      </c>
      <c r="K252" t="s">
        <v>137</v>
      </c>
      <c r="L252" t="s">
        <v>920</v>
      </c>
      <c r="M252" t="s">
        <v>921</v>
      </c>
      <c r="N252">
        <v>0.59611111100000003</v>
      </c>
      <c r="O252">
        <v>0</v>
      </c>
      <c r="P252">
        <v>1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6.8225967494100009E-2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6.8225967494100009E-2</v>
      </c>
    </row>
    <row r="253" spans="1:31" x14ac:dyDescent="0.25">
      <c r="A253">
        <v>2141756</v>
      </c>
      <c r="B253">
        <v>1</v>
      </c>
      <c r="C253" t="s">
        <v>80</v>
      </c>
      <c r="D253" t="s">
        <v>98</v>
      </c>
      <c r="E253" t="s">
        <v>131</v>
      </c>
      <c r="F253" t="s">
        <v>922</v>
      </c>
      <c r="G253" t="s">
        <v>133</v>
      </c>
      <c r="H253" t="s">
        <v>134</v>
      </c>
      <c r="I253" t="s">
        <v>135</v>
      </c>
      <c r="J253" t="s">
        <v>136</v>
      </c>
      <c r="K253" t="s">
        <v>137</v>
      </c>
      <c r="L253" t="s">
        <v>923</v>
      </c>
      <c r="M253" t="s">
        <v>924</v>
      </c>
      <c r="N253">
        <v>2.1269444439999998</v>
      </c>
      <c r="O253">
        <v>0</v>
      </c>
      <c r="P253">
        <v>4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2.5302280112290507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2.5302280112290507</v>
      </c>
    </row>
    <row r="254" spans="1:31" x14ac:dyDescent="0.25">
      <c r="A254">
        <v>2141757</v>
      </c>
      <c r="B254">
        <v>1</v>
      </c>
      <c r="C254" t="s">
        <v>81</v>
      </c>
      <c r="D254" t="s">
        <v>115</v>
      </c>
      <c r="E254" t="s">
        <v>196</v>
      </c>
      <c r="F254" t="s">
        <v>925</v>
      </c>
      <c r="G254" t="s">
        <v>142</v>
      </c>
      <c r="H254" t="s">
        <v>143</v>
      </c>
      <c r="I254" t="s">
        <v>135</v>
      </c>
      <c r="J254" t="s">
        <v>136</v>
      </c>
      <c r="K254" t="s">
        <v>137</v>
      </c>
      <c r="L254" t="s">
        <v>926</v>
      </c>
      <c r="M254" t="s">
        <v>927</v>
      </c>
      <c r="N254">
        <v>0.99277777700000003</v>
      </c>
      <c r="O254">
        <v>0</v>
      </c>
      <c r="P254">
        <v>745</v>
      </c>
      <c r="Q254">
        <v>1</v>
      </c>
      <c r="R254">
        <v>33</v>
      </c>
      <c r="S254">
        <v>1</v>
      </c>
      <c r="T254">
        <v>30</v>
      </c>
      <c r="U254">
        <v>1</v>
      </c>
      <c r="V254">
        <v>0</v>
      </c>
      <c r="W254">
        <v>0</v>
      </c>
      <c r="X254">
        <v>74.742238820091856</v>
      </c>
      <c r="Y254">
        <v>3.7624116373625833</v>
      </c>
      <c r="Z254">
        <v>6.6271313366023321</v>
      </c>
      <c r="AA254">
        <v>1.7048856923120002</v>
      </c>
      <c r="AB254">
        <v>6.5379172236341461</v>
      </c>
      <c r="AC254">
        <v>14.013455056408</v>
      </c>
      <c r="AD254">
        <v>0</v>
      </c>
      <c r="AE254">
        <v>107.38803976641093</v>
      </c>
    </row>
    <row r="255" spans="1:31" x14ac:dyDescent="0.25">
      <c r="A255">
        <v>2141758</v>
      </c>
      <c r="B255">
        <v>1</v>
      </c>
      <c r="C255" t="s">
        <v>81</v>
      </c>
      <c r="D255" t="s">
        <v>119</v>
      </c>
      <c r="E255" t="s">
        <v>161</v>
      </c>
      <c r="F255" t="s">
        <v>928</v>
      </c>
      <c r="G255" t="s">
        <v>215</v>
      </c>
      <c r="H255" t="s">
        <v>134</v>
      </c>
      <c r="I255" t="s">
        <v>135</v>
      </c>
      <c r="J255" t="s">
        <v>136</v>
      </c>
      <c r="K255" t="s">
        <v>137</v>
      </c>
      <c r="L255" t="s">
        <v>929</v>
      </c>
      <c r="M255" t="s">
        <v>930</v>
      </c>
      <c r="N255">
        <v>1.0591666660000001</v>
      </c>
      <c r="O255">
        <v>0</v>
      </c>
      <c r="P255">
        <v>51</v>
      </c>
      <c r="Q255">
        <v>0</v>
      </c>
      <c r="R255">
        <v>6</v>
      </c>
      <c r="S255">
        <v>0</v>
      </c>
      <c r="T255">
        <v>7</v>
      </c>
      <c r="U255">
        <v>0</v>
      </c>
      <c r="V255">
        <v>0</v>
      </c>
      <c r="W255">
        <v>0</v>
      </c>
      <c r="X255">
        <v>11.552794849551665</v>
      </c>
      <c r="Y255">
        <v>0</v>
      </c>
      <c r="Z255">
        <v>1.1902639809468167</v>
      </c>
      <c r="AA255">
        <v>0</v>
      </c>
      <c r="AB255">
        <v>0.88299195925806673</v>
      </c>
      <c r="AC255">
        <v>0</v>
      </c>
      <c r="AD255">
        <v>0</v>
      </c>
      <c r="AE255">
        <v>13.626050789756549</v>
      </c>
    </row>
    <row r="256" spans="1:31" x14ac:dyDescent="0.25">
      <c r="A256">
        <v>2141760</v>
      </c>
      <c r="B256">
        <v>1</v>
      </c>
      <c r="C256" t="s">
        <v>81</v>
      </c>
      <c r="D256" t="s">
        <v>124</v>
      </c>
      <c r="E256" t="s">
        <v>174</v>
      </c>
      <c r="F256" t="s">
        <v>931</v>
      </c>
      <c r="G256" t="s">
        <v>300</v>
      </c>
      <c r="H256" t="s">
        <v>134</v>
      </c>
      <c r="I256" t="s">
        <v>135</v>
      </c>
      <c r="J256" t="s">
        <v>3</v>
      </c>
      <c r="K256" t="s">
        <v>137</v>
      </c>
      <c r="L256" t="s">
        <v>932</v>
      </c>
      <c r="M256" t="s">
        <v>933</v>
      </c>
      <c r="N256">
        <v>2.9072222220000001</v>
      </c>
      <c r="O256">
        <v>0</v>
      </c>
      <c r="P256">
        <v>1</v>
      </c>
      <c r="Q256">
        <v>0</v>
      </c>
      <c r="R256">
        <v>3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0.94700764002735838</v>
      </c>
      <c r="Y256">
        <v>0</v>
      </c>
      <c r="Z256">
        <v>1.4402960425186666</v>
      </c>
      <c r="AA256">
        <v>0</v>
      </c>
      <c r="AB256">
        <v>0</v>
      </c>
      <c r="AC256">
        <v>0</v>
      </c>
      <c r="AD256">
        <v>0</v>
      </c>
      <c r="AE256">
        <v>2.3873036825460252</v>
      </c>
    </row>
    <row r="257" spans="1:31" x14ac:dyDescent="0.25">
      <c r="A257">
        <v>2141761</v>
      </c>
      <c r="B257">
        <v>1</v>
      </c>
      <c r="C257" t="s">
        <v>80</v>
      </c>
      <c r="D257" t="s">
        <v>89</v>
      </c>
      <c r="E257" t="s">
        <v>174</v>
      </c>
      <c r="F257" t="s">
        <v>934</v>
      </c>
      <c r="G257" t="s">
        <v>187</v>
      </c>
      <c r="H257" t="s">
        <v>134</v>
      </c>
      <c r="I257" t="s">
        <v>135</v>
      </c>
      <c r="J257" t="s">
        <v>136</v>
      </c>
      <c r="K257" t="s">
        <v>137</v>
      </c>
      <c r="L257" t="s">
        <v>935</v>
      </c>
      <c r="M257" t="s">
        <v>936</v>
      </c>
      <c r="N257">
        <v>0.82250000000000001</v>
      </c>
      <c r="O257">
        <v>0</v>
      </c>
      <c r="P257">
        <v>38</v>
      </c>
      <c r="Q257">
        <v>0</v>
      </c>
      <c r="R257">
        <v>0</v>
      </c>
      <c r="S257">
        <v>0</v>
      </c>
      <c r="T257">
        <v>2</v>
      </c>
      <c r="U257">
        <v>0</v>
      </c>
      <c r="V257">
        <v>0</v>
      </c>
      <c r="W257">
        <v>0</v>
      </c>
      <c r="X257">
        <v>11.810217578218849</v>
      </c>
      <c r="Y257">
        <v>0</v>
      </c>
      <c r="Z257">
        <v>0</v>
      </c>
      <c r="AA257">
        <v>0</v>
      </c>
      <c r="AB257">
        <v>0.53761631176762492</v>
      </c>
      <c r="AC257">
        <v>0</v>
      </c>
      <c r="AD257">
        <v>0</v>
      </c>
      <c r="AE257">
        <v>12.347833889986473</v>
      </c>
    </row>
    <row r="258" spans="1:31" x14ac:dyDescent="0.25">
      <c r="A258">
        <v>2141762</v>
      </c>
      <c r="B258">
        <v>1</v>
      </c>
      <c r="C258" t="s">
        <v>80</v>
      </c>
      <c r="D258" t="s">
        <v>104</v>
      </c>
      <c r="E258" t="s">
        <v>161</v>
      </c>
      <c r="F258" t="s">
        <v>937</v>
      </c>
      <c r="G258" t="s">
        <v>215</v>
      </c>
      <c r="H258" t="s">
        <v>134</v>
      </c>
      <c r="I258" t="s">
        <v>135</v>
      </c>
      <c r="J258" t="s">
        <v>136</v>
      </c>
      <c r="K258" t="s">
        <v>137</v>
      </c>
      <c r="L258" t="s">
        <v>938</v>
      </c>
      <c r="M258" t="s">
        <v>939</v>
      </c>
      <c r="N258">
        <v>2.6002777770000001</v>
      </c>
      <c r="O258">
        <v>0</v>
      </c>
      <c r="P258">
        <v>5</v>
      </c>
      <c r="Q258">
        <v>0</v>
      </c>
      <c r="R258">
        <v>1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5.1400914969461251</v>
      </c>
      <c r="Y258">
        <v>0</v>
      </c>
      <c r="Z258">
        <v>5.1505144118133339E-2</v>
      </c>
      <c r="AA258">
        <v>0</v>
      </c>
      <c r="AB258">
        <v>0</v>
      </c>
      <c r="AC258">
        <v>0</v>
      </c>
      <c r="AD258">
        <v>0</v>
      </c>
      <c r="AE258">
        <v>5.1915966410642582</v>
      </c>
    </row>
    <row r="259" spans="1:31" x14ac:dyDescent="0.25">
      <c r="A259">
        <v>2141763</v>
      </c>
      <c r="B259">
        <v>1</v>
      </c>
      <c r="C259" t="s">
        <v>81</v>
      </c>
      <c r="D259" t="s">
        <v>116</v>
      </c>
      <c r="E259" t="s">
        <v>206</v>
      </c>
      <c r="F259" t="s">
        <v>940</v>
      </c>
      <c r="G259" t="s">
        <v>187</v>
      </c>
      <c r="H259" t="s">
        <v>134</v>
      </c>
      <c r="I259" t="s">
        <v>135</v>
      </c>
      <c r="J259" t="s">
        <v>136</v>
      </c>
      <c r="K259" t="s">
        <v>137</v>
      </c>
      <c r="L259" t="s">
        <v>941</v>
      </c>
      <c r="M259" t="s">
        <v>942</v>
      </c>
      <c r="N259">
        <v>1.964722222</v>
      </c>
      <c r="O259">
        <v>0</v>
      </c>
      <c r="P259">
        <v>26</v>
      </c>
      <c r="Q259">
        <v>0</v>
      </c>
      <c r="R259">
        <v>0</v>
      </c>
      <c r="S259">
        <v>0</v>
      </c>
      <c r="T259">
        <v>6</v>
      </c>
      <c r="U259">
        <v>0</v>
      </c>
      <c r="V259">
        <v>0</v>
      </c>
      <c r="W259">
        <v>0</v>
      </c>
      <c r="X259">
        <v>18.382209066097055</v>
      </c>
      <c r="Y259">
        <v>0</v>
      </c>
      <c r="Z259">
        <v>0</v>
      </c>
      <c r="AA259">
        <v>0</v>
      </c>
      <c r="AB259">
        <v>4.591103265386602</v>
      </c>
      <c r="AC259">
        <v>0</v>
      </c>
      <c r="AD259">
        <v>0</v>
      </c>
      <c r="AE259">
        <v>22.973312331483655</v>
      </c>
    </row>
    <row r="260" spans="1:31" x14ac:dyDescent="0.25">
      <c r="A260">
        <v>2142279</v>
      </c>
      <c r="B260">
        <v>1</v>
      </c>
      <c r="C260" t="s">
        <v>81</v>
      </c>
      <c r="D260" t="s">
        <v>120</v>
      </c>
      <c r="E260" t="s">
        <v>174</v>
      </c>
      <c r="F260" t="s">
        <v>943</v>
      </c>
      <c r="G260" t="s">
        <v>187</v>
      </c>
      <c r="H260" t="s">
        <v>134</v>
      </c>
      <c r="I260" t="s">
        <v>135</v>
      </c>
      <c r="J260" t="s">
        <v>136</v>
      </c>
      <c r="K260" t="s">
        <v>137</v>
      </c>
      <c r="L260" t="s">
        <v>944</v>
      </c>
      <c r="M260" t="s">
        <v>945</v>
      </c>
      <c r="N260">
        <v>1.2669444439999999</v>
      </c>
      <c r="O260">
        <v>0</v>
      </c>
      <c r="P260">
        <v>10</v>
      </c>
      <c r="Q260">
        <v>0</v>
      </c>
      <c r="R260">
        <v>0</v>
      </c>
      <c r="S260">
        <v>0</v>
      </c>
      <c r="T260">
        <v>1</v>
      </c>
      <c r="U260">
        <v>0</v>
      </c>
      <c r="V260">
        <v>0</v>
      </c>
      <c r="W260">
        <v>0</v>
      </c>
      <c r="X260">
        <v>2.1042493591753337</v>
      </c>
      <c r="Y260">
        <v>0</v>
      </c>
      <c r="Z260">
        <v>0</v>
      </c>
      <c r="AA260">
        <v>0</v>
      </c>
      <c r="AB260">
        <v>1.3726466941379167</v>
      </c>
      <c r="AC260">
        <v>0</v>
      </c>
      <c r="AD260">
        <v>0</v>
      </c>
      <c r="AE260">
        <v>3.4768960533132507</v>
      </c>
    </row>
    <row r="261" spans="1:31" x14ac:dyDescent="0.25">
      <c r="A261">
        <v>2142283</v>
      </c>
      <c r="B261">
        <v>1</v>
      </c>
      <c r="C261" t="s">
        <v>80</v>
      </c>
      <c r="D261" t="s">
        <v>93</v>
      </c>
      <c r="E261" t="s">
        <v>140</v>
      </c>
      <c r="F261" t="s">
        <v>946</v>
      </c>
      <c r="G261" t="s">
        <v>226</v>
      </c>
      <c r="H261" t="s">
        <v>143</v>
      </c>
      <c r="I261" t="s">
        <v>135</v>
      </c>
      <c r="J261" t="s">
        <v>136</v>
      </c>
      <c r="K261" t="s">
        <v>236</v>
      </c>
      <c r="L261" t="s">
        <v>947</v>
      </c>
      <c r="M261" t="s">
        <v>948</v>
      </c>
      <c r="N261">
        <v>0.20861111099999999</v>
      </c>
      <c r="O261">
        <v>4</v>
      </c>
      <c r="P261">
        <v>25584</v>
      </c>
      <c r="Q261">
        <v>55</v>
      </c>
      <c r="R261">
        <v>1005</v>
      </c>
      <c r="S261">
        <v>32</v>
      </c>
      <c r="T261">
        <v>3104</v>
      </c>
      <c r="U261">
        <v>5</v>
      </c>
      <c r="V261">
        <v>4</v>
      </c>
      <c r="W261">
        <v>1.5432190996186668</v>
      </c>
      <c r="X261">
        <v>762.36373462938957</v>
      </c>
      <c r="Y261">
        <v>29.520215980983849</v>
      </c>
      <c r="Z261">
        <v>69.701632016612422</v>
      </c>
      <c r="AA261">
        <v>19.295247022694866</v>
      </c>
      <c r="AB261">
        <v>292.52438621163088</v>
      </c>
      <c r="AC261">
        <v>181.30249016681199</v>
      </c>
      <c r="AD261">
        <v>4.9162021415490162</v>
      </c>
      <c r="AE261">
        <v>1361.1671272692913</v>
      </c>
    </row>
    <row r="262" spans="1:31" x14ac:dyDescent="0.25">
      <c r="A262">
        <v>2142284</v>
      </c>
      <c r="B262">
        <v>1</v>
      </c>
      <c r="C262" t="s">
        <v>80</v>
      </c>
      <c r="D262" t="s">
        <v>93</v>
      </c>
      <c r="E262" t="s">
        <v>140</v>
      </c>
      <c r="F262" t="s">
        <v>949</v>
      </c>
      <c r="G262" t="s">
        <v>226</v>
      </c>
      <c r="H262" t="s">
        <v>143</v>
      </c>
      <c r="I262" t="s">
        <v>135</v>
      </c>
      <c r="J262" t="s">
        <v>136</v>
      </c>
      <c r="K262" t="s">
        <v>236</v>
      </c>
      <c r="L262" t="s">
        <v>950</v>
      </c>
      <c r="M262" t="s">
        <v>951</v>
      </c>
      <c r="N262">
        <v>0.55555555499999998</v>
      </c>
      <c r="O262">
        <v>0</v>
      </c>
      <c r="P262">
        <v>5474</v>
      </c>
      <c r="Q262">
        <v>143</v>
      </c>
      <c r="R262">
        <v>412</v>
      </c>
      <c r="S262">
        <v>31</v>
      </c>
      <c r="T262">
        <v>466</v>
      </c>
      <c r="U262">
        <v>2</v>
      </c>
      <c r="V262">
        <v>1</v>
      </c>
      <c r="W262">
        <v>0</v>
      </c>
      <c r="X262">
        <v>483.94943111700161</v>
      </c>
      <c r="Y262">
        <v>236.09469262581672</v>
      </c>
      <c r="Z262">
        <v>191.48747755076107</v>
      </c>
      <c r="AA262">
        <v>59.501626295011114</v>
      </c>
      <c r="AB262">
        <v>142.71750844274436</v>
      </c>
      <c r="AC262">
        <v>176.45691519425</v>
      </c>
      <c r="AD262">
        <v>5.9588554655666668</v>
      </c>
      <c r="AE262">
        <v>1296.1665066911514</v>
      </c>
    </row>
    <row r="263" spans="1:31" x14ac:dyDescent="0.25">
      <c r="A263">
        <v>2142285</v>
      </c>
      <c r="B263">
        <v>1</v>
      </c>
      <c r="C263" t="s">
        <v>80</v>
      </c>
      <c r="D263" t="s">
        <v>94</v>
      </c>
      <c r="E263" t="s">
        <v>174</v>
      </c>
      <c r="F263" t="s">
        <v>952</v>
      </c>
      <c r="G263" t="s">
        <v>187</v>
      </c>
      <c r="H263" t="s">
        <v>134</v>
      </c>
      <c r="I263" t="s">
        <v>135</v>
      </c>
      <c r="J263" t="s">
        <v>136</v>
      </c>
      <c r="K263" t="s">
        <v>137</v>
      </c>
      <c r="L263" t="s">
        <v>953</v>
      </c>
      <c r="M263" t="s">
        <v>954</v>
      </c>
      <c r="N263">
        <v>1.1730555549999999</v>
      </c>
      <c r="O263">
        <v>0</v>
      </c>
      <c r="P263">
        <v>79</v>
      </c>
      <c r="Q263">
        <v>0</v>
      </c>
      <c r="R263">
        <v>0</v>
      </c>
      <c r="S263">
        <v>0</v>
      </c>
      <c r="T263">
        <v>18</v>
      </c>
      <c r="U263">
        <v>0</v>
      </c>
      <c r="V263">
        <v>0</v>
      </c>
      <c r="W263">
        <v>0</v>
      </c>
      <c r="X263">
        <v>15.473326963293635</v>
      </c>
      <c r="Y263">
        <v>0</v>
      </c>
      <c r="Z263">
        <v>0</v>
      </c>
      <c r="AA263">
        <v>0</v>
      </c>
      <c r="AB263">
        <v>1.9145874999379915</v>
      </c>
      <c r="AC263">
        <v>0</v>
      </c>
      <c r="AD263">
        <v>0</v>
      </c>
      <c r="AE263">
        <v>17.387914463231628</v>
      </c>
    </row>
    <row r="264" spans="1:31" x14ac:dyDescent="0.25">
      <c r="A264">
        <v>2142293</v>
      </c>
      <c r="B264">
        <v>1</v>
      </c>
      <c r="C264" t="s">
        <v>80</v>
      </c>
      <c r="D264" t="s">
        <v>82</v>
      </c>
      <c r="E264" t="s">
        <v>224</v>
      </c>
      <c r="F264" t="s">
        <v>955</v>
      </c>
      <c r="G264" t="s">
        <v>142</v>
      </c>
      <c r="H264" t="s">
        <v>143</v>
      </c>
      <c r="I264" t="s">
        <v>135</v>
      </c>
      <c r="J264" t="s">
        <v>136</v>
      </c>
      <c r="K264" t="s">
        <v>137</v>
      </c>
      <c r="L264" t="s">
        <v>956</v>
      </c>
      <c r="M264" t="s">
        <v>957</v>
      </c>
      <c r="N264">
        <v>0.46555555500000001</v>
      </c>
      <c r="O264">
        <v>0</v>
      </c>
      <c r="P264">
        <v>7610</v>
      </c>
      <c r="Q264">
        <v>0</v>
      </c>
      <c r="R264">
        <v>0</v>
      </c>
      <c r="S264">
        <v>1</v>
      </c>
      <c r="T264">
        <v>538</v>
      </c>
      <c r="U264">
        <v>0</v>
      </c>
      <c r="V264">
        <v>0</v>
      </c>
      <c r="W264">
        <v>0</v>
      </c>
      <c r="X264">
        <v>615.08850923813361</v>
      </c>
      <c r="Y264">
        <v>0</v>
      </c>
      <c r="Z264">
        <v>0</v>
      </c>
      <c r="AA264">
        <v>0</v>
      </c>
      <c r="AB264">
        <v>93.853280392250952</v>
      </c>
      <c r="AC264">
        <v>0</v>
      </c>
      <c r="AD264">
        <v>0</v>
      </c>
      <c r="AE264">
        <v>708.94178963038462</v>
      </c>
    </row>
    <row r="265" spans="1:31" x14ac:dyDescent="0.25">
      <c r="A265">
        <v>2142301</v>
      </c>
      <c r="B265">
        <v>1</v>
      </c>
      <c r="C265" t="s">
        <v>80</v>
      </c>
      <c r="D265" t="s">
        <v>83</v>
      </c>
      <c r="E265" t="s">
        <v>131</v>
      </c>
      <c r="F265" t="s">
        <v>958</v>
      </c>
      <c r="G265" t="s">
        <v>133</v>
      </c>
      <c r="H265" t="s">
        <v>134</v>
      </c>
      <c r="I265" t="s">
        <v>135</v>
      </c>
      <c r="J265" t="s">
        <v>136</v>
      </c>
      <c r="K265" t="s">
        <v>137</v>
      </c>
      <c r="L265" t="s">
        <v>959</v>
      </c>
      <c r="M265" t="s">
        <v>960</v>
      </c>
      <c r="N265">
        <v>7.1477777769999999</v>
      </c>
      <c r="O265">
        <v>0</v>
      </c>
      <c r="P265">
        <v>1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1</v>
      </c>
      <c r="W265">
        <v>0</v>
      </c>
      <c r="X265">
        <v>5.3586421547120002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79.114591019404983</v>
      </c>
      <c r="AE265">
        <v>84.473233174116984</v>
      </c>
    </row>
    <row r="266" spans="1:31" x14ac:dyDescent="0.25">
      <c r="A266">
        <v>2142314</v>
      </c>
      <c r="B266">
        <v>1</v>
      </c>
      <c r="C266" t="s">
        <v>80</v>
      </c>
      <c r="D266" t="s">
        <v>104</v>
      </c>
      <c r="E266" t="s">
        <v>146</v>
      </c>
      <c r="F266" t="s">
        <v>961</v>
      </c>
      <c r="G266" t="s">
        <v>167</v>
      </c>
      <c r="H266" t="s">
        <v>143</v>
      </c>
      <c r="I266" t="s">
        <v>135</v>
      </c>
      <c r="J266" t="s">
        <v>136</v>
      </c>
      <c r="K266" t="s">
        <v>137</v>
      </c>
      <c r="L266" t="s">
        <v>962</v>
      </c>
      <c r="M266" t="s">
        <v>963</v>
      </c>
      <c r="N266">
        <v>2.1033333330000001</v>
      </c>
      <c r="O266">
        <v>0</v>
      </c>
      <c r="P266">
        <v>8</v>
      </c>
      <c r="Q266">
        <v>0</v>
      </c>
      <c r="R266">
        <v>33</v>
      </c>
      <c r="S266">
        <v>0</v>
      </c>
      <c r="T266">
        <v>7</v>
      </c>
      <c r="U266">
        <v>0</v>
      </c>
      <c r="V266">
        <v>0</v>
      </c>
      <c r="W266">
        <v>0</v>
      </c>
      <c r="X266">
        <v>4.5711710169197328</v>
      </c>
      <c r="Y266">
        <v>0</v>
      </c>
      <c r="Z266">
        <v>21.249567103080672</v>
      </c>
      <c r="AA266">
        <v>0</v>
      </c>
      <c r="AB266">
        <v>6.3828235176287338</v>
      </c>
      <c r="AC266">
        <v>0</v>
      </c>
      <c r="AD266">
        <v>0</v>
      </c>
      <c r="AE266">
        <v>32.203561637629143</v>
      </c>
    </row>
    <row r="267" spans="1:31" x14ac:dyDescent="0.25">
      <c r="A267">
        <v>2142315</v>
      </c>
      <c r="B267">
        <v>1</v>
      </c>
      <c r="C267" t="s">
        <v>80</v>
      </c>
      <c r="D267" t="s">
        <v>96</v>
      </c>
      <c r="E267" t="s">
        <v>131</v>
      </c>
      <c r="F267" t="s">
        <v>964</v>
      </c>
      <c r="G267" t="s">
        <v>133</v>
      </c>
      <c r="H267" t="s">
        <v>134</v>
      </c>
      <c r="I267" t="s">
        <v>135</v>
      </c>
      <c r="J267" t="s">
        <v>136</v>
      </c>
      <c r="K267" t="s">
        <v>137</v>
      </c>
      <c r="L267" t="s">
        <v>965</v>
      </c>
      <c r="M267" t="s">
        <v>966</v>
      </c>
      <c r="N267">
        <v>4.4866666659999996</v>
      </c>
      <c r="O267">
        <v>0</v>
      </c>
      <c r="P267">
        <v>1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1.1423764866089334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1.1423764866089334</v>
      </c>
    </row>
    <row r="268" spans="1:31" x14ac:dyDescent="0.25">
      <c r="A268">
        <v>2142317</v>
      </c>
      <c r="B268">
        <v>1</v>
      </c>
      <c r="C268" t="s">
        <v>80</v>
      </c>
      <c r="D268" t="s">
        <v>106</v>
      </c>
      <c r="E268" t="s">
        <v>174</v>
      </c>
      <c r="F268" t="s">
        <v>967</v>
      </c>
      <c r="G268" t="s">
        <v>187</v>
      </c>
      <c r="H268" t="s">
        <v>134</v>
      </c>
      <c r="I268" t="s">
        <v>135</v>
      </c>
      <c r="J268" t="s">
        <v>136</v>
      </c>
      <c r="K268" t="s">
        <v>137</v>
      </c>
      <c r="L268" t="s">
        <v>968</v>
      </c>
      <c r="M268" t="s">
        <v>969</v>
      </c>
      <c r="N268">
        <v>4.5177777770000001</v>
      </c>
      <c r="O268">
        <v>0</v>
      </c>
      <c r="P268">
        <v>5</v>
      </c>
      <c r="Q268">
        <v>0</v>
      </c>
      <c r="R268">
        <v>10</v>
      </c>
      <c r="S268">
        <v>0</v>
      </c>
      <c r="T268">
        <v>3</v>
      </c>
      <c r="U268">
        <v>0</v>
      </c>
      <c r="V268">
        <v>0</v>
      </c>
      <c r="W268">
        <v>0</v>
      </c>
      <c r="X268">
        <v>7.6978442846933977</v>
      </c>
      <c r="Y268">
        <v>0</v>
      </c>
      <c r="Z268">
        <v>15.382954773885603</v>
      </c>
      <c r="AA268">
        <v>0</v>
      </c>
      <c r="AB268">
        <v>19.0668319032096</v>
      </c>
      <c r="AC268">
        <v>0</v>
      </c>
      <c r="AD268">
        <v>0</v>
      </c>
      <c r="AE268">
        <v>42.1476309617886</v>
      </c>
    </row>
    <row r="269" spans="1:31" x14ac:dyDescent="0.25">
      <c r="A269">
        <v>2142318</v>
      </c>
      <c r="B269">
        <v>1</v>
      </c>
      <c r="C269" t="s">
        <v>80</v>
      </c>
      <c r="D269" t="s">
        <v>103</v>
      </c>
      <c r="E269" t="s">
        <v>174</v>
      </c>
      <c r="F269" t="s">
        <v>970</v>
      </c>
      <c r="G269" t="s">
        <v>384</v>
      </c>
      <c r="H269" t="s">
        <v>134</v>
      </c>
      <c r="I269" t="s">
        <v>135</v>
      </c>
      <c r="J269" t="s">
        <v>136</v>
      </c>
      <c r="K269" t="s">
        <v>137</v>
      </c>
      <c r="L269" t="s">
        <v>971</v>
      </c>
      <c r="M269" t="s">
        <v>972</v>
      </c>
      <c r="N269">
        <v>1.8208333329999999</v>
      </c>
      <c r="O269">
        <v>0</v>
      </c>
      <c r="P269">
        <v>58</v>
      </c>
      <c r="Q269">
        <v>0</v>
      </c>
      <c r="R269">
        <v>2</v>
      </c>
      <c r="S269">
        <v>0</v>
      </c>
      <c r="T269">
        <v>17</v>
      </c>
      <c r="U269">
        <v>0</v>
      </c>
      <c r="V269">
        <v>0</v>
      </c>
      <c r="W269">
        <v>0</v>
      </c>
      <c r="X269">
        <v>16.9288452013698</v>
      </c>
      <c r="Y269">
        <v>0</v>
      </c>
      <c r="Z269">
        <v>2.5818946350827998</v>
      </c>
      <c r="AA269">
        <v>0</v>
      </c>
      <c r="AB269">
        <v>10.051302145955399</v>
      </c>
      <c r="AC269">
        <v>0</v>
      </c>
      <c r="AD269">
        <v>0</v>
      </c>
      <c r="AE269">
        <v>29.562041982407997</v>
      </c>
    </row>
    <row r="270" spans="1:31" x14ac:dyDescent="0.25">
      <c r="A270">
        <v>2142322</v>
      </c>
      <c r="B270">
        <v>1</v>
      </c>
      <c r="C270" t="s">
        <v>81</v>
      </c>
      <c r="D270" t="s">
        <v>120</v>
      </c>
      <c r="E270" t="s">
        <v>196</v>
      </c>
      <c r="F270" t="s">
        <v>973</v>
      </c>
      <c r="G270" t="s">
        <v>142</v>
      </c>
      <c r="H270" t="s">
        <v>143</v>
      </c>
      <c r="I270" t="s">
        <v>135</v>
      </c>
      <c r="J270" t="s">
        <v>136</v>
      </c>
      <c r="K270" t="s">
        <v>137</v>
      </c>
      <c r="L270" t="s">
        <v>974</v>
      </c>
      <c r="M270" t="s">
        <v>975</v>
      </c>
      <c r="N270">
        <v>1.111388888</v>
      </c>
      <c r="O270">
        <v>0</v>
      </c>
      <c r="P270">
        <v>189</v>
      </c>
      <c r="Q270">
        <v>38</v>
      </c>
      <c r="R270">
        <v>11</v>
      </c>
      <c r="S270">
        <v>2</v>
      </c>
      <c r="T270">
        <v>11</v>
      </c>
      <c r="U270">
        <v>0</v>
      </c>
      <c r="V270">
        <v>0</v>
      </c>
      <c r="W270">
        <v>0</v>
      </c>
      <c r="X270">
        <v>36.498840803771749</v>
      </c>
      <c r="Y270">
        <v>18.941551792495599</v>
      </c>
      <c r="Z270">
        <v>1.5891434299499998</v>
      </c>
      <c r="AA270">
        <v>8.820116664300885</v>
      </c>
      <c r="AB270">
        <v>2.7275995517463838</v>
      </c>
      <c r="AC270">
        <v>0</v>
      </c>
      <c r="AD270">
        <v>0</v>
      </c>
      <c r="AE270">
        <v>68.577252242264606</v>
      </c>
    </row>
    <row r="271" spans="1:31" x14ac:dyDescent="0.25">
      <c r="A271">
        <v>2142324</v>
      </c>
      <c r="B271">
        <v>1</v>
      </c>
      <c r="C271" t="s">
        <v>81</v>
      </c>
      <c r="D271" t="s">
        <v>113</v>
      </c>
      <c r="E271" t="s">
        <v>196</v>
      </c>
      <c r="F271" t="s">
        <v>976</v>
      </c>
      <c r="G271" t="s">
        <v>142</v>
      </c>
      <c r="H271" t="s">
        <v>143</v>
      </c>
      <c r="I271" t="s">
        <v>135</v>
      </c>
      <c r="J271" t="s">
        <v>136</v>
      </c>
      <c r="K271" t="s">
        <v>137</v>
      </c>
      <c r="L271" t="s">
        <v>977</v>
      </c>
      <c r="M271" t="s">
        <v>978</v>
      </c>
      <c r="N271">
        <v>1.653611111</v>
      </c>
      <c r="O271">
        <v>0</v>
      </c>
      <c r="P271">
        <v>670</v>
      </c>
      <c r="Q271">
        <v>0</v>
      </c>
      <c r="R271">
        <v>79</v>
      </c>
      <c r="S271">
        <v>0</v>
      </c>
      <c r="T271">
        <v>62</v>
      </c>
      <c r="U271">
        <v>0</v>
      </c>
      <c r="V271">
        <v>0</v>
      </c>
      <c r="W271">
        <v>0</v>
      </c>
      <c r="X271">
        <v>171.54116984343855</v>
      </c>
      <c r="Y271">
        <v>0</v>
      </c>
      <c r="Z271">
        <v>34.356768622995027</v>
      </c>
      <c r="AA271">
        <v>0</v>
      </c>
      <c r="AB271">
        <v>57.37918945155365</v>
      </c>
      <c r="AC271">
        <v>0</v>
      </c>
      <c r="AD271">
        <v>0</v>
      </c>
      <c r="AE271">
        <v>263.27712791798723</v>
      </c>
    </row>
    <row r="272" spans="1:31" x14ac:dyDescent="0.25">
      <c r="A272">
        <v>2142328</v>
      </c>
      <c r="B272">
        <v>1</v>
      </c>
      <c r="C272" t="s">
        <v>80</v>
      </c>
      <c r="D272" t="s">
        <v>100</v>
      </c>
      <c r="E272" t="s">
        <v>206</v>
      </c>
      <c r="F272" t="s">
        <v>979</v>
      </c>
      <c r="G272" t="s">
        <v>183</v>
      </c>
      <c r="H272" t="s">
        <v>134</v>
      </c>
      <c r="I272" t="s">
        <v>135</v>
      </c>
      <c r="J272" t="s">
        <v>136</v>
      </c>
      <c r="K272" t="s">
        <v>137</v>
      </c>
      <c r="L272" t="s">
        <v>980</v>
      </c>
      <c r="M272" t="s">
        <v>981</v>
      </c>
      <c r="N272">
        <v>7.9427777769999999</v>
      </c>
      <c r="O272">
        <v>0</v>
      </c>
      <c r="P272">
        <v>12</v>
      </c>
      <c r="Q272">
        <v>0</v>
      </c>
      <c r="R272">
        <v>0</v>
      </c>
      <c r="S272">
        <v>0</v>
      </c>
      <c r="T272">
        <v>10</v>
      </c>
      <c r="U272">
        <v>0</v>
      </c>
      <c r="V272">
        <v>0</v>
      </c>
      <c r="W272">
        <v>0</v>
      </c>
      <c r="X272">
        <v>23.889360679661536</v>
      </c>
      <c r="Y272">
        <v>0</v>
      </c>
      <c r="Z272">
        <v>0</v>
      </c>
      <c r="AA272">
        <v>0</v>
      </c>
      <c r="AB272">
        <v>22.054577882834941</v>
      </c>
      <c r="AC272">
        <v>0</v>
      </c>
      <c r="AD272">
        <v>0</v>
      </c>
      <c r="AE272">
        <v>45.943938562496477</v>
      </c>
    </row>
    <row r="273" spans="1:31" x14ac:dyDescent="0.25">
      <c r="A273">
        <v>2142331</v>
      </c>
      <c r="B273">
        <v>1</v>
      </c>
      <c r="C273" t="s">
        <v>80</v>
      </c>
      <c r="D273" t="s">
        <v>105</v>
      </c>
      <c r="E273" t="s">
        <v>140</v>
      </c>
      <c r="F273" t="s">
        <v>982</v>
      </c>
      <c r="G273" t="s">
        <v>235</v>
      </c>
      <c r="H273" t="s">
        <v>143</v>
      </c>
      <c r="I273" t="s">
        <v>135</v>
      </c>
      <c r="J273" t="s">
        <v>136</v>
      </c>
      <c r="K273" t="s">
        <v>236</v>
      </c>
      <c r="L273" t="s">
        <v>983</v>
      </c>
      <c r="M273" t="s">
        <v>984</v>
      </c>
      <c r="N273">
        <v>1.3902777770000001</v>
      </c>
      <c r="O273">
        <v>0</v>
      </c>
      <c r="P273">
        <v>2878</v>
      </c>
      <c r="Q273">
        <v>0</v>
      </c>
      <c r="R273">
        <v>0</v>
      </c>
      <c r="S273">
        <v>0</v>
      </c>
      <c r="T273">
        <v>137</v>
      </c>
      <c r="U273">
        <v>0</v>
      </c>
      <c r="V273">
        <v>0</v>
      </c>
      <c r="W273">
        <v>0</v>
      </c>
      <c r="X273">
        <v>809.73100793175684</v>
      </c>
      <c r="Y273">
        <v>0</v>
      </c>
      <c r="Z273">
        <v>0</v>
      </c>
      <c r="AA273">
        <v>0</v>
      </c>
      <c r="AB273">
        <v>225.72623325961908</v>
      </c>
      <c r="AC273">
        <v>0</v>
      </c>
      <c r="AD273">
        <v>0</v>
      </c>
      <c r="AE273">
        <v>1035.4572411913759</v>
      </c>
    </row>
    <row r="274" spans="1:31" x14ac:dyDescent="0.25">
      <c r="A274">
        <v>2142333</v>
      </c>
      <c r="B274">
        <v>1</v>
      </c>
      <c r="C274" t="s">
        <v>80</v>
      </c>
      <c r="D274" t="s">
        <v>101</v>
      </c>
      <c r="E274" t="s">
        <v>146</v>
      </c>
      <c r="F274" t="s">
        <v>985</v>
      </c>
      <c r="G274" t="s">
        <v>142</v>
      </c>
      <c r="H274" t="s">
        <v>143</v>
      </c>
      <c r="I274" t="s">
        <v>135</v>
      </c>
      <c r="J274" t="s">
        <v>136</v>
      </c>
      <c r="K274" t="s">
        <v>137</v>
      </c>
      <c r="L274" t="s">
        <v>986</v>
      </c>
      <c r="M274" t="s">
        <v>987</v>
      </c>
      <c r="N274">
        <v>0.58805555499999995</v>
      </c>
      <c r="O274">
        <v>0</v>
      </c>
      <c r="P274">
        <v>1809</v>
      </c>
      <c r="Q274">
        <v>0</v>
      </c>
      <c r="R274">
        <v>1</v>
      </c>
      <c r="S274">
        <v>1</v>
      </c>
      <c r="T274">
        <v>61</v>
      </c>
      <c r="U274">
        <v>1</v>
      </c>
      <c r="V274">
        <v>0</v>
      </c>
      <c r="W274">
        <v>0</v>
      </c>
      <c r="X274">
        <v>227.98574959960993</v>
      </c>
      <c r="Y274">
        <v>0</v>
      </c>
      <c r="Z274">
        <v>5.19719244646E-2</v>
      </c>
      <c r="AA274">
        <v>8.2938661680559989</v>
      </c>
      <c r="AB274">
        <v>51.561680406895881</v>
      </c>
      <c r="AC274">
        <v>84.121153132845492</v>
      </c>
      <c r="AD274">
        <v>0</v>
      </c>
      <c r="AE274">
        <v>372.01442123187195</v>
      </c>
    </row>
    <row r="275" spans="1:31" x14ac:dyDescent="0.25">
      <c r="A275">
        <v>2142336</v>
      </c>
      <c r="B275">
        <v>1</v>
      </c>
      <c r="C275" t="s">
        <v>80</v>
      </c>
      <c r="D275" t="s">
        <v>96</v>
      </c>
      <c r="E275" t="s">
        <v>131</v>
      </c>
      <c r="F275" t="s">
        <v>988</v>
      </c>
      <c r="G275" t="s">
        <v>133</v>
      </c>
      <c r="H275" t="s">
        <v>134</v>
      </c>
      <c r="I275" t="s">
        <v>135</v>
      </c>
      <c r="J275" t="s">
        <v>136</v>
      </c>
      <c r="K275" t="s">
        <v>137</v>
      </c>
      <c r="L275" t="s">
        <v>989</v>
      </c>
      <c r="M275" t="s">
        <v>990</v>
      </c>
      <c r="N275">
        <v>1.9072222219999999</v>
      </c>
      <c r="O275">
        <v>0</v>
      </c>
      <c r="P275">
        <v>1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0.85377091499095004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0.85377091499095004</v>
      </c>
    </row>
    <row r="276" spans="1:31" x14ac:dyDescent="0.25">
      <c r="A276">
        <v>2142337</v>
      </c>
      <c r="B276">
        <v>1</v>
      </c>
      <c r="C276" t="s">
        <v>81</v>
      </c>
      <c r="D276" t="s">
        <v>113</v>
      </c>
      <c r="E276" t="s">
        <v>146</v>
      </c>
      <c r="F276" t="s">
        <v>991</v>
      </c>
      <c r="G276" t="s">
        <v>142</v>
      </c>
      <c r="H276" t="s">
        <v>143</v>
      </c>
      <c r="I276" t="s">
        <v>135</v>
      </c>
      <c r="J276" t="s">
        <v>136</v>
      </c>
      <c r="K276" t="s">
        <v>137</v>
      </c>
      <c r="L276" t="s">
        <v>992</v>
      </c>
      <c r="M276" t="s">
        <v>993</v>
      </c>
      <c r="N276">
        <v>0.40555555500000001</v>
      </c>
      <c r="O276">
        <v>0</v>
      </c>
      <c r="P276">
        <v>127</v>
      </c>
      <c r="Q276">
        <v>9</v>
      </c>
      <c r="R276">
        <v>25</v>
      </c>
      <c r="S276">
        <v>1</v>
      </c>
      <c r="T276">
        <v>10</v>
      </c>
      <c r="U276">
        <v>1</v>
      </c>
      <c r="V276">
        <v>0</v>
      </c>
      <c r="W276">
        <v>0</v>
      </c>
      <c r="X276">
        <v>9.2451723276236049</v>
      </c>
      <c r="Y276">
        <v>12.27351848948938</v>
      </c>
      <c r="Z276">
        <v>6.6849289103063363</v>
      </c>
      <c r="AA276">
        <v>0.30993461724225002</v>
      </c>
      <c r="AB276">
        <v>6.958109831965019</v>
      </c>
      <c r="AC276">
        <v>39.495052479753006</v>
      </c>
      <c r="AD276">
        <v>0</v>
      </c>
      <c r="AE276">
        <v>74.966716656379589</v>
      </c>
    </row>
    <row r="277" spans="1:31" x14ac:dyDescent="0.25">
      <c r="A277">
        <v>2142342</v>
      </c>
      <c r="B277">
        <v>1</v>
      </c>
      <c r="C277" t="s">
        <v>81</v>
      </c>
      <c r="D277" t="s">
        <v>120</v>
      </c>
      <c r="E277" t="s">
        <v>131</v>
      </c>
      <c r="F277" t="s">
        <v>994</v>
      </c>
      <c r="G277" t="s">
        <v>133</v>
      </c>
      <c r="H277" t="s">
        <v>134</v>
      </c>
      <c r="I277" t="s">
        <v>135</v>
      </c>
      <c r="J277" t="s">
        <v>136</v>
      </c>
      <c r="K277" t="s">
        <v>137</v>
      </c>
      <c r="L277" t="s">
        <v>995</v>
      </c>
      <c r="M277" t="s">
        <v>996</v>
      </c>
      <c r="N277">
        <v>3.5955555549999998</v>
      </c>
      <c r="O277">
        <v>0</v>
      </c>
      <c r="P277">
        <v>1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1.1325933470826002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1.1325933470826002</v>
      </c>
    </row>
    <row r="278" spans="1:31" x14ac:dyDescent="0.25">
      <c r="A278">
        <v>2142343</v>
      </c>
      <c r="B278">
        <v>1</v>
      </c>
      <c r="C278" t="s">
        <v>80</v>
      </c>
      <c r="D278" t="s">
        <v>90</v>
      </c>
      <c r="E278" t="s">
        <v>140</v>
      </c>
      <c r="F278" t="s">
        <v>997</v>
      </c>
      <c r="G278" t="s">
        <v>235</v>
      </c>
      <c r="H278" t="s">
        <v>143</v>
      </c>
      <c r="I278" t="s">
        <v>135</v>
      </c>
      <c r="J278" t="s">
        <v>136</v>
      </c>
      <c r="K278" t="s">
        <v>236</v>
      </c>
      <c r="L278" t="s">
        <v>998</v>
      </c>
      <c r="M278" t="s">
        <v>999</v>
      </c>
      <c r="N278">
        <v>8.9469508330000007</v>
      </c>
      <c r="O278">
        <v>0</v>
      </c>
      <c r="P278">
        <v>289</v>
      </c>
      <c r="Q278">
        <v>0</v>
      </c>
      <c r="R278">
        <v>0</v>
      </c>
      <c r="S278">
        <v>0</v>
      </c>
      <c r="T278">
        <v>1</v>
      </c>
      <c r="U278">
        <v>0</v>
      </c>
      <c r="V278">
        <v>0</v>
      </c>
      <c r="W278">
        <v>0</v>
      </c>
      <c r="X278">
        <v>719.81190219393443</v>
      </c>
      <c r="Y278">
        <v>0</v>
      </c>
      <c r="Z278">
        <v>0</v>
      </c>
      <c r="AA278">
        <v>0</v>
      </c>
      <c r="AB278">
        <v>2.6877522681154002</v>
      </c>
      <c r="AC278">
        <v>0</v>
      </c>
      <c r="AD278">
        <v>0</v>
      </c>
      <c r="AE278">
        <v>722.49965446204988</v>
      </c>
    </row>
    <row r="279" spans="1:31" x14ac:dyDescent="0.25">
      <c r="A279">
        <v>2142344</v>
      </c>
      <c r="B279">
        <v>1</v>
      </c>
      <c r="C279" t="s">
        <v>80</v>
      </c>
      <c r="D279" t="s">
        <v>100</v>
      </c>
      <c r="E279" t="s">
        <v>146</v>
      </c>
      <c r="F279" t="s">
        <v>1000</v>
      </c>
      <c r="G279" t="s">
        <v>142</v>
      </c>
      <c r="H279" t="s">
        <v>143</v>
      </c>
      <c r="I279" t="s">
        <v>135</v>
      </c>
      <c r="J279" t="s">
        <v>136</v>
      </c>
      <c r="K279" t="s">
        <v>137</v>
      </c>
      <c r="L279" t="s">
        <v>1001</v>
      </c>
      <c r="M279" t="s">
        <v>1002</v>
      </c>
      <c r="N279">
        <v>0.51972222199999996</v>
      </c>
      <c r="O279">
        <v>0</v>
      </c>
      <c r="P279">
        <v>1403</v>
      </c>
      <c r="Q279">
        <v>0</v>
      </c>
      <c r="R279">
        <v>0</v>
      </c>
      <c r="S279">
        <v>0</v>
      </c>
      <c r="T279">
        <v>66</v>
      </c>
      <c r="U279">
        <v>0</v>
      </c>
      <c r="V279">
        <v>0</v>
      </c>
      <c r="W279">
        <v>0</v>
      </c>
      <c r="X279">
        <v>132.84665907179692</v>
      </c>
      <c r="Y279">
        <v>0</v>
      </c>
      <c r="Z279">
        <v>0</v>
      </c>
      <c r="AA279">
        <v>0</v>
      </c>
      <c r="AB279">
        <v>47.05607000633988</v>
      </c>
      <c r="AC279">
        <v>0</v>
      </c>
      <c r="AD279">
        <v>0</v>
      </c>
      <c r="AE279">
        <v>179.90272907813682</v>
      </c>
    </row>
    <row r="280" spans="1:31" x14ac:dyDescent="0.25">
      <c r="A280">
        <v>2142347</v>
      </c>
      <c r="B280">
        <v>1</v>
      </c>
      <c r="C280" t="s">
        <v>81</v>
      </c>
      <c r="D280" t="s">
        <v>126</v>
      </c>
      <c r="E280" t="s">
        <v>146</v>
      </c>
      <c r="F280" t="s">
        <v>1003</v>
      </c>
      <c r="G280" t="s">
        <v>142</v>
      </c>
      <c r="H280" t="s">
        <v>143</v>
      </c>
      <c r="I280" t="s">
        <v>148</v>
      </c>
      <c r="J280" t="s">
        <v>136</v>
      </c>
      <c r="K280" t="s">
        <v>137</v>
      </c>
      <c r="L280" t="s">
        <v>1004</v>
      </c>
      <c r="M280" t="s">
        <v>1005</v>
      </c>
      <c r="N280">
        <v>1.0555554999999999E-2</v>
      </c>
      <c r="O280">
        <v>1</v>
      </c>
      <c r="P280">
        <v>552</v>
      </c>
      <c r="Q280">
        <v>21</v>
      </c>
      <c r="R280">
        <v>153</v>
      </c>
      <c r="S280">
        <v>5</v>
      </c>
      <c r="T280">
        <v>32</v>
      </c>
      <c r="U280">
        <v>0</v>
      </c>
      <c r="V280">
        <v>0</v>
      </c>
      <c r="W280">
        <v>4.2424328780499999E-3</v>
      </c>
      <c r="X280">
        <v>0.58023115701421724</v>
      </c>
      <c r="Y280">
        <v>0.67919954464690002</v>
      </c>
      <c r="Z280">
        <v>0.12616985639819997</v>
      </c>
      <c r="AA280">
        <v>0.37819393516146665</v>
      </c>
      <c r="AB280">
        <v>0.11060363519155</v>
      </c>
      <c r="AC280">
        <v>0</v>
      </c>
      <c r="AD280">
        <v>0</v>
      </c>
      <c r="AE280">
        <v>1.8786405612903838</v>
      </c>
    </row>
    <row r="281" spans="1:31" x14ac:dyDescent="0.25">
      <c r="A281">
        <v>2142349</v>
      </c>
      <c r="B281">
        <v>1</v>
      </c>
      <c r="C281" t="s">
        <v>80</v>
      </c>
      <c r="D281" t="s">
        <v>111</v>
      </c>
      <c r="E281" t="s">
        <v>146</v>
      </c>
      <c r="F281" t="s">
        <v>1006</v>
      </c>
      <c r="G281" t="s">
        <v>235</v>
      </c>
      <c r="H281" t="s">
        <v>143</v>
      </c>
      <c r="I281" t="s">
        <v>135</v>
      </c>
      <c r="J281" t="s">
        <v>136</v>
      </c>
      <c r="K281" t="s">
        <v>236</v>
      </c>
      <c r="L281" t="s">
        <v>1007</v>
      </c>
      <c r="M281" t="s">
        <v>1008</v>
      </c>
      <c r="N281">
        <v>8.5308333330000004</v>
      </c>
      <c r="O281">
        <v>0</v>
      </c>
      <c r="P281">
        <v>1848</v>
      </c>
      <c r="Q281">
        <v>0</v>
      </c>
      <c r="R281">
        <v>0</v>
      </c>
      <c r="S281">
        <v>0</v>
      </c>
      <c r="T281">
        <v>307</v>
      </c>
      <c r="U281">
        <v>0</v>
      </c>
      <c r="V281">
        <v>0</v>
      </c>
      <c r="W281">
        <v>0</v>
      </c>
      <c r="X281">
        <v>3566.8839203453708</v>
      </c>
      <c r="Y281">
        <v>0</v>
      </c>
      <c r="Z281">
        <v>0</v>
      </c>
      <c r="AA281">
        <v>0</v>
      </c>
      <c r="AB281">
        <v>1792.2892379056161</v>
      </c>
      <c r="AC281">
        <v>0</v>
      </c>
      <c r="AD281">
        <v>0</v>
      </c>
      <c r="AE281">
        <v>5359.1731582509874</v>
      </c>
    </row>
    <row r="282" spans="1:31" x14ac:dyDescent="0.25">
      <c r="A282">
        <v>2142350</v>
      </c>
      <c r="B282">
        <v>1</v>
      </c>
      <c r="C282" t="s">
        <v>81</v>
      </c>
      <c r="D282" t="s">
        <v>115</v>
      </c>
      <c r="E282" t="s">
        <v>196</v>
      </c>
      <c r="F282" t="s">
        <v>1009</v>
      </c>
      <c r="G282" t="s">
        <v>235</v>
      </c>
      <c r="H282" t="s">
        <v>143</v>
      </c>
      <c r="I282" t="s">
        <v>135</v>
      </c>
      <c r="J282" t="s">
        <v>136</v>
      </c>
      <c r="K282" t="s">
        <v>236</v>
      </c>
      <c r="L282" t="s">
        <v>1010</v>
      </c>
      <c r="M282" t="s">
        <v>1011</v>
      </c>
      <c r="N282">
        <v>8.131388888</v>
      </c>
      <c r="O282">
        <v>0</v>
      </c>
      <c r="P282">
        <v>529</v>
      </c>
      <c r="Q282">
        <v>2</v>
      </c>
      <c r="R282">
        <v>20</v>
      </c>
      <c r="S282">
        <v>4</v>
      </c>
      <c r="T282">
        <v>28</v>
      </c>
      <c r="U282">
        <v>0</v>
      </c>
      <c r="V282">
        <v>0</v>
      </c>
      <c r="W282">
        <v>0</v>
      </c>
      <c r="X282">
        <v>427.79280415568331</v>
      </c>
      <c r="Y282">
        <v>40.793969854987154</v>
      </c>
      <c r="Z282">
        <v>78.542048663883278</v>
      </c>
      <c r="AA282">
        <v>217.22791652746491</v>
      </c>
      <c r="AB282">
        <v>75.418939308021791</v>
      </c>
      <c r="AC282">
        <v>0</v>
      </c>
      <c r="AD282">
        <v>0</v>
      </c>
      <c r="AE282">
        <v>839.77567851004039</v>
      </c>
    </row>
    <row r="283" spans="1:31" x14ac:dyDescent="0.25">
      <c r="A283">
        <v>2142351</v>
      </c>
      <c r="B283">
        <v>1</v>
      </c>
      <c r="C283" t="s">
        <v>80</v>
      </c>
      <c r="D283" t="s">
        <v>94</v>
      </c>
      <c r="E283" t="s">
        <v>140</v>
      </c>
      <c r="F283" t="s">
        <v>1012</v>
      </c>
      <c r="G283" t="s">
        <v>235</v>
      </c>
      <c r="H283" t="s">
        <v>143</v>
      </c>
      <c r="I283" t="s">
        <v>135</v>
      </c>
      <c r="J283" t="s">
        <v>136</v>
      </c>
      <c r="K283" t="s">
        <v>236</v>
      </c>
      <c r="L283" t="s">
        <v>1013</v>
      </c>
      <c r="M283" t="s">
        <v>1014</v>
      </c>
      <c r="N283">
        <v>7.7302777770000004</v>
      </c>
      <c r="O283">
        <v>0</v>
      </c>
      <c r="P283">
        <v>818</v>
      </c>
      <c r="Q283">
        <v>4</v>
      </c>
      <c r="R283">
        <v>133</v>
      </c>
      <c r="S283">
        <v>3</v>
      </c>
      <c r="T283">
        <v>110</v>
      </c>
      <c r="U283">
        <v>1</v>
      </c>
      <c r="V283">
        <v>0</v>
      </c>
      <c r="W283">
        <v>0</v>
      </c>
      <c r="X283">
        <v>1219.6357954287964</v>
      </c>
      <c r="Y283">
        <v>35.185345200889735</v>
      </c>
      <c r="Z283">
        <v>495.56137546331189</v>
      </c>
      <c r="AA283">
        <v>110.07865932017231</v>
      </c>
      <c r="AB283">
        <v>636.10127209082646</v>
      </c>
      <c r="AC283">
        <v>168.83785307889923</v>
      </c>
      <c r="AD283">
        <v>0</v>
      </c>
      <c r="AE283">
        <v>2665.4003005828959</v>
      </c>
    </row>
    <row r="284" spans="1:31" x14ac:dyDescent="0.25">
      <c r="A284">
        <v>2142352</v>
      </c>
      <c r="B284">
        <v>1</v>
      </c>
      <c r="C284" t="s">
        <v>81</v>
      </c>
      <c r="D284" t="s">
        <v>112</v>
      </c>
      <c r="E284" t="s">
        <v>146</v>
      </c>
      <c r="F284" t="s">
        <v>1015</v>
      </c>
      <c r="G284" t="s">
        <v>226</v>
      </c>
      <c r="H284" t="s">
        <v>143</v>
      </c>
      <c r="I284" t="s">
        <v>135</v>
      </c>
      <c r="J284" t="s">
        <v>136</v>
      </c>
      <c r="K284" t="s">
        <v>236</v>
      </c>
      <c r="L284" t="s">
        <v>1016</v>
      </c>
      <c r="M284" t="s">
        <v>1017</v>
      </c>
      <c r="N284">
        <v>0.196944444</v>
      </c>
      <c r="O284">
        <v>0</v>
      </c>
      <c r="P284">
        <v>9825</v>
      </c>
      <c r="Q284">
        <v>0</v>
      </c>
      <c r="R284">
        <v>171</v>
      </c>
      <c r="S284">
        <v>0</v>
      </c>
      <c r="T284">
        <v>678</v>
      </c>
      <c r="U284">
        <v>0</v>
      </c>
      <c r="V284">
        <v>3</v>
      </c>
      <c r="W284">
        <v>0</v>
      </c>
      <c r="X284">
        <v>365.81527502258348</v>
      </c>
      <c r="Y284">
        <v>0</v>
      </c>
      <c r="Z284">
        <v>3.9351183432344992</v>
      </c>
      <c r="AA284">
        <v>0</v>
      </c>
      <c r="AB284">
        <v>82.490416794423908</v>
      </c>
      <c r="AC284">
        <v>0</v>
      </c>
      <c r="AD284">
        <v>4.3008254645898329</v>
      </c>
      <c r="AE284">
        <v>456.54163562483166</v>
      </c>
    </row>
    <row r="285" spans="1:31" x14ac:dyDescent="0.25">
      <c r="A285">
        <v>2142353</v>
      </c>
      <c r="B285">
        <v>1</v>
      </c>
      <c r="C285" t="s">
        <v>81</v>
      </c>
      <c r="D285" t="s">
        <v>119</v>
      </c>
      <c r="E285" t="s">
        <v>174</v>
      </c>
      <c r="F285" t="s">
        <v>1018</v>
      </c>
      <c r="G285" t="s">
        <v>1019</v>
      </c>
      <c r="H285" t="s">
        <v>134</v>
      </c>
      <c r="I285" t="s">
        <v>135</v>
      </c>
      <c r="J285" t="s">
        <v>136</v>
      </c>
      <c r="K285" t="s">
        <v>137</v>
      </c>
      <c r="L285" t="s">
        <v>1020</v>
      </c>
      <c r="M285" t="s">
        <v>1021</v>
      </c>
      <c r="N285">
        <v>5.3311111110000002</v>
      </c>
      <c r="O285">
        <v>0</v>
      </c>
      <c r="P285">
        <v>18</v>
      </c>
      <c r="Q285">
        <v>0</v>
      </c>
      <c r="R285">
        <v>1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18.283882192156799</v>
      </c>
      <c r="Y285">
        <v>0</v>
      </c>
      <c r="Z285">
        <v>6.6871004372252658</v>
      </c>
      <c r="AA285">
        <v>0</v>
      </c>
      <c r="AB285">
        <v>0</v>
      </c>
      <c r="AC285">
        <v>0</v>
      </c>
      <c r="AD285">
        <v>0</v>
      </c>
      <c r="AE285">
        <v>24.970982629382064</v>
      </c>
    </row>
    <row r="286" spans="1:31" x14ac:dyDescent="0.25">
      <c r="A286">
        <v>2142354</v>
      </c>
      <c r="B286">
        <v>1</v>
      </c>
      <c r="C286" t="s">
        <v>81</v>
      </c>
      <c r="D286" t="s">
        <v>118</v>
      </c>
      <c r="E286" t="s">
        <v>174</v>
      </c>
      <c r="F286" t="s">
        <v>1022</v>
      </c>
      <c r="G286" t="s">
        <v>171</v>
      </c>
      <c r="H286" t="s">
        <v>134</v>
      </c>
      <c r="I286" t="s">
        <v>135</v>
      </c>
      <c r="J286" t="s">
        <v>136</v>
      </c>
      <c r="K286" t="s">
        <v>137</v>
      </c>
      <c r="L286" t="s">
        <v>1023</v>
      </c>
      <c r="M286" t="s">
        <v>1024</v>
      </c>
      <c r="N286">
        <v>2.1063888880000001</v>
      </c>
      <c r="O286">
        <v>0</v>
      </c>
      <c r="P286">
        <v>84</v>
      </c>
      <c r="Q286">
        <v>0</v>
      </c>
      <c r="R286">
        <v>0</v>
      </c>
      <c r="S286">
        <v>0</v>
      </c>
      <c r="T286">
        <v>48</v>
      </c>
      <c r="U286">
        <v>0</v>
      </c>
      <c r="V286">
        <v>0</v>
      </c>
      <c r="W286">
        <v>0</v>
      </c>
      <c r="X286">
        <v>49.036368031824004</v>
      </c>
      <c r="Y286">
        <v>0</v>
      </c>
      <c r="Z286">
        <v>0</v>
      </c>
      <c r="AA286">
        <v>0</v>
      </c>
      <c r="AB286">
        <v>104.60086793103142</v>
      </c>
      <c r="AC286">
        <v>0</v>
      </c>
      <c r="AD286">
        <v>0</v>
      </c>
      <c r="AE286">
        <v>153.63723596285541</v>
      </c>
    </row>
    <row r="287" spans="1:31" x14ac:dyDescent="0.25">
      <c r="A287">
        <v>2142356</v>
      </c>
      <c r="B287">
        <v>1</v>
      </c>
      <c r="C287" t="s">
        <v>80</v>
      </c>
      <c r="D287" t="s">
        <v>85</v>
      </c>
      <c r="E287" t="s">
        <v>174</v>
      </c>
      <c r="F287" t="s">
        <v>1025</v>
      </c>
      <c r="G287" t="s">
        <v>235</v>
      </c>
      <c r="H287" t="s">
        <v>134</v>
      </c>
      <c r="I287" t="s">
        <v>135</v>
      </c>
      <c r="J287" t="s">
        <v>136</v>
      </c>
      <c r="K287" t="s">
        <v>236</v>
      </c>
      <c r="L287" t="s">
        <v>1026</v>
      </c>
      <c r="M287" t="s">
        <v>1027</v>
      </c>
      <c r="N287">
        <v>2.6787638880000002</v>
      </c>
      <c r="O287">
        <v>0</v>
      </c>
      <c r="P287">
        <v>108</v>
      </c>
      <c r="Q287">
        <v>0</v>
      </c>
      <c r="R287">
        <v>0</v>
      </c>
      <c r="S287">
        <v>0</v>
      </c>
      <c r="T287">
        <v>9</v>
      </c>
      <c r="U287">
        <v>0</v>
      </c>
      <c r="V287">
        <v>0</v>
      </c>
      <c r="W287">
        <v>0</v>
      </c>
      <c r="X287">
        <v>63.878231295430098</v>
      </c>
      <c r="Y287">
        <v>0</v>
      </c>
      <c r="Z287">
        <v>0</v>
      </c>
      <c r="AA287">
        <v>0</v>
      </c>
      <c r="AB287">
        <v>8.4764251722738617</v>
      </c>
      <c r="AC287">
        <v>0</v>
      </c>
      <c r="AD287">
        <v>0</v>
      </c>
      <c r="AE287">
        <v>72.354656467703961</v>
      </c>
    </row>
    <row r="288" spans="1:31" x14ac:dyDescent="0.25">
      <c r="A288">
        <v>2142358</v>
      </c>
      <c r="B288">
        <v>1</v>
      </c>
      <c r="C288" t="s">
        <v>81</v>
      </c>
      <c r="D288" t="s">
        <v>112</v>
      </c>
      <c r="E288" t="s">
        <v>146</v>
      </c>
      <c r="F288" t="s">
        <v>1028</v>
      </c>
      <c r="G288" t="s">
        <v>235</v>
      </c>
      <c r="H288" t="s">
        <v>143</v>
      </c>
      <c r="I288" t="s">
        <v>135</v>
      </c>
      <c r="J288" t="s">
        <v>136</v>
      </c>
      <c r="K288" t="s">
        <v>236</v>
      </c>
      <c r="L288" t="s">
        <v>1029</v>
      </c>
      <c r="M288" t="s">
        <v>1030</v>
      </c>
      <c r="N288">
        <v>6.8419444440000001</v>
      </c>
      <c r="O288">
        <v>0</v>
      </c>
      <c r="P288">
        <v>1310</v>
      </c>
      <c r="Q288">
        <v>0</v>
      </c>
      <c r="R288">
        <v>87</v>
      </c>
      <c r="S288">
        <v>0</v>
      </c>
      <c r="T288">
        <v>99</v>
      </c>
      <c r="U288">
        <v>0</v>
      </c>
      <c r="V288">
        <v>1</v>
      </c>
      <c r="W288">
        <v>0</v>
      </c>
      <c r="X288">
        <v>1766.865974616275</v>
      </c>
      <c r="Y288">
        <v>0</v>
      </c>
      <c r="Z288">
        <v>83.570900396501244</v>
      </c>
      <c r="AA288">
        <v>0</v>
      </c>
      <c r="AB288">
        <v>405.18007648255559</v>
      </c>
      <c r="AC288">
        <v>0</v>
      </c>
      <c r="AD288">
        <v>82.711469584634926</v>
      </c>
      <c r="AE288">
        <v>2338.3284210799666</v>
      </c>
    </row>
    <row r="289" spans="1:31" x14ac:dyDescent="0.25">
      <c r="A289">
        <v>2142359</v>
      </c>
      <c r="B289">
        <v>1</v>
      </c>
      <c r="C289" t="s">
        <v>81</v>
      </c>
      <c r="D289" t="s">
        <v>123</v>
      </c>
      <c r="E289" t="s">
        <v>196</v>
      </c>
      <c r="F289" t="s">
        <v>1031</v>
      </c>
      <c r="G289" t="s">
        <v>142</v>
      </c>
      <c r="H289" t="s">
        <v>143</v>
      </c>
      <c r="I289" t="s">
        <v>135</v>
      </c>
      <c r="J289" t="s">
        <v>136</v>
      </c>
      <c r="K289" t="s">
        <v>137</v>
      </c>
      <c r="L289" t="s">
        <v>1032</v>
      </c>
      <c r="M289" t="s">
        <v>1033</v>
      </c>
      <c r="N289">
        <v>4.0149999999999997</v>
      </c>
      <c r="O289">
        <v>1</v>
      </c>
      <c r="P289">
        <v>334</v>
      </c>
      <c r="Q289">
        <v>208</v>
      </c>
      <c r="R289">
        <v>62</v>
      </c>
      <c r="S289">
        <v>15</v>
      </c>
      <c r="T289">
        <v>32</v>
      </c>
      <c r="U289">
        <v>0</v>
      </c>
      <c r="V289">
        <v>0</v>
      </c>
      <c r="W289">
        <v>2.1033269038375999</v>
      </c>
      <c r="X289">
        <v>181.91195750861183</v>
      </c>
      <c r="Y289">
        <v>647.06300631072338</v>
      </c>
      <c r="Z289">
        <v>72.821351980428432</v>
      </c>
      <c r="AA289">
        <v>35.747361684381609</v>
      </c>
      <c r="AB289">
        <v>67.646577807084981</v>
      </c>
      <c r="AC289">
        <v>0</v>
      </c>
      <c r="AD289">
        <v>0</v>
      </c>
      <c r="AE289">
        <v>1007.2935821950679</v>
      </c>
    </row>
    <row r="290" spans="1:31" x14ac:dyDescent="0.25">
      <c r="A290">
        <v>2142360</v>
      </c>
      <c r="B290">
        <v>1</v>
      </c>
      <c r="C290" t="s">
        <v>80</v>
      </c>
      <c r="D290" t="s">
        <v>84</v>
      </c>
      <c r="E290" t="s">
        <v>174</v>
      </c>
      <c r="F290" t="s">
        <v>1034</v>
      </c>
      <c r="G290" t="s">
        <v>187</v>
      </c>
      <c r="H290" t="s">
        <v>134</v>
      </c>
      <c r="I290" t="s">
        <v>135</v>
      </c>
      <c r="J290" t="s">
        <v>136</v>
      </c>
      <c r="K290" t="s">
        <v>137</v>
      </c>
      <c r="L290" t="s">
        <v>1035</v>
      </c>
      <c r="M290" t="s">
        <v>1036</v>
      </c>
      <c r="N290">
        <v>3.915277777</v>
      </c>
      <c r="O290">
        <v>0</v>
      </c>
      <c r="P290">
        <v>275</v>
      </c>
      <c r="Q290">
        <v>0</v>
      </c>
      <c r="R290">
        <v>0</v>
      </c>
      <c r="S290">
        <v>0</v>
      </c>
      <c r="T290">
        <v>1</v>
      </c>
      <c r="U290">
        <v>0</v>
      </c>
      <c r="V290">
        <v>0</v>
      </c>
      <c r="W290">
        <v>0</v>
      </c>
      <c r="X290">
        <v>221.48232099253786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221.48232099253786</v>
      </c>
    </row>
    <row r="291" spans="1:31" x14ac:dyDescent="0.25">
      <c r="A291">
        <v>2142361</v>
      </c>
      <c r="B291">
        <v>1</v>
      </c>
      <c r="C291" t="s">
        <v>80</v>
      </c>
      <c r="D291" t="s">
        <v>90</v>
      </c>
      <c r="E291" t="s">
        <v>161</v>
      </c>
      <c r="F291" t="s">
        <v>1037</v>
      </c>
      <c r="G291" t="s">
        <v>538</v>
      </c>
      <c r="H291" t="s">
        <v>134</v>
      </c>
      <c r="I291" t="s">
        <v>135</v>
      </c>
      <c r="J291" t="s">
        <v>136</v>
      </c>
      <c r="K291" t="s">
        <v>236</v>
      </c>
      <c r="L291" t="s">
        <v>1038</v>
      </c>
      <c r="M291" t="s">
        <v>1039</v>
      </c>
      <c r="N291">
        <v>5.5927777770000002</v>
      </c>
      <c r="O291">
        <v>0</v>
      </c>
      <c r="P291">
        <v>676</v>
      </c>
      <c r="Q291">
        <v>0</v>
      </c>
      <c r="R291">
        <v>0</v>
      </c>
      <c r="S291">
        <v>0</v>
      </c>
      <c r="T291">
        <v>132</v>
      </c>
      <c r="U291">
        <v>0</v>
      </c>
      <c r="V291">
        <v>1</v>
      </c>
      <c r="W291">
        <v>0</v>
      </c>
      <c r="X291">
        <v>1038.3513234901523</v>
      </c>
      <c r="Y291">
        <v>0</v>
      </c>
      <c r="Z291">
        <v>0</v>
      </c>
      <c r="AA291">
        <v>0</v>
      </c>
      <c r="AB291">
        <v>572.1065071257018</v>
      </c>
      <c r="AC291">
        <v>0</v>
      </c>
      <c r="AD291">
        <v>8.7178755322513339</v>
      </c>
      <c r="AE291">
        <v>1619.1757061481055</v>
      </c>
    </row>
    <row r="292" spans="1:31" x14ac:dyDescent="0.25">
      <c r="A292">
        <v>2142363</v>
      </c>
      <c r="B292">
        <v>1</v>
      </c>
      <c r="C292" t="s">
        <v>81</v>
      </c>
      <c r="D292" t="s">
        <v>123</v>
      </c>
      <c r="E292" t="s">
        <v>196</v>
      </c>
      <c r="F292" t="s">
        <v>1040</v>
      </c>
      <c r="G292" t="s">
        <v>142</v>
      </c>
      <c r="H292" t="s">
        <v>143</v>
      </c>
      <c r="I292" t="s">
        <v>135</v>
      </c>
      <c r="J292" t="s">
        <v>136</v>
      </c>
      <c r="K292" t="s">
        <v>137</v>
      </c>
      <c r="L292" t="s">
        <v>1041</v>
      </c>
      <c r="M292" t="s">
        <v>1042</v>
      </c>
      <c r="N292">
        <v>0.100277777</v>
      </c>
      <c r="O292">
        <v>0</v>
      </c>
      <c r="P292">
        <v>341</v>
      </c>
      <c r="Q292">
        <v>4</v>
      </c>
      <c r="R292">
        <v>77</v>
      </c>
      <c r="S292">
        <v>3</v>
      </c>
      <c r="T292">
        <v>35</v>
      </c>
      <c r="U292">
        <v>0</v>
      </c>
      <c r="V292">
        <v>0</v>
      </c>
      <c r="W292">
        <v>0</v>
      </c>
      <c r="X292">
        <v>7.5525468934262578</v>
      </c>
      <c r="Y292">
        <v>1.7799198308030999</v>
      </c>
      <c r="Z292">
        <v>2.2358656548008078</v>
      </c>
      <c r="AA292">
        <v>1.8301957881038806</v>
      </c>
      <c r="AB292">
        <v>2.3669719862221084</v>
      </c>
      <c r="AC292">
        <v>0</v>
      </c>
      <c r="AD292">
        <v>0</v>
      </c>
      <c r="AE292">
        <v>15.765500153356154</v>
      </c>
    </row>
    <row r="293" spans="1:31" x14ac:dyDescent="0.25">
      <c r="A293">
        <v>2142364</v>
      </c>
      <c r="B293">
        <v>1</v>
      </c>
      <c r="C293" t="s">
        <v>80</v>
      </c>
      <c r="D293" t="s">
        <v>95</v>
      </c>
      <c r="E293" t="s">
        <v>196</v>
      </c>
      <c r="F293" t="s">
        <v>1043</v>
      </c>
      <c r="G293" t="s">
        <v>142</v>
      </c>
      <c r="H293" t="s">
        <v>143</v>
      </c>
      <c r="I293" t="s">
        <v>135</v>
      </c>
      <c r="J293" t="s">
        <v>136</v>
      </c>
      <c r="K293" t="s">
        <v>137</v>
      </c>
      <c r="L293" t="s">
        <v>1044</v>
      </c>
      <c r="M293" t="s">
        <v>1045</v>
      </c>
      <c r="N293">
        <v>0.36027777700000002</v>
      </c>
      <c r="O293">
        <v>1</v>
      </c>
      <c r="P293">
        <v>170</v>
      </c>
      <c r="Q293">
        <v>0</v>
      </c>
      <c r="R293">
        <v>1</v>
      </c>
      <c r="S293">
        <v>13</v>
      </c>
      <c r="T293">
        <v>13</v>
      </c>
      <c r="U293">
        <v>2</v>
      </c>
      <c r="V293">
        <v>0</v>
      </c>
      <c r="W293">
        <v>0.14837737240933332</v>
      </c>
      <c r="X293">
        <v>7.8913826568115564</v>
      </c>
      <c r="Y293">
        <v>0</v>
      </c>
      <c r="Z293">
        <v>1.4505678220099998E-2</v>
      </c>
      <c r="AA293">
        <v>13.150089633609774</v>
      </c>
      <c r="AB293">
        <v>2.7250312075319503</v>
      </c>
      <c r="AC293">
        <v>18.630993795337083</v>
      </c>
      <c r="AD293">
        <v>0</v>
      </c>
      <c r="AE293">
        <v>42.560380343919796</v>
      </c>
    </row>
    <row r="294" spans="1:31" x14ac:dyDescent="0.25">
      <c r="A294">
        <v>2142366</v>
      </c>
      <c r="B294">
        <v>1</v>
      </c>
      <c r="C294" t="s">
        <v>80</v>
      </c>
      <c r="D294" t="s">
        <v>103</v>
      </c>
      <c r="E294" t="s">
        <v>196</v>
      </c>
      <c r="F294" t="s">
        <v>1046</v>
      </c>
      <c r="G294" t="s">
        <v>142</v>
      </c>
      <c r="H294" t="s">
        <v>143</v>
      </c>
      <c r="I294" t="s">
        <v>135</v>
      </c>
      <c r="J294" t="s">
        <v>136</v>
      </c>
      <c r="K294" t="s">
        <v>137</v>
      </c>
      <c r="L294" t="s">
        <v>1047</v>
      </c>
      <c r="M294" t="s">
        <v>1048</v>
      </c>
      <c r="N294">
        <v>0.48888888800000002</v>
      </c>
      <c r="O294">
        <v>1</v>
      </c>
      <c r="P294">
        <v>0</v>
      </c>
      <c r="Q294">
        <v>3</v>
      </c>
      <c r="R294">
        <v>0</v>
      </c>
      <c r="S294">
        <v>5</v>
      </c>
      <c r="T294">
        <v>0</v>
      </c>
      <c r="U294">
        <v>2</v>
      </c>
      <c r="V294">
        <v>0</v>
      </c>
      <c r="W294">
        <v>0.28646999110399995</v>
      </c>
      <c r="X294">
        <v>0</v>
      </c>
      <c r="Y294">
        <v>17.905422846959997</v>
      </c>
      <c r="Z294">
        <v>0</v>
      </c>
      <c r="AA294">
        <v>160.9909161791187</v>
      </c>
      <c r="AB294">
        <v>0</v>
      </c>
      <c r="AC294">
        <v>29.457580888017333</v>
      </c>
      <c r="AD294">
        <v>0</v>
      </c>
      <c r="AE294">
        <v>208.64038990520004</v>
      </c>
    </row>
    <row r="295" spans="1:31" x14ac:dyDescent="0.25">
      <c r="A295">
        <v>2142369</v>
      </c>
      <c r="B295">
        <v>1</v>
      </c>
      <c r="C295" t="s">
        <v>80</v>
      </c>
      <c r="D295" t="s">
        <v>83</v>
      </c>
      <c r="E295" t="s">
        <v>161</v>
      </c>
      <c r="F295" t="s">
        <v>1049</v>
      </c>
      <c r="G295" t="s">
        <v>538</v>
      </c>
      <c r="H295" t="s">
        <v>134</v>
      </c>
      <c r="I295" t="s">
        <v>135</v>
      </c>
      <c r="J295" t="s">
        <v>136</v>
      </c>
      <c r="K295" t="s">
        <v>236</v>
      </c>
      <c r="L295" t="s">
        <v>1050</v>
      </c>
      <c r="M295" t="s">
        <v>1051</v>
      </c>
      <c r="N295">
        <v>0.419451666</v>
      </c>
      <c r="O295">
        <v>0</v>
      </c>
      <c r="P295">
        <v>339</v>
      </c>
      <c r="Q295">
        <v>0</v>
      </c>
      <c r="R295">
        <v>0</v>
      </c>
      <c r="S295">
        <v>0</v>
      </c>
      <c r="T295">
        <v>16</v>
      </c>
      <c r="U295">
        <v>0</v>
      </c>
      <c r="V295">
        <v>0</v>
      </c>
      <c r="W295">
        <v>0</v>
      </c>
      <c r="X295">
        <v>42.124002430246449</v>
      </c>
      <c r="Y295">
        <v>0</v>
      </c>
      <c r="Z295">
        <v>0</v>
      </c>
      <c r="AA295">
        <v>0</v>
      </c>
      <c r="AB295">
        <v>3.32939759896612</v>
      </c>
      <c r="AC295">
        <v>0</v>
      </c>
      <c r="AD295">
        <v>0</v>
      </c>
      <c r="AE295">
        <v>45.453400029212567</v>
      </c>
    </row>
    <row r="296" spans="1:31" x14ac:dyDescent="0.25">
      <c r="A296">
        <v>2142370</v>
      </c>
      <c r="B296">
        <v>1</v>
      </c>
      <c r="C296" t="s">
        <v>80</v>
      </c>
      <c r="D296" t="s">
        <v>100</v>
      </c>
      <c r="E296" t="s">
        <v>140</v>
      </c>
      <c r="F296" t="s">
        <v>1052</v>
      </c>
      <c r="G296" t="s">
        <v>226</v>
      </c>
      <c r="H296" t="s">
        <v>143</v>
      </c>
      <c r="I296" t="s">
        <v>135</v>
      </c>
      <c r="J296" t="s">
        <v>136</v>
      </c>
      <c r="K296" t="s">
        <v>137</v>
      </c>
      <c r="L296" t="s">
        <v>1053</v>
      </c>
      <c r="M296" t="s">
        <v>1054</v>
      </c>
      <c r="N296">
        <v>9.1944444E-2</v>
      </c>
      <c r="O296">
        <v>0</v>
      </c>
      <c r="P296">
        <v>9679</v>
      </c>
      <c r="Q296">
        <v>2</v>
      </c>
      <c r="R296">
        <v>51</v>
      </c>
      <c r="S296">
        <v>11</v>
      </c>
      <c r="T296">
        <v>828</v>
      </c>
      <c r="U296">
        <v>7</v>
      </c>
      <c r="V296">
        <v>8</v>
      </c>
      <c r="W296">
        <v>0</v>
      </c>
      <c r="X296">
        <v>207.25365009152964</v>
      </c>
      <c r="Y296">
        <v>0.14202273241313332</v>
      </c>
      <c r="Z296">
        <v>1.5639099146425002</v>
      </c>
      <c r="AA296">
        <v>7.721513310660157</v>
      </c>
      <c r="AB296">
        <v>80.363155379028285</v>
      </c>
      <c r="AC296">
        <v>58.864800552073376</v>
      </c>
      <c r="AD296">
        <v>47.549586113760263</v>
      </c>
      <c r="AE296">
        <v>403.4586380941073</v>
      </c>
    </row>
    <row r="297" spans="1:31" x14ac:dyDescent="0.25">
      <c r="A297">
        <v>2142371</v>
      </c>
      <c r="B297">
        <v>1</v>
      </c>
      <c r="C297" t="s">
        <v>80</v>
      </c>
      <c r="D297" t="s">
        <v>108</v>
      </c>
      <c r="E297" t="s">
        <v>161</v>
      </c>
      <c r="F297" t="s">
        <v>1055</v>
      </c>
      <c r="G297" t="s">
        <v>538</v>
      </c>
      <c r="H297" t="s">
        <v>134</v>
      </c>
      <c r="I297" t="s">
        <v>135</v>
      </c>
      <c r="J297" t="s">
        <v>136</v>
      </c>
      <c r="K297" t="s">
        <v>236</v>
      </c>
      <c r="L297" t="s">
        <v>1056</v>
      </c>
      <c r="M297" t="s">
        <v>1057</v>
      </c>
      <c r="N297">
        <v>8.6741666659999996</v>
      </c>
      <c r="O297">
        <v>0</v>
      </c>
      <c r="P297">
        <v>6</v>
      </c>
      <c r="Q297">
        <v>0</v>
      </c>
      <c r="R297">
        <v>25</v>
      </c>
      <c r="S297">
        <v>0</v>
      </c>
      <c r="T297">
        <v>3</v>
      </c>
      <c r="U297">
        <v>0</v>
      </c>
      <c r="V297">
        <v>0</v>
      </c>
      <c r="W297">
        <v>0</v>
      </c>
      <c r="X297">
        <v>14.360658518998935</v>
      </c>
      <c r="Y297">
        <v>0</v>
      </c>
      <c r="Z297">
        <v>94.031719287440012</v>
      </c>
      <c r="AA297">
        <v>0</v>
      </c>
      <c r="AB297">
        <v>19.274386832378603</v>
      </c>
      <c r="AC297">
        <v>0</v>
      </c>
      <c r="AD297">
        <v>0</v>
      </c>
      <c r="AE297">
        <v>127.66676463881754</v>
      </c>
    </row>
    <row r="298" spans="1:31" x14ac:dyDescent="0.25">
      <c r="A298">
        <v>2142373</v>
      </c>
      <c r="B298">
        <v>1</v>
      </c>
      <c r="C298" t="s">
        <v>81</v>
      </c>
      <c r="D298" t="s">
        <v>112</v>
      </c>
      <c r="E298" t="s">
        <v>146</v>
      </c>
      <c r="F298" t="s">
        <v>1058</v>
      </c>
      <c r="G298" t="s">
        <v>235</v>
      </c>
      <c r="H298" t="s">
        <v>143</v>
      </c>
      <c r="I298" t="s">
        <v>135</v>
      </c>
      <c r="J298" t="s">
        <v>136</v>
      </c>
      <c r="K298" t="s">
        <v>236</v>
      </c>
      <c r="L298" t="s">
        <v>1059</v>
      </c>
      <c r="M298" t="s">
        <v>1060</v>
      </c>
      <c r="N298">
        <v>1.1775</v>
      </c>
      <c r="O298">
        <v>0</v>
      </c>
      <c r="P298">
        <v>17780</v>
      </c>
      <c r="Q298">
        <v>11</v>
      </c>
      <c r="R298">
        <v>268</v>
      </c>
      <c r="S298">
        <v>3</v>
      </c>
      <c r="T298">
        <v>1417</v>
      </c>
      <c r="U298">
        <v>3</v>
      </c>
      <c r="V298">
        <v>5</v>
      </c>
      <c r="W298">
        <v>0</v>
      </c>
      <c r="X298">
        <v>3768.1505425810901</v>
      </c>
      <c r="Y298">
        <v>56.048728683171134</v>
      </c>
      <c r="Z298">
        <v>27.516761594976796</v>
      </c>
      <c r="AA298">
        <v>62.166163332897</v>
      </c>
      <c r="AB298">
        <v>938.34204161909827</v>
      </c>
      <c r="AC298">
        <v>65.259254087374956</v>
      </c>
      <c r="AD298">
        <v>193.11285088730881</v>
      </c>
      <c r="AE298">
        <v>5110.5963427859169</v>
      </c>
    </row>
    <row r="299" spans="1:31" x14ac:dyDescent="0.25">
      <c r="A299">
        <v>2142374</v>
      </c>
      <c r="B299">
        <v>1</v>
      </c>
      <c r="C299" t="s">
        <v>81</v>
      </c>
      <c r="D299" t="s">
        <v>112</v>
      </c>
      <c r="E299" t="s">
        <v>140</v>
      </c>
      <c r="F299" t="s">
        <v>1061</v>
      </c>
      <c r="G299" t="s">
        <v>226</v>
      </c>
      <c r="H299" t="s">
        <v>143</v>
      </c>
      <c r="I299" t="s">
        <v>135</v>
      </c>
      <c r="J299" t="s">
        <v>136</v>
      </c>
      <c r="K299" t="s">
        <v>137</v>
      </c>
      <c r="L299" t="s">
        <v>1062</v>
      </c>
      <c r="M299" t="s">
        <v>1063</v>
      </c>
      <c r="N299">
        <v>0.14833333300000001</v>
      </c>
      <c r="O299">
        <v>0</v>
      </c>
      <c r="P299">
        <v>200</v>
      </c>
      <c r="Q299">
        <v>9</v>
      </c>
      <c r="R299">
        <v>242</v>
      </c>
      <c r="S299">
        <v>8</v>
      </c>
      <c r="T299">
        <v>17</v>
      </c>
      <c r="U299">
        <v>0</v>
      </c>
      <c r="V299">
        <v>1</v>
      </c>
      <c r="W299">
        <v>0</v>
      </c>
      <c r="X299">
        <v>5.8826806892571479</v>
      </c>
      <c r="Y299">
        <v>0.32839257561560004</v>
      </c>
      <c r="Z299">
        <v>5.1403480418590508</v>
      </c>
      <c r="AA299">
        <v>18.466883729984204</v>
      </c>
      <c r="AB299">
        <v>1.1584368065007333</v>
      </c>
      <c r="AC299">
        <v>0</v>
      </c>
      <c r="AD299">
        <v>0.15156544910379999</v>
      </c>
      <c r="AE299">
        <v>31.128307292320535</v>
      </c>
    </row>
    <row r="300" spans="1:31" x14ac:dyDescent="0.25">
      <c r="A300">
        <v>2142375</v>
      </c>
      <c r="B300">
        <v>1</v>
      </c>
      <c r="C300" t="s">
        <v>81</v>
      </c>
      <c r="D300" t="s">
        <v>127</v>
      </c>
      <c r="E300" t="s">
        <v>146</v>
      </c>
      <c r="F300" t="s">
        <v>1064</v>
      </c>
      <c r="G300" t="s">
        <v>235</v>
      </c>
      <c r="H300" t="s">
        <v>143</v>
      </c>
      <c r="I300" t="s">
        <v>135</v>
      </c>
      <c r="J300" t="s">
        <v>136</v>
      </c>
      <c r="K300" t="s">
        <v>236</v>
      </c>
      <c r="L300" t="s">
        <v>1065</v>
      </c>
      <c r="M300" t="s">
        <v>1066</v>
      </c>
      <c r="N300">
        <v>4.9055555550000003</v>
      </c>
      <c r="O300">
        <v>0</v>
      </c>
      <c r="P300">
        <v>144</v>
      </c>
      <c r="Q300">
        <v>0</v>
      </c>
      <c r="R300">
        <v>3</v>
      </c>
      <c r="S300">
        <v>0</v>
      </c>
      <c r="T300">
        <v>5</v>
      </c>
      <c r="U300">
        <v>0</v>
      </c>
      <c r="V300">
        <v>0</v>
      </c>
      <c r="W300">
        <v>0</v>
      </c>
      <c r="X300">
        <v>109.5793955322424</v>
      </c>
      <c r="Y300">
        <v>0</v>
      </c>
      <c r="Z300">
        <v>3.7500408196683757</v>
      </c>
      <c r="AA300">
        <v>0</v>
      </c>
      <c r="AB300">
        <v>14.938765046377787</v>
      </c>
      <c r="AC300">
        <v>0</v>
      </c>
      <c r="AD300">
        <v>0</v>
      </c>
      <c r="AE300">
        <v>128.26820139828857</v>
      </c>
    </row>
    <row r="301" spans="1:31" x14ac:dyDescent="0.25">
      <c r="A301">
        <v>2142377</v>
      </c>
      <c r="B301">
        <v>1</v>
      </c>
      <c r="C301" t="s">
        <v>81</v>
      </c>
      <c r="D301" t="s">
        <v>123</v>
      </c>
      <c r="E301" t="s">
        <v>146</v>
      </c>
      <c r="F301" t="s">
        <v>1067</v>
      </c>
      <c r="G301" t="s">
        <v>538</v>
      </c>
      <c r="H301" t="s">
        <v>143</v>
      </c>
      <c r="I301" t="s">
        <v>135</v>
      </c>
      <c r="J301" t="s">
        <v>136</v>
      </c>
      <c r="K301" t="s">
        <v>236</v>
      </c>
      <c r="L301" t="s">
        <v>1068</v>
      </c>
      <c r="M301" t="s">
        <v>1069</v>
      </c>
      <c r="N301">
        <v>8.3550000000000004</v>
      </c>
      <c r="O301">
        <v>0</v>
      </c>
      <c r="P301">
        <v>0</v>
      </c>
      <c r="Q301">
        <v>0</v>
      </c>
      <c r="R301">
        <v>5</v>
      </c>
      <c r="S301">
        <v>0</v>
      </c>
      <c r="T301">
        <v>1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13.798837461801085</v>
      </c>
      <c r="AA301">
        <v>0</v>
      </c>
      <c r="AB301">
        <v>1.9378589372902668</v>
      </c>
      <c r="AC301">
        <v>0</v>
      </c>
      <c r="AD301">
        <v>0</v>
      </c>
      <c r="AE301">
        <v>15.736696399091352</v>
      </c>
    </row>
    <row r="302" spans="1:31" x14ac:dyDescent="0.25">
      <c r="A302">
        <v>2142381</v>
      </c>
      <c r="B302">
        <v>1</v>
      </c>
      <c r="C302" t="s">
        <v>80</v>
      </c>
      <c r="D302" t="s">
        <v>83</v>
      </c>
      <c r="E302" t="s">
        <v>161</v>
      </c>
      <c r="F302" t="s">
        <v>1070</v>
      </c>
      <c r="G302" t="s">
        <v>235</v>
      </c>
      <c r="H302" t="s">
        <v>134</v>
      </c>
      <c r="I302" t="s">
        <v>135</v>
      </c>
      <c r="J302" t="s">
        <v>136</v>
      </c>
      <c r="K302" t="s">
        <v>236</v>
      </c>
      <c r="L302" t="s">
        <v>1071</v>
      </c>
      <c r="M302" t="s">
        <v>1072</v>
      </c>
      <c r="N302">
        <v>6.6842611109999996</v>
      </c>
      <c r="O302">
        <v>0</v>
      </c>
      <c r="P302">
        <v>571</v>
      </c>
      <c r="Q302">
        <v>0</v>
      </c>
      <c r="R302">
        <v>0</v>
      </c>
      <c r="S302">
        <v>0</v>
      </c>
      <c r="T302">
        <v>22</v>
      </c>
      <c r="U302">
        <v>0</v>
      </c>
      <c r="V302">
        <v>0</v>
      </c>
      <c r="W302">
        <v>0</v>
      </c>
      <c r="X302">
        <v>775.55370782881641</v>
      </c>
      <c r="Y302">
        <v>0</v>
      </c>
      <c r="Z302">
        <v>0</v>
      </c>
      <c r="AA302">
        <v>0</v>
      </c>
      <c r="AB302">
        <v>68.526671165971962</v>
      </c>
      <c r="AC302">
        <v>0</v>
      </c>
      <c r="AD302">
        <v>0</v>
      </c>
      <c r="AE302">
        <v>844.08037899478836</v>
      </c>
    </row>
    <row r="303" spans="1:31" x14ac:dyDescent="0.25">
      <c r="A303">
        <v>2142384</v>
      </c>
      <c r="B303">
        <v>1</v>
      </c>
      <c r="C303" t="s">
        <v>80</v>
      </c>
      <c r="D303" t="s">
        <v>94</v>
      </c>
      <c r="E303" t="s">
        <v>140</v>
      </c>
      <c r="F303" t="s">
        <v>1073</v>
      </c>
      <c r="G303" t="s">
        <v>235</v>
      </c>
      <c r="H303" t="s">
        <v>143</v>
      </c>
      <c r="I303" t="s">
        <v>135</v>
      </c>
      <c r="J303" t="s">
        <v>136</v>
      </c>
      <c r="K303" t="s">
        <v>236</v>
      </c>
      <c r="L303" t="s">
        <v>1074</v>
      </c>
      <c r="M303" t="s">
        <v>1075</v>
      </c>
      <c r="N303">
        <v>1.3969750000000001</v>
      </c>
      <c r="O303">
        <v>0</v>
      </c>
      <c r="P303">
        <v>0</v>
      </c>
      <c r="Q303">
        <v>6</v>
      </c>
      <c r="R303">
        <v>21</v>
      </c>
      <c r="S303">
        <v>4</v>
      </c>
      <c r="T303">
        <v>1</v>
      </c>
      <c r="U303">
        <v>1</v>
      </c>
      <c r="V303">
        <v>0</v>
      </c>
      <c r="W303">
        <v>0</v>
      </c>
      <c r="X303">
        <v>0</v>
      </c>
      <c r="Y303">
        <v>15.121801981165001</v>
      </c>
      <c r="Z303">
        <v>8.3746040308708842</v>
      </c>
      <c r="AA303">
        <v>65.376942747271173</v>
      </c>
      <c r="AB303">
        <v>2.2125735650339555</v>
      </c>
      <c r="AC303">
        <v>192.88143325628417</v>
      </c>
      <c r="AD303">
        <v>0</v>
      </c>
      <c r="AE303">
        <v>283.96735558062517</v>
      </c>
    </row>
    <row r="304" spans="1:31" x14ac:dyDescent="0.25">
      <c r="A304">
        <v>2142386</v>
      </c>
      <c r="B304">
        <v>1</v>
      </c>
      <c r="C304" t="s">
        <v>80</v>
      </c>
      <c r="D304" t="s">
        <v>83</v>
      </c>
      <c r="E304" t="s">
        <v>146</v>
      </c>
      <c r="F304" t="s">
        <v>1076</v>
      </c>
      <c r="G304" t="s">
        <v>226</v>
      </c>
      <c r="H304" t="s">
        <v>143</v>
      </c>
      <c r="I304" t="s">
        <v>135</v>
      </c>
      <c r="J304" t="s">
        <v>136</v>
      </c>
      <c r="K304" t="s">
        <v>236</v>
      </c>
      <c r="L304" t="s">
        <v>1077</v>
      </c>
      <c r="M304" t="s">
        <v>1078</v>
      </c>
      <c r="N304">
        <v>0.38888888799999999</v>
      </c>
      <c r="O304">
        <v>0</v>
      </c>
      <c r="P304">
        <v>608</v>
      </c>
      <c r="Q304">
        <v>0</v>
      </c>
      <c r="R304">
        <v>0</v>
      </c>
      <c r="S304">
        <v>0</v>
      </c>
      <c r="T304">
        <v>18</v>
      </c>
      <c r="U304">
        <v>0</v>
      </c>
      <c r="V304">
        <v>0</v>
      </c>
      <c r="W304">
        <v>0</v>
      </c>
      <c r="X304">
        <v>66.067704289090031</v>
      </c>
      <c r="Y304">
        <v>0</v>
      </c>
      <c r="Z304">
        <v>0</v>
      </c>
      <c r="AA304">
        <v>0</v>
      </c>
      <c r="AB304">
        <v>2.4922607302599999</v>
      </c>
      <c r="AC304">
        <v>0</v>
      </c>
      <c r="AD304">
        <v>0</v>
      </c>
      <c r="AE304">
        <v>68.559965019350031</v>
      </c>
    </row>
    <row r="305" spans="1:31" x14ac:dyDescent="0.25">
      <c r="A305">
        <v>2142388</v>
      </c>
      <c r="B305">
        <v>1</v>
      </c>
      <c r="C305" t="s">
        <v>80</v>
      </c>
      <c r="D305" t="s">
        <v>104</v>
      </c>
      <c r="E305" t="s">
        <v>146</v>
      </c>
      <c r="F305" t="s">
        <v>1079</v>
      </c>
      <c r="G305" t="s">
        <v>167</v>
      </c>
      <c r="H305" t="s">
        <v>143</v>
      </c>
      <c r="I305" t="s">
        <v>135</v>
      </c>
      <c r="J305" t="s">
        <v>136</v>
      </c>
      <c r="K305" t="s">
        <v>137</v>
      </c>
      <c r="L305" t="s">
        <v>1080</v>
      </c>
      <c r="M305" t="s">
        <v>1081</v>
      </c>
      <c r="N305">
        <v>1.6363888879999999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1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4.3604672463116669</v>
      </c>
      <c r="AA305">
        <v>0</v>
      </c>
      <c r="AB305">
        <v>0</v>
      </c>
      <c r="AC305">
        <v>0</v>
      </c>
      <c r="AD305">
        <v>0</v>
      </c>
      <c r="AE305">
        <v>4.3604672463116669</v>
      </c>
    </row>
    <row r="306" spans="1:31" x14ac:dyDescent="0.25">
      <c r="A306">
        <v>2142389</v>
      </c>
      <c r="B306">
        <v>1</v>
      </c>
      <c r="C306" t="s">
        <v>81</v>
      </c>
      <c r="D306" t="s">
        <v>128</v>
      </c>
      <c r="E306" t="s">
        <v>174</v>
      </c>
      <c r="F306" t="s">
        <v>1082</v>
      </c>
      <c r="G306" t="s">
        <v>384</v>
      </c>
      <c r="H306" t="s">
        <v>134</v>
      </c>
      <c r="I306" t="s">
        <v>135</v>
      </c>
      <c r="J306" t="s">
        <v>136</v>
      </c>
      <c r="K306" t="s">
        <v>137</v>
      </c>
      <c r="L306" t="s">
        <v>1083</v>
      </c>
      <c r="M306" t="s">
        <v>1084</v>
      </c>
      <c r="N306">
        <v>2.6797222220000001</v>
      </c>
      <c r="O306">
        <v>0</v>
      </c>
      <c r="P306">
        <v>119</v>
      </c>
      <c r="Q306">
        <v>0</v>
      </c>
      <c r="R306">
        <v>6</v>
      </c>
      <c r="S306">
        <v>0</v>
      </c>
      <c r="T306">
        <v>6</v>
      </c>
      <c r="U306">
        <v>0</v>
      </c>
      <c r="V306">
        <v>0</v>
      </c>
      <c r="W306">
        <v>0</v>
      </c>
      <c r="X306">
        <v>53.734933808889821</v>
      </c>
      <c r="Y306">
        <v>0</v>
      </c>
      <c r="Z306">
        <v>1.0836523870495001</v>
      </c>
      <c r="AA306">
        <v>0</v>
      </c>
      <c r="AB306">
        <v>7.6111044303705837</v>
      </c>
      <c r="AC306">
        <v>0</v>
      </c>
      <c r="AD306">
        <v>0</v>
      </c>
      <c r="AE306">
        <v>62.429690626309899</v>
      </c>
    </row>
    <row r="307" spans="1:31" x14ac:dyDescent="0.25">
      <c r="A307">
        <v>2142390</v>
      </c>
      <c r="B307">
        <v>1</v>
      </c>
      <c r="C307" t="s">
        <v>81</v>
      </c>
      <c r="D307" t="s">
        <v>120</v>
      </c>
      <c r="E307" t="s">
        <v>196</v>
      </c>
      <c r="F307" t="s">
        <v>197</v>
      </c>
      <c r="G307" t="s">
        <v>142</v>
      </c>
      <c r="H307" t="s">
        <v>143</v>
      </c>
      <c r="I307" t="s">
        <v>135</v>
      </c>
      <c r="J307" t="s">
        <v>136</v>
      </c>
      <c r="K307" t="s">
        <v>137</v>
      </c>
      <c r="L307" t="s">
        <v>1085</v>
      </c>
      <c r="M307" t="s">
        <v>1086</v>
      </c>
      <c r="N307">
        <v>1.8033333330000001</v>
      </c>
      <c r="O307">
        <v>1</v>
      </c>
      <c r="P307">
        <v>122</v>
      </c>
      <c r="Q307">
        <v>23</v>
      </c>
      <c r="R307">
        <v>11</v>
      </c>
      <c r="S307">
        <v>1</v>
      </c>
      <c r="T307">
        <v>7</v>
      </c>
      <c r="U307">
        <v>0</v>
      </c>
      <c r="V307">
        <v>0</v>
      </c>
      <c r="W307">
        <v>0.69747953249670003</v>
      </c>
      <c r="X307">
        <v>48.59084485517387</v>
      </c>
      <c r="Y307">
        <v>86.657215445511753</v>
      </c>
      <c r="Z307">
        <v>35.776825334719618</v>
      </c>
      <c r="AA307">
        <v>0.98996278918477509</v>
      </c>
      <c r="AB307">
        <v>1.2732236429323252</v>
      </c>
      <c r="AC307">
        <v>0</v>
      </c>
      <c r="AD307">
        <v>0</v>
      </c>
      <c r="AE307">
        <v>173.98555160001905</v>
      </c>
    </row>
    <row r="308" spans="1:31" x14ac:dyDescent="0.25">
      <c r="A308">
        <v>2142391</v>
      </c>
      <c r="B308">
        <v>1</v>
      </c>
      <c r="C308" t="s">
        <v>80</v>
      </c>
      <c r="D308" t="s">
        <v>84</v>
      </c>
      <c r="E308" t="s">
        <v>174</v>
      </c>
      <c r="F308" t="s">
        <v>1087</v>
      </c>
      <c r="G308" t="s">
        <v>163</v>
      </c>
      <c r="H308" t="s">
        <v>134</v>
      </c>
      <c r="I308" t="s">
        <v>135</v>
      </c>
      <c r="J308" t="s">
        <v>136</v>
      </c>
      <c r="K308" t="s">
        <v>137</v>
      </c>
      <c r="L308" t="s">
        <v>1088</v>
      </c>
      <c r="M308" t="s">
        <v>1089</v>
      </c>
      <c r="N308">
        <v>0.46694444400000001</v>
      </c>
      <c r="O308">
        <v>0</v>
      </c>
      <c r="P308">
        <v>116</v>
      </c>
      <c r="Q308">
        <v>0</v>
      </c>
      <c r="R308">
        <v>0</v>
      </c>
      <c r="S308">
        <v>0</v>
      </c>
      <c r="T308">
        <v>7</v>
      </c>
      <c r="U308">
        <v>0</v>
      </c>
      <c r="V308">
        <v>0</v>
      </c>
      <c r="W308">
        <v>0</v>
      </c>
      <c r="X308">
        <v>11.587784322317287</v>
      </c>
      <c r="Y308">
        <v>0</v>
      </c>
      <c r="Z308">
        <v>0</v>
      </c>
      <c r="AA308">
        <v>0</v>
      </c>
      <c r="AB308">
        <v>9.5034841750218231</v>
      </c>
      <c r="AC308">
        <v>0</v>
      </c>
      <c r="AD308">
        <v>0</v>
      </c>
      <c r="AE308">
        <v>21.091268497339108</v>
      </c>
    </row>
    <row r="309" spans="1:31" x14ac:dyDescent="0.25">
      <c r="A309">
        <v>2142392</v>
      </c>
      <c r="B309">
        <v>1</v>
      </c>
      <c r="C309" t="s">
        <v>80</v>
      </c>
      <c r="D309" t="s">
        <v>107</v>
      </c>
      <c r="E309" t="s">
        <v>161</v>
      </c>
      <c r="F309" t="s">
        <v>1090</v>
      </c>
      <c r="G309" t="s">
        <v>538</v>
      </c>
      <c r="H309" t="s">
        <v>134</v>
      </c>
      <c r="I309" t="s">
        <v>135</v>
      </c>
      <c r="J309" t="s">
        <v>136</v>
      </c>
      <c r="K309" t="s">
        <v>236</v>
      </c>
      <c r="L309" t="s">
        <v>1091</v>
      </c>
      <c r="M309" t="s">
        <v>1092</v>
      </c>
      <c r="N309">
        <v>7.8888888880000003</v>
      </c>
      <c r="O309">
        <v>0</v>
      </c>
      <c r="P309">
        <v>345</v>
      </c>
      <c r="Q309">
        <v>0</v>
      </c>
      <c r="R309">
        <v>0</v>
      </c>
      <c r="S309">
        <v>0</v>
      </c>
      <c r="T309">
        <v>162</v>
      </c>
      <c r="U309">
        <v>0</v>
      </c>
      <c r="V309">
        <v>1</v>
      </c>
      <c r="W309">
        <v>0</v>
      </c>
      <c r="X309">
        <v>631.44722277190124</v>
      </c>
      <c r="Y309">
        <v>0</v>
      </c>
      <c r="Z309">
        <v>0</v>
      </c>
      <c r="AA309">
        <v>0</v>
      </c>
      <c r="AB309">
        <v>966.57955613694992</v>
      </c>
      <c r="AC309">
        <v>0</v>
      </c>
      <c r="AD309">
        <v>46.889484808603733</v>
      </c>
      <c r="AE309">
        <v>1644.916263717455</v>
      </c>
    </row>
    <row r="310" spans="1:31" x14ac:dyDescent="0.25">
      <c r="A310">
        <v>2142396</v>
      </c>
      <c r="B310">
        <v>1</v>
      </c>
      <c r="C310" t="s">
        <v>81</v>
      </c>
      <c r="D310" t="s">
        <v>127</v>
      </c>
      <c r="E310" t="s">
        <v>146</v>
      </c>
      <c r="F310" t="s">
        <v>1093</v>
      </c>
      <c r="G310" t="s">
        <v>142</v>
      </c>
      <c r="H310" t="s">
        <v>143</v>
      </c>
      <c r="I310" t="s">
        <v>135</v>
      </c>
      <c r="J310" t="s">
        <v>136</v>
      </c>
      <c r="K310" t="s">
        <v>137</v>
      </c>
      <c r="L310" t="s">
        <v>1094</v>
      </c>
      <c r="M310" t="s">
        <v>1095</v>
      </c>
      <c r="N310">
        <v>0.36416666600000003</v>
      </c>
      <c r="O310">
        <v>0</v>
      </c>
      <c r="P310">
        <v>845</v>
      </c>
      <c r="Q310">
        <v>9</v>
      </c>
      <c r="R310">
        <v>24</v>
      </c>
      <c r="S310">
        <v>2</v>
      </c>
      <c r="T310">
        <v>100</v>
      </c>
      <c r="U310">
        <v>0</v>
      </c>
      <c r="V310">
        <v>1</v>
      </c>
      <c r="W310">
        <v>0</v>
      </c>
      <c r="X310">
        <v>71.060578967282765</v>
      </c>
      <c r="Y310">
        <v>0.45578638462315002</v>
      </c>
      <c r="Z310">
        <v>1.3746535534416002</v>
      </c>
      <c r="AA310">
        <v>5.643682638138225</v>
      </c>
      <c r="AB310">
        <v>17.719823239762064</v>
      </c>
      <c r="AC310">
        <v>0</v>
      </c>
      <c r="AD310">
        <v>9.1724115827859993</v>
      </c>
      <c r="AE310">
        <v>105.42693636603381</v>
      </c>
    </row>
    <row r="311" spans="1:31" x14ac:dyDescent="0.25">
      <c r="A311">
        <v>2142397</v>
      </c>
      <c r="B311">
        <v>1</v>
      </c>
      <c r="C311" t="s">
        <v>80</v>
      </c>
      <c r="D311" t="s">
        <v>106</v>
      </c>
      <c r="E311" t="s">
        <v>196</v>
      </c>
      <c r="F311" t="s">
        <v>710</v>
      </c>
      <c r="G311" t="s">
        <v>235</v>
      </c>
      <c r="H311" t="s">
        <v>143</v>
      </c>
      <c r="I311" t="s">
        <v>135</v>
      </c>
      <c r="J311" t="s">
        <v>136</v>
      </c>
      <c r="K311" t="s">
        <v>236</v>
      </c>
      <c r="L311" t="s">
        <v>1096</v>
      </c>
      <c r="M311" t="s">
        <v>1097</v>
      </c>
      <c r="N311">
        <v>6.1869444439999999</v>
      </c>
      <c r="O311">
        <v>0</v>
      </c>
      <c r="P311">
        <v>326</v>
      </c>
      <c r="Q311">
        <v>0</v>
      </c>
      <c r="R311">
        <v>24</v>
      </c>
      <c r="S311">
        <v>3</v>
      </c>
      <c r="T311">
        <v>58</v>
      </c>
      <c r="U311">
        <v>0</v>
      </c>
      <c r="V311">
        <v>0</v>
      </c>
      <c r="W311">
        <v>0</v>
      </c>
      <c r="X311">
        <v>344.03525469507406</v>
      </c>
      <c r="Y311">
        <v>0</v>
      </c>
      <c r="Z311">
        <v>52.808467334670439</v>
      </c>
      <c r="AA311">
        <v>101.1920548077387</v>
      </c>
      <c r="AB311">
        <v>177.36547025529114</v>
      </c>
      <c r="AC311">
        <v>0</v>
      </c>
      <c r="AD311">
        <v>0</v>
      </c>
      <c r="AE311">
        <v>675.40124709277438</v>
      </c>
    </row>
    <row r="312" spans="1:31" x14ac:dyDescent="0.25">
      <c r="A312">
        <v>2142399</v>
      </c>
      <c r="B312">
        <v>1</v>
      </c>
      <c r="C312" t="s">
        <v>80</v>
      </c>
      <c r="D312" t="s">
        <v>96</v>
      </c>
      <c r="E312" t="s">
        <v>174</v>
      </c>
      <c r="F312" t="s">
        <v>1098</v>
      </c>
      <c r="G312" t="s">
        <v>163</v>
      </c>
      <c r="H312" t="s">
        <v>134</v>
      </c>
      <c r="I312" t="s">
        <v>135</v>
      </c>
      <c r="J312" t="s">
        <v>136</v>
      </c>
      <c r="K312" t="s">
        <v>137</v>
      </c>
      <c r="L312" t="s">
        <v>1099</v>
      </c>
      <c r="M312" t="s">
        <v>1100</v>
      </c>
      <c r="N312">
        <v>3.2772222219999998</v>
      </c>
      <c r="O312">
        <v>0</v>
      </c>
      <c r="P312">
        <v>178</v>
      </c>
      <c r="Q312">
        <v>0</v>
      </c>
      <c r="R312">
        <v>0</v>
      </c>
      <c r="S312">
        <v>0</v>
      </c>
      <c r="T312">
        <v>7</v>
      </c>
      <c r="U312">
        <v>0</v>
      </c>
      <c r="V312">
        <v>0</v>
      </c>
      <c r="W312">
        <v>0</v>
      </c>
      <c r="X312">
        <v>261.32555274891121</v>
      </c>
      <c r="Y312">
        <v>0</v>
      </c>
      <c r="Z312">
        <v>0</v>
      </c>
      <c r="AA312">
        <v>0</v>
      </c>
      <c r="AB312">
        <v>14.152357914730553</v>
      </c>
      <c r="AC312">
        <v>0</v>
      </c>
      <c r="AD312">
        <v>0</v>
      </c>
      <c r="AE312">
        <v>275.47791066364175</v>
      </c>
    </row>
    <row r="313" spans="1:31" x14ac:dyDescent="0.25">
      <c r="A313">
        <v>2142400</v>
      </c>
      <c r="B313">
        <v>1</v>
      </c>
      <c r="C313" t="s">
        <v>80</v>
      </c>
      <c r="D313" t="s">
        <v>83</v>
      </c>
      <c r="E313" t="s">
        <v>161</v>
      </c>
      <c r="F313" t="s">
        <v>1049</v>
      </c>
      <c r="G313" t="s">
        <v>538</v>
      </c>
      <c r="H313" t="s">
        <v>134</v>
      </c>
      <c r="I313" t="s">
        <v>135</v>
      </c>
      <c r="J313" t="s">
        <v>136</v>
      </c>
      <c r="K313" t="s">
        <v>236</v>
      </c>
      <c r="L313" t="s">
        <v>1101</v>
      </c>
      <c r="M313" t="s">
        <v>1102</v>
      </c>
      <c r="N313">
        <v>7.6675000000000004</v>
      </c>
      <c r="O313">
        <v>0</v>
      </c>
      <c r="P313">
        <v>339</v>
      </c>
      <c r="Q313">
        <v>0</v>
      </c>
      <c r="R313">
        <v>0</v>
      </c>
      <c r="S313">
        <v>0</v>
      </c>
      <c r="T313">
        <v>16</v>
      </c>
      <c r="U313">
        <v>0</v>
      </c>
      <c r="V313">
        <v>0</v>
      </c>
      <c r="W313">
        <v>0</v>
      </c>
      <c r="X313">
        <v>749.74531631465197</v>
      </c>
      <c r="Y313">
        <v>0</v>
      </c>
      <c r="Z313">
        <v>0</v>
      </c>
      <c r="AA313">
        <v>0</v>
      </c>
      <c r="AB313">
        <v>58.970498005272965</v>
      </c>
      <c r="AC313">
        <v>0</v>
      </c>
      <c r="AD313">
        <v>0</v>
      </c>
      <c r="AE313">
        <v>808.7158143199249</v>
      </c>
    </row>
    <row r="314" spans="1:31" x14ac:dyDescent="0.25">
      <c r="A314">
        <v>2142401</v>
      </c>
      <c r="B314">
        <v>1</v>
      </c>
      <c r="C314" t="s">
        <v>80</v>
      </c>
      <c r="D314" t="s">
        <v>96</v>
      </c>
      <c r="E314" t="s">
        <v>174</v>
      </c>
      <c r="F314" t="s">
        <v>1103</v>
      </c>
      <c r="G314" t="s">
        <v>163</v>
      </c>
      <c r="H314" t="s">
        <v>134</v>
      </c>
      <c r="I314" t="s">
        <v>135</v>
      </c>
      <c r="J314" t="s">
        <v>136</v>
      </c>
      <c r="K314" t="s">
        <v>137</v>
      </c>
      <c r="L314" t="s">
        <v>1104</v>
      </c>
      <c r="M314" t="s">
        <v>1105</v>
      </c>
      <c r="N314">
        <v>1.907777777</v>
      </c>
      <c r="O314">
        <v>0</v>
      </c>
      <c r="P314">
        <v>111</v>
      </c>
      <c r="Q314">
        <v>0</v>
      </c>
      <c r="R314">
        <v>0</v>
      </c>
      <c r="S314">
        <v>0</v>
      </c>
      <c r="T314">
        <v>23</v>
      </c>
      <c r="U314">
        <v>0</v>
      </c>
      <c r="V314">
        <v>0</v>
      </c>
      <c r="W314">
        <v>0</v>
      </c>
      <c r="X314">
        <v>76.964145712975252</v>
      </c>
      <c r="Y314">
        <v>0</v>
      </c>
      <c r="Z314">
        <v>0</v>
      </c>
      <c r="AA314">
        <v>0</v>
      </c>
      <c r="AB314">
        <v>138.02827146722754</v>
      </c>
      <c r="AC314">
        <v>0</v>
      </c>
      <c r="AD314">
        <v>0</v>
      </c>
      <c r="AE314">
        <v>214.99241718020278</v>
      </c>
    </row>
    <row r="315" spans="1:31" x14ac:dyDescent="0.25">
      <c r="A315">
        <v>2142402</v>
      </c>
      <c r="B315">
        <v>1</v>
      </c>
      <c r="C315" t="s">
        <v>80</v>
      </c>
      <c r="D315" t="s">
        <v>90</v>
      </c>
      <c r="E315" t="s">
        <v>174</v>
      </c>
      <c r="F315" t="s">
        <v>1106</v>
      </c>
      <c r="G315" t="s">
        <v>538</v>
      </c>
      <c r="H315" t="s">
        <v>134</v>
      </c>
      <c r="I315" t="s">
        <v>135</v>
      </c>
      <c r="J315" t="s">
        <v>136</v>
      </c>
      <c r="K315" t="s">
        <v>236</v>
      </c>
      <c r="L315" t="s">
        <v>1107</v>
      </c>
      <c r="M315" t="s">
        <v>1108</v>
      </c>
      <c r="N315">
        <v>2.3339722219999999</v>
      </c>
      <c r="O315">
        <v>0</v>
      </c>
      <c r="P315">
        <v>234</v>
      </c>
      <c r="Q315">
        <v>0</v>
      </c>
      <c r="R315">
        <v>0</v>
      </c>
      <c r="S315">
        <v>0</v>
      </c>
      <c r="T315">
        <v>33</v>
      </c>
      <c r="U315">
        <v>0</v>
      </c>
      <c r="V315">
        <v>1</v>
      </c>
      <c r="W315">
        <v>0</v>
      </c>
      <c r="X315">
        <v>115.80756032630705</v>
      </c>
      <c r="Y315">
        <v>0</v>
      </c>
      <c r="Z315">
        <v>0</v>
      </c>
      <c r="AA315">
        <v>0</v>
      </c>
      <c r="AB315">
        <v>38.005916300362387</v>
      </c>
      <c r="AC315">
        <v>0</v>
      </c>
      <c r="AD315">
        <v>71.852773154120257</v>
      </c>
      <c r="AE315">
        <v>225.66624978078971</v>
      </c>
    </row>
    <row r="316" spans="1:31" x14ac:dyDescent="0.25">
      <c r="A316">
        <v>2142406</v>
      </c>
      <c r="B316">
        <v>1</v>
      </c>
      <c r="C316" t="s">
        <v>81</v>
      </c>
      <c r="D316" t="s">
        <v>117</v>
      </c>
      <c r="E316" t="s">
        <v>196</v>
      </c>
      <c r="F316" t="s">
        <v>1109</v>
      </c>
      <c r="G316" t="s">
        <v>142</v>
      </c>
      <c r="H316" t="s">
        <v>143</v>
      </c>
      <c r="I316" t="s">
        <v>148</v>
      </c>
      <c r="J316" t="s">
        <v>136</v>
      </c>
      <c r="K316" t="s">
        <v>137</v>
      </c>
      <c r="L316" t="s">
        <v>1110</v>
      </c>
      <c r="M316" t="s">
        <v>1111</v>
      </c>
      <c r="N316">
        <v>8.3333330000000001E-3</v>
      </c>
      <c r="O316">
        <v>0</v>
      </c>
      <c r="P316">
        <v>959</v>
      </c>
      <c r="Q316">
        <v>8</v>
      </c>
      <c r="R316">
        <v>49</v>
      </c>
      <c r="S316">
        <v>5</v>
      </c>
      <c r="T316">
        <v>102</v>
      </c>
      <c r="U316">
        <v>2</v>
      </c>
      <c r="V316">
        <v>0</v>
      </c>
      <c r="W316">
        <v>0</v>
      </c>
      <c r="X316">
        <v>1.0519418171784995</v>
      </c>
      <c r="Y316">
        <v>0.24807944998499998</v>
      </c>
      <c r="Z316">
        <v>7.352372797225E-2</v>
      </c>
      <c r="AA316">
        <v>0.28870993173299997</v>
      </c>
      <c r="AB316">
        <v>0.50833651951083347</v>
      </c>
      <c r="AC316">
        <v>1.0470941307900001</v>
      </c>
      <c r="AD316">
        <v>0</v>
      </c>
      <c r="AE316">
        <v>3.2176855771695831</v>
      </c>
    </row>
    <row r="317" spans="1:31" x14ac:dyDescent="0.25">
      <c r="A317">
        <v>2142408</v>
      </c>
      <c r="B317">
        <v>1</v>
      </c>
      <c r="C317" t="s">
        <v>80</v>
      </c>
      <c r="D317" t="s">
        <v>90</v>
      </c>
      <c r="E317" t="s">
        <v>174</v>
      </c>
      <c r="F317" t="s">
        <v>1112</v>
      </c>
      <c r="G317" t="s">
        <v>374</v>
      </c>
      <c r="H317" t="s">
        <v>134</v>
      </c>
      <c r="I317" t="s">
        <v>135</v>
      </c>
      <c r="J317" t="s">
        <v>136</v>
      </c>
      <c r="K317" t="s">
        <v>137</v>
      </c>
      <c r="L317" t="s">
        <v>1113</v>
      </c>
      <c r="M317" t="s">
        <v>1114</v>
      </c>
      <c r="N317">
        <v>4.1325000000000003</v>
      </c>
      <c r="O317">
        <v>0</v>
      </c>
      <c r="P317">
        <v>140</v>
      </c>
      <c r="Q317">
        <v>0</v>
      </c>
      <c r="R317">
        <v>0</v>
      </c>
      <c r="S317">
        <v>0</v>
      </c>
      <c r="T317">
        <v>9</v>
      </c>
      <c r="U317">
        <v>0</v>
      </c>
      <c r="V317">
        <v>0</v>
      </c>
      <c r="W317">
        <v>0</v>
      </c>
      <c r="X317">
        <v>129.43851332021026</v>
      </c>
      <c r="Y317">
        <v>0</v>
      </c>
      <c r="Z317">
        <v>0</v>
      </c>
      <c r="AA317">
        <v>0</v>
      </c>
      <c r="AB317">
        <v>31.447170856235189</v>
      </c>
      <c r="AC317">
        <v>0</v>
      </c>
      <c r="AD317">
        <v>0</v>
      </c>
      <c r="AE317">
        <v>160.88568417644547</v>
      </c>
    </row>
    <row r="318" spans="1:31" x14ac:dyDescent="0.25">
      <c r="A318">
        <v>2142410</v>
      </c>
      <c r="B318">
        <v>1</v>
      </c>
      <c r="C318" t="s">
        <v>81</v>
      </c>
      <c r="D318" t="s">
        <v>120</v>
      </c>
      <c r="E318" t="s">
        <v>161</v>
      </c>
      <c r="F318" t="s">
        <v>1115</v>
      </c>
      <c r="G318" t="s">
        <v>235</v>
      </c>
      <c r="H318" t="s">
        <v>134</v>
      </c>
      <c r="I318" t="s">
        <v>135</v>
      </c>
      <c r="J318" t="s">
        <v>136</v>
      </c>
      <c r="K318" t="s">
        <v>236</v>
      </c>
      <c r="L318" t="s">
        <v>1116</v>
      </c>
      <c r="M318" t="s">
        <v>1117</v>
      </c>
      <c r="N318">
        <v>1.0344841659999999</v>
      </c>
      <c r="O318">
        <v>0</v>
      </c>
      <c r="P318">
        <v>280</v>
      </c>
      <c r="Q318">
        <v>0</v>
      </c>
      <c r="R318">
        <v>0</v>
      </c>
      <c r="S318">
        <v>0</v>
      </c>
      <c r="T318">
        <v>48</v>
      </c>
      <c r="U318">
        <v>0</v>
      </c>
      <c r="V318">
        <v>0</v>
      </c>
      <c r="W318">
        <v>0</v>
      </c>
      <c r="X318">
        <v>86.151802805791817</v>
      </c>
      <c r="Y318">
        <v>0</v>
      </c>
      <c r="Z318">
        <v>0</v>
      </c>
      <c r="AA318">
        <v>0</v>
      </c>
      <c r="AB318">
        <v>38.909796458035501</v>
      </c>
      <c r="AC318">
        <v>0</v>
      </c>
      <c r="AD318">
        <v>0</v>
      </c>
      <c r="AE318">
        <v>125.06159926382732</v>
      </c>
    </row>
    <row r="319" spans="1:31" x14ac:dyDescent="0.25">
      <c r="A319">
        <v>2142412</v>
      </c>
      <c r="B319">
        <v>1</v>
      </c>
      <c r="C319" t="s">
        <v>81</v>
      </c>
      <c r="D319" t="s">
        <v>118</v>
      </c>
      <c r="E319" t="s">
        <v>196</v>
      </c>
      <c r="F319" t="s">
        <v>1118</v>
      </c>
      <c r="G319" t="s">
        <v>142</v>
      </c>
      <c r="H319" t="s">
        <v>143</v>
      </c>
      <c r="I319" t="s">
        <v>148</v>
      </c>
      <c r="J319" t="s">
        <v>136</v>
      </c>
      <c r="K319" t="s">
        <v>137</v>
      </c>
      <c r="L319" t="s">
        <v>1119</v>
      </c>
      <c r="M319" t="s">
        <v>1120</v>
      </c>
      <c r="N319">
        <v>1.9444444000000002E-2</v>
      </c>
      <c r="O319">
        <v>1</v>
      </c>
      <c r="P319">
        <v>367</v>
      </c>
      <c r="Q319">
        <v>113</v>
      </c>
      <c r="R319">
        <v>83</v>
      </c>
      <c r="S319">
        <v>13</v>
      </c>
      <c r="T319">
        <v>38</v>
      </c>
      <c r="U319">
        <v>2</v>
      </c>
      <c r="V319">
        <v>0</v>
      </c>
      <c r="W319">
        <v>7.1673270900000016E-3</v>
      </c>
      <c r="X319">
        <v>1.2218335188558336</v>
      </c>
      <c r="Y319">
        <v>2.8240453180957488</v>
      </c>
      <c r="Z319">
        <v>0.9413570223856943</v>
      </c>
      <c r="AA319">
        <v>1.3466332773249998</v>
      </c>
      <c r="AB319">
        <v>0.25460945745666674</v>
      </c>
      <c r="AC319">
        <v>2.7784902896625003</v>
      </c>
      <c r="AD319">
        <v>0</v>
      </c>
      <c r="AE319">
        <v>9.374136210871443</v>
      </c>
    </row>
    <row r="320" spans="1:31" x14ac:dyDescent="0.25">
      <c r="A320">
        <v>2142413</v>
      </c>
      <c r="B320">
        <v>1</v>
      </c>
      <c r="C320" t="s">
        <v>80</v>
      </c>
      <c r="D320" t="s">
        <v>96</v>
      </c>
      <c r="E320" t="s">
        <v>131</v>
      </c>
      <c r="F320" t="s">
        <v>1121</v>
      </c>
      <c r="G320" t="s">
        <v>133</v>
      </c>
      <c r="H320" t="s">
        <v>134</v>
      </c>
      <c r="I320" t="s">
        <v>135</v>
      </c>
      <c r="J320" t="s">
        <v>136</v>
      </c>
      <c r="K320" t="s">
        <v>137</v>
      </c>
      <c r="L320" t="s">
        <v>1122</v>
      </c>
      <c r="M320" t="s">
        <v>1123</v>
      </c>
      <c r="N320">
        <v>2.7341666660000001</v>
      </c>
      <c r="O320">
        <v>0</v>
      </c>
      <c r="P320">
        <v>1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0.28657542619136672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0.28657542619136672</v>
      </c>
    </row>
    <row r="321" spans="1:31" x14ac:dyDescent="0.25">
      <c r="A321">
        <v>2142415</v>
      </c>
      <c r="B321">
        <v>1</v>
      </c>
      <c r="C321" t="s">
        <v>81</v>
      </c>
      <c r="D321" t="s">
        <v>128</v>
      </c>
      <c r="E321" t="s">
        <v>174</v>
      </c>
      <c r="F321" t="s">
        <v>1124</v>
      </c>
      <c r="G321" t="s">
        <v>187</v>
      </c>
      <c r="H321" t="s">
        <v>134</v>
      </c>
      <c r="I321" t="s">
        <v>135</v>
      </c>
      <c r="J321" t="s">
        <v>136</v>
      </c>
      <c r="K321" t="s">
        <v>137</v>
      </c>
      <c r="L321" t="s">
        <v>1125</v>
      </c>
      <c r="M321" t="s">
        <v>1126</v>
      </c>
      <c r="N321">
        <v>2.0927777769999998</v>
      </c>
      <c r="O321">
        <v>0</v>
      </c>
      <c r="P321">
        <v>56</v>
      </c>
      <c r="Q321">
        <v>0</v>
      </c>
      <c r="R321">
        <v>0</v>
      </c>
      <c r="S321">
        <v>0</v>
      </c>
      <c r="T321">
        <v>6</v>
      </c>
      <c r="U321">
        <v>0</v>
      </c>
      <c r="V321">
        <v>0</v>
      </c>
      <c r="W321">
        <v>0</v>
      </c>
      <c r="X321">
        <v>26.432753268738004</v>
      </c>
      <c r="Y321">
        <v>0</v>
      </c>
      <c r="Z321">
        <v>0</v>
      </c>
      <c r="AA321">
        <v>0</v>
      </c>
      <c r="AB321">
        <v>11.340453184126828</v>
      </c>
      <c r="AC321">
        <v>0</v>
      </c>
      <c r="AD321">
        <v>0</v>
      </c>
      <c r="AE321">
        <v>37.773206452864834</v>
      </c>
    </row>
    <row r="322" spans="1:31" x14ac:dyDescent="0.25">
      <c r="A322">
        <v>2142416</v>
      </c>
      <c r="B322">
        <v>1</v>
      </c>
      <c r="C322" t="s">
        <v>80</v>
      </c>
      <c r="D322" t="s">
        <v>97</v>
      </c>
      <c r="E322" t="s">
        <v>161</v>
      </c>
      <c r="F322" t="s">
        <v>1127</v>
      </c>
      <c r="G322" t="s">
        <v>215</v>
      </c>
      <c r="H322" t="s">
        <v>134</v>
      </c>
      <c r="I322" t="s">
        <v>135</v>
      </c>
      <c r="J322" t="s">
        <v>136</v>
      </c>
      <c r="K322" t="s">
        <v>137</v>
      </c>
      <c r="L322" t="s">
        <v>1128</v>
      </c>
      <c r="M322" t="s">
        <v>1129</v>
      </c>
      <c r="N322">
        <v>1.8280555549999999</v>
      </c>
      <c r="O322">
        <v>0</v>
      </c>
      <c r="P322">
        <v>89</v>
      </c>
      <c r="Q322">
        <v>0</v>
      </c>
      <c r="R322">
        <v>0</v>
      </c>
      <c r="S322">
        <v>0</v>
      </c>
      <c r="T322">
        <v>1</v>
      </c>
      <c r="U322">
        <v>0</v>
      </c>
      <c r="V322">
        <v>0</v>
      </c>
      <c r="W322">
        <v>0</v>
      </c>
      <c r="X322">
        <v>50.55590507499155</v>
      </c>
      <c r="Y322">
        <v>0</v>
      </c>
      <c r="Z322">
        <v>0</v>
      </c>
      <c r="AA322">
        <v>0</v>
      </c>
      <c r="AB322">
        <v>2.8633703896824887</v>
      </c>
      <c r="AC322">
        <v>0</v>
      </c>
      <c r="AD322">
        <v>0</v>
      </c>
      <c r="AE322">
        <v>53.419275464674037</v>
      </c>
    </row>
    <row r="323" spans="1:31" x14ac:dyDescent="0.25">
      <c r="A323">
        <v>2142418</v>
      </c>
      <c r="B323">
        <v>1</v>
      </c>
      <c r="C323" t="s">
        <v>80</v>
      </c>
      <c r="D323" t="s">
        <v>103</v>
      </c>
      <c r="E323" t="s">
        <v>174</v>
      </c>
      <c r="F323" t="s">
        <v>1130</v>
      </c>
      <c r="G323" t="s">
        <v>187</v>
      </c>
      <c r="H323" t="s">
        <v>134</v>
      </c>
      <c r="I323" t="s">
        <v>135</v>
      </c>
      <c r="J323" t="s">
        <v>136</v>
      </c>
      <c r="K323" t="s">
        <v>137</v>
      </c>
      <c r="L323" t="s">
        <v>1131</v>
      </c>
      <c r="M323" t="s">
        <v>1132</v>
      </c>
      <c r="N323">
        <v>0.82250000000000001</v>
      </c>
      <c r="O323">
        <v>0</v>
      </c>
      <c r="P323">
        <v>0</v>
      </c>
      <c r="Q323">
        <v>0</v>
      </c>
      <c r="R323">
        <v>3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4.7744102525663266</v>
      </c>
      <c r="AA323">
        <v>0</v>
      </c>
      <c r="AB323">
        <v>0.98036614832584179</v>
      </c>
      <c r="AC323">
        <v>0</v>
      </c>
      <c r="AD323">
        <v>0</v>
      </c>
      <c r="AE323">
        <v>5.754776400892168</v>
      </c>
    </row>
    <row r="324" spans="1:31" x14ac:dyDescent="0.25">
      <c r="A324">
        <v>2142420</v>
      </c>
      <c r="B324">
        <v>1</v>
      </c>
      <c r="C324" t="s">
        <v>80</v>
      </c>
      <c r="D324" t="s">
        <v>97</v>
      </c>
      <c r="E324" t="s">
        <v>131</v>
      </c>
      <c r="F324" t="s">
        <v>1133</v>
      </c>
      <c r="G324" t="s">
        <v>152</v>
      </c>
      <c r="H324" t="s">
        <v>134</v>
      </c>
      <c r="I324" t="s">
        <v>135</v>
      </c>
      <c r="J324" t="s">
        <v>136</v>
      </c>
      <c r="K324" t="s">
        <v>137</v>
      </c>
      <c r="L324" t="s">
        <v>1134</v>
      </c>
      <c r="M324" t="s">
        <v>1135</v>
      </c>
      <c r="N324">
        <v>3.0702777769999998</v>
      </c>
      <c r="O324">
        <v>0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0.32230705330480003</v>
      </c>
      <c r="AA324">
        <v>0</v>
      </c>
      <c r="AB324">
        <v>0</v>
      </c>
      <c r="AC324">
        <v>0</v>
      </c>
      <c r="AD324">
        <v>0</v>
      </c>
      <c r="AE324">
        <v>0.32230705330480003</v>
      </c>
    </row>
    <row r="325" spans="1:31" x14ac:dyDescent="0.25">
      <c r="A325">
        <v>2142421</v>
      </c>
      <c r="B325">
        <v>1</v>
      </c>
      <c r="C325" t="s">
        <v>80</v>
      </c>
      <c r="D325" t="s">
        <v>104</v>
      </c>
      <c r="E325" t="s">
        <v>146</v>
      </c>
      <c r="F325" t="s">
        <v>1136</v>
      </c>
      <c r="G325" t="s">
        <v>142</v>
      </c>
      <c r="H325" t="s">
        <v>143</v>
      </c>
      <c r="I325" t="s">
        <v>135</v>
      </c>
      <c r="J325" t="s">
        <v>136</v>
      </c>
      <c r="K325" t="s">
        <v>137</v>
      </c>
      <c r="L325" t="s">
        <v>1137</v>
      </c>
      <c r="M325" t="s">
        <v>1138</v>
      </c>
      <c r="N325">
        <v>8.3611111000000002E-2</v>
      </c>
      <c r="O325">
        <v>3</v>
      </c>
      <c r="P325">
        <v>0</v>
      </c>
      <c r="Q325">
        <v>15</v>
      </c>
      <c r="R325">
        <v>0</v>
      </c>
      <c r="S325">
        <v>12</v>
      </c>
      <c r="T325">
        <v>0</v>
      </c>
      <c r="U325">
        <v>1</v>
      </c>
      <c r="V325">
        <v>0</v>
      </c>
      <c r="W325">
        <v>9.1968416632400005E-2</v>
      </c>
      <c r="X325">
        <v>0</v>
      </c>
      <c r="Y325">
        <v>0.34747341565725831</v>
      </c>
      <c r="Z325">
        <v>0</v>
      </c>
      <c r="AA325">
        <v>6.5026754324051321</v>
      </c>
      <c r="AB325">
        <v>0</v>
      </c>
      <c r="AC325">
        <v>2.0676742059213336</v>
      </c>
      <c r="AD325">
        <v>0</v>
      </c>
      <c r="AE325">
        <v>9.0097914706161237</v>
      </c>
    </row>
    <row r="326" spans="1:31" x14ac:dyDescent="0.25">
      <c r="A326">
        <v>2142422</v>
      </c>
      <c r="B326">
        <v>1</v>
      </c>
      <c r="C326" t="s">
        <v>81</v>
      </c>
      <c r="D326" t="s">
        <v>118</v>
      </c>
      <c r="E326" t="s">
        <v>174</v>
      </c>
      <c r="F326" t="s">
        <v>1139</v>
      </c>
      <c r="G326" t="s">
        <v>187</v>
      </c>
      <c r="H326" t="s">
        <v>134</v>
      </c>
      <c r="I326" t="s">
        <v>135</v>
      </c>
      <c r="J326" t="s">
        <v>136</v>
      </c>
      <c r="K326" t="s">
        <v>137</v>
      </c>
      <c r="L326" t="s">
        <v>1140</v>
      </c>
      <c r="M326" t="s">
        <v>1141</v>
      </c>
      <c r="N326">
        <v>1.9541666660000001</v>
      </c>
      <c r="O326">
        <v>0</v>
      </c>
      <c r="P326">
        <v>59</v>
      </c>
      <c r="Q326">
        <v>0</v>
      </c>
      <c r="R326">
        <v>0</v>
      </c>
      <c r="S326">
        <v>0</v>
      </c>
      <c r="T326">
        <v>4</v>
      </c>
      <c r="U326">
        <v>0</v>
      </c>
      <c r="V326">
        <v>0</v>
      </c>
      <c r="W326">
        <v>0</v>
      </c>
      <c r="X326">
        <v>21.651712544610213</v>
      </c>
      <c r="Y326">
        <v>0</v>
      </c>
      <c r="Z326">
        <v>0</v>
      </c>
      <c r="AA326">
        <v>0</v>
      </c>
      <c r="AB326">
        <v>4.600646691192825</v>
      </c>
      <c r="AC326">
        <v>0</v>
      </c>
      <c r="AD326">
        <v>0</v>
      </c>
      <c r="AE326">
        <v>26.252359235803038</v>
      </c>
    </row>
    <row r="327" spans="1:31" x14ac:dyDescent="0.25">
      <c r="A327">
        <v>2142424</v>
      </c>
      <c r="B327">
        <v>1</v>
      </c>
      <c r="C327" t="s">
        <v>80</v>
      </c>
      <c r="D327" t="s">
        <v>93</v>
      </c>
      <c r="E327" t="s">
        <v>174</v>
      </c>
      <c r="F327" t="s">
        <v>1142</v>
      </c>
      <c r="G327" t="s">
        <v>187</v>
      </c>
      <c r="H327" t="s">
        <v>134</v>
      </c>
      <c r="I327" t="s">
        <v>135</v>
      </c>
      <c r="J327" t="s">
        <v>136</v>
      </c>
      <c r="K327" t="s">
        <v>137</v>
      </c>
      <c r="L327" t="s">
        <v>1143</v>
      </c>
      <c r="M327" t="s">
        <v>1144</v>
      </c>
      <c r="N327">
        <v>3.4788888880000002</v>
      </c>
      <c r="O327">
        <v>0</v>
      </c>
      <c r="P327">
        <v>38</v>
      </c>
      <c r="Q327">
        <v>0</v>
      </c>
      <c r="R327">
        <v>1</v>
      </c>
      <c r="S327">
        <v>0</v>
      </c>
      <c r="T327">
        <v>7</v>
      </c>
      <c r="U327">
        <v>0</v>
      </c>
      <c r="V327">
        <v>0</v>
      </c>
      <c r="W327">
        <v>0</v>
      </c>
      <c r="X327">
        <v>19.646010324392265</v>
      </c>
      <c r="Y327">
        <v>0</v>
      </c>
      <c r="Z327">
        <v>0.204484933630775</v>
      </c>
      <c r="AA327">
        <v>0</v>
      </c>
      <c r="AB327">
        <v>10.822334547742432</v>
      </c>
      <c r="AC327">
        <v>0</v>
      </c>
      <c r="AD327">
        <v>0</v>
      </c>
      <c r="AE327">
        <v>30.67282980576547</v>
      </c>
    </row>
    <row r="328" spans="1:31" x14ac:dyDescent="0.25">
      <c r="A328">
        <v>2142426</v>
      </c>
      <c r="B328">
        <v>1</v>
      </c>
      <c r="C328" t="s">
        <v>81</v>
      </c>
      <c r="D328" t="s">
        <v>112</v>
      </c>
      <c r="E328" t="s">
        <v>140</v>
      </c>
      <c r="F328" t="s">
        <v>1145</v>
      </c>
      <c r="G328" t="s">
        <v>142</v>
      </c>
      <c r="H328" t="s">
        <v>143</v>
      </c>
      <c r="I328" t="s">
        <v>135</v>
      </c>
      <c r="J328" t="s">
        <v>136</v>
      </c>
      <c r="K328" t="s">
        <v>137</v>
      </c>
      <c r="L328" t="s">
        <v>1146</v>
      </c>
      <c r="M328" t="s">
        <v>1147</v>
      </c>
      <c r="N328">
        <v>4.4802777770000004</v>
      </c>
      <c r="O328">
        <v>0</v>
      </c>
      <c r="P328">
        <v>390</v>
      </c>
      <c r="Q328">
        <v>25</v>
      </c>
      <c r="R328">
        <v>40</v>
      </c>
      <c r="S328">
        <v>2</v>
      </c>
      <c r="T328">
        <v>50</v>
      </c>
      <c r="U328">
        <v>0</v>
      </c>
      <c r="V328">
        <v>0</v>
      </c>
      <c r="W328">
        <v>0</v>
      </c>
      <c r="X328">
        <v>282.81088161721681</v>
      </c>
      <c r="Y328">
        <v>33.749099258302515</v>
      </c>
      <c r="Z328">
        <v>22.584813101327008</v>
      </c>
      <c r="AA328">
        <v>9.6872542288411339</v>
      </c>
      <c r="AB328">
        <v>93.966930064370629</v>
      </c>
      <c r="AC328">
        <v>0</v>
      </c>
      <c r="AD328">
        <v>0</v>
      </c>
      <c r="AE328">
        <v>442.79897827005811</v>
      </c>
    </row>
    <row r="329" spans="1:31" x14ac:dyDescent="0.25">
      <c r="A329">
        <v>2142427</v>
      </c>
      <c r="B329">
        <v>1</v>
      </c>
      <c r="C329" t="s">
        <v>80</v>
      </c>
      <c r="D329" t="s">
        <v>100</v>
      </c>
      <c r="E329" t="s">
        <v>131</v>
      </c>
      <c r="F329" t="s">
        <v>1148</v>
      </c>
      <c r="G329" t="s">
        <v>152</v>
      </c>
      <c r="H329" t="s">
        <v>134</v>
      </c>
      <c r="I329" t="s">
        <v>135</v>
      </c>
      <c r="J329" t="s">
        <v>136</v>
      </c>
      <c r="K329" t="s">
        <v>137</v>
      </c>
      <c r="L329" t="s">
        <v>1149</v>
      </c>
      <c r="M329" t="s">
        <v>1150</v>
      </c>
      <c r="N329">
        <v>0.90277777699999995</v>
      </c>
      <c r="O329">
        <v>0</v>
      </c>
      <c r="P329">
        <v>1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</row>
    <row r="330" spans="1:31" x14ac:dyDescent="0.25">
      <c r="A330">
        <v>2142429</v>
      </c>
      <c r="B330">
        <v>1</v>
      </c>
      <c r="C330" t="s">
        <v>81</v>
      </c>
      <c r="D330" t="s">
        <v>112</v>
      </c>
      <c r="E330" t="s">
        <v>146</v>
      </c>
      <c r="F330" t="s">
        <v>1058</v>
      </c>
      <c r="G330" t="s">
        <v>235</v>
      </c>
      <c r="H330" t="s">
        <v>143</v>
      </c>
      <c r="I330" t="s">
        <v>135</v>
      </c>
      <c r="J330" t="s">
        <v>136</v>
      </c>
      <c r="K330" t="s">
        <v>236</v>
      </c>
      <c r="L330" t="s">
        <v>1060</v>
      </c>
      <c r="M330" t="s">
        <v>1151</v>
      </c>
      <c r="N330">
        <v>5.5333333329999999</v>
      </c>
      <c r="O330">
        <v>0</v>
      </c>
      <c r="P330">
        <v>18833</v>
      </c>
      <c r="Q330">
        <v>11</v>
      </c>
      <c r="R330">
        <v>294</v>
      </c>
      <c r="S330">
        <v>3</v>
      </c>
      <c r="T330">
        <v>1449</v>
      </c>
      <c r="U330">
        <v>3</v>
      </c>
      <c r="V330">
        <v>5</v>
      </c>
      <c r="W330">
        <v>0</v>
      </c>
      <c r="X330">
        <v>17912.484613901022</v>
      </c>
      <c r="Y330">
        <v>263.46516443179792</v>
      </c>
      <c r="Z330">
        <v>129.4080794659549</v>
      </c>
      <c r="AA330">
        <v>284.11770709133998</v>
      </c>
      <c r="AB330">
        <v>4427.9171073573361</v>
      </c>
      <c r="AC330">
        <v>292.28453875358497</v>
      </c>
      <c r="AD330">
        <v>867.02010532897191</v>
      </c>
      <c r="AE330">
        <v>24176.697316330006</v>
      </c>
    </row>
    <row r="331" spans="1:31" x14ac:dyDescent="0.25">
      <c r="A331">
        <v>2142436</v>
      </c>
      <c r="B331">
        <v>1</v>
      </c>
      <c r="C331" t="s">
        <v>80</v>
      </c>
      <c r="D331" t="s">
        <v>110</v>
      </c>
      <c r="E331" t="s">
        <v>131</v>
      </c>
      <c r="F331" t="s">
        <v>1152</v>
      </c>
      <c r="G331" t="s">
        <v>152</v>
      </c>
      <c r="H331" t="s">
        <v>134</v>
      </c>
      <c r="I331" t="s">
        <v>135</v>
      </c>
      <c r="J331" t="s">
        <v>136</v>
      </c>
      <c r="K331" t="s">
        <v>137</v>
      </c>
      <c r="L331" t="s">
        <v>1153</v>
      </c>
      <c r="M331" t="s">
        <v>1154</v>
      </c>
      <c r="N331">
        <v>4.5558333329999998</v>
      </c>
      <c r="O331">
        <v>0</v>
      </c>
      <c r="P331">
        <v>26</v>
      </c>
      <c r="Q331">
        <v>0</v>
      </c>
      <c r="R331">
        <v>0</v>
      </c>
      <c r="S331">
        <v>0</v>
      </c>
      <c r="T331">
        <v>5</v>
      </c>
      <c r="U331">
        <v>0</v>
      </c>
      <c r="V331">
        <v>0</v>
      </c>
      <c r="W331">
        <v>0</v>
      </c>
      <c r="X331">
        <v>19.306639422928995</v>
      </c>
      <c r="Y331">
        <v>0</v>
      </c>
      <c r="Z331">
        <v>0</v>
      </c>
      <c r="AA331">
        <v>0</v>
      </c>
      <c r="AB331">
        <v>6.0290263922944014</v>
      </c>
      <c r="AC331">
        <v>0</v>
      </c>
      <c r="AD331">
        <v>0</v>
      </c>
      <c r="AE331">
        <v>25.335665815223397</v>
      </c>
    </row>
    <row r="332" spans="1:31" x14ac:dyDescent="0.25">
      <c r="A332">
        <v>2142437</v>
      </c>
      <c r="B332">
        <v>1</v>
      </c>
      <c r="C332" t="s">
        <v>81</v>
      </c>
      <c r="D332" t="s">
        <v>118</v>
      </c>
      <c r="E332" t="s">
        <v>161</v>
      </c>
      <c r="F332" t="s">
        <v>1155</v>
      </c>
      <c r="G332" t="s">
        <v>183</v>
      </c>
      <c r="H332" t="s">
        <v>134</v>
      </c>
      <c r="I332" t="s">
        <v>135</v>
      </c>
      <c r="J332" t="s">
        <v>136</v>
      </c>
      <c r="K332" t="s">
        <v>137</v>
      </c>
      <c r="L332" t="s">
        <v>1156</v>
      </c>
      <c r="M332" t="s">
        <v>1157</v>
      </c>
      <c r="N332">
        <v>2.2430555550000002</v>
      </c>
      <c r="O332">
        <v>0</v>
      </c>
      <c r="P332">
        <v>0</v>
      </c>
      <c r="Q332">
        <v>0</v>
      </c>
      <c r="R332">
        <v>6</v>
      </c>
      <c r="S332">
        <v>0</v>
      </c>
      <c r="T332">
        <v>1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0.12116865749835</v>
      </c>
      <c r="AA332">
        <v>0</v>
      </c>
      <c r="AB332">
        <v>9.7367921182720423</v>
      </c>
      <c r="AC332">
        <v>0</v>
      </c>
      <c r="AD332">
        <v>0</v>
      </c>
      <c r="AE332">
        <v>9.8579607757703922</v>
      </c>
    </row>
    <row r="333" spans="1:31" x14ac:dyDescent="0.25">
      <c r="A333">
        <v>2142438</v>
      </c>
      <c r="B333">
        <v>1</v>
      </c>
      <c r="C333" t="s">
        <v>80</v>
      </c>
      <c r="D333" t="s">
        <v>85</v>
      </c>
      <c r="E333" t="s">
        <v>131</v>
      </c>
      <c r="F333" t="s">
        <v>1158</v>
      </c>
      <c r="G333" t="s">
        <v>152</v>
      </c>
      <c r="H333" t="s">
        <v>134</v>
      </c>
      <c r="I333" t="s">
        <v>135</v>
      </c>
      <c r="J333" t="s">
        <v>136</v>
      </c>
      <c r="K333" t="s">
        <v>137</v>
      </c>
      <c r="L333" t="s">
        <v>1159</v>
      </c>
      <c r="M333" t="s">
        <v>1160</v>
      </c>
      <c r="N333">
        <v>1.37</v>
      </c>
      <c r="O333">
        <v>0</v>
      </c>
      <c r="P333">
        <v>1</v>
      </c>
      <c r="Q333">
        <v>0</v>
      </c>
      <c r="R333">
        <v>0</v>
      </c>
      <c r="S333">
        <v>0</v>
      </c>
      <c r="T333">
        <v>2</v>
      </c>
      <c r="U333">
        <v>0</v>
      </c>
      <c r="V333">
        <v>0</v>
      </c>
      <c r="W333">
        <v>0</v>
      </c>
      <c r="X333">
        <v>0.90822081247920006</v>
      </c>
      <c r="Y333">
        <v>0</v>
      </c>
      <c r="Z333">
        <v>0</v>
      </c>
      <c r="AA333">
        <v>0</v>
      </c>
      <c r="AB333">
        <v>0.49755299327402502</v>
      </c>
      <c r="AC333">
        <v>0</v>
      </c>
      <c r="AD333">
        <v>0</v>
      </c>
      <c r="AE333">
        <v>1.405773805753225</v>
      </c>
    </row>
    <row r="334" spans="1:31" x14ac:dyDescent="0.25">
      <c r="A334">
        <v>2142440</v>
      </c>
      <c r="B334">
        <v>1</v>
      </c>
      <c r="C334" t="s">
        <v>80</v>
      </c>
      <c r="D334" t="s">
        <v>102</v>
      </c>
      <c r="E334" t="s">
        <v>161</v>
      </c>
      <c r="F334" t="s">
        <v>1161</v>
      </c>
      <c r="G334" t="s">
        <v>235</v>
      </c>
      <c r="H334" t="s">
        <v>134</v>
      </c>
      <c r="I334" t="s">
        <v>135</v>
      </c>
      <c r="J334" t="s">
        <v>136</v>
      </c>
      <c r="K334" t="s">
        <v>236</v>
      </c>
      <c r="L334" t="s">
        <v>1162</v>
      </c>
      <c r="M334" t="s">
        <v>1163</v>
      </c>
      <c r="N334">
        <v>2.501155555</v>
      </c>
      <c r="O334">
        <v>0</v>
      </c>
      <c r="P334">
        <v>71</v>
      </c>
      <c r="Q334">
        <v>0</v>
      </c>
      <c r="R334">
        <v>1</v>
      </c>
      <c r="S334">
        <v>0</v>
      </c>
      <c r="T334">
        <v>5</v>
      </c>
      <c r="U334">
        <v>0</v>
      </c>
      <c r="V334">
        <v>0</v>
      </c>
      <c r="W334">
        <v>0</v>
      </c>
      <c r="X334">
        <v>36.944126394253196</v>
      </c>
      <c r="Y334">
        <v>0</v>
      </c>
      <c r="Z334">
        <v>0.12413206511034999</v>
      </c>
      <c r="AA334">
        <v>0</v>
      </c>
      <c r="AB334">
        <v>11.144606610668884</v>
      </c>
      <c r="AC334">
        <v>0</v>
      </c>
      <c r="AD334">
        <v>0</v>
      </c>
      <c r="AE334">
        <v>48.212865070032436</v>
      </c>
    </row>
    <row r="335" spans="1:31" x14ac:dyDescent="0.25">
      <c r="A335">
        <v>2142441</v>
      </c>
      <c r="B335">
        <v>1</v>
      </c>
      <c r="C335" t="s">
        <v>80</v>
      </c>
      <c r="D335" t="s">
        <v>96</v>
      </c>
      <c r="E335" t="s">
        <v>161</v>
      </c>
      <c r="F335" t="s">
        <v>1164</v>
      </c>
      <c r="G335" t="s">
        <v>538</v>
      </c>
      <c r="H335" t="s">
        <v>134</v>
      </c>
      <c r="I335" t="s">
        <v>135</v>
      </c>
      <c r="J335" t="s">
        <v>136</v>
      </c>
      <c r="K335" t="s">
        <v>137</v>
      </c>
      <c r="L335" t="s">
        <v>1165</v>
      </c>
      <c r="M335" t="s">
        <v>1166</v>
      </c>
      <c r="N335">
        <v>4.5780555549999997</v>
      </c>
      <c r="O335">
        <v>0</v>
      </c>
      <c r="P335">
        <v>2</v>
      </c>
      <c r="Q335">
        <v>0</v>
      </c>
      <c r="R335">
        <v>3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0.37099050782849996</v>
      </c>
      <c r="Y335">
        <v>0</v>
      </c>
      <c r="Z335">
        <v>23.06014115631055</v>
      </c>
      <c r="AA335">
        <v>0</v>
      </c>
      <c r="AB335">
        <v>0</v>
      </c>
      <c r="AC335">
        <v>0</v>
      </c>
      <c r="AD335">
        <v>0</v>
      </c>
      <c r="AE335">
        <v>23.431131664139048</v>
      </c>
    </row>
    <row r="336" spans="1:31" x14ac:dyDescent="0.25">
      <c r="A336">
        <v>2142447</v>
      </c>
      <c r="B336">
        <v>1</v>
      </c>
      <c r="C336" t="s">
        <v>81</v>
      </c>
      <c r="D336" t="s">
        <v>112</v>
      </c>
      <c r="E336" t="s">
        <v>140</v>
      </c>
      <c r="F336" t="s">
        <v>1167</v>
      </c>
      <c r="G336" t="s">
        <v>142</v>
      </c>
      <c r="H336" t="s">
        <v>143</v>
      </c>
      <c r="I336" t="s">
        <v>135</v>
      </c>
      <c r="J336" t="s">
        <v>136</v>
      </c>
      <c r="K336" t="s">
        <v>137</v>
      </c>
      <c r="L336" t="s">
        <v>1168</v>
      </c>
      <c r="M336" t="s">
        <v>1169</v>
      </c>
      <c r="N336">
        <v>0.72805555499999997</v>
      </c>
      <c r="O336">
        <v>1</v>
      </c>
      <c r="P336">
        <v>2110</v>
      </c>
      <c r="Q336">
        <v>244</v>
      </c>
      <c r="R336">
        <v>193</v>
      </c>
      <c r="S336">
        <v>21</v>
      </c>
      <c r="T336">
        <v>210</v>
      </c>
      <c r="U336">
        <v>1</v>
      </c>
      <c r="V336">
        <v>0</v>
      </c>
      <c r="W336">
        <v>0.2773731354949</v>
      </c>
      <c r="X336">
        <v>349.6979463633993</v>
      </c>
      <c r="Y336">
        <v>259.59122051452545</v>
      </c>
      <c r="Z336">
        <v>148.09706985316299</v>
      </c>
      <c r="AA336">
        <v>95.348566966125674</v>
      </c>
      <c r="AB336">
        <v>53.890265358909971</v>
      </c>
      <c r="AC336">
        <v>260.78455777228828</v>
      </c>
      <c r="AD336">
        <v>0</v>
      </c>
      <c r="AE336">
        <v>1167.6869999639066</v>
      </c>
    </row>
    <row r="337" spans="1:31" x14ac:dyDescent="0.25">
      <c r="A337">
        <v>2142449</v>
      </c>
      <c r="B337">
        <v>1</v>
      </c>
      <c r="C337" t="s">
        <v>80</v>
      </c>
      <c r="D337" t="s">
        <v>104</v>
      </c>
      <c r="E337" t="s">
        <v>224</v>
      </c>
      <c r="F337" t="s">
        <v>1170</v>
      </c>
      <c r="G337" t="s">
        <v>142</v>
      </c>
      <c r="H337" t="s">
        <v>143</v>
      </c>
      <c r="I337" t="s">
        <v>135</v>
      </c>
      <c r="J337" t="s">
        <v>136</v>
      </c>
      <c r="K337" t="s">
        <v>137</v>
      </c>
      <c r="L337" t="s">
        <v>1171</v>
      </c>
      <c r="M337" t="s">
        <v>1172</v>
      </c>
      <c r="N337">
        <v>0.116666666</v>
      </c>
      <c r="O337">
        <v>1</v>
      </c>
      <c r="P337">
        <v>436</v>
      </c>
      <c r="Q337">
        <v>22</v>
      </c>
      <c r="R337">
        <v>25</v>
      </c>
      <c r="S337">
        <v>21</v>
      </c>
      <c r="T337">
        <v>59</v>
      </c>
      <c r="U337">
        <v>3</v>
      </c>
      <c r="V337">
        <v>0</v>
      </c>
      <c r="W337">
        <v>0.280906749417</v>
      </c>
      <c r="X337">
        <v>11.581060862332496</v>
      </c>
      <c r="Y337">
        <v>1.8523471728790004</v>
      </c>
      <c r="Z337">
        <v>0.67026440139050003</v>
      </c>
      <c r="AA337">
        <v>29.172801425894004</v>
      </c>
      <c r="AB337">
        <v>4.5588269495929987</v>
      </c>
      <c r="AC337">
        <v>12.68045206407</v>
      </c>
      <c r="AD337">
        <v>0</v>
      </c>
      <c r="AE337">
        <v>60.796659625575998</v>
      </c>
    </row>
    <row r="338" spans="1:31" x14ac:dyDescent="0.25">
      <c r="A338">
        <v>2142450</v>
      </c>
      <c r="B338">
        <v>1</v>
      </c>
      <c r="C338" t="s">
        <v>80</v>
      </c>
      <c r="D338" t="s">
        <v>94</v>
      </c>
      <c r="E338" t="s">
        <v>131</v>
      </c>
      <c r="F338" t="s">
        <v>1173</v>
      </c>
      <c r="G338" t="s">
        <v>300</v>
      </c>
      <c r="H338" t="s">
        <v>134</v>
      </c>
      <c r="I338" t="s">
        <v>135</v>
      </c>
      <c r="J338" t="s">
        <v>3</v>
      </c>
      <c r="K338" t="s">
        <v>137</v>
      </c>
      <c r="L338" t="s">
        <v>1174</v>
      </c>
      <c r="M338" t="s">
        <v>1175</v>
      </c>
      <c r="N338">
        <v>1.603611111</v>
      </c>
      <c r="O338">
        <v>0</v>
      </c>
      <c r="P338">
        <v>5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1.9195054831478167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1.9195054831478167</v>
      </c>
    </row>
    <row r="339" spans="1:31" x14ac:dyDescent="0.25">
      <c r="A339">
        <v>2142451</v>
      </c>
      <c r="B339">
        <v>1</v>
      </c>
      <c r="C339" t="s">
        <v>80</v>
      </c>
      <c r="D339" t="s">
        <v>88</v>
      </c>
      <c r="E339" t="s">
        <v>131</v>
      </c>
      <c r="F339" t="s">
        <v>1176</v>
      </c>
      <c r="G339" t="s">
        <v>231</v>
      </c>
      <c r="H339" t="s">
        <v>134</v>
      </c>
      <c r="I339" t="s">
        <v>135</v>
      </c>
      <c r="J339" t="s">
        <v>136</v>
      </c>
      <c r="K339" t="s">
        <v>137</v>
      </c>
      <c r="L339" t="s">
        <v>1177</v>
      </c>
      <c r="M339" t="s">
        <v>1178</v>
      </c>
      <c r="N339">
        <v>2.3886111109999999</v>
      </c>
      <c r="O339">
        <v>0</v>
      </c>
      <c r="P339">
        <v>3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2.764728627427067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2.764728627427067</v>
      </c>
    </row>
    <row r="340" spans="1:31" x14ac:dyDescent="0.25">
      <c r="A340">
        <v>2142457</v>
      </c>
      <c r="B340">
        <v>1</v>
      </c>
      <c r="C340" t="s">
        <v>80</v>
      </c>
      <c r="D340" t="s">
        <v>107</v>
      </c>
      <c r="E340" t="s">
        <v>131</v>
      </c>
      <c r="F340" t="s">
        <v>1179</v>
      </c>
      <c r="G340" t="s">
        <v>133</v>
      </c>
      <c r="H340" t="s">
        <v>134</v>
      </c>
      <c r="I340" t="s">
        <v>135</v>
      </c>
      <c r="J340" t="s">
        <v>136</v>
      </c>
      <c r="K340" t="s">
        <v>137</v>
      </c>
      <c r="L340" t="s">
        <v>1180</v>
      </c>
      <c r="M340" t="s">
        <v>1181</v>
      </c>
      <c r="N340">
        <v>0.457777777</v>
      </c>
      <c r="O340">
        <v>0</v>
      </c>
      <c r="P340">
        <v>9</v>
      </c>
      <c r="Q340">
        <v>0</v>
      </c>
      <c r="R340">
        <v>0</v>
      </c>
      <c r="S340">
        <v>0</v>
      </c>
      <c r="T340">
        <v>3</v>
      </c>
      <c r="U340">
        <v>0</v>
      </c>
      <c r="V340">
        <v>0</v>
      </c>
      <c r="W340">
        <v>0</v>
      </c>
      <c r="X340">
        <v>0.51081319224986665</v>
      </c>
      <c r="Y340">
        <v>0</v>
      </c>
      <c r="Z340">
        <v>0</v>
      </c>
      <c r="AA340">
        <v>0</v>
      </c>
      <c r="AB340">
        <v>2.5180274217388892</v>
      </c>
      <c r="AC340">
        <v>0</v>
      </c>
      <c r="AD340">
        <v>0</v>
      </c>
      <c r="AE340">
        <v>3.0288406139887556</v>
      </c>
    </row>
    <row r="341" spans="1:31" x14ac:dyDescent="0.25">
      <c r="A341">
        <v>2142458</v>
      </c>
      <c r="B341">
        <v>1</v>
      </c>
      <c r="C341" t="s">
        <v>81</v>
      </c>
      <c r="D341" t="s">
        <v>121</v>
      </c>
      <c r="E341" t="s">
        <v>146</v>
      </c>
      <c r="F341" t="s">
        <v>1182</v>
      </c>
      <c r="G341" t="s">
        <v>142</v>
      </c>
      <c r="H341" t="s">
        <v>143</v>
      </c>
      <c r="I341" t="s">
        <v>148</v>
      </c>
      <c r="J341" t="s">
        <v>136</v>
      </c>
      <c r="K341" t="s">
        <v>137</v>
      </c>
      <c r="L341" t="s">
        <v>1183</v>
      </c>
      <c r="M341" t="s">
        <v>1184</v>
      </c>
      <c r="N341">
        <v>8.3333330000000001E-3</v>
      </c>
      <c r="O341">
        <v>0</v>
      </c>
      <c r="P341">
        <v>1034</v>
      </c>
      <c r="Q341">
        <v>0</v>
      </c>
      <c r="R341">
        <v>24</v>
      </c>
      <c r="S341">
        <v>2</v>
      </c>
      <c r="T341">
        <v>44</v>
      </c>
      <c r="U341">
        <v>0</v>
      </c>
      <c r="V341">
        <v>0</v>
      </c>
      <c r="W341">
        <v>0</v>
      </c>
      <c r="X341">
        <v>0.99337112689149942</v>
      </c>
      <c r="Y341">
        <v>0</v>
      </c>
      <c r="Z341">
        <v>5.937477550250001E-3</v>
      </c>
      <c r="AA341">
        <v>6.6646154757000003E-2</v>
      </c>
      <c r="AB341">
        <v>9.1560711926333332E-2</v>
      </c>
      <c r="AC341">
        <v>0</v>
      </c>
      <c r="AD341">
        <v>0</v>
      </c>
      <c r="AE341">
        <v>1.1575154711250828</v>
      </c>
    </row>
    <row r="342" spans="1:31" x14ac:dyDescent="0.25">
      <c r="A342">
        <v>2142460</v>
      </c>
      <c r="B342">
        <v>1</v>
      </c>
      <c r="C342" t="s">
        <v>80</v>
      </c>
      <c r="D342" t="s">
        <v>96</v>
      </c>
      <c r="E342" t="s">
        <v>131</v>
      </c>
      <c r="F342" t="s">
        <v>1185</v>
      </c>
      <c r="G342" t="s">
        <v>152</v>
      </c>
      <c r="H342" t="s">
        <v>134</v>
      </c>
      <c r="I342" t="s">
        <v>135</v>
      </c>
      <c r="J342" t="s">
        <v>136</v>
      </c>
      <c r="K342" t="s">
        <v>137</v>
      </c>
      <c r="L342" t="s">
        <v>1186</v>
      </c>
      <c r="M342" t="s">
        <v>1187</v>
      </c>
      <c r="N342">
        <v>2.230277777</v>
      </c>
      <c r="O342">
        <v>0</v>
      </c>
      <c r="P342">
        <v>1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0.95640731793230005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0.95640731793230005</v>
      </c>
    </row>
    <row r="343" spans="1:31" x14ac:dyDescent="0.25">
      <c r="A343">
        <v>2142465</v>
      </c>
      <c r="B343">
        <v>1</v>
      </c>
      <c r="C343" t="s">
        <v>81</v>
      </c>
      <c r="D343" t="s">
        <v>116</v>
      </c>
      <c r="E343" t="s">
        <v>146</v>
      </c>
      <c r="F343" t="s">
        <v>1188</v>
      </c>
      <c r="G343" t="s">
        <v>167</v>
      </c>
      <c r="H343" t="s">
        <v>143</v>
      </c>
      <c r="I343" t="s">
        <v>135</v>
      </c>
      <c r="J343" t="s">
        <v>136</v>
      </c>
      <c r="K343" t="s">
        <v>137</v>
      </c>
      <c r="L343" t="s">
        <v>1189</v>
      </c>
      <c r="M343" t="s">
        <v>1190</v>
      </c>
      <c r="N343">
        <v>1.876944444</v>
      </c>
      <c r="O343">
        <v>0</v>
      </c>
      <c r="P343">
        <v>71</v>
      </c>
      <c r="Q343">
        <v>0</v>
      </c>
      <c r="R343">
        <v>0</v>
      </c>
      <c r="S343">
        <v>1</v>
      </c>
      <c r="T343">
        <v>6</v>
      </c>
      <c r="U343">
        <v>0</v>
      </c>
      <c r="V343">
        <v>0</v>
      </c>
      <c r="W343">
        <v>0</v>
      </c>
      <c r="X343">
        <v>13.748156609365346</v>
      </c>
      <c r="Y343">
        <v>0</v>
      </c>
      <c r="Z343">
        <v>0</v>
      </c>
      <c r="AA343">
        <v>0.45046146168562501</v>
      </c>
      <c r="AB343">
        <v>0.93117283952060015</v>
      </c>
      <c r="AC343">
        <v>0</v>
      </c>
      <c r="AD343">
        <v>0</v>
      </c>
      <c r="AE343">
        <v>15.129790910571572</v>
      </c>
    </row>
    <row r="344" spans="1:31" x14ac:dyDescent="0.25">
      <c r="A344">
        <v>2142479</v>
      </c>
      <c r="B344">
        <v>1</v>
      </c>
      <c r="C344" t="s">
        <v>81</v>
      </c>
      <c r="D344" t="s">
        <v>127</v>
      </c>
      <c r="E344" t="s">
        <v>161</v>
      </c>
      <c r="F344" t="s">
        <v>1191</v>
      </c>
      <c r="G344" t="s">
        <v>215</v>
      </c>
      <c r="H344" t="s">
        <v>134</v>
      </c>
      <c r="I344" t="s">
        <v>135</v>
      </c>
      <c r="J344" t="s">
        <v>136</v>
      </c>
      <c r="K344" t="s">
        <v>137</v>
      </c>
      <c r="L344" t="s">
        <v>1192</v>
      </c>
      <c r="M344" t="s">
        <v>1193</v>
      </c>
      <c r="N344">
        <v>2.3149999999999999</v>
      </c>
      <c r="O344">
        <v>0</v>
      </c>
      <c r="P344">
        <v>0</v>
      </c>
      <c r="Q344">
        <v>0</v>
      </c>
      <c r="R344">
        <v>5</v>
      </c>
      <c r="S344">
        <v>0</v>
      </c>
      <c r="T344">
        <v>1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5.97182816874375</v>
      </c>
      <c r="AA344">
        <v>0</v>
      </c>
      <c r="AB344">
        <v>3.6005526938581331</v>
      </c>
      <c r="AC344">
        <v>0</v>
      </c>
      <c r="AD344">
        <v>0</v>
      </c>
      <c r="AE344">
        <v>9.5723808626018823</v>
      </c>
    </row>
    <row r="345" spans="1:31" x14ac:dyDescent="0.25">
      <c r="A345">
        <v>2142480</v>
      </c>
      <c r="B345">
        <v>1</v>
      </c>
      <c r="C345" t="s">
        <v>80</v>
      </c>
      <c r="D345" t="s">
        <v>97</v>
      </c>
      <c r="E345" t="s">
        <v>131</v>
      </c>
      <c r="F345" t="s">
        <v>1194</v>
      </c>
      <c r="G345" t="s">
        <v>152</v>
      </c>
      <c r="H345" t="s">
        <v>134</v>
      </c>
      <c r="I345" t="s">
        <v>135</v>
      </c>
      <c r="J345" t="s">
        <v>136</v>
      </c>
      <c r="K345" t="s">
        <v>137</v>
      </c>
      <c r="L345" t="s">
        <v>1195</v>
      </c>
      <c r="M345" t="s">
        <v>1196</v>
      </c>
      <c r="N345">
        <v>1.3425</v>
      </c>
      <c r="O345">
        <v>0</v>
      </c>
      <c r="P345">
        <v>1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0.60803932656980009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0.60803932656980009</v>
      </c>
    </row>
    <row r="346" spans="1:31" x14ac:dyDescent="0.25">
      <c r="A346">
        <v>2142482</v>
      </c>
      <c r="B346">
        <v>1</v>
      </c>
      <c r="C346" t="s">
        <v>80</v>
      </c>
      <c r="D346" t="s">
        <v>90</v>
      </c>
      <c r="E346" t="s">
        <v>131</v>
      </c>
      <c r="F346" t="s">
        <v>1197</v>
      </c>
      <c r="G346" t="s">
        <v>171</v>
      </c>
      <c r="H346" t="s">
        <v>134</v>
      </c>
      <c r="I346" t="s">
        <v>135</v>
      </c>
      <c r="J346" t="s">
        <v>136</v>
      </c>
      <c r="K346" t="s">
        <v>137</v>
      </c>
      <c r="L346" t="s">
        <v>1198</v>
      </c>
      <c r="M346" t="s">
        <v>1199</v>
      </c>
      <c r="N346">
        <v>6.9019444439999997</v>
      </c>
      <c r="O346">
        <v>0</v>
      </c>
      <c r="P346">
        <v>2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4.762630078551001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4.762630078551001</v>
      </c>
    </row>
    <row r="347" spans="1:31" x14ac:dyDescent="0.25">
      <c r="A347">
        <v>2142483</v>
      </c>
      <c r="B347">
        <v>1</v>
      </c>
      <c r="C347" t="s">
        <v>80</v>
      </c>
      <c r="D347" t="s">
        <v>100</v>
      </c>
      <c r="E347" t="s">
        <v>146</v>
      </c>
      <c r="F347" t="s">
        <v>1200</v>
      </c>
      <c r="G347" t="s">
        <v>167</v>
      </c>
      <c r="H347" t="s">
        <v>143</v>
      </c>
      <c r="I347" t="s">
        <v>135</v>
      </c>
      <c r="J347" t="s">
        <v>136</v>
      </c>
      <c r="K347" t="s">
        <v>137</v>
      </c>
      <c r="L347" t="s">
        <v>1201</v>
      </c>
      <c r="M347" t="s">
        <v>1202</v>
      </c>
      <c r="N347">
        <v>2.7174999999999998</v>
      </c>
      <c r="O347">
        <v>0</v>
      </c>
      <c r="P347">
        <v>230</v>
      </c>
      <c r="Q347">
        <v>0</v>
      </c>
      <c r="R347">
        <v>3</v>
      </c>
      <c r="S347">
        <v>0</v>
      </c>
      <c r="T347">
        <v>16</v>
      </c>
      <c r="U347">
        <v>0</v>
      </c>
      <c r="V347">
        <v>0</v>
      </c>
      <c r="W347">
        <v>0</v>
      </c>
      <c r="X347">
        <v>165.18618366818856</v>
      </c>
      <c r="Y347">
        <v>0</v>
      </c>
      <c r="Z347">
        <v>3.0763163806303497</v>
      </c>
      <c r="AA347">
        <v>0</v>
      </c>
      <c r="AB347">
        <v>21.352507282703005</v>
      </c>
      <c r="AC347">
        <v>0</v>
      </c>
      <c r="AD347">
        <v>0</v>
      </c>
      <c r="AE347">
        <v>189.61500733152192</v>
      </c>
    </row>
    <row r="348" spans="1:31" x14ac:dyDescent="0.25">
      <c r="A348">
        <v>2142485</v>
      </c>
      <c r="B348">
        <v>1</v>
      </c>
      <c r="C348" t="s">
        <v>80</v>
      </c>
      <c r="D348" t="s">
        <v>107</v>
      </c>
      <c r="E348" t="s">
        <v>174</v>
      </c>
      <c r="F348" t="s">
        <v>1203</v>
      </c>
      <c r="G348" t="s">
        <v>187</v>
      </c>
      <c r="H348" t="s">
        <v>134</v>
      </c>
      <c r="I348" t="s">
        <v>135</v>
      </c>
      <c r="J348" t="s">
        <v>136</v>
      </c>
      <c r="K348" t="s">
        <v>137</v>
      </c>
      <c r="L348" t="s">
        <v>1204</v>
      </c>
      <c r="M348" t="s">
        <v>1205</v>
      </c>
      <c r="N348">
        <v>3.273055555</v>
      </c>
      <c r="O348">
        <v>0</v>
      </c>
      <c r="P348">
        <v>0</v>
      </c>
      <c r="Q348">
        <v>0</v>
      </c>
      <c r="R348">
        <v>3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</row>
    <row r="349" spans="1:31" x14ac:dyDescent="0.25">
      <c r="A349">
        <v>2142488</v>
      </c>
      <c r="B349">
        <v>1</v>
      </c>
      <c r="C349" t="s">
        <v>80</v>
      </c>
      <c r="D349" t="s">
        <v>104</v>
      </c>
      <c r="E349" t="s">
        <v>161</v>
      </c>
      <c r="F349" t="s">
        <v>1206</v>
      </c>
      <c r="G349" t="s">
        <v>235</v>
      </c>
      <c r="H349" t="s">
        <v>134</v>
      </c>
      <c r="I349" t="s">
        <v>135</v>
      </c>
      <c r="J349" t="s">
        <v>136</v>
      </c>
      <c r="K349" t="s">
        <v>236</v>
      </c>
      <c r="L349" t="s">
        <v>1207</v>
      </c>
      <c r="M349" t="s">
        <v>1208</v>
      </c>
      <c r="N349">
        <v>2.5661461110000001</v>
      </c>
      <c r="O349">
        <v>0</v>
      </c>
      <c r="P349">
        <v>2</v>
      </c>
      <c r="Q349">
        <v>0</v>
      </c>
      <c r="R349">
        <v>4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1.1399732234251498</v>
      </c>
      <c r="Y349">
        <v>0</v>
      </c>
      <c r="Z349">
        <v>5.0003363880530411</v>
      </c>
      <c r="AA349">
        <v>0</v>
      </c>
      <c r="AB349">
        <v>0</v>
      </c>
      <c r="AC349">
        <v>0</v>
      </c>
      <c r="AD349">
        <v>0</v>
      </c>
      <c r="AE349">
        <v>6.140309611478191</v>
      </c>
    </row>
    <row r="350" spans="1:31" x14ac:dyDescent="0.25">
      <c r="A350">
        <v>2142491</v>
      </c>
      <c r="B350">
        <v>1</v>
      </c>
      <c r="C350" t="s">
        <v>80</v>
      </c>
      <c r="D350" t="s">
        <v>105</v>
      </c>
      <c r="E350" t="s">
        <v>131</v>
      </c>
      <c r="F350" t="s">
        <v>1209</v>
      </c>
      <c r="G350" t="s">
        <v>152</v>
      </c>
      <c r="H350" t="s">
        <v>134</v>
      </c>
      <c r="I350" t="s">
        <v>135</v>
      </c>
      <c r="J350" t="s">
        <v>136</v>
      </c>
      <c r="K350" t="s">
        <v>137</v>
      </c>
      <c r="L350" t="s">
        <v>1210</v>
      </c>
      <c r="M350" t="s">
        <v>1211</v>
      </c>
      <c r="N350">
        <v>1.566944444</v>
      </c>
      <c r="O350">
        <v>0</v>
      </c>
      <c r="P350">
        <v>1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0.40177951234299997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0.40177951234299997</v>
      </c>
    </row>
    <row r="351" spans="1:31" x14ac:dyDescent="0.25">
      <c r="A351">
        <v>2142493</v>
      </c>
      <c r="B351">
        <v>1</v>
      </c>
      <c r="C351" t="s">
        <v>80</v>
      </c>
      <c r="D351" t="s">
        <v>82</v>
      </c>
      <c r="E351" t="s">
        <v>131</v>
      </c>
      <c r="F351" t="s">
        <v>1212</v>
      </c>
      <c r="G351" t="s">
        <v>152</v>
      </c>
      <c r="H351" t="s">
        <v>134</v>
      </c>
      <c r="I351" t="s">
        <v>135</v>
      </c>
      <c r="J351" t="s">
        <v>136</v>
      </c>
      <c r="K351" t="s">
        <v>137</v>
      </c>
      <c r="L351" t="s">
        <v>1213</v>
      </c>
      <c r="M351" t="s">
        <v>1214</v>
      </c>
      <c r="N351">
        <v>2.2655555550000002</v>
      </c>
      <c r="O351">
        <v>0</v>
      </c>
      <c r="P351">
        <v>2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</row>
    <row r="352" spans="1:31" x14ac:dyDescent="0.25">
      <c r="A352">
        <v>2142496</v>
      </c>
      <c r="B352">
        <v>1</v>
      </c>
      <c r="C352" t="s">
        <v>81</v>
      </c>
      <c r="D352" t="s">
        <v>128</v>
      </c>
      <c r="E352" t="s">
        <v>196</v>
      </c>
      <c r="F352" t="s">
        <v>794</v>
      </c>
      <c r="G352" t="s">
        <v>142</v>
      </c>
      <c r="H352" t="s">
        <v>143</v>
      </c>
      <c r="I352" t="s">
        <v>135</v>
      </c>
      <c r="J352" t="s">
        <v>136</v>
      </c>
      <c r="K352" t="s">
        <v>137</v>
      </c>
      <c r="L352" t="s">
        <v>1215</v>
      </c>
      <c r="M352" t="s">
        <v>1216</v>
      </c>
      <c r="N352">
        <v>0.20361111100000001</v>
      </c>
      <c r="O352">
        <v>1</v>
      </c>
      <c r="P352">
        <v>552</v>
      </c>
      <c r="Q352">
        <v>2</v>
      </c>
      <c r="R352">
        <v>3</v>
      </c>
      <c r="S352">
        <v>3</v>
      </c>
      <c r="T352">
        <v>38</v>
      </c>
      <c r="U352">
        <v>0</v>
      </c>
      <c r="V352">
        <v>0</v>
      </c>
      <c r="W352">
        <v>4.7025820239999995E-2</v>
      </c>
      <c r="X352">
        <v>11.676338920371441</v>
      </c>
      <c r="Y352">
        <v>0.23033736218700002</v>
      </c>
      <c r="Z352">
        <v>6.6008711635799994E-2</v>
      </c>
      <c r="AA352">
        <v>2.5448046548118164</v>
      </c>
      <c r="AB352">
        <v>3.5949037135872897</v>
      </c>
      <c r="AC352">
        <v>0</v>
      </c>
      <c r="AD352">
        <v>0</v>
      </c>
      <c r="AE352">
        <v>18.159419182833346</v>
      </c>
    </row>
    <row r="353" spans="1:31" x14ac:dyDescent="0.25">
      <c r="A353">
        <v>2142499</v>
      </c>
      <c r="B353">
        <v>1</v>
      </c>
      <c r="C353" t="s">
        <v>80</v>
      </c>
      <c r="D353" t="s">
        <v>96</v>
      </c>
      <c r="E353" t="s">
        <v>131</v>
      </c>
      <c r="F353" t="s">
        <v>1217</v>
      </c>
      <c r="G353" t="s">
        <v>133</v>
      </c>
      <c r="H353" t="s">
        <v>134</v>
      </c>
      <c r="I353" t="s">
        <v>135</v>
      </c>
      <c r="J353" t="s">
        <v>136</v>
      </c>
      <c r="K353" t="s">
        <v>137</v>
      </c>
      <c r="L353" t="s">
        <v>1218</v>
      </c>
      <c r="M353" t="s">
        <v>1219</v>
      </c>
      <c r="N353">
        <v>4.7552777769999999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7.1421444948950003E-2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7.1421444948950003E-2</v>
      </c>
    </row>
    <row r="354" spans="1:31" x14ac:dyDescent="0.25">
      <c r="A354">
        <v>2142500</v>
      </c>
      <c r="B354">
        <v>1</v>
      </c>
      <c r="C354" t="s">
        <v>81</v>
      </c>
      <c r="D354" t="s">
        <v>120</v>
      </c>
      <c r="E354" t="s">
        <v>196</v>
      </c>
      <c r="F354" t="s">
        <v>1220</v>
      </c>
      <c r="G354" t="s">
        <v>142</v>
      </c>
      <c r="H354" t="s">
        <v>143</v>
      </c>
      <c r="I354" t="s">
        <v>135</v>
      </c>
      <c r="J354" t="s">
        <v>136</v>
      </c>
      <c r="K354" t="s">
        <v>137</v>
      </c>
      <c r="L354" t="s">
        <v>1221</v>
      </c>
      <c r="M354" t="s">
        <v>1222</v>
      </c>
      <c r="N354">
        <v>2.361111111</v>
      </c>
      <c r="O354">
        <v>0</v>
      </c>
      <c r="P354">
        <v>0</v>
      </c>
      <c r="Q354">
        <v>43</v>
      </c>
      <c r="R354">
        <v>0</v>
      </c>
      <c r="S354">
        <v>3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35.800150310184179</v>
      </c>
      <c r="Z354">
        <v>0</v>
      </c>
      <c r="AA354">
        <v>4.6879788627132362</v>
      </c>
      <c r="AB354">
        <v>0</v>
      </c>
      <c r="AC354">
        <v>0</v>
      </c>
      <c r="AD354">
        <v>0</v>
      </c>
      <c r="AE354">
        <v>40.488129172897416</v>
      </c>
    </row>
    <row r="355" spans="1:31" x14ac:dyDescent="0.25">
      <c r="A355">
        <v>2142503</v>
      </c>
      <c r="B355">
        <v>1</v>
      </c>
      <c r="C355" t="s">
        <v>80</v>
      </c>
      <c r="D355" t="s">
        <v>96</v>
      </c>
      <c r="E355" t="s">
        <v>131</v>
      </c>
      <c r="F355" t="s">
        <v>1223</v>
      </c>
      <c r="G355" t="s">
        <v>152</v>
      </c>
      <c r="H355" t="s">
        <v>134</v>
      </c>
      <c r="I355" t="s">
        <v>135</v>
      </c>
      <c r="J355" t="s">
        <v>136</v>
      </c>
      <c r="K355" t="s">
        <v>137</v>
      </c>
      <c r="L355" t="s">
        <v>1224</v>
      </c>
      <c r="M355" t="s">
        <v>1225</v>
      </c>
      <c r="N355">
        <v>1.940833333</v>
      </c>
      <c r="O355">
        <v>0</v>
      </c>
      <c r="P355">
        <v>2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</row>
    <row r="356" spans="1:31" x14ac:dyDescent="0.25">
      <c r="A356">
        <v>2142505</v>
      </c>
      <c r="B356">
        <v>1</v>
      </c>
      <c r="C356" t="s">
        <v>80</v>
      </c>
      <c r="D356" t="s">
        <v>85</v>
      </c>
      <c r="E356" t="s">
        <v>174</v>
      </c>
      <c r="F356" t="s">
        <v>1226</v>
      </c>
      <c r="G356" t="s">
        <v>163</v>
      </c>
      <c r="H356" t="s">
        <v>134</v>
      </c>
      <c r="I356" t="s">
        <v>135</v>
      </c>
      <c r="J356" t="s">
        <v>136</v>
      </c>
      <c r="K356" t="s">
        <v>137</v>
      </c>
      <c r="L356" t="s">
        <v>1227</v>
      </c>
      <c r="M356" t="s">
        <v>1228</v>
      </c>
      <c r="N356">
        <v>0.96583333299999996</v>
      </c>
      <c r="O356">
        <v>0</v>
      </c>
      <c r="P356">
        <v>112</v>
      </c>
      <c r="Q356">
        <v>0</v>
      </c>
      <c r="R356">
        <v>0</v>
      </c>
      <c r="S356">
        <v>0</v>
      </c>
      <c r="T356">
        <v>7</v>
      </c>
      <c r="U356">
        <v>0</v>
      </c>
      <c r="V356">
        <v>0</v>
      </c>
      <c r="W356">
        <v>0</v>
      </c>
      <c r="X356">
        <v>23.257527160496405</v>
      </c>
      <c r="Y356">
        <v>0</v>
      </c>
      <c r="Z356">
        <v>0</v>
      </c>
      <c r="AA356">
        <v>0</v>
      </c>
      <c r="AB356">
        <v>6.1947665359303503</v>
      </c>
      <c r="AC356">
        <v>0</v>
      </c>
      <c r="AD356">
        <v>0</v>
      </c>
      <c r="AE356">
        <v>29.452293696426757</v>
      </c>
    </row>
    <row r="357" spans="1:31" x14ac:dyDescent="0.25">
      <c r="A357">
        <v>2142506</v>
      </c>
      <c r="B357">
        <v>1</v>
      </c>
      <c r="C357" t="s">
        <v>81</v>
      </c>
      <c r="D357" t="s">
        <v>120</v>
      </c>
      <c r="E357" t="s">
        <v>140</v>
      </c>
      <c r="F357" t="s">
        <v>1229</v>
      </c>
      <c r="G357" t="s">
        <v>142</v>
      </c>
      <c r="H357" t="s">
        <v>143</v>
      </c>
      <c r="I357" t="s">
        <v>135</v>
      </c>
      <c r="J357" t="s">
        <v>136</v>
      </c>
      <c r="K357" t="s">
        <v>137</v>
      </c>
      <c r="L357" t="s">
        <v>1230</v>
      </c>
      <c r="M357" t="s">
        <v>1231</v>
      </c>
      <c r="N357">
        <v>1.4272222219999999</v>
      </c>
      <c r="O357">
        <v>1</v>
      </c>
      <c r="P357">
        <v>778</v>
      </c>
      <c r="Q357">
        <v>69</v>
      </c>
      <c r="R357">
        <v>111</v>
      </c>
      <c r="S357">
        <v>9</v>
      </c>
      <c r="T357">
        <v>57</v>
      </c>
      <c r="U357">
        <v>0</v>
      </c>
      <c r="V357">
        <v>0</v>
      </c>
      <c r="W357">
        <v>0.52592065923440001</v>
      </c>
      <c r="X357">
        <v>262.83808409971647</v>
      </c>
      <c r="Y357">
        <v>185.1830180906789</v>
      </c>
      <c r="Z357">
        <v>150.37680871224293</v>
      </c>
      <c r="AA357">
        <v>132.88310830531759</v>
      </c>
      <c r="AB357">
        <v>38.788693413300741</v>
      </c>
      <c r="AC357">
        <v>0</v>
      </c>
      <c r="AD357">
        <v>0</v>
      </c>
      <c r="AE357">
        <v>770.59563328049103</v>
      </c>
    </row>
    <row r="358" spans="1:31" x14ac:dyDescent="0.25">
      <c r="A358">
        <v>2142508</v>
      </c>
      <c r="B358">
        <v>1</v>
      </c>
      <c r="C358" t="s">
        <v>81</v>
      </c>
      <c r="D358" t="s">
        <v>127</v>
      </c>
      <c r="E358" t="s">
        <v>161</v>
      </c>
      <c r="F358" t="s">
        <v>1232</v>
      </c>
      <c r="G358" t="s">
        <v>215</v>
      </c>
      <c r="H358" t="s">
        <v>134</v>
      </c>
      <c r="I358" t="s">
        <v>135</v>
      </c>
      <c r="J358" t="s">
        <v>136</v>
      </c>
      <c r="K358" t="s">
        <v>137</v>
      </c>
      <c r="L358" t="s">
        <v>1233</v>
      </c>
      <c r="M358" t="s">
        <v>1234</v>
      </c>
      <c r="N358">
        <v>3.153888888</v>
      </c>
      <c r="O358">
        <v>0</v>
      </c>
      <c r="P358">
        <v>0</v>
      </c>
      <c r="Q358">
        <v>0</v>
      </c>
      <c r="R358">
        <v>4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6.7286549375052003</v>
      </c>
      <c r="AA358">
        <v>0</v>
      </c>
      <c r="AB358">
        <v>0</v>
      </c>
      <c r="AC358">
        <v>0</v>
      </c>
      <c r="AD358">
        <v>0</v>
      </c>
      <c r="AE358">
        <v>6.7286549375052003</v>
      </c>
    </row>
    <row r="359" spans="1:31" x14ac:dyDescent="0.25">
      <c r="A359">
        <v>2142511</v>
      </c>
      <c r="B359">
        <v>1</v>
      </c>
      <c r="C359" t="s">
        <v>80</v>
      </c>
      <c r="D359" t="s">
        <v>90</v>
      </c>
      <c r="E359" t="s">
        <v>131</v>
      </c>
      <c r="F359" t="s">
        <v>1235</v>
      </c>
      <c r="G359" t="s">
        <v>152</v>
      </c>
      <c r="H359" t="s">
        <v>134</v>
      </c>
      <c r="I359" t="s">
        <v>135</v>
      </c>
      <c r="J359" t="s">
        <v>136</v>
      </c>
      <c r="K359" t="s">
        <v>137</v>
      </c>
      <c r="L359" t="s">
        <v>1236</v>
      </c>
      <c r="M359" t="s">
        <v>1237</v>
      </c>
      <c r="N359">
        <v>6.534444444</v>
      </c>
      <c r="O359">
        <v>0</v>
      </c>
      <c r="P359">
        <v>7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10.553501433520847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10.553501433520847</v>
      </c>
    </row>
    <row r="360" spans="1:31" x14ac:dyDescent="0.25">
      <c r="A360">
        <v>2142513</v>
      </c>
      <c r="B360">
        <v>1</v>
      </c>
      <c r="C360" t="s">
        <v>80</v>
      </c>
      <c r="D360" t="s">
        <v>83</v>
      </c>
      <c r="E360" t="s">
        <v>131</v>
      </c>
      <c r="F360" t="s">
        <v>1238</v>
      </c>
      <c r="G360" t="s">
        <v>133</v>
      </c>
      <c r="H360" t="s">
        <v>134</v>
      </c>
      <c r="I360" t="s">
        <v>135</v>
      </c>
      <c r="J360" t="s">
        <v>136</v>
      </c>
      <c r="K360" t="s">
        <v>137</v>
      </c>
      <c r="L360" t="s">
        <v>1239</v>
      </c>
      <c r="M360" t="s">
        <v>1240</v>
      </c>
      <c r="N360">
        <v>1.7127777769999999</v>
      </c>
      <c r="O360">
        <v>0</v>
      </c>
      <c r="P360">
        <v>4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2.3893529771531505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2.3893529771531505</v>
      </c>
    </row>
    <row r="361" spans="1:31" x14ac:dyDescent="0.25">
      <c r="A361">
        <v>2142514</v>
      </c>
      <c r="B361">
        <v>1</v>
      </c>
      <c r="C361" t="s">
        <v>80</v>
      </c>
      <c r="D361" t="s">
        <v>99</v>
      </c>
      <c r="E361" t="s">
        <v>131</v>
      </c>
      <c r="F361" t="s">
        <v>1241</v>
      </c>
      <c r="G361" t="s">
        <v>152</v>
      </c>
      <c r="H361" t="s">
        <v>134</v>
      </c>
      <c r="I361" t="s">
        <v>135</v>
      </c>
      <c r="J361" t="s">
        <v>136</v>
      </c>
      <c r="K361" t="s">
        <v>137</v>
      </c>
      <c r="L361" t="s">
        <v>1242</v>
      </c>
      <c r="M361" t="s">
        <v>1243</v>
      </c>
      <c r="N361">
        <v>0.39027777699999999</v>
      </c>
      <c r="O361">
        <v>0</v>
      </c>
      <c r="P361">
        <v>1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8.2172134201666663E-3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8.2172134201666663E-3</v>
      </c>
    </row>
    <row r="362" spans="1:31" x14ac:dyDescent="0.25">
      <c r="A362">
        <v>2142515</v>
      </c>
      <c r="B362">
        <v>1</v>
      </c>
      <c r="C362" t="s">
        <v>80</v>
      </c>
      <c r="D362" t="s">
        <v>96</v>
      </c>
      <c r="E362" t="s">
        <v>131</v>
      </c>
      <c r="F362" t="s">
        <v>1244</v>
      </c>
      <c r="G362" t="s">
        <v>152</v>
      </c>
      <c r="H362" t="s">
        <v>134</v>
      </c>
      <c r="I362" t="s">
        <v>135</v>
      </c>
      <c r="J362" t="s">
        <v>136</v>
      </c>
      <c r="K362" t="s">
        <v>137</v>
      </c>
      <c r="L362" t="s">
        <v>1245</v>
      </c>
      <c r="M362" t="s">
        <v>1246</v>
      </c>
      <c r="N362">
        <v>3.9874999999999998</v>
      </c>
      <c r="O362">
        <v>0</v>
      </c>
      <c r="P362">
        <v>1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9.0751791599876004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9.0751791599876004</v>
      </c>
    </row>
    <row r="363" spans="1:31" x14ac:dyDescent="0.25">
      <c r="A363">
        <v>2142517</v>
      </c>
      <c r="B363">
        <v>1</v>
      </c>
      <c r="C363" t="s">
        <v>80</v>
      </c>
      <c r="D363" t="s">
        <v>96</v>
      </c>
      <c r="E363" t="s">
        <v>174</v>
      </c>
      <c r="F363" t="s">
        <v>1247</v>
      </c>
      <c r="G363" t="s">
        <v>163</v>
      </c>
      <c r="H363" t="s">
        <v>134</v>
      </c>
      <c r="I363" t="s">
        <v>135</v>
      </c>
      <c r="J363" t="s">
        <v>136</v>
      </c>
      <c r="K363" t="s">
        <v>137</v>
      </c>
      <c r="L363" t="s">
        <v>1248</v>
      </c>
      <c r="M363" t="s">
        <v>1249</v>
      </c>
      <c r="N363">
        <v>2.5147222220000001</v>
      </c>
      <c r="O363">
        <v>0</v>
      </c>
      <c r="P363">
        <v>75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72.445787415582188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72.445787415582188</v>
      </c>
    </row>
    <row r="364" spans="1:31" x14ac:dyDescent="0.25">
      <c r="A364">
        <v>2142520</v>
      </c>
      <c r="B364">
        <v>1</v>
      </c>
      <c r="C364" t="s">
        <v>81</v>
      </c>
      <c r="D364" t="s">
        <v>118</v>
      </c>
      <c r="E364" t="s">
        <v>196</v>
      </c>
      <c r="F364" t="s">
        <v>1250</v>
      </c>
      <c r="G364" t="s">
        <v>142</v>
      </c>
      <c r="H364" t="s">
        <v>143</v>
      </c>
      <c r="I364" t="s">
        <v>135</v>
      </c>
      <c r="J364" t="s">
        <v>136</v>
      </c>
      <c r="K364" t="s">
        <v>137</v>
      </c>
      <c r="L364" t="s">
        <v>1251</v>
      </c>
      <c r="M364" t="s">
        <v>1252</v>
      </c>
      <c r="N364">
        <v>1.747222222</v>
      </c>
      <c r="O364">
        <v>0</v>
      </c>
      <c r="P364">
        <v>1067</v>
      </c>
      <c r="Q364">
        <v>0</v>
      </c>
      <c r="R364">
        <v>0</v>
      </c>
      <c r="S364">
        <v>2</v>
      </c>
      <c r="T364">
        <v>384</v>
      </c>
      <c r="U364">
        <v>0</v>
      </c>
      <c r="V364">
        <v>1</v>
      </c>
      <c r="W364">
        <v>0</v>
      </c>
      <c r="X364">
        <v>432.47760069205219</v>
      </c>
      <c r="Y364">
        <v>0</v>
      </c>
      <c r="Z364">
        <v>0</v>
      </c>
      <c r="AA364">
        <v>127.47647224150958</v>
      </c>
      <c r="AB364">
        <v>767.14686986920844</v>
      </c>
      <c r="AC364">
        <v>0</v>
      </c>
      <c r="AD364">
        <v>14.359351084961251</v>
      </c>
      <c r="AE364">
        <v>1341.4602938877313</v>
      </c>
    </row>
    <row r="365" spans="1:31" x14ac:dyDescent="0.25">
      <c r="A365">
        <v>2142521</v>
      </c>
      <c r="B365">
        <v>1</v>
      </c>
      <c r="C365" t="s">
        <v>81</v>
      </c>
      <c r="D365" t="s">
        <v>123</v>
      </c>
      <c r="E365" t="s">
        <v>196</v>
      </c>
      <c r="F365" t="s">
        <v>1253</v>
      </c>
      <c r="G365" t="s">
        <v>1254</v>
      </c>
      <c r="H365" t="s">
        <v>143</v>
      </c>
      <c r="I365" t="s">
        <v>135</v>
      </c>
      <c r="J365" t="s">
        <v>136</v>
      </c>
      <c r="K365" t="s">
        <v>137</v>
      </c>
      <c r="L365" t="s">
        <v>1255</v>
      </c>
      <c r="M365" t="s">
        <v>1256</v>
      </c>
      <c r="N365">
        <v>2.8244444440000001</v>
      </c>
      <c r="O365">
        <v>1</v>
      </c>
      <c r="P365">
        <v>0</v>
      </c>
      <c r="Q365">
        <v>89</v>
      </c>
      <c r="R365">
        <v>12</v>
      </c>
      <c r="S365">
        <v>5</v>
      </c>
      <c r="T365">
        <v>5</v>
      </c>
      <c r="U365">
        <v>0</v>
      </c>
      <c r="V365">
        <v>0</v>
      </c>
      <c r="W365">
        <v>1.3895333656952</v>
      </c>
      <c r="X365">
        <v>0</v>
      </c>
      <c r="Y365">
        <v>130.33001832783003</v>
      </c>
      <c r="Z365">
        <v>8.4493284482688011</v>
      </c>
      <c r="AA365">
        <v>6.8932155837786668</v>
      </c>
      <c r="AB365">
        <v>12.002805792604335</v>
      </c>
      <c r="AC365">
        <v>0</v>
      </c>
      <c r="AD365">
        <v>0</v>
      </c>
      <c r="AE365">
        <v>159.06490151817704</v>
      </c>
    </row>
    <row r="366" spans="1:31" x14ac:dyDescent="0.25">
      <c r="A366">
        <v>2142523</v>
      </c>
      <c r="B366">
        <v>1</v>
      </c>
      <c r="C366" t="s">
        <v>80</v>
      </c>
      <c r="D366" t="s">
        <v>83</v>
      </c>
      <c r="E366" t="s">
        <v>131</v>
      </c>
      <c r="F366" t="s">
        <v>1257</v>
      </c>
      <c r="G366" t="s">
        <v>133</v>
      </c>
      <c r="H366" t="s">
        <v>134</v>
      </c>
      <c r="I366" t="s">
        <v>135</v>
      </c>
      <c r="J366" t="s">
        <v>136</v>
      </c>
      <c r="K366" t="s">
        <v>137</v>
      </c>
      <c r="L366" t="s">
        <v>1258</v>
      </c>
      <c r="M366" t="s">
        <v>1259</v>
      </c>
      <c r="N366">
        <v>4.7602777769999998</v>
      </c>
      <c r="O366">
        <v>0</v>
      </c>
      <c r="P366">
        <v>13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13.618018543264169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13.618018543264169</v>
      </c>
    </row>
    <row r="367" spans="1:31" x14ac:dyDescent="0.25">
      <c r="A367">
        <v>2142526</v>
      </c>
      <c r="B367">
        <v>1</v>
      </c>
      <c r="C367" t="s">
        <v>80</v>
      </c>
      <c r="D367" t="s">
        <v>85</v>
      </c>
      <c r="E367" t="s">
        <v>161</v>
      </c>
      <c r="F367" t="s">
        <v>1260</v>
      </c>
      <c r="G367" t="s">
        <v>163</v>
      </c>
      <c r="H367" t="s">
        <v>134</v>
      </c>
      <c r="I367" t="s">
        <v>135</v>
      </c>
      <c r="J367" t="s">
        <v>136</v>
      </c>
      <c r="K367" t="s">
        <v>137</v>
      </c>
      <c r="L367" t="s">
        <v>1261</v>
      </c>
      <c r="M367" t="s">
        <v>1262</v>
      </c>
      <c r="N367">
        <v>1.234722222</v>
      </c>
      <c r="O367">
        <v>0</v>
      </c>
      <c r="P367">
        <v>318</v>
      </c>
      <c r="Q367">
        <v>0</v>
      </c>
      <c r="R367">
        <v>0</v>
      </c>
      <c r="S367">
        <v>0</v>
      </c>
      <c r="T367">
        <v>14</v>
      </c>
      <c r="U367">
        <v>0</v>
      </c>
      <c r="V367">
        <v>0</v>
      </c>
      <c r="W367">
        <v>0</v>
      </c>
      <c r="X367">
        <v>86.076276479713897</v>
      </c>
      <c r="Y367">
        <v>0</v>
      </c>
      <c r="Z367">
        <v>0</v>
      </c>
      <c r="AA367">
        <v>0</v>
      </c>
      <c r="AB367">
        <v>14.14423784986114</v>
      </c>
      <c r="AC367">
        <v>0</v>
      </c>
      <c r="AD367">
        <v>0</v>
      </c>
      <c r="AE367">
        <v>100.22051432957504</v>
      </c>
    </row>
    <row r="368" spans="1:31" x14ac:dyDescent="0.25">
      <c r="A368">
        <v>2142529</v>
      </c>
      <c r="B368">
        <v>1</v>
      </c>
      <c r="C368" t="s">
        <v>81</v>
      </c>
      <c r="D368" t="s">
        <v>128</v>
      </c>
      <c r="E368" t="s">
        <v>131</v>
      </c>
      <c r="F368" t="s">
        <v>1263</v>
      </c>
      <c r="G368" t="s">
        <v>231</v>
      </c>
      <c r="H368" t="s">
        <v>134</v>
      </c>
      <c r="I368" t="s">
        <v>135</v>
      </c>
      <c r="J368" t="s">
        <v>136</v>
      </c>
      <c r="K368" t="s">
        <v>137</v>
      </c>
      <c r="L368" t="s">
        <v>1264</v>
      </c>
      <c r="M368" t="s">
        <v>1265</v>
      </c>
      <c r="N368">
        <v>1.507222222</v>
      </c>
      <c r="O368">
        <v>0</v>
      </c>
      <c r="P368">
        <v>3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0.67158715495846666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0.67158715495846666</v>
      </c>
    </row>
    <row r="369" spans="1:31" x14ac:dyDescent="0.25">
      <c r="A369">
        <v>2142530</v>
      </c>
      <c r="B369">
        <v>1</v>
      </c>
      <c r="C369" t="s">
        <v>80</v>
      </c>
      <c r="D369" t="s">
        <v>83</v>
      </c>
      <c r="E369" t="s">
        <v>131</v>
      </c>
      <c r="F369" t="s">
        <v>1266</v>
      </c>
      <c r="G369" t="s">
        <v>231</v>
      </c>
      <c r="H369" t="s">
        <v>134</v>
      </c>
      <c r="I369" t="s">
        <v>135</v>
      </c>
      <c r="J369" t="s">
        <v>136</v>
      </c>
      <c r="K369" t="s">
        <v>137</v>
      </c>
      <c r="L369" t="s">
        <v>1267</v>
      </c>
      <c r="M369" t="s">
        <v>1268</v>
      </c>
      <c r="N369">
        <v>1.375277777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1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0.19768921001754167</v>
      </c>
      <c r="AC369">
        <v>0</v>
      </c>
      <c r="AD369">
        <v>0</v>
      </c>
      <c r="AE369">
        <v>0.19768921001754167</v>
      </c>
    </row>
    <row r="370" spans="1:31" x14ac:dyDescent="0.25">
      <c r="A370">
        <v>2142532</v>
      </c>
      <c r="B370">
        <v>1</v>
      </c>
      <c r="C370" t="s">
        <v>80</v>
      </c>
      <c r="D370" t="s">
        <v>82</v>
      </c>
      <c r="E370" t="s">
        <v>131</v>
      </c>
      <c r="F370" t="s">
        <v>1269</v>
      </c>
      <c r="G370" t="s">
        <v>133</v>
      </c>
      <c r="H370" t="s">
        <v>134</v>
      </c>
      <c r="I370" t="s">
        <v>135</v>
      </c>
      <c r="J370" t="s">
        <v>136</v>
      </c>
      <c r="K370" t="s">
        <v>137</v>
      </c>
      <c r="L370" t="s">
        <v>1205</v>
      </c>
      <c r="M370" t="s">
        <v>1270</v>
      </c>
      <c r="N370">
        <v>8.414722222</v>
      </c>
      <c r="O370">
        <v>0</v>
      </c>
      <c r="P370">
        <v>13</v>
      </c>
      <c r="Q370">
        <v>0</v>
      </c>
      <c r="R370">
        <v>0</v>
      </c>
      <c r="S370">
        <v>0</v>
      </c>
      <c r="T370">
        <v>8</v>
      </c>
      <c r="U370">
        <v>0</v>
      </c>
      <c r="V370">
        <v>0</v>
      </c>
      <c r="W370">
        <v>0</v>
      </c>
      <c r="X370">
        <v>28.084983696858732</v>
      </c>
      <c r="Y370">
        <v>0</v>
      </c>
      <c r="Z370">
        <v>0</v>
      </c>
      <c r="AA370">
        <v>0</v>
      </c>
      <c r="AB370">
        <v>36.431441796364304</v>
      </c>
      <c r="AC370">
        <v>0</v>
      </c>
      <c r="AD370">
        <v>0</v>
      </c>
      <c r="AE370">
        <v>64.516425493223039</v>
      </c>
    </row>
    <row r="371" spans="1:31" x14ac:dyDescent="0.25">
      <c r="A371">
        <v>2142533</v>
      </c>
      <c r="B371">
        <v>1</v>
      </c>
      <c r="C371" t="s">
        <v>80</v>
      </c>
      <c r="D371" t="s">
        <v>95</v>
      </c>
      <c r="E371" t="s">
        <v>140</v>
      </c>
      <c r="F371" t="s">
        <v>1271</v>
      </c>
      <c r="G371" t="s">
        <v>142</v>
      </c>
      <c r="H371" t="s">
        <v>143</v>
      </c>
      <c r="I371" t="s">
        <v>135</v>
      </c>
      <c r="J371" t="s">
        <v>136</v>
      </c>
      <c r="K371" t="s">
        <v>137</v>
      </c>
      <c r="L371" t="s">
        <v>1272</v>
      </c>
      <c r="M371" t="s">
        <v>1273</v>
      </c>
      <c r="N371">
        <v>0.247777777</v>
      </c>
      <c r="O371">
        <v>3</v>
      </c>
      <c r="P371">
        <v>390</v>
      </c>
      <c r="Q371">
        <v>7</v>
      </c>
      <c r="R371">
        <v>2</v>
      </c>
      <c r="S371">
        <v>30</v>
      </c>
      <c r="T371">
        <v>15</v>
      </c>
      <c r="U371">
        <v>4</v>
      </c>
      <c r="V371">
        <v>0</v>
      </c>
      <c r="W371">
        <v>0.42167082812093337</v>
      </c>
      <c r="X371">
        <v>21.075918938266408</v>
      </c>
      <c r="Y371">
        <v>24.944408327185968</v>
      </c>
      <c r="Z371">
        <v>0.49227863959140006</v>
      </c>
      <c r="AA371">
        <v>121.88168388863126</v>
      </c>
      <c r="AB371">
        <v>1.8680999797667781</v>
      </c>
      <c r="AC371">
        <v>109.1017451123825</v>
      </c>
      <c r="AD371">
        <v>0</v>
      </c>
      <c r="AE371">
        <v>279.78580571394525</v>
      </c>
    </row>
    <row r="372" spans="1:31" x14ac:dyDescent="0.25">
      <c r="A372">
        <v>2142534</v>
      </c>
      <c r="B372">
        <v>1</v>
      </c>
      <c r="C372" t="s">
        <v>81</v>
      </c>
      <c r="D372" t="s">
        <v>112</v>
      </c>
      <c r="E372" t="s">
        <v>140</v>
      </c>
      <c r="F372" t="s">
        <v>1274</v>
      </c>
      <c r="G372" t="s">
        <v>142</v>
      </c>
      <c r="H372" t="s">
        <v>143</v>
      </c>
      <c r="I372" t="s">
        <v>135</v>
      </c>
      <c r="J372" t="s">
        <v>136</v>
      </c>
      <c r="K372" t="s">
        <v>137</v>
      </c>
      <c r="L372" t="s">
        <v>1275</v>
      </c>
      <c r="M372" t="s">
        <v>1276</v>
      </c>
      <c r="N372">
        <v>0.33722222200000002</v>
      </c>
      <c r="O372">
        <v>0</v>
      </c>
      <c r="P372">
        <v>828</v>
      </c>
      <c r="Q372">
        <v>2</v>
      </c>
      <c r="R372">
        <v>57</v>
      </c>
      <c r="S372">
        <v>4</v>
      </c>
      <c r="T372">
        <v>28</v>
      </c>
      <c r="U372">
        <v>0</v>
      </c>
      <c r="V372">
        <v>0</v>
      </c>
      <c r="W372">
        <v>0</v>
      </c>
      <c r="X372">
        <v>19.811340964945149</v>
      </c>
      <c r="Y372">
        <v>3.3036037025586831</v>
      </c>
      <c r="Z372">
        <v>0.9752414350955334</v>
      </c>
      <c r="AA372">
        <v>3.125252022372083</v>
      </c>
      <c r="AB372">
        <v>2.8041997530546663</v>
      </c>
      <c r="AC372">
        <v>0</v>
      </c>
      <c r="AD372">
        <v>0</v>
      </c>
      <c r="AE372">
        <v>30.019637878026117</v>
      </c>
    </row>
    <row r="373" spans="1:31" x14ac:dyDescent="0.25">
      <c r="A373">
        <v>2142536</v>
      </c>
      <c r="B373">
        <v>1</v>
      </c>
      <c r="C373" t="s">
        <v>80</v>
      </c>
      <c r="D373" t="s">
        <v>91</v>
      </c>
      <c r="E373" t="s">
        <v>146</v>
      </c>
      <c r="F373" t="s">
        <v>1277</v>
      </c>
      <c r="G373" t="s">
        <v>167</v>
      </c>
      <c r="H373" t="s">
        <v>143</v>
      </c>
      <c r="I373" t="s">
        <v>135</v>
      </c>
      <c r="J373" t="s">
        <v>136</v>
      </c>
      <c r="K373" t="s">
        <v>137</v>
      </c>
      <c r="L373" t="s">
        <v>1278</v>
      </c>
      <c r="M373" t="s">
        <v>1279</v>
      </c>
      <c r="N373">
        <v>1.7494444440000001</v>
      </c>
      <c r="O373">
        <v>0</v>
      </c>
      <c r="P373">
        <v>0</v>
      </c>
      <c r="Q373">
        <v>0</v>
      </c>
      <c r="R373">
        <v>8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1.7428566852692331</v>
      </c>
      <c r="AA373">
        <v>0</v>
      </c>
      <c r="AB373">
        <v>0</v>
      </c>
      <c r="AC373">
        <v>0</v>
      </c>
      <c r="AD373">
        <v>0</v>
      </c>
      <c r="AE373">
        <v>1.7428566852692331</v>
      </c>
    </row>
    <row r="374" spans="1:31" x14ac:dyDescent="0.25">
      <c r="A374">
        <v>2142537</v>
      </c>
      <c r="B374">
        <v>1</v>
      </c>
      <c r="C374" t="s">
        <v>80</v>
      </c>
      <c r="D374" t="s">
        <v>107</v>
      </c>
      <c r="E374" t="s">
        <v>174</v>
      </c>
      <c r="F374" t="s">
        <v>1280</v>
      </c>
      <c r="G374" t="s">
        <v>384</v>
      </c>
      <c r="H374" t="s">
        <v>134</v>
      </c>
      <c r="I374" t="s">
        <v>135</v>
      </c>
      <c r="J374" t="s">
        <v>136</v>
      </c>
      <c r="K374" t="s">
        <v>137</v>
      </c>
      <c r="L374" t="s">
        <v>1281</v>
      </c>
      <c r="M374" t="s">
        <v>1282</v>
      </c>
      <c r="N374">
        <v>0.61583333299999998</v>
      </c>
      <c r="O374">
        <v>0</v>
      </c>
      <c r="P374">
        <v>11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2.0367604160181001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2.0367604160181001</v>
      </c>
    </row>
    <row r="375" spans="1:31" x14ac:dyDescent="0.25">
      <c r="A375">
        <v>2142538</v>
      </c>
      <c r="B375">
        <v>1</v>
      </c>
      <c r="C375" t="s">
        <v>80</v>
      </c>
      <c r="D375" t="s">
        <v>96</v>
      </c>
      <c r="E375" t="s">
        <v>131</v>
      </c>
      <c r="F375" t="s">
        <v>1283</v>
      </c>
      <c r="G375" t="s">
        <v>152</v>
      </c>
      <c r="H375" t="s">
        <v>134</v>
      </c>
      <c r="I375" t="s">
        <v>135</v>
      </c>
      <c r="J375" t="s">
        <v>136</v>
      </c>
      <c r="K375" t="s">
        <v>137</v>
      </c>
      <c r="L375" t="s">
        <v>1284</v>
      </c>
      <c r="M375" t="s">
        <v>1285</v>
      </c>
      <c r="N375">
        <v>4.716111111</v>
      </c>
      <c r="O375">
        <v>0</v>
      </c>
      <c r="P375">
        <v>1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0.78856726682186662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0.78856726682186662</v>
      </c>
    </row>
    <row r="376" spans="1:31" x14ac:dyDescent="0.25">
      <c r="A376">
        <v>2142539</v>
      </c>
      <c r="B376">
        <v>1</v>
      </c>
      <c r="C376" t="s">
        <v>80</v>
      </c>
      <c r="D376" t="s">
        <v>90</v>
      </c>
      <c r="E376" t="s">
        <v>131</v>
      </c>
      <c r="F376" t="s">
        <v>1286</v>
      </c>
      <c r="G376" t="s">
        <v>300</v>
      </c>
      <c r="H376" t="s">
        <v>134</v>
      </c>
      <c r="I376" t="s">
        <v>135</v>
      </c>
      <c r="J376" t="s">
        <v>136</v>
      </c>
      <c r="K376" t="s">
        <v>137</v>
      </c>
      <c r="L376" t="s">
        <v>1287</v>
      </c>
      <c r="M376" t="s">
        <v>1288</v>
      </c>
      <c r="N376">
        <v>2.5727777770000002</v>
      </c>
      <c r="O376">
        <v>0</v>
      </c>
      <c r="P376">
        <v>6</v>
      </c>
      <c r="Q376">
        <v>0</v>
      </c>
      <c r="R376">
        <v>0</v>
      </c>
      <c r="S376">
        <v>0</v>
      </c>
      <c r="T376">
        <v>1</v>
      </c>
      <c r="U376">
        <v>0</v>
      </c>
      <c r="V376">
        <v>0</v>
      </c>
      <c r="W376">
        <v>0</v>
      </c>
      <c r="X376">
        <v>2.1159178644157999</v>
      </c>
      <c r="Y376">
        <v>0</v>
      </c>
      <c r="Z376">
        <v>0</v>
      </c>
      <c r="AA376">
        <v>0</v>
      </c>
      <c r="AB376">
        <v>1.4483176748092332</v>
      </c>
      <c r="AC376">
        <v>0</v>
      </c>
      <c r="AD376">
        <v>0</v>
      </c>
      <c r="AE376">
        <v>3.5642355392250331</v>
      </c>
    </row>
    <row r="377" spans="1:31" x14ac:dyDescent="0.25">
      <c r="A377">
        <v>2142540</v>
      </c>
      <c r="B377">
        <v>1</v>
      </c>
      <c r="C377" t="s">
        <v>80</v>
      </c>
      <c r="D377" t="s">
        <v>92</v>
      </c>
      <c r="E377" t="s">
        <v>131</v>
      </c>
      <c r="F377" t="s">
        <v>1289</v>
      </c>
      <c r="G377" t="s">
        <v>152</v>
      </c>
      <c r="H377" t="s">
        <v>134</v>
      </c>
      <c r="I377" t="s">
        <v>135</v>
      </c>
      <c r="J377" t="s">
        <v>136</v>
      </c>
      <c r="K377" t="s">
        <v>137</v>
      </c>
      <c r="L377" t="s">
        <v>1290</v>
      </c>
      <c r="M377" t="s">
        <v>1291</v>
      </c>
      <c r="N377">
        <v>2.364166666</v>
      </c>
      <c r="O377">
        <v>0</v>
      </c>
      <c r="P377">
        <v>1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0.27613450460610001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0.27613450460610001</v>
      </c>
    </row>
    <row r="378" spans="1:31" x14ac:dyDescent="0.25">
      <c r="A378">
        <v>2142541</v>
      </c>
      <c r="B378">
        <v>1</v>
      </c>
      <c r="C378" t="s">
        <v>80</v>
      </c>
      <c r="D378" t="s">
        <v>97</v>
      </c>
      <c r="E378" t="s">
        <v>131</v>
      </c>
      <c r="F378" t="s">
        <v>1292</v>
      </c>
      <c r="G378" t="s">
        <v>152</v>
      </c>
      <c r="H378" t="s">
        <v>134</v>
      </c>
      <c r="I378" t="s">
        <v>135</v>
      </c>
      <c r="J378" t="s">
        <v>136</v>
      </c>
      <c r="K378" t="s">
        <v>137</v>
      </c>
      <c r="L378" t="s">
        <v>1293</v>
      </c>
      <c r="M378" t="s">
        <v>1294</v>
      </c>
      <c r="N378">
        <v>3.7</v>
      </c>
      <c r="O378">
        <v>0</v>
      </c>
      <c r="P378">
        <v>1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0.35958535249559997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0.35958535249559997</v>
      </c>
    </row>
    <row r="379" spans="1:31" x14ac:dyDescent="0.25">
      <c r="A379">
        <v>2142542</v>
      </c>
      <c r="B379">
        <v>1</v>
      </c>
      <c r="C379" t="s">
        <v>80</v>
      </c>
      <c r="D379" t="s">
        <v>98</v>
      </c>
      <c r="E379" t="s">
        <v>161</v>
      </c>
      <c r="F379" t="s">
        <v>1295</v>
      </c>
      <c r="G379" t="s">
        <v>163</v>
      </c>
      <c r="H379" t="s">
        <v>134</v>
      </c>
      <c r="I379" t="s">
        <v>135</v>
      </c>
      <c r="J379" t="s">
        <v>136</v>
      </c>
      <c r="K379" t="s">
        <v>137</v>
      </c>
      <c r="L379" t="s">
        <v>1296</v>
      </c>
      <c r="M379" t="s">
        <v>1297</v>
      </c>
      <c r="N379">
        <v>1.0705555550000001</v>
      </c>
      <c r="O379">
        <v>0</v>
      </c>
      <c r="P379">
        <v>4</v>
      </c>
      <c r="Q379">
        <v>0</v>
      </c>
      <c r="R379">
        <v>14</v>
      </c>
      <c r="S379">
        <v>0</v>
      </c>
      <c r="T379">
        <v>46</v>
      </c>
      <c r="U379">
        <v>0</v>
      </c>
      <c r="V379">
        <v>0</v>
      </c>
      <c r="W379">
        <v>0</v>
      </c>
      <c r="X379">
        <v>0.79026610875129166</v>
      </c>
      <c r="Y379">
        <v>0</v>
      </c>
      <c r="Z379">
        <v>11.622907876245177</v>
      </c>
      <c r="AA379">
        <v>0</v>
      </c>
      <c r="AB379">
        <v>27.609625169061108</v>
      </c>
      <c r="AC379">
        <v>0</v>
      </c>
      <c r="AD379">
        <v>0</v>
      </c>
      <c r="AE379">
        <v>40.02279915405758</v>
      </c>
    </row>
    <row r="380" spans="1:31" x14ac:dyDescent="0.25">
      <c r="A380">
        <v>2142544</v>
      </c>
      <c r="B380">
        <v>1</v>
      </c>
      <c r="C380" t="s">
        <v>80</v>
      </c>
      <c r="D380" t="s">
        <v>97</v>
      </c>
      <c r="E380" t="s">
        <v>131</v>
      </c>
      <c r="F380" t="s">
        <v>1298</v>
      </c>
      <c r="G380" t="s">
        <v>152</v>
      </c>
      <c r="H380" t="s">
        <v>134</v>
      </c>
      <c r="I380" t="s">
        <v>135</v>
      </c>
      <c r="J380" t="s">
        <v>136</v>
      </c>
      <c r="K380" t="s">
        <v>137</v>
      </c>
      <c r="L380" t="s">
        <v>1299</v>
      </c>
      <c r="M380" t="s">
        <v>1300</v>
      </c>
      <c r="N380">
        <v>1.957777777</v>
      </c>
      <c r="O380">
        <v>0</v>
      </c>
      <c r="P380">
        <v>3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1.1122542504538668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1.1122542504538668</v>
      </c>
    </row>
    <row r="381" spans="1:31" x14ac:dyDescent="0.25">
      <c r="A381">
        <v>2142551</v>
      </c>
      <c r="B381">
        <v>1</v>
      </c>
      <c r="C381" t="s">
        <v>80</v>
      </c>
      <c r="D381" t="s">
        <v>96</v>
      </c>
      <c r="E381" t="s">
        <v>131</v>
      </c>
      <c r="F381" t="s">
        <v>1301</v>
      </c>
      <c r="G381" t="s">
        <v>231</v>
      </c>
      <c r="H381" t="s">
        <v>134</v>
      </c>
      <c r="I381" t="s">
        <v>135</v>
      </c>
      <c r="J381" t="s">
        <v>136</v>
      </c>
      <c r="K381" t="s">
        <v>137</v>
      </c>
      <c r="L381" t="s">
        <v>1302</v>
      </c>
      <c r="M381" t="s">
        <v>1303</v>
      </c>
      <c r="N381">
        <v>7.7472222220000004</v>
      </c>
      <c r="O381">
        <v>0</v>
      </c>
      <c r="P381">
        <v>1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3.9655413974166671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3.9655413974166671</v>
      </c>
    </row>
    <row r="382" spans="1:31" x14ac:dyDescent="0.25">
      <c r="A382">
        <v>2142552</v>
      </c>
      <c r="B382">
        <v>1</v>
      </c>
      <c r="C382" t="s">
        <v>80</v>
      </c>
      <c r="D382" t="s">
        <v>87</v>
      </c>
      <c r="E382" t="s">
        <v>131</v>
      </c>
      <c r="F382" t="s">
        <v>1304</v>
      </c>
      <c r="G382" t="s">
        <v>231</v>
      </c>
      <c r="H382" t="s">
        <v>134</v>
      </c>
      <c r="I382" t="s">
        <v>135</v>
      </c>
      <c r="J382" t="s">
        <v>136</v>
      </c>
      <c r="K382" t="s">
        <v>137</v>
      </c>
      <c r="L382" t="s">
        <v>1305</v>
      </c>
      <c r="M382" t="s">
        <v>1306</v>
      </c>
      <c r="N382">
        <v>3.071666666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6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37.1531591878135</v>
      </c>
      <c r="AC382">
        <v>0</v>
      </c>
      <c r="AD382">
        <v>0</v>
      </c>
      <c r="AE382">
        <v>37.1531591878135</v>
      </c>
    </row>
    <row r="383" spans="1:31" x14ac:dyDescent="0.25">
      <c r="A383">
        <v>2142553</v>
      </c>
      <c r="B383">
        <v>1</v>
      </c>
      <c r="C383" t="s">
        <v>80</v>
      </c>
      <c r="D383" t="s">
        <v>96</v>
      </c>
      <c r="E383" t="s">
        <v>131</v>
      </c>
      <c r="F383" t="s">
        <v>1307</v>
      </c>
      <c r="G383" t="s">
        <v>133</v>
      </c>
      <c r="H383" t="s">
        <v>134</v>
      </c>
      <c r="I383" t="s">
        <v>135</v>
      </c>
      <c r="J383" t="s">
        <v>136</v>
      </c>
      <c r="K383" t="s">
        <v>137</v>
      </c>
      <c r="L383" t="s">
        <v>1308</v>
      </c>
      <c r="M383" t="s">
        <v>1309</v>
      </c>
      <c r="N383">
        <v>4.2797222220000002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1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1.0073813558653832</v>
      </c>
      <c r="AC383">
        <v>0</v>
      </c>
      <c r="AD383">
        <v>0</v>
      </c>
      <c r="AE383">
        <v>1.0073813558653832</v>
      </c>
    </row>
    <row r="384" spans="1:31" x14ac:dyDescent="0.25">
      <c r="A384">
        <v>2142554</v>
      </c>
      <c r="B384">
        <v>1</v>
      </c>
      <c r="C384" t="s">
        <v>80</v>
      </c>
      <c r="D384" t="s">
        <v>104</v>
      </c>
      <c r="E384" t="s">
        <v>131</v>
      </c>
      <c r="F384" t="s">
        <v>1310</v>
      </c>
      <c r="G384" t="s">
        <v>152</v>
      </c>
      <c r="H384" t="s">
        <v>134</v>
      </c>
      <c r="I384" t="s">
        <v>135</v>
      </c>
      <c r="J384" t="s">
        <v>136</v>
      </c>
      <c r="K384" t="s">
        <v>137</v>
      </c>
      <c r="L384" t="s">
        <v>1311</v>
      </c>
      <c r="M384" t="s">
        <v>1312</v>
      </c>
      <c r="N384">
        <v>5.4738888880000003</v>
      </c>
      <c r="O384">
        <v>0</v>
      </c>
      <c r="P384">
        <v>1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</row>
    <row r="385" spans="1:31" x14ac:dyDescent="0.25">
      <c r="A385">
        <v>2142555</v>
      </c>
      <c r="B385">
        <v>1</v>
      </c>
      <c r="C385" t="s">
        <v>80</v>
      </c>
      <c r="D385" t="s">
        <v>94</v>
      </c>
      <c r="E385" t="s">
        <v>174</v>
      </c>
      <c r="F385" t="s">
        <v>1313</v>
      </c>
      <c r="G385" t="s">
        <v>187</v>
      </c>
      <c r="H385" t="s">
        <v>134</v>
      </c>
      <c r="I385" t="s">
        <v>135</v>
      </c>
      <c r="J385" t="s">
        <v>136</v>
      </c>
      <c r="K385" t="s">
        <v>137</v>
      </c>
      <c r="L385" t="s">
        <v>1314</v>
      </c>
      <c r="M385" t="s">
        <v>1315</v>
      </c>
      <c r="N385">
        <v>0.69888888800000004</v>
      </c>
      <c r="O385">
        <v>0</v>
      </c>
      <c r="P385">
        <v>16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0.74229762800360011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0.74229762800360011</v>
      </c>
    </row>
    <row r="386" spans="1:31" x14ac:dyDescent="0.25">
      <c r="A386">
        <v>2142557</v>
      </c>
      <c r="B386">
        <v>1</v>
      </c>
      <c r="C386" t="s">
        <v>80</v>
      </c>
      <c r="D386" t="s">
        <v>82</v>
      </c>
      <c r="E386" t="s">
        <v>131</v>
      </c>
      <c r="F386" t="s">
        <v>1316</v>
      </c>
      <c r="G386" t="s">
        <v>231</v>
      </c>
      <c r="H386" t="s">
        <v>134</v>
      </c>
      <c r="I386" t="s">
        <v>135</v>
      </c>
      <c r="J386" t="s">
        <v>136</v>
      </c>
      <c r="K386" t="s">
        <v>137</v>
      </c>
      <c r="L386" t="s">
        <v>1317</v>
      </c>
      <c r="M386" t="s">
        <v>1318</v>
      </c>
      <c r="N386">
        <v>4.5019444440000003</v>
      </c>
      <c r="O386">
        <v>0</v>
      </c>
      <c r="P386">
        <v>10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8.3768920256045085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8.3768920256045085</v>
      </c>
    </row>
    <row r="387" spans="1:31" x14ac:dyDescent="0.25">
      <c r="A387">
        <v>2142558</v>
      </c>
      <c r="B387">
        <v>1</v>
      </c>
      <c r="C387" t="s">
        <v>80</v>
      </c>
      <c r="D387" t="s">
        <v>104</v>
      </c>
      <c r="E387" t="s">
        <v>131</v>
      </c>
      <c r="F387" t="s">
        <v>1319</v>
      </c>
      <c r="G387" t="s">
        <v>133</v>
      </c>
      <c r="H387" t="s">
        <v>134</v>
      </c>
      <c r="I387" t="s">
        <v>135</v>
      </c>
      <c r="J387" t="s">
        <v>136</v>
      </c>
      <c r="K387" t="s">
        <v>137</v>
      </c>
      <c r="L387" t="s">
        <v>1320</v>
      </c>
      <c r="M387" t="s">
        <v>1321</v>
      </c>
      <c r="N387">
        <v>1.183888888</v>
      </c>
      <c r="O387">
        <v>0</v>
      </c>
      <c r="P387">
        <v>1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0.43191511999239995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0.43191511999239995</v>
      </c>
    </row>
    <row r="388" spans="1:31" x14ac:dyDescent="0.25">
      <c r="A388">
        <v>2142561</v>
      </c>
      <c r="B388">
        <v>1</v>
      </c>
      <c r="C388" t="s">
        <v>81</v>
      </c>
      <c r="D388" t="s">
        <v>112</v>
      </c>
      <c r="E388" t="s">
        <v>140</v>
      </c>
      <c r="F388" t="s">
        <v>1061</v>
      </c>
      <c r="G388" t="s">
        <v>226</v>
      </c>
      <c r="H388" t="s">
        <v>143</v>
      </c>
      <c r="I388" t="s">
        <v>148</v>
      </c>
      <c r="J388" t="s">
        <v>136</v>
      </c>
      <c r="K388" t="s">
        <v>137</v>
      </c>
      <c r="L388" t="s">
        <v>1322</v>
      </c>
      <c r="M388" t="s">
        <v>1323</v>
      </c>
      <c r="N388">
        <v>3.7222221999999999E-2</v>
      </c>
      <c r="O388">
        <v>0</v>
      </c>
      <c r="P388">
        <v>200</v>
      </c>
      <c r="Q388">
        <v>9</v>
      </c>
      <c r="R388">
        <v>242</v>
      </c>
      <c r="S388">
        <v>8</v>
      </c>
      <c r="T388">
        <v>17</v>
      </c>
      <c r="U388">
        <v>0</v>
      </c>
      <c r="V388">
        <v>1</v>
      </c>
      <c r="W388">
        <v>0</v>
      </c>
      <c r="X388">
        <v>1.3671640273212</v>
      </c>
      <c r="Y388">
        <v>8.3657075165166656E-2</v>
      </c>
      <c r="Z388">
        <v>1.3333586420235841</v>
      </c>
      <c r="AA388">
        <v>4.5254613725389321</v>
      </c>
      <c r="AB388">
        <v>0.28467672067587774</v>
      </c>
      <c r="AC388">
        <v>0</v>
      </c>
      <c r="AD388">
        <v>3.7078251435949991E-2</v>
      </c>
      <c r="AE388">
        <v>7.6313960891607096</v>
      </c>
    </row>
    <row r="389" spans="1:31" x14ac:dyDescent="0.25">
      <c r="A389">
        <v>2142563</v>
      </c>
      <c r="B389">
        <v>1</v>
      </c>
      <c r="C389" t="s">
        <v>81</v>
      </c>
      <c r="D389" t="s">
        <v>128</v>
      </c>
      <c r="E389" t="s">
        <v>131</v>
      </c>
      <c r="F389" t="s">
        <v>1324</v>
      </c>
      <c r="G389" t="s">
        <v>231</v>
      </c>
      <c r="H389" t="s">
        <v>134</v>
      </c>
      <c r="I389" t="s">
        <v>135</v>
      </c>
      <c r="J389" t="s">
        <v>136</v>
      </c>
      <c r="K389" t="s">
        <v>137</v>
      </c>
      <c r="L389" t="s">
        <v>1325</v>
      </c>
      <c r="M389" t="s">
        <v>1326</v>
      </c>
      <c r="N389">
        <v>1.9125000000000001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1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2.6431480288119999</v>
      </c>
      <c r="AC389">
        <v>0</v>
      </c>
      <c r="AD389">
        <v>0</v>
      </c>
      <c r="AE389">
        <v>2.6431480288119999</v>
      </c>
    </row>
    <row r="390" spans="1:31" x14ac:dyDescent="0.25">
      <c r="A390">
        <v>2142566</v>
      </c>
      <c r="B390">
        <v>1</v>
      </c>
      <c r="C390" t="s">
        <v>80</v>
      </c>
      <c r="D390" t="s">
        <v>100</v>
      </c>
      <c r="E390" t="s">
        <v>146</v>
      </c>
      <c r="F390" t="s">
        <v>1327</v>
      </c>
      <c r="G390" t="s">
        <v>167</v>
      </c>
      <c r="H390" t="s">
        <v>143</v>
      </c>
      <c r="I390" t="s">
        <v>135</v>
      </c>
      <c r="J390" t="s">
        <v>136</v>
      </c>
      <c r="K390" t="s">
        <v>137</v>
      </c>
      <c r="L390" t="s">
        <v>1328</v>
      </c>
      <c r="M390" t="s">
        <v>1329</v>
      </c>
      <c r="N390">
        <v>0.46694444400000001</v>
      </c>
      <c r="O390">
        <v>0</v>
      </c>
      <c r="P390">
        <v>35</v>
      </c>
      <c r="Q390">
        <v>0</v>
      </c>
      <c r="R390">
        <v>27</v>
      </c>
      <c r="S390">
        <v>0</v>
      </c>
      <c r="T390">
        <v>11</v>
      </c>
      <c r="U390">
        <v>0</v>
      </c>
      <c r="V390">
        <v>0</v>
      </c>
      <c r="W390">
        <v>0</v>
      </c>
      <c r="X390">
        <v>3.5959923597497752</v>
      </c>
      <c r="Y390">
        <v>0</v>
      </c>
      <c r="Z390">
        <v>7.1303981559412453</v>
      </c>
      <c r="AA390">
        <v>0</v>
      </c>
      <c r="AB390">
        <v>12.766138081229098</v>
      </c>
      <c r="AC390">
        <v>0</v>
      </c>
      <c r="AD390">
        <v>0</v>
      </c>
      <c r="AE390">
        <v>23.492528596920117</v>
      </c>
    </row>
    <row r="391" spans="1:31" x14ac:dyDescent="0.25">
      <c r="A391">
        <v>2142568</v>
      </c>
      <c r="B391">
        <v>1</v>
      </c>
      <c r="C391" t="s">
        <v>81</v>
      </c>
      <c r="D391" t="s">
        <v>118</v>
      </c>
      <c r="E391" t="s">
        <v>131</v>
      </c>
      <c r="F391" t="s">
        <v>1330</v>
      </c>
      <c r="G391" t="s">
        <v>300</v>
      </c>
      <c r="H391" t="s">
        <v>134</v>
      </c>
      <c r="I391" t="s">
        <v>135</v>
      </c>
      <c r="J391" t="s">
        <v>3</v>
      </c>
      <c r="K391" t="s">
        <v>137</v>
      </c>
      <c r="L391" t="s">
        <v>1331</v>
      </c>
      <c r="M391" t="s">
        <v>1332</v>
      </c>
      <c r="N391">
        <v>2.125</v>
      </c>
      <c r="O391">
        <v>0</v>
      </c>
      <c r="P391">
        <v>11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6.0095419525610998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6.0095419525610998</v>
      </c>
    </row>
    <row r="392" spans="1:31" x14ac:dyDescent="0.25">
      <c r="A392">
        <v>2142570</v>
      </c>
      <c r="B392">
        <v>1</v>
      </c>
      <c r="C392" t="s">
        <v>80</v>
      </c>
      <c r="D392" t="s">
        <v>105</v>
      </c>
      <c r="E392" t="s">
        <v>174</v>
      </c>
      <c r="F392" t="s">
        <v>1333</v>
      </c>
      <c r="G392" t="s">
        <v>187</v>
      </c>
      <c r="H392" t="s">
        <v>134</v>
      </c>
      <c r="I392" t="s">
        <v>135</v>
      </c>
      <c r="J392" t="s">
        <v>136</v>
      </c>
      <c r="K392" t="s">
        <v>137</v>
      </c>
      <c r="L392" t="s">
        <v>1334</v>
      </c>
      <c r="M392" t="s">
        <v>1335</v>
      </c>
      <c r="N392">
        <v>1.365555555</v>
      </c>
      <c r="O392">
        <v>0</v>
      </c>
      <c r="P392">
        <v>10</v>
      </c>
      <c r="Q392">
        <v>0</v>
      </c>
      <c r="R392">
        <v>10</v>
      </c>
      <c r="S392">
        <v>0</v>
      </c>
      <c r="T392">
        <v>1</v>
      </c>
      <c r="U392">
        <v>0</v>
      </c>
      <c r="V392">
        <v>0</v>
      </c>
      <c r="W392">
        <v>0</v>
      </c>
      <c r="X392">
        <v>3.0822351566223998</v>
      </c>
      <c r="Y392">
        <v>0</v>
      </c>
      <c r="Z392">
        <v>2.576825935750267</v>
      </c>
      <c r="AA392">
        <v>0</v>
      </c>
      <c r="AB392">
        <v>1.9864508512824885</v>
      </c>
      <c r="AC392">
        <v>0</v>
      </c>
      <c r="AD392">
        <v>0</v>
      </c>
      <c r="AE392">
        <v>7.6455119436551557</v>
      </c>
    </row>
    <row r="393" spans="1:31" x14ac:dyDescent="0.25">
      <c r="A393">
        <v>2142572</v>
      </c>
      <c r="B393">
        <v>1</v>
      </c>
      <c r="C393" t="s">
        <v>80</v>
      </c>
      <c r="D393" t="s">
        <v>90</v>
      </c>
      <c r="E393" t="s">
        <v>131</v>
      </c>
      <c r="F393" t="s">
        <v>1336</v>
      </c>
      <c r="G393" t="s">
        <v>231</v>
      </c>
      <c r="H393" t="s">
        <v>134</v>
      </c>
      <c r="I393" t="s">
        <v>135</v>
      </c>
      <c r="J393" t="s">
        <v>136</v>
      </c>
      <c r="K393" t="s">
        <v>137</v>
      </c>
      <c r="L393" t="s">
        <v>1337</v>
      </c>
      <c r="M393" t="s">
        <v>1338</v>
      </c>
      <c r="N393">
        <v>7.1541666660000001</v>
      </c>
      <c r="O393">
        <v>0</v>
      </c>
      <c r="P393">
        <v>4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2.9726757915268998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2.9726757915268998</v>
      </c>
    </row>
    <row r="394" spans="1:31" x14ac:dyDescent="0.25">
      <c r="A394">
        <v>2142574</v>
      </c>
      <c r="B394">
        <v>1</v>
      </c>
      <c r="C394" t="s">
        <v>80</v>
      </c>
      <c r="D394" t="s">
        <v>106</v>
      </c>
      <c r="E394" t="s">
        <v>131</v>
      </c>
      <c r="F394" t="s">
        <v>1339</v>
      </c>
      <c r="G394" t="s">
        <v>152</v>
      </c>
      <c r="H394" t="s">
        <v>134</v>
      </c>
      <c r="I394" t="s">
        <v>135</v>
      </c>
      <c r="J394" t="s">
        <v>136</v>
      </c>
      <c r="K394" t="s">
        <v>137</v>
      </c>
      <c r="L394" t="s">
        <v>1340</v>
      </c>
      <c r="M394" t="s">
        <v>1341</v>
      </c>
      <c r="N394">
        <v>2.4086111109999999</v>
      </c>
      <c r="O394">
        <v>0</v>
      </c>
      <c r="P394">
        <v>4</v>
      </c>
      <c r="Q394">
        <v>0</v>
      </c>
      <c r="R394">
        <v>0</v>
      </c>
      <c r="S394">
        <v>0</v>
      </c>
      <c r="T394">
        <v>1</v>
      </c>
      <c r="U394">
        <v>0</v>
      </c>
      <c r="V394">
        <v>0</v>
      </c>
      <c r="W394">
        <v>0</v>
      </c>
      <c r="X394">
        <v>0.82418205536261668</v>
      </c>
      <c r="Y394">
        <v>0</v>
      </c>
      <c r="Z394">
        <v>0</v>
      </c>
      <c r="AA394">
        <v>0</v>
      </c>
      <c r="AB394">
        <v>0.74863779430696664</v>
      </c>
      <c r="AC394">
        <v>0</v>
      </c>
      <c r="AD394">
        <v>0</v>
      </c>
      <c r="AE394">
        <v>1.5728198496695833</v>
      </c>
    </row>
    <row r="395" spans="1:31" x14ac:dyDescent="0.25">
      <c r="A395">
        <v>2142575</v>
      </c>
      <c r="B395">
        <v>1</v>
      </c>
      <c r="C395" t="s">
        <v>80</v>
      </c>
      <c r="D395" t="s">
        <v>100</v>
      </c>
      <c r="E395" t="s">
        <v>140</v>
      </c>
      <c r="F395" t="s">
        <v>1342</v>
      </c>
      <c r="G395" t="s">
        <v>226</v>
      </c>
      <c r="H395" t="s">
        <v>143</v>
      </c>
      <c r="I395" t="s">
        <v>135</v>
      </c>
      <c r="J395" t="s">
        <v>136</v>
      </c>
      <c r="K395" t="s">
        <v>137</v>
      </c>
      <c r="L395" t="s">
        <v>1343</v>
      </c>
      <c r="M395" t="s">
        <v>1344</v>
      </c>
      <c r="N395">
        <v>0.25</v>
      </c>
      <c r="O395">
        <v>5</v>
      </c>
      <c r="P395">
        <v>272</v>
      </c>
      <c r="Q395">
        <v>25</v>
      </c>
      <c r="R395">
        <v>61</v>
      </c>
      <c r="S395">
        <v>9</v>
      </c>
      <c r="T395">
        <v>38</v>
      </c>
      <c r="U395">
        <v>0</v>
      </c>
      <c r="V395">
        <v>0</v>
      </c>
      <c r="W395">
        <v>1.2166473049200002</v>
      </c>
      <c r="X395">
        <v>17.139425927917493</v>
      </c>
      <c r="Y395">
        <v>15.534335092125001</v>
      </c>
      <c r="Z395">
        <v>8.7377182229325001</v>
      </c>
      <c r="AA395">
        <v>11.8216356895575</v>
      </c>
      <c r="AB395">
        <v>10.378849816309994</v>
      </c>
      <c r="AC395">
        <v>0</v>
      </c>
      <c r="AD395">
        <v>0</v>
      </c>
      <c r="AE395">
        <v>64.828612053762484</v>
      </c>
    </row>
    <row r="396" spans="1:31" x14ac:dyDescent="0.25">
      <c r="A396">
        <v>2142576</v>
      </c>
      <c r="B396">
        <v>1</v>
      </c>
      <c r="C396" t="s">
        <v>80</v>
      </c>
      <c r="D396" t="s">
        <v>100</v>
      </c>
      <c r="E396" t="s">
        <v>131</v>
      </c>
      <c r="F396" t="s">
        <v>1345</v>
      </c>
      <c r="G396" t="s">
        <v>152</v>
      </c>
      <c r="H396" t="s">
        <v>134</v>
      </c>
      <c r="I396" t="s">
        <v>135</v>
      </c>
      <c r="J396" t="s">
        <v>136</v>
      </c>
      <c r="K396" t="s">
        <v>137</v>
      </c>
      <c r="L396" t="s">
        <v>1346</v>
      </c>
      <c r="M396" t="s">
        <v>1347</v>
      </c>
      <c r="N396">
        <v>1.6975</v>
      </c>
      <c r="O396">
        <v>0</v>
      </c>
      <c r="P396">
        <v>1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1.8241219141657001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1.8241219141657001</v>
      </c>
    </row>
    <row r="397" spans="1:31" x14ac:dyDescent="0.25">
      <c r="A397">
        <v>2142577</v>
      </c>
      <c r="B397">
        <v>1</v>
      </c>
      <c r="C397" t="s">
        <v>80</v>
      </c>
      <c r="D397" t="s">
        <v>107</v>
      </c>
      <c r="E397" t="s">
        <v>196</v>
      </c>
      <c r="F397" t="s">
        <v>1348</v>
      </c>
      <c r="G397" t="s">
        <v>142</v>
      </c>
      <c r="H397" t="s">
        <v>143</v>
      </c>
      <c r="I397" t="s">
        <v>135</v>
      </c>
      <c r="J397" t="s">
        <v>136</v>
      </c>
      <c r="K397" t="s">
        <v>137</v>
      </c>
      <c r="L397" t="s">
        <v>1349</v>
      </c>
      <c r="M397" t="s">
        <v>1350</v>
      </c>
      <c r="N397">
        <v>1.407777777</v>
      </c>
      <c r="O397">
        <v>1</v>
      </c>
      <c r="P397">
        <v>1753</v>
      </c>
      <c r="Q397">
        <v>0</v>
      </c>
      <c r="R397">
        <v>1</v>
      </c>
      <c r="S397">
        <v>0</v>
      </c>
      <c r="T397">
        <v>71</v>
      </c>
      <c r="U397">
        <v>0</v>
      </c>
      <c r="V397">
        <v>2</v>
      </c>
      <c r="W397">
        <v>21.726910416713245</v>
      </c>
      <c r="X397">
        <v>330.0478173632506</v>
      </c>
      <c r="Y397">
        <v>0</v>
      </c>
      <c r="Z397">
        <v>0.11918843921719167</v>
      </c>
      <c r="AA397">
        <v>0</v>
      </c>
      <c r="AB397">
        <v>73.949947309523708</v>
      </c>
      <c r="AC397">
        <v>0</v>
      </c>
      <c r="AD397">
        <v>2.8211334810424749</v>
      </c>
      <c r="AE397">
        <v>428.66499700974714</v>
      </c>
    </row>
    <row r="398" spans="1:31" x14ac:dyDescent="0.25">
      <c r="A398">
        <v>2142583</v>
      </c>
      <c r="B398">
        <v>1</v>
      </c>
      <c r="C398" t="s">
        <v>81</v>
      </c>
      <c r="D398" t="s">
        <v>113</v>
      </c>
      <c r="E398" t="s">
        <v>196</v>
      </c>
      <c r="F398" t="s">
        <v>1351</v>
      </c>
      <c r="G398" t="s">
        <v>142</v>
      </c>
      <c r="H398" t="s">
        <v>143</v>
      </c>
      <c r="I398" t="s">
        <v>148</v>
      </c>
      <c r="J398" t="s">
        <v>136</v>
      </c>
      <c r="K398" t="s">
        <v>137</v>
      </c>
      <c r="L398" t="s">
        <v>1352</v>
      </c>
      <c r="M398" t="s">
        <v>1353</v>
      </c>
      <c r="N398">
        <v>8.3333330000000001E-3</v>
      </c>
      <c r="O398">
        <v>0</v>
      </c>
      <c r="P398">
        <v>794</v>
      </c>
      <c r="Q398">
        <v>5</v>
      </c>
      <c r="R398">
        <v>159</v>
      </c>
      <c r="S398">
        <v>4</v>
      </c>
      <c r="T398">
        <v>35</v>
      </c>
      <c r="U398">
        <v>0</v>
      </c>
      <c r="V398">
        <v>0</v>
      </c>
      <c r="W398">
        <v>0</v>
      </c>
      <c r="X398">
        <v>0.94545515626200027</v>
      </c>
      <c r="Y398">
        <v>2.0359957881250001E-2</v>
      </c>
      <c r="Z398">
        <v>0.22785269170024999</v>
      </c>
      <c r="AA398">
        <v>0.62392558866524994</v>
      </c>
      <c r="AB398">
        <v>0.19128835409066669</v>
      </c>
      <c r="AC398">
        <v>0</v>
      </c>
      <c r="AD398">
        <v>0</v>
      </c>
      <c r="AE398">
        <v>2.0088817485994168</v>
      </c>
    </row>
    <row r="399" spans="1:31" x14ac:dyDescent="0.25">
      <c r="A399">
        <v>2142584</v>
      </c>
      <c r="B399">
        <v>1</v>
      </c>
      <c r="C399" t="s">
        <v>81</v>
      </c>
      <c r="D399" t="s">
        <v>120</v>
      </c>
      <c r="E399" t="s">
        <v>131</v>
      </c>
      <c r="F399" t="s">
        <v>1354</v>
      </c>
      <c r="G399" t="s">
        <v>231</v>
      </c>
      <c r="H399" t="s">
        <v>134</v>
      </c>
      <c r="I399" t="s">
        <v>135</v>
      </c>
      <c r="J399" t="s">
        <v>136</v>
      </c>
      <c r="K399" t="s">
        <v>137</v>
      </c>
      <c r="L399" t="s">
        <v>1355</v>
      </c>
      <c r="M399" t="s">
        <v>1356</v>
      </c>
      <c r="N399">
        <v>1.721944444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2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2.3869195755036445</v>
      </c>
      <c r="AC399">
        <v>0</v>
      </c>
      <c r="AD399">
        <v>0</v>
      </c>
      <c r="AE399">
        <v>2.3869195755036445</v>
      </c>
    </row>
    <row r="400" spans="1:31" x14ac:dyDescent="0.25">
      <c r="A400">
        <v>2142585</v>
      </c>
      <c r="B400">
        <v>1</v>
      </c>
      <c r="C400" t="s">
        <v>80</v>
      </c>
      <c r="D400" t="s">
        <v>100</v>
      </c>
      <c r="E400" t="s">
        <v>131</v>
      </c>
      <c r="F400" t="s">
        <v>1357</v>
      </c>
      <c r="G400" t="s">
        <v>152</v>
      </c>
      <c r="H400" t="s">
        <v>134</v>
      </c>
      <c r="I400" t="s">
        <v>135</v>
      </c>
      <c r="J400" t="s">
        <v>136</v>
      </c>
      <c r="K400" t="s">
        <v>137</v>
      </c>
      <c r="L400" t="s">
        <v>1358</v>
      </c>
      <c r="M400" t="s">
        <v>1359</v>
      </c>
      <c r="N400">
        <v>2.676666666</v>
      </c>
      <c r="O400">
        <v>0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0.2648373131791667</v>
      </c>
      <c r="AA400">
        <v>0</v>
      </c>
      <c r="AB400">
        <v>0</v>
      </c>
      <c r="AC400">
        <v>0</v>
      </c>
      <c r="AD400">
        <v>0</v>
      </c>
      <c r="AE400">
        <v>0.2648373131791667</v>
      </c>
    </row>
    <row r="401" spans="1:31" x14ac:dyDescent="0.25">
      <c r="A401">
        <v>2142587</v>
      </c>
      <c r="B401">
        <v>1</v>
      </c>
      <c r="C401" t="s">
        <v>81</v>
      </c>
      <c r="D401" t="s">
        <v>112</v>
      </c>
      <c r="E401" t="s">
        <v>146</v>
      </c>
      <c r="F401" t="s">
        <v>1015</v>
      </c>
      <c r="G401" t="s">
        <v>226</v>
      </c>
      <c r="H401" t="s">
        <v>143</v>
      </c>
      <c r="I401" t="s">
        <v>148</v>
      </c>
      <c r="J401" t="s">
        <v>136</v>
      </c>
      <c r="K401" t="s">
        <v>236</v>
      </c>
      <c r="L401" t="s">
        <v>1360</v>
      </c>
      <c r="M401" t="s">
        <v>1361</v>
      </c>
      <c r="N401">
        <v>7.4480550000000003E-3</v>
      </c>
      <c r="O401">
        <v>0</v>
      </c>
      <c r="P401">
        <v>9825</v>
      </c>
      <c r="Q401">
        <v>0</v>
      </c>
      <c r="R401">
        <v>171</v>
      </c>
      <c r="S401">
        <v>0</v>
      </c>
      <c r="T401">
        <v>678</v>
      </c>
      <c r="U401">
        <v>0</v>
      </c>
      <c r="V401">
        <v>3</v>
      </c>
      <c r="W401">
        <v>0</v>
      </c>
      <c r="X401">
        <v>13.398194163748107</v>
      </c>
      <c r="Y401">
        <v>0</v>
      </c>
      <c r="Z401">
        <v>0.14903650499062507</v>
      </c>
      <c r="AA401">
        <v>0</v>
      </c>
      <c r="AB401">
        <v>2.8290100484640024</v>
      </c>
      <c r="AC401">
        <v>0</v>
      </c>
      <c r="AD401">
        <v>0.15000234629130002</v>
      </c>
      <c r="AE401">
        <v>16.526243063494032</v>
      </c>
    </row>
    <row r="402" spans="1:31" x14ac:dyDescent="0.25">
      <c r="A402">
        <v>2142588</v>
      </c>
      <c r="B402">
        <v>1</v>
      </c>
      <c r="C402" t="s">
        <v>80</v>
      </c>
      <c r="D402" t="s">
        <v>105</v>
      </c>
      <c r="E402" t="s">
        <v>131</v>
      </c>
      <c r="F402" t="s">
        <v>1362</v>
      </c>
      <c r="G402" t="s">
        <v>152</v>
      </c>
      <c r="H402" t="s">
        <v>134</v>
      </c>
      <c r="I402" t="s">
        <v>135</v>
      </c>
      <c r="J402" t="s">
        <v>136</v>
      </c>
      <c r="K402" t="s">
        <v>137</v>
      </c>
      <c r="L402" t="s">
        <v>1363</v>
      </c>
      <c r="M402" t="s">
        <v>1364</v>
      </c>
      <c r="N402">
        <v>3.6844444439999999</v>
      </c>
      <c r="O402">
        <v>0</v>
      </c>
      <c r="P402">
        <v>2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2.4901089110488748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2.4901089110488748</v>
      </c>
    </row>
    <row r="403" spans="1:31" x14ac:dyDescent="0.25">
      <c r="A403">
        <v>2142591</v>
      </c>
      <c r="B403">
        <v>1</v>
      </c>
      <c r="C403" t="s">
        <v>81</v>
      </c>
      <c r="D403" t="s">
        <v>121</v>
      </c>
      <c r="E403" t="s">
        <v>196</v>
      </c>
      <c r="F403" t="s">
        <v>1365</v>
      </c>
      <c r="G403" t="s">
        <v>142</v>
      </c>
      <c r="H403" t="s">
        <v>143</v>
      </c>
      <c r="I403" t="s">
        <v>148</v>
      </c>
      <c r="J403" t="s">
        <v>136</v>
      </c>
      <c r="K403" t="s">
        <v>137</v>
      </c>
      <c r="L403" t="s">
        <v>1366</v>
      </c>
      <c r="M403" t="s">
        <v>1367</v>
      </c>
      <c r="N403">
        <v>1.1111111E-2</v>
      </c>
      <c r="O403">
        <v>0</v>
      </c>
      <c r="P403">
        <v>449</v>
      </c>
      <c r="Q403">
        <v>0</v>
      </c>
      <c r="R403">
        <v>36</v>
      </c>
      <c r="S403">
        <v>0</v>
      </c>
      <c r="T403">
        <v>12</v>
      </c>
      <c r="U403">
        <v>0</v>
      </c>
      <c r="V403">
        <v>0</v>
      </c>
      <c r="W403">
        <v>0</v>
      </c>
      <c r="X403">
        <v>0.60557746713400062</v>
      </c>
      <c r="Y403">
        <v>0</v>
      </c>
      <c r="Z403">
        <v>3.8893566731666669E-2</v>
      </c>
      <c r="AA403">
        <v>0</v>
      </c>
      <c r="AB403">
        <v>4.2233552408666671E-2</v>
      </c>
      <c r="AC403">
        <v>0</v>
      </c>
      <c r="AD403">
        <v>0</v>
      </c>
      <c r="AE403">
        <v>0.68670458627433395</v>
      </c>
    </row>
    <row r="404" spans="1:31" x14ac:dyDescent="0.25">
      <c r="A404">
        <v>2142592</v>
      </c>
      <c r="B404">
        <v>1</v>
      </c>
      <c r="C404" t="s">
        <v>80</v>
      </c>
      <c r="D404" t="s">
        <v>100</v>
      </c>
      <c r="E404" t="s">
        <v>131</v>
      </c>
      <c r="F404" t="s">
        <v>1368</v>
      </c>
      <c r="G404" t="s">
        <v>152</v>
      </c>
      <c r="H404" t="s">
        <v>134</v>
      </c>
      <c r="I404" t="s">
        <v>135</v>
      </c>
      <c r="J404" t="s">
        <v>136</v>
      </c>
      <c r="K404" t="s">
        <v>137</v>
      </c>
      <c r="L404" t="s">
        <v>1369</v>
      </c>
      <c r="M404" t="s">
        <v>1370</v>
      </c>
      <c r="N404">
        <v>1.518888888</v>
      </c>
      <c r="O404">
        <v>0</v>
      </c>
      <c r="P404">
        <v>1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0.53488452231249983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0.53488452231249983</v>
      </c>
    </row>
    <row r="405" spans="1:31" x14ac:dyDescent="0.25">
      <c r="A405">
        <v>2142593</v>
      </c>
      <c r="B405">
        <v>1</v>
      </c>
      <c r="C405" t="s">
        <v>80</v>
      </c>
      <c r="D405" t="s">
        <v>107</v>
      </c>
      <c r="E405" t="s">
        <v>131</v>
      </c>
      <c r="F405" t="s">
        <v>1371</v>
      </c>
      <c r="G405" t="s">
        <v>133</v>
      </c>
      <c r="H405" t="s">
        <v>134</v>
      </c>
      <c r="I405" t="s">
        <v>135</v>
      </c>
      <c r="J405" t="s">
        <v>136</v>
      </c>
      <c r="K405" t="s">
        <v>137</v>
      </c>
      <c r="L405" t="s">
        <v>1372</v>
      </c>
      <c r="M405" t="s">
        <v>1373</v>
      </c>
      <c r="N405">
        <v>2.4569444439999999</v>
      </c>
      <c r="O405">
        <v>0</v>
      </c>
      <c r="P405">
        <v>4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2.5768131100039997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2.5768131100039997</v>
      </c>
    </row>
    <row r="406" spans="1:31" x14ac:dyDescent="0.25">
      <c r="A406">
        <v>2142594</v>
      </c>
      <c r="B406">
        <v>1</v>
      </c>
      <c r="C406" t="s">
        <v>81</v>
      </c>
      <c r="D406" t="s">
        <v>117</v>
      </c>
      <c r="E406" t="s">
        <v>131</v>
      </c>
      <c r="F406" t="s">
        <v>1374</v>
      </c>
      <c r="G406" t="s">
        <v>231</v>
      </c>
      <c r="H406" t="s">
        <v>134</v>
      </c>
      <c r="I406" t="s">
        <v>135</v>
      </c>
      <c r="J406" t="s">
        <v>136</v>
      </c>
      <c r="K406" t="s">
        <v>137</v>
      </c>
      <c r="L406" t="s">
        <v>1375</v>
      </c>
      <c r="M406" t="s">
        <v>1376</v>
      </c>
      <c r="N406">
        <v>0.90527777700000001</v>
      </c>
      <c r="O406">
        <v>0</v>
      </c>
      <c r="P406">
        <v>1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0.28449547174931666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0.28449547174931666</v>
      </c>
    </row>
    <row r="407" spans="1:31" x14ac:dyDescent="0.25">
      <c r="A407">
        <v>2142596</v>
      </c>
      <c r="B407">
        <v>1</v>
      </c>
      <c r="C407" t="s">
        <v>81</v>
      </c>
      <c r="D407" t="s">
        <v>112</v>
      </c>
      <c r="E407" t="s">
        <v>174</v>
      </c>
      <c r="F407" t="s">
        <v>1377</v>
      </c>
      <c r="G407" t="s">
        <v>211</v>
      </c>
      <c r="H407" t="s">
        <v>134</v>
      </c>
      <c r="I407" t="s">
        <v>135</v>
      </c>
      <c r="J407" t="s">
        <v>136</v>
      </c>
      <c r="K407" t="s">
        <v>137</v>
      </c>
      <c r="L407" t="s">
        <v>1378</v>
      </c>
      <c r="M407" t="s">
        <v>1379</v>
      </c>
      <c r="N407">
        <v>1.046944444</v>
      </c>
      <c r="O407">
        <v>0</v>
      </c>
      <c r="P407">
        <v>79</v>
      </c>
      <c r="Q407">
        <v>0</v>
      </c>
      <c r="R407">
        <v>0</v>
      </c>
      <c r="S407">
        <v>0</v>
      </c>
      <c r="T407">
        <v>7</v>
      </c>
      <c r="U407">
        <v>0</v>
      </c>
      <c r="V407">
        <v>0</v>
      </c>
      <c r="W407">
        <v>0</v>
      </c>
      <c r="X407">
        <v>14.522040673441442</v>
      </c>
      <c r="Y407">
        <v>0</v>
      </c>
      <c r="Z407">
        <v>0</v>
      </c>
      <c r="AA407">
        <v>0</v>
      </c>
      <c r="AB407">
        <v>4.4586735127149106</v>
      </c>
      <c r="AC407">
        <v>0</v>
      </c>
      <c r="AD407">
        <v>0</v>
      </c>
      <c r="AE407">
        <v>18.980714186156352</v>
      </c>
    </row>
    <row r="408" spans="1:31" x14ac:dyDescent="0.25">
      <c r="A408">
        <v>2142597</v>
      </c>
      <c r="B408">
        <v>1</v>
      </c>
      <c r="C408" t="s">
        <v>80</v>
      </c>
      <c r="D408" t="s">
        <v>90</v>
      </c>
      <c r="E408" t="s">
        <v>131</v>
      </c>
      <c r="F408" t="s">
        <v>1380</v>
      </c>
      <c r="G408" t="s">
        <v>152</v>
      </c>
      <c r="H408" t="s">
        <v>134</v>
      </c>
      <c r="I408" t="s">
        <v>135</v>
      </c>
      <c r="J408" t="s">
        <v>136</v>
      </c>
      <c r="K408" t="s">
        <v>137</v>
      </c>
      <c r="L408" t="s">
        <v>1381</v>
      </c>
      <c r="M408" t="s">
        <v>1382</v>
      </c>
      <c r="N408">
        <v>2.8633333329999999</v>
      </c>
      <c r="O408">
        <v>0</v>
      </c>
      <c r="P408">
        <v>4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2.2111486754757004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2.2111486754757004</v>
      </c>
    </row>
    <row r="409" spans="1:31" x14ac:dyDescent="0.25">
      <c r="A409">
        <v>2142598</v>
      </c>
      <c r="B409">
        <v>1</v>
      </c>
      <c r="C409" t="s">
        <v>80</v>
      </c>
      <c r="D409" t="s">
        <v>91</v>
      </c>
      <c r="E409" t="s">
        <v>146</v>
      </c>
      <c r="F409" t="s">
        <v>1383</v>
      </c>
      <c r="G409" t="s">
        <v>226</v>
      </c>
      <c r="H409" t="s">
        <v>143</v>
      </c>
      <c r="I409" t="s">
        <v>135</v>
      </c>
      <c r="J409" t="s">
        <v>136</v>
      </c>
      <c r="K409" t="s">
        <v>137</v>
      </c>
      <c r="L409" t="s">
        <v>1384</v>
      </c>
      <c r="M409" t="s">
        <v>1385</v>
      </c>
      <c r="N409">
        <v>0.97916666600000002</v>
      </c>
      <c r="O409">
        <v>1</v>
      </c>
      <c r="P409">
        <v>0</v>
      </c>
      <c r="Q409">
        <v>15</v>
      </c>
      <c r="R409">
        <v>0</v>
      </c>
      <c r="S409">
        <v>4</v>
      </c>
      <c r="T409">
        <v>0</v>
      </c>
      <c r="U409">
        <v>0</v>
      </c>
      <c r="V409">
        <v>0</v>
      </c>
      <c r="W409">
        <v>0.23064188788875001</v>
      </c>
      <c r="X409">
        <v>0</v>
      </c>
      <c r="Y409">
        <v>9.2514054598875006</v>
      </c>
      <c r="Z409">
        <v>0</v>
      </c>
      <c r="AA409">
        <v>16.652028734770003</v>
      </c>
      <c r="AB409">
        <v>0</v>
      </c>
      <c r="AC409">
        <v>0</v>
      </c>
      <c r="AD409">
        <v>0</v>
      </c>
      <c r="AE409">
        <v>26.134076082546251</v>
      </c>
    </row>
    <row r="410" spans="1:31" x14ac:dyDescent="0.25">
      <c r="A410">
        <v>2142604</v>
      </c>
      <c r="B410">
        <v>1</v>
      </c>
      <c r="C410" t="s">
        <v>80</v>
      </c>
      <c r="D410" t="s">
        <v>82</v>
      </c>
      <c r="E410" t="s">
        <v>161</v>
      </c>
      <c r="F410" t="s">
        <v>1386</v>
      </c>
      <c r="G410" t="s">
        <v>171</v>
      </c>
      <c r="H410" t="s">
        <v>134</v>
      </c>
      <c r="I410" t="s">
        <v>135</v>
      </c>
      <c r="J410" t="s">
        <v>136</v>
      </c>
      <c r="K410" t="s">
        <v>137</v>
      </c>
      <c r="L410" t="s">
        <v>1387</v>
      </c>
      <c r="M410" t="s">
        <v>1388</v>
      </c>
      <c r="N410">
        <v>1.464722222</v>
      </c>
      <c r="O410">
        <v>0</v>
      </c>
      <c r="P410">
        <v>368</v>
      </c>
      <c r="Q410">
        <v>0</v>
      </c>
      <c r="R410">
        <v>0</v>
      </c>
      <c r="S410">
        <v>0</v>
      </c>
      <c r="T410">
        <v>30</v>
      </c>
      <c r="U410">
        <v>0</v>
      </c>
      <c r="V410">
        <v>0</v>
      </c>
      <c r="W410">
        <v>0</v>
      </c>
      <c r="X410">
        <v>122.48871893869983</v>
      </c>
      <c r="Y410">
        <v>0</v>
      </c>
      <c r="Z410">
        <v>0</v>
      </c>
      <c r="AA410">
        <v>0</v>
      </c>
      <c r="AB410">
        <v>57.31663047828313</v>
      </c>
      <c r="AC410">
        <v>0</v>
      </c>
      <c r="AD410">
        <v>0</v>
      </c>
      <c r="AE410">
        <v>179.80534941698295</v>
      </c>
    </row>
    <row r="411" spans="1:31" x14ac:dyDescent="0.25">
      <c r="A411">
        <v>2142605</v>
      </c>
      <c r="B411">
        <v>1</v>
      </c>
      <c r="C411" t="s">
        <v>80</v>
      </c>
      <c r="D411" t="s">
        <v>108</v>
      </c>
      <c r="E411" t="s">
        <v>174</v>
      </c>
      <c r="F411" t="s">
        <v>1389</v>
      </c>
      <c r="G411" t="s">
        <v>374</v>
      </c>
      <c r="H411" t="s">
        <v>134</v>
      </c>
      <c r="I411" t="s">
        <v>135</v>
      </c>
      <c r="J411" t="s">
        <v>136</v>
      </c>
      <c r="K411" t="s">
        <v>137</v>
      </c>
      <c r="L411" t="s">
        <v>1390</v>
      </c>
      <c r="M411" t="s">
        <v>1391</v>
      </c>
      <c r="N411">
        <v>0.86750000000000005</v>
      </c>
      <c r="O411">
        <v>0</v>
      </c>
      <c r="P411">
        <v>23</v>
      </c>
      <c r="Q411">
        <v>0</v>
      </c>
      <c r="R411">
        <v>2</v>
      </c>
      <c r="S411">
        <v>0</v>
      </c>
      <c r="T411">
        <v>2</v>
      </c>
      <c r="U411">
        <v>0</v>
      </c>
      <c r="V411">
        <v>0</v>
      </c>
      <c r="W411">
        <v>0</v>
      </c>
      <c r="X411">
        <v>3.0543088821291753</v>
      </c>
      <c r="Y411">
        <v>0</v>
      </c>
      <c r="Z411">
        <v>0.22495457794815005</v>
      </c>
      <c r="AA411">
        <v>0</v>
      </c>
      <c r="AB411">
        <v>0.10603710156660001</v>
      </c>
      <c r="AC411">
        <v>0</v>
      </c>
      <c r="AD411">
        <v>0</v>
      </c>
      <c r="AE411">
        <v>3.3853005616439256</v>
      </c>
    </row>
    <row r="412" spans="1:31" x14ac:dyDescent="0.25">
      <c r="A412">
        <v>2142609</v>
      </c>
      <c r="B412">
        <v>1</v>
      </c>
      <c r="C412" t="s">
        <v>80</v>
      </c>
      <c r="D412" t="s">
        <v>100</v>
      </c>
      <c r="E412" t="s">
        <v>174</v>
      </c>
      <c r="F412" t="s">
        <v>1392</v>
      </c>
      <c r="G412" t="s">
        <v>187</v>
      </c>
      <c r="H412" t="s">
        <v>134</v>
      </c>
      <c r="I412" t="s">
        <v>135</v>
      </c>
      <c r="J412" t="s">
        <v>136</v>
      </c>
      <c r="K412" t="s">
        <v>137</v>
      </c>
      <c r="L412" t="s">
        <v>1393</v>
      </c>
      <c r="M412" t="s">
        <v>1394</v>
      </c>
      <c r="N412">
        <v>1.6247222219999999</v>
      </c>
      <c r="O412">
        <v>0</v>
      </c>
      <c r="P412">
        <v>37</v>
      </c>
      <c r="Q412">
        <v>0</v>
      </c>
      <c r="R412">
        <v>11</v>
      </c>
      <c r="S412">
        <v>0</v>
      </c>
      <c r="T412">
        <v>1</v>
      </c>
      <c r="U412">
        <v>0</v>
      </c>
      <c r="V412">
        <v>0</v>
      </c>
      <c r="W412">
        <v>0</v>
      </c>
      <c r="X412">
        <v>18.203973212371018</v>
      </c>
      <c r="Y412">
        <v>0</v>
      </c>
      <c r="Z412">
        <v>15.063776092380799</v>
      </c>
      <c r="AA412">
        <v>0</v>
      </c>
      <c r="AB412">
        <v>0.30084984870931669</v>
      </c>
      <c r="AC412">
        <v>0</v>
      </c>
      <c r="AD412">
        <v>0</v>
      </c>
      <c r="AE412">
        <v>33.568599153461136</v>
      </c>
    </row>
    <row r="413" spans="1:31" x14ac:dyDescent="0.25">
      <c r="A413">
        <v>2142610</v>
      </c>
      <c r="B413">
        <v>1</v>
      </c>
      <c r="C413" t="s">
        <v>80</v>
      </c>
      <c r="D413" t="s">
        <v>93</v>
      </c>
      <c r="E413" t="s">
        <v>146</v>
      </c>
      <c r="F413" t="s">
        <v>1395</v>
      </c>
      <c r="G413" t="s">
        <v>477</v>
      </c>
      <c r="H413" t="s">
        <v>143</v>
      </c>
      <c r="I413" t="s">
        <v>135</v>
      </c>
      <c r="J413" t="s">
        <v>136</v>
      </c>
      <c r="K413" t="s">
        <v>137</v>
      </c>
      <c r="L413" t="s">
        <v>1396</v>
      </c>
      <c r="M413" t="s">
        <v>1397</v>
      </c>
      <c r="N413">
        <v>2.133888888</v>
      </c>
      <c r="O413">
        <v>0</v>
      </c>
      <c r="P413">
        <v>74</v>
      </c>
      <c r="Q413">
        <v>0</v>
      </c>
      <c r="R413">
        <v>8</v>
      </c>
      <c r="S413">
        <v>0</v>
      </c>
      <c r="T413">
        <v>10</v>
      </c>
      <c r="U413">
        <v>0</v>
      </c>
      <c r="V413">
        <v>0</v>
      </c>
      <c r="W413">
        <v>0</v>
      </c>
      <c r="X413">
        <v>72.362056020477823</v>
      </c>
      <c r="Y413">
        <v>0</v>
      </c>
      <c r="Z413">
        <v>16.978646794544094</v>
      </c>
      <c r="AA413">
        <v>0</v>
      </c>
      <c r="AB413">
        <v>46.485519091486502</v>
      </c>
      <c r="AC413">
        <v>0</v>
      </c>
      <c r="AD413">
        <v>0</v>
      </c>
      <c r="AE413">
        <v>135.82622190650841</v>
      </c>
    </row>
    <row r="414" spans="1:31" x14ac:dyDescent="0.25">
      <c r="A414">
        <v>2142614</v>
      </c>
      <c r="B414">
        <v>1</v>
      </c>
      <c r="C414" t="s">
        <v>80</v>
      </c>
      <c r="D414" t="s">
        <v>84</v>
      </c>
      <c r="E414" t="s">
        <v>131</v>
      </c>
      <c r="F414" t="s">
        <v>1398</v>
      </c>
      <c r="G414" t="s">
        <v>152</v>
      </c>
      <c r="H414" t="s">
        <v>134</v>
      </c>
      <c r="I414" t="s">
        <v>135</v>
      </c>
      <c r="J414" t="s">
        <v>136</v>
      </c>
      <c r="K414" t="s">
        <v>137</v>
      </c>
      <c r="L414" t="s">
        <v>1399</v>
      </c>
      <c r="M414" t="s">
        <v>1400</v>
      </c>
      <c r="N414">
        <v>1.1972222219999999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2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1.5870657821534999</v>
      </c>
      <c r="AC414">
        <v>0</v>
      </c>
      <c r="AD414">
        <v>0</v>
      </c>
      <c r="AE414">
        <v>1.5870657821534999</v>
      </c>
    </row>
    <row r="415" spans="1:31" x14ac:dyDescent="0.25">
      <c r="A415">
        <v>2142615</v>
      </c>
      <c r="B415">
        <v>1</v>
      </c>
      <c r="C415" t="s">
        <v>80</v>
      </c>
      <c r="D415" t="s">
        <v>100</v>
      </c>
      <c r="E415" t="s">
        <v>131</v>
      </c>
      <c r="F415" t="s">
        <v>1401</v>
      </c>
      <c r="G415" t="s">
        <v>152</v>
      </c>
      <c r="H415" t="s">
        <v>134</v>
      </c>
      <c r="I415" t="s">
        <v>135</v>
      </c>
      <c r="J415" t="s">
        <v>136</v>
      </c>
      <c r="K415" t="s">
        <v>137</v>
      </c>
      <c r="L415" t="s">
        <v>1402</v>
      </c>
      <c r="M415" t="s">
        <v>1403</v>
      </c>
      <c r="N415">
        <v>1.59</v>
      </c>
      <c r="O415">
        <v>0</v>
      </c>
      <c r="P415">
        <v>1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0.28710523569375002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0.28710523569375002</v>
      </c>
    </row>
    <row r="416" spans="1:31" x14ac:dyDescent="0.25">
      <c r="A416">
        <v>2142618</v>
      </c>
      <c r="B416">
        <v>1</v>
      </c>
      <c r="C416" t="s">
        <v>80</v>
      </c>
      <c r="D416" t="s">
        <v>92</v>
      </c>
      <c r="E416" t="s">
        <v>131</v>
      </c>
      <c r="F416" t="s">
        <v>1404</v>
      </c>
      <c r="G416" t="s">
        <v>133</v>
      </c>
      <c r="H416" t="s">
        <v>134</v>
      </c>
      <c r="I416" t="s">
        <v>135</v>
      </c>
      <c r="J416" t="s">
        <v>136</v>
      </c>
      <c r="K416" t="s">
        <v>137</v>
      </c>
      <c r="L416" t="s">
        <v>1405</v>
      </c>
      <c r="M416" t="s">
        <v>1406</v>
      </c>
      <c r="N416">
        <v>1.839444444</v>
      </c>
      <c r="O416">
        <v>0</v>
      </c>
      <c r="P416">
        <v>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0.61076643704440015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0.61076643704440015</v>
      </c>
    </row>
    <row r="417" spans="1:31" x14ac:dyDescent="0.25">
      <c r="A417">
        <v>2142621</v>
      </c>
      <c r="B417">
        <v>1</v>
      </c>
      <c r="C417" t="s">
        <v>81</v>
      </c>
      <c r="D417" t="s">
        <v>123</v>
      </c>
      <c r="E417" t="s">
        <v>174</v>
      </c>
      <c r="F417" t="s">
        <v>1407</v>
      </c>
      <c r="G417" t="s">
        <v>211</v>
      </c>
      <c r="H417" t="s">
        <v>134</v>
      </c>
      <c r="I417" t="s">
        <v>135</v>
      </c>
      <c r="J417" t="s">
        <v>136</v>
      </c>
      <c r="K417" t="s">
        <v>137</v>
      </c>
      <c r="L417" t="s">
        <v>1408</v>
      </c>
      <c r="M417" t="s">
        <v>1409</v>
      </c>
      <c r="N417">
        <v>1.250277777</v>
      </c>
      <c r="O417">
        <v>0</v>
      </c>
      <c r="P417">
        <v>47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16.077419779112791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16.077419779112791</v>
      </c>
    </row>
    <row r="418" spans="1:31" x14ac:dyDescent="0.25">
      <c r="A418">
        <v>2142625</v>
      </c>
      <c r="B418">
        <v>1</v>
      </c>
      <c r="C418" t="s">
        <v>81</v>
      </c>
      <c r="D418" t="s">
        <v>118</v>
      </c>
      <c r="E418" t="s">
        <v>131</v>
      </c>
      <c r="F418" t="s">
        <v>1410</v>
      </c>
      <c r="G418" t="s">
        <v>152</v>
      </c>
      <c r="H418" t="s">
        <v>134</v>
      </c>
      <c r="I418" t="s">
        <v>135</v>
      </c>
      <c r="J418" t="s">
        <v>136</v>
      </c>
      <c r="K418" t="s">
        <v>137</v>
      </c>
      <c r="L418" t="s">
        <v>1411</v>
      </c>
      <c r="M418" t="s">
        <v>1412</v>
      </c>
      <c r="N418">
        <v>1.521666666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2.7127058227500001E-2</v>
      </c>
      <c r="AA418">
        <v>0</v>
      </c>
      <c r="AB418">
        <v>0</v>
      </c>
      <c r="AC418">
        <v>0</v>
      </c>
      <c r="AD418">
        <v>0</v>
      </c>
      <c r="AE418">
        <v>2.7127058227500001E-2</v>
      </c>
    </row>
    <row r="419" spans="1:31" x14ac:dyDescent="0.25">
      <c r="A419">
        <v>2142626</v>
      </c>
      <c r="B419">
        <v>1</v>
      </c>
      <c r="C419" t="s">
        <v>81</v>
      </c>
      <c r="D419" t="s">
        <v>123</v>
      </c>
      <c r="E419" t="s">
        <v>174</v>
      </c>
      <c r="F419" t="s">
        <v>1413</v>
      </c>
      <c r="G419" t="s">
        <v>187</v>
      </c>
      <c r="H419" t="s">
        <v>134</v>
      </c>
      <c r="I419" t="s">
        <v>135</v>
      </c>
      <c r="J419" t="s">
        <v>136</v>
      </c>
      <c r="K419" t="s">
        <v>137</v>
      </c>
      <c r="L419" t="s">
        <v>1414</v>
      </c>
      <c r="M419" t="s">
        <v>1415</v>
      </c>
      <c r="N419">
        <v>3.6413888879999998</v>
      </c>
      <c r="O419">
        <v>0</v>
      </c>
      <c r="P419">
        <v>117</v>
      </c>
      <c r="Q419">
        <v>0</v>
      </c>
      <c r="R419">
        <v>0</v>
      </c>
      <c r="S419">
        <v>0</v>
      </c>
      <c r="T419">
        <v>14</v>
      </c>
      <c r="U419">
        <v>0</v>
      </c>
      <c r="V419">
        <v>0</v>
      </c>
      <c r="W419">
        <v>0</v>
      </c>
      <c r="X419">
        <v>106.38226191147335</v>
      </c>
      <c r="Y419">
        <v>0</v>
      </c>
      <c r="Z419">
        <v>0</v>
      </c>
      <c r="AA419">
        <v>0</v>
      </c>
      <c r="AB419">
        <v>27.450234546076445</v>
      </c>
      <c r="AC419">
        <v>0</v>
      </c>
      <c r="AD419">
        <v>0</v>
      </c>
      <c r="AE419">
        <v>133.83249645754978</v>
      </c>
    </row>
    <row r="420" spans="1:31" x14ac:dyDescent="0.25">
      <c r="A420">
        <v>2142628</v>
      </c>
      <c r="B420">
        <v>1</v>
      </c>
      <c r="C420" t="s">
        <v>80</v>
      </c>
      <c r="D420" t="s">
        <v>107</v>
      </c>
      <c r="E420" t="s">
        <v>174</v>
      </c>
      <c r="F420" t="s">
        <v>1416</v>
      </c>
      <c r="G420" t="s">
        <v>187</v>
      </c>
      <c r="H420" t="s">
        <v>134</v>
      </c>
      <c r="I420" t="s">
        <v>135</v>
      </c>
      <c r="J420" t="s">
        <v>136</v>
      </c>
      <c r="K420" t="s">
        <v>137</v>
      </c>
      <c r="L420" t="s">
        <v>1417</v>
      </c>
      <c r="M420" t="s">
        <v>1418</v>
      </c>
      <c r="N420">
        <v>2.7974999999999999</v>
      </c>
      <c r="O420">
        <v>0</v>
      </c>
      <c r="P420">
        <v>363</v>
      </c>
      <c r="Q420">
        <v>0</v>
      </c>
      <c r="R420">
        <v>0</v>
      </c>
      <c r="S420">
        <v>0</v>
      </c>
      <c r="T420">
        <v>8</v>
      </c>
      <c r="U420">
        <v>0</v>
      </c>
      <c r="V420">
        <v>0</v>
      </c>
      <c r="W420">
        <v>0</v>
      </c>
      <c r="X420">
        <v>256.35432305150374</v>
      </c>
      <c r="Y420">
        <v>0</v>
      </c>
      <c r="Z420">
        <v>0</v>
      </c>
      <c r="AA420">
        <v>0</v>
      </c>
      <c r="AB420">
        <v>3.9766011084514368</v>
      </c>
      <c r="AC420">
        <v>0</v>
      </c>
      <c r="AD420">
        <v>0</v>
      </c>
      <c r="AE420">
        <v>260.3309241599552</v>
      </c>
    </row>
    <row r="421" spans="1:31" x14ac:dyDescent="0.25">
      <c r="A421">
        <v>2142629</v>
      </c>
      <c r="B421">
        <v>1</v>
      </c>
      <c r="C421" t="s">
        <v>80</v>
      </c>
      <c r="D421" t="s">
        <v>104</v>
      </c>
      <c r="E421" t="s">
        <v>131</v>
      </c>
      <c r="F421" t="s">
        <v>1419</v>
      </c>
      <c r="G421" t="s">
        <v>152</v>
      </c>
      <c r="H421" t="s">
        <v>134</v>
      </c>
      <c r="I421" t="s">
        <v>135</v>
      </c>
      <c r="J421" t="s">
        <v>136</v>
      </c>
      <c r="K421" t="s">
        <v>137</v>
      </c>
      <c r="L421" t="s">
        <v>1420</v>
      </c>
      <c r="M421" t="s">
        <v>1421</v>
      </c>
      <c r="N421">
        <v>2.5916666660000001</v>
      </c>
      <c r="O421">
        <v>0</v>
      </c>
      <c r="P421">
        <v>2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1.3104259722168334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1.3104259722168334</v>
      </c>
    </row>
    <row r="422" spans="1:31" x14ac:dyDescent="0.25">
      <c r="A422">
        <v>2142631</v>
      </c>
      <c r="B422">
        <v>1</v>
      </c>
      <c r="C422" t="s">
        <v>80</v>
      </c>
      <c r="D422" t="s">
        <v>88</v>
      </c>
      <c r="E422" t="s">
        <v>174</v>
      </c>
      <c r="F422" t="s">
        <v>1422</v>
      </c>
      <c r="G422" t="s">
        <v>187</v>
      </c>
      <c r="H422" t="s">
        <v>134</v>
      </c>
      <c r="I422" t="s">
        <v>135</v>
      </c>
      <c r="J422" t="s">
        <v>136</v>
      </c>
      <c r="K422" t="s">
        <v>137</v>
      </c>
      <c r="L422" t="s">
        <v>1423</v>
      </c>
      <c r="M422" t="s">
        <v>1424</v>
      </c>
      <c r="N422">
        <v>0.51416666600000005</v>
      </c>
      <c r="O422">
        <v>0</v>
      </c>
      <c r="P422">
        <v>220</v>
      </c>
      <c r="Q422">
        <v>0</v>
      </c>
      <c r="R422">
        <v>0</v>
      </c>
      <c r="S422">
        <v>0</v>
      </c>
      <c r="T422">
        <v>29</v>
      </c>
      <c r="U422">
        <v>0</v>
      </c>
      <c r="V422">
        <v>0</v>
      </c>
      <c r="W422">
        <v>0</v>
      </c>
      <c r="X422">
        <v>24.29878219033969</v>
      </c>
      <c r="Y422">
        <v>0</v>
      </c>
      <c r="Z422">
        <v>0</v>
      </c>
      <c r="AA422">
        <v>0</v>
      </c>
      <c r="AB422">
        <v>10.632806751753151</v>
      </c>
      <c r="AC422">
        <v>0</v>
      </c>
      <c r="AD422">
        <v>0</v>
      </c>
      <c r="AE422">
        <v>34.931588942092844</v>
      </c>
    </row>
    <row r="423" spans="1:31" x14ac:dyDescent="0.25">
      <c r="A423">
        <v>2142637</v>
      </c>
      <c r="B423">
        <v>1</v>
      </c>
      <c r="C423" t="s">
        <v>80</v>
      </c>
      <c r="D423" t="s">
        <v>111</v>
      </c>
      <c r="E423" t="s">
        <v>196</v>
      </c>
      <c r="F423" t="s">
        <v>1425</v>
      </c>
      <c r="G423" t="s">
        <v>226</v>
      </c>
      <c r="H423" t="s">
        <v>143</v>
      </c>
      <c r="I423" t="s">
        <v>148</v>
      </c>
      <c r="J423" t="s">
        <v>136</v>
      </c>
      <c r="K423" t="s">
        <v>137</v>
      </c>
      <c r="L423" t="s">
        <v>1426</v>
      </c>
      <c r="M423" t="s">
        <v>1427</v>
      </c>
      <c r="N423">
        <v>5.8333329999999996E-3</v>
      </c>
      <c r="O423">
        <v>0</v>
      </c>
      <c r="P423">
        <v>702</v>
      </c>
      <c r="Q423">
        <v>0</v>
      </c>
      <c r="R423">
        <v>0</v>
      </c>
      <c r="S423">
        <v>1</v>
      </c>
      <c r="T423">
        <v>22</v>
      </c>
      <c r="U423">
        <v>0</v>
      </c>
      <c r="V423">
        <v>0</v>
      </c>
      <c r="W423">
        <v>0</v>
      </c>
      <c r="X423">
        <v>0.9161683638533995</v>
      </c>
      <c r="Y423">
        <v>0</v>
      </c>
      <c r="Z423">
        <v>0</v>
      </c>
      <c r="AA423">
        <v>2.9641774399999998</v>
      </c>
      <c r="AB423">
        <v>0.13420581948165003</v>
      </c>
      <c r="AC423">
        <v>0</v>
      </c>
      <c r="AD423">
        <v>0</v>
      </c>
      <c r="AE423">
        <v>4.0145516233350493</v>
      </c>
    </row>
    <row r="424" spans="1:31" x14ac:dyDescent="0.25">
      <c r="A424">
        <v>2142642</v>
      </c>
      <c r="B424">
        <v>1</v>
      </c>
      <c r="C424" t="s">
        <v>81</v>
      </c>
      <c r="D424" t="s">
        <v>122</v>
      </c>
      <c r="E424" t="s">
        <v>140</v>
      </c>
      <c r="F424" t="s">
        <v>1428</v>
      </c>
      <c r="G424" t="s">
        <v>142</v>
      </c>
      <c r="H424" t="s">
        <v>143</v>
      </c>
      <c r="I424" t="s">
        <v>135</v>
      </c>
      <c r="J424" t="s">
        <v>136</v>
      </c>
      <c r="K424" t="s">
        <v>137</v>
      </c>
      <c r="L424" t="s">
        <v>1429</v>
      </c>
      <c r="M424" t="s">
        <v>1430</v>
      </c>
      <c r="N424">
        <v>0.29444444400000003</v>
      </c>
      <c r="O424">
        <v>13</v>
      </c>
      <c r="P424">
        <v>15303</v>
      </c>
      <c r="Q424">
        <v>722</v>
      </c>
      <c r="R424">
        <v>635</v>
      </c>
      <c r="S424">
        <v>62</v>
      </c>
      <c r="T424">
        <v>1880</v>
      </c>
      <c r="U424">
        <v>7</v>
      </c>
      <c r="V424">
        <v>2</v>
      </c>
      <c r="W424">
        <v>0.61199010564266665</v>
      </c>
      <c r="X424">
        <v>948.17589955513972</v>
      </c>
      <c r="Y424">
        <v>59.239547191541291</v>
      </c>
      <c r="Z424">
        <v>15.554670685679993</v>
      </c>
      <c r="AA424">
        <v>198.82897319487827</v>
      </c>
      <c r="AB424">
        <v>224.81862199105217</v>
      </c>
      <c r="AC424">
        <v>81.486335259809991</v>
      </c>
      <c r="AD424">
        <v>0.97917766210166679</v>
      </c>
      <c r="AE424">
        <v>1529.6952156458458</v>
      </c>
    </row>
    <row r="425" spans="1:31" x14ac:dyDescent="0.25">
      <c r="A425">
        <v>2142645</v>
      </c>
      <c r="B425">
        <v>1</v>
      </c>
      <c r="C425" t="s">
        <v>81</v>
      </c>
      <c r="D425" t="s">
        <v>118</v>
      </c>
      <c r="E425" t="s">
        <v>131</v>
      </c>
      <c r="F425" t="s">
        <v>1431</v>
      </c>
      <c r="G425" t="s">
        <v>211</v>
      </c>
      <c r="H425" t="s">
        <v>134</v>
      </c>
      <c r="I425" t="s">
        <v>135</v>
      </c>
      <c r="J425" t="s">
        <v>136</v>
      </c>
      <c r="K425" t="s">
        <v>137</v>
      </c>
      <c r="L425" t="s">
        <v>1432</v>
      </c>
      <c r="M425" t="s">
        <v>1433</v>
      </c>
      <c r="N425">
        <v>2.2166666660000001</v>
      </c>
      <c r="O425">
        <v>0</v>
      </c>
      <c r="P425">
        <v>1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0.60842046583239995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0.60842046583239995</v>
      </c>
    </row>
    <row r="426" spans="1:31" x14ac:dyDescent="0.25">
      <c r="A426">
        <v>2142647</v>
      </c>
      <c r="B426">
        <v>1</v>
      </c>
      <c r="C426" t="s">
        <v>80</v>
      </c>
      <c r="D426" t="s">
        <v>108</v>
      </c>
      <c r="E426" t="s">
        <v>174</v>
      </c>
      <c r="F426" t="s">
        <v>1434</v>
      </c>
      <c r="G426" t="s">
        <v>176</v>
      </c>
      <c r="H426" t="s">
        <v>134</v>
      </c>
      <c r="I426" t="s">
        <v>135</v>
      </c>
      <c r="J426" t="s">
        <v>136</v>
      </c>
      <c r="K426" t="s">
        <v>137</v>
      </c>
      <c r="L426" t="s">
        <v>1435</v>
      </c>
      <c r="M426" t="s">
        <v>1436</v>
      </c>
      <c r="N426">
        <v>2.4397222219999999</v>
      </c>
      <c r="O426">
        <v>0</v>
      </c>
      <c r="P426">
        <v>20</v>
      </c>
      <c r="Q426">
        <v>0</v>
      </c>
      <c r="R426">
        <v>9</v>
      </c>
      <c r="S426">
        <v>0</v>
      </c>
      <c r="T426">
        <v>3</v>
      </c>
      <c r="U426">
        <v>0</v>
      </c>
      <c r="V426">
        <v>0</v>
      </c>
      <c r="W426">
        <v>0</v>
      </c>
      <c r="X426">
        <v>10.41675468860973</v>
      </c>
      <c r="Y426">
        <v>0</v>
      </c>
      <c r="Z426">
        <v>5.3250064466485574</v>
      </c>
      <c r="AA426">
        <v>0</v>
      </c>
      <c r="AB426">
        <v>4.7220828397328338</v>
      </c>
      <c r="AC426">
        <v>0</v>
      </c>
      <c r="AD426">
        <v>0</v>
      </c>
      <c r="AE426">
        <v>20.463843974991121</v>
      </c>
    </row>
    <row r="427" spans="1:31" x14ac:dyDescent="0.25">
      <c r="A427">
        <v>2142648</v>
      </c>
      <c r="B427">
        <v>1</v>
      </c>
      <c r="C427" t="s">
        <v>81</v>
      </c>
      <c r="D427" t="s">
        <v>128</v>
      </c>
      <c r="E427" t="s">
        <v>131</v>
      </c>
      <c r="F427" t="s">
        <v>1437</v>
      </c>
      <c r="G427" t="s">
        <v>152</v>
      </c>
      <c r="H427" t="s">
        <v>134</v>
      </c>
      <c r="I427" t="s">
        <v>135</v>
      </c>
      <c r="J427" t="s">
        <v>136</v>
      </c>
      <c r="K427" t="s">
        <v>137</v>
      </c>
      <c r="L427" t="s">
        <v>1438</v>
      </c>
      <c r="M427" t="s">
        <v>1439</v>
      </c>
      <c r="N427">
        <v>5.2077777770000004</v>
      </c>
      <c r="O427">
        <v>0</v>
      </c>
      <c r="P427">
        <v>6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4.4437421804365016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4.4437421804365016</v>
      </c>
    </row>
    <row r="428" spans="1:31" x14ac:dyDescent="0.25">
      <c r="A428">
        <v>2142649</v>
      </c>
      <c r="B428">
        <v>1</v>
      </c>
      <c r="C428" t="s">
        <v>80</v>
      </c>
      <c r="D428" t="s">
        <v>84</v>
      </c>
      <c r="E428" t="s">
        <v>131</v>
      </c>
      <c r="F428" t="s">
        <v>1440</v>
      </c>
      <c r="G428" t="s">
        <v>300</v>
      </c>
      <c r="H428" t="s">
        <v>134</v>
      </c>
      <c r="I428" t="s">
        <v>135</v>
      </c>
      <c r="J428" t="s">
        <v>3</v>
      </c>
      <c r="K428" t="s">
        <v>137</v>
      </c>
      <c r="L428" t="s">
        <v>1441</v>
      </c>
      <c r="M428" t="s">
        <v>1442</v>
      </c>
      <c r="N428">
        <v>1.5127777769999999</v>
      </c>
      <c r="O428">
        <v>0</v>
      </c>
      <c r="P428">
        <v>2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0.82316416666479997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0.82316416666479997</v>
      </c>
    </row>
    <row r="429" spans="1:31" x14ac:dyDescent="0.25">
      <c r="A429">
        <v>2142653</v>
      </c>
      <c r="B429">
        <v>1</v>
      </c>
      <c r="C429" t="s">
        <v>80</v>
      </c>
      <c r="D429" t="s">
        <v>98</v>
      </c>
      <c r="E429" t="s">
        <v>131</v>
      </c>
      <c r="F429" t="s">
        <v>1443</v>
      </c>
      <c r="G429" t="s">
        <v>133</v>
      </c>
      <c r="H429" t="s">
        <v>134</v>
      </c>
      <c r="I429" t="s">
        <v>135</v>
      </c>
      <c r="J429" t="s">
        <v>136</v>
      </c>
      <c r="K429" t="s">
        <v>137</v>
      </c>
      <c r="L429" t="s">
        <v>1444</v>
      </c>
      <c r="M429" t="s">
        <v>1445</v>
      </c>
      <c r="N429">
        <v>3.1186111109999999</v>
      </c>
      <c r="O429">
        <v>0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7.515281941724</v>
      </c>
      <c r="AA429">
        <v>0</v>
      </c>
      <c r="AB429">
        <v>0</v>
      </c>
      <c r="AC429">
        <v>0</v>
      </c>
      <c r="AD429">
        <v>0</v>
      </c>
      <c r="AE429">
        <v>7.515281941724</v>
      </c>
    </row>
    <row r="430" spans="1:31" x14ac:dyDescent="0.25">
      <c r="A430">
        <v>2142654</v>
      </c>
      <c r="B430">
        <v>1</v>
      </c>
      <c r="C430" t="s">
        <v>81</v>
      </c>
      <c r="D430" t="s">
        <v>122</v>
      </c>
      <c r="E430" t="s">
        <v>224</v>
      </c>
      <c r="F430" t="s">
        <v>1446</v>
      </c>
      <c r="G430" t="s">
        <v>1447</v>
      </c>
      <c r="H430" t="s">
        <v>143</v>
      </c>
      <c r="I430" t="s">
        <v>135</v>
      </c>
      <c r="J430" t="s">
        <v>3</v>
      </c>
      <c r="K430" t="s">
        <v>137</v>
      </c>
      <c r="L430" t="s">
        <v>1448</v>
      </c>
      <c r="M430" t="s">
        <v>1449</v>
      </c>
      <c r="N430">
        <v>4.5055555549999999</v>
      </c>
      <c r="O430">
        <v>0</v>
      </c>
      <c r="P430">
        <v>41</v>
      </c>
      <c r="Q430">
        <v>0</v>
      </c>
      <c r="R430">
        <v>0</v>
      </c>
      <c r="S430">
        <v>2</v>
      </c>
      <c r="T430">
        <v>0</v>
      </c>
      <c r="U430">
        <v>3</v>
      </c>
      <c r="V430">
        <v>0</v>
      </c>
      <c r="W430">
        <v>0</v>
      </c>
      <c r="X430">
        <v>30.919822788128243</v>
      </c>
      <c r="Y430">
        <v>0</v>
      </c>
      <c r="Z430">
        <v>0</v>
      </c>
      <c r="AA430">
        <v>8.74882331869361</v>
      </c>
      <c r="AB430">
        <v>0</v>
      </c>
      <c r="AC430">
        <v>1566.5865611083609</v>
      </c>
      <c r="AD430">
        <v>0</v>
      </c>
      <c r="AE430">
        <v>1606.2552072151827</v>
      </c>
    </row>
    <row r="431" spans="1:31" x14ac:dyDescent="0.25">
      <c r="A431">
        <v>2142655</v>
      </c>
      <c r="B431">
        <v>1</v>
      </c>
      <c r="C431" t="s">
        <v>81</v>
      </c>
      <c r="D431" t="s">
        <v>112</v>
      </c>
      <c r="E431" t="s">
        <v>131</v>
      </c>
      <c r="F431" t="s">
        <v>1450</v>
      </c>
      <c r="G431" t="s">
        <v>152</v>
      </c>
      <c r="H431" t="s">
        <v>134</v>
      </c>
      <c r="I431" t="s">
        <v>135</v>
      </c>
      <c r="J431" t="s">
        <v>136</v>
      </c>
      <c r="K431" t="s">
        <v>137</v>
      </c>
      <c r="L431" t="s">
        <v>1451</v>
      </c>
      <c r="M431" t="s">
        <v>1452</v>
      </c>
      <c r="N431">
        <v>2.9194444439999998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0.31534132579224999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0.31534132579224999</v>
      </c>
    </row>
    <row r="432" spans="1:31" x14ac:dyDescent="0.25">
      <c r="A432">
        <v>2142660</v>
      </c>
      <c r="B432">
        <v>1</v>
      </c>
      <c r="C432" t="s">
        <v>81</v>
      </c>
      <c r="D432" t="s">
        <v>120</v>
      </c>
      <c r="E432" t="s">
        <v>131</v>
      </c>
      <c r="F432" t="s">
        <v>1453</v>
      </c>
      <c r="G432" t="s">
        <v>231</v>
      </c>
      <c r="H432" t="s">
        <v>134</v>
      </c>
      <c r="I432" t="s">
        <v>135</v>
      </c>
      <c r="J432" t="s">
        <v>136</v>
      </c>
      <c r="K432" t="s">
        <v>137</v>
      </c>
      <c r="L432" t="s">
        <v>1454</v>
      </c>
      <c r="M432" t="s">
        <v>1455</v>
      </c>
      <c r="N432">
        <v>1.655277777</v>
      </c>
      <c r="O432">
        <v>0</v>
      </c>
      <c r="P432">
        <v>2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0.71115617846088341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0.71115617846088341</v>
      </c>
    </row>
    <row r="433" spans="1:31" x14ac:dyDescent="0.25">
      <c r="A433">
        <v>2142663</v>
      </c>
      <c r="B433">
        <v>1</v>
      </c>
      <c r="C433" t="s">
        <v>80</v>
      </c>
      <c r="D433" t="s">
        <v>104</v>
      </c>
      <c r="E433" t="s">
        <v>131</v>
      </c>
      <c r="F433" t="s">
        <v>1456</v>
      </c>
      <c r="G433" t="s">
        <v>152</v>
      </c>
      <c r="H433" t="s">
        <v>134</v>
      </c>
      <c r="I433" t="s">
        <v>135</v>
      </c>
      <c r="J433" t="s">
        <v>136</v>
      </c>
      <c r="K433" t="s">
        <v>137</v>
      </c>
      <c r="L433" t="s">
        <v>1457</v>
      </c>
      <c r="M433" t="s">
        <v>1458</v>
      </c>
      <c r="N433">
        <v>1.3502777770000001</v>
      </c>
      <c r="O433">
        <v>0</v>
      </c>
      <c r="P433">
        <v>1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0.50640695113306666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0.50640695113306666</v>
      </c>
    </row>
    <row r="434" spans="1:31" x14ac:dyDescent="0.25">
      <c r="A434">
        <v>2142664</v>
      </c>
      <c r="B434">
        <v>1</v>
      </c>
      <c r="C434" t="s">
        <v>80</v>
      </c>
      <c r="D434" t="s">
        <v>96</v>
      </c>
      <c r="E434" t="s">
        <v>174</v>
      </c>
      <c r="F434" t="s">
        <v>1459</v>
      </c>
      <c r="G434" t="s">
        <v>187</v>
      </c>
      <c r="H434" t="s">
        <v>134</v>
      </c>
      <c r="I434" t="s">
        <v>135</v>
      </c>
      <c r="J434" t="s">
        <v>136</v>
      </c>
      <c r="K434" t="s">
        <v>137</v>
      </c>
      <c r="L434" t="s">
        <v>1460</v>
      </c>
      <c r="M434" t="s">
        <v>1461</v>
      </c>
      <c r="N434">
        <v>3.9127777770000001</v>
      </c>
      <c r="O434">
        <v>0</v>
      </c>
      <c r="P434">
        <v>4</v>
      </c>
      <c r="Q434">
        <v>0</v>
      </c>
      <c r="R434">
        <v>0</v>
      </c>
      <c r="S434">
        <v>0</v>
      </c>
      <c r="T434">
        <v>1</v>
      </c>
      <c r="U434">
        <v>0</v>
      </c>
      <c r="V434">
        <v>0</v>
      </c>
      <c r="W434">
        <v>0</v>
      </c>
      <c r="X434">
        <v>2.9187142819052667</v>
      </c>
      <c r="Y434">
        <v>0</v>
      </c>
      <c r="Z434">
        <v>0</v>
      </c>
      <c r="AA434">
        <v>0</v>
      </c>
      <c r="AB434">
        <v>8.9020600112877002</v>
      </c>
      <c r="AC434">
        <v>0</v>
      </c>
      <c r="AD434">
        <v>0</v>
      </c>
      <c r="AE434">
        <v>11.820774293192967</v>
      </c>
    </row>
    <row r="435" spans="1:31" x14ac:dyDescent="0.25">
      <c r="A435">
        <v>2142666</v>
      </c>
      <c r="B435">
        <v>1</v>
      </c>
      <c r="C435" t="s">
        <v>80</v>
      </c>
      <c r="D435" t="s">
        <v>106</v>
      </c>
      <c r="E435" t="s">
        <v>131</v>
      </c>
      <c r="F435" t="s">
        <v>1462</v>
      </c>
      <c r="G435" t="s">
        <v>133</v>
      </c>
      <c r="H435" t="s">
        <v>134</v>
      </c>
      <c r="I435" t="s">
        <v>135</v>
      </c>
      <c r="J435" t="s">
        <v>136</v>
      </c>
      <c r="K435" t="s">
        <v>137</v>
      </c>
      <c r="L435" t="s">
        <v>1463</v>
      </c>
      <c r="M435" t="s">
        <v>1464</v>
      </c>
      <c r="N435">
        <v>1.056944444</v>
      </c>
      <c r="O435">
        <v>0</v>
      </c>
      <c r="P435">
        <v>1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0.33364658697666671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0.33364658697666671</v>
      </c>
    </row>
    <row r="436" spans="1:31" x14ac:dyDescent="0.25">
      <c r="A436">
        <v>2142667</v>
      </c>
      <c r="B436">
        <v>1</v>
      </c>
      <c r="C436" t="s">
        <v>80</v>
      </c>
      <c r="D436" t="s">
        <v>101</v>
      </c>
      <c r="E436" t="s">
        <v>131</v>
      </c>
      <c r="F436" t="s">
        <v>1465</v>
      </c>
      <c r="G436" t="s">
        <v>152</v>
      </c>
      <c r="H436" t="s">
        <v>134</v>
      </c>
      <c r="I436" t="s">
        <v>135</v>
      </c>
      <c r="J436" t="s">
        <v>136</v>
      </c>
      <c r="K436" t="s">
        <v>137</v>
      </c>
      <c r="L436" t="s">
        <v>1466</v>
      </c>
      <c r="M436" t="s">
        <v>1467</v>
      </c>
      <c r="N436">
        <v>1.021666666</v>
      </c>
      <c r="O436">
        <v>0</v>
      </c>
      <c r="P436">
        <v>1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0.38649236943786669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0.38649236943786669</v>
      </c>
    </row>
    <row r="437" spans="1:31" x14ac:dyDescent="0.25">
      <c r="A437">
        <v>2142668</v>
      </c>
      <c r="B437">
        <v>1</v>
      </c>
      <c r="C437" t="s">
        <v>80</v>
      </c>
      <c r="D437" t="s">
        <v>104</v>
      </c>
      <c r="E437" t="s">
        <v>131</v>
      </c>
      <c r="F437" t="s">
        <v>1468</v>
      </c>
      <c r="G437" t="s">
        <v>231</v>
      </c>
      <c r="H437" t="s">
        <v>134</v>
      </c>
      <c r="I437" t="s">
        <v>135</v>
      </c>
      <c r="J437" t="s">
        <v>136</v>
      </c>
      <c r="K437" t="s">
        <v>137</v>
      </c>
      <c r="L437" t="s">
        <v>1469</v>
      </c>
      <c r="M437" t="s">
        <v>1470</v>
      </c>
      <c r="N437">
        <v>1.461944444</v>
      </c>
      <c r="O437">
        <v>0</v>
      </c>
      <c r="P437">
        <v>4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1.0593350641834003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1.0593350641834003</v>
      </c>
    </row>
    <row r="438" spans="1:31" x14ac:dyDescent="0.25">
      <c r="A438">
        <v>2142671</v>
      </c>
      <c r="B438">
        <v>1</v>
      </c>
      <c r="C438" t="s">
        <v>81</v>
      </c>
      <c r="D438" t="s">
        <v>112</v>
      </c>
      <c r="E438" t="s">
        <v>131</v>
      </c>
      <c r="F438" t="s">
        <v>1471</v>
      </c>
      <c r="G438" t="s">
        <v>133</v>
      </c>
      <c r="H438" t="s">
        <v>134</v>
      </c>
      <c r="I438" t="s">
        <v>135</v>
      </c>
      <c r="J438" t="s">
        <v>136</v>
      </c>
      <c r="K438" t="s">
        <v>137</v>
      </c>
      <c r="L438" t="s">
        <v>1472</v>
      </c>
      <c r="M438" t="s">
        <v>1473</v>
      </c>
      <c r="N438">
        <v>3.3877777770000002</v>
      </c>
      <c r="O438">
        <v>0</v>
      </c>
      <c r="P438">
        <v>4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1.7373440767848001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1.7373440767848001</v>
      </c>
    </row>
    <row r="439" spans="1:31" x14ac:dyDescent="0.25">
      <c r="A439">
        <v>2142672</v>
      </c>
      <c r="B439">
        <v>1</v>
      </c>
      <c r="C439" t="s">
        <v>80</v>
      </c>
      <c r="D439" t="s">
        <v>94</v>
      </c>
      <c r="E439" t="s">
        <v>131</v>
      </c>
      <c r="F439" t="s">
        <v>1474</v>
      </c>
      <c r="G439" t="s">
        <v>152</v>
      </c>
      <c r="H439" t="s">
        <v>134</v>
      </c>
      <c r="I439" t="s">
        <v>135</v>
      </c>
      <c r="J439" t="s">
        <v>136</v>
      </c>
      <c r="K439" t="s">
        <v>137</v>
      </c>
      <c r="L439" t="s">
        <v>1475</v>
      </c>
      <c r="M439" t="s">
        <v>1476</v>
      </c>
      <c r="N439">
        <v>1.717777777</v>
      </c>
      <c r="O439">
        <v>0</v>
      </c>
      <c r="P439">
        <v>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5.1531117691533339E-2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5.1531117691533339E-2</v>
      </c>
    </row>
    <row r="440" spans="1:31" x14ac:dyDescent="0.25">
      <c r="A440">
        <v>2142673</v>
      </c>
      <c r="B440">
        <v>1</v>
      </c>
      <c r="C440" t="s">
        <v>81</v>
      </c>
      <c r="D440" t="s">
        <v>122</v>
      </c>
      <c r="E440" t="s">
        <v>140</v>
      </c>
      <c r="F440" t="s">
        <v>1477</v>
      </c>
      <c r="G440" t="s">
        <v>142</v>
      </c>
      <c r="H440" t="s">
        <v>143</v>
      </c>
      <c r="I440" t="s">
        <v>135</v>
      </c>
      <c r="J440" t="s">
        <v>136</v>
      </c>
      <c r="K440" t="s">
        <v>137</v>
      </c>
      <c r="L440" t="s">
        <v>1478</v>
      </c>
      <c r="M440" t="s">
        <v>1479</v>
      </c>
      <c r="N440">
        <v>0.45</v>
      </c>
      <c r="O440">
        <v>23</v>
      </c>
      <c r="P440">
        <v>1336</v>
      </c>
      <c r="Q440">
        <v>236</v>
      </c>
      <c r="R440">
        <v>31</v>
      </c>
      <c r="S440">
        <v>39</v>
      </c>
      <c r="T440">
        <v>129</v>
      </c>
      <c r="U440">
        <v>3</v>
      </c>
      <c r="V440">
        <v>2</v>
      </c>
      <c r="W440">
        <v>2.1791668094000003</v>
      </c>
      <c r="X440">
        <v>88.048030874347475</v>
      </c>
      <c r="Y440">
        <v>28.600062802172371</v>
      </c>
      <c r="Z440">
        <v>2.8649202449093334</v>
      </c>
      <c r="AA440">
        <v>202.3358839486356</v>
      </c>
      <c r="AB440">
        <v>15.960927517944995</v>
      </c>
      <c r="AC440">
        <v>52.916606075243998</v>
      </c>
      <c r="AD440">
        <v>13.792409380492501</v>
      </c>
      <c r="AE440">
        <v>406.69800765314619</v>
      </c>
    </row>
    <row r="441" spans="1:31" x14ac:dyDescent="0.25">
      <c r="A441">
        <v>2142675</v>
      </c>
      <c r="B441">
        <v>1</v>
      </c>
      <c r="C441" t="s">
        <v>81</v>
      </c>
      <c r="D441" t="s">
        <v>115</v>
      </c>
      <c r="E441" t="s">
        <v>174</v>
      </c>
      <c r="F441" t="s">
        <v>1480</v>
      </c>
      <c r="G441" t="s">
        <v>187</v>
      </c>
      <c r="H441" t="s">
        <v>134</v>
      </c>
      <c r="I441" t="s">
        <v>135</v>
      </c>
      <c r="J441" t="s">
        <v>136</v>
      </c>
      <c r="K441" t="s">
        <v>137</v>
      </c>
      <c r="L441" t="s">
        <v>1481</v>
      </c>
      <c r="M441" t="s">
        <v>1482</v>
      </c>
      <c r="N441">
        <v>1.973333333</v>
      </c>
      <c r="O441">
        <v>0</v>
      </c>
      <c r="P441">
        <v>5</v>
      </c>
      <c r="Q441">
        <v>0</v>
      </c>
      <c r="R441">
        <v>1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3.3681767229207003</v>
      </c>
      <c r="Y441">
        <v>0</v>
      </c>
      <c r="Z441">
        <v>0.30550006601835</v>
      </c>
      <c r="AA441">
        <v>0</v>
      </c>
      <c r="AB441">
        <v>0</v>
      </c>
      <c r="AC441">
        <v>0</v>
      </c>
      <c r="AD441">
        <v>0</v>
      </c>
      <c r="AE441">
        <v>3.6736767889390505</v>
      </c>
    </row>
    <row r="442" spans="1:31" x14ac:dyDescent="0.25">
      <c r="A442">
        <v>2142676</v>
      </c>
      <c r="B442">
        <v>1</v>
      </c>
      <c r="C442" t="s">
        <v>81</v>
      </c>
      <c r="D442" t="s">
        <v>122</v>
      </c>
      <c r="E442" t="s">
        <v>140</v>
      </c>
      <c r="F442" t="s">
        <v>1483</v>
      </c>
      <c r="G442" t="s">
        <v>226</v>
      </c>
      <c r="H442" t="s">
        <v>143</v>
      </c>
      <c r="I442" t="s">
        <v>135</v>
      </c>
      <c r="J442" t="s">
        <v>5</v>
      </c>
      <c r="K442" t="s">
        <v>137</v>
      </c>
      <c r="L442" t="s">
        <v>1484</v>
      </c>
      <c r="M442" t="s">
        <v>1485</v>
      </c>
      <c r="N442">
        <v>1.600036944</v>
      </c>
      <c r="O442">
        <v>23</v>
      </c>
      <c r="P442">
        <v>1459</v>
      </c>
      <c r="Q442">
        <v>236</v>
      </c>
      <c r="R442">
        <v>31</v>
      </c>
      <c r="S442">
        <v>43</v>
      </c>
      <c r="T442">
        <v>141</v>
      </c>
      <c r="U442">
        <v>7</v>
      </c>
      <c r="V442">
        <v>2</v>
      </c>
      <c r="W442">
        <v>7.3856782213109966</v>
      </c>
      <c r="X442">
        <v>323.84343064056111</v>
      </c>
      <c r="Y442">
        <v>100.15817128713546</v>
      </c>
      <c r="Z442">
        <v>9.8009827871788016</v>
      </c>
      <c r="AA442">
        <v>698.8249469603245</v>
      </c>
      <c r="AB442">
        <v>59.600378912061764</v>
      </c>
      <c r="AC442">
        <v>672.77323847228877</v>
      </c>
      <c r="AD442">
        <v>46.791303834850126</v>
      </c>
      <c r="AE442">
        <v>1919.1781311157117</v>
      </c>
    </row>
    <row r="443" spans="1:31" x14ac:dyDescent="0.25">
      <c r="A443">
        <v>2142677</v>
      </c>
      <c r="B443">
        <v>1</v>
      </c>
      <c r="C443" t="s">
        <v>81</v>
      </c>
      <c r="D443" t="s">
        <v>123</v>
      </c>
      <c r="E443" t="s">
        <v>131</v>
      </c>
      <c r="F443" t="s">
        <v>1486</v>
      </c>
      <c r="G443" t="s">
        <v>231</v>
      </c>
      <c r="H443" t="s">
        <v>134</v>
      </c>
      <c r="I443" t="s">
        <v>135</v>
      </c>
      <c r="J443" t="s">
        <v>136</v>
      </c>
      <c r="K443" t="s">
        <v>137</v>
      </c>
      <c r="L443" t="s">
        <v>1487</v>
      </c>
      <c r="M443" t="s">
        <v>1488</v>
      </c>
      <c r="N443">
        <v>1.359444444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1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8.8381525823941161</v>
      </c>
      <c r="AC443">
        <v>0</v>
      </c>
      <c r="AD443">
        <v>0</v>
      </c>
      <c r="AE443">
        <v>8.8381525823941161</v>
      </c>
    </row>
    <row r="444" spans="1:31" x14ac:dyDescent="0.25">
      <c r="A444">
        <v>2142680</v>
      </c>
      <c r="B444">
        <v>1</v>
      </c>
      <c r="C444" t="s">
        <v>80</v>
      </c>
      <c r="D444" t="s">
        <v>97</v>
      </c>
      <c r="E444" t="s">
        <v>131</v>
      </c>
      <c r="F444" t="s">
        <v>1489</v>
      </c>
      <c r="G444" t="s">
        <v>152</v>
      </c>
      <c r="H444" t="s">
        <v>134</v>
      </c>
      <c r="I444" t="s">
        <v>135</v>
      </c>
      <c r="J444" t="s">
        <v>136</v>
      </c>
      <c r="K444" t="s">
        <v>137</v>
      </c>
      <c r="L444" t="s">
        <v>1490</v>
      </c>
      <c r="M444" t="s">
        <v>1491</v>
      </c>
      <c r="N444">
        <v>0.55972222199999999</v>
      </c>
      <c r="O444">
        <v>0</v>
      </c>
      <c r="P444">
        <v>2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0.39132397990291673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0.39132397990291673</v>
      </c>
    </row>
    <row r="445" spans="1:31" x14ac:dyDescent="0.25">
      <c r="A445">
        <v>2142683</v>
      </c>
      <c r="B445">
        <v>1</v>
      </c>
      <c r="C445" t="s">
        <v>80</v>
      </c>
      <c r="D445" t="s">
        <v>103</v>
      </c>
      <c r="E445" t="s">
        <v>174</v>
      </c>
      <c r="F445" t="s">
        <v>1492</v>
      </c>
      <c r="G445" t="s">
        <v>187</v>
      </c>
      <c r="H445" t="s">
        <v>134</v>
      </c>
      <c r="I445" t="s">
        <v>135</v>
      </c>
      <c r="J445" t="s">
        <v>136</v>
      </c>
      <c r="K445" t="s">
        <v>137</v>
      </c>
      <c r="L445" t="s">
        <v>1493</v>
      </c>
      <c r="M445" t="s">
        <v>1494</v>
      </c>
      <c r="N445">
        <v>2.4819444439999998</v>
      </c>
      <c r="O445">
        <v>0</v>
      </c>
      <c r="P445">
        <v>0</v>
      </c>
      <c r="Q445">
        <v>0</v>
      </c>
      <c r="R445">
        <v>2</v>
      </c>
      <c r="S445">
        <v>0</v>
      </c>
      <c r="T445">
        <v>2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3.4741887379745342</v>
      </c>
      <c r="AA445">
        <v>0</v>
      </c>
      <c r="AB445">
        <v>0.73995244346231659</v>
      </c>
      <c r="AC445">
        <v>0</v>
      </c>
      <c r="AD445">
        <v>0</v>
      </c>
      <c r="AE445">
        <v>4.214141181436851</v>
      </c>
    </row>
    <row r="446" spans="1:31" x14ac:dyDescent="0.25">
      <c r="A446">
        <v>2142685</v>
      </c>
      <c r="B446">
        <v>1</v>
      </c>
      <c r="C446" t="s">
        <v>80</v>
      </c>
      <c r="D446" t="s">
        <v>91</v>
      </c>
      <c r="E446" t="s">
        <v>146</v>
      </c>
      <c r="F446" t="s">
        <v>1495</v>
      </c>
      <c r="G446" t="s">
        <v>167</v>
      </c>
      <c r="H446" t="s">
        <v>143</v>
      </c>
      <c r="I446" t="s">
        <v>135</v>
      </c>
      <c r="J446" t="s">
        <v>136</v>
      </c>
      <c r="K446" t="s">
        <v>137</v>
      </c>
      <c r="L446" t="s">
        <v>1496</v>
      </c>
      <c r="M446" t="s">
        <v>1497</v>
      </c>
      <c r="N446">
        <v>1.5155555549999999</v>
      </c>
      <c r="O446">
        <v>0</v>
      </c>
      <c r="P446">
        <v>0</v>
      </c>
      <c r="Q446">
        <v>0</v>
      </c>
      <c r="R446">
        <v>0</v>
      </c>
      <c r="S446">
        <v>4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14.893268241655544</v>
      </c>
      <c r="AB446">
        <v>0</v>
      </c>
      <c r="AC446">
        <v>0</v>
      </c>
      <c r="AD446">
        <v>0</v>
      </c>
      <c r="AE446">
        <v>14.893268241655544</v>
      </c>
    </row>
    <row r="447" spans="1:31" x14ac:dyDescent="0.25">
      <c r="A447">
        <v>2142688</v>
      </c>
      <c r="B447">
        <v>1</v>
      </c>
      <c r="C447" t="s">
        <v>80</v>
      </c>
      <c r="D447" t="s">
        <v>100</v>
      </c>
      <c r="E447" t="s">
        <v>131</v>
      </c>
      <c r="F447" t="s">
        <v>1498</v>
      </c>
      <c r="G447" t="s">
        <v>231</v>
      </c>
      <c r="H447" t="s">
        <v>134</v>
      </c>
      <c r="I447" t="s">
        <v>135</v>
      </c>
      <c r="J447" t="s">
        <v>136</v>
      </c>
      <c r="K447" t="s">
        <v>137</v>
      </c>
      <c r="L447" t="s">
        <v>1499</v>
      </c>
      <c r="M447" t="s">
        <v>1500</v>
      </c>
      <c r="N447">
        <v>2.636111111</v>
      </c>
      <c r="O447">
        <v>0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1.302137717258</v>
      </c>
      <c r="AA447">
        <v>0</v>
      </c>
      <c r="AB447">
        <v>0</v>
      </c>
      <c r="AC447">
        <v>0</v>
      </c>
      <c r="AD447">
        <v>0</v>
      </c>
      <c r="AE447">
        <v>1.302137717258</v>
      </c>
    </row>
    <row r="448" spans="1:31" x14ac:dyDescent="0.25">
      <c r="A448">
        <v>2142690</v>
      </c>
      <c r="B448">
        <v>1</v>
      </c>
      <c r="C448" t="s">
        <v>80</v>
      </c>
      <c r="D448" t="s">
        <v>103</v>
      </c>
      <c r="E448" t="s">
        <v>196</v>
      </c>
      <c r="F448" t="s">
        <v>1501</v>
      </c>
      <c r="G448" t="s">
        <v>142</v>
      </c>
      <c r="H448" t="s">
        <v>143</v>
      </c>
      <c r="I448" t="s">
        <v>135</v>
      </c>
      <c r="J448" t="s">
        <v>136</v>
      </c>
      <c r="K448" t="s">
        <v>137</v>
      </c>
      <c r="L448" t="s">
        <v>1502</v>
      </c>
      <c r="M448" t="s">
        <v>1503</v>
      </c>
      <c r="N448">
        <v>0.4</v>
      </c>
      <c r="O448">
        <v>0</v>
      </c>
      <c r="P448">
        <v>958</v>
      </c>
      <c r="Q448">
        <v>9</v>
      </c>
      <c r="R448">
        <v>13</v>
      </c>
      <c r="S448">
        <v>3</v>
      </c>
      <c r="T448">
        <v>134</v>
      </c>
      <c r="U448">
        <v>0</v>
      </c>
      <c r="V448">
        <v>3</v>
      </c>
      <c r="W448">
        <v>0</v>
      </c>
      <c r="X448">
        <v>99.463209451884154</v>
      </c>
      <c r="Y448">
        <v>8.3727173366160006</v>
      </c>
      <c r="Z448">
        <v>6.4030614265080015</v>
      </c>
      <c r="AA448">
        <v>5.3186169808920001</v>
      </c>
      <c r="AB448">
        <v>26.849174524647999</v>
      </c>
      <c r="AC448">
        <v>0</v>
      </c>
      <c r="AD448">
        <v>0.65828932823999997</v>
      </c>
      <c r="AE448">
        <v>147.06506904878816</v>
      </c>
    </row>
    <row r="449" spans="1:31" x14ac:dyDescent="0.25">
      <c r="A449">
        <v>2143762</v>
      </c>
      <c r="B449">
        <v>1</v>
      </c>
      <c r="C449" t="s">
        <v>80</v>
      </c>
      <c r="D449" t="s">
        <v>111</v>
      </c>
      <c r="E449" t="s">
        <v>146</v>
      </c>
      <c r="F449" t="s">
        <v>1504</v>
      </c>
      <c r="G449" t="s">
        <v>235</v>
      </c>
      <c r="H449" t="s">
        <v>143</v>
      </c>
      <c r="I449" t="s">
        <v>135</v>
      </c>
      <c r="J449" t="s">
        <v>136</v>
      </c>
      <c r="K449" t="s">
        <v>236</v>
      </c>
      <c r="L449" t="s">
        <v>1007</v>
      </c>
      <c r="M449" t="s">
        <v>1505</v>
      </c>
      <c r="N449">
        <v>8.5141666659999995</v>
      </c>
      <c r="O449">
        <v>0</v>
      </c>
      <c r="P449">
        <v>817</v>
      </c>
      <c r="Q449">
        <v>0</v>
      </c>
      <c r="R449">
        <v>0</v>
      </c>
      <c r="S449">
        <v>0</v>
      </c>
      <c r="T449">
        <v>84</v>
      </c>
      <c r="U449">
        <v>0</v>
      </c>
      <c r="V449">
        <v>0</v>
      </c>
      <c r="W449">
        <v>0</v>
      </c>
      <c r="X449">
        <v>1558.9728068338227</v>
      </c>
      <c r="Y449">
        <v>0</v>
      </c>
      <c r="Z449">
        <v>0</v>
      </c>
      <c r="AA449">
        <v>0</v>
      </c>
      <c r="AB449">
        <v>221.75790885195249</v>
      </c>
      <c r="AC449">
        <v>0</v>
      </c>
      <c r="AD449">
        <v>0</v>
      </c>
      <c r="AE449">
        <v>1780.7307156857751</v>
      </c>
    </row>
    <row r="450" spans="1:31" x14ac:dyDescent="0.25">
      <c r="A450">
        <v>2142747</v>
      </c>
      <c r="B450">
        <v>1</v>
      </c>
      <c r="C450" t="s">
        <v>80</v>
      </c>
      <c r="D450" t="s">
        <v>96</v>
      </c>
      <c r="E450" t="s">
        <v>131</v>
      </c>
      <c r="F450" t="s">
        <v>1506</v>
      </c>
      <c r="G450" t="s">
        <v>231</v>
      </c>
      <c r="H450" t="s">
        <v>134</v>
      </c>
      <c r="I450" t="s">
        <v>135</v>
      </c>
      <c r="J450" t="s">
        <v>136</v>
      </c>
      <c r="K450" t="s">
        <v>137</v>
      </c>
      <c r="L450" t="s">
        <v>1507</v>
      </c>
      <c r="M450" t="s">
        <v>1508</v>
      </c>
      <c r="N450">
        <v>1.696111111</v>
      </c>
      <c r="O450">
        <v>0</v>
      </c>
      <c r="P450">
        <v>1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1.45378644541135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1.45378644541135</v>
      </c>
    </row>
    <row r="451" spans="1:31" x14ac:dyDescent="0.25">
      <c r="A451">
        <v>2142748</v>
      </c>
      <c r="B451">
        <v>1</v>
      </c>
      <c r="C451" t="s">
        <v>80</v>
      </c>
      <c r="D451" t="s">
        <v>100</v>
      </c>
      <c r="E451" t="s">
        <v>131</v>
      </c>
      <c r="F451" t="s">
        <v>1509</v>
      </c>
      <c r="G451" t="s">
        <v>152</v>
      </c>
      <c r="H451" t="s">
        <v>134</v>
      </c>
      <c r="I451" t="s">
        <v>135</v>
      </c>
      <c r="J451" t="s">
        <v>136</v>
      </c>
      <c r="K451" t="s">
        <v>137</v>
      </c>
      <c r="L451" t="s">
        <v>1510</v>
      </c>
      <c r="M451" t="s">
        <v>1511</v>
      </c>
      <c r="N451">
        <v>1.258611111</v>
      </c>
      <c r="O451">
        <v>0</v>
      </c>
      <c r="P451">
        <v>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0.17736783710824999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0.17736783710824999</v>
      </c>
    </row>
    <row r="452" spans="1:31" x14ac:dyDescent="0.25">
      <c r="A452">
        <v>2142749</v>
      </c>
      <c r="B452">
        <v>1</v>
      </c>
      <c r="C452" t="s">
        <v>81</v>
      </c>
      <c r="D452" t="s">
        <v>118</v>
      </c>
      <c r="E452" t="s">
        <v>196</v>
      </c>
      <c r="F452" t="s">
        <v>1512</v>
      </c>
      <c r="G452" t="s">
        <v>142</v>
      </c>
      <c r="H452" t="s">
        <v>143</v>
      </c>
      <c r="I452" t="s">
        <v>148</v>
      </c>
      <c r="J452" t="s">
        <v>136</v>
      </c>
      <c r="K452" t="s">
        <v>137</v>
      </c>
      <c r="L452" t="s">
        <v>1513</v>
      </c>
      <c r="M452" t="s">
        <v>1514</v>
      </c>
      <c r="N452">
        <v>8.3333330000000001E-3</v>
      </c>
      <c r="O452">
        <v>0</v>
      </c>
      <c r="P452">
        <v>1760</v>
      </c>
      <c r="Q452">
        <v>52</v>
      </c>
      <c r="R452">
        <v>61</v>
      </c>
      <c r="S452">
        <v>1</v>
      </c>
      <c r="T452">
        <v>135</v>
      </c>
      <c r="U452">
        <v>0</v>
      </c>
      <c r="V452">
        <v>0</v>
      </c>
      <c r="W452">
        <v>0</v>
      </c>
      <c r="X452">
        <v>2.5436332629430005</v>
      </c>
      <c r="Y452">
        <v>0.12701199019900003</v>
      </c>
      <c r="Z452">
        <v>9.0988473874000025E-2</v>
      </c>
      <c r="AA452">
        <v>2.7421795000000001E-3</v>
      </c>
      <c r="AB452">
        <v>0.37683965985933338</v>
      </c>
      <c r="AC452">
        <v>0</v>
      </c>
      <c r="AD452">
        <v>0</v>
      </c>
      <c r="AE452">
        <v>3.1412155663753341</v>
      </c>
    </row>
    <row r="453" spans="1:31" x14ac:dyDescent="0.25">
      <c r="A453">
        <v>2142751</v>
      </c>
      <c r="B453">
        <v>1</v>
      </c>
      <c r="C453" t="s">
        <v>80</v>
      </c>
      <c r="D453" t="s">
        <v>100</v>
      </c>
      <c r="E453" t="s">
        <v>196</v>
      </c>
      <c r="F453" t="s">
        <v>844</v>
      </c>
      <c r="G453" t="s">
        <v>142</v>
      </c>
      <c r="H453" t="s">
        <v>143</v>
      </c>
      <c r="I453" t="s">
        <v>135</v>
      </c>
      <c r="J453" t="s">
        <v>136</v>
      </c>
      <c r="K453" t="s">
        <v>137</v>
      </c>
      <c r="L453" t="s">
        <v>1515</v>
      </c>
      <c r="M453" t="s">
        <v>1516</v>
      </c>
      <c r="N453">
        <v>0.73444444399999997</v>
      </c>
      <c r="O453">
        <v>1</v>
      </c>
      <c r="P453">
        <v>18</v>
      </c>
      <c r="Q453">
        <v>2</v>
      </c>
      <c r="R453">
        <v>12</v>
      </c>
      <c r="S453">
        <v>4</v>
      </c>
      <c r="T453">
        <v>10</v>
      </c>
      <c r="U453">
        <v>4</v>
      </c>
      <c r="V453">
        <v>0</v>
      </c>
      <c r="W453">
        <v>0.15129796618046665</v>
      </c>
      <c r="X453">
        <v>2.9427872610159342</v>
      </c>
      <c r="Y453">
        <v>23.762941529016263</v>
      </c>
      <c r="Z453">
        <v>4.0615363263148012</v>
      </c>
      <c r="AA453">
        <v>7.135696055958201</v>
      </c>
      <c r="AB453">
        <v>1.0114640189677333</v>
      </c>
      <c r="AC453">
        <v>97.569532654927215</v>
      </c>
      <c r="AD453">
        <v>0</v>
      </c>
      <c r="AE453">
        <v>136.63525581238062</v>
      </c>
    </row>
    <row r="454" spans="1:31" x14ac:dyDescent="0.25">
      <c r="A454">
        <v>2142752</v>
      </c>
      <c r="B454">
        <v>1</v>
      </c>
      <c r="C454" t="s">
        <v>81</v>
      </c>
      <c r="D454" t="s">
        <v>128</v>
      </c>
      <c r="E454" t="s">
        <v>146</v>
      </c>
      <c r="F454" t="s">
        <v>1517</v>
      </c>
      <c r="G454" t="s">
        <v>142</v>
      </c>
      <c r="H454" t="s">
        <v>143</v>
      </c>
      <c r="I454" t="s">
        <v>135</v>
      </c>
      <c r="J454" t="s">
        <v>136</v>
      </c>
      <c r="K454" t="s">
        <v>137</v>
      </c>
      <c r="L454" t="s">
        <v>1518</v>
      </c>
      <c r="M454" t="s">
        <v>1519</v>
      </c>
      <c r="N454">
        <v>1.987222222</v>
      </c>
      <c r="O454">
        <v>0</v>
      </c>
      <c r="P454">
        <v>90</v>
      </c>
      <c r="Q454">
        <v>0</v>
      </c>
      <c r="R454">
        <v>0</v>
      </c>
      <c r="S454">
        <v>0</v>
      </c>
      <c r="T454">
        <v>6</v>
      </c>
      <c r="U454">
        <v>0</v>
      </c>
      <c r="V454">
        <v>0</v>
      </c>
      <c r="W454">
        <v>0</v>
      </c>
      <c r="X454">
        <v>28.672746219047731</v>
      </c>
      <c r="Y454">
        <v>0</v>
      </c>
      <c r="Z454">
        <v>0</v>
      </c>
      <c r="AA454">
        <v>0</v>
      </c>
      <c r="AB454">
        <v>1.6154999954553169</v>
      </c>
      <c r="AC454">
        <v>0</v>
      </c>
      <c r="AD454">
        <v>0</v>
      </c>
      <c r="AE454">
        <v>30.288246214503047</v>
      </c>
    </row>
    <row r="455" spans="1:31" x14ac:dyDescent="0.25">
      <c r="A455">
        <v>2142754</v>
      </c>
      <c r="B455">
        <v>1</v>
      </c>
      <c r="C455" t="s">
        <v>81</v>
      </c>
      <c r="D455" t="s">
        <v>114</v>
      </c>
      <c r="E455" t="s">
        <v>146</v>
      </c>
      <c r="F455" t="s">
        <v>1520</v>
      </c>
      <c r="G455" t="s">
        <v>142</v>
      </c>
      <c r="H455" t="s">
        <v>143</v>
      </c>
      <c r="I455" t="s">
        <v>148</v>
      </c>
      <c r="J455" t="s">
        <v>136</v>
      </c>
      <c r="K455" t="s">
        <v>137</v>
      </c>
      <c r="L455" t="s">
        <v>1521</v>
      </c>
      <c r="M455" t="s">
        <v>1522</v>
      </c>
      <c r="N455">
        <v>8.3333330000000001E-3</v>
      </c>
      <c r="O455">
        <v>0</v>
      </c>
      <c r="P455">
        <v>462</v>
      </c>
      <c r="Q455">
        <v>1</v>
      </c>
      <c r="R455">
        <v>10</v>
      </c>
      <c r="S455">
        <v>1</v>
      </c>
      <c r="T455">
        <v>44</v>
      </c>
      <c r="U455">
        <v>0</v>
      </c>
      <c r="V455">
        <v>0</v>
      </c>
      <c r="W455">
        <v>0</v>
      </c>
      <c r="X455">
        <v>0.40127427985149966</v>
      </c>
      <c r="Y455">
        <v>3.8534951819999999E-3</v>
      </c>
      <c r="Z455">
        <v>1.6215764731500003E-2</v>
      </c>
      <c r="AA455">
        <v>0.24496949899999998</v>
      </c>
      <c r="AB455">
        <v>6.481764112733332E-2</v>
      </c>
      <c r="AC455">
        <v>0</v>
      </c>
      <c r="AD455">
        <v>0</v>
      </c>
      <c r="AE455">
        <v>0.73113067989233294</v>
      </c>
    </row>
    <row r="456" spans="1:31" x14ac:dyDescent="0.25">
      <c r="A456">
        <v>2142755</v>
      </c>
      <c r="B456">
        <v>1</v>
      </c>
      <c r="C456" t="s">
        <v>80</v>
      </c>
      <c r="D456" t="s">
        <v>96</v>
      </c>
      <c r="E456" t="s">
        <v>174</v>
      </c>
      <c r="F456" t="s">
        <v>1523</v>
      </c>
      <c r="G456" t="s">
        <v>1524</v>
      </c>
      <c r="H456" t="s">
        <v>134</v>
      </c>
      <c r="I456" t="s">
        <v>135</v>
      </c>
      <c r="J456" t="s">
        <v>136</v>
      </c>
      <c r="K456" t="s">
        <v>137</v>
      </c>
      <c r="L456" t="s">
        <v>1522</v>
      </c>
      <c r="M456" t="s">
        <v>1525</v>
      </c>
      <c r="N456">
        <v>3.0027777769999999</v>
      </c>
      <c r="O456">
        <v>0</v>
      </c>
      <c r="P456">
        <v>26</v>
      </c>
      <c r="Q456">
        <v>0</v>
      </c>
      <c r="R456">
        <v>0</v>
      </c>
      <c r="S456">
        <v>0</v>
      </c>
      <c r="T456">
        <v>1</v>
      </c>
      <c r="U456">
        <v>0</v>
      </c>
      <c r="V456">
        <v>0</v>
      </c>
      <c r="W456">
        <v>0</v>
      </c>
      <c r="X456">
        <v>16.873986465745492</v>
      </c>
      <c r="Y456">
        <v>0</v>
      </c>
      <c r="Z456">
        <v>0</v>
      </c>
      <c r="AA456">
        <v>0</v>
      </c>
      <c r="AB456">
        <v>6.0156976550833326E-3</v>
      </c>
      <c r="AC456">
        <v>0</v>
      </c>
      <c r="AD456">
        <v>0</v>
      </c>
      <c r="AE456">
        <v>16.880002163400576</v>
      </c>
    </row>
    <row r="457" spans="1:31" x14ac:dyDescent="0.25">
      <c r="A457">
        <v>2142757</v>
      </c>
      <c r="B457">
        <v>1</v>
      </c>
      <c r="C457" t="s">
        <v>81</v>
      </c>
      <c r="D457" t="s">
        <v>128</v>
      </c>
      <c r="E457" t="s">
        <v>174</v>
      </c>
      <c r="F457" t="s">
        <v>1526</v>
      </c>
      <c r="G457" t="s">
        <v>384</v>
      </c>
      <c r="H457" t="s">
        <v>134</v>
      </c>
      <c r="I457" t="s">
        <v>135</v>
      </c>
      <c r="J457" t="s">
        <v>136</v>
      </c>
      <c r="K457" t="s">
        <v>137</v>
      </c>
      <c r="L457" t="s">
        <v>1527</v>
      </c>
      <c r="M457" t="s">
        <v>1528</v>
      </c>
      <c r="N457">
        <v>1.6575</v>
      </c>
      <c r="O457">
        <v>0</v>
      </c>
      <c r="P457">
        <v>143</v>
      </c>
      <c r="Q457">
        <v>0</v>
      </c>
      <c r="R457">
        <v>0</v>
      </c>
      <c r="S457">
        <v>0</v>
      </c>
      <c r="T457">
        <v>4</v>
      </c>
      <c r="U457">
        <v>0</v>
      </c>
      <c r="V457">
        <v>0</v>
      </c>
      <c r="W457">
        <v>0</v>
      </c>
      <c r="X457">
        <v>46.122161188160725</v>
      </c>
      <c r="Y457">
        <v>0</v>
      </c>
      <c r="Z457">
        <v>0</v>
      </c>
      <c r="AA457">
        <v>0</v>
      </c>
      <c r="AB457">
        <v>3.0068342420536505</v>
      </c>
      <c r="AC457">
        <v>0</v>
      </c>
      <c r="AD457">
        <v>0</v>
      </c>
      <c r="AE457">
        <v>49.128995430214374</v>
      </c>
    </row>
    <row r="458" spans="1:31" x14ac:dyDescent="0.25">
      <c r="A458">
        <v>2142759</v>
      </c>
      <c r="B458">
        <v>1</v>
      </c>
      <c r="C458" t="s">
        <v>81</v>
      </c>
      <c r="D458" t="s">
        <v>118</v>
      </c>
      <c r="E458" t="s">
        <v>174</v>
      </c>
      <c r="F458" t="s">
        <v>1529</v>
      </c>
      <c r="G458" t="s">
        <v>187</v>
      </c>
      <c r="H458" t="s">
        <v>134</v>
      </c>
      <c r="I458" t="s">
        <v>135</v>
      </c>
      <c r="J458" t="s">
        <v>136</v>
      </c>
      <c r="K458" t="s">
        <v>137</v>
      </c>
      <c r="L458" t="s">
        <v>1530</v>
      </c>
      <c r="M458" t="s">
        <v>1531</v>
      </c>
      <c r="N458">
        <v>2.7027777770000001</v>
      </c>
      <c r="O458">
        <v>0</v>
      </c>
      <c r="P458">
        <v>75</v>
      </c>
      <c r="Q458">
        <v>0</v>
      </c>
      <c r="R458">
        <v>1</v>
      </c>
      <c r="S458">
        <v>0</v>
      </c>
      <c r="T458">
        <v>15</v>
      </c>
      <c r="U458">
        <v>0</v>
      </c>
      <c r="V458">
        <v>0</v>
      </c>
      <c r="W458">
        <v>0</v>
      </c>
      <c r="X458">
        <v>42.088982450105334</v>
      </c>
      <c r="Y458">
        <v>0</v>
      </c>
      <c r="Z458">
        <v>3.861639564253333E-2</v>
      </c>
      <c r="AA458">
        <v>0</v>
      </c>
      <c r="AB458">
        <v>11.51616546329803</v>
      </c>
      <c r="AC458">
        <v>0</v>
      </c>
      <c r="AD458">
        <v>0</v>
      </c>
      <c r="AE458">
        <v>53.643764309045899</v>
      </c>
    </row>
    <row r="459" spans="1:31" x14ac:dyDescent="0.25">
      <c r="A459">
        <v>2142760</v>
      </c>
      <c r="B459">
        <v>1</v>
      </c>
      <c r="C459" t="s">
        <v>81</v>
      </c>
      <c r="D459" t="s">
        <v>115</v>
      </c>
      <c r="E459" t="s">
        <v>196</v>
      </c>
      <c r="F459" t="s">
        <v>1532</v>
      </c>
      <c r="G459" t="s">
        <v>235</v>
      </c>
      <c r="H459" t="s">
        <v>143</v>
      </c>
      <c r="I459" t="s">
        <v>135</v>
      </c>
      <c r="J459" t="s">
        <v>136</v>
      </c>
      <c r="K459" t="s">
        <v>236</v>
      </c>
      <c r="L459" t="s">
        <v>1533</v>
      </c>
      <c r="M459" t="s">
        <v>1534</v>
      </c>
      <c r="N459">
        <v>8.5049516660000002</v>
      </c>
      <c r="O459">
        <v>0</v>
      </c>
      <c r="P459">
        <v>1243</v>
      </c>
      <c r="Q459">
        <v>1</v>
      </c>
      <c r="R459">
        <v>42</v>
      </c>
      <c r="S459">
        <v>6</v>
      </c>
      <c r="T459">
        <v>98</v>
      </c>
      <c r="U459">
        <v>0</v>
      </c>
      <c r="V459">
        <v>0</v>
      </c>
      <c r="W459">
        <v>0</v>
      </c>
      <c r="X459">
        <v>825.97501224638938</v>
      </c>
      <c r="Y459">
        <v>24.046542515292586</v>
      </c>
      <c r="Z459">
        <v>79.062439797502321</v>
      </c>
      <c r="AA459">
        <v>114.62349751165314</v>
      </c>
      <c r="AB459">
        <v>278.85901311662309</v>
      </c>
      <c r="AC459">
        <v>0</v>
      </c>
      <c r="AD459">
        <v>0</v>
      </c>
      <c r="AE459">
        <v>1322.5665051874605</v>
      </c>
    </row>
    <row r="460" spans="1:31" x14ac:dyDescent="0.25">
      <c r="A460">
        <v>2142762</v>
      </c>
      <c r="B460">
        <v>1</v>
      </c>
      <c r="C460" t="s">
        <v>80</v>
      </c>
      <c r="D460" t="s">
        <v>103</v>
      </c>
      <c r="E460" t="s">
        <v>174</v>
      </c>
      <c r="F460" t="s">
        <v>1535</v>
      </c>
      <c r="G460" t="s">
        <v>458</v>
      </c>
      <c r="H460" t="s">
        <v>134</v>
      </c>
      <c r="I460" t="s">
        <v>135</v>
      </c>
      <c r="J460" t="s">
        <v>136</v>
      </c>
      <c r="K460" t="s">
        <v>137</v>
      </c>
      <c r="L460" t="s">
        <v>1536</v>
      </c>
      <c r="M460" t="s">
        <v>1537</v>
      </c>
      <c r="N460">
        <v>0.58166666600000005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1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4.1760462195200007E-2</v>
      </c>
      <c r="AC460">
        <v>0</v>
      </c>
      <c r="AD460">
        <v>0</v>
      </c>
      <c r="AE460">
        <v>4.1760462195200007E-2</v>
      </c>
    </row>
    <row r="461" spans="1:31" x14ac:dyDescent="0.25">
      <c r="A461">
        <v>2142763</v>
      </c>
      <c r="B461">
        <v>1</v>
      </c>
      <c r="C461" t="s">
        <v>80</v>
      </c>
      <c r="D461" t="s">
        <v>105</v>
      </c>
      <c r="E461" t="s">
        <v>140</v>
      </c>
      <c r="F461" t="s">
        <v>1538</v>
      </c>
      <c r="G461" t="s">
        <v>235</v>
      </c>
      <c r="H461" t="s">
        <v>143</v>
      </c>
      <c r="I461" t="s">
        <v>135</v>
      </c>
      <c r="J461" t="s">
        <v>136</v>
      </c>
      <c r="K461" t="s">
        <v>236</v>
      </c>
      <c r="L461" t="s">
        <v>1539</v>
      </c>
      <c r="M461" t="s">
        <v>1540</v>
      </c>
      <c r="N461">
        <v>2.3744444439999999</v>
      </c>
      <c r="O461">
        <v>0</v>
      </c>
      <c r="P461">
        <v>4187</v>
      </c>
      <c r="Q461">
        <v>0</v>
      </c>
      <c r="R461">
        <v>1</v>
      </c>
      <c r="S461">
        <v>1</v>
      </c>
      <c r="T461">
        <v>259</v>
      </c>
      <c r="U461">
        <v>0</v>
      </c>
      <c r="V461">
        <v>2</v>
      </c>
      <c r="W461">
        <v>0</v>
      </c>
      <c r="X461">
        <v>2111.4736488807844</v>
      </c>
      <c r="Y461">
        <v>0</v>
      </c>
      <c r="Z461">
        <v>7.7547145967999997E-2</v>
      </c>
      <c r="AA461">
        <v>34.870596779206672</v>
      </c>
      <c r="AB461">
        <v>614.73650068317318</v>
      </c>
      <c r="AC461">
        <v>0</v>
      </c>
      <c r="AD461">
        <v>47.145392231701905</v>
      </c>
      <c r="AE461">
        <v>2808.303685720834</v>
      </c>
    </row>
    <row r="462" spans="1:31" x14ac:dyDescent="0.25">
      <c r="A462">
        <v>2142767</v>
      </c>
      <c r="B462">
        <v>1</v>
      </c>
      <c r="C462" t="s">
        <v>80</v>
      </c>
      <c r="D462" t="s">
        <v>111</v>
      </c>
      <c r="E462" t="s">
        <v>196</v>
      </c>
      <c r="F462" t="s">
        <v>1541</v>
      </c>
      <c r="G462" t="s">
        <v>235</v>
      </c>
      <c r="H462" t="s">
        <v>143</v>
      </c>
      <c r="I462" t="s">
        <v>135</v>
      </c>
      <c r="J462" t="s">
        <v>136</v>
      </c>
      <c r="K462" t="s">
        <v>236</v>
      </c>
      <c r="L462" t="s">
        <v>1542</v>
      </c>
      <c r="M462" t="s">
        <v>1543</v>
      </c>
      <c r="N462">
        <v>9.7956238879999997</v>
      </c>
      <c r="O462">
        <v>0</v>
      </c>
      <c r="P462">
        <v>742</v>
      </c>
      <c r="Q462">
        <v>0</v>
      </c>
      <c r="R462">
        <v>0</v>
      </c>
      <c r="S462">
        <v>0</v>
      </c>
      <c r="T462">
        <v>36</v>
      </c>
      <c r="U462">
        <v>0</v>
      </c>
      <c r="V462">
        <v>0</v>
      </c>
      <c r="W462">
        <v>0</v>
      </c>
      <c r="X462">
        <v>1878.156522735447</v>
      </c>
      <c r="Y462">
        <v>0</v>
      </c>
      <c r="Z462">
        <v>0</v>
      </c>
      <c r="AA462">
        <v>0</v>
      </c>
      <c r="AB462">
        <v>379.69687756136256</v>
      </c>
      <c r="AC462">
        <v>0</v>
      </c>
      <c r="AD462">
        <v>0</v>
      </c>
      <c r="AE462">
        <v>2257.8534002968095</v>
      </c>
    </row>
    <row r="463" spans="1:31" x14ac:dyDescent="0.25">
      <c r="A463">
        <v>2142768</v>
      </c>
      <c r="B463">
        <v>1</v>
      </c>
      <c r="C463" t="s">
        <v>80</v>
      </c>
      <c r="D463" t="s">
        <v>94</v>
      </c>
      <c r="E463" t="s">
        <v>146</v>
      </c>
      <c r="F463" t="s">
        <v>1544</v>
      </c>
      <c r="G463" t="s">
        <v>235</v>
      </c>
      <c r="H463" t="s">
        <v>143</v>
      </c>
      <c r="I463" t="s">
        <v>135</v>
      </c>
      <c r="J463" t="s">
        <v>136</v>
      </c>
      <c r="K463" t="s">
        <v>236</v>
      </c>
      <c r="L463" t="s">
        <v>1545</v>
      </c>
      <c r="M463" t="s">
        <v>1546</v>
      </c>
      <c r="N463">
        <v>7.9046694439999996</v>
      </c>
      <c r="O463">
        <v>0</v>
      </c>
      <c r="P463">
        <v>312</v>
      </c>
      <c r="Q463">
        <v>0</v>
      </c>
      <c r="R463">
        <v>0</v>
      </c>
      <c r="S463">
        <v>0</v>
      </c>
      <c r="T463">
        <v>20</v>
      </c>
      <c r="U463">
        <v>0</v>
      </c>
      <c r="V463">
        <v>0</v>
      </c>
      <c r="W463">
        <v>0</v>
      </c>
      <c r="X463">
        <v>550.48208242303122</v>
      </c>
      <c r="Y463">
        <v>0</v>
      </c>
      <c r="Z463">
        <v>0</v>
      </c>
      <c r="AA463">
        <v>0</v>
      </c>
      <c r="AB463">
        <v>150.74479861545021</v>
      </c>
      <c r="AC463">
        <v>0</v>
      </c>
      <c r="AD463">
        <v>0</v>
      </c>
      <c r="AE463">
        <v>701.22688103848145</v>
      </c>
    </row>
    <row r="464" spans="1:31" x14ac:dyDescent="0.25">
      <c r="A464">
        <v>2142771</v>
      </c>
      <c r="B464">
        <v>1</v>
      </c>
      <c r="C464" t="s">
        <v>80</v>
      </c>
      <c r="D464" t="s">
        <v>106</v>
      </c>
      <c r="E464" t="s">
        <v>196</v>
      </c>
      <c r="F464" t="s">
        <v>1547</v>
      </c>
      <c r="G464" t="s">
        <v>235</v>
      </c>
      <c r="H464" t="s">
        <v>143</v>
      </c>
      <c r="I464" t="s">
        <v>135</v>
      </c>
      <c r="J464" t="s">
        <v>136</v>
      </c>
      <c r="K464" t="s">
        <v>236</v>
      </c>
      <c r="L464" t="s">
        <v>1548</v>
      </c>
      <c r="M464" t="s">
        <v>1549</v>
      </c>
      <c r="N464">
        <v>8.3927777769999992</v>
      </c>
      <c r="O464">
        <v>0</v>
      </c>
      <c r="P464">
        <v>783</v>
      </c>
      <c r="Q464">
        <v>2</v>
      </c>
      <c r="R464">
        <v>23</v>
      </c>
      <c r="S464">
        <v>5</v>
      </c>
      <c r="T464">
        <v>83</v>
      </c>
      <c r="U464">
        <v>0</v>
      </c>
      <c r="V464">
        <v>0</v>
      </c>
      <c r="W464">
        <v>0</v>
      </c>
      <c r="X464">
        <v>965.48966941548053</v>
      </c>
      <c r="Y464">
        <v>6.9569445729471422</v>
      </c>
      <c r="Z464">
        <v>17.080148574940402</v>
      </c>
      <c r="AA464">
        <v>278.90030879927127</v>
      </c>
      <c r="AB464">
        <v>594.30483879425799</v>
      </c>
      <c r="AC464">
        <v>0</v>
      </c>
      <c r="AD464">
        <v>0</v>
      </c>
      <c r="AE464">
        <v>1862.7319101568974</v>
      </c>
    </row>
    <row r="465" spans="1:31" x14ac:dyDescent="0.25">
      <c r="A465">
        <v>2142773</v>
      </c>
      <c r="B465">
        <v>1</v>
      </c>
      <c r="C465" t="s">
        <v>81</v>
      </c>
      <c r="D465" t="s">
        <v>112</v>
      </c>
      <c r="E465" t="s">
        <v>140</v>
      </c>
      <c r="F465" t="s">
        <v>1550</v>
      </c>
      <c r="G465" t="s">
        <v>883</v>
      </c>
      <c r="H465" t="s">
        <v>143</v>
      </c>
      <c r="I465" t="s">
        <v>135</v>
      </c>
      <c r="J465" t="s">
        <v>136</v>
      </c>
      <c r="K465" t="s">
        <v>236</v>
      </c>
      <c r="L465" t="s">
        <v>1551</v>
      </c>
      <c r="M465" t="s">
        <v>1552</v>
      </c>
      <c r="N465">
        <v>0.65492944399999997</v>
      </c>
      <c r="O465">
        <v>2</v>
      </c>
      <c r="P465">
        <v>796</v>
      </c>
      <c r="Q465">
        <v>80</v>
      </c>
      <c r="R465">
        <v>268</v>
      </c>
      <c r="S465">
        <v>11</v>
      </c>
      <c r="T465">
        <v>97</v>
      </c>
      <c r="U465">
        <v>1</v>
      </c>
      <c r="V465">
        <v>0</v>
      </c>
      <c r="W465">
        <v>0.44937762498450007</v>
      </c>
      <c r="X465">
        <v>81.264573062107402</v>
      </c>
      <c r="Y465">
        <v>69.945955842505583</v>
      </c>
      <c r="Z465">
        <v>57.446055396184121</v>
      </c>
      <c r="AA465">
        <v>40.75957121019885</v>
      </c>
      <c r="AB465">
        <v>14.928732636680701</v>
      </c>
      <c r="AC465">
        <v>23.295580177920002</v>
      </c>
      <c r="AD465">
        <v>0</v>
      </c>
      <c r="AE465">
        <v>288.08984595058115</v>
      </c>
    </row>
    <row r="466" spans="1:31" x14ac:dyDescent="0.25">
      <c r="A466">
        <v>2142774</v>
      </c>
      <c r="B466">
        <v>1</v>
      </c>
      <c r="C466" t="s">
        <v>80</v>
      </c>
      <c r="D466" t="s">
        <v>107</v>
      </c>
      <c r="E466" t="s">
        <v>174</v>
      </c>
      <c r="F466" t="s">
        <v>1553</v>
      </c>
      <c r="G466" t="s">
        <v>538</v>
      </c>
      <c r="H466" t="s">
        <v>134</v>
      </c>
      <c r="I466" t="s">
        <v>135</v>
      </c>
      <c r="J466" t="s">
        <v>136</v>
      </c>
      <c r="K466" t="s">
        <v>236</v>
      </c>
      <c r="L466" t="s">
        <v>1554</v>
      </c>
      <c r="M466" t="s">
        <v>1555</v>
      </c>
      <c r="N466">
        <v>8.1030972220000006</v>
      </c>
      <c r="O466">
        <v>0</v>
      </c>
      <c r="P466">
        <v>26</v>
      </c>
      <c r="Q466">
        <v>0</v>
      </c>
      <c r="R466">
        <v>0</v>
      </c>
      <c r="S466">
        <v>0</v>
      </c>
      <c r="T466">
        <v>3</v>
      </c>
      <c r="U466">
        <v>0</v>
      </c>
      <c r="V466">
        <v>0</v>
      </c>
      <c r="W466">
        <v>0</v>
      </c>
      <c r="X466">
        <v>31.717203530695482</v>
      </c>
      <c r="Y466">
        <v>0</v>
      </c>
      <c r="Z466">
        <v>0</v>
      </c>
      <c r="AA466">
        <v>0</v>
      </c>
      <c r="AB466">
        <v>24.733180551208836</v>
      </c>
      <c r="AC466">
        <v>0</v>
      </c>
      <c r="AD466">
        <v>0</v>
      </c>
      <c r="AE466">
        <v>56.450384081904318</v>
      </c>
    </row>
    <row r="467" spans="1:31" x14ac:dyDescent="0.25">
      <c r="A467">
        <v>2142776</v>
      </c>
      <c r="B467">
        <v>1</v>
      </c>
      <c r="C467" t="s">
        <v>80</v>
      </c>
      <c r="D467" t="s">
        <v>110</v>
      </c>
      <c r="E467" t="s">
        <v>146</v>
      </c>
      <c r="F467" t="s">
        <v>1556</v>
      </c>
      <c r="G467" t="s">
        <v>235</v>
      </c>
      <c r="H467" t="s">
        <v>143</v>
      </c>
      <c r="I467" t="s">
        <v>135</v>
      </c>
      <c r="J467" t="s">
        <v>136</v>
      </c>
      <c r="K467" t="s">
        <v>236</v>
      </c>
      <c r="L467" t="s">
        <v>1557</v>
      </c>
      <c r="M467" t="s">
        <v>1558</v>
      </c>
      <c r="N467">
        <v>7.2922044440000002</v>
      </c>
      <c r="O467">
        <v>0</v>
      </c>
      <c r="P467">
        <v>446</v>
      </c>
      <c r="Q467">
        <v>0</v>
      </c>
      <c r="R467">
        <v>0</v>
      </c>
      <c r="S467">
        <v>0</v>
      </c>
      <c r="T467">
        <v>52</v>
      </c>
      <c r="U467">
        <v>0</v>
      </c>
      <c r="V467">
        <v>0</v>
      </c>
      <c r="W467">
        <v>0</v>
      </c>
      <c r="X467">
        <v>692.21696021334242</v>
      </c>
      <c r="Y467">
        <v>0</v>
      </c>
      <c r="Z467">
        <v>0</v>
      </c>
      <c r="AA467">
        <v>0</v>
      </c>
      <c r="AB467">
        <v>162.14288831777912</v>
      </c>
      <c r="AC467">
        <v>0</v>
      </c>
      <c r="AD467">
        <v>0</v>
      </c>
      <c r="AE467">
        <v>854.35984853112154</v>
      </c>
    </row>
    <row r="468" spans="1:31" x14ac:dyDescent="0.25">
      <c r="A468">
        <v>2142777</v>
      </c>
      <c r="B468">
        <v>1</v>
      </c>
      <c r="C468" t="s">
        <v>80</v>
      </c>
      <c r="D468" t="s">
        <v>93</v>
      </c>
      <c r="E468" t="s">
        <v>206</v>
      </c>
      <c r="F468" t="s">
        <v>1559</v>
      </c>
      <c r="G468" t="s">
        <v>187</v>
      </c>
      <c r="H468" t="s">
        <v>134</v>
      </c>
      <c r="I468" t="s">
        <v>135</v>
      </c>
      <c r="J468" t="s">
        <v>136</v>
      </c>
      <c r="K468" t="s">
        <v>137</v>
      </c>
      <c r="L468" t="s">
        <v>1560</v>
      </c>
      <c r="M468" t="s">
        <v>1561</v>
      </c>
      <c r="N468">
        <v>1.9386111109999999</v>
      </c>
      <c r="O468">
        <v>0</v>
      </c>
      <c r="P468">
        <v>175</v>
      </c>
      <c r="Q468">
        <v>0</v>
      </c>
      <c r="R468">
        <v>0</v>
      </c>
      <c r="S468">
        <v>0</v>
      </c>
      <c r="T468">
        <v>3</v>
      </c>
      <c r="U468">
        <v>0</v>
      </c>
      <c r="V468">
        <v>0</v>
      </c>
      <c r="W468">
        <v>0</v>
      </c>
      <c r="X468">
        <v>75.586501454896975</v>
      </c>
      <c r="Y468">
        <v>0</v>
      </c>
      <c r="Z468">
        <v>0</v>
      </c>
      <c r="AA468">
        <v>0</v>
      </c>
      <c r="AB468">
        <v>2.6809101769239172</v>
      </c>
      <c r="AC468">
        <v>0</v>
      </c>
      <c r="AD468">
        <v>0</v>
      </c>
      <c r="AE468">
        <v>78.267411631820892</v>
      </c>
    </row>
    <row r="469" spans="1:31" x14ac:dyDescent="0.25">
      <c r="A469">
        <v>2142779</v>
      </c>
      <c r="B469">
        <v>1</v>
      </c>
      <c r="C469" t="s">
        <v>81</v>
      </c>
      <c r="D469" t="s">
        <v>119</v>
      </c>
      <c r="E469" t="s">
        <v>140</v>
      </c>
      <c r="F469" t="s">
        <v>1562</v>
      </c>
      <c r="G469" t="s">
        <v>142</v>
      </c>
      <c r="H469" t="s">
        <v>143</v>
      </c>
      <c r="I469" t="s">
        <v>135</v>
      </c>
      <c r="J469" t="s">
        <v>136</v>
      </c>
      <c r="K469" t="s">
        <v>137</v>
      </c>
      <c r="L469" t="s">
        <v>1563</v>
      </c>
      <c r="M469" t="s">
        <v>1564</v>
      </c>
      <c r="N469">
        <v>5.2777776999999998E-2</v>
      </c>
      <c r="O469">
        <v>0</v>
      </c>
      <c r="P469">
        <v>934</v>
      </c>
      <c r="Q469">
        <v>17</v>
      </c>
      <c r="R469">
        <v>204</v>
      </c>
      <c r="S469">
        <v>0</v>
      </c>
      <c r="T469">
        <v>54</v>
      </c>
      <c r="U469">
        <v>0</v>
      </c>
      <c r="V469">
        <v>0</v>
      </c>
      <c r="W469">
        <v>0</v>
      </c>
      <c r="X469">
        <v>9.0986680537039124</v>
      </c>
      <c r="Y469">
        <v>0.3730605693013333</v>
      </c>
      <c r="Z469">
        <v>1.7795463115477224</v>
      </c>
      <c r="AA469">
        <v>0</v>
      </c>
      <c r="AB469">
        <v>0.98594221808150029</v>
      </c>
      <c r="AC469">
        <v>0</v>
      </c>
      <c r="AD469">
        <v>0</v>
      </c>
      <c r="AE469">
        <v>12.23721715263447</v>
      </c>
    </row>
    <row r="470" spans="1:31" x14ac:dyDescent="0.25">
      <c r="A470">
        <v>2142780</v>
      </c>
      <c r="B470">
        <v>1</v>
      </c>
      <c r="C470" t="s">
        <v>81</v>
      </c>
      <c r="D470" t="s">
        <v>123</v>
      </c>
      <c r="E470" t="s">
        <v>146</v>
      </c>
      <c r="F470" t="s">
        <v>1565</v>
      </c>
      <c r="G470" t="s">
        <v>538</v>
      </c>
      <c r="H470" t="s">
        <v>143</v>
      </c>
      <c r="I470" t="s">
        <v>135</v>
      </c>
      <c r="J470" t="s">
        <v>136</v>
      </c>
      <c r="K470" t="s">
        <v>236</v>
      </c>
      <c r="L470" t="s">
        <v>1566</v>
      </c>
      <c r="M470" t="s">
        <v>1567</v>
      </c>
      <c r="N470">
        <v>8.1505397219999995</v>
      </c>
      <c r="O470">
        <v>0</v>
      </c>
      <c r="P470">
        <v>1</v>
      </c>
      <c r="Q470">
        <v>0</v>
      </c>
      <c r="R470">
        <v>10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1.7135517469190753</v>
      </c>
      <c r="Y470">
        <v>0</v>
      </c>
      <c r="Z470">
        <v>3.2781759125984005</v>
      </c>
      <c r="AA470">
        <v>0</v>
      </c>
      <c r="AB470">
        <v>0</v>
      </c>
      <c r="AC470">
        <v>0</v>
      </c>
      <c r="AD470">
        <v>0</v>
      </c>
      <c r="AE470">
        <v>4.9917276595174762</v>
      </c>
    </row>
    <row r="471" spans="1:31" x14ac:dyDescent="0.25">
      <c r="A471">
        <v>2142782</v>
      </c>
      <c r="B471">
        <v>1</v>
      </c>
      <c r="C471" t="s">
        <v>80</v>
      </c>
      <c r="D471" t="s">
        <v>86</v>
      </c>
      <c r="E471" t="s">
        <v>146</v>
      </c>
      <c r="F471" t="s">
        <v>1568</v>
      </c>
      <c r="G471" t="s">
        <v>142</v>
      </c>
      <c r="H471" t="s">
        <v>143</v>
      </c>
      <c r="I471" t="s">
        <v>135</v>
      </c>
      <c r="J471" t="s">
        <v>136</v>
      </c>
      <c r="K471" t="s">
        <v>137</v>
      </c>
      <c r="L471" t="s">
        <v>1569</v>
      </c>
      <c r="M471" t="s">
        <v>1570</v>
      </c>
      <c r="N471">
        <v>2.9855555549999999</v>
      </c>
      <c r="O471">
        <v>0</v>
      </c>
      <c r="P471">
        <v>96</v>
      </c>
      <c r="Q471">
        <v>0</v>
      </c>
      <c r="R471">
        <v>0</v>
      </c>
      <c r="S471">
        <v>1</v>
      </c>
      <c r="T471">
        <v>4</v>
      </c>
      <c r="U471">
        <v>0</v>
      </c>
      <c r="V471">
        <v>0</v>
      </c>
      <c r="W471">
        <v>0</v>
      </c>
      <c r="X471">
        <v>113.95474090014331</v>
      </c>
      <c r="Y471">
        <v>0</v>
      </c>
      <c r="Z471">
        <v>0</v>
      </c>
      <c r="AA471">
        <v>67.027932508161328</v>
      </c>
      <c r="AB471">
        <v>11.33240465690411</v>
      </c>
      <c r="AC471">
        <v>0</v>
      </c>
      <c r="AD471">
        <v>0</v>
      </c>
      <c r="AE471">
        <v>192.31507806520875</v>
      </c>
    </row>
    <row r="472" spans="1:31" x14ac:dyDescent="0.25">
      <c r="A472">
        <v>2142783</v>
      </c>
      <c r="B472">
        <v>1</v>
      </c>
      <c r="C472" t="s">
        <v>81</v>
      </c>
      <c r="D472" t="s">
        <v>128</v>
      </c>
      <c r="E472" t="s">
        <v>131</v>
      </c>
      <c r="F472" t="s">
        <v>1571</v>
      </c>
      <c r="G472" t="s">
        <v>152</v>
      </c>
      <c r="H472" t="s">
        <v>134</v>
      </c>
      <c r="I472" t="s">
        <v>135</v>
      </c>
      <c r="J472" t="s">
        <v>136</v>
      </c>
      <c r="K472" t="s">
        <v>137</v>
      </c>
      <c r="L472" t="s">
        <v>1572</v>
      </c>
      <c r="M472" t="s">
        <v>1573</v>
      </c>
      <c r="N472">
        <v>3.2052777770000001</v>
      </c>
      <c r="O472">
        <v>0</v>
      </c>
      <c r="P472">
        <v>8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5.2026493529614593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5.2026493529614593</v>
      </c>
    </row>
    <row r="473" spans="1:31" x14ac:dyDescent="0.25">
      <c r="A473">
        <v>2142784</v>
      </c>
      <c r="B473">
        <v>1</v>
      </c>
      <c r="C473" t="s">
        <v>80</v>
      </c>
      <c r="D473" t="s">
        <v>104</v>
      </c>
      <c r="E473" t="s">
        <v>146</v>
      </c>
      <c r="F473" t="s">
        <v>1574</v>
      </c>
      <c r="G473" t="s">
        <v>235</v>
      </c>
      <c r="H473" t="s">
        <v>143</v>
      </c>
      <c r="I473" t="s">
        <v>135</v>
      </c>
      <c r="J473" t="s">
        <v>136</v>
      </c>
      <c r="K473" t="s">
        <v>236</v>
      </c>
      <c r="L473" t="s">
        <v>1575</v>
      </c>
      <c r="M473" t="s">
        <v>1576</v>
      </c>
      <c r="N473">
        <v>5.5670000000000002</v>
      </c>
      <c r="O473">
        <v>3</v>
      </c>
      <c r="P473">
        <v>523</v>
      </c>
      <c r="Q473">
        <v>1</v>
      </c>
      <c r="R473">
        <v>26</v>
      </c>
      <c r="S473">
        <v>2</v>
      </c>
      <c r="T473">
        <v>62</v>
      </c>
      <c r="U473">
        <v>0</v>
      </c>
      <c r="V473">
        <v>0</v>
      </c>
      <c r="W473">
        <v>19.845004037845669</v>
      </c>
      <c r="X473">
        <v>695.1249964073487</v>
      </c>
      <c r="Y473">
        <v>5.9034632645045155</v>
      </c>
      <c r="Z473">
        <v>34.21360069593684</v>
      </c>
      <c r="AA473">
        <v>70.2367693224855</v>
      </c>
      <c r="AB473">
        <v>214.83317872756791</v>
      </c>
      <c r="AC473">
        <v>0</v>
      </c>
      <c r="AD473">
        <v>0</v>
      </c>
      <c r="AE473">
        <v>1040.1570124556893</v>
      </c>
    </row>
    <row r="474" spans="1:31" x14ac:dyDescent="0.25">
      <c r="A474">
        <v>2142786</v>
      </c>
      <c r="B474">
        <v>1</v>
      </c>
      <c r="C474" t="s">
        <v>81</v>
      </c>
      <c r="D474" t="s">
        <v>114</v>
      </c>
      <c r="E474" t="s">
        <v>161</v>
      </c>
      <c r="F474" t="s">
        <v>1577</v>
      </c>
      <c r="G474" t="s">
        <v>538</v>
      </c>
      <c r="H474" t="s">
        <v>134</v>
      </c>
      <c r="I474" t="s">
        <v>135</v>
      </c>
      <c r="J474" t="s">
        <v>136</v>
      </c>
      <c r="K474" t="s">
        <v>236</v>
      </c>
      <c r="L474" t="s">
        <v>1578</v>
      </c>
      <c r="M474" t="s">
        <v>1579</v>
      </c>
      <c r="N474">
        <v>8.5190166660000006</v>
      </c>
      <c r="O474">
        <v>0</v>
      </c>
      <c r="P474">
        <v>137</v>
      </c>
      <c r="Q474">
        <v>0</v>
      </c>
      <c r="R474">
        <v>0</v>
      </c>
      <c r="S474">
        <v>0</v>
      </c>
      <c r="T474">
        <v>5</v>
      </c>
      <c r="U474">
        <v>0</v>
      </c>
      <c r="V474">
        <v>0</v>
      </c>
      <c r="W474">
        <v>0</v>
      </c>
      <c r="X474">
        <v>84.298251754434347</v>
      </c>
      <c r="Y474">
        <v>0</v>
      </c>
      <c r="Z474">
        <v>0</v>
      </c>
      <c r="AA474">
        <v>0</v>
      </c>
      <c r="AB474">
        <v>2.3714965864167006</v>
      </c>
      <c r="AC474">
        <v>0</v>
      </c>
      <c r="AD474">
        <v>0</v>
      </c>
      <c r="AE474">
        <v>86.669748340851044</v>
      </c>
    </row>
    <row r="475" spans="1:31" x14ac:dyDescent="0.25">
      <c r="A475">
        <v>2142788</v>
      </c>
      <c r="B475">
        <v>1</v>
      </c>
      <c r="C475" t="s">
        <v>81</v>
      </c>
      <c r="D475" t="s">
        <v>115</v>
      </c>
      <c r="E475" t="s">
        <v>140</v>
      </c>
      <c r="F475" t="s">
        <v>1580</v>
      </c>
      <c r="G475" t="s">
        <v>142</v>
      </c>
      <c r="H475" t="s">
        <v>143</v>
      </c>
      <c r="I475" t="s">
        <v>148</v>
      </c>
      <c r="J475" t="s">
        <v>136</v>
      </c>
      <c r="K475" t="s">
        <v>137</v>
      </c>
      <c r="L475" t="s">
        <v>1581</v>
      </c>
      <c r="M475" t="s">
        <v>1582</v>
      </c>
      <c r="N475">
        <v>6.3888879999999997E-3</v>
      </c>
      <c r="O475">
        <v>0</v>
      </c>
      <c r="P475">
        <v>555</v>
      </c>
      <c r="Q475">
        <v>14</v>
      </c>
      <c r="R475">
        <v>187</v>
      </c>
      <c r="S475">
        <v>1</v>
      </c>
      <c r="T475">
        <v>29</v>
      </c>
      <c r="U475">
        <v>1</v>
      </c>
      <c r="V475">
        <v>0</v>
      </c>
      <c r="W475">
        <v>0</v>
      </c>
      <c r="X475">
        <v>0.38060512195226659</v>
      </c>
      <c r="Y475">
        <v>0.27396118250453333</v>
      </c>
      <c r="Z475">
        <v>0.22177125432316647</v>
      </c>
      <c r="AA475">
        <v>4.8513771315000006E-3</v>
      </c>
      <c r="AB475">
        <v>9.2995942696433367E-2</v>
      </c>
      <c r="AC475">
        <v>0.23108660209160001</v>
      </c>
      <c r="AD475">
        <v>0</v>
      </c>
      <c r="AE475">
        <v>1.2052714806994997</v>
      </c>
    </row>
    <row r="476" spans="1:31" x14ac:dyDescent="0.25">
      <c r="A476">
        <v>2142793</v>
      </c>
      <c r="B476">
        <v>1</v>
      </c>
      <c r="C476" t="s">
        <v>80</v>
      </c>
      <c r="D476" t="s">
        <v>96</v>
      </c>
      <c r="E476" t="s">
        <v>174</v>
      </c>
      <c r="F476" t="s">
        <v>1583</v>
      </c>
      <c r="G476" t="s">
        <v>163</v>
      </c>
      <c r="H476" t="s">
        <v>134</v>
      </c>
      <c r="I476" t="s">
        <v>135</v>
      </c>
      <c r="J476" t="s">
        <v>136</v>
      </c>
      <c r="K476" t="s">
        <v>137</v>
      </c>
      <c r="L476" t="s">
        <v>1584</v>
      </c>
      <c r="M476" t="s">
        <v>1585</v>
      </c>
      <c r="N476">
        <v>0.73888888799999997</v>
      </c>
      <c r="O476">
        <v>0</v>
      </c>
      <c r="P476">
        <v>50</v>
      </c>
      <c r="Q476">
        <v>0</v>
      </c>
      <c r="R476">
        <v>0</v>
      </c>
      <c r="S476">
        <v>0</v>
      </c>
      <c r="T476">
        <v>1</v>
      </c>
      <c r="U476">
        <v>0</v>
      </c>
      <c r="V476">
        <v>0</v>
      </c>
      <c r="W476">
        <v>0</v>
      </c>
      <c r="X476">
        <v>22.646549108096671</v>
      </c>
      <c r="Y476">
        <v>0</v>
      </c>
      <c r="Z476">
        <v>0</v>
      </c>
      <c r="AA476">
        <v>0</v>
      </c>
      <c r="AB476">
        <v>0.22028886850599999</v>
      </c>
      <c r="AC476">
        <v>0</v>
      </c>
      <c r="AD476">
        <v>0</v>
      </c>
      <c r="AE476">
        <v>22.866837976602671</v>
      </c>
    </row>
    <row r="477" spans="1:31" x14ac:dyDescent="0.25">
      <c r="A477">
        <v>2142794</v>
      </c>
      <c r="B477">
        <v>1</v>
      </c>
      <c r="C477" t="s">
        <v>80</v>
      </c>
      <c r="D477" t="s">
        <v>107</v>
      </c>
      <c r="E477" t="s">
        <v>174</v>
      </c>
      <c r="F477" t="s">
        <v>1586</v>
      </c>
      <c r="G477" t="s">
        <v>384</v>
      </c>
      <c r="H477" t="s">
        <v>134</v>
      </c>
      <c r="I477" t="s">
        <v>135</v>
      </c>
      <c r="J477" t="s">
        <v>136</v>
      </c>
      <c r="K477" t="s">
        <v>137</v>
      </c>
      <c r="L477" t="s">
        <v>1587</v>
      </c>
      <c r="M477" t="s">
        <v>1588</v>
      </c>
      <c r="N477">
        <v>2.4652777769999998</v>
      </c>
      <c r="O477">
        <v>0</v>
      </c>
      <c r="P477">
        <v>51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31.669999865934084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31.669999865934084</v>
      </c>
    </row>
    <row r="478" spans="1:31" x14ac:dyDescent="0.25">
      <c r="A478">
        <v>2142796</v>
      </c>
      <c r="B478">
        <v>1</v>
      </c>
      <c r="C478" t="s">
        <v>81</v>
      </c>
      <c r="D478" t="s">
        <v>122</v>
      </c>
      <c r="E478" t="s">
        <v>161</v>
      </c>
      <c r="F478" t="s">
        <v>1589</v>
      </c>
      <c r="G478" t="s">
        <v>215</v>
      </c>
      <c r="H478" t="s">
        <v>134</v>
      </c>
      <c r="I478" t="s">
        <v>135</v>
      </c>
      <c r="J478" t="s">
        <v>136</v>
      </c>
      <c r="K478" t="s">
        <v>137</v>
      </c>
      <c r="L478" t="s">
        <v>1590</v>
      </c>
      <c r="M478" t="s">
        <v>1591</v>
      </c>
      <c r="N478">
        <v>0.76694444399999995</v>
      </c>
      <c r="O478">
        <v>0</v>
      </c>
      <c r="P478">
        <v>80</v>
      </c>
      <c r="Q478">
        <v>0</v>
      </c>
      <c r="R478">
        <v>0</v>
      </c>
      <c r="S478">
        <v>0</v>
      </c>
      <c r="T478">
        <v>5</v>
      </c>
      <c r="U478">
        <v>0</v>
      </c>
      <c r="V478">
        <v>0</v>
      </c>
      <c r="W478">
        <v>0</v>
      </c>
      <c r="X478">
        <v>11.728965121517668</v>
      </c>
      <c r="Y478">
        <v>0</v>
      </c>
      <c r="Z478">
        <v>0</v>
      </c>
      <c r="AA478">
        <v>0</v>
      </c>
      <c r="AB478">
        <v>7.9021599882054749</v>
      </c>
      <c r="AC478">
        <v>0</v>
      </c>
      <c r="AD478">
        <v>0</v>
      </c>
      <c r="AE478">
        <v>19.631125109723143</v>
      </c>
    </row>
    <row r="479" spans="1:31" x14ac:dyDescent="0.25">
      <c r="A479">
        <v>2142797</v>
      </c>
      <c r="B479">
        <v>1</v>
      </c>
      <c r="C479" t="s">
        <v>80</v>
      </c>
      <c r="D479" t="s">
        <v>94</v>
      </c>
      <c r="E479" t="s">
        <v>224</v>
      </c>
      <c r="F479" t="s">
        <v>1592</v>
      </c>
      <c r="G479" t="s">
        <v>883</v>
      </c>
      <c r="H479" t="s">
        <v>143</v>
      </c>
      <c r="I479" t="s">
        <v>135</v>
      </c>
      <c r="J479" t="s">
        <v>136</v>
      </c>
      <c r="K479" t="s">
        <v>236</v>
      </c>
      <c r="L479" t="s">
        <v>1593</v>
      </c>
      <c r="M479" t="s">
        <v>1594</v>
      </c>
      <c r="N479">
        <v>1.3650111110000001</v>
      </c>
      <c r="O479">
        <v>0</v>
      </c>
      <c r="P479">
        <v>3243</v>
      </c>
      <c r="Q479">
        <v>80</v>
      </c>
      <c r="R479">
        <v>735</v>
      </c>
      <c r="S479">
        <v>17</v>
      </c>
      <c r="T479">
        <v>397</v>
      </c>
      <c r="U479">
        <v>4</v>
      </c>
      <c r="V479">
        <v>2</v>
      </c>
      <c r="W479">
        <v>0</v>
      </c>
      <c r="X479">
        <v>689.4211768813733</v>
      </c>
      <c r="Y479">
        <v>55.775762966056121</v>
      </c>
      <c r="Z479">
        <v>201.5601697159656</v>
      </c>
      <c r="AA479">
        <v>320.98690485562736</v>
      </c>
      <c r="AB479">
        <v>336.35002848458356</v>
      </c>
      <c r="AC479">
        <v>342.05571304752175</v>
      </c>
      <c r="AD479">
        <v>169.04724227401977</v>
      </c>
      <c r="AE479">
        <v>2115.1969982251476</v>
      </c>
    </row>
    <row r="480" spans="1:31" x14ac:dyDescent="0.25">
      <c r="A480">
        <v>2142801</v>
      </c>
      <c r="B480">
        <v>1</v>
      </c>
      <c r="C480" t="s">
        <v>81</v>
      </c>
      <c r="D480" t="s">
        <v>128</v>
      </c>
      <c r="E480" t="s">
        <v>174</v>
      </c>
      <c r="F480" t="s">
        <v>1595</v>
      </c>
      <c r="G480" t="s">
        <v>235</v>
      </c>
      <c r="H480" t="s">
        <v>134</v>
      </c>
      <c r="I480" t="s">
        <v>135</v>
      </c>
      <c r="J480" t="s">
        <v>136</v>
      </c>
      <c r="K480" t="s">
        <v>236</v>
      </c>
      <c r="L480" t="s">
        <v>1596</v>
      </c>
      <c r="M480" t="s">
        <v>1597</v>
      </c>
      <c r="N480">
        <v>2.5640313880000001</v>
      </c>
      <c r="O480">
        <v>0</v>
      </c>
      <c r="P480">
        <v>96</v>
      </c>
      <c r="Q480">
        <v>0</v>
      </c>
      <c r="R480">
        <v>0</v>
      </c>
      <c r="S480">
        <v>0</v>
      </c>
      <c r="T480">
        <v>4</v>
      </c>
      <c r="U480">
        <v>0</v>
      </c>
      <c r="V480">
        <v>0</v>
      </c>
      <c r="W480">
        <v>0</v>
      </c>
      <c r="X480">
        <v>53.322080241010305</v>
      </c>
      <c r="Y480">
        <v>0</v>
      </c>
      <c r="Z480">
        <v>0</v>
      </c>
      <c r="AA480">
        <v>0</v>
      </c>
      <c r="AB480">
        <v>1.9300629922457251</v>
      </c>
      <c r="AC480">
        <v>0</v>
      </c>
      <c r="AD480">
        <v>0</v>
      </c>
      <c r="AE480">
        <v>55.252143233256028</v>
      </c>
    </row>
    <row r="481" spans="1:31" x14ac:dyDescent="0.25">
      <c r="A481">
        <v>2142804</v>
      </c>
      <c r="B481">
        <v>1</v>
      </c>
      <c r="C481" t="s">
        <v>81</v>
      </c>
      <c r="D481" t="s">
        <v>119</v>
      </c>
      <c r="E481" t="s">
        <v>196</v>
      </c>
      <c r="F481" t="s">
        <v>1598</v>
      </c>
      <c r="G481" t="s">
        <v>142</v>
      </c>
      <c r="H481" t="s">
        <v>143</v>
      </c>
      <c r="I481" t="s">
        <v>148</v>
      </c>
      <c r="J481" t="s">
        <v>136</v>
      </c>
      <c r="K481" t="s">
        <v>137</v>
      </c>
      <c r="L481" t="s">
        <v>1599</v>
      </c>
      <c r="M481" t="s">
        <v>1600</v>
      </c>
      <c r="N481">
        <v>2.2222222E-2</v>
      </c>
      <c r="O481">
        <v>0</v>
      </c>
      <c r="P481">
        <v>1498</v>
      </c>
      <c r="Q481">
        <v>92</v>
      </c>
      <c r="R481">
        <v>335</v>
      </c>
      <c r="S481">
        <v>2</v>
      </c>
      <c r="T481">
        <v>66</v>
      </c>
      <c r="U481">
        <v>0</v>
      </c>
      <c r="V481">
        <v>0</v>
      </c>
      <c r="W481">
        <v>0</v>
      </c>
      <c r="X481">
        <v>4.9543604447779943</v>
      </c>
      <c r="Y481">
        <v>0.94495401653822209</v>
      </c>
      <c r="Z481">
        <v>2.3181741799555566</v>
      </c>
      <c r="AA481">
        <v>0.15159488499000001</v>
      </c>
      <c r="AB481">
        <v>0.59368991239199986</v>
      </c>
      <c r="AC481">
        <v>0</v>
      </c>
      <c r="AD481">
        <v>0</v>
      </c>
      <c r="AE481">
        <v>8.9627734386537732</v>
      </c>
    </row>
    <row r="482" spans="1:31" x14ac:dyDescent="0.25">
      <c r="A482">
        <v>2142805</v>
      </c>
      <c r="B482">
        <v>1</v>
      </c>
      <c r="C482" t="s">
        <v>80</v>
      </c>
      <c r="D482" t="s">
        <v>93</v>
      </c>
      <c r="E482" t="s">
        <v>131</v>
      </c>
      <c r="F482" t="s">
        <v>1601</v>
      </c>
      <c r="G482" t="s">
        <v>300</v>
      </c>
      <c r="H482" t="s">
        <v>134</v>
      </c>
      <c r="I482" t="s">
        <v>135</v>
      </c>
      <c r="J482" t="s">
        <v>136</v>
      </c>
      <c r="K482" t="s">
        <v>137</v>
      </c>
      <c r="L482" t="s">
        <v>1602</v>
      </c>
      <c r="M482" t="s">
        <v>1603</v>
      </c>
      <c r="N482">
        <v>1.9225000000000001</v>
      </c>
      <c r="O482">
        <v>0</v>
      </c>
      <c r="P482">
        <v>5</v>
      </c>
      <c r="Q482">
        <v>0</v>
      </c>
      <c r="R482">
        <v>0</v>
      </c>
      <c r="S482">
        <v>0</v>
      </c>
      <c r="T482">
        <v>1</v>
      </c>
      <c r="U482">
        <v>0</v>
      </c>
      <c r="V482">
        <v>0</v>
      </c>
      <c r="W482">
        <v>0</v>
      </c>
      <c r="X482">
        <v>1.6758214046922499</v>
      </c>
      <c r="Y482">
        <v>0</v>
      </c>
      <c r="Z482">
        <v>0</v>
      </c>
      <c r="AA482">
        <v>0</v>
      </c>
      <c r="AB482">
        <v>3.0340740132735999</v>
      </c>
      <c r="AC482">
        <v>0</v>
      </c>
      <c r="AD482">
        <v>0</v>
      </c>
      <c r="AE482">
        <v>4.7098954179658499</v>
      </c>
    </row>
    <row r="483" spans="1:31" x14ac:dyDescent="0.25">
      <c r="A483">
        <v>2142806</v>
      </c>
      <c r="B483">
        <v>1</v>
      </c>
      <c r="C483" t="s">
        <v>80</v>
      </c>
      <c r="D483" t="s">
        <v>88</v>
      </c>
      <c r="E483" t="s">
        <v>174</v>
      </c>
      <c r="F483" t="s">
        <v>1604</v>
      </c>
      <c r="G483" t="s">
        <v>538</v>
      </c>
      <c r="H483" t="s">
        <v>134</v>
      </c>
      <c r="I483" t="s">
        <v>135</v>
      </c>
      <c r="J483" t="s">
        <v>136</v>
      </c>
      <c r="K483" t="s">
        <v>236</v>
      </c>
      <c r="L483" t="s">
        <v>1605</v>
      </c>
      <c r="M483" t="s">
        <v>1606</v>
      </c>
      <c r="N483">
        <v>3.9932155549999999</v>
      </c>
      <c r="O483">
        <v>0</v>
      </c>
      <c r="P483">
        <v>28</v>
      </c>
      <c r="Q483">
        <v>0</v>
      </c>
      <c r="R483">
        <v>0</v>
      </c>
      <c r="S483">
        <v>0</v>
      </c>
      <c r="T483">
        <v>12</v>
      </c>
      <c r="U483">
        <v>0</v>
      </c>
      <c r="V483">
        <v>0</v>
      </c>
      <c r="W483">
        <v>0</v>
      </c>
      <c r="X483">
        <v>30.357938231557501</v>
      </c>
      <c r="Y483">
        <v>0</v>
      </c>
      <c r="Z483">
        <v>0</v>
      </c>
      <c r="AA483">
        <v>0</v>
      </c>
      <c r="AB483">
        <v>113.03561577802448</v>
      </c>
      <c r="AC483">
        <v>0</v>
      </c>
      <c r="AD483">
        <v>0</v>
      </c>
      <c r="AE483">
        <v>143.39355400958198</v>
      </c>
    </row>
    <row r="484" spans="1:31" x14ac:dyDescent="0.25">
      <c r="A484">
        <v>2142811</v>
      </c>
      <c r="B484">
        <v>1</v>
      </c>
      <c r="C484" t="s">
        <v>80</v>
      </c>
      <c r="D484" t="s">
        <v>104</v>
      </c>
      <c r="E484" t="s">
        <v>140</v>
      </c>
      <c r="F484" t="s">
        <v>1607</v>
      </c>
      <c r="G484" t="s">
        <v>142</v>
      </c>
      <c r="H484" t="s">
        <v>143</v>
      </c>
      <c r="I484" t="s">
        <v>135</v>
      </c>
      <c r="J484" t="s">
        <v>136</v>
      </c>
      <c r="K484" t="s">
        <v>137</v>
      </c>
      <c r="L484" t="s">
        <v>1608</v>
      </c>
      <c r="M484" t="s">
        <v>1609</v>
      </c>
      <c r="N484">
        <v>4.1983333329999999</v>
      </c>
      <c r="O484">
        <v>8</v>
      </c>
      <c r="P484">
        <v>0</v>
      </c>
      <c r="Q484">
        <v>59</v>
      </c>
      <c r="R484">
        <v>0</v>
      </c>
      <c r="S484">
        <v>18</v>
      </c>
      <c r="T484">
        <v>2</v>
      </c>
      <c r="U484">
        <v>0</v>
      </c>
      <c r="V484">
        <v>0</v>
      </c>
      <c r="W484">
        <v>21.471233711107921</v>
      </c>
      <c r="X484">
        <v>0</v>
      </c>
      <c r="Y484">
        <v>135.80234363951823</v>
      </c>
      <c r="Z484">
        <v>0</v>
      </c>
      <c r="AA484">
        <v>673.26749629001313</v>
      </c>
      <c r="AB484">
        <v>11.53810170112258</v>
      </c>
      <c r="AC484">
        <v>0</v>
      </c>
      <c r="AD484">
        <v>0</v>
      </c>
      <c r="AE484">
        <v>842.07917534176192</v>
      </c>
    </row>
    <row r="485" spans="1:31" x14ac:dyDescent="0.25">
      <c r="A485">
        <v>2142812</v>
      </c>
      <c r="B485">
        <v>1</v>
      </c>
      <c r="C485" t="s">
        <v>81</v>
      </c>
      <c r="D485" t="s">
        <v>119</v>
      </c>
      <c r="E485" t="s">
        <v>161</v>
      </c>
      <c r="F485" t="s">
        <v>1610</v>
      </c>
      <c r="G485" t="s">
        <v>215</v>
      </c>
      <c r="H485" t="s">
        <v>134</v>
      </c>
      <c r="I485" t="s">
        <v>135</v>
      </c>
      <c r="J485" t="s">
        <v>136</v>
      </c>
      <c r="K485" t="s">
        <v>137</v>
      </c>
      <c r="L485" t="s">
        <v>1611</v>
      </c>
      <c r="M485" t="s">
        <v>1612</v>
      </c>
      <c r="N485">
        <v>2.0313888879999999</v>
      </c>
      <c r="O485">
        <v>0</v>
      </c>
      <c r="P485">
        <v>74</v>
      </c>
      <c r="Q485">
        <v>0</v>
      </c>
      <c r="R485">
        <v>6</v>
      </c>
      <c r="S485">
        <v>0</v>
      </c>
      <c r="T485">
        <v>13</v>
      </c>
      <c r="U485">
        <v>0</v>
      </c>
      <c r="V485">
        <v>0</v>
      </c>
      <c r="W485">
        <v>0</v>
      </c>
      <c r="X485">
        <v>35.55542412744861</v>
      </c>
      <c r="Y485">
        <v>0</v>
      </c>
      <c r="Z485">
        <v>0.9393535585695999</v>
      </c>
      <c r="AA485">
        <v>0</v>
      </c>
      <c r="AB485">
        <v>13.620666482980818</v>
      </c>
      <c r="AC485">
        <v>0</v>
      </c>
      <c r="AD485">
        <v>0</v>
      </c>
      <c r="AE485">
        <v>50.115444168999026</v>
      </c>
    </row>
    <row r="486" spans="1:31" x14ac:dyDescent="0.25">
      <c r="A486">
        <v>2142813</v>
      </c>
      <c r="B486">
        <v>1</v>
      </c>
      <c r="C486" t="s">
        <v>81</v>
      </c>
      <c r="D486" t="s">
        <v>123</v>
      </c>
      <c r="E486" t="s">
        <v>146</v>
      </c>
      <c r="F486" t="s">
        <v>1613</v>
      </c>
      <c r="G486" t="s">
        <v>142</v>
      </c>
      <c r="H486" t="s">
        <v>143</v>
      </c>
      <c r="I486" t="s">
        <v>135</v>
      </c>
      <c r="J486" t="s">
        <v>136</v>
      </c>
      <c r="K486" t="s">
        <v>137</v>
      </c>
      <c r="L486" t="s">
        <v>1614</v>
      </c>
      <c r="M486" t="s">
        <v>1615</v>
      </c>
      <c r="N486">
        <v>1.58</v>
      </c>
      <c r="O486">
        <v>0</v>
      </c>
      <c r="P486">
        <v>2087</v>
      </c>
      <c r="Q486">
        <v>0</v>
      </c>
      <c r="R486">
        <v>3</v>
      </c>
      <c r="S486">
        <v>1</v>
      </c>
      <c r="T486">
        <v>339</v>
      </c>
      <c r="U486">
        <v>0</v>
      </c>
      <c r="V486">
        <v>21</v>
      </c>
      <c r="W486">
        <v>0</v>
      </c>
      <c r="X486">
        <v>787.11354200896483</v>
      </c>
      <c r="Y486">
        <v>0</v>
      </c>
      <c r="Z486">
        <v>2.3714079765493334</v>
      </c>
      <c r="AA486">
        <v>22.154320673489998</v>
      </c>
      <c r="AB486">
        <v>450.2564957549983</v>
      </c>
      <c r="AC486">
        <v>0</v>
      </c>
      <c r="AD486">
        <v>837.17704312627086</v>
      </c>
      <c r="AE486">
        <v>2099.0728095402733</v>
      </c>
    </row>
    <row r="487" spans="1:31" x14ac:dyDescent="0.25">
      <c r="A487">
        <v>2142817</v>
      </c>
      <c r="B487">
        <v>1</v>
      </c>
      <c r="C487" t="s">
        <v>80</v>
      </c>
      <c r="D487" t="s">
        <v>110</v>
      </c>
      <c r="E487" t="s">
        <v>146</v>
      </c>
      <c r="F487" t="s">
        <v>1616</v>
      </c>
      <c r="G487" t="s">
        <v>235</v>
      </c>
      <c r="H487" t="s">
        <v>143</v>
      </c>
      <c r="I487" t="s">
        <v>135</v>
      </c>
      <c r="J487" t="s">
        <v>136</v>
      </c>
      <c r="K487" t="s">
        <v>236</v>
      </c>
      <c r="L487" t="s">
        <v>1617</v>
      </c>
      <c r="M487" t="s">
        <v>1618</v>
      </c>
      <c r="N487">
        <v>7.153611111</v>
      </c>
      <c r="O487">
        <v>0</v>
      </c>
      <c r="P487">
        <v>539</v>
      </c>
      <c r="Q487">
        <v>0</v>
      </c>
      <c r="R487">
        <v>0</v>
      </c>
      <c r="S487">
        <v>0</v>
      </c>
      <c r="T487">
        <v>106</v>
      </c>
      <c r="U487">
        <v>0</v>
      </c>
      <c r="V487">
        <v>0</v>
      </c>
      <c r="W487">
        <v>0</v>
      </c>
      <c r="X487">
        <v>809.80380969960606</v>
      </c>
      <c r="Y487">
        <v>0</v>
      </c>
      <c r="Z487">
        <v>0</v>
      </c>
      <c r="AA487">
        <v>0</v>
      </c>
      <c r="AB487">
        <v>898.78703886121309</v>
      </c>
      <c r="AC487">
        <v>0</v>
      </c>
      <c r="AD487">
        <v>0</v>
      </c>
      <c r="AE487">
        <v>1708.5908485608193</v>
      </c>
    </row>
    <row r="488" spans="1:31" x14ac:dyDescent="0.25">
      <c r="A488">
        <v>2142819</v>
      </c>
      <c r="B488">
        <v>1</v>
      </c>
      <c r="C488" t="s">
        <v>81</v>
      </c>
      <c r="D488" t="s">
        <v>118</v>
      </c>
      <c r="E488" t="s">
        <v>206</v>
      </c>
      <c r="F488" t="s">
        <v>1619</v>
      </c>
      <c r="G488" t="s">
        <v>246</v>
      </c>
      <c r="H488" t="s">
        <v>134</v>
      </c>
      <c r="I488" t="s">
        <v>135</v>
      </c>
      <c r="J488" t="s">
        <v>136</v>
      </c>
      <c r="K488" t="s">
        <v>137</v>
      </c>
      <c r="L488" t="s">
        <v>1620</v>
      </c>
      <c r="M488" t="s">
        <v>1621</v>
      </c>
      <c r="N488">
        <v>0.57250000000000001</v>
      </c>
      <c r="O488">
        <v>0</v>
      </c>
      <c r="P488">
        <v>79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12.076574533450799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12.076574533450799</v>
      </c>
    </row>
    <row r="489" spans="1:31" x14ac:dyDescent="0.25">
      <c r="A489">
        <v>2142820</v>
      </c>
      <c r="B489">
        <v>1</v>
      </c>
      <c r="C489" t="s">
        <v>81</v>
      </c>
      <c r="D489" t="s">
        <v>120</v>
      </c>
      <c r="E489" t="s">
        <v>161</v>
      </c>
      <c r="F489" t="s">
        <v>1622</v>
      </c>
      <c r="G489" t="s">
        <v>235</v>
      </c>
      <c r="H489" t="s">
        <v>134</v>
      </c>
      <c r="I489" t="s">
        <v>135</v>
      </c>
      <c r="J489" t="s">
        <v>136</v>
      </c>
      <c r="K489" t="s">
        <v>236</v>
      </c>
      <c r="L489" t="s">
        <v>1623</v>
      </c>
      <c r="M489" t="s">
        <v>1624</v>
      </c>
      <c r="N489">
        <v>5.9976111110000003</v>
      </c>
      <c r="O489">
        <v>0</v>
      </c>
      <c r="P489">
        <v>622</v>
      </c>
      <c r="Q489">
        <v>0</v>
      </c>
      <c r="R489">
        <v>0</v>
      </c>
      <c r="S489">
        <v>0</v>
      </c>
      <c r="T489">
        <v>43</v>
      </c>
      <c r="U489">
        <v>0</v>
      </c>
      <c r="V489">
        <v>0</v>
      </c>
      <c r="W489">
        <v>0</v>
      </c>
      <c r="X489">
        <v>728.4757481559999</v>
      </c>
      <c r="Y489">
        <v>0</v>
      </c>
      <c r="Z489">
        <v>0</v>
      </c>
      <c r="AA489">
        <v>0</v>
      </c>
      <c r="AB489">
        <v>243.27123613566502</v>
      </c>
      <c r="AC489">
        <v>0</v>
      </c>
      <c r="AD489">
        <v>0</v>
      </c>
      <c r="AE489">
        <v>971.74698429166494</v>
      </c>
    </row>
    <row r="490" spans="1:31" x14ac:dyDescent="0.25">
      <c r="A490">
        <v>2142823</v>
      </c>
      <c r="B490">
        <v>1</v>
      </c>
      <c r="C490" t="s">
        <v>81</v>
      </c>
      <c r="D490" t="s">
        <v>123</v>
      </c>
      <c r="E490" t="s">
        <v>224</v>
      </c>
      <c r="F490" t="s">
        <v>1625</v>
      </c>
      <c r="G490" t="s">
        <v>235</v>
      </c>
      <c r="H490" t="s">
        <v>143</v>
      </c>
      <c r="I490" t="s">
        <v>135</v>
      </c>
      <c r="J490" t="s">
        <v>136</v>
      </c>
      <c r="K490" t="s">
        <v>236</v>
      </c>
      <c r="L490" t="s">
        <v>1626</v>
      </c>
      <c r="M490" t="s">
        <v>1627</v>
      </c>
      <c r="N490">
        <v>4.3913888879999998</v>
      </c>
      <c r="O490">
        <v>0</v>
      </c>
      <c r="P490">
        <v>2197</v>
      </c>
      <c r="Q490">
        <v>0</v>
      </c>
      <c r="R490">
        <v>144</v>
      </c>
      <c r="S490">
        <v>21</v>
      </c>
      <c r="T490">
        <v>461</v>
      </c>
      <c r="U490">
        <v>17</v>
      </c>
      <c r="V490">
        <v>13</v>
      </c>
      <c r="W490">
        <v>0</v>
      </c>
      <c r="X490">
        <v>2025.7618556829195</v>
      </c>
      <c r="Y490">
        <v>0</v>
      </c>
      <c r="Z490">
        <v>214.77976726635157</v>
      </c>
      <c r="AA490">
        <v>4698.4011394350864</v>
      </c>
      <c r="AB490">
        <v>2474.8680771780223</v>
      </c>
      <c r="AC490">
        <v>12730.080060630138</v>
      </c>
      <c r="AD490">
        <v>1989.1561430908732</v>
      </c>
      <c r="AE490">
        <v>24133.047043283394</v>
      </c>
    </row>
    <row r="491" spans="1:31" x14ac:dyDescent="0.25">
      <c r="A491">
        <v>2142826</v>
      </c>
      <c r="B491">
        <v>1</v>
      </c>
      <c r="C491" t="s">
        <v>81</v>
      </c>
      <c r="D491" t="s">
        <v>125</v>
      </c>
      <c r="E491" t="s">
        <v>146</v>
      </c>
      <c r="F491" t="s">
        <v>1628</v>
      </c>
      <c r="G491" t="s">
        <v>235</v>
      </c>
      <c r="H491" t="s">
        <v>143</v>
      </c>
      <c r="I491" t="s">
        <v>135</v>
      </c>
      <c r="J491" t="s">
        <v>136</v>
      </c>
      <c r="K491" t="s">
        <v>236</v>
      </c>
      <c r="L491" t="s">
        <v>1629</v>
      </c>
      <c r="M491" t="s">
        <v>1630</v>
      </c>
      <c r="N491">
        <v>1.246388888</v>
      </c>
      <c r="O491">
        <v>0</v>
      </c>
      <c r="P491">
        <v>392</v>
      </c>
      <c r="Q491">
        <v>0</v>
      </c>
      <c r="R491">
        <v>0</v>
      </c>
      <c r="S491">
        <v>0</v>
      </c>
      <c r="T491">
        <v>33</v>
      </c>
      <c r="U491">
        <v>0</v>
      </c>
      <c r="V491">
        <v>0</v>
      </c>
      <c r="W491">
        <v>0</v>
      </c>
      <c r="X491">
        <v>77.124616126884774</v>
      </c>
      <c r="Y491">
        <v>0</v>
      </c>
      <c r="Z491">
        <v>0</v>
      </c>
      <c r="AA491">
        <v>0</v>
      </c>
      <c r="AB491">
        <v>20.429600293859131</v>
      </c>
      <c r="AC491">
        <v>0</v>
      </c>
      <c r="AD491">
        <v>0</v>
      </c>
      <c r="AE491">
        <v>97.554216420743899</v>
      </c>
    </row>
    <row r="492" spans="1:31" x14ac:dyDescent="0.25">
      <c r="A492">
        <v>2142828</v>
      </c>
      <c r="B492">
        <v>1</v>
      </c>
      <c r="C492" t="s">
        <v>81</v>
      </c>
      <c r="D492" t="s">
        <v>118</v>
      </c>
      <c r="E492" t="s">
        <v>131</v>
      </c>
      <c r="F492" t="s">
        <v>1631</v>
      </c>
      <c r="G492" t="s">
        <v>152</v>
      </c>
      <c r="H492" t="s">
        <v>134</v>
      </c>
      <c r="I492" t="s">
        <v>135</v>
      </c>
      <c r="J492" t="s">
        <v>136</v>
      </c>
      <c r="K492" t="s">
        <v>137</v>
      </c>
      <c r="L492" t="s">
        <v>1632</v>
      </c>
      <c r="M492" t="s">
        <v>1633</v>
      </c>
      <c r="N492">
        <v>1.0322222219999999</v>
      </c>
      <c r="O492">
        <v>0</v>
      </c>
      <c r="P492">
        <v>9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1.2521744475782166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1.2521744475782166</v>
      </c>
    </row>
    <row r="493" spans="1:31" x14ac:dyDescent="0.25">
      <c r="A493">
        <v>2142830</v>
      </c>
      <c r="B493">
        <v>1</v>
      </c>
      <c r="C493" t="s">
        <v>80</v>
      </c>
      <c r="D493" t="s">
        <v>84</v>
      </c>
      <c r="E493" t="s">
        <v>131</v>
      </c>
      <c r="F493" t="s">
        <v>1634</v>
      </c>
      <c r="G493" t="s">
        <v>231</v>
      </c>
      <c r="H493" t="s">
        <v>134</v>
      </c>
      <c r="I493" t="s">
        <v>135</v>
      </c>
      <c r="J493" t="s">
        <v>136</v>
      </c>
      <c r="K493" t="s">
        <v>137</v>
      </c>
      <c r="L493" t="s">
        <v>1635</v>
      </c>
      <c r="M493" t="s">
        <v>1636</v>
      </c>
      <c r="N493">
        <v>5.0324999999999998</v>
      </c>
      <c r="O493">
        <v>0</v>
      </c>
      <c r="P493">
        <v>2</v>
      </c>
      <c r="Q493">
        <v>0</v>
      </c>
      <c r="R493">
        <v>0</v>
      </c>
      <c r="S493">
        <v>0</v>
      </c>
      <c r="T493">
        <v>1</v>
      </c>
      <c r="U493">
        <v>0</v>
      </c>
      <c r="V493">
        <v>0</v>
      </c>
      <c r="W493">
        <v>0</v>
      </c>
      <c r="X493">
        <v>2.6048471288246171</v>
      </c>
      <c r="Y493">
        <v>0</v>
      </c>
      <c r="Z493">
        <v>0</v>
      </c>
      <c r="AA493">
        <v>0</v>
      </c>
      <c r="AB493">
        <v>0.6234533106235417</v>
      </c>
      <c r="AC493">
        <v>0</v>
      </c>
      <c r="AD493">
        <v>0</v>
      </c>
      <c r="AE493">
        <v>3.2283004394481587</v>
      </c>
    </row>
    <row r="494" spans="1:31" x14ac:dyDescent="0.25">
      <c r="A494">
        <v>2142834</v>
      </c>
      <c r="B494">
        <v>1</v>
      </c>
      <c r="C494" t="s">
        <v>81</v>
      </c>
      <c r="D494" t="s">
        <v>120</v>
      </c>
      <c r="E494" t="s">
        <v>174</v>
      </c>
      <c r="F494" t="s">
        <v>1637</v>
      </c>
      <c r="G494" t="s">
        <v>187</v>
      </c>
      <c r="H494" t="s">
        <v>134</v>
      </c>
      <c r="I494" t="s">
        <v>135</v>
      </c>
      <c r="J494" t="s">
        <v>136</v>
      </c>
      <c r="K494" t="s">
        <v>137</v>
      </c>
      <c r="L494" t="s">
        <v>1638</v>
      </c>
      <c r="M494" t="s">
        <v>1639</v>
      </c>
      <c r="N494">
        <v>0.891666666</v>
      </c>
      <c r="O494">
        <v>0</v>
      </c>
      <c r="P494">
        <v>3</v>
      </c>
      <c r="Q494">
        <v>0</v>
      </c>
      <c r="R494">
        <v>1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0.11963856687777501</v>
      </c>
      <c r="Y494">
        <v>0</v>
      </c>
      <c r="Z494">
        <v>0.30761504883218338</v>
      </c>
      <c r="AA494">
        <v>0</v>
      </c>
      <c r="AB494">
        <v>0</v>
      </c>
      <c r="AC494">
        <v>0</v>
      </c>
      <c r="AD494">
        <v>0</v>
      </c>
      <c r="AE494">
        <v>0.4272536157099584</v>
      </c>
    </row>
    <row r="495" spans="1:31" x14ac:dyDescent="0.25">
      <c r="A495">
        <v>2142843</v>
      </c>
      <c r="B495">
        <v>1</v>
      </c>
      <c r="C495" t="s">
        <v>80</v>
      </c>
      <c r="D495" t="s">
        <v>93</v>
      </c>
      <c r="E495" t="s">
        <v>140</v>
      </c>
      <c r="F495" t="s">
        <v>1640</v>
      </c>
      <c r="G495" t="s">
        <v>142</v>
      </c>
      <c r="H495" t="s">
        <v>143</v>
      </c>
      <c r="I495" t="s">
        <v>135</v>
      </c>
      <c r="J495" t="s">
        <v>136</v>
      </c>
      <c r="K495" t="s">
        <v>137</v>
      </c>
      <c r="L495" t="s">
        <v>1641</v>
      </c>
      <c r="M495" t="s">
        <v>1642</v>
      </c>
      <c r="N495">
        <v>2.2716666659999998</v>
      </c>
      <c r="O495">
        <v>0</v>
      </c>
      <c r="P495">
        <v>310</v>
      </c>
      <c r="Q495">
        <v>16</v>
      </c>
      <c r="R495">
        <v>159</v>
      </c>
      <c r="S495">
        <v>2</v>
      </c>
      <c r="T495">
        <v>94</v>
      </c>
      <c r="U495">
        <v>0</v>
      </c>
      <c r="V495">
        <v>0</v>
      </c>
      <c r="W495">
        <v>0</v>
      </c>
      <c r="X495">
        <v>122.14597597155458</v>
      </c>
      <c r="Y495">
        <v>197.70454522242443</v>
      </c>
      <c r="Z495">
        <v>153.49526100248531</v>
      </c>
      <c r="AA495">
        <v>6.646892815091201</v>
      </c>
      <c r="AB495">
        <v>162.45918563436138</v>
      </c>
      <c r="AC495">
        <v>0</v>
      </c>
      <c r="AD495">
        <v>0</v>
      </c>
      <c r="AE495">
        <v>642.4518606459169</v>
      </c>
    </row>
    <row r="496" spans="1:31" x14ac:dyDescent="0.25">
      <c r="A496">
        <v>2142845</v>
      </c>
      <c r="B496">
        <v>1</v>
      </c>
      <c r="C496" t="s">
        <v>80</v>
      </c>
      <c r="D496" t="s">
        <v>108</v>
      </c>
      <c r="E496" t="s">
        <v>196</v>
      </c>
      <c r="F496" t="s">
        <v>1643</v>
      </c>
      <c r="G496" t="s">
        <v>142</v>
      </c>
      <c r="H496" t="s">
        <v>143</v>
      </c>
      <c r="I496" t="s">
        <v>135</v>
      </c>
      <c r="J496" t="s">
        <v>136</v>
      </c>
      <c r="K496" t="s">
        <v>137</v>
      </c>
      <c r="L496" t="s">
        <v>1644</v>
      </c>
      <c r="M496" t="s">
        <v>1645</v>
      </c>
      <c r="N496">
        <v>2.0874999999999999</v>
      </c>
      <c r="O496">
        <v>0</v>
      </c>
      <c r="P496">
        <v>151</v>
      </c>
      <c r="Q496">
        <v>0</v>
      </c>
      <c r="R496">
        <v>54</v>
      </c>
      <c r="S496">
        <v>2</v>
      </c>
      <c r="T496">
        <v>19</v>
      </c>
      <c r="U496">
        <v>0</v>
      </c>
      <c r="V496">
        <v>0</v>
      </c>
      <c r="W496">
        <v>0</v>
      </c>
      <c r="X496">
        <v>41.937230461947777</v>
      </c>
      <c r="Y496">
        <v>0</v>
      </c>
      <c r="Z496">
        <v>15.871009458133553</v>
      </c>
      <c r="AA496">
        <v>15.4025715591</v>
      </c>
      <c r="AB496">
        <v>27.031865378321026</v>
      </c>
      <c r="AC496">
        <v>0</v>
      </c>
      <c r="AD496">
        <v>0</v>
      </c>
      <c r="AE496">
        <v>100.24267685750236</v>
      </c>
    </row>
    <row r="497" spans="1:31" x14ac:dyDescent="0.25">
      <c r="A497">
        <v>2142849</v>
      </c>
      <c r="B497">
        <v>1</v>
      </c>
      <c r="C497" t="s">
        <v>80</v>
      </c>
      <c r="D497" t="s">
        <v>83</v>
      </c>
      <c r="E497" t="s">
        <v>131</v>
      </c>
      <c r="F497" t="s">
        <v>1646</v>
      </c>
      <c r="G497" t="s">
        <v>152</v>
      </c>
      <c r="H497" t="s">
        <v>134</v>
      </c>
      <c r="I497" t="s">
        <v>135</v>
      </c>
      <c r="J497" t="s">
        <v>136</v>
      </c>
      <c r="K497" t="s">
        <v>137</v>
      </c>
      <c r="L497" t="s">
        <v>1647</v>
      </c>
      <c r="M497" t="s">
        <v>1648</v>
      </c>
      <c r="N497">
        <v>1.8363888880000001</v>
      </c>
      <c r="O497">
        <v>0</v>
      </c>
      <c r="P497">
        <v>1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0.41267882531915001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0.41267882531915001</v>
      </c>
    </row>
    <row r="498" spans="1:31" x14ac:dyDescent="0.25">
      <c r="A498">
        <v>2142851</v>
      </c>
      <c r="B498">
        <v>1</v>
      </c>
      <c r="C498" t="s">
        <v>80</v>
      </c>
      <c r="D498" t="s">
        <v>82</v>
      </c>
      <c r="E498" t="s">
        <v>131</v>
      </c>
      <c r="F498" t="s">
        <v>1649</v>
      </c>
      <c r="G498" t="s">
        <v>133</v>
      </c>
      <c r="H498" t="s">
        <v>134</v>
      </c>
      <c r="I498" t="s">
        <v>135</v>
      </c>
      <c r="J498" t="s">
        <v>136</v>
      </c>
      <c r="K498" t="s">
        <v>137</v>
      </c>
      <c r="L498" t="s">
        <v>1650</v>
      </c>
      <c r="M498" t="s">
        <v>1651</v>
      </c>
      <c r="N498">
        <v>4.2941666659999997</v>
      </c>
      <c r="O498">
        <v>0</v>
      </c>
      <c r="P498">
        <v>10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6.7252517462742754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6.7252517462742754</v>
      </c>
    </row>
    <row r="499" spans="1:31" x14ac:dyDescent="0.25">
      <c r="A499">
        <v>2142854</v>
      </c>
      <c r="B499">
        <v>1</v>
      </c>
      <c r="C499" t="s">
        <v>81</v>
      </c>
      <c r="D499" t="s">
        <v>120</v>
      </c>
      <c r="E499" t="s">
        <v>131</v>
      </c>
      <c r="F499" t="s">
        <v>1652</v>
      </c>
      <c r="G499" t="s">
        <v>152</v>
      </c>
      <c r="H499" t="s">
        <v>134</v>
      </c>
      <c r="I499" t="s">
        <v>135</v>
      </c>
      <c r="J499" t="s">
        <v>136</v>
      </c>
      <c r="K499" t="s">
        <v>137</v>
      </c>
      <c r="L499" t="s">
        <v>1653</v>
      </c>
      <c r="M499" t="s">
        <v>1654</v>
      </c>
      <c r="N499">
        <v>1.453888888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1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2.2688139554687998</v>
      </c>
      <c r="AC499">
        <v>0</v>
      </c>
      <c r="AD499">
        <v>0</v>
      </c>
      <c r="AE499">
        <v>2.2688139554687998</v>
      </c>
    </row>
    <row r="500" spans="1:31" x14ac:dyDescent="0.25">
      <c r="A500">
        <v>2142859</v>
      </c>
      <c r="B500">
        <v>1</v>
      </c>
      <c r="C500" t="s">
        <v>80</v>
      </c>
      <c r="D500" t="s">
        <v>102</v>
      </c>
      <c r="E500" t="s">
        <v>146</v>
      </c>
      <c r="F500" t="s">
        <v>1655</v>
      </c>
      <c r="G500" t="s">
        <v>167</v>
      </c>
      <c r="H500" t="s">
        <v>143</v>
      </c>
      <c r="I500" t="s">
        <v>135</v>
      </c>
      <c r="J500" t="s">
        <v>136</v>
      </c>
      <c r="K500" t="s">
        <v>137</v>
      </c>
      <c r="L500" t="s">
        <v>1656</v>
      </c>
      <c r="M500" t="s">
        <v>1657</v>
      </c>
      <c r="N500">
        <v>0.74694444400000004</v>
      </c>
      <c r="O500">
        <v>0</v>
      </c>
      <c r="P500">
        <v>162</v>
      </c>
      <c r="Q500">
        <v>0</v>
      </c>
      <c r="R500">
        <v>2</v>
      </c>
      <c r="S500">
        <v>0</v>
      </c>
      <c r="T500">
        <v>47</v>
      </c>
      <c r="U500">
        <v>0</v>
      </c>
      <c r="V500">
        <v>0</v>
      </c>
      <c r="W500">
        <v>0</v>
      </c>
      <c r="X500">
        <v>26.099521859570498</v>
      </c>
      <c r="Y500">
        <v>0</v>
      </c>
      <c r="Z500">
        <v>2.5404488161333331E-2</v>
      </c>
      <c r="AA500">
        <v>0</v>
      </c>
      <c r="AB500">
        <v>14.840984127882173</v>
      </c>
      <c r="AC500">
        <v>0</v>
      </c>
      <c r="AD500">
        <v>0</v>
      </c>
      <c r="AE500">
        <v>40.965910475614002</v>
      </c>
    </row>
    <row r="501" spans="1:31" x14ac:dyDescent="0.25">
      <c r="A501">
        <v>2142860</v>
      </c>
      <c r="B501">
        <v>1</v>
      </c>
      <c r="C501" t="s">
        <v>80</v>
      </c>
      <c r="D501" t="s">
        <v>103</v>
      </c>
      <c r="E501" t="s">
        <v>196</v>
      </c>
      <c r="F501" t="s">
        <v>1658</v>
      </c>
      <c r="G501" t="s">
        <v>142</v>
      </c>
      <c r="H501" t="s">
        <v>143</v>
      </c>
      <c r="I501" t="s">
        <v>135</v>
      </c>
      <c r="J501" t="s">
        <v>136</v>
      </c>
      <c r="K501" t="s">
        <v>137</v>
      </c>
      <c r="L501" t="s">
        <v>1659</v>
      </c>
      <c r="M501" t="s">
        <v>1594</v>
      </c>
      <c r="N501">
        <v>0.453055555</v>
      </c>
      <c r="O501">
        <v>0</v>
      </c>
      <c r="P501">
        <v>504</v>
      </c>
      <c r="Q501">
        <v>19</v>
      </c>
      <c r="R501">
        <v>2</v>
      </c>
      <c r="S501">
        <v>1</v>
      </c>
      <c r="T501">
        <v>48</v>
      </c>
      <c r="U501">
        <v>1</v>
      </c>
      <c r="V501">
        <v>5</v>
      </c>
      <c r="W501">
        <v>0</v>
      </c>
      <c r="X501">
        <v>51.959203051941877</v>
      </c>
      <c r="Y501">
        <v>1.9370335345005383</v>
      </c>
      <c r="Z501">
        <v>0.34736471954361664</v>
      </c>
      <c r="AA501">
        <v>54.268925998705086</v>
      </c>
      <c r="AB501">
        <v>5.1002872181135386</v>
      </c>
      <c r="AC501">
        <v>78.894503744574493</v>
      </c>
      <c r="AD501">
        <v>106.49110381322636</v>
      </c>
      <c r="AE501">
        <v>298.99842208060551</v>
      </c>
    </row>
    <row r="502" spans="1:31" x14ac:dyDescent="0.25">
      <c r="A502">
        <v>2142862</v>
      </c>
      <c r="B502">
        <v>1</v>
      </c>
      <c r="C502" t="s">
        <v>81</v>
      </c>
      <c r="D502" t="s">
        <v>119</v>
      </c>
      <c r="E502" t="s">
        <v>196</v>
      </c>
      <c r="F502" t="s">
        <v>1660</v>
      </c>
      <c r="G502" t="s">
        <v>142</v>
      </c>
      <c r="H502" t="s">
        <v>143</v>
      </c>
      <c r="I502" t="s">
        <v>148</v>
      </c>
      <c r="J502" t="s">
        <v>136</v>
      </c>
      <c r="K502" t="s">
        <v>137</v>
      </c>
      <c r="L502" t="s">
        <v>1661</v>
      </c>
      <c r="M502" t="s">
        <v>1662</v>
      </c>
      <c r="N502">
        <v>1.0277777E-2</v>
      </c>
      <c r="O502">
        <v>1</v>
      </c>
      <c r="P502">
        <v>416</v>
      </c>
      <c r="Q502">
        <v>46</v>
      </c>
      <c r="R502">
        <v>67</v>
      </c>
      <c r="S502">
        <v>1</v>
      </c>
      <c r="T502">
        <v>34</v>
      </c>
      <c r="U502">
        <v>0</v>
      </c>
      <c r="V502">
        <v>0</v>
      </c>
      <c r="W502">
        <v>6.8445975725833341E-3</v>
      </c>
      <c r="X502">
        <v>0.6124569034509586</v>
      </c>
      <c r="Y502">
        <v>0.11482369638226667</v>
      </c>
      <c r="Z502">
        <v>3.4672345029194439E-2</v>
      </c>
      <c r="AA502">
        <v>5.0420572200583344E-3</v>
      </c>
      <c r="AB502">
        <v>0.29230257288729444</v>
      </c>
      <c r="AC502">
        <v>0</v>
      </c>
      <c r="AD502">
        <v>0</v>
      </c>
      <c r="AE502">
        <v>1.0661421725423559</v>
      </c>
    </row>
    <row r="503" spans="1:31" x14ac:dyDescent="0.25">
      <c r="A503">
        <v>2142863</v>
      </c>
      <c r="B503">
        <v>1</v>
      </c>
      <c r="C503" t="s">
        <v>81</v>
      </c>
      <c r="D503" t="s">
        <v>118</v>
      </c>
      <c r="E503" t="s">
        <v>206</v>
      </c>
      <c r="F503" t="s">
        <v>1619</v>
      </c>
      <c r="G503" t="s">
        <v>246</v>
      </c>
      <c r="H503" t="s">
        <v>134</v>
      </c>
      <c r="I503" t="s">
        <v>135</v>
      </c>
      <c r="J503" t="s">
        <v>136</v>
      </c>
      <c r="K503" t="s">
        <v>137</v>
      </c>
      <c r="L503" t="s">
        <v>1663</v>
      </c>
      <c r="M503" t="s">
        <v>1664</v>
      </c>
      <c r="N503">
        <v>0.96944444399999996</v>
      </c>
      <c r="O503">
        <v>0</v>
      </c>
      <c r="P503">
        <v>79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19.309083552745513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19.309083552745513</v>
      </c>
    </row>
    <row r="504" spans="1:31" x14ac:dyDescent="0.25">
      <c r="A504">
        <v>2142864</v>
      </c>
      <c r="B504">
        <v>1</v>
      </c>
      <c r="C504" t="s">
        <v>80</v>
      </c>
      <c r="D504" t="s">
        <v>95</v>
      </c>
      <c r="E504" t="s">
        <v>146</v>
      </c>
      <c r="F504" t="s">
        <v>1665</v>
      </c>
      <c r="G504" t="s">
        <v>142</v>
      </c>
      <c r="H504" t="s">
        <v>143</v>
      </c>
      <c r="I504" t="s">
        <v>135</v>
      </c>
      <c r="J504" t="s">
        <v>136</v>
      </c>
      <c r="K504" t="s">
        <v>137</v>
      </c>
      <c r="L504" t="s">
        <v>1666</v>
      </c>
      <c r="M504" t="s">
        <v>1667</v>
      </c>
      <c r="N504">
        <v>0.78277777699999995</v>
      </c>
      <c r="O504">
        <v>1</v>
      </c>
      <c r="P504">
        <v>390</v>
      </c>
      <c r="Q504">
        <v>5</v>
      </c>
      <c r="R504">
        <v>2</v>
      </c>
      <c r="S504">
        <v>28</v>
      </c>
      <c r="T504">
        <v>15</v>
      </c>
      <c r="U504">
        <v>3</v>
      </c>
      <c r="V504">
        <v>0</v>
      </c>
      <c r="W504">
        <v>0.75704355343370011</v>
      </c>
      <c r="X504">
        <v>66.876843568876865</v>
      </c>
      <c r="Y504">
        <v>56.643671235600664</v>
      </c>
      <c r="Z504">
        <v>1.5638043533067669</v>
      </c>
      <c r="AA504">
        <v>229.91982768661904</v>
      </c>
      <c r="AB504">
        <v>5.8390870697541954</v>
      </c>
      <c r="AC504">
        <v>134.86646606798251</v>
      </c>
      <c r="AD504">
        <v>0</v>
      </c>
      <c r="AE504">
        <v>496.46674353557376</v>
      </c>
    </row>
    <row r="505" spans="1:31" x14ac:dyDescent="0.25">
      <c r="A505">
        <v>2142865</v>
      </c>
      <c r="B505">
        <v>1</v>
      </c>
      <c r="C505" t="s">
        <v>81</v>
      </c>
      <c r="D505" t="s">
        <v>112</v>
      </c>
      <c r="E505" t="s">
        <v>140</v>
      </c>
      <c r="F505" t="s">
        <v>1668</v>
      </c>
      <c r="G505" t="s">
        <v>142</v>
      </c>
      <c r="H505" t="s">
        <v>143</v>
      </c>
      <c r="I505" t="s">
        <v>135</v>
      </c>
      <c r="J505" t="s">
        <v>136</v>
      </c>
      <c r="K505" t="s">
        <v>137</v>
      </c>
      <c r="L505" t="s">
        <v>1669</v>
      </c>
      <c r="M505" t="s">
        <v>1670</v>
      </c>
      <c r="N505">
        <v>1.075</v>
      </c>
      <c r="O505">
        <v>0</v>
      </c>
      <c r="P505">
        <v>418</v>
      </c>
      <c r="Q505">
        <v>7</v>
      </c>
      <c r="R505">
        <v>11</v>
      </c>
      <c r="S505">
        <v>1</v>
      </c>
      <c r="T505">
        <v>23</v>
      </c>
      <c r="U505">
        <v>0</v>
      </c>
      <c r="V505">
        <v>0</v>
      </c>
      <c r="W505">
        <v>0</v>
      </c>
      <c r="X505">
        <v>63.8109808562902</v>
      </c>
      <c r="Y505">
        <v>1.6908697911329997</v>
      </c>
      <c r="Z505">
        <v>0.33046295792400004</v>
      </c>
      <c r="AA505">
        <v>13.914081191400001</v>
      </c>
      <c r="AB505">
        <v>11.037217212126748</v>
      </c>
      <c r="AC505">
        <v>0</v>
      </c>
      <c r="AD505">
        <v>0</v>
      </c>
      <c r="AE505">
        <v>90.783612008873945</v>
      </c>
    </row>
    <row r="506" spans="1:31" x14ac:dyDescent="0.25">
      <c r="A506">
        <v>2142868</v>
      </c>
      <c r="B506">
        <v>1</v>
      </c>
      <c r="C506" t="s">
        <v>80</v>
      </c>
      <c r="D506" t="s">
        <v>107</v>
      </c>
      <c r="E506" t="s">
        <v>131</v>
      </c>
      <c r="F506" t="s">
        <v>1671</v>
      </c>
      <c r="G506" t="s">
        <v>300</v>
      </c>
      <c r="H506" t="s">
        <v>134</v>
      </c>
      <c r="I506" t="s">
        <v>135</v>
      </c>
      <c r="J506" t="s">
        <v>136</v>
      </c>
      <c r="K506" t="s">
        <v>137</v>
      </c>
      <c r="L506" t="s">
        <v>1672</v>
      </c>
      <c r="M506" t="s">
        <v>1673</v>
      </c>
      <c r="N506">
        <v>1.004444444</v>
      </c>
      <c r="O506">
        <v>0</v>
      </c>
      <c r="P506">
        <v>5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0.20317866650141669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0.20317866650141669</v>
      </c>
    </row>
    <row r="507" spans="1:31" x14ac:dyDescent="0.25">
      <c r="A507">
        <v>2142871</v>
      </c>
      <c r="B507">
        <v>1</v>
      </c>
      <c r="C507" t="s">
        <v>80</v>
      </c>
      <c r="D507" t="s">
        <v>85</v>
      </c>
      <c r="E507" t="s">
        <v>131</v>
      </c>
      <c r="F507" t="s">
        <v>1674</v>
      </c>
      <c r="G507" t="s">
        <v>152</v>
      </c>
      <c r="H507" t="s">
        <v>134</v>
      </c>
      <c r="I507" t="s">
        <v>135</v>
      </c>
      <c r="J507" t="s">
        <v>136</v>
      </c>
      <c r="K507" t="s">
        <v>137</v>
      </c>
      <c r="L507" t="s">
        <v>1675</v>
      </c>
      <c r="M507" t="s">
        <v>1676</v>
      </c>
      <c r="N507">
        <v>1.0069444439999999</v>
      </c>
      <c r="O507">
        <v>0</v>
      </c>
      <c r="P507">
        <v>1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0.79492643542887509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0.79492643542887509</v>
      </c>
    </row>
    <row r="508" spans="1:31" x14ac:dyDescent="0.25">
      <c r="A508">
        <v>2142873</v>
      </c>
      <c r="B508">
        <v>1</v>
      </c>
      <c r="C508" t="s">
        <v>80</v>
      </c>
      <c r="D508" t="s">
        <v>97</v>
      </c>
      <c r="E508" t="s">
        <v>131</v>
      </c>
      <c r="F508" t="s">
        <v>1677</v>
      </c>
      <c r="G508" t="s">
        <v>152</v>
      </c>
      <c r="H508" t="s">
        <v>134</v>
      </c>
      <c r="I508" t="s">
        <v>135</v>
      </c>
      <c r="J508" t="s">
        <v>136</v>
      </c>
      <c r="K508" t="s">
        <v>137</v>
      </c>
      <c r="L508" t="s">
        <v>1678</v>
      </c>
      <c r="M508" t="s">
        <v>1679</v>
      </c>
      <c r="N508">
        <v>6.557222222</v>
      </c>
      <c r="O508">
        <v>0</v>
      </c>
      <c r="P508">
        <v>2</v>
      </c>
      <c r="Q508">
        <v>0</v>
      </c>
      <c r="R508">
        <v>1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2.8756587211797919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2.8756587211797919</v>
      </c>
    </row>
    <row r="509" spans="1:31" x14ac:dyDescent="0.25">
      <c r="A509">
        <v>2142875</v>
      </c>
      <c r="B509">
        <v>1</v>
      </c>
      <c r="C509" t="s">
        <v>80</v>
      </c>
      <c r="D509" t="s">
        <v>82</v>
      </c>
      <c r="E509" t="s">
        <v>131</v>
      </c>
      <c r="F509" t="s">
        <v>1680</v>
      </c>
      <c r="G509" t="s">
        <v>171</v>
      </c>
      <c r="H509" t="s">
        <v>134</v>
      </c>
      <c r="I509" t="s">
        <v>135</v>
      </c>
      <c r="J509" t="s">
        <v>136</v>
      </c>
      <c r="K509" t="s">
        <v>137</v>
      </c>
      <c r="L509" t="s">
        <v>1681</v>
      </c>
      <c r="M509" t="s">
        <v>1682</v>
      </c>
      <c r="N509">
        <v>2.1441666659999998</v>
      </c>
      <c r="O509">
        <v>0</v>
      </c>
      <c r="P509">
        <v>8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3.2982537199487165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3.2982537199487165</v>
      </c>
    </row>
    <row r="510" spans="1:31" x14ac:dyDescent="0.25">
      <c r="A510">
        <v>2142876</v>
      </c>
      <c r="B510">
        <v>1</v>
      </c>
      <c r="C510" t="s">
        <v>80</v>
      </c>
      <c r="D510" t="s">
        <v>93</v>
      </c>
      <c r="E510" t="s">
        <v>174</v>
      </c>
      <c r="F510" t="s">
        <v>1683</v>
      </c>
      <c r="G510" t="s">
        <v>187</v>
      </c>
      <c r="H510" t="s">
        <v>134</v>
      </c>
      <c r="I510" t="s">
        <v>135</v>
      </c>
      <c r="J510" t="s">
        <v>136</v>
      </c>
      <c r="K510" t="s">
        <v>137</v>
      </c>
      <c r="L510" t="s">
        <v>1684</v>
      </c>
      <c r="M510" t="s">
        <v>1685</v>
      </c>
      <c r="N510">
        <v>4.8099999999999996</v>
      </c>
      <c r="O510">
        <v>0</v>
      </c>
      <c r="P510">
        <v>9</v>
      </c>
      <c r="Q510">
        <v>0</v>
      </c>
      <c r="R510">
        <v>4</v>
      </c>
      <c r="S510">
        <v>0</v>
      </c>
      <c r="T510">
        <v>27</v>
      </c>
      <c r="U510">
        <v>0</v>
      </c>
      <c r="V510">
        <v>2</v>
      </c>
      <c r="W510">
        <v>0</v>
      </c>
      <c r="X510">
        <v>6.5459508293961015</v>
      </c>
      <c r="Y510">
        <v>0</v>
      </c>
      <c r="Z510">
        <v>17.910713102416601</v>
      </c>
      <c r="AA510">
        <v>0</v>
      </c>
      <c r="AB510">
        <v>68.667193450793675</v>
      </c>
      <c r="AC510">
        <v>0</v>
      </c>
      <c r="AD510">
        <v>31.6867798358114</v>
      </c>
      <c r="AE510">
        <v>124.81063721841778</v>
      </c>
    </row>
    <row r="511" spans="1:31" x14ac:dyDescent="0.25">
      <c r="A511">
        <v>2142877</v>
      </c>
      <c r="B511">
        <v>1</v>
      </c>
      <c r="C511" t="s">
        <v>80</v>
      </c>
      <c r="D511" t="s">
        <v>106</v>
      </c>
      <c r="E511" t="s">
        <v>146</v>
      </c>
      <c r="F511" t="s">
        <v>1686</v>
      </c>
      <c r="G511" t="s">
        <v>167</v>
      </c>
      <c r="H511" t="s">
        <v>143</v>
      </c>
      <c r="I511" t="s">
        <v>135</v>
      </c>
      <c r="J511" t="s">
        <v>136</v>
      </c>
      <c r="K511" t="s">
        <v>137</v>
      </c>
      <c r="L511" t="s">
        <v>1687</v>
      </c>
      <c r="M511" t="s">
        <v>1688</v>
      </c>
      <c r="N511">
        <v>2.2241666659999999</v>
      </c>
      <c r="O511">
        <v>0</v>
      </c>
      <c r="P511">
        <v>0</v>
      </c>
      <c r="Q511">
        <v>1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1.0754284871294999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1.0754284871294999</v>
      </c>
    </row>
    <row r="512" spans="1:31" x14ac:dyDescent="0.25">
      <c r="A512">
        <v>2142878</v>
      </c>
      <c r="B512">
        <v>1</v>
      </c>
      <c r="C512" t="s">
        <v>80</v>
      </c>
      <c r="D512" t="s">
        <v>99</v>
      </c>
      <c r="E512" t="s">
        <v>131</v>
      </c>
      <c r="F512" t="s">
        <v>1689</v>
      </c>
      <c r="G512" t="s">
        <v>152</v>
      </c>
      <c r="H512" t="s">
        <v>134</v>
      </c>
      <c r="I512" t="s">
        <v>135</v>
      </c>
      <c r="J512" t="s">
        <v>136</v>
      </c>
      <c r="K512" t="s">
        <v>137</v>
      </c>
      <c r="L512" t="s">
        <v>1690</v>
      </c>
      <c r="M512" t="s">
        <v>1691</v>
      </c>
      <c r="N512">
        <v>1.1730555549999999</v>
      </c>
      <c r="O512">
        <v>0</v>
      </c>
      <c r="P512">
        <v>1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0.275374992287375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0.275374992287375</v>
      </c>
    </row>
    <row r="513" spans="1:31" x14ac:dyDescent="0.25">
      <c r="A513">
        <v>2142879</v>
      </c>
      <c r="B513">
        <v>1</v>
      </c>
      <c r="C513" t="s">
        <v>80</v>
      </c>
      <c r="D513" t="s">
        <v>107</v>
      </c>
      <c r="E513" t="s">
        <v>174</v>
      </c>
      <c r="F513" t="s">
        <v>1692</v>
      </c>
      <c r="G513" t="s">
        <v>171</v>
      </c>
      <c r="H513" t="s">
        <v>134</v>
      </c>
      <c r="I513" t="s">
        <v>135</v>
      </c>
      <c r="J513" t="s">
        <v>136</v>
      </c>
      <c r="K513" t="s">
        <v>137</v>
      </c>
      <c r="L513" t="s">
        <v>1693</v>
      </c>
      <c r="M513" t="s">
        <v>1694</v>
      </c>
      <c r="N513">
        <v>0.69194444399999999</v>
      </c>
      <c r="O513">
        <v>0</v>
      </c>
      <c r="P513">
        <v>204</v>
      </c>
      <c r="Q513">
        <v>0</v>
      </c>
      <c r="R513">
        <v>0</v>
      </c>
      <c r="S513">
        <v>0</v>
      </c>
      <c r="T513">
        <v>1</v>
      </c>
      <c r="U513">
        <v>0</v>
      </c>
      <c r="V513">
        <v>0</v>
      </c>
      <c r="W513">
        <v>0</v>
      </c>
      <c r="X513">
        <v>19.980092923093071</v>
      </c>
      <c r="Y513">
        <v>0</v>
      </c>
      <c r="Z513">
        <v>0</v>
      </c>
      <c r="AA513">
        <v>0</v>
      </c>
      <c r="AB513">
        <v>0.18383822420028334</v>
      </c>
      <c r="AC513">
        <v>0</v>
      </c>
      <c r="AD513">
        <v>0</v>
      </c>
      <c r="AE513">
        <v>20.163931147293354</v>
      </c>
    </row>
    <row r="514" spans="1:31" x14ac:dyDescent="0.25">
      <c r="A514">
        <v>2142880</v>
      </c>
      <c r="B514">
        <v>1</v>
      </c>
      <c r="C514" t="s">
        <v>80</v>
      </c>
      <c r="D514" t="s">
        <v>90</v>
      </c>
      <c r="E514" t="s">
        <v>131</v>
      </c>
      <c r="F514" t="s">
        <v>1695</v>
      </c>
      <c r="G514" t="s">
        <v>152</v>
      </c>
      <c r="H514" t="s">
        <v>134</v>
      </c>
      <c r="I514" t="s">
        <v>135</v>
      </c>
      <c r="J514" t="s">
        <v>136</v>
      </c>
      <c r="K514" t="s">
        <v>137</v>
      </c>
      <c r="L514" t="s">
        <v>1696</v>
      </c>
      <c r="M514" t="s">
        <v>1697</v>
      </c>
      <c r="N514">
        <v>2.6261111110000002</v>
      </c>
      <c r="O514">
        <v>0</v>
      </c>
      <c r="P514">
        <v>4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2.5215045427800002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2.5215045427800002</v>
      </c>
    </row>
    <row r="515" spans="1:31" x14ac:dyDescent="0.25">
      <c r="A515">
        <v>2142885</v>
      </c>
      <c r="B515">
        <v>1</v>
      </c>
      <c r="C515" t="s">
        <v>80</v>
      </c>
      <c r="D515" t="s">
        <v>96</v>
      </c>
      <c r="E515" t="s">
        <v>131</v>
      </c>
      <c r="F515" t="s">
        <v>1698</v>
      </c>
      <c r="G515" t="s">
        <v>300</v>
      </c>
      <c r="H515" t="s">
        <v>134</v>
      </c>
      <c r="I515" t="s">
        <v>135</v>
      </c>
      <c r="J515" t="s">
        <v>136</v>
      </c>
      <c r="K515" t="s">
        <v>137</v>
      </c>
      <c r="L515" t="s">
        <v>1699</v>
      </c>
      <c r="M515" t="s">
        <v>1700</v>
      </c>
      <c r="N515">
        <v>2.099722222</v>
      </c>
      <c r="O515">
        <v>0</v>
      </c>
      <c r="P515">
        <v>1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4.2485629017791675E-2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4.2485629017791675E-2</v>
      </c>
    </row>
    <row r="516" spans="1:31" x14ac:dyDescent="0.25">
      <c r="A516">
        <v>2142887</v>
      </c>
      <c r="B516">
        <v>1</v>
      </c>
      <c r="C516" t="s">
        <v>80</v>
      </c>
      <c r="D516" t="s">
        <v>107</v>
      </c>
      <c r="E516" t="s">
        <v>196</v>
      </c>
      <c r="F516" t="s">
        <v>1701</v>
      </c>
      <c r="G516" t="s">
        <v>142</v>
      </c>
      <c r="H516" t="s">
        <v>143</v>
      </c>
      <c r="I516" t="s">
        <v>135</v>
      </c>
      <c r="J516" t="s">
        <v>136</v>
      </c>
      <c r="K516" t="s">
        <v>137</v>
      </c>
      <c r="L516" t="s">
        <v>1702</v>
      </c>
      <c r="M516" t="s">
        <v>1703</v>
      </c>
      <c r="N516">
        <v>1.315555555</v>
      </c>
      <c r="O516">
        <v>5</v>
      </c>
      <c r="P516">
        <v>205</v>
      </c>
      <c r="Q516">
        <v>20</v>
      </c>
      <c r="R516">
        <v>16</v>
      </c>
      <c r="S516">
        <v>5</v>
      </c>
      <c r="T516">
        <v>13</v>
      </c>
      <c r="U516">
        <v>1</v>
      </c>
      <c r="V516">
        <v>0</v>
      </c>
      <c r="W516">
        <v>7.6894948253615665</v>
      </c>
      <c r="X516">
        <v>37.697729618409582</v>
      </c>
      <c r="Y516">
        <v>29.64249926794465</v>
      </c>
      <c r="Z516">
        <v>3.3322190121186996</v>
      </c>
      <c r="AA516">
        <v>85.158710824776108</v>
      </c>
      <c r="AB516">
        <v>21.649396022931136</v>
      </c>
      <c r="AC516">
        <v>29.293298687247454</v>
      </c>
      <c r="AD516">
        <v>0</v>
      </c>
      <c r="AE516">
        <v>214.46334825878918</v>
      </c>
    </row>
    <row r="517" spans="1:31" x14ac:dyDescent="0.25">
      <c r="A517">
        <v>2142888</v>
      </c>
      <c r="B517">
        <v>1</v>
      </c>
      <c r="C517" t="s">
        <v>80</v>
      </c>
      <c r="D517" t="s">
        <v>104</v>
      </c>
      <c r="E517" t="s">
        <v>146</v>
      </c>
      <c r="F517" t="s">
        <v>1704</v>
      </c>
      <c r="G517" t="s">
        <v>142</v>
      </c>
      <c r="H517" t="s">
        <v>143</v>
      </c>
      <c r="I517" t="s">
        <v>135</v>
      </c>
      <c r="J517" t="s">
        <v>136</v>
      </c>
      <c r="K517" t="s">
        <v>137</v>
      </c>
      <c r="L517" t="s">
        <v>1705</v>
      </c>
      <c r="M517" t="s">
        <v>1706</v>
      </c>
      <c r="N517">
        <v>0.86222222199999998</v>
      </c>
      <c r="O517">
        <v>0</v>
      </c>
      <c r="P517">
        <v>0</v>
      </c>
      <c r="Q517">
        <v>1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0.72477118357944992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0.72477118357944992</v>
      </c>
    </row>
    <row r="518" spans="1:31" x14ac:dyDescent="0.25">
      <c r="A518">
        <v>2142889</v>
      </c>
      <c r="B518">
        <v>1</v>
      </c>
      <c r="C518" t="s">
        <v>80</v>
      </c>
      <c r="D518" t="s">
        <v>103</v>
      </c>
      <c r="E518" t="s">
        <v>161</v>
      </c>
      <c r="F518" t="s">
        <v>1707</v>
      </c>
      <c r="G518" t="s">
        <v>215</v>
      </c>
      <c r="H518" t="s">
        <v>134</v>
      </c>
      <c r="I518" t="s">
        <v>135</v>
      </c>
      <c r="J518" t="s">
        <v>136</v>
      </c>
      <c r="K518" t="s">
        <v>137</v>
      </c>
      <c r="L518" t="s">
        <v>1708</v>
      </c>
      <c r="M518" t="s">
        <v>1709</v>
      </c>
      <c r="N518">
        <v>0.75416666600000004</v>
      </c>
      <c r="O518">
        <v>0</v>
      </c>
      <c r="P518">
        <v>437</v>
      </c>
      <c r="Q518">
        <v>0</v>
      </c>
      <c r="R518">
        <v>0</v>
      </c>
      <c r="S518">
        <v>0</v>
      </c>
      <c r="T518">
        <v>28</v>
      </c>
      <c r="U518">
        <v>0</v>
      </c>
      <c r="V518">
        <v>0</v>
      </c>
      <c r="W518">
        <v>0</v>
      </c>
      <c r="X518">
        <v>66.813855170879236</v>
      </c>
      <c r="Y518">
        <v>0</v>
      </c>
      <c r="Z518">
        <v>0</v>
      </c>
      <c r="AA518">
        <v>0</v>
      </c>
      <c r="AB518">
        <v>16.582331561486622</v>
      </c>
      <c r="AC518">
        <v>0</v>
      </c>
      <c r="AD518">
        <v>0</v>
      </c>
      <c r="AE518">
        <v>83.396186732365862</v>
      </c>
    </row>
    <row r="519" spans="1:31" x14ac:dyDescent="0.25">
      <c r="A519">
        <v>2142891</v>
      </c>
      <c r="B519">
        <v>1</v>
      </c>
      <c r="C519" t="s">
        <v>80</v>
      </c>
      <c r="D519" t="s">
        <v>96</v>
      </c>
      <c r="E519" t="s">
        <v>131</v>
      </c>
      <c r="F519" t="s">
        <v>531</v>
      </c>
      <c r="G519" t="s">
        <v>133</v>
      </c>
      <c r="H519" t="s">
        <v>134</v>
      </c>
      <c r="I519" t="s">
        <v>135</v>
      </c>
      <c r="J519" t="s">
        <v>136</v>
      </c>
      <c r="K519" t="s">
        <v>137</v>
      </c>
      <c r="L519" t="s">
        <v>1710</v>
      </c>
      <c r="M519" t="s">
        <v>1711</v>
      </c>
      <c r="N519">
        <v>2.8711111109999998</v>
      </c>
      <c r="O519">
        <v>0</v>
      </c>
      <c r="P519">
        <v>1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0.61810644023439998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0.61810644023439998</v>
      </c>
    </row>
    <row r="520" spans="1:31" x14ac:dyDescent="0.25">
      <c r="A520">
        <v>2142893</v>
      </c>
      <c r="B520">
        <v>1</v>
      </c>
      <c r="C520" t="s">
        <v>81</v>
      </c>
      <c r="D520" t="s">
        <v>117</v>
      </c>
      <c r="E520" t="s">
        <v>196</v>
      </c>
      <c r="F520" t="s">
        <v>1712</v>
      </c>
      <c r="G520" t="s">
        <v>142</v>
      </c>
      <c r="H520" t="s">
        <v>143</v>
      </c>
      <c r="I520" t="s">
        <v>148</v>
      </c>
      <c r="J520" t="s">
        <v>136</v>
      </c>
      <c r="K520" t="s">
        <v>137</v>
      </c>
      <c r="L520" t="s">
        <v>1713</v>
      </c>
      <c r="M520" t="s">
        <v>1714</v>
      </c>
      <c r="N520">
        <v>1.5833333000000002E-2</v>
      </c>
      <c r="O520">
        <v>1</v>
      </c>
      <c r="P520">
        <v>284</v>
      </c>
      <c r="Q520">
        <v>45</v>
      </c>
      <c r="R520">
        <v>57</v>
      </c>
      <c r="S520">
        <v>6</v>
      </c>
      <c r="T520">
        <v>14</v>
      </c>
      <c r="U520">
        <v>0</v>
      </c>
      <c r="V520">
        <v>0</v>
      </c>
      <c r="W520">
        <v>3.1994538306250003E-3</v>
      </c>
      <c r="X520">
        <v>0.6638991335979505</v>
      </c>
      <c r="Y520">
        <v>1.0369187055816751</v>
      </c>
      <c r="Z520">
        <v>0.11655419681565</v>
      </c>
      <c r="AA520">
        <v>0.50145856037812508</v>
      </c>
      <c r="AB520">
        <v>0.11680063282820001</v>
      </c>
      <c r="AC520">
        <v>0</v>
      </c>
      <c r="AD520">
        <v>0</v>
      </c>
      <c r="AE520">
        <v>2.4388306830322257</v>
      </c>
    </row>
    <row r="521" spans="1:31" x14ac:dyDescent="0.25">
      <c r="A521">
        <v>2142895</v>
      </c>
      <c r="B521">
        <v>1</v>
      </c>
      <c r="C521" t="s">
        <v>80</v>
      </c>
      <c r="D521" t="s">
        <v>103</v>
      </c>
      <c r="E521" t="s">
        <v>146</v>
      </c>
      <c r="F521" t="s">
        <v>1715</v>
      </c>
      <c r="G521" t="s">
        <v>142</v>
      </c>
      <c r="H521" t="s">
        <v>143</v>
      </c>
      <c r="I521" t="s">
        <v>135</v>
      </c>
      <c r="J521" t="s">
        <v>136</v>
      </c>
      <c r="K521" t="s">
        <v>137</v>
      </c>
      <c r="L521" t="s">
        <v>1716</v>
      </c>
      <c r="M521" t="s">
        <v>1717</v>
      </c>
      <c r="N521">
        <v>0.321111111</v>
      </c>
      <c r="O521">
        <v>0</v>
      </c>
      <c r="P521">
        <v>0</v>
      </c>
      <c r="Q521">
        <v>0</v>
      </c>
      <c r="R521">
        <v>0</v>
      </c>
      <c r="S521">
        <v>1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183.08859874462601</v>
      </c>
      <c r="AB521">
        <v>0</v>
      </c>
      <c r="AC521">
        <v>0</v>
      </c>
      <c r="AD521">
        <v>0</v>
      </c>
      <c r="AE521">
        <v>183.08859874462601</v>
      </c>
    </row>
    <row r="522" spans="1:31" x14ac:dyDescent="0.25">
      <c r="A522">
        <v>2142896</v>
      </c>
      <c r="B522">
        <v>1</v>
      </c>
      <c r="C522" t="s">
        <v>80</v>
      </c>
      <c r="D522" t="s">
        <v>82</v>
      </c>
      <c r="E522" t="s">
        <v>131</v>
      </c>
      <c r="F522" t="s">
        <v>1718</v>
      </c>
      <c r="G522" t="s">
        <v>133</v>
      </c>
      <c r="H522" t="s">
        <v>134</v>
      </c>
      <c r="I522" t="s">
        <v>135</v>
      </c>
      <c r="J522" t="s">
        <v>136</v>
      </c>
      <c r="K522" t="s">
        <v>137</v>
      </c>
      <c r="L522" t="s">
        <v>1719</v>
      </c>
      <c r="M522" t="s">
        <v>1720</v>
      </c>
      <c r="N522">
        <v>5.0069444440000002</v>
      </c>
      <c r="O522">
        <v>0</v>
      </c>
      <c r="P522">
        <v>15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12.866353937530599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12.866353937530599</v>
      </c>
    </row>
    <row r="523" spans="1:31" x14ac:dyDescent="0.25">
      <c r="A523">
        <v>2142898</v>
      </c>
      <c r="B523">
        <v>1</v>
      </c>
      <c r="C523" t="s">
        <v>80</v>
      </c>
      <c r="D523" t="s">
        <v>105</v>
      </c>
      <c r="E523" t="s">
        <v>131</v>
      </c>
      <c r="F523" t="s">
        <v>1721</v>
      </c>
      <c r="G523" t="s">
        <v>152</v>
      </c>
      <c r="H523" t="s">
        <v>134</v>
      </c>
      <c r="I523" t="s">
        <v>135</v>
      </c>
      <c r="J523" t="s">
        <v>136</v>
      </c>
      <c r="K523" t="s">
        <v>137</v>
      </c>
      <c r="L523" t="s">
        <v>1722</v>
      </c>
      <c r="M523" t="s">
        <v>1723</v>
      </c>
      <c r="N523">
        <v>0.85916666600000002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2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0.75554748710032504</v>
      </c>
      <c r="AC523">
        <v>0</v>
      </c>
      <c r="AD523">
        <v>0</v>
      </c>
      <c r="AE523">
        <v>0.75554748710032504</v>
      </c>
    </row>
    <row r="524" spans="1:31" x14ac:dyDescent="0.25">
      <c r="A524">
        <v>2142900</v>
      </c>
      <c r="B524">
        <v>1</v>
      </c>
      <c r="C524" t="s">
        <v>81</v>
      </c>
      <c r="D524" t="s">
        <v>127</v>
      </c>
      <c r="E524" t="s">
        <v>161</v>
      </c>
      <c r="F524" t="s">
        <v>1724</v>
      </c>
      <c r="G524" t="s">
        <v>235</v>
      </c>
      <c r="H524" t="s">
        <v>134</v>
      </c>
      <c r="I524" t="s">
        <v>135</v>
      </c>
      <c r="J524" t="s">
        <v>136</v>
      </c>
      <c r="K524" t="s">
        <v>236</v>
      </c>
      <c r="L524" t="s">
        <v>1725</v>
      </c>
      <c r="M524" t="s">
        <v>1726</v>
      </c>
      <c r="N524">
        <v>2.4488888879999999</v>
      </c>
      <c r="O524">
        <v>0</v>
      </c>
      <c r="P524">
        <v>1</v>
      </c>
      <c r="Q524">
        <v>0</v>
      </c>
      <c r="R524">
        <v>0</v>
      </c>
      <c r="S524">
        <v>0</v>
      </c>
      <c r="T524">
        <v>40</v>
      </c>
      <c r="U524">
        <v>0</v>
      </c>
      <c r="V524">
        <v>0</v>
      </c>
      <c r="W524">
        <v>0</v>
      </c>
      <c r="X524">
        <v>0.9003154151013335</v>
      </c>
      <c r="Y524">
        <v>0</v>
      </c>
      <c r="Z524">
        <v>0</v>
      </c>
      <c r="AA524">
        <v>0</v>
      </c>
      <c r="AB524">
        <v>102.13504464268217</v>
      </c>
      <c r="AC524">
        <v>0</v>
      </c>
      <c r="AD524">
        <v>0</v>
      </c>
      <c r="AE524">
        <v>103.03536005778351</v>
      </c>
    </row>
    <row r="525" spans="1:31" x14ac:dyDescent="0.25">
      <c r="A525">
        <v>2142905</v>
      </c>
      <c r="B525">
        <v>1</v>
      </c>
      <c r="C525" t="s">
        <v>81</v>
      </c>
      <c r="D525" t="s">
        <v>123</v>
      </c>
      <c r="E525" t="s">
        <v>196</v>
      </c>
      <c r="F525" t="s">
        <v>1727</v>
      </c>
      <c r="G525" t="s">
        <v>142</v>
      </c>
      <c r="H525" t="s">
        <v>143</v>
      </c>
      <c r="I525" t="s">
        <v>135</v>
      </c>
      <c r="J525" t="s">
        <v>136</v>
      </c>
      <c r="K525" t="s">
        <v>137</v>
      </c>
      <c r="L525" t="s">
        <v>1728</v>
      </c>
      <c r="M525" t="s">
        <v>1729</v>
      </c>
      <c r="N525">
        <v>0.53805555500000002</v>
      </c>
      <c r="O525">
        <v>3</v>
      </c>
      <c r="P525">
        <v>162</v>
      </c>
      <c r="Q525">
        <v>65</v>
      </c>
      <c r="R525">
        <v>113</v>
      </c>
      <c r="S525">
        <v>13</v>
      </c>
      <c r="T525">
        <v>16</v>
      </c>
      <c r="U525">
        <v>1</v>
      </c>
      <c r="V525">
        <v>0</v>
      </c>
      <c r="W525">
        <v>5.2691804286011585</v>
      </c>
      <c r="X525">
        <v>19.784641820836423</v>
      </c>
      <c r="Y525">
        <v>73.905384648703162</v>
      </c>
      <c r="Z525">
        <v>30.367858202718942</v>
      </c>
      <c r="AA525">
        <v>40.216494415206597</v>
      </c>
      <c r="AB525">
        <v>6.3732579012204553</v>
      </c>
      <c r="AC525">
        <v>0</v>
      </c>
      <c r="AD525">
        <v>0</v>
      </c>
      <c r="AE525">
        <v>175.91681741728672</v>
      </c>
    </row>
    <row r="526" spans="1:31" x14ac:dyDescent="0.25">
      <c r="A526">
        <v>2142910</v>
      </c>
      <c r="B526">
        <v>1</v>
      </c>
      <c r="C526" t="s">
        <v>80</v>
      </c>
      <c r="D526" t="s">
        <v>99</v>
      </c>
      <c r="E526" t="s">
        <v>131</v>
      </c>
      <c r="F526" t="s">
        <v>1730</v>
      </c>
      <c r="G526" t="s">
        <v>152</v>
      </c>
      <c r="H526" t="s">
        <v>134</v>
      </c>
      <c r="I526" t="s">
        <v>135</v>
      </c>
      <c r="J526" t="s">
        <v>136</v>
      </c>
      <c r="K526" t="s">
        <v>137</v>
      </c>
      <c r="L526" t="s">
        <v>1731</v>
      </c>
      <c r="M526" t="s">
        <v>1732</v>
      </c>
      <c r="N526">
        <v>3.2488888880000002</v>
      </c>
      <c r="O526">
        <v>0</v>
      </c>
      <c r="P526">
        <v>1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0.65712175243040005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0.65712175243040005</v>
      </c>
    </row>
    <row r="527" spans="1:31" x14ac:dyDescent="0.25">
      <c r="A527">
        <v>2142912</v>
      </c>
      <c r="B527">
        <v>1</v>
      </c>
      <c r="C527" t="s">
        <v>81</v>
      </c>
      <c r="D527" t="s">
        <v>112</v>
      </c>
      <c r="E527" t="s">
        <v>131</v>
      </c>
      <c r="F527" t="s">
        <v>1733</v>
      </c>
      <c r="G527" t="s">
        <v>231</v>
      </c>
      <c r="H527" t="s">
        <v>134</v>
      </c>
      <c r="I527" t="s">
        <v>135</v>
      </c>
      <c r="J527" t="s">
        <v>136</v>
      </c>
      <c r="K527" t="s">
        <v>137</v>
      </c>
      <c r="L527" t="s">
        <v>1734</v>
      </c>
      <c r="M527" t="s">
        <v>1735</v>
      </c>
      <c r="N527">
        <v>6.358333333</v>
      </c>
      <c r="O527">
        <v>0</v>
      </c>
      <c r="P527">
        <v>4</v>
      </c>
      <c r="Q527">
        <v>0</v>
      </c>
      <c r="R527">
        <v>0</v>
      </c>
      <c r="S527">
        <v>0</v>
      </c>
      <c r="T527">
        <v>1</v>
      </c>
      <c r="U527">
        <v>0</v>
      </c>
      <c r="V527">
        <v>0</v>
      </c>
      <c r="W527">
        <v>0</v>
      </c>
      <c r="X527">
        <v>1.5584162485177002</v>
      </c>
      <c r="Y527">
        <v>0</v>
      </c>
      <c r="Z527">
        <v>0</v>
      </c>
      <c r="AA527">
        <v>0</v>
      </c>
      <c r="AB527">
        <v>9.8710528129958341E-2</v>
      </c>
      <c r="AC527">
        <v>0</v>
      </c>
      <c r="AD527">
        <v>0</v>
      </c>
      <c r="AE527">
        <v>1.6571267766476585</v>
      </c>
    </row>
    <row r="528" spans="1:31" x14ac:dyDescent="0.25">
      <c r="A528">
        <v>2142913</v>
      </c>
      <c r="B528">
        <v>1</v>
      </c>
      <c r="C528" t="s">
        <v>80</v>
      </c>
      <c r="D528" t="s">
        <v>85</v>
      </c>
      <c r="E528" t="s">
        <v>131</v>
      </c>
      <c r="F528" t="s">
        <v>1736</v>
      </c>
      <c r="G528" t="s">
        <v>300</v>
      </c>
      <c r="H528" t="s">
        <v>134</v>
      </c>
      <c r="I528" t="s">
        <v>135</v>
      </c>
      <c r="J528" t="s">
        <v>3</v>
      </c>
      <c r="K528" t="s">
        <v>137</v>
      </c>
      <c r="L528" t="s">
        <v>1737</v>
      </c>
      <c r="M528" t="s">
        <v>1738</v>
      </c>
      <c r="N528">
        <v>5.2133333329999996</v>
      </c>
      <c r="O528">
        <v>0</v>
      </c>
      <c r="P528">
        <v>8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8.1582451979854547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8.1582451979854547</v>
      </c>
    </row>
    <row r="529" spans="1:31" x14ac:dyDescent="0.25">
      <c r="A529">
        <v>2142918</v>
      </c>
      <c r="B529">
        <v>1</v>
      </c>
      <c r="C529" t="s">
        <v>80</v>
      </c>
      <c r="D529" t="s">
        <v>93</v>
      </c>
      <c r="E529" t="s">
        <v>140</v>
      </c>
      <c r="F529" t="s">
        <v>271</v>
      </c>
      <c r="G529" t="s">
        <v>142</v>
      </c>
      <c r="H529" t="s">
        <v>143</v>
      </c>
      <c r="I529" t="s">
        <v>135</v>
      </c>
      <c r="J529" t="s">
        <v>136</v>
      </c>
      <c r="K529" t="s">
        <v>137</v>
      </c>
      <c r="L529" t="s">
        <v>1739</v>
      </c>
      <c r="M529" t="s">
        <v>1740</v>
      </c>
      <c r="N529">
        <v>0.45638888799999999</v>
      </c>
      <c r="O529">
        <v>0</v>
      </c>
      <c r="P529">
        <v>390</v>
      </c>
      <c r="Q529">
        <v>46</v>
      </c>
      <c r="R529">
        <v>322</v>
      </c>
      <c r="S529">
        <v>13</v>
      </c>
      <c r="T529">
        <v>202</v>
      </c>
      <c r="U529">
        <v>0</v>
      </c>
      <c r="V529">
        <v>0</v>
      </c>
      <c r="W529">
        <v>0</v>
      </c>
      <c r="X529">
        <v>30.527719582902829</v>
      </c>
      <c r="Y529">
        <v>10.569164715620696</v>
      </c>
      <c r="Z529">
        <v>62.966249908553486</v>
      </c>
      <c r="AA529">
        <v>32.737634541527569</v>
      </c>
      <c r="AB529">
        <v>88.461257557581462</v>
      </c>
      <c r="AC529">
        <v>0</v>
      </c>
      <c r="AD529">
        <v>0</v>
      </c>
      <c r="AE529">
        <v>225.26202630618604</v>
      </c>
    </row>
    <row r="530" spans="1:31" x14ac:dyDescent="0.25">
      <c r="A530">
        <v>2142919</v>
      </c>
      <c r="B530">
        <v>1</v>
      </c>
      <c r="C530" t="s">
        <v>80</v>
      </c>
      <c r="D530" t="s">
        <v>100</v>
      </c>
      <c r="E530" t="s">
        <v>196</v>
      </c>
      <c r="F530" t="s">
        <v>1741</v>
      </c>
      <c r="G530" t="s">
        <v>142</v>
      </c>
      <c r="H530" t="s">
        <v>143</v>
      </c>
      <c r="I530" t="s">
        <v>135</v>
      </c>
      <c r="J530" t="s">
        <v>136</v>
      </c>
      <c r="K530" t="s">
        <v>137</v>
      </c>
      <c r="L530" t="s">
        <v>1742</v>
      </c>
      <c r="M530" t="s">
        <v>1743</v>
      </c>
      <c r="N530">
        <v>0.51777777700000005</v>
      </c>
      <c r="O530">
        <v>0</v>
      </c>
      <c r="P530">
        <v>182</v>
      </c>
      <c r="Q530">
        <v>0</v>
      </c>
      <c r="R530">
        <v>22</v>
      </c>
      <c r="S530">
        <v>3</v>
      </c>
      <c r="T530">
        <v>48</v>
      </c>
      <c r="U530">
        <v>2</v>
      </c>
      <c r="V530">
        <v>2</v>
      </c>
      <c r="W530">
        <v>0</v>
      </c>
      <c r="X530">
        <v>26.577829460223029</v>
      </c>
      <c r="Y530">
        <v>0</v>
      </c>
      <c r="Z530">
        <v>4.8116232756754664</v>
      </c>
      <c r="AA530">
        <v>51.588366520278626</v>
      </c>
      <c r="AB530">
        <v>24.722913982226622</v>
      </c>
      <c r="AC530">
        <v>65.004804116743117</v>
      </c>
      <c r="AD530">
        <v>92.991194076832585</v>
      </c>
      <c r="AE530">
        <v>265.69673143197946</v>
      </c>
    </row>
    <row r="531" spans="1:31" x14ac:dyDescent="0.25">
      <c r="A531">
        <v>2142920</v>
      </c>
      <c r="B531">
        <v>1</v>
      </c>
      <c r="C531" t="s">
        <v>80</v>
      </c>
      <c r="D531" t="s">
        <v>110</v>
      </c>
      <c r="E531" t="s">
        <v>131</v>
      </c>
      <c r="F531" t="s">
        <v>1744</v>
      </c>
      <c r="G531" t="s">
        <v>133</v>
      </c>
      <c r="H531" t="s">
        <v>134</v>
      </c>
      <c r="I531" t="s">
        <v>135</v>
      </c>
      <c r="J531" t="s">
        <v>136</v>
      </c>
      <c r="K531" t="s">
        <v>137</v>
      </c>
      <c r="L531" t="s">
        <v>1745</v>
      </c>
      <c r="M531" t="s">
        <v>1746</v>
      </c>
      <c r="N531">
        <v>1.445277777</v>
      </c>
      <c r="O531">
        <v>0</v>
      </c>
      <c r="P531">
        <v>3</v>
      </c>
      <c r="Q531">
        <v>0</v>
      </c>
      <c r="R531">
        <v>0</v>
      </c>
      <c r="S531">
        <v>0</v>
      </c>
      <c r="T531">
        <v>4</v>
      </c>
      <c r="U531">
        <v>0</v>
      </c>
      <c r="V531">
        <v>0</v>
      </c>
      <c r="W531">
        <v>0</v>
      </c>
      <c r="X531">
        <v>1.2733036239702831</v>
      </c>
      <c r="Y531">
        <v>0</v>
      </c>
      <c r="Z531">
        <v>0</v>
      </c>
      <c r="AA531">
        <v>0</v>
      </c>
      <c r="AB531">
        <v>3.1297438165550027</v>
      </c>
      <c r="AC531">
        <v>0</v>
      </c>
      <c r="AD531">
        <v>0</v>
      </c>
      <c r="AE531">
        <v>4.4030474405252855</v>
      </c>
    </row>
    <row r="532" spans="1:31" x14ac:dyDescent="0.25">
      <c r="A532">
        <v>2142922</v>
      </c>
      <c r="B532">
        <v>1</v>
      </c>
      <c r="C532" t="s">
        <v>80</v>
      </c>
      <c r="D532" t="s">
        <v>88</v>
      </c>
      <c r="E532" t="s">
        <v>174</v>
      </c>
      <c r="F532" t="s">
        <v>1747</v>
      </c>
      <c r="G532" t="s">
        <v>235</v>
      </c>
      <c r="H532" t="s">
        <v>134</v>
      </c>
      <c r="I532" t="s">
        <v>135</v>
      </c>
      <c r="J532" t="s">
        <v>136</v>
      </c>
      <c r="K532" t="s">
        <v>236</v>
      </c>
      <c r="L532" t="s">
        <v>1748</v>
      </c>
      <c r="M532" t="s">
        <v>1749</v>
      </c>
      <c r="N532">
        <v>0.27524444399999998</v>
      </c>
      <c r="O532">
        <v>0</v>
      </c>
      <c r="P532">
        <v>96</v>
      </c>
      <c r="Q532">
        <v>0</v>
      </c>
      <c r="R532">
        <v>0</v>
      </c>
      <c r="S532">
        <v>0</v>
      </c>
      <c r="T532">
        <v>5</v>
      </c>
      <c r="U532">
        <v>0</v>
      </c>
      <c r="V532">
        <v>0</v>
      </c>
      <c r="W532">
        <v>0</v>
      </c>
      <c r="X532">
        <v>4.5906132275444262</v>
      </c>
      <c r="Y532">
        <v>0</v>
      </c>
      <c r="Z532">
        <v>0</v>
      </c>
      <c r="AA532">
        <v>0</v>
      </c>
      <c r="AB532">
        <v>0.14772548504045835</v>
      </c>
      <c r="AC532">
        <v>0</v>
      </c>
      <c r="AD532">
        <v>0</v>
      </c>
      <c r="AE532">
        <v>4.7383387125848841</v>
      </c>
    </row>
    <row r="533" spans="1:31" x14ac:dyDescent="0.25">
      <c r="A533">
        <v>2142923</v>
      </c>
      <c r="B533">
        <v>1</v>
      </c>
      <c r="C533" t="s">
        <v>80</v>
      </c>
      <c r="D533" t="s">
        <v>103</v>
      </c>
      <c r="E533" t="s">
        <v>131</v>
      </c>
      <c r="F533" t="s">
        <v>1750</v>
      </c>
      <c r="G533" t="s">
        <v>231</v>
      </c>
      <c r="H533" t="s">
        <v>134</v>
      </c>
      <c r="I533" t="s">
        <v>135</v>
      </c>
      <c r="J533" t="s">
        <v>136</v>
      </c>
      <c r="K533" t="s">
        <v>137</v>
      </c>
      <c r="L533" t="s">
        <v>1751</v>
      </c>
      <c r="M533" t="s">
        <v>1752</v>
      </c>
      <c r="N533">
        <v>1.059722222</v>
      </c>
      <c r="O533">
        <v>0</v>
      </c>
      <c r="P533">
        <v>1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0.35931162568220831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0.35931162568220831</v>
      </c>
    </row>
    <row r="534" spans="1:31" x14ac:dyDescent="0.25">
      <c r="A534">
        <v>2142926</v>
      </c>
      <c r="B534">
        <v>1</v>
      </c>
      <c r="C534" t="s">
        <v>80</v>
      </c>
      <c r="D534" t="s">
        <v>82</v>
      </c>
      <c r="E534" t="s">
        <v>206</v>
      </c>
      <c r="F534" t="s">
        <v>507</v>
      </c>
      <c r="G534" t="s">
        <v>171</v>
      </c>
      <c r="H534" t="s">
        <v>134</v>
      </c>
      <c r="I534" t="s">
        <v>135</v>
      </c>
      <c r="J534" t="s">
        <v>136</v>
      </c>
      <c r="K534" t="s">
        <v>137</v>
      </c>
      <c r="L534" t="s">
        <v>1753</v>
      </c>
      <c r="M534" t="s">
        <v>1754</v>
      </c>
      <c r="N534">
        <v>0.55000000000000004</v>
      </c>
      <c r="O534">
        <v>0</v>
      </c>
      <c r="P534">
        <v>79</v>
      </c>
      <c r="Q534">
        <v>0</v>
      </c>
      <c r="R534">
        <v>0</v>
      </c>
      <c r="S534">
        <v>0</v>
      </c>
      <c r="T534">
        <v>21</v>
      </c>
      <c r="U534">
        <v>0</v>
      </c>
      <c r="V534">
        <v>0</v>
      </c>
      <c r="W534">
        <v>0</v>
      </c>
      <c r="X534">
        <v>7.2635113129094995</v>
      </c>
      <c r="Y534">
        <v>0</v>
      </c>
      <c r="Z534">
        <v>0</v>
      </c>
      <c r="AA534">
        <v>0</v>
      </c>
      <c r="AB534">
        <v>20.122435512195501</v>
      </c>
      <c r="AC534">
        <v>0</v>
      </c>
      <c r="AD534">
        <v>0</v>
      </c>
      <c r="AE534">
        <v>27.385946825105002</v>
      </c>
    </row>
    <row r="535" spans="1:31" x14ac:dyDescent="0.25">
      <c r="A535">
        <v>2142937</v>
      </c>
      <c r="B535">
        <v>1</v>
      </c>
      <c r="C535" t="s">
        <v>81</v>
      </c>
      <c r="D535" t="s">
        <v>119</v>
      </c>
      <c r="E535" t="s">
        <v>174</v>
      </c>
      <c r="F535" t="s">
        <v>1755</v>
      </c>
      <c r="G535" t="s">
        <v>187</v>
      </c>
      <c r="H535" t="s">
        <v>134</v>
      </c>
      <c r="I535" t="s">
        <v>135</v>
      </c>
      <c r="J535" t="s">
        <v>136</v>
      </c>
      <c r="K535" t="s">
        <v>137</v>
      </c>
      <c r="L535" t="s">
        <v>1756</v>
      </c>
      <c r="M535" t="s">
        <v>1757</v>
      </c>
      <c r="N535">
        <v>1.3830555550000001</v>
      </c>
      <c r="O535">
        <v>0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7.6079313264950002E-2</v>
      </c>
      <c r="AA535">
        <v>0</v>
      </c>
      <c r="AB535">
        <v>0</v>
      </c>
      <c r="AC535">
        <v>0</v>
      </c>
      <c r="AD535">
        <v>0</v>
      </c>
      <c r="AE535">
        <v>7.6079313264950002E-2</v>
      </c>
    </row>
    <row r="536" spans="1:31" x14ac:dyDescent="0.25">
      <c r="A536">
        <v>2142939</v>
      </c>
      <c r="B536">
        <v>1</v>
      </c>
      <c r="C536" t="s">
        <v>80</v>
      </c>
      <c r="D536" t="s">
        <v>105</v>
      </c>
      <c r="E536" t="s">
        <v>146</v>
      </c>
      <c r="F536" t="s">
        <v>1758</v>
      </c>
      <c r="G536" t="s">
        <v>1447</v>
      </c>
      <c r="H536" t="s">
        <v>143</v>
      </c>
      <c r="I536" t="s">
        <v>135</v>
      </c>
      <c r="J536" t="s">
        <v>136</v>
      </c>
      <c r="K536" t="s">
        <v>137</v>
      </c>
      <c r="L536" t="s">
        <v>1759</v>
      </c>
      <c r="M536" t="s">
        <v>1760</v>
      </c>
      <c r="N536">
        <v>0.54611111099999998</v>
      </c>
      <c r="O536">
        <v>1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8.3839676799999999E-2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8.3839676799999999E-2</v>
      </c>
    </row>
    <row r="537" spans="1:31" x14ac:dyDescent="0.25">
      <c r="A537">
        <v>2142940</v>
      </c>
      <c r="B537">
        <v>1</v>
      </c>
      <c r="C537" t="s">
        <v>81</v>
      </c>
      <c r="D537" t="s">
        <v>118</v>
      </c>
      <c r="E537" t="s">
        <v>131</v>
      </c>
      <c r="F537" t="s">
        <v>1761</v>
      </c>
      <c r="G537" t="s">
        <v>133</v>
      </c>
      <c r="H537" t="s">
        <v>134</v>
      </c>
      <c r="I537" t="s">
        <v>135</v>
      </c>
      <c r="J537" t="s">
        <v>136</v>
      </c>
      <c r="K537" t="s">
        <v>137</v>
      </c>
      <c r="L537" t="s">
        <v>1762</v>
      </c>
      <c r="M537" t="s">
        <v>1763</v>
      </c>
      <c r="N537">
        <v>1.2852777769999999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4.550110977770834E-2</v>
      </c>
      <c r="AC537">
        <v>0</v>
      </c>
      <c r="AD537">
        <v>0</v>
      </c>
      <c r="AE537">
        <v>4.550110977770834E-2</v>
      </c>
    </row>
    <row r="538" spans="1:31" x14ac:dyDescent="0.25">
      <c r="A538">
        <v>2142941</v>
      </c>
      <c r="B538">
        <v>1</v>
      </c>
      <c r="C538" t="s">
        <v>80</v>
      </c>
      <c r="D538" t="s">
        <v>98</v>
      </c>
      <c r="E538" t="s">
        <v>174</v>
      </c>
      <c r="F538" t="s">
        <v>1764</v>
      </c>
      <c r="G538" t="s">
        <v>187</v>
      </c>
      <c r="H538" t="s">
        <v>134</v>
      </c>
      <c r="I538" t="s">
        <v>135</v>
      </c>
      <c r="J538" t="s">
        <v>136</v>
      </c>
      <c r="K538" t="s">
        <v>137</v>
      </c>
      <c r="L538" t="s">
        <v>1765</v>
      </c>
      <c r="M538" t="s">
        <v>1766</v>
      </c>
      <c r="N538">
        <v>1.5449999999999999</v>
      </c>
      <c r="O538">
        <v>0</v>
      </c>
      <c r="P538">
        <v>5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1.7634915276185004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1.7634915276185004</v>
      </c>
    </row>
    <row r="539" spans="1:31" x14ac:dyDescent="0.25">
      <c r="A539">
        <v>2142943</v>
      </c>
      <c r="B539">
        <v>1</v>
      </c>
      <c r="C539" t="s">
        <v>81</v>
      </c>
      <c r="D539" t="s">
        <v>127</v>
      </c>
      <c r="E539" t="s">
        <v>174</v>
      </c>
      <c r="F539" t="s">
        <v>1767</v>
      </c>
      <c r="G539" t="s">
        <v>384</v>
      </c>
      <c r="H539" t="s">
        <v>134</v>
      </c>
      <c r="I539" t="s">
        <v>135</v>
      </c>
      <c r="J539" t="s">
        <v>136</v>
      </c>
      <c r="K539" t="s">
        <v>137</v>
      </c>
      <c r="L539" t="s">
        <v>1768</v>
      </c>
      <c r="M539" t="s">
        <v>1769</v>
      </c>
      <c r="N539">
        <v>2.1552777769999998</v>
      </c>
      <c r="O539">
        <v>0</v>
      </c>
      <c r="P539">
        <v>6</v>
      </c>
      <c r="Q539">
        <v>0</v>
      </c>
      <c r="R539">
        <v>0</v>
      </c>
      <c r="S539">
        <v>0</v>
      </c>
      <c r="T539">
        <v>1</v>
      </c>
      <c r="U539">
        <v>0</v>
      </c>
      <c r="V539">
        <v>0</v>
      </c>
      <c r="W539">
        <v>0</v>
      </c>
      <c r="X539">
        <v>2.6472101621332502</v>
      </c>
      <c r="Y539">
        <v>0</v>
      </c>
      <c r="Z539">
        <v>0</v>
      </c>
      <c r="AA539">
        <v>0</v>
      </c>
      <c r="AB539">
        <v>1.2260763339797918</v>
      </c>
      <c r="AC539">
        <v>0</v>
      </c>
      <c r="AD539">
        <v>0</v>
      </c>
      <c r="AE539">
        <v>3.873286496113042</v>
      </c>
    </row>
    <row r="540" spans="1:31" x14ac:dyDescent="0.25">
      <c r="A540">
        <v>2142944</v>
      </c>
      <c r="B540">
        <v>1</v>
      </c>
      <c r="C540" t="s">
        <v>80</v>
      </c>
      <c r="D540" t="s">
        <v>97</v>
      </c>
      <c r="E540" t="s">
        <v>174</v>
      </c>
      <c r="F540" t="s">
        <v>1770</v>
      </c>
      <c r="G540" t="s">
        <v>374</v>
      </c>
      <c r="H540" t="s">
        <v>134</v>
      </c>
      <c r="I540" t="s">
        <v>135</v>
      </c>
      <c r="J540" t="s">
        <v>136</v>
      </c>
      <c r="K540" t="s">
        <v>137</v>
      </c>
      <c r="L540" t="s">
        <v>1771</v>
      </c>
      <c r="M540" t="s">
        <v>1772</v>
      </c>
      <c r="N540">
        <v>2.6183333329999998</v>
      </c>
      <c r="O540">
        <v>0</v>
      </c>
      <c r="P540">
        <v>3</v>
      </c>
      <c r="Q540">
        <v>0</v>
      </c>
      <c r="R540">
        <v>6</v>
      </c>
      <c r="S540">
        <v>0</v>
      </c>
      <c r="T540">
        <v>3</v>
      </c>
      <c r="U540">
        <v>0</v>
      </c>
      <c r="V540">
        <v>0</v>
      </c>
      <c r="W540">
        <v>0</v>
      </c>
      <c r="X540">
        <v>1.3734180919810168</v>
      </c>
      <c r="Y540">
        <v>0</v>
      </c>
      <c r="Z540">
        <v>19.773876968454267</v>
      </c>
      <c r="AA540">
        <v>0</v>
      </c>
      <c r="AB540">
        <v>22.811248115713752</v>
      </c>
      <c r="AC540">
        <v>0</v>
      </c>
      <c r="AD540">
        <v>0</v>
      </c>
      <c r="AE540">
        <v>43.958543176149036</v>
      </c>
    </row>
    <row r="541" spans="1:31" x14ac:dyDescent="0.25">
      <c r="A541">
        <v>2142946</v>
      </c>
      <c r="B541">
        <v>1</v>
      </c>
      <c r="C541" t="s">
        <v>80</v>
      </c>
      <c r="D541" t="s">
        <v>85</v>
      </c>
      <c r="E541" t="s">
        <v>131</v>
      </c>
      <c r="F541" t="s">
        <v>1773</v>
      </c>
      <c r="G541" t="s">
        <v>300</v>
      </c>
      <c r="H541" t="s">
        <v>134</v>
      </c>
      <c r="I541" t="s">
        <v>135</v>
      </c>
      <c r="J541" t="s">
        <v>3</v>
      </c>
      <c r="K541" t="s">
        <v>137</v>
      </c>
      <c r="L541" t="s">
        <v>1774</v>
      </c>
      <c r="M541" t="s">
        <v>1775</v>
      </c>
      <c r="N541">
        <v>4.4555555550000001</v>
      </c>
      <c r="O541">
        <v>0</v>
      </c>
      <c r="P541">
        <v>6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3.6728620754593333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3.6728620754593333</v>
      </c>
    </row>
    <row r="542" spans="1:31" x14ac:dyDescent="0.25">
      <c r="A542">
        <v>2142947</v>
      </c>
      <c r="B542">
        <v>1</v>
      </c>
      <c r="C542" t="s">
        <v>80</v>
      </c>
      <c r="D542" t="s">
        <v>104</v>
      </c>
      <c r="E542" t="s">
        <v>146</v>
      </c>
      <c r="F542" t="s">
        <v>1776</v>
      </c>
      <c r="G542" t="s">
        <v>167</v>
      </c>
      <c r="H542" t="s">
        <v>143</v>
      </c>
      <c r="I542" t="s">
        <v>135</v>
      </c>
      <c r="J542" t="s">
        <v>136</v>
      </c>
      <c r="K542" t="s">
        <v>137</v>
      </c>
      <c r="L542" t="s">
        <v>1777</v>
      </c>
      <c r="M542" t="s">
        <v>1778</v>
      </c>
      <c r="N542">
        <v>1.753055555</v>
      </c>
      <c r="O542">
        <v>5</v>
      </c>
      <c r="P542">
        <v>6</v>
      </c>
      <c r="Q542">
        <v>22</v>
      </c>
      <c r="R542">
        <v>17</v>
      </c>
      <c r="S542">
        <v>13</v>
      </c>
      <c r="T542">
        <v>5</v>
      </c>
      <c r="U542">
        <v>6</v>
      </c>
      <c r="V542">
        <v>0</v>
      </c>
      <c r="W542">
        <v>4.9572163956818756</v>
      </c>
      <c r="X542">
        <v>1.8782723941775417</v>
      </c>
      <c r="Y542">
        <v>31.301704556972886</v>
      </c>
      <c r="Z542">
        <v>1.8624202235168836</v>
      </c>
      <c r="AA542">
        <v>173.38203366707731</v>
      </c>
      <c r="AB542">
        <v>7.054412527564236</v>
      </c>
      <c r="AC542">
        <v>1412.1717152898348</v>
      </c>
      <c r="AD542">
        <v>0</v>
      </c>
      <c r="AE542">
        <v>1632.6077750548254</v>
      </c>
    </row>
    <row r="543" spans="1:31" x14ac:dyDescent="0.25">
      <c r="A543">
        <v>2142950</v>
      </c>
      <c r="B543">
        <v>1</v>
      </c>
      <c r="C543" t="s">
        <v>81</v>
      </c>
      <c r="D543" t="s">
        <v>128</v>
      </c>
      <c r="E543" t="s">
        <v>161</v>
      </c>
      <c r="F543" t="s">
        <v>1779</v>
      </c>
      <c r="G543" t="s">
        <v>235</v>
      </c>
      <c r="H543" t="s">
        <v>134</v>
      </c>
      <c r="I543" t="s">
        <v>135</v>
      </c>
      <c r="J543" t="s">
        <v>136</v>
      </c>
      <c r="K543" t="s">
        <v>236</v>
      </c>
      <c r="L543" t="s">
        <v>1780</v>
      </c>
      <c r="M543" t="s">
        <v>1781</v>
      </c>
      <c r="N543">
        <v>1.6825000000000001</v>
      </c>
      <c r="O543">
        <v>0</v>
      </c>
      <c r="P543">
        <v>507</v>
      </c>
      <c r="Q543">
        <v>0</v>
      </c>
      <c r="R543">
        <v>0</v>
      </c>
      <c r="S543">
        <v>0</v>
      </c>
      <c r="T543">
        <v>111</v>
      </c>
      <c r="U543">
        <v>0</v>
      </c>
      <c r="V543">
        <v>0</v>
      </c>
      <c r="W543">
        <v>0</v>
      </c>
      <c r="X543">
        <v>145.90933580981849</v>
      </c>
      <c r="Y543">
        <v>0</v>
      </c>
      <c r="Z543">
        <v>0</v>
      </c>
      <c r="AA543">
        <v>0</v>
      </c>
      <c r="AB543">
        <v>135.41596045930726</v>
      </c>
      <c r="AC543">
        <v>0</v>
      </c>
      <c r="AD543">
        <v>0</v>
      </c>
      <c r="AE543">
        <v>281.32529626912572</v>
      </c>
    </row>
    <row r="544" spans="1:31" x14ac:dyDescent="0.25">
      <c r="A544">
        <v>2142951</v>
      </c>
      <c r="B544">
        <v>1</v>
      </c>
      <c r="C544" t="s">
        <v>80</v>
      </c>
      <c r="D544" t="s">
        <v>94</v>
      </c>
      <c r="E544" t="s">
        <v>131</v>
      </c>
      <c r="F544" t="s">
        <v>1782</v>
      </c>
      <c r="G544" t="s">
        <v>300</v>
      </c>
      <c r="H544" t="s">
        <v>134</v>
      </c>
      <c r="I544" t="s">
        <v>135</v>
      </c>
      <c r="J544" t="s">
        <v>3</v>
      </c>
      <c r="K544" t="s">
        <v>137</v>
      </c>
      <c r="L544" t="s">
        <v>1783</v>
      </c>
      <c r="M544" t="s">
        <v>1784</v>
      </c>
      <c r="N544">
        <v>1.5636111109999999</v>
      </c>
      <c r="O544">
        <v>0</v>
      </c>
      <c r="P544">
        <v>2</v>
      </c>
      <c r="Q544">
        <v>0</v>
      </c>
      <c r="R544">
        <v>0</v>
      </c>
      <c r="S544">
        <v>0</v>
      </c>
      <c r="T544">
        <v>1</v>
      </c>
      <c r="U544">
        <v>0</v>
      </c>
      <c r="V544">
        <v>0</v>
      </c>
      <c r="W544">
        <v>0</v>
      </c>
      <c r="X544">
        <v>0.38038888675275007</v>
      </c>
      <c r="Y544">
        <v>0</v>
      </c>
      <c r="Z544">
        <v>0</v>
      </c>
      <c r="AA544">
        <v>0</v>
      </c>
      <c r="AB544">
        <v>0.44209912690810832</v>
      </c>
      <c r="AC544">
        <v>0</v>
      </c>
      <c r="AD544">
        <v>0</v>
      </c>
      <c r="AE544">
        <v>0.82248801366085833</v>
      </c>
    </row>
    <row r="545" spans="1:31" x14ac:dyDescent="0.25">
      <c r="A545">
        <v>2142952</v>
      </c>
      <c r="B545">
        <v>1</v>
      </c>
      <c r="C545" t="s">
        <v>80</v>
      </c>
      <c r="D545" t="s">
        <v>96</v>
      </c>
      <c r="E545" t="s">
        <v>131</v>
      </c>
      <c r="F545" t="s">
        <v>1785</v>
      </c>
      <c r="G545" t="s">
        <v>171</v>
      </c>
      <c r="H545" t="s">
        <v>134</v>
      </c>
      <c r="I545" t="s">
        <v>135</v>
      </c>
      <c r="J545" t="s">
        <v>136</v>
      </c>
      <c r="K545" t="s">
        <v>137</v>
      </c>
      <c r="L545" t="s">
        <v>1786</v>
      </c>
      <c r="M545" t="s">
        <v>1787</v>
      </c>
      <c r="N545">
        <v>3.7102777769999999</v>
      </c>
      <c r="O545">
        <v>0</v>
      </c>
      <c r="P545">
        <v>1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1.2515482173330001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1.2515482173330001</v>
      </c>
    </row>
    <row r="546" spans="1:31" x14ac:dyDescent="0.25">
      <c r="A546">
        <v>2142955</v>
      </c>
      <c r="B546">
        <v>1</v>
      </c>
      <c r="C546" t="s">
        <v>80</v>
      </c>
      <c r="D546" t="s">
        <v>83</v>
      </c>
      <c r="E546" t="s">
        <v>131</v>
      </c>
      <c r="F546" t="s">
        <v>1788</v>
      </c>
      <c r="G546" t="s">
        <v>152</v>
      </c>
      <c r="H546" t="s">
        <v>134</v>
      </c>
      <c r="I546" t="s">
        <v>135</v>
      </c>
      <c r="J546" t="s">
        <v>136</v>
      </c>
      <c r="K546" t="s">
        <v>137</v>
      </c>
      <c r="L546" t="s">
        <v>1789</v>
      </c>
      <c r="M546" t="s">
        <v>1790</v>
      </c>
      <c r="N546">
        <v>1.1311111110000001</v>
      </c>
      <c r="O546">
        <v>0</v>
      </c>
      <c r="P546">
        <v>1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0.99624112959629174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0.99624112959629174</v>
      </c>
    </row>
    <row r="547" spans="1:31" x14ac:dyDescent="0.25">
      <c r="A547">
        <v>2142956</v>
      </c>
      <c r="B547">
        <v>1</v>
      </c>
      <c r="C547" t="s">
        <v>81</v>
      </c>
      <c r="D547" t="s">
        <v>120</v>
      </c>
      <c r="E547" t="s">
        <v>174</v>
      </c>
      <c r="F547" t="s">
        <v>1791</v>
      </c>
      <c r="G547" t="s">
        <v>171</v>
      </c>
      <c r="H547" t="s">
        <v>134</v>
      </c>
      <c r="I547" t="s">
        <v>135</v>
      </c>
      <c r="J547" t="s">
        <v>136</v>
      </c>
      <c r="K547" t="s">
        <v>137</v>
      </c>
      <c r="L547" t="s">
        <v>1792</v>
      </c>
      <c r="M547" t="s">
        <v>1793</v>
      </c>
      <c r="N547">
        <v>1.340833333</v>
      </c>
      <c r="O547">
        <v>0</v>
      </c>
      <c r="P547">
        <v>30</v>
      </c>
      <c r="Q547">
        <v>0</v>
      </c>
      <c r="R547">
        <v>1</v>
      </c>
      <c r="S547">
        <v>0</v>
      </c>
      <c r="T547">
        <v>1</v>
      </c>
      <c r="U547">
        <v>0</v>
      </c>
      <c r="V547">
        <v>0</v>
      </c>
      <c r="W547">
        <v>0</v>
      </c>
      <c r="X547">
        <v>5.5021210698765426</v>
      </c>
      <c r="Y547">
        <v>0</v>
      </c>
      <c r="Z547">
        <v>0.14545758205307502</v>
      </c>
      <c r="AA547">
        <v>0</v>
      </c>
      <c r="AB547">
        <v>4.8491841537974992E-2</v>
      </c>
      <c r="AC547">
        <v>0</v>
      </c>
      <c r="AD547">
        <v>0</v>
      </c>
      <c r="AE547">
        <v>5.6960704934675919</v>
      </c>
    </row>
    <row r="548" spans="1:31" x14ac:dyDescent="0.25">
      <c r="A548">
        <v>2142958</v>
      </c>
      <c r="B548">
        <v>1</v>
      </c>
      <c r="C548" t="s">
        <v>81</v>
      </c>
      <c r="D548" t="s">
        <v>123</v>
      </c>
      <c r="E548" t="s">
        <v>131</v>
      </c>
      <c r="F548" t="s">
        <v>1794</v>
      </c>
      <c r="G548" t="s">
        <v>152</v>
      </c>
      <c r="H548" t="s">
        <v>134</v>
      </c>
      <c r="I548" t="s">
        <v>135</v>
      </c>
      <c r="J548" t="s">
        <v>136</v>
      </c>
      <c r="K548" t="s">
        <v>137</v>
      </c>
      <c r="L548" t="s">
        <v>1795</v>
      </c>
      <c r="M548" t="s">
        <v>1796</v>
      </c>
      <c r="N548">
        <v>0.99611111100000005</v>
      </c>
      <c r="O548">
        <v>0</v>
      </c>
      <c r="P548">
        <v>1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0.19020991585499999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0.19020991585499999</v>
      </c>
    </row>
    <row r="549" spans="1:31" x14ac:dyDescent="0.25">
      <c r="A549">
        <v>2142964</v>
      </c>
      <c r="B549">
        <v>1</v>
      </c>
      <c r="C549" t="s">
        <v>80</v>
      </c>
      <c r="D549" t="s">
        <v>94</v>
      </c>
      <c r="E549" t="s">
        <v>174</v>
      </c>
      <c r="F549" t="s">
        <v>1797</v>
      </c>
      <c r="G549" t="s">
        <v>163</v>
      </c>
      <c r="H549" t="s">
        <v>134</v>
      </c>
      <c r="I549" t="s">
        <v>135</v>
      </c>
      <c r="J549" t="s">
        <v>136</v>
      </c>
      <c r="K549" t="s">
        <v>137</v>
      </c>
      <c r="L549" t="s">
        <v>1798</v>
      </c>
      <c r="M549" t="s">
        <v>1799</v>
      </c>
      <c r="N549">
        <v>1.653888888</v>
      </c>
      <c r="O549">
        <v>0</v>
      </c>
      <c r="P549">
        <v>91</v>
      </c>
      <c r="Q549">
        <v>0</v>
      </c>
      <c r="R549">
        <v>0</v>
      </c>
      <c r="S549">
        <v>0</v>
      </c>
      <c r="T549">
        <v>6</v>
      </c>
      <c r="U549">
        <v>0</v>
      </c>
      <c r="V549">
        <v>0</v>
      </c>
      <c r="W549">
        <v>0</v>
      </c>
      <c r="X549">
        <v>28.252689942301796</v>
      </c>
      <c r="Y549">
        <v>0</v>
      </c>
      <c r="Z549">
        <v>0</v>
      </c>
      <c r="AA549">
        <v>0</v>
      </c>
      <c r="AB549">
        <v>1.98559079448995</v>
      </c>
      <c r="AC549">
        <v>0</v>
      </c>
      <c r="AD549">
        <v>0</v>
      </c>
      <c r="AE549">
        <v>30.238280736791747</v>
      </c>
    </row>
    <row r="550" spans="1:31" x14ac:dyDescent="0.25">
      <c r="A550">
        <v>2142966</v>
      </c>
      <c r="B550">
        <v>1</v>
      </c>
      <c r="C550" t="s">
        <v>81</v>
      </c>
      <c r="D550" t="s">
        <v>124</v>
      </c>
      <c r="E550" t="s">
        <v>161</v>
      </c>
      <c r="F550" t="s">
        <v>1800</v>
      </c>
      <c r="G550" t="s">
        <v>215</v>
      </c>
      <c r="H550" t="s">
        <v>134</v>
      </c>
      <c r="I550" t="s">
        <v>135</v>
      </c>
      <c r="J550" t="s">
        <v>136</v>
      </c>
      <c r="K550" t="s">
        <v>137</v>
      </c>
      <c r="L550" t="s">
        <v>1801</v>
      </c>
      <c r="M550" t="s">
        <v>1802</v>
      </c>
      <c r="N550">
        <v>0.75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21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3.4815675266774995</v>
      </c>
      <c r="AC550">
        <v>0</v>
      </c>
      <c r="AD550">
        <v>0</v>
      </c>
      <c r="AE550">
        <v>3.4815675266774995</v>
      </c>
    </row>
    <row r="551" spans="1:31" x14ac:dyDescent="0.25">
      <c r="A551">
        <v>2142968</v>
      </c>
      <c r="B551">
        <v>1</v>
      </c>
      <c r="C551" t="s">
        <v>80</v>
      </c>
      <c r="D551" t="s">
        <v>102</v>
      </c>
      <c r="E551" t="s">
        <v>131</v>
      </c>
      <c r="F551" t="s">
        <v>1803</v>
      </c>
      <c r="G551" t="s">
        <v>300</v>
      </c>
      <c r="H551" t="s">
        <v>134</v>
      </c>
      <c r="I551" t="s">
        <v>135</v>
      </c>
      <c r="J551" t="s">
        <v>136</v>
      </c>
      <c r="K551" t="s">
        <v>137</v>
      </c>
      <c r="L551" t="s">
        <v>1804</v>
      </c>
      <c r="M551" t="s">
        <v>1805</v>
      </c>
      <c r="N551">
        <v>1.696388888</v>
      </c>
      <c r="O551">
        <v>0</v>
      </c>
      <c r="P551">
        <v>3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1.1927385296200002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1.1927385296200002</v>
      </c>
    </row>
    <row r="552" spans="1:31" x14ac:dyDescent="0.25">
      <c r="A552">
        <v>2142971</v>
      </c>
      <c r="B552">
        <v>1</v>
      </c>
      <c r="C552" t="s">
        <v>80</v>
      </c>
      <c r="D552" t="s">
        <v>105</v>
      </c>
      <c r="E552" t="s">
        <v>146</v>
      </c>
      <c r="F552" t="s">
        <v>1806</v>
      </c>
      <c r="G552" t="s">
        <v>226</v>
      </c>
      <c r="H552" t="s">
        <v>143</v>
      </c>
      <c r="I552" t="s">
        <v>135</v>
      </c>
      <c r="J552" t="s">
        <v>136</v>
      </c>
      <c r="K552" t="s">
        <v>137</v>
      </c>
      <c r="L552" t="s">
        <v>1807</v>
      </c>
      <c r="M552" t="s">
        <v>1808</v>
      </c>
      <c r="N552">
        <v>0.336388888</v>
      </c>
      <c r="O552">
        <v>0</v>
      </c>
      <c r="P552">
        <v>0</v>
      </c>
      <c r="Q552">
        <v>1</v>
      </c>
      <c r="R552">
        <v>0</v>
      </c>
      <c r="S552">
        <v>2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1.5077901729441254</v>
      </c>
      <c r="Z552">
        <v>0</v>
      </c>
      <c r="AA552">
        <v>23.134927817507918</v>
      </c>
      <c r="AB552">
        <v>0</v>
      </c>
      <c r="AC552">
        <v>0</v>
      </c>
      <c r="AD552">
        <v>0</v>
      </c>
      <c r="AE552">
        <v>24.642717990452045</v>
      </c>
    </row>
    <row r="553" spans="1:31" x14ac:dyDescent="0.25">
      <c r="A553">
        <v>2142975</v>
      </c>
      <c r="B553">
        <v>1</v>
      </c>
      <c r="C553" t="s">
        <v>81</v>
      </c>
      <c r="D553" t="s">
        <v>116</v>
      </c>
      <c r="E553" t="s">
        <v>196</v>
      </c>
      <c r="F553" t="s">
        <v>1809</v>
      </c>
      <c r="G553" t="s">
        <v>142</v>
      </c>
      <c r="H553" t="s">
        <v>143</v>
      </c>
      <c r="I553" t="s">
        <v>135</v>
      </c>
      <c r="J553" t="s">
        <v>136</v>
      </c>
      <c r="K553" t="s">
        <v>137</v>
      </c>
      <c r="L553" t="s">
        <v>1810</v>
      </c>
      <c r="M553" t="s">
        <v>1811</v>
      </c>
      <c r="N553">
        <v>0.27444444400000001</v>
      </c>
      <c r="O553">
        <v>0</v>
      </c>
      <c r="P553">
        <v>669</v>
      </c>
      <c r="Q553">
        <v>0</v>
      </c>
      <c r="R553">
        <v>67</v>
      </c>
      <c r="S553">
        <v>2</v>
      </c>
      <c r="T553">
        <v>84</v>
      </c>
      <c r="U553">
        <v>0</v>
      </c>
      <c r="V553">
        <v>0</v>
      </c>
      <c r="W553">
        <v>0</v>
      </c>
      <c r="X553">
        <v>22.941693404667269</v>
      </c>
      <c r="Y553">
        <v>0</v>
      </c>
      <c r="Z553">
        <v>1.4748441218992001</v>
      </c>
      <c r="AA553">
        <v>3.8846452746291669</v>
      </c>
      <c r="AB553">
        <v>25.005971077610464</v>
      </c>
      <c r="AC553">
        <v>0</v>
      </c>
      <c r="AD553">
        <v>0</v>
      </c>
      <c r="AE553">
        <v>53.307153878806105</v>
      </c>
    </row>
    <row r="554" spans="1:31" x14ac:dyDescent="0.25">
      <c r="A554">
        <v>2142976</v>
      </c>
      <c r="B554">
        <v>1</v>
      </c>
      <c r="C554" t="s">
        <v>80</v>
      </c>
      <c r="D554" t="s">
        <v>96</v>
      </c>
      <c r="E554" t="s">
        <v>131</v>
      </c>
      <c r="F554" t="s">
        <v>1812</v>
      </c>
      <c r="G554" t="s">
        <v>152</v>
      </c>
      <c r="H554" t="s">
        <v>134</v>
      </c>
      <c r="I554" t="s">
        <v>135</v>
      </c>
      <c r="J554" t="s">
        <v>136</v>
      </c>
      <c r="K554" t="s">
        <v>137</v>
      </c>
      <c r="L554" t="s">
        <v>1813</v>
      </c>
      <c r="M554" t="s">
        <v>1814</v>
      </c>
      <c r="N554">
        <v>5.0274999999999999</v>
      </c>
      <c r="O554">
        <v>0</v>
      </c>
      <c r="P554">
        <v>1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0.66637536764808325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0.66637536764808325</v>
      </c>
    </row>
    <row r="555" spans="1:31" x14ac:dyDescent="0.25">
      <c r="A555">
        <v>2142977</v>
      </c>
      <c r="B555">
        <v>1</v>
      </c>
      <c r="C555" t="s">
        <v>81</v>
      </c>
      <c r="D555" t="s">
        <v>128</v>
      </c>
      <c r="E555" t="s">
        <v>131</v>
      </c>
      <c r="F555" t="s">
        <v>1815</v>
      </c>
      <c r="G555" t="s">
        <v>152</v>
      </c>
      <c r="H555" t="s">
        <v>134</v>
      </c>
      <c r="I555" t="s">
        <v>135</v>
      </c>
      <c r="J555" t="s">
        <v>136</v>
      </c>
      <c r="K555" t="s">
        <v>137</v>
      </c>
      <c r="L555" t="s">
        <v>1816</v>
      </c>
      <c r="M555" t="s">
        <v>1817</v>
      </c>
      <c r="N555">
        <v>2.8483333329999998</v>
      </c>
      <c r="O555">
        <v>0</v>
      </c>
      <c r="P555">
        <v>6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8.7431446968495532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8.7431446968495532</v>
      </c>
    </row>
    <row r="556" spans="1:31" x14ac:dyDescent="0.25">
      <c r="A556">
        <v>2142978</v>
      </c>
      <c r="B556">
        <v>1</v>
      </c>
      <c r="C556" t="s">
        <v>81</v>
      </c>
      <c r="D556" t="s">
        <v>123</v>
      </c>
      <c r="E556" t="s">
        <v>196</v>
      </c>
      <c r="F556" t="s">
        <v>1818</v>
      </c>
      <c r="G556" t="s">
        <v>142</v>
      </c>
      <c r="H556" t="s">
        <v>143</v>
      </c>
      <c r="I556" t="s">
        <v>135</v>
      </c>
      <c r="J556" t="s">
        <v>136</v>
      </c>
      <c r="K556" t="s">
        <v>137</v>
      </c>
      <c r="L556" t="s">
        <v>1819</v>
      </c>
      <c r="M556" t="s">
        <v>1820</v>
      </c>
      <c r="N556">
        <v>0.33333333300000001</v>
      </c>
      <c r="O556">
        <v>0</v>
      </c>
      <c r="P556">
        <v>334</v>
      </c>
      <c r="Q556">
        <v>119</v>
      </c>
      <c r="R556">
        <v>45</v>
      </c>
      <c r="S556">
        <v>10</v>
      </c>
      <c r="T556">
        <v>27</v>
      </c>
      <c r="U556">
        <v>0</v>
      </c>
      <c r="V556">
        <v>0</v>
      </c>
      <c r="W556">
        <v>0</v>
      </c>
      <c r="X556">
        <v>14.050122108599998</v>
      </c>
      <c r="Y556">
        <v>38.314445183880004</v>
      </c>
      <c r="Z556">
        <v>4.577468238479999</v>
      </c>
      <c r="AA556">
        <v>2.1102257278666663</v>
      </c>
      <c r="AB556">
        <v>4.063222303829999</v>
      </c>
      <c r="AC556">
        <v>0</v>
      </c>
      <c r="AD556">
        <v>0</v>
      </c>
      <c r="AE556">
        <v>63.115483562656678</v>
      </c>
    </row>
    <row r="557" spans="1:31" x14ac:dyDescent="0.25">
      <c r="A557">
        <v>2142979</v>
      </c>
      <c r="B557">
        <v>1</v>
      </c>
      <c r="C557" t="s">
        <v>81</v>
      </c>
      <c r="D557" t="s">
        <v>123</v>
      </c>
      <c r="E557" t="s">
        <v>174</v>
      </c>
      <c r="F557" t="s">
        <v>1821</v>
      </c>
      <c r="G557" t="s">
        <v>187</v>
      </c>
      <c r="H557" t="s">
        <v>134</v>
      </c>
      <c r="I557" t="s">
        <v>135</v>
      </c>
      <c r="J557" t="s">
        <v>136</v>
      </c>
      <c r="K557" t="s">
        <v>137</v>
      </c>
      <c r="L557" t="s">
        <v>1822</v>
      </c>
      <c r="M557" t="s">
        <v>1823</v>
      </c>
      <c r="N557">
        <v>3.571111111</v>
      </c>
      <c r="O557">
        <v>0</v>
      </c>
      <c r="P557">
        <v>159</v>
      </c>
      <c r="Q557">
        <v>0</v>
      </c>
      <c r="R557">
        <v>0</v>
      </c>
      <c r="S557">
        <v>0</v>
      </c>
      <c r="T557">
        <v>5</v>
      </c>
      <c r="U557">
        <v>0</v>
      </c>
      <c r="V557">
        <v>0</v>
      </c>
      <c r="W557">
        <v>0</v>
      </c>
      <c r="X557">
        <v>137.65109961692474</v>
      </c>
      <c r="Y557">
        <v>0</v>
      </c>
      <c r="Z557">
        <v>0</v>
      </c>
      <c r="AA557">
        <v>0</v>
      </c>
      <c r="AB557">
        <v>1.5062998275006001</v>
      </c>
      <c r="AC557">
        <v>0</v>
      </c>
      <c r="AD557">
        <v>0</v>
      </c>
      <c r="AE557">
        <v>139.15739944442535</v>
      </c>
    </row>
    <row r="558" spans="1:31" x14ac:dyDescent="0.25">
      <c r="A558">
        <v>2142983</v>
      </c>
      <c r="B558">
        <v>1</v>
      </c>
      <c r="C558" t="s">
        <v>80</v>
      </c>
      <c r="D558" t="s">
        <v>93</v>
      </c>
      <c r="E558" t="s">
        <v>131</v>
      </c>
      <c r="F558" t="s">
        <v>1824</v>
      </c>
      <c r="G558" t="s">
        <v>133</v>
      </c>
      <c r="H558" t="s">
        <v>134</v>
      </c>
      <c r="I558" t="s">
        <v>135</v>
      </c>
      <c r="J558" t="s">
        <v>136</v>
      </c>
      <c r="K558" t="s">
        <v>137</v>
      </c>
      <c r="L558" t="s">
        <v>1825</v>
      </c>
      <c r="M558" t="s">
        <v>1826</v>
      </c>
      <c r="N558">
        <v>3.4330555550000001</v>
      </c>
      <c r="O558">
        <v>0</v>
      </c>
      <c r="P558">
        <v>3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2.6985590969625752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2.6985590969625752</v>
      </c>
    </row>
    <row r="559" spans="1:31" x14ac:dyDescent="0.25">
      <c r="A559">
        <v>2142984</v>
      </c>
      <c r="B559">
        <v>1</v>
      </c>
      <c r="C559" t="s">
        <v>80</v>
      </c>
      <c r="D559" t="s">
        <v>104</v>
      </c>
      <c r="E559" t="s">
        <v>131</v>
      </c>
      <c r="F559" t="s">
        <v>1827</v>
      </c>
      <c r="G559" t="s">
        <v>152</v>
      </c>
      <c r="H559" t="s">
        <v>134</v>
      </c>
      <c r="I559" t="s">
        <v>135</v>
      </c>
      <c r="J559" t="s">
        <v>136</v>
      </c>
      <c r="K559" t="s">
        <v>137</v>
      </c>
      <c r="L559" t="s">
        <v>1828</v>
      </c>
      <c r="M559" t="s">
        <v>1829</v>
      </c>
      <c r="N559">
        <v>4.2858333330000002</v>
      </c>
      <c r="O559">
        <v>0</v>
      </c>
      <c r="P559">
        <v>1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1.3286386927445668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1.3286386927445668</v>
      </c>
    </row>
    <row r="560" spans="1:31" x14ac:dyDescent="0.25">
      <c r="A560">
        <v>2142985</v>
      </c>
      <c r="B560">
        <v>1</v>
      </c>
      <c r="C560" t="s">
        <v>80</v>
      </c>
      <c r="D560" t="s">
        <v>82</v>
      </c>
      <c r="E560" t="s">
        <v>131</v>
      </c>
      <c r="F560" t="s">
        <v>1649</v>
      </c>
      <c r="G560" t="s">
        <v>133</v>
      </c>
      <c r="H560" t="s">
        <v>134</v>
      </c>
      <c r="I560" t="s">
        <v>135</v>
      </c>
      <c r="J560" t="s">
        <v>136</v>
      </c>
      <c r="K560" t="s">
        <v>137</v>
      </c>
      <c r="L560" t="s">
        <v>1830</v>
      </c>
      <c r="M560" t="s">
        <v>1831</v>
      </c>
      <c r="N560">
        <v>2.935277777</v>
      </c>
      <c r="O560">
        <v>0</v>
      </c>
      <c r="P560">
        <v>10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4.7471433111829509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4.7471433111829509</v>
      </c>
    </row>
    <row r="561" spans="1:31" x14ac:dyDescent="0.25">
      <c r="A561">
        <v>2142987</v>
      </c>
      <c r="B561">
        <v>1</v>
      </c>
      <c r="C561" t="s">
        <v>80</v>
      </c>
      <c r="D561" t="s">
        <v>93</v>
      </c>
      <c r="E561" t="s">
        <v>140</v>
      </c>
      <c r="F561" t="s">
        <v>271</v>
      </c>
      <c r="G561" t="s">
        <v>142</v>
      </c>
      <c r="H561" t="s">
        <v>143</v>
      </c>
      <c r="I561" t="s">
        <v>135</v>
      </c>
      <c r="J561" t="s">
        <v>136</v>
      </c>
      <c r="K561" t="s">
        <v>137</v>
      </c>
      <c r="L561" t="s">
        <v>1832</v>
      </c>
      <c r="M561" t="s">
        <v>1833</v>
      </c>
      <c r="N561">
        <v>0.95805555499999995</v>
      </c>
      <c r="O561">
        <v>0</v>
      </c>
      <c r="P561">
        <v>390</v>
      </c>
      <c r="Q561">
        <v>46</v>
      </c>
      <c r="R561">
        <v>322</v>
      </c>
      <c r="S561">
        <v>13</v>
      </c>
      <c r="T561">
        <v>202</v>
      </c>
      <c r="U561">
        <v>0</v>
      </c>
      <c r="V561">
        <v>0</v>
      </c>
      <c r="W561">
        <v>0</v>
      </c>
      <c r="X561">
        <v>62.303691074710869</v>
      </c>
      <c r="Y561">
        <v>21.677337386068071</v>
      </c>
      <c r="Z561">
        <v>130.90426375149443</v>
      </c>
      <c r="AA561">
        <v>65.661866251424215</v>
      </c>
      <c r="AB561">
        <v>177.95931054827585</v>
      </c>
      <c r="AC561">
        <v>0</v>
      </c>
      <c r="AD561">
        <v>0</v>
      </c>
      <c r="AE561">
        <v>458.50646901197342</v>
      </c>
    </row>
    <row r="562" spans="1:31" x14ac:dyDescent="0.25">
      <c r="A562">
        <v>2142989</v>
      </c>
      <c r="B562">
        <v>1</v>
      </c>
      <c r="C562" t="s">
        <v>80</v>
      </c>
      <c r="D562" t="s">
        <v>93</v>
      </c>
      <c r="E562" t="s">
        <v>131</v>
      </c>
      <c r="F562" t="s">
        <v>1834</v>
      </c>
      <c r="G562" t="s">
        <v>152</v>
      </c>
      <c r="H562" t="s">
        <v>134</v>
      </c>
      <c r="I562" t="s">
        <v>135</v>
      </c>
      <c r="J562" t="s">
        <v>136</v>
      </c>
      <c r="K562" t="s">
        <v>137</v>
      </c>
      <c r="L562" t="s">
        <v>1835</v>
      </c>
      <c r="M562" t="s">
        <v>1836</v>
      </c>
      <c r="N562">
        <v>6.2561111110000001</v>
      </c>
      <c r="O562">
        <v>0</v>
      </c>
      <c r="P562">
        <v>1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</row>
    <row r="563" spans="1:31" x14ac:dyDescent="0.25">
      <c r="A563">
        <v>2142990</v>
      </c>
      <c r="B563">
        <v>1</v>
      </c>
      <c r="C563" t="s">
        <v>81</v>
      </c>
      <c r="D563" t="s">
        <v>112</v>
      </c>
      <c r="E563" t="s">
        <v>131</v>
      </c>
      <c r="F563" t="s">
        <v>1837</v>
      </c>
      <c r="G563" t="s">
        <v>152</v>
      </c>
      <c r="H563" t="s">
        <v>134</v>
      </c>
      <c r="I563" t="s">
        <v>135</v>
      </c>
      <c r="J563" t="s">
        <v>136</v>
      </c>
      <c r="K563" t="s">
        <v>137</v>
      </c>
      <c r="L563" t="s">
        <v>1838</v>
      </c>
      <c r="M563" t="s">
        <v>1839</v>
      </c>
      <c r="N563">
        <v>1.947777777</v>
      </c>
      <c r="O563">
        <v>0</v>
      </c>
      <c r="P563">
        <v>1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0.11961714853540001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0.11961714853540001</v>
      </c>
    </row>
    <row r="564" spans="1:31" x14ac:dyDescent="0.25">
      <c r="A564">
        <v>2142992</v>
      </c>
      <c r="B564">
        <v>1</v>
      </c>
      <c r="C564" t="s">
        <v>80</v>
      </c>
      <c r="D564" t="s">
        <v>96</v>
      </c>
      <c r="E564" t="s">
        <v>131</v>
      </c>
      <c r="F564" t="s">
        <v>1840</v>
      </c>
      <c r="G564" t="s">
        <v>133</v>
      </c>
      <c r="H564" t="s">
        <v>134</v>
      </c>
      <c r="I564" t="s">
        <v>135</v>
      </c>
      <c r="J564" t="s">
        <v>136</v>
      </c>
      <c r="K564" t="s">
        <v>137</v>
      </c>
      <c r="L564" t="s">
        <v>1841</v>
      </c>
      <c r="M564" t="s">
        <v>1842</v>
      </c>
      <c r="N564">
        <v>3.7463888879999998</v>
      </c>
      <c r="O564">
        <v>0</v>
      </c>
      <c r="P564">
        <v>3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2.0042705647163332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2.0042705647163332</v>
      </c>
    </row>
    <row r="565" spans="1:31" x14ac:dyDescent="0.25">
      <c r="A565">
        <v>2142993</v>
      </c>
      <c r="B565">
        <v>1</v>
      </c>
      <c r="C565" t="s">
        <v>80</v>
      </c>
      <c r="D565" t="s">
        <v>96</v>
      </c>
      <c r="E565" t="s">
        <v>174</v>
      </c>
      <c r="F565" t="s">
        <v>1843</v>
      </c>
      <c r="G565" t="s">
        <v>187</v>
      </c>
      <c r="H565" t="s">
        <v>134</v>
      </c>
      <c r="I565" t="s">
        <v>135</v>
      </c>
      <c r="J565" t="s">
        <v>136</v>
      </c>
      <c r="K565" t="s">
        <v>137</v>
      </c>
      <c r="L565" t="s">
        <v>1844</v>
      </c>
      <c r="M565" t="s">
        <v>1845</v>
      </c>
      <c r="N565">
        <v>3.1936111110000001</v>
      </c>
      <c r="O565">
        <v>0</v>
      </c>
      <c r="P565">
        <v>145</v>
      </c>
      <c r="Q565">
        <v>0</v>
      </c>
      <c r="R565">
        <v>0</v>
      </c>
      <c r="S565">
        <v>0</v>
      </c>
      <c r="T565">
        <v>5</v>
      </c>
      <c r="U565">
        <v>0</v>
      </c>
      <c r="V565">
        <v>0</v>
      </c>
      <c r="W565">
        <v>0</v>
      </c>
      <c r="X565">
        <v>121.45363338925611</v>
      </c>
      <c r="Y565">
        <v>0</v>
      </c>
      <c r="Z565">
        <v>0</v>
      </c>
      <c r="AA565">
        <v>0</v>
      </c>
      <c r="AB565">
        <v>6.9566105624563637</v>
      </c>
      <c r="AC565">
        <v>0</v>
      </c>
      <c r="AD565">
        <v>0</v>
      </c>
      <c r="AE565">
        <v>128.41024395171249</v>
      </c>
    </row>
    <row r="566" spans="1:31" x14ac:dyDescent="0.25">
      <c r="A566">
        <v>2142996</v>
      </c>
      <c r="B566">
        <v>1</v>
      </c>
      <c r="C566" t="s">
        <v>80</v>
      </c>
      <c r="D566" t="s">
        <v>93</v>
      </c>
      <c r="E566" t="s">
        <v>140</v>
      </c>
      <c r="F566" t="s">
        <v>1846</v>
      </c>
      <c r="G566" t="s">
        <v>142</v>
      </c>
      <c r="H566" t="s">
        <v>143</v>
      </c>
      <c r="I566" t="s">
        <v>135</v>
      </c>
      <c r="J566" t="s">
        <v>136</v>
      </c>
      <c r="K566" t="s">
        <v>137</v>
      </c>
      <c r="L566" t="s">
        <v>1847</v>
      </c>
      <c r="M566" t="s">
        <v>1848</v>
      </c>
      <c r="N566">
        <v>1.8705555549999999</v>
      </c>
      <c r="O566">
        <v>0</v>
      </c>
      <c r="P566">
        <v>1535</v>
      </c>
      <c r="Q566">
        <v>34</v>
      </c>
      <c r="R566">
        <v>134</v>
      </c>
      <c r="S566">
        <v>12</v>
      </c>
      <c r="T566">
        <v>203</v>
      </c>
      <c r="U566">
        <v>1</v>
      </c>
      <c r="V566">
        <v>1</v>
      </c>
      <c r="W566">
        <v>0</v>
      </c>
      <c r="X566">
        <v>530.39773543228148</v>
      </c>
      <c r="Y566">
        <v>217.1674451473196</v>
      </c>
      <c r="Z566">
        <v>295.34339722826695</v>
      </c>
      <c r="AA566">
        <v>164.86258281316998</v>
      </c>
      <c r="AB566">
        <v>327.22638843480593</v>
      </c>
      <c r="AC566">
        <v>537.63399690996437</v>
      </c>
      <c r="AD566">
        <v>47.711230906351275</v>
      </c>
      <c r="AE566">
        <v>2120.3427768721594</v>
      </c>
    </row>
    <row r="567" spans="1:31" x14ac:dyDescent="0.25">
      <c r="A567">
        <v>2142997</v>
      </c>
      <c r="B567">
        <v>1</v>
      </c>
      <c r="C567" t="s">
        <v>81</v>
      </c>
      <c r="D567" t="s">
        <v>127</v>
      </c>
      <c r="E567" t="s">
        <v>174</v>
      </c>
      <c r="F567" t="s">
        <v>1849</v>
      </c>
      <c r="G567" t="s">
        <v>187</v>
      </c>
      <c r="H567" t="s">
        <v>134</v>
      </c>
      <c r="I567" t="s">
        <v>135</v>
      </c>
      <c r="J567" t="s">
        <v>136</v>
      </c>
      <c r="K567" t="s">
        <v>137</v>
      </c>
      <c r="L567" t="s">
        <v>1850</v>
      </c>
      <c r="M567" t="s">
        <v>1851</v>
      </c>
      <c r="N567">
        <v>3.667777777</v>
      </c>
      <c r="O567">
        <v>0</v>
      </c>
      <c r="P567">
        <v>6</v>
      </c>
      <c r="Q567">
        <v>0</v>
      </c>
      <c r="R567">
        <v>0</v>
      </c>
      <c r="S567">
        <v>0</v>
      </c>
      <c r="T567">
        <v>1</v>
      </c>
      <c r="U567">
        <v>0</v>
      </c>
      <c r="V567">
        <v>0</v>
      </c>
      <c r="W567">
        <v>0</v>
      </c>
      <c r="X567">
        <v>6.161631811825603</v>
      </c>
      <c r="Y567">
        <v>0</v>
      </c>
      <c r="Z567">
        <v>0</v>
      </c>
      <c r="AA567">
        <v>0</v>
      </c>
      <c r="AB567">
        <v>3.3829810938000009E-3</v>
      </c>
      <c r="AC567">
        <v>0</v>
      </c>
      <c r="AD567">
        <v>0</v>
      </c>
      <c r="AE567">
        <v>6.1650147929194032</v>
      </c>
    </row>
    <row r="568" spans="1:31" x14ac:dyDescent="0.25">
      <c r="A568">
        <v>2142998</v>
      </c>
      <c r="B568">
        <v>1</v>
      </c>
      <c r="C568" t="s">
        <v>81</v>
      </c>
      <c r="D568" t="s">
        <v>121</v>
      </c>
      <c r="E568" t="s">
        <v>131</v>
      </c>
      <c r="F568" t="s">
        <v>1852</v>
      </c>
      <c r="G568" t="s">
        <v>231</v>
      </c>
      <c r="H568" t="s">
        <v>134</v>
      </c>
      <c r="I568" t="s">
        <v>135</v>
      </c>
      <c r="J568" t="s">
        <v>136</v>
      </c>
      <c r="K568" t="s">
        <v>137</v>
      </c>
      <c r="L568" t="s">
        <v>1853</v>
      </c>
      <c r="M568" t="s">
        <v>1854</v>
      </c>
      <c r="N568">
        <v>1.099722222</v>
      </c>
      <c r="O568">
        <v>0</v>
      </c>
      <c r="P568">
        <v>1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1.8715431444E-3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1.8715431444E-3</v>
      </c>
    </row>
    <row r="569" spans="1:31" x14ac:dyDescent="0.25">
      <c r="A569">
        <v>2143001</v>
      </c>
      <c r="B569">
        <v>1</v>
      </c>
      <c r="C569" t="s">
        <v>80</v>
      </c>
      <c r="D569" t="s">
        <v>108</v>
      </c>
      <c r="E569" t="s">
        <v>196</v>
      </c>
      <c r="F569" t="s">
        <v>1855</v>
      </c>
      <c r="G569" t="s">
        <v>142</v>
      </c>
      <c r="H569" t="s">
        <v>143</v>
      </c>
      <c r="I569" t="s">
        <v>135</v>
      </c>
      <c r="J569" t="s">
        <v>136</v>
      </c>
      <c r="K569" t="s">
        <v>137</v>
      </c>
      <c r="L569" t="s">
        <v>1856</v>
      </c>
      <c r="M569" t="s">
        <v>1857</v>
      </c>
      <c r="N569">
        <v>0.67583333300000004</v>
      </c>
      <c r="O569">
        <v>0</v>
      </c>
      <c r="P569">
        <v>622</v>
      </c>
      <c r="Q569">
        <v>0</v>
      </c>
      <c r="R569">
        <v>88</v>
      </c>
      <c r="S569">
        <v>2</v>
      </c>
      <c r="T569">
        <v>84</v>
      </c>
      <c r="U569">
        <v>0</v>
      </c>
      <c r="V569">
        <v>0</v>
      </c>
      <c r="W569">
        <v>0</v>
      </c>
      <c r="X569">
        <v>52.977160634896286</v>
      </c>
      <c r="Y569">
        <v>0</v>
      </c>
      <c r="Z569">
        <v>7.0349415583786783</v>
      </c>
      <c r="AA569">
        <v>2.9170029263872501</v>
      </c>
      <c r="AB569">
        <v>44.083005902810648</v>
      </c>
      <c r="AC569">
        <v>0</v>
      </c>
      <c r="AD569">
        <v>0</v>
      </c>
      <c r="AE569">
        <v>107.01211102247285</v>
      </c>
    </row>
    <row r="570" spans="1:31" x14ac:dyDescent="0.25">
      <c r="A570">
        <v>2143003</v>
      </c>
      <c r="B570">
        <v>1</v>
      </c>
      <c r="C570" t="s">
        <v>80</v>
      </c>
      <c r="D570" t="s">
        <v>106</v>
      </c>
      <c r="E570" t="s">
        <v>131</v>
      </c>
      <c r="F570" t="s">
        <v>1858</v>
      </c>
      <c r="G570" t="s">
        <v>133</v>
      </c>
      <c r="H570" t="s">
        <v>134</v>
      </c>
      <c r="I570" t="s">
        <v>135</v>
      </c>
      <c r="J570" t="s">
        <v>136</v>
      </c>
      <c r="K570" t="s">
        <v>137</v>
      </c>
      <c r="L570" t="s">
        <v>1859</v>
      </c>
      <c r="M570" t="s">
        <v>1860</v>
      </c>
      <c r="N570">
        <v>7.68</v>
      </c>
      <c r="O570">
        <v>0</v>
      </c>
      <c r="P570">
        <v>1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2.7671873527406254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2.7671873527406254</v>
      </c>
    </row>
    <row r="571" spans="1:31" x14ac:dyDescent="0.25">
      <c r="A571">
        <v>2143008</v>
      </c>
      <c r="B571">
        <v>1</v>
      </c>
      <c r="C571" t="s">
        <v>80</v>
      </c>
      <c r="D571" t="s">
        <v>96</v>
      </c>
      <c r="E571" t="s">
        <v>131</v>
      </c>
      <c r="F571" t="s">
        <v>1861</v>
      </c>
      <c r="G571" t="s">
        <v>133</v>
      </c>
      <c r="H571" t="s">
        <v>134</v>
      </c>
      <c r="I571" t="s">
        <v>135</v>
      </c>
      <c r="J571" t="s">
        <v>136</v>
      </c>
      <c r="K571" t="s">
        <v>137</v>
      </c>
      <c r="L571" t="s">
        <v>1862</v>
      </c>
      <c r="M571" t="s">
        <v>1863</v>
      </c>
      <c r="N571">
        <v>3.6491666660000002</v>
      </c>
      <c r="O571">
        <v>0</v>
      </c>
      <c r="P571">
        <v>2</v>
      </c>
      <c r="Q571">
        <v>0</v>
      </c>
      <c r="R571">
        <v>0</v>
      </c>
      <c r="S571">
        <v>0</v>
      </c>
      <c r="T571">
        <v>1</v>
      </c>
      <c r="U571">
        <v>0</v>
      </c>
      <c r="V571">
        <v>0</v>
      </c>
      <c r="W571">
        <v>0</v>
      </c>
      <c r="X571">
        <v>3.010860105273959</v>
      </c>
      <c r="Y571">
        <v>0</v>
      </c>
      <c r="Z571">
        <v>0</v>
      </c>
      <c r="AA571">
        <v>0</v>
      </c>
      <c r="AB571">
        <v>2.4367553267133336E-2</v>
      </c>
      <c r="AC571">
        <v>0</v>
      </c>
      <c r="AD571">
        <v>0</v>
      </c>
      <c r="AE571">
        <v>3.0352276585410922</v>
      </c>
    </row>
    <row r="572" spans="1:31" x14ac:dyDescent="0.25">
      <c r="A572">
        <v>2143012</v>
      </c>
      <c r="B572">
        <v>1</v>
      </c>
      <c r="C572" t="s">
        <v>80</v>
      </c>
      <c r="D572" t="s">
        <v>103</v>
      </c>
      <c r="E572" t="s">
        <v>131</v>
      </c>
      <c r="F572" t="s">
        <v>1864</v>
      </c>
      <c r="G572" t="s">
        <v>152</v>
      </c>
      <c r="H572" t="s">
        <v>134</v>
      </c>
      <c r="I572" t="s">
        <v>135</v>
      </c>
      <c r="J572" t="s">
        <v>136</v>
      </c>
      <c r="K572" t="s">
        <v>137</v>
      </c>
      <c r="L572" t="s">
        <v>1865</v>
      </c>
      <c r="M572" t="s">
        <v>1866</v>
      </c>
      <c r="N572">
        <v>2.5616666659999998</v>
      </c>
      <c r="O572">
        <v>0</v>
      </c>
      <c r="P572">
        <v>1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0.50813700854835009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0.50813700854835009</v>
      </c>
    </row>
    <row r="573" spans="1:31" x14ac:dyDescent="0.25">
      <c r="A573">
        <v>2143013</v>
      </c>
      <c r="B573">
        <v>1</v>
      </c>
      <c r="C573" t="s">
        <v>80</v>
      </c>
      <c r="D573" t="s">
        <v>105</v>
      </c>
      <c r="E573" t="s">
        <v>131</v>
      </c>
      <c r="F573" t="s">
        <v>1867</v>
      </c>
      <c r="G573" t="s">
        <v>152</v>
      </c>
      <c r="H573" t="s">
        <v>134</v>
      </c>
      <c r="I573" t="s">
        <v>135</v>
      </c>
      <c r="J573" t="s">
        <v>136</v>
      </c>
      <c r="K573" t="s">
        <v>137</v>
      </c>
      <c r="L573" t="s">
        <v>1868</v>
      </c>
      <c r="M573" t="s">
        <v>1869</v>
      </c>
      <c r="N573">
        <v>2.6555555549999998</v>
      </c>
      <c r="O573">
        <v>0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0.52233788641565004</v>
      </c>
      <c r="AA573">
        <v>0</v>
      </c>
      <c r="AB573">
        <v>0</v>
      </c>
      <c r="AC573">
        <v>0</v>
      </c>
      <c r="AD573">
        <v>0</v>
      </c>
      <c r="AE573">
        <v>0.52233788641565004</v>
      </c>
    </row>
    <row r="574" spans="1:31" x14ac:dyDescent="0.25">
      <c r="A574">
        <v>2143014</v>
      </c>
      <c r="B574">
        <v>1</v>
      </c>
      <c r="C574" t="s">
        <v>81</v>
      </c>
      <c r="D574" t="s">
        <v>127</v>
      </c>
      <c r="E574" t="s">
        <v>174</v>
      </c>
      <c r="F574" t="s">
        <v>1870</v>
      </c>
      <c r="G574" t="s">
        <v>384</v>
      </c>
      <c r="H574" t="s">
        <v>134</v>
      </c>
      <c r="I574" t="s">
        <v>135</v>
      </c>
      <c r="J574" t="s">
        <v>136</v>
      </c>
      <c r="K574" t="s">
        <v>137</v>
      </c>
      <c r="L574" t="s">
        <v>1871</v>
      </c>
      <c r="M574" t="s">
        <v>1872</v>
      </c>
      <c r="N574">
        <v>1.926111111</v>
      </c>
      <c r="O574">
        <v>0</v>
      </c>
      <c r="P574">
        <v>66</v>
      </c>
      <c r="Q574">
        <v>0</v>
      </c>
      <c r="R574">
        <v>2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28.844097582308894</v>
      </c>
      <c r="Y574">
        <v>0</v>
      </c>
      <c r="Z574">
        <v>1.0157395640416667E-2</v>
      </c>
      <c r="AA574">
        <v>0</v>
      </c>
      <c r="AB574">
        <v>0</v>
      </c>
      <c r="AC574">
        <v>0</v>
      </c>
      <c r="AD574">
        <v>0</v>
      </c>
      <c r="AE574">
        <v>28.85425497794931</v>
      </c>
    </row>
    <row r="575" spans="1:31" x14ac:dyDescent="0.25">
      <c r="A575">
        <v>2143016</v>
      </c>
      <c r="B575">
        <v>1</v>
      </c>
      <c r="C575" t="s">
        <v>80</v>
      </c>
      <c r="D575" t="s">
        <v>93</v>
      </c>
      <c r="E575" t="s">
        <v>140</v>
      </c>
      <c r="F575" t="s">
        <v>1873</v>
      </c>
      <c r="G575" t="s">
        <v>142</v>
      </c>
      <c r="H575" t="s">
        <v>143</v>
      </c>
      <c r="I575" t="s">
        <v>135</v>
      </c>
      <c r="J575" t="s">
        <v>136</v>
      </c>
      <c r="K575" t="s">
        <v>137</v>
      </c>
      <c r="L575" t="s">
        <v>1874</v>
      </c>
      <c r="M575" t="s">
        <v>1875</v>
      </c>
      <c r="N575">
        <v>1.6302777770000001</v>
      </c>
      <c r="O575">
        <v>0</v>
      </c>
      <c r="P575">
        <v>12</v>
      </c>
      <c r="Q575">
        <v>6</v>
      </c>
      <c r="R575">
        <v>56</v>
      </c>
      <c r="S575">
        <v>0</v>
      </c>
      <c r="T575">
        <v>27</v>
      </c>
      <c r="U575">
        <v>0</v>
      </c>
      <c r="V575">
        <v>0</v>
      </c>
      <c r="W575">
        <v>0</v>
      </c>
      <c r="X575">
        <v>5.5009400872337331</v>
      </c>
      <c r="Y575">
        <v>16.975771935791379</v>
      </c>
      <c r="Z575">
        <v>94.710863926839352</v>
      </c>
      <c r="AA575">
        <v>0</v>
      </c>
      <c r="AB575">
        <v>41.506622125726324</v>
      </c>
      <c r="AC575">
        <v>0</v>
      </c>
      <c r="AD575">
        <v>0</v>
      </c>
      <c r="AE575">
        <v>158.6941980755908</v>
      </c>
    </row>
    <row r="576" spans="1:31" x14ac:dyDescent="0.25">
      <c r="A576">
        <v>2143018</v>
      </c>
      <c r="B576">
        <v>1</v>
      </c>
      <c r="C576" t="s">
        <v>80</v>
      </c>
      <c r="D576" t="s">
        <v>82</v>
      </c>
      <c r="E576" t="s">
        <v>131</v>
      </c>
      <c r="F576" t="s">
        <v>1876</v>
      </c>
      <c r="G576" t="s">
        <v>133</v>
      </c>
      <c r="H576" t="s">
        <v>134</v>
      </c>
      <c r="I576" t="s">
        <v>135</v>
      </c>
      <c r="J576" t="s">
        <v>136</v>
      </c>
      <c r="K576" t="s">
        <v>137</v>
      </c>
      <c r="L576" t="s">
        <v>1877</v>
      </c>
      <c r="M576" t="s">
        <v>1878</v>
      </c>
      <c r="N576">
        <v>1.6</v>
      </c>
      <c r="O576">
        <v>0</v>
      </c>
      <c r="P576">
        <v>10</v>
      </c>
      <c r="Q576">
        <v>0</v>
      </c>
      <c r="R576">
        <v>0</v>
      </c>
      <c r="S576">
        <v>0</v>
      </c>
      <c r="T576">
        <v>1</v>
      </c>
      <c r="U576">
        <v>0</v>
      </c>
      <c r="V576">
        <v>0</v>
      </c>
      <c r="W576">
        <v>0</v>
      </c>
      <c r="X576">
        <v>6.5436892431779921</v>
      </c>
      <c r="Y576">
        <v>0</v>
      </c>
      <c r="Z576">
        <v>0</v>
      </c>
      <c r="AA576">
        <v>0</v>
      </c>
      <c r="AB576">
        <v>0.67519689627637502</v>
      </c>
      <c r="AC576">
        <v>0</v>
      </c>
      <c r="AD576">
        <v>0</v>
      </c>
      <c r="AE576">
        <v>7.2188861394543675</v>
      </c>
    </row>
    <row r="577" spans="1:31" x14ac:dyDescent="0.25">
      <c r="A577">
        <v>2143019</v>
      </c>
      <c r="B577">
        <v>1</v>
      </c>
      <c r="C577" t="s">
        <v>80</v>
      </c>
      <c r="D577" t="s">
        <v>111</v>
      </c>
      <c r="E577" t="s">
        <v>131</v>
      </c>
      <c r="F577" t="s">
        <v>1879</v>
      </c>
      <c r="G577" t="s">
        <v>152</v>
      </c>
      <c r="H577" t="s">
        <v>134</v>
      </c>
      <c r="I577" t="s">
        <v>135</v>
      </c>
      <c r="J577" t="s">
        <v>136</v>
      </c>
      <c r="K577" t="s">
        <v>137</v>
      </c>
      <c r="L577" t="s">
        <v>1880</v>
      </c>
      <c r="M577" t="s">
        <v>1881</v>
      </c>
      <c r="N577">
        <v>1.2150000000000001</v>
      </c>
      <c r="O577">
        <v>0</v>
      </c>
      <c r="P577">
        <v>1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3.0393202012200003E-2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3.0393202012200003E-2</v>
      </c>
    </row>
    <row r="578" spans="1:31" x14ac:dyDescent="0.25">
      <c r="A578">
        <v>2143021</v>
      </c>
      <c r="B578">
        <v>1</v>
      </c>
      <c r="C578" t="s">
        <v>80</v>
      </c>
      <c r="D578" t="s">
        <v>93</v>
      </c>
      <c r="E578" t="s">
        <v>131</v>
      </c>
      <c r="F578" t="s">
        <v>1882</v>
      </c>
      <c r="G578" t="s">
        <v>133</v>
      </c>
      <c r="H578" t="s">
        <v>134</v>
      </c>
      <c r="I578" t="s">
        <v>135</v>
      </c>
      <c r="J578" t="s">
        <v>136</v>
      </c>
      <c r="K578" t="s">
        <v>137</v>
      </c>
      <c r="L578" t="s">
        <v>1883</v>
      </c>
      <c r="M578" t="s">
        <v>1884</v>
      </c>
      <c r="N578">
        <v>1.0275000000000001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0.24531860371590003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0.24531860371590003</v>
      </c>
    </row>
    <row r="579" spans="1:31" x14ac:dyDescent="0.25">
      <c r="A579">
        <v>2143023</v>
      </c>
      <c r="B579">
        <v>1</v>
      </c>
      <c r="C579" t="s">
        <v>80</v>
      </c>
      <c r="D579" t="s">
        <v>105</v>
      </c>
      <c r="E579" t="s">
        <v>131</v>
      </c>
      <c r="F579" t="s">
        <v>1885</v>
      </c>
      <c r="G579" t="s">
        <v>152</v>
      </c>
      <c r="H579" t="s">
        <v>134</v>
      </c>
      <c r="I579" t="s">
        <v>135</v>
      </c>
      <c r="J579" t="s">
        <v>136</v>
      </c>
      <c r="K579" t="s">
        <v>137</v>
      </c>
      <c r="L579" t="s">
        <v>1886</v>
      </c>
      <c r="M579" t="s">
        <v>1887</v>
      </c>
      <c r="N579">
        <v>3.5619444439999999</v>
      </c>
      <c r="O579">
        <v>0</v>
      </c>
      <c r="P579">
        <v>1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3.0894282034928331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3.0894282034928331</v>
      </c>
    </row>
    <row r="580" spans="1:31" x14ac:dyDescent="0.25">
      <c r="A580">
        <v>2143024</v>
      </c>
      <c r="B580">
        <v>1</v>
      </c>
      <c r="C580" t="s">
        <v>81</v>
      </c>
      <c r="D580" t="s">
        <v>118</v>
      </c>
      <c r="E580" t="s">
        <v>174</v>
      </c>
      <c r="F580" t="s">
        <v>1888</v>
      </c>
      <c r="G580" t="s">
        <v>187</v>
      </c>
      <c r="H580" t="s">
        <v>134</v>
      </c>
      <c r="I580" t="s">
        <v>135</v>
      </c>
      <c r="J580" t="s">
        <v>136</v>
      </c>
      <c r="K580" t="s">
        <v>137</v>
      </c>
      <c r="L580" t="s">
        <v>1889</v>
      </c>
      <c r="M580" t="s">
        <v>1890</v>
      </c>
      <c r="N580">
        <v>2.6919444440000002</v>
      </c>
      <c r="O580">
        <v>0</v>
      </c>
      <c r="P580">
        <v>15</v>
      </c>
      <c r="Q580">
        <v>0</v>
      </c>
      <c r="R580">
        <v>0</v>
      </c>
      <c r="S580">
        <v>0</v>
      </c>
      <c r="T580">
        <v>1</v>
      </c>
      <c r="U580">
        <v>0</v>
      </c>
      <c r="V580">
        <v>0</v>
      </c>
      <c r="W580">
        <v>0</v>
      </c>
      <c r="X580">
        <v>13.138037216829005</v>
      </c>
      <c r="Y580">
        <v>0</v>
      </c>
      <c r="Z580">
        <v>0</v>
      </c>
      <c r="AA580">
        <v>0</v>
      </c>
      <c r="AB580">
        <v>0.63721490078644183</v>
      </c>
      <c r="AC580">
        <v>0</v>
      </c>
      <c r="AD580">
        <v>0</v>
      </c>
      <c r="AE580">
        <v>13.775252117615446</v>
      </c>
    </row>
    <row r="581" spans="1:31" x14ac:dyDescent="0.25">
      <c r="A581">
        <v>2143025</v>
      </c>
      <c r="B581">
        <v>1</v>
      </c>
      <c r="C581" t="s">
        <v>80</v>
      </c>
      <c r="D581" t="s">
        <v>104</v>
      </c>
      <c r="E581" t="s">
        <v>146</v>
      </c>
      <c r="F581" t="s">
        <v>1891</v>
      </c>
      <c r="G581" t="s">
        <v>167</v>
      </c>
      <c r="H581" t="s">
        <v>143</v>
      </c>
      <c r="I581" t="s">
        <v>135</v>
      </c>
      <c r="J581" t="s">
        <v>136</v>
      </c>
      <c r="K581" t="s">
        <v>137</v>
      </c>
      <c r="L581" t="s">
        <v>1892</v>
      </c>
      <c r="M581" t="s">
        <v>1893</v>
      </c>
      <c r="N581">
        <v>2.3461111109999999</v>
      </c>
      <c r="O581">
        <v>1</v>
      </c>
      <c r="P581">
        <v>0</v>
      </c>
      <c r="Q581">
        <v>2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1.5571952051514835</v>
      </c>
      <c r="X581">
        <v>0</v>
      </c>
      <c r="Y581">
        <v>0.9007658026352251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2.4579610077867087</v>
      </c>
    </row>
    <row r="582" spans="1:31" x14ac:dyDescent="0.25">
      <c r="A582">
        <v>2143034</v>
      </c>
      <c r="B582">
        <v>1</v>
      </c>
      <c r="C582" t="s">
        <v>80</v>
      </c>
      <c r="D582" t="s">
        <v>97</v>
      </c>
      <c r="E582" t="s">
        <v>174</v>
      </c>
      <c r="F582" t="s">
        <v>1894</v>
      </c>
      <c r="G582" t="s">
        <v>187</v>
      </c>
      <c r="H582" t="s">
        <v>134</v>
      </c>
      <c r="I582" t="s">
        <v>135</v>
      </c>
      <c r="J582" t="s">
        <v>136</v>
      </c>
      <c r="K582" t="s">
        <v>137</v>
      </c>
      <c r="L582" t="s">
        <v>1895</v>
      </c>
      <c r="M582" t="s">
        <v>1896</v>
      </c>
      <c r="N582">
        <v>1.396666666</v>
      </c>
      <c r="O582">
        <v>0</v>
      </c>
      <c r="P582">
        <v>80</v>
      </c>
      <c r="Q582">
        <v>0</v>
      </c>
      <c r="R582">
        <v>15</v>
      </c>
      <c r="S582">
        <v>0</v>
      </c>
      <c r="T582">
        <v>12</v>
      </c>
      <c r="U582">
        <v>0</v>
      </c>
      <c r="V582">
        <v>0</v>
      </c>
      <c r="W582">
        <v>0</v>
      </c>
      <c r="X582">
        <v>43.918620071088512</v>
      </c>
      <c r="Y582">
        <v>0</v>
      </c>
      <c r="Z582">
        <v>6.2378384395801572</v>
      </c>
      <c r="AA582">
        <v>0</v>
      </c>
      <c r="AB582">
        <v>8.4527052113783938</v>
      </c>
      <c r="AC582">
        <v>0</v>
      </c>
      <c r="AD582">
        <v>0</v>
      </c>
      <c r="AE582">
        <v>58.609163722047064</v>
      </c>
    </row>
    <row r="583" spans="1:31" x14ac:dyDescent="0.25">
      <c r="A583">
        <v>2143035</v>
      </c>
      <c r="B583">
        <v>1</v>
      </c>
      <c r="C583" t="s">
        <v>81</v>
      </c>
      <c r="D583" t="s">
        <v>128</v>
      </c>
      <c r="E583" t="s">
        <v>140</v>
      </c>
      <c r="F583" t="s">
        <v>1897</v>
      </c>
      <c r="G583" t="s">
        <v>142</v>
      </c>
      <c r="H583" t="s">
        <v>143</v>
      </c>
      <c r="I583" t="s">
        <v>135</v>
      </c>
      <c r="J583" t="s">
        <v>136</v>
      </c>
      <c r="K583" t="s">
        <v>137</v>
      </c>
      <c r="L583" t="s">
        <v>1898</v>
      </c>
      <c r="M583" t="s">
        <v>1899</v>
      </c>
      <c r="N583">
        <v>0.36416666600000003</v>
      </c>
      <c r="O583">
        <v>8</v>
      </c>
      <c r="P583">
        <v>1434</v>
      </c>
      <c r="Q583">
        <v>55</v>
      </c>
      <c r="R583">
        <v>82</v>
      </c>
      <c r="S583">
        <v>9</v>
      </c>
      <c r="T583">
        <v>96</v>
      </c>
      <c r="U583">
        <v>3</v>
      </c>
      <c r="V583">
        <v>0</v>
      </c>
      <c r="W583">
        <v>0.8371420148637001</v>
      </c>
      <c r="X583">
        <v>79.930206568039893</v>
      </c>
      <c r="Y583">
        <v>7.5477259339493932</v>
      </c>
      <c r="Z583">
        <v>8.8075858560421683</v>
      </c>
      <c r="AA583">
        <v>108.07308095794119</v>
      </c>
      <c r="AB583">
        <v>12.804346684830987</v>
      </c>
      <c r="AC583">
        <v>22.937806258308349</v>
      </c>
      <c r="AD583">
        <v>0</v>
      </c>
      <c r="AE583">
        <v>240.93789427397567</v>
      </c>
    </row>
    <row r="584" spans="1:31" x14ac:dyDescent="0.25">
      <c r="A584">
        <v>2143036</v>
      </c>
      <c r="B584">
        <v>1</v>
      </c>
      <c r="C584" t="s">
        <v>80</v>
      </c>
      <c r="D584" t="s">
        <v>98</v>
      </c>
      <c r="E584" t="s">
        <v>161</v>
      </c>
      <c r="F584" t="s">
        <v>1900</v>
      </c>
      <c r="G584" t="s">
        <v>328</v>
      </c>
      <c r="H584" t="s">
        <v>134</v>
      </c>
      <c r="I584" t="s">
        <v>135</v>
      </c>
      <c r="J584" t="s">
        <v>136</v>
      </c>
      <c r="K584" t="s">
        <v>137</v>
      </c>
      <c r="L584" t="s">
        <v>1901</v>
      </c>
      <c r="M584" t="s">
        <v>1902</v>
      </c>
      <c r="N584">
        <v>0.630833333</v>
      </c>
      <c r="O584">
        <v>0</v>
      </c>
      <c r="P584">
        <v>14</v>
      </c>
      <c r="Q584">
        <v>0</v>
      </c>
      <c r="R584">
        <v>1</v>
      </c>
      <c r="S584">
        <v>0</v>
      </c>
      <c r="T584">
        <v>11</v>
      </c>
      <c r="U584">
        <v>0</v>
      </c>
      <c r="V584">
        <v>0</v>
      </c>
      <c r="W584">
        <v>0</v>
      </c>
      <c r="X584">
        <v>3.1760142475680007</v>
      </c>
      <c r="Y584">
        <v>0</v>
      </c>
      <c r="Z584">
        <v>1.89952697747515</v>
      </c>
      <c r="AA584">
        <v>0</v>
      </c>
      <c r="AB584">
        <v>2.35827645420955</v>
      </c>
      <c r="AC584">
        <v>0</v>
      </c>
      <c r="AD584">
        <v>0</v>
      </c>
      <c r="AE584">
        <v>7.4338176792527006</v>
      </c>
    </row>
    <row r="585" spans="1:31" x14ac:dyDescent="0.25">
      <c r="A585">
        <v>2143041</v>
      </c>
      <c r="B585">
        <v>1</v>
      </c>
      <c r="C585" t="s">
        <v>80</v>
      </c>
      <c r="D585" t="s">
        <v>97</v>
      </c>
      <c r="E585" t="s">
        <v>174</v>
      </c>
      <c r="F585" t="s">
        <v>1903</v>
      </c>
      <c r="G585" t="s">
        <v>187</v>
      </c>
      <c r="H585" t="s">
        <v>134</v>
      </c>
      <c r="I585" t="s">
        <v>135</v>
      </c>
      <c r="J585" t="s">
        <v>136</v>
      </c>
      <c r="K585" t="s">
        <v>137</v>
      </c>
      <c r="L585" t="s">
        <v>1904</v>
      </c>
      <c r="M585" t="s">
        <v>1905</v>
      </c>
      <c r="N585">
        <v>1.859722222</v>
      </c>
      <c r="O585">
        <v>0</v>
      </c>
      <c r="P585">
        <v>124</v>
      </c>
      <c r="Q585">
        <v>0</v>
      </c>
      <c r="R585">
        <v>2</v>
      </c>
      <c r="S585">
        <v>0</v>
      </c>
      <c r="T585">
        <v>6</v>
      </c>
      <c r="U585">
        <v>0</v>
      </c>
      <c r="V585">
        <v>0</v>
      </c>
      <c r="W585">
        <v>0</v>
      </c>
      <c r="X585">
        <v>66.560528609640841</v>
      </c>
      <c r="Y585">
        <v>0</v>
      </c>
      <c r="Z585">
        <v>0.95679379303715018</v>
      </c>
      <c r="AA585">
        <v>0</v>
      </c>
      <c r="AB585">
        <v>1.9940583349040004</v>
      </c>
      <c r="AC585">
        <v>0</v>
      </c>
      <c r="AD585">
        <v>0</v>
      </c>
      <c r="AE585">
        <v>69.511380737581987</v>
      </c>
    </row>
    <row r="586" spans="1:31" x14ac:dyDescent="0.25">
      <c r="A586">
        <v>2143043</v>
      </c>
      <c r="B586">
        <v>1</v>
      </c>
      <c r="C586" t="s">
        <v>81</v>
      </c>
      <c r="D586" t="s">
        <v>127</v>
      </c>
      <c r="E586" t="s">
        <v>174</v>
      </c>
      <c r="F586" t="s">
        <v>1906</v>
      </c>
      <c r="G586" t="s">
        <v>187</v>
      </c>
      <c r="H586" t="s">
        <v>134</v>
      </c>
      <c r="I586" t="s">
        <v>135</v>
      </c>
      <c r="J586" t="s">
        <v>136</v>
      </c>
      <c r="K586" t="s">
        <v>137</v>
      </c>
      <c r="L586" t="s">
        <v>1907</v>
      </c>
      <c r="M586" t="s">
        <v>1908</v>
      </c>
      <c r="N586">
        <v>2.0869444439999998</v>
      </c>
      <c r="O586">
        <v>0</v>
      </c>
      <c r="P586">
        <v>30</v>
      </c>
      <c r="Q586">
        <v>0</v>
      </c>
      <c r="R586">
        <v>0</v>
      </c>
      <c r="S586">
        <v>0</v>
      </c>
      <c r="T586">
        <v>2</v>
      </c>
      <c r="U586">
        <v>0</v>
      </c>
      <c r="V586">
        <v>0</v>
      </c>
      <c r="W586">
        <v>0</v>
      </c>
      <c r="X586">
        <v>7.1677507471630939</v>
      </c>
      <c r="Y586">
        <v>0</v>
      </c>
      <c r="Z586">
        <v>0</v>
      </c>
      <c r="AA586">
        <v>0</v>
      </c>
      <c r="AB586">
        <v>0.57125260063026673</v>
      </c>
      <c r="AC586">
        <v>0</v>
      </c>
      <c r="AD586">
        <v>0</v>
      </c>
      <c r="AE586">
        <v>7.7390033477933606</v>
      </c>
    </row>
    <row r="587" spans="1:31" x14ac:dyDescent="0.25">
      <c r="A587">
        <v>2143046</v>
      </c>
      <c r="B587">
        <v>1</v>
      </c>
      <c r="C587" t="s">
        <v>81</v>
      </c>
      <c r="D587" t="s">
        <v>128</v>
      </c>
      <c r="E587" t="s">
        <v>131</v>
      </c>
      <c r="F587" t="s">
        <v>1909</v>
      </c>
      <c r="G587" t="s">
        <v>300</v>
      </c>
      <c r="H587" t="s">
        <v>134</v>
      </c>
      <c r="I587" t="s">
        <v>135</v>
      </c>
      <c r="J587" t="s">
        <v>3</v>
      </c>
      <c r="K587" t="s">
        <v>137</v>
      </c>
      <c r="L587" t="s">
        <v>1910</v>
      </c>
      <c r="M587" t="s">
        <v>1911</v>
      </c>
      <c r="N587">
        <v>1.0147222220000001</v>
      </c>
      <c r="O587">
        <v>0</v>
      </c>
      <c r="P587">
        <v>2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0.24417428249805001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0.24417428249805001</v>
      </c>
    </row>
    <row r="588" spans="1:31" x14ac:dyDescent="0.25">
      <c r="A588">
        <v>2143048</v>
      </c>
      <c r="B588">
        <v>1</v>
      </c>
      <c r="C588" t="s">
        <v>81</v>
      </c>
      <c r="D588" t="s">
        <v>122</v>
      </c>
      <c r="E588" t="s">
        <v>146</v>
      </c>
      <c r="F588" t="s">
        <v>1912</v>
      </c>
      <c r="G588" t="s">
        <v>142</v>
      </c>
      <c r="H588" t="s">
        <v>143</v>
      </c>
      <c r="I588" t="s">
        <v>135</v>
      </c>
      <c r="J588" t="s">
        <v>136</v>
      </c>
      <c r="K588" t="s">
        <v>137</v>
      </c>
      <c r="L588" t="s">
        <v>1913</v>
      </c>
      <c r="M588" t="s">
        <v>1914</v>
      </c>
      <c r="N588">
        <v>0.59472222200000002</v>
      </c>
      <c r="O588">
        <v>0</v>
      </c>
      <c r="P588">
        <v>4506</v>
      </c>
      <c r="Q588">
        <v>0</v>
      </c>
      <c r="R588">
        <v>0</v>
      </c>
      <c r="S588">
        <v>2</v>
      </c>
      <c r="T588">
        <v>248</v>
      </c>
      <c r="U588">
        <v>0</v>
      </c>
      <c r="V588">
        <v>0</v>
      </c>
      <c r="W588">
        <v>0</v>
      </c>
      <c r="X588">
        <v>628.52121186977536</v>
      </c>
      <c r="Y588">
        <v>0</v>
      </c>
      <c r="Z588">
        <v>0</v>
      </c>
      <c r="AA588">
        <v>96.914876502015332</v>
      </c>
      <c r="AB588">
        <v>113.32449195144261</v>
      </c>
      <c r="AC588">
        <v>0</v>
      </c>
      <c r="AD588">
        <v>0</v>
      </c>
      <c r="AE588">
        <v>838.76058032323328</v>
      </c>
    </row>
    <row r="589" spans="1:31" x14ac:dyDescent="0.25">
      <c r="A589">
        <v>2143049</v>
      </c>
      <c r="B589">
        <v>1</v>
      </c>
      <c r="C589" t="s">
        <v>80</v>
      </c>
      <c r="D589" t="s">
        <v>106</v>
      </c>
      <c r="E589" t="s">
        <v>140</v>
      </c>
      <c r="F589" t="s">
        <v>1915</v>
      </c>
      <c r="G589" t="s">
        <v>226</v>
      </c>
      <c r="H589" t="s">
        <v>143</v>
      </c>
      <c r="I589" t="s">
        <v>135</v>
      </c>
      <c r="J589" t="s">
        <v>136</v>
      </c>
      <c r="K589" t="s">
        <v>137</v>
      </c>
      <c r="L589" t="s">
        <v>1916</v>
      </c>
      <c r="M589" t="s">
        <v>1917</v>
      </c>
      <c r="N589">
        <v>1.0038888880000001</v>
      </c>
      <c r="O589">
        <v>0</v>
      </c>
      <c r="P589">
        <v>4</v>
      </c>
      <c r="Q589">
        <v>30</v>
      </c>
      <c r="R589">
        <v>224</v>
      </c>
      <c r="S589">
        <v>8</v>
      </c>
      <c r="T589">
        <v>44</v>
      </c>
      <c r="U589">
        <v>0</v>
      </c>
      <c r="V589">
        <v>0</v>
      </c>
      <c r="W589">
        <v>0</v>
      </c>
      <c r="X589">
        <v>0.80390053454416666</v>
      </c>
      <c r="Y589">
        <v>36.945678744904896</v>
      </c>
      <c r="Z589">
        <v>156.52399979959179</v>
      </c>
      <c r="AA589">
        <v>45.834013714399042</v>
      </c>
      <c r="AB589">
        <v>31.766317960082993</v>
      </c>
      <c r="AC589">
        <v>0</v>
      </c>
      <c r="AD589">
        <v>0</v>
      </c>
      <c r="AE589">
        <v>271.87391075352292</v>
      </c>
    </row>
    <row r="590" spans="1:31" x14ac:dyDescent="0.25">
      <c r="A590">
        <v>2143051</v>
      </c>
      <c r="B590">
        <v>1</v>
      </c>
      <c r="C590" t="s">
        <v>81</v>
      </c>
      <c r="D590" t="s">
        <v>118</v>
      </c>
      <c r="E590" t="s">
        <v>174</v>
      </c>
      <c r="F590" t="s">
        <v>1918</v>
      </c>
      <c r="G590" t="s">
        <v>187</v>
      </c>
      <c r="H590" t="s">
        <v>134</v>
      </c>
      <c r="I590" t="s">
        <v>135</v>
      </c>
      <c r="J590" t="s">
        <v>136</v>
      </c>
      <c r="K590" t="s">
        <v>137</v>
      </c>
      <c r="L590" t="s">
        <v>1919</v>
      </c>
      <c r="M590" t="s">
        <v>1920</v>
      </c>
      <c r="N590">
        <v>1.2861111110000001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5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2.199701129914633</v>
      </c>
      <c r="AC590">
        <v>0</v>
      </c>
      <c r="AD590">
        <v>0</v>
      </c>
      <c r="AE590">
        <v>2.199701129914633</v>
      </c>
    </row>
    <row r="591" spans="1:31" x14ac:dyDescent="0.25">
      <c r="A591">
        <v>2143055</v>
      </c>
      <c r="B591">
        <v>1</v>
      </c>
      <c r="C591" t="s">
        <v>80</v>
      </c>
      <c r="D591" t="s">
        <v>103</v>
      </c>
      <c r="E591" t="s">
        <v>174</v>
      </c>
      <c r="F591" t="s">
        <v>1921</v>
      </c>
      <c r="G591" t="s">
        <v>187</v>
      </c>
      <c r="H591" t="s">
        <v>134</v>
      </c>
      <c r="I591" t="s">
        <v>135</v>
      </c>
      <c r="J591" t="s">
        <v>136</v>
      </c>
      <c r="K591" t="s">
        <v>137</v>
      </c>
      <c r="L591" t="s">
        <v>1922</v>
      </c>
      <c r="M591" t="s">
        <v>1923</v>
      </c>
      <c r="N591">
        <v>1.0225</v>
      </c>
      <c r="O591">
        <v>0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</row>
    <row r="592" spans="1:31" x14ac:dyDescent="0.25">
      <c r="A592">
        <v>2143057</v>
      </c>
      <c r="B592">
        <v>1</v>
      </c>
      <c r="C592" t="s">
        <v>80</v>
      </c>
      <c r="D592" t="s">
        <v>104</v>
      </c>
      <c r="E592" t="s">
        <v>146</v>
      </c>
      <c r="F592" t="s">
        <v>1924</v>
      </c>
      <c r="G592" t="s">
        <v>167</v>
      </c>
      <c r="H592" t="s">
        <v>143</v>
      </c>
      <c r="I592" t="s">
        <v>135</v>
      </c>
      <c r="J592" t="s">
        <v>136</v>
      </c>
      <c r="K592" t="s">
        <v>137</v>
      </c>
      <c r="L592" t="s">
        <v>1925</v>
      </c>
      <c r="M592" t="s">
        <v>1926</v>
      </c>
      <c r="N592">
        <v>2.548611111</v>
      </c>
      <c r="O592">
        <v>0</v>
      </c>
      <c r="P592">
        <v>4</v>
      </c>
      <c r="Q592">
        <v>0</v>
      </c>
      <c r="R592">
        <v>3</v>
      </c>
      <c r="S592">
        <v>0</v>
      </c>
      <c r="T592">
        <v>3</v>
      </c>
      <c r="U592">
        <v>0</v>
      </c>
      <c r="V592">
        <v>0</v>
      </c>
      <c r="W592">
        <v>0</v>
      </c>
      <c r="X592">
        <v>9.6581692432730435</v>
      </c>
      <c r="Y592">
        <v>0</v>
      </c>
      <c r="Z592">
        <v>2.5052213394316585</v>
      </c>
      <c r="AA592">
        <v>0</v>
      </c>
      <c r="AB592">
        <v>4.6556177953170392</v>
      </c>
      <c r="AC592">
        <v>0</v>
      </c>
      <c r="AD592">
        <v>0</v>
      </c>
      <c r="AE592">
        <v>16.819008378021742</v>
      </c>
    </row>
    <row r="593" spans="1:31" x14ac:dyDescent="0.25">
      <c r="A593">
        <v>2143059</v>
      </c>
      <c r="B593">
        <v>1</v>
      </c>
      <c r="C593" t="s">
        <v>80</v>
      </c>
      <c r="D593" t="s">
        <v>92</v>
      </c>
      <c r="E593" t="s">
        <v>131</v>
      </c>
      <c r="F593" t="s">
        <v>1927</v>
      </c>
      <c r="G593" t="s">
        <v>133</v>
      </c>
      <c r="H593" t="s">
        <v>134</v>
      </c>
      <c r="I593" t="s">
        <v>135</v>
      </c>
      <c r="J593" t="s">
        <v>136</v>
      </c>
      <c r="K593" t="s">
        <v>137</v>
      </c>
      <c r="L593" t="s">
        <v>1928</v>
      </c>
      <c r="M593" t="s">
        <v>1929</v>
      </c>
      <c r="N593">
        <v>2.1608333329999998</v>
      </c>
      <c r="O593">
        <v>0</v>
      </c>
      <c r="P593">
        <v>1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0.33095585109370829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0.33095585109370829</v>
      </c>
    </row>
    <row r="594" spans="1:31" x14ac:dyDescent="0.25">
      <c r="A594">
        <v>2143060</v>
      </c>
      <c r="B594">
        <v>1</v>
      </c>
      <c r="C594" t="s">
        <v>80</v>
      </c>
      <c r="D594" t="s">
        <v>103</v>
      </c>
      <c r="E594" t="s">
        <v>131</v>
      </c>
      <c r="F594" t="s">
        <v>1930</v>
      </c>
      <c r="G594" t="s">
        <v>231</v>
      </c>
      <c r="H594" t="s">
        <v>134</v>
      </c>
      <c r="I594" t="s">
        <v>135</v>
      </c>
      <c r="J594" t="s">
        <v>136</v>
      </c>
      <c r="K594" t="s">
        <v>137</v>
      </c>
      <c r="L594" t="s">
        <v>1931</v>
      </c>
      <c r="M594" t="s">
        <v>1932</v>
      </c>
      <c r="N594">
        <v>2.1369444440000001</v>
      </c>
      <c r="O594">
        <v>0</v>
      </c>
      <c r="P594">
        <v>10</v>
      </c>
      <c r="Q594">
        <v>0</v>
      </c>
      <c r="R594">
        <v>0</v>
      </c>
      <c r="S594">
        <v>0</v>
      </c>
      <c r="T594">
        <v>2</v>
      </c>
      <c r="U594">
        <v>0</v>
      </c>
      <c r="V594">
        <v>0</v>
      </c>
      <c r="W594">
        <v>0</v>
      </c>
      <c r="X594">
        <v>6.0249028633287995</v>
      </c>
      <c r="Y594">
        <v>0</v>
      </c>
      <c r="Z594">
        <v>0</v>
      </c>
      <c r="AA594">
        <v>0</v>
      </c>
      <c r="AB594">
        <v>2.7087422900849774</v>
      </c>
      <c r="AC594">
        <v>0</v>
      </c>
      <c r="AD594">
        <v>0</v>
      </c>
      <c r="AE594">
        <v>8.7336451534137769</v>
      </c>
    </row>
    <row r="595" spans="1:31" x14ac:dyDescent="0.25">
      <c r="A595">
        <v>2143061</v>
      </c>
      <c r="B595">
        <v>1</v>
      </c>
      <c r="C595" t="s">
        <v>81</v>
      </c>
      <c r="D595" t="s">
        <v>127</v>
      </c>
      <c r="E595" t="s">
        <v>196</v>
      </c>
      <c r="F595" t="s">
        <v>1933</v>
      </c>
      <c r="G595" t="s">
        <v>142</v>
      </c>
      <c r="H595" t="s">
        <v>143</v>
      </c>
      <c r="I595" t="s">
        <v>135</v>
      </c>
      <c r="J595" t="s">
        <v>136</v>
      </c>
      <c r="K595" t="s">
        <v>137</v>
      </c>
      <c r="L595" t="s">
        <v>1934</v>
      </c>
      <c r="M595" t="s">
        <v>1935</v>
      </c>
      <c r="N595">
        <v>2.3136111110000002</v>
      </c>
      <c r="O595">
        <v>0</v>
      </c>
      <c r="P595">
        <v>0</v>
      </c>
      <c r="Q595">
        <v>0</v>
      </c>
      <c r="R595">
        <v>9</v>
      </c>
      <c r="S595">
        <v>0</v>
      </c>
      <c r="T595">
        <v>1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6.4313452019741666</v>
      </c>
      <c r="AA595">
        <v>0</v>
      </c>
      <c r="AB595">
        <v>0</v>
      </c>
      <c r="AC595">
        <v>0</v>
      </c>
      <c r="AD595">
        <v>0</v>
      </c>
      <c r="AE595">
        <v>6.4313452019741666</v>
      </c>
    </row>
    <row r="596" spans="1:31" x14ac:dyDescent="0.25">
      <c r="A596">
        <v>2143063</v>
      </c>
      <c r="B596">
        <v>1</v>
      </c>
      <c r="C596" t="s">
        <v>80</v>
      </c>
      <c r="D596" t="s">
        <v>106</v>
      </c>
      <c r="E596" t="s">
        <v>131</v>
      </c>
      <c r="F596" t="s">
        <v>1936</v>
      </c>
      <c r="G596" t="s">
        <v>152</v>
      </c>
      <c r="H596" t="s">
        <v>134</v>
      </c>
      <c r="I596" t="s">
        <v>135</v>
      </c>
      <c r="J596" t="s">
        <v>136</v>
      </c>
      <c r="K596" t="s">
        <v>137</v>
      </c>
      <c r="L596" t="s">
        <v>1937</v>
      </c>
      <c r="M596" t="s">
        <v>1938</v>
      </c>
      <c r="N596">
        <v>2.2155555549999999</v>
      </c>
      <c r="O596">
        <v>0</v>
      </c>
      <c r="P596">
        <v>1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0.42092645687234165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0.42092645687234165</v>
      </c>
    </row>
    <row r="597" spans="1:31" x14ac:dyDescent="0.25">
      <c r="A597">
        <v>2143067</v>
      </c>
      <c r="B597">
        <v>1</v>
      </c>
      <c r="C597" t="s">
        <v>80</v>
      </c>
      <c r="D597" t="s">
        <v>90</v>
      </c>
      <c r="E597" t="s">
        <v>131</v>
      </c>
      <c r="F597" t="s">
        <v>1939</v>
      </c>
      <c r="G597" t="s">
        <v>171</v>
      </c>
      <c r="H597" t="s">
        <v>134</v>
      </c>
      <c r="I597" t="s">
        <v>135</v>
      </c>
      <c r="J597" t="s">
        <v>136</v>
      </c>
      <c r="K597" t="s">
        <v>137</v>
      </c>
      <c r="L597" t="s">
        <v>1940</v>
      </c>
      <c r="M597" t="s">
        <v>1941</v>
      </c>
      <c r="N597">
        <v>2.3927777770000001</v>
      </c>
      <c r="O597">
        <v>0</v>
      </c>
      <c r="P597">
        <v>3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3.0956032879082751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3.0956032879082751</v>
      </c>
    </row>
    <row r="598" spans="1:31" x14ac:dyDescent="0.25">
      <c r="A598">
        <v>2143070</v>
      </c>
      <c r="B598">
        <v>1</v>
      </c>
      <c r="C598" t="s">
        <v>80</v>
      </c>
      <c r="D598" t="s">
        <v>108</v>
      </c>
      <c r="E598" t="s">
        <v>131</v>
      </c>
      <c r="F598" t="s">
        <v>1942</v>
      </c>
      <c r="G598" t="s">
        <v>152</v>
      </c>
      <c r="H598" t="s">
        <v>134</v>
      </c>
      <c r="I598" t="s">
        <v>135</v>
      </c>
      <c r="J598" t="s">
        <v>136</v>
      </c>
      <c r="K598" t="s">
        <v>137</v>
      </c>
      <c r="L598" t="s">
        <v>1943</v>
      </c>
      <c r="M598" t="s">
        <v>1944</v>
      </c>
      <c r="N598">
        <v>1.1358333329999999</v>
      </c>
      <c r="O598">
        <v>0</v>
      </c>
      <c r="P598">
        <v>1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0.30716543453162504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0.30716543453162504</v>
      </c>
    </row>
    <row r="599" spans="1:31" x14ac:dyDescent="0.25">
      <c r="A599">
        <v>2143071</v>
      </c>
      <c r="B599">
        <v>1</v>
      </c>
      <c r="C599" t="s">
        <v>80</v>
      </c>
      <c r="D599" t="s">
        <v>106</v>
      </c>
      <c r="E599" t="s">
        <v>174</v>
      </c>
      <c r="F599" t="s">
        <v>1945</v>
      </c>
      <c r="G599" t="s">
        <v>374</v>
      </c>
      <c r="H599" t="s">
        <v>134</v>
      </c>
      <c r="I599" t="s">
        <v>135</v>
      </c>
      <c r="J599" t="s">
        <v>136</v>
      </c>
      <c r="K599" t="s">
        <v>137</v>
      </c>
      <c r="L599" t="s">
        <v>1946</v>
      </c>
      <c r="M599" t="s">
        <v>1947</v>
      </c>
      <c r="N599">
        <v>4.9272222220000002</v>
      </c>
      <c r="O599">
        <v>0</v>
      </c>
      <c r="P599">
        <v>21</v>
      </c>
      <c r="Q599">
        <v>0</v>
      </c>
      <c r="R599">
        <v>0</v>
      </c>
      <c r="S599">
        <v>0</v>
      </c>
      <c r="T599">
        <v>4</v>
      </c>
      <c r="U599">
        <v>0</v>
      </c>
      <c r="V599">
        <v>0</v>
      </c>
      <c r="W599">
        <v>0</v>
      </c>
      <c r="X599">
        <v>27.133674753484929</v>
      </c>
      <c r="Y599">
        <v>0</v>
      </c>
      <c r="Z599">
        <v>0</v>
      </c>
      <c r="AA599">
        <v>0</v>
      </c>
      <c r="AB599">
        <v>2.3107964109345338</v>
      </c>
      <c r="AC599">
        <v>0</v>
      </c>
      <c r="AD599">
        <v>0</v>
      </c>
      <c r="AE599">
        <v>29.444471164419461</v>
      </c>
    </row>
    <row r="600" spans="1:31" x14ac:dyDescent="0.25">
      <c r="A600">
        <v>2143075</v>
      </c>
      <c r="B600">
        <v>1</v>
      </c>
      <c r="C600" t="s">
        <v>80</v>
      </c>
      <c r="D600" t="s">
        <v>99</v>
      </c>
      <c r="E600" t="s">
        <v>174</v>
      </c>
      <c r="F600" t="s">
        <v>1948</v>
      </c>
      <c r="G600" t="s">
        <v>187</v>
      </c>
      <c r="H600" t="s">
        <v>134</v>
      </c>
      <c r="I600" t="s">
        <v>135</v>
      </c>
      <c r="J600" t="s">
        <v>136</v>
      </c>
      <c r="K600" t="s">
        <v>137</v>
      </c>
      <c r="L600" t="s">
        <v>1949</v>
      </c>
      <c r="M600" t="s">
        <v>1950</v>
      </c>
      <c r="N600">
        <v>2.7036111109999998</v>
      </c>
      <c r="O600">
        <v>0</v>
      </c>
      <c r="P600">
        <v>86</v>
      </c>
      <c r="Q600">
        <v>0</v>
      </c>
      <c r="R600">
        <v>0</v>
      </c>
      <c r="S600">
        <v>0</v>
      </c>
      <c r="T600">
        <v>3</v>
      </c>
      <c r="U600">
        <v>0</v>
      </c>
      <c r="V600">
        <v>0</v>
      </c>
      <c r="W600">
        <v>0</v>
      </c>
      <c r="X600">
        <v>37.335441875539459</v>
      </c>
      <c r="Y600">
        <v>0</v>
      </c>
      <c r="Z600">
        <v>0</v>
      </c>
      <c r="AA600">
        <v>0</v>
      </c>
      <c r="AB600">
        <v>2.8267937672613335</v>
      </c>
      <c r="AC600">
        <v>0</v>
      </c>
      <c r="AD600">
        <v>0</v>
      </c>
      <c r="AE600">
        <v>40.162235642800795</v>
      </c>
    </row>
    <row r="601" spans="1:31" x14ac:dyDescent="0.25">
      <c r="A601">
        <v>2143076</v>
      </c>
      <c r="B601">
        <v>1</v>
      </c>
      <c r="C601" t="s">
        <v>80</v>
      </c>
      <c r="D601" t="s">
        <v>109</v>
      </c>
      <c r="E601" t="s">
        <v>131</v>
      </c>
      <c r="F601" t="s">
        <v>1951</v>
      </c>
      <c r="G601" t="s">
        <v>152</v>
      </c>
      <c r="H601" t="s">
        <v>134</v>
      </c>
      <c r="I601" t="s">
        <v>135</v>
      </c>
      <c r="J601" t="s">
        <v>136</v>
      </c>
      <c r="K601" t="s">
        <v>137</v>
      </c>
      <c r="L601" t="s">
        <v>1952</v>
      </c>
      <c r="M601" t="s">
        <v>1953</v>
      </c>
      <c r="N601">
        <v>3.358055555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1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2.1283918676788001</v>
      </c>
      <c r="AC601">
        <v>0</v>
      </c>
      <c r="AD601">
        <v>0</v>
      </c>
      <c r="AE601">
        <v>2.1283918676788001</v>
      </c>
    </row>
    <row r="602" spans="1:31" x14ac:dyDescent="0.25">
      <c r="A602">
        <v>2143077</v>
      </c>
      <c r="B602">
        <v>1</v>
      </c>
      <c r="C602" t="s">
        <v>80</v>
      </c>
      <c r="D602" t="s">
        <v>97</v>
      </c>
      <c r="E602" t="s">
        <v>131</v>
      </c>
      <c r="F602" t="s">
        <v>1954</v>
      </c>
      <c r="G602" t="s">
        <v>152</v>
      </c>
      <c r="H602" t="s">
        <v>134</v>
      </c>
      <c r="I602" t="s">
        <v>135</v>
      </c>
      <c r="J602" t="s">
        <v>136</v>
      </c>
      <c r="K602" t="s">
        <v>137</v>
      </c>
      <c r="L602" t="s">
        <v>1955</v>
      </c>
      <c r="M602" t="s">
        <v>1956</v>
      </c>
      <c r="N602">
        <v>0.88194444400000005</v>
      </c>
      <c r="O602">
        <v>0</v>
      </c>
      <c r="P602">
        <v>1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0.42161122379244165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0.42161122379244165</v>
      </c>
    </row>
    <row r="603" spans="1:31" x14ac:dyDescent="0.25">
      <c r="A603">
        <v>2143079</v>
      </c>
      <c r="B603">
        <v>1</v>
      </c>
      <c r="C603" t="s">
        <v>81</v>
      </c>
      <c r="D603" t="s">
        <v>119</v>
      </c>
      <c r="E603" t="s">
        <v>174</v>
      </c>
      <c r="F603" t="s">
        <v>1957</v>
      </c>
      <c r="G603" t="s">
        <v>187</v>
      </c>
      <c r="H603" t="s">
        <v>134</v>
      </c>
      <c r="I603" t="s">
        <v>135</v>
      </c>
      <c r="J603" t="s">
        <v>136</v>
      </c>
      <c r="K603" t="s">
        <v>137</v>
      </c>
      <c r="L603" t="s">
        <v>1958</v>
      </c>
      <c r="M603" t="s">
        <v>1959</v>
      </c>
      <c r="N603">
        <v>1.1783333330000001</v>
      </c>
      <c r="O603">
        <v>0</v>
      </c>
      <c r="P603">
        <v>29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6.2033596090121508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6.2033596090121508</v>
      </c>
    </row>
    <row r="604" spans="1:31" x14ac:dyDescent="0.25">
      <c r="A604">
        <v>2143080</v>
      </c>
      <c r="B604">
        <v>1</v>
      </c>
      <c r="C604" t="s">
        <v>81</v>
      </c>
      <c r="D604" t="s">
        <v>128</v>
      </c>
      <c r="E604" t="s">
        <v>206</v>
      </c>
      <c r="F604" t="s">
        <v>1960</v>
      </c>
      <c r="G604" t="s">
        <v>1019</v>
      </c>
      <c r="H604" t="s">
        <v>134</v>
      </c>
      <c r="I604" t="s">
        <v>135</v>
      </c>
      <c r="J604" t="s">
        <v>136</v>
      </c>
      <c r="K604" t="s">
        <v>137</v>
      </c>
      <c r="L604" t="s">
        <v>1961</v>
      </c>
      <c r="M604" t="s">
        <v>1962</v>
      </c>
      <c r="N604">
        <v>4.4583333329999997</v>
      </c>
      <c r="O604">
        <v>0</v>
      </c>
      <c r="P604">
        <v>96</v>
      </c>
      <c r="Q604">
        <v>0</v>
      </c>
      <c r="R604">
        <v>0</v>
      </c>
      <c r="S604">
        <v>0</v>
      </c>
      <c r="T604">
        <v>9</v>
      </c>
      <c r="U604">
        <v>0</v>
      </c>
      <c r="V604">
        <v>0</v>
      </c>
      <c r="W604">
        <v>0</v>
      </c>
      <c r="X604">
        <v>96.802611758201323</v>
      </c>
      <c r="Y604">
        <v>0</v>
      </c>
      <c r="Z604">
        <v>0</v>
      </c>
      <c r="AA604">
        <v>0</v>
      </c>
      <c r="AB604">
        <v>60.305116354861163</v>
      </c>
      <c r="AC604">
        <v>0</v>
      </c>
      <c r="AD604">
        <v>0</v>
      </c>
      <c r="AE604">
        <v>157.10772811306248</v>
      </c>
    </row>
    <row r="605" spans="1:31" x14ac:dyDescent="0.25">
      <c r="A605">
        <v>2143084</v>
      </c>
      <c r="B605">
        <v>1</v>
      </c>
      <c r="C605" t="s">
        <v>81</v>
      </c>
      <c r="D605" t="s">
        <v>128</v>
      </c>
      <c r="E605" t="s">
        <v>174</v>
      </c>
      <c r="F605" t="s">
        <v>1963</v>
      </c>
      <c r="G605" t="s">
        <v>187</v>
      </c>
      <c r="H605" t="s">
        <v>134</v>
      </c>
      <c r="I605" t="s">
        <v>135</v>
      </c>
      <c r="J605" t="s">
        <v>136</v>
      </c>
      <c r="K605" t="s">
        <v>137</v>
      </c>
      <c r="L605" t="s">
        <v>1964</v>
      </c>
      <c r="M605" t="s">
        <v>1965</v>
      </c>
      <c r="N605">
        <v>2.5013888880000001</v>
      </c>
      <c r="O605">
        <v>0</v>
      </c>
      <c r="P605">
        <v>9</v>
      </c>
      <c r="Q605">
        <v>0</v>
      </c>
      <c r="R605">
        <v>0</v>
      </c>
      <c r="S605">
        <v>0</v>
      </c>
      <c r="T605">
        <v>2</v>
      </c>
      <c r="U605">
        <v>0</v>
      </c>
      <c r="V605">
        <v>0</v>
      </c>
      <c r="W605">
        <v>0</v>
      </c>
      <c r="X605">
        <v>5.3007701238417919</v>
      </c>
      <c r="Y605">
        <v>0</v>
      </c>
      <c r="Z605">
        <v>0</v>
      </c>
      <c r="AA605">
        <v>0</v>
      </c>
      <c r="AB605">
        <v>2.3410620375333334E-2</v>
      </c>
      <c r="AC605">
        <v>0</v>
      </c>
      <c r="AD605">
        <v>0</v>
      </c>
      <c r="AE605">
        <v>5.3241807442171254</v>
      </c>
    </row>
    <row r="606" spans="1:31" x14ac:dyDescent="0.25">
      <c r="A606">
        <v>2143085</v>
      </c>
      <c r="B606">
        <v>1</v>
      </c>
      <c r="C606" t="s">
        <v>80</v>
      </c>
      <c r="D606" t="s">
        <v>93</v>
      </c>
      <c r="E606" t="s">
        <v>174</v>
      </c>
      <c r="F606" t="s">
        <v>1966</v>
      </c>
      <c r="G606" t="s">
        <v>187</v>
      </c>
      <c r="H606" t="s">
        <v>134</v>
      </c>
      <c r="I606" t="s">
        <v>135</v>
      </c>
      <c r="J606" t="s">
        <v>136</v>
      </c>
      <c r="K606" t="s">
        <v>137</v>
      </c>
      <c r="L606" t="s">
        <v>1967</v>
      </c>
      <c r="M606" t="s">
        <v>1968</v>
      </c>
      <c r="N606">
        <v>2.8197222219999998</v>
      </c>
      <c r="O606">
        <v>0</v>
      </c>
      <c r="P606">
        <v>2</v>
      </c>
      <c r="Q606">
        <v>0</v>
      </c>
      <c r="R606">
        <v>4</v>
      </c>
      <c r="S606">
        <v>0</v>
      </c>
      <c r="T606">
        <v>3</v>
      </c>
      <c r="U606">
        <v>0</v>
      </c>
      <c r="V606">
        <v>0</v>
      </c>
      <c r="W606">
        <v>0</v>
      </c>
      <c r="X606">
        <v>1.9131468898625588</v>
      </c>
      <c r="Y606">
        <v>0</v>
      </c>
      <c r="Z606">
        <v>16.000896074139167</v>
      </c>
      <c r="AA606">
        <v>0</v>
      </c>
      <c r="AB606">
        <v>5.5233321661186343</v>
      </c>
      <c r="AC606">
        <v>0</v>
      </c>
      <c r="AD606">
        <v>0</v>
      </c>
      <c r="AE606">
        <v>23.437375130120362</v>
      </c>
    </row>
    <row r="607" spans="1:31" x14ac:dyDescent="0.25">
      <c r="A607">
        <v>2143087</v>
      </c>
      <c r="B607">
        <v>1</v>
      </c>
      <c r="C607" t="s">
        <v>81</v>
      </c>
      <c r="D607" t="s">
        <v>123</v>
      </c>
      <c r="E607" t="s">
        <v>131</v>
      </c>
      <c r="F607" t="s">
        <v>1969</v>
      </c>
      <c r="G607" t="s">
        <v>152</v>
      </c>
      <c r="H607" t="s">
        <v>134</v>
      </c>
      <c r="I607" t="s">
        <v>135</v>
      </c>
      <c r="J607" t="s">
        <v>136</v>
      </c>
      <c r="K607" t="s">
        <v>137</v>
      </c>
      <c r="L607" t="s">
        <v>1970</v>
      </c>
      <c r="M607" t="s">
        <v>1971</v>
      </c>
      <c r="N607">
        <v>3.5024999999999999</v>
      </c>
      <c r="O607">
        <v>0</v>
      </c>
      <c r="P607">
        <v>1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1.1990586699930668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1.1990586699930668</v>
      </c>
    </row>
    <row r="608" spans="1:31" x14ac:dyDescent="0.25">
      <c r="A608">
        <v>2143088</v>
      </c>
      <c r="B608">
        <v>1</v>
      </c>
      <c r="C608" t="s">
        <v>80</v>
      </c>
      <c r="D608" t="s">
        <v>96</v>
      </c>
      <c r="E608" t="s">
        <v>131</v>
      </c>
      <c r="F608" t="s">
        <v>1972</v>
      </c>
      <c r="G608" t="s">
        <v>152</v>
      </c>
      <c r="H608" t="s">
        <v>134</v>
      </c>
      <c r="I608" t="s">
        <v>135</v>
      </c>
      <c r="J608" t="s">
        <v>136</v>
      </c>
      <c r="K608" t="s">
        <v>137</v>
      </c>
      <c r="L608" t="s">
        <v>1973</v>
      </c>
      <c r="M608" t="s">
        <v>1974</v>
      </c>
      <c r="N608">
        <v>0.502222222</v>
      </c>
      <c r="O608">
        <v>0</v>
      </c>
      <c r="P608">
        <v>1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4.1011845957133336E-2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4.1011845957133336E-2</v>
      </c>
    </row>
    <row r="609" spans="1:31" x14ac:dyDescent="0.25">
      <c r="A609">
        <v>2143089</v>
      </c>
      <c r="B609">
        <v>1</v>
      </c>
      <c r="C609" t="s">
        <v>80</v>
      </c>
      <c r="D609" t="s">
        <v>96</v>
      </c>
      <c r="E609" t="s">
        <v>131</v>
      </c>
      <c r="F609" t="s">
        <v>1975</v>
      </c>
      <c r="G609" t="s">
        <v>152</v>
      </c>
      <c r="H609" t="s">
        <v>134</v>
      </c>
      <c r="I609" t="s">
        <v>135</v>
      </c>
      <c r="J609" t="s">
        <v>136</v>
      </c>
      <c r="K609" t="s">
        <v>137</v>
      </c>
      <c r="L609" t="s">
        <v>1976</v>
      </c>
      <c r="M609" t="s">
        <v>1977</v>
      </c>
      <c r="N609">
        <v>0.458055555</v>
      </c>
      <c r="O609">
        <v>0</v>
      </c>
      <c r="P609">
        <v>1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0.10467167400636668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0.10467167400636668</v>
      </c>
    </row>
    <row r="610" spans="1:31" x14ac:dyDescent="0.25">
      <c r="A610">
        <v>2143090</v>
      </c>
      <c r="B610">
        <v>1</v>
      </c>
      <c r="C610" t="s">
        <v>81</v>
      </c>
      <c r="D610" t="s">
        <v>120</v>
      </c>
      <c r="E610" t="s">
        <v>174</v>
      </c>
      <c r="F610" t="s">
        <v>1978</v>
      </c>
      <c r="G610" t="s">
        <v>187</v>
      </c>
      <c r="H610" t="s">
        <v>134</v>
      </c>
      <c r="I610" t="s">
        <v>135</v>
      </c>
      <c r="J610" t="s">
        <v>136</v>
      </c>
      <c r="K610" t="s">
        <v>137</v>
      </c>
      <c r="L610" t="s">
        <v>1973</v>
      </c>
      <c r="M610" t="s">
        <v>1979</v>
      </c>
      <c r="N610">
        <v>1.443333333</v>
      </c>
      <c r="O610">
        <v>0</v>
      </c>
      <c r="P610">
        <v>35</v>
      </c>
      <c r="Q610">
        <v>0</v>
      </c>
      <c r="R610">
        <v>0</v>
      </c>
      <c r="S610">
        <v>0</v>
      </c>
      <c r="T610">
        <v>4</v>
      </c>
      <c r="U610">
        <v>0</v>
      </c>
      <c r="V610">
        <v>0</v>
      </c>
      <c r="W610">
        <v>0</v>
      </c>
      <c r="X610">
        <v>16.547598634961801</v>
      </c>
      <c r="Y610">
        <v>0</v>
      </c>
      <c r="Z610">
        <v>0</v>
      </c>
      <c r="AA610">
        <v>0</v>
      </c>
      <c r="AB610">
        <v>10.360768029612801</v>
      </c>
      <c r="AC610">
        <v>0</v>
      </c>
      <c r="AD610">
        <v>0</v>
      </c>
      <c r="AE610">
        <v>26.908366664574601</v>
      </c>
    </row>
    <row r="611" spans="1:31" x14ac:dyDescent="0.25">
      <c r="A611">
        <v>2143093</v>
      </c>
      <c r="B611">
        <v>1</v>
      </c>
      <c r="C611" t="s">
        <v>81</v>
      </c>
      <c r="D611" t="s">
        <v>112</v>
      </c>
      <c r="E611" t="s">
        <v>174</v>
      </c>
      <c r="F611" t="s">
        <v>1980</v>
      </c>
      <c r="G611" t="s">
        <v>187</v>
      </c>
      <c r="H611" t="s">
        <v>134</v>
      </c>
      <c r="I611" t="s">
        <v>135</v>
      </c>
      <c r="J611" t="s">
        <v>136</v>
      </c>
      <c r="K611" t="s">
        <v>137</v>
      </c>
      <c r="L611" t="s">
        <v>1981</v>
      </c>
      <c r="M611" t="s">
        <v>1982</v>
      </c>
      <c r="N611">
        <v>1.011666666</v>
      </c>
      <c r="O611">
        <v>0</v>
      </c>
      <c r="P611">
        <v>225</v>
      </c>
      <c r="Q611">
        <v>0</v>
      </c>
      <c r="R611">
        <v>16</v>
      </c>
      <c r="S611">
        <v>0</v>
      </c>
      <c r="T611">
        <v>13</v>
      </c>
      <c r="U611">
        <v>0</v>
      </c>
      <c r="V611">
        <v>0</v>
      </c>
      <c r="W611">
        <v>0</v>
      </c>
      <c r="X611">
        <v>57.759219199715638</v>
      </c>
      <c r="Y611">
        <v>0</v>
      </c>
      <c r="Z611">
        <v>1.0428834733863166</v>
      </c>
      <c r="AA611">
        <v>0</v>
      </c>
      <c r="AB611">
        <v>3.7602246848387662</v>
      </c>
      <c r="AC611">
        <v>0</v>
      </c>
      <c r="AD611">
        <v>0</v>
      </c>
      <c r="AE611">
        <v>62.562327357940724</v>
      </c>
    </row>
    <row r="612" spans="1:31" x14ac:dyDescent="0.25">
      <c r="A612">
        <v>2143094</v>
      </c>
      <c r="B612">
        <v>1</v>
      </c>
      <c r="C612" t="s">
        <v>80</v>
      </c>
      <c r="D612" t="s">
        <v>93</v>
      </c>
      <c r="E612" t="s">
        <v>131</v>
      </c>
      <c r="F612" t="s">
        <v>1983</v>
      </c>
      <c r="G612" t="s">
        <v>152</v>
      </c>
      <c r="H612" t="s">
        <v>134</v>
      </c>
      <c r="I612" t="s">
        <v>135</v>
      </c>
      <c r="J612" t="s">
        <v>136</v>
      </c>
      <c r="K612" t="s">
        <v>137</v>
      </c>
      <c r="L612" t="s">
        <v>1984</v>
      </c>
      <c r="M612" t="s">
        <v>1985</v>
      </c>
      <c r="N612">
        <v>1.794444444</v>
      </c>
      <c r="O612">
        <v>0</v>
      </c>
      <c r="P612">
        <v>1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0.15356322919575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0.15356322919575</v>
      </c>
    </row>
    <row r="613" spans="1:31" x14ac:dyDescent="0.25">
      <c r="A613">
        <v>2143096</v>
      </c>
      <c r="B613">
        <v>1</v>
      </c>
      <c r="C613" t="s">
        <v>80</v>
      </c>
      <c r="D613" t="s">
        <v>97</v>
      </c>
      <c r="E613" t="s">
        <v>131</v>
      </c>
      <c r="F613" t="s">
        <v>1986</v>
      </c>
      <c r="G613" t="s">
        <v>152</v>
      </c>
      <c r="H613" t="s">
        <v>134</v>
      </c>
      <c r="I613" t="s">
        <v>135</v>
      </c>
      <c r="J613" t="s">
        <v>136</v>
      </c>
      <c r="K613" t="s">
        <v>137</v>
      </c>
      <c r="L613" t="s">
        <v>1987</v>
      </c>
      <c r="M613" t="s">
        <v>1988</v>
      </c>
      <c r="N613">
        <v>2.855555555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3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8.5578407720472338</v>
      </c>
      <c r="AC613">
        <v>0</v>
      </c>
      <c r="AD613">
        <v>0</v>
      </c>
      <c r="AE613">
        <v>8.5578407720472338</v>
      </c>
    </row>
    <row r="614" spans="1:31" x14ac:dyDescent="0.25">
      <c r="A614">
        <v>2143101</v>
      </c>
      <c r="B614">
        <v>1</v>
      </c>
      <c r="C614" t="s">
        <v>81</v>
      </c>
      <c r="D614" t="s">
        <v>115</v>
      </c>
      <c r="E614" t="s">
        <v>131</v>
      </c>
      <c r="F614" t="s">
        <v>1989</v>
      </c>
      <c r="G614" t="s">
        <v>152</v>
      </c>
      <c r="H614" t="s">
        <v>134</v>
      </c>
      <c r="I614" t="s">
        <v>135</v>
      </c>
      <c r="J614" t="s">
        <v>136</v>
      </c>
      <c r="K614" t="s">
        <v>137</v>
      </c>
      <c r="L614" t="s">
        <v>1990</v>
      </c>
      <c r="M614" t="s">
        <v>1991</v>
      </c>
      <c r="N614">
        <v>2.0441666660000002</v>
      </c>
      <c r="O614">
        <v>0</v>
      </c>
      <c r="P614">
        <v>1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0.18520664185837499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0.18520664185837499</v>
      </c>
    </row>
    <row r="615" spans="1:31" x14ac:dyDescent="0.25">
      <c r="A615">
        <v>2143102</v>
      </c>
      <c r="B615">
        <v>1</v>
      </c>
      <c r="C615" t="s">
        <v>80</v>
      </c>
      <c r="D615" t="s">
        <v>96</v>
      </c>
      <c r="E615" t="s">
        <v>131</v>
      </c>
      <c r="F615" t="s">
        <v>1992</v>
      </c>
      <c r="G615" t="s">
        <v>133</v>
      </c>
      <c r="H615" t="s">
        <v>134</v>
      </c>
      <c r="I615" t="s">
        <v>135</v>
      </c>
      <c r="J615" t="s">
        <v>136</v>
      </c>
      <c r="K615" t="s">
        <v>137</v>
      </c>
      <c r="L615" t="s">
        <v>1993</v>
      </c>
      <c r="M615" t="s">
        <v>1994</v>
      </c>
      <c r="N615">
        <v>4.4444444440000002</v>
      </c>
      <c r="O615">
        <v>0</v>
      </c>
      <c r="P615">
        <v>2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2.5255612507949996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2.5255612507949996</v>
      </c>
    </row>
    <row r="616" spans="1:31" x14ac:dyDescent="0.25">
      <c r="A616">
        <v>2143103</v>
      </c>
      <c r="B616">
        <v>1</v>
      </c>
      <c r="C616" t="s">
        <v>80</v>
      </c>
      <c r="D616" t="s">
        <v>105</v>
      </c>
      <c r="E616" t="s">
        <v>174</v>
      </c>
      <c r="F616" t="s">
        <v>1995</v>
      </c>
      <c r="G616" t="s">
        <v>187</v>
      </c>
      <c r="H616" t="s">
        <v>134</v>
      </c>
      <c r="I616" t="s">
        <v>135</v>
      </c>
      <c r="J616" t="s">
        <v>136</v>
      </c>
      <c r="K616" t="s">
        <v>137</v>
      </c>
      <c r="L616" t="s">
        <v>1996</v>
      </c>
      <c r="M616" t="s">
        <v>1997</v>
      </c>
      <c r="N616">
        <v>1.371111111</v>
      </c>
      <c r="O616">
        <v>0</v>
      </c>
      <c r="P616">
        <v>27</v>
      </c>
      <c r="Q616">
        <v>0</v>
      </c>
      <c r="R616">
        <v>0</v>
      </c>
      <c r="S616">
        <v>0</v>
      </c>
      <c r="T616">
        <v>3</v>
      </c>
      <c r="U616">
        <v>0</v>
      </c>
      <c r="V616">
        <v>1</v>
      </c>
      <c r="W616">
        <v>0</v>
      </c>
      <c r="X616">
        <v>9.039664604123999</v>
      </c>
      <c r="Y616">
        <v>0</v>
      </c>
      <c r="Z616">
        <v>0</v>
      </c>
      <c r="AA616">
        <v>0</v>
      </c>
      <c r="AB616">
        <v>2.2172527251705305</v>
      </c>
      <c r="AC616">
        <v>0</v>
      </c>
      <c r="AD616">
        <v>8.4314039307040005</v>
      </c>
      <c r="AE616">
        <v>19.688321259998531</v>
      </c>
    </row>
    <row r="617" spans="1:31" x14ac:dyDescent="0.25">
      <c r="A617">
        <v>2143104</v>
      </c>
      <c r="B617">
        <v>1</v>
      </c>
      <c r="C617" t="s">
        <v>80</v>
      </c>
      <c r="D617" t="s">
        <v>105</v>
      </c>
      <c r="E617" t="s">
        <v>174</v>
      </c>
      <c r="F617" t="s">
        <v>1998</v>
      </c>
      <c r="G617" t="s">
        <v>171</v>
      </c>
      <c r="H617" t="s">
        <v>134</v>
      </c>
      <c r="I617" t="s">
        <v>135</v>
      </c>
      <c r="J617" t="s">
        <v>136</v>
      </c>
      <c r="K617" t="s">
        <v>137</v>
      </c>
      <c r="L617" t="s">
        <v>1999</v>
      </c>
      <c r="M617" t="s">
        <v>2000</v>
      </c>
      <c r="N617">
        <v>2.6861111110000002</v>
      </c>
      <c r="O617">
        <v>0</v>
      </c>
      <c r="P617">
        <v>26</v>
      </c>
      <c r="Q617">
        <v>0</v>
      </c>
      <c r="R617">
        <v>16</v>
      </c>
      <c r="S617">
        <v>0</v>
      </c>
      <c r="T617">
        <v>7</v>
      </c>
      <c r="U617">
        <v>0</v>
      </c>
      <c r="V617">
        <v>0</v>
      </c>
      <c r="W617">
        <v>0</v>
      </c>
      <c r="X617">
        <v>25.932917325644528</v>
      </c>
      <c r="Y617">
        <v>0</v>
      </c>
      <c r="Z617">
        <v>16.672435060191397</v>
      </c>
      <c r="AA617">
        <v>0</v>
      </c>
      <c r="AB617">
        <v>3.2256583338792502</v>
      </c>
      <c r="AC617">
        <v>0</v>
      </c>
      <c r="AD617">
        <v>0</v>
      </c>
      <c r="AE617">
        <v>45.831010719715181</v>
      </c>
    </row>
    <row r="618" spans="1:31" x14ac:dyDescent="0.25">
      <c r="A618">
        <v>2143105</v>
      </c>
      <c r="B618">
        <v>1</v>
      </c>
      <c r="C618" t="s">
        <v>81</v>
      </c>
      <c r="D618" t="s">
        <v>112</v>
      </c>
      <c r="E618" t="s">
        <v>131</v>
      </c>
      <c r="F618" t="s">
        <v>2001</v>
      </c>
      <c r="G618" t="s">
        <v>152</v>
      </c>
      <c r="H618" t="s">
        <v>134</v>
      </c>
      <c r="I618" t="s">
        <v>135</v>
      </c>
      <c r="J618" t="s">
        <v>136</v>
      </c>
      <c r="K618" t="s">
        <v>137</v>
      </c>
      <c r="L618" t="s">
        <v>2002</v>
      </c>
      <c r="M618" t="s">
        <v>2003</v>
      </c>
      <c r="N618">
        <v>1.0705555550000001</v>
      </c>
      <c r="O618">
        <v>0</v>
      </c>
      <c r="P618">
        <v>1</v>
      </c>
      <c r="Q618">
        <v>0</v>
      </c>
      <c r="R618">
        <v>1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4.1401494160983335E-2</v>
      </c>
      <c r="Y618">
        <v>0</v>
      </c>
      <c r="Z618">
        <v>6.6779151482666665E-2</v>
      </c>
      <c r="AA618">
        <v>0</v>
      </c>
      <c r="AB618">
        <v>0</v>
      </c>
      <c r="AC618">
        <v>0</v>
      </c>
      <c r="AD618">
        <v>0</v>
      </c>
      <c r="AE618">
        <v>0.10818064564365</v>
      </c>
    </row>
    <row r="619" spans="1:31" x14ac:dyDescent="0.25">
      <c r="A619">
        <v>2143112</v>
      </c>
      <c r="B619">
        <v>1</v>
      </c>
      <c r="C619" t="s">
        <v>81</v>
      </c>
      <c r="D619" t="s">
        <v>128</v>
      </c>
      <c r="E619" t="s">
        <v>131</v>
      </c>
      <c r="F619" t="s">
        <v>2004</v>
      </c>
      <c r="G619" t="s">
        <v>231</v>
      </c>
      <c r="H619" t="s">
        <v>134</v>
      </c>
      <c r="I619" t="s">
        <v>135</v>
      </c>
      <c r="J619" t="s">
        <v>136</v>
      </c>
      <c r="K619" t="s">
        <v>137</v>
      </c>
      <c r="L619" t="s">
        <v>2005</v>
      </c>
      <c r="M619" t="s">
        <v>2006</v>
      </c>
      <c r="N619">
        <v>1.049722222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1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0.29482440886880001</v>
      </c>
      <c r="AC619">
        <v>0</v>
      </c>
      <c r="AD619">
        <v>0</v>
      </c>
      <c r="AE619">
        <v>0.29482440886880001</v>
      </c>
    </row>
    <row r="620" spans="1:31" x14ac:dyDescent="0.25">
      <c r="A620">
        <v>2143115</v>
      </c>
      <c r="B620">
        <v>1</v>
      </c>
      <c r="C620" t="s">
        <v>80</v>
      </c>
      <c r="D620" t="s">
        <v>105</v>
      </c>
      <c r="E620" t="s">
        <v>146</v>
      </c>
      <c r="F620" t="s">
        <v>2007</v>
      </c>
      <c r="G620" t="s">
        <v>2008</v>
      </c>
      <c r="H620" t="s">
        <v>143</v>
      </c>
      <c r="I620" t="s">
        <v>135</v>
      </c>
      <c r="J620" t="s">
        <v>136</v>
      </c>
      <c r="K620" t="s">
        <v>137</v>
      </c>
      <c r="L620" t="s">
        <v>2009</v>
      </c>
      <c r="M620" t="s">
        <v>2010</v>
      </c>
      <c r="N620">
        <v>1.7866666659999999</v>
      </c>
      <c r="O620">
        <v>0</v>
      </c>
      <c r="P620">
        <v>4</v>
      </c>
      <c r="Q620">
        <v>0</v>
      </c>
      <c r="R620">
        <v>36</v>
      </c>
      <c r="S620">
        <v>0</v>
      </c>
      <c r="T620">
        <v>2</v>
      </c>
      <c r="U620">
        <v>0</v>
      </c>
      <c r="V620">
        <v>0</v>
      </c>
      <c r="W620">
        <v>0</v>
      </c>
      <c r="X620">
        <v>3.8889658350573</v>
      </c>
      <c r="Y620">
        <v>0</v>
      </c>
      <c r="Z620">
        <v>7.5393958394028466</v>
      </c>
      <c r="AA620">
        <v>0</v>
      </c>
      <c r="AB620">
        <v>4.9145371026284668</v>
      </c>
      <c r="AC620">
        <v>0</v>
      </c>
      <c r="AD620">
        <v>0</v>
      </c>
      <c r="AE620">
        <v>16.342898777088614</v>
      </c>
    </row>
    <row r="621" spans="1:31" x14ac:dyDescent="0.25">
      <c r="A621">
        <v>2143116</v>
      </c>
      <c r="B621">
        <v>1</v>
      </c>
      <c r="C621" t="s">
        <v>80</v>
      </c>
      <c r="D621" t="s">
        <v>97</v>
      </c>
      <c r="E621" t="s">
        <v>206</v>
      </c>
      <c r="F621" t="s">
        <v>2011</v>
      </c>
      <c r="G621" t="s">
        <v>246</v>
      </c>
      <c r="H621" t="s">
        <v>134</v>
      </c>
      <c r="I621" t="s">
        <v>135</v>
      </c>
      <c r="J621" t="s">
        <v>136</v>
      </c>
      <c r="K621" t="s">
        <v>137</v>
      </c>
      <c r="L621" t="s">
        <v>2012</v>
      </c>
      <c r="M621" t="s">
        <v>2013</v>
      </c>
      <c r="N621">
        <v>3.3936111109999998</v>
      </c>
      <c r="O621">
        <v>0</v>
      </c>
      <c r="P621">
        <v>12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13.374338148975404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13.374338148975404</v>
      </c>
    </row>
    <row r="622" spans="1:31" x14ac:dyDescent="0.25">
      <c r="A622">
        <v>2143118</v>
      </c>
      <c r="B622">
        <v>1</v>
      </c>
      <c r="C622" t="s">
        <v>81</v>
      </c>
      <c r="D622" t="s">
        <v>128</v>
      </c>
      <c r="E622" t="s">
        <v>131</v>
      </c>
      <c r="F622" t="s">
        <v>2014</v>
      </c>
      <c r="G622" t="s">
        <v>231</v>
      </c>
      <c r="H622" t="s">
        <v>134</v>
      </c>
      <c r="I622" t="s">
        <v>135</v>
      </c>
      <c r="J622" t="s">
        <v>136</v>
      </c>
      <c r="K622" t="s">
        <v>137</v>
      </c>
      <c r="L622" t="s">
        <v>1961</v>
      </c>
      <c r="M622" t="s">
        <v>2015</v>
      </c>
      <c r="N622">
        <v>5.1519444439999997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11.718732165844251</v>
      </c>
      <c r="AC622">
        <v>0</v>
      </c>
      <c r="AD622">
        <v>0</v>
      </c>
      <c r="AE622">
        <v>11.718732165844251</v>
      </c>
    </row>
    <row r="623" spans="1:31" x14ac:dyDescent="0.25">
      <c r="A623">
        <v>2143121</v>
      </c>
      <c r="B623">
        <v>1</v>
      </c>
      <c r="C623" t="s">
        <v>80</v>
      </c>
      <c r="D623" t="s">
        <v>110</v>
      </c>
      <c r="E623" t="s">
        <v>131</v>
      </c>
      <c r="F623" t="s">
        <v>2016</v>
      </c>
      <c r="G623" t="s">
        <v>152</v>
      </c>
      <c r="H623" t="s">
        <v>134</v>
      </c>
      <c r="I623" t="s">
        <v>135</v>
      </c>
      <c r="J623" t="s">
        <v>136</v>
      </c>
      <c r="K623" t="s">
        <v>137</v>
      </c>
      <c r="L623" t="s">
        <v>2017</v>
      </c>
      <c r="M623" t="s">
        <v>2018</v>
      </c>
      <c r="N623">
        <v>0.83750000000000002</v>
      </c>
      <c r="O623">
        <v>0</v>
      </c>
      <c r="P623">
        <v>1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0.51519941949150005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0.51519941949150005</v>
      </c>
    </row>
    <row r="624" spans="1:31" x14ac:dyDescent="0.25">
      <c r="A624">
        <v>2143122</v>
      </c>
      <c r="B624">
        <v>1</v>
      </c>
      <c r="C624" t="s">
        <v>80</v>
      </c>
      <c r="D624" t="s">
        <v>94</v>
      </c>
      <c r="E624" t="s">
        <v>174</v>
      </c>
      <c r="F624" t="s">
        <v>2019</v>
      </c>
      <c r="G624" t="s">
        <v>187</v>
      </c>
      <c r="H624" t="s">
        <v>134</v>
      </c>
      <c r="I624" t="s">
        <v>135</v>
      </c>
      <c r="J624" t="s">
        <v>136</v>
      </c>
      <c r="K624" t="s">
        <v>137</v>
      </c>
      <c r="L624" t="s">
        <v>2020</v>
      </c>
      <c r="M624" t="s">
        <v>2021</v>
      </c>
      <c r="N624">
        <v>1.271666666</v>
      </c>
      <c r="O624">
        <v>0</v>
      </c>
      <c r="P624">
        <v>9</v>
      </c>
      <c r="Q624">
        <v>0</v>
      </c>
      <c r="R624">
        <v>1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1.4689173671604667</v>
      </c>
      <c r="Y624">
        <v>0</v>
      </c>
      <c r="Z624">
        <v>2.4901614069500002E-2</v>
      </c>
      <c r="AA624">
        <v>0</v>
      </c>
      <c r="AB624">
        <v>0</v>
      </c>
      <c r="AC624">
        <v>0</v>
      </c>
      <c r="AD624">
        <v>0</v>
      </c>
      <c r="AE624">
        <v>1.4938189812299667</v>
      </c>
    </row>
    <row r="625" spans="1:31" x14ac:dyDescent="0.25">
      <c r="A625">
        <v>2143124</v>
      </c>
      <c r="B625">
        <v>1</v>
      </c>
      <c r="C625" t="s">
        <v>80</v>
      </c>
      <c r="D625" t="s">
        <v>97</v>
      </c>
      <c r="E625" t="s">
        <v>140</v>
      </c>
      <c r="F625" t="s">
        <v>2022</v>
      </c>
      <c r="G625" t="s">
        <v>142</v>
      </c>
      <c r="H625" t="s">
        <v>143</v>
      </c>
      <c r="I625" t="s">
        <v>135</v>
      </c>
      <c r="J625" t="s">
        <v>136</v>
      </c>
      <c r="K625" t="s">
        <v>137</v>
      </c>
      <c r="L625" t="s">
        <v>2023</v>
      </c>
      <c r="M625" t="s">
        <v>2024</v>
      </c>
      <c r="N625">
        <v>1.0719444440000001</v>
      </c>
      <c r="O625">
        <v>1</v>
      </c>
      <c r="P625">
        <v>450</v>
      </c>
      <c r="Q625">
        <v>2</v>
      </c>
      <c r="R625">
        <v>49</v>
      </c>
      <c r="S625">
        <v>15</v>
      </c>
      <c r="T625">
        <v>66</v>
      </c>
      <c r="U625">
        <v>0</v>
      </c>
      <c r="V625">
        <v>0</v>
      </c>
      <c r="W625">
        <v>9.1048242548744245</v>
      </c>
      <c r="X625">
        <v>121.93489582587698</v>
      </c>
      <c r="Y625">
        <v>1.3972574670650999</v>
      </c>
      <c r="Z625">
        <v>11.140330244323206</v>
      </c>
      <c r="AA625">
        <v>68.34193977813409</v>
      </c>
      <c r="AB625">
        <v>31.796600487237647</v>
      </c>
      <c r="AC625">
        <v>0</v>
      </c>
      <c r="AD625">
        <v>0</v>
      </c>
      <c r="AE625">
        <v>243.71584805751144</v>
      </c>
    </row>
    <row r="626" spans="1:31" x14ac:dyDescent="0.25">
      <c r="A626">
        <v>2143125</v>
      </c>
      <c r="B626">
        <v>1</v>
      </c>
      <c r="C626" t="s">
        <v>81</v>
      </c>
      <c r="D626" t="s">
        <v>126</v>
      </c>
      <c r="E626" t="s">
        <v>196</v>
      </c>
      <c r="F626" t="s">
        <v>2025</v>
      </c>
      <c r="G626" t="s">
        <v>142</v>
      </c>
      <c r="H626" t="s">
        <v>143</v>
      </c>
      <c r="I626" t="s">
        <v>148</v>
      </c>
      <c r="J626" t="s">
        <v>136</v>
      </c>
      <c r="K626" t="s">
        <v>137</v>
      </c>
      <c r="L626" t="s">
        <v>2026</v>
      </c>
      <c r="M626" t="s">
        <v>2027</v>
      </c>
      <c r="N626">
        <v>1.3055555E-2</v>
      </c>
      <c r="O626">
        <v>2</v>
      </c>
      <c r="P626">
        <v>230</v>
      </c>
      <c r="Q626">
        <v>33</v>
      </c>
      <c r="R626">
        <v>96</v>
      </c>
      <c r="S626">
        <v>4</v>
      </c>
      <c r="T626">
        <v>25</v>
      </c>
      <c r="U626">
        <v>0</v>
      </c>
      <c r="V626">
        <v>0</v>
      </c>
      <c r="W626">
        <v>1.2853132619600001E-2</v>
      </c>
      <c r="X626">
        <v>0.35480562940560018</v>
      </c>
      <c r="Y626">
        <v>1.2688574622414666</v>
      </c>
      <c r="Z626">
        <v>0.19835863032060005</v>
      </c>
      <c r="AA626">
        <v>0.36953537079229165</v>
      </c>
      <c r="AB626">
        <v>0.74077605024688919</v>
      </c>
      <c r="AC626">
        <v>0</v>
      </c>
      <c r="AD626">
        <v>0</v>
      </c>
      <c r="AE626">
        <v>2.9451862756264475</v>
      </c>
    </row>
    <row r="627" spans="1:31" x14ac:dyDescent="0.25">
      <c r="A627">
        <v>2143126</v>
      </c>
      <c r="B627">
        <v>1</v>
      </c>
      <c r="C627" t="s">
        <v>81</v>
      </c>
      <c r="D627" t="s">
        <v>123</v>
      </c>
      <c r="E627" t="s">
        <v>161</v>
      </c>
      <c r="F627" t="s">
        <v>2028</v>
      </c>
      <c r="G627" t="s">
        <v>211</v>
      </c>
      <c r="H627" t="s">
        <v>134</v>
      </c>
      <c r="I627" t="s">
        <v>135</v>
      </c>
      <c r="J627" t="s">
        <v>136</v>
      </c>
      <c r="K627" t="s">
        <v>137</v>
      </c>
      <c r="L627" t="s">
        <v>2029</v>
      </c>
      <c r="M627" t="s">
        <v>2030</v>
      </c>
      <c r="N627">
        <v>0.97166666599999996</v>
      </c>
      <c r="O627">
        <v>0</v>
      </c>
      <c r="P627">
        <v>350</v>
      </c>
      <c r="Q627">
        <v>0</v>
      </c>
      <c r="R627">
        <v>1</v>
      </c>
      <c r="S627">
        <v>0</v>
      </c>
      <c r="T627">
        <v>25</v>
      </c>
      <c r="U627">
        <v>0</v>
      </c>
      <c r="V627">
        <v>0</v>
      </c>
      <c r="W627">
        <v>0</v>
      </c>
      <c r="X627">
        <v>57.668710527355508</v>
      </c>
      <c r="Y627">
        <v>0</v>
      </c>
      <c r="Z627">
        <v>0.40696746055350003</v>
      </c>
      <c r="AA627">
        <v>0</v>
      </c>
      <c r="AB627">
        <v>4.6621839725710714</v>
      </c>
      <c r="AC627">
        <v>0</v>
      </c>
      <c r="AD627">
        <v>0</v>
      </c>
      <c r="AE627">
        <v>62.737861960480082</v>
      </c>
    </row>
    <row r="628" spans="1:31" x14ac:dyDescent="0.25">
      <c r="A628">
        <v>2145077</v>
      </c>
      <c r="B628">
        <v>1</v>
      </c>
      <c r="C628" t="s">
        <v>80</v>
      </c>
      <c r="D628" t="s">
        <v>85</v>
      </c>
      <c r="E628" t="s">
        <v>174</v>
      </c>
      <c r="F628" t="s">
        <v>2031</v>
      </c>
      <c r="G628" t="s">
        <v>171</v>
      </c>
      <c r="H628" t="s">
        <v>134</v>
      </c>
      <c r="I628" t="s">
        <v>135</v>
      </c>
      <c r="J628" t="s">
        <v>136</v>
      </c>
      <c r="K628" t="s">
        <v>137</v>
      </c>
      <c r="L628" t="s">
        <v>2032</v>
      </c>
      <c r="M628" t="s">
        <v>2033</v>
      </c>
      <c r="N628">
        <v>0.70111111100000001</v>
      </c>
      <c r="O628">
        <v>0</v>
      </c>
      <c r="P628">
        <v>144</v>
      </c>
      <c r="Q628">
        <v>0</v>
      </c>
      <c r="R628">
        <v>0</v>
      </c>
      <c r="S628">
        <v>0</v>
      </c>
      <c r="T628">
        <v>7</v>
      </c>
      <c r="U628">
        <v>0</v>
      </c>
      <c r="V628">
        <v>0</v>
      </c>
      <c r="W628">
        <v>0</v>
      </c>
      <c r="X628">
        <v>22.283438325682759</v>
      </c>
      <c r="Y628">
        <v>0</v>
      </c>
      <c r="Z628">
        <v>0</v>
      </c>
      <c r="AA628">
        <v>0</v>
      </c>
      <c r="AB628">
        <v>3.2751771245946664</v>
      </c>
      <c r="AC628">
        <v>0</v>
      </c>
      <c r="AD628">
        <v>0</v>
      </c>
      <c r="AE628">
        <v>25.558615450277426</v>
      </c>
    </row>
    <row r="629" spans="1:31" x14ac:dyDescent="0.25">
      <c r="A629">
        <v>2144845</v>
      </c>
      <c r="B629">
        <v>1</v>
      </c>
      <c r="C629" t="s">
        <v>80</v>
      </c>
      <c r="D629" t="s">
        <v>97</v>
      </c>
      <c r="E629" t="s">
        <v>131</v>
      </c>
      <c r="F629" t="s">
        <v>2034</v>
      </c>
      <c r="G629" t="s">
        <v>152</v>
      </c>
      <c r="H629" t="s">
        <v>134</v>
      </c>
      <c r="I629" t="s">
        <v>135</v>
      </c>
      <c r="J629" t="s">
        <v>136</v>
      </c>
      <c r="K629" t="s">
        <v>137</v>
      </c>
      <c r="L629" t="s">
        <v>2035</v>
      </c>
      <c r="M629" t="s">
        <v>2036</v>
      </c>
      <c r="N629">
        <v>5.8622222219999998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2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10.464789017144051</v>
      </c>
      <c r="AC629">
        <v>0</v>
      </c>
      <c r="AD629">
        <v>0</v>
      </c>
      <c r="AE629">
        <v>10.464789017144051</v>
      </c>
    </row>
    <row r="630" spans="1:31" x14ac:dyDescent="0.25">
      <c r="A630">
        <v>2144822</v>
      </c>
      <c r="B630">
        <v>1</v>
      </c>
      <c r="C630" t="s">
        <v>81</v>
      </c>
      <c r="D630" t="s">
        <v>123</v>
      </c>
      <c r="E630" t="s">
        <v>161</v>
      </c>
      <c r="F630" t="s">
        <v>2037</v>
      </c>
      <c r="G630" t="s">
        <v>538</v>
      </c>
      <c r="H630" t="s">
        <v>134</v>
      </c>
      <c r="I630" t="s">
        <v>135</v>
      </c>
      <c r="J630" t="s">
        <v>136</v>
      </c>
      <c r="K630" t="s">
        <v>236</v>
      </c>
      <c r="L630" t="s">
        <v>2038</v>
      </c>
      <c r="M630" t="s">
        <v>2039</v>
      </c>
      <c r="N630">
        <v>7.8440433330000001</v>
      </c>
      <c r="O630">
        <v>0</v>
      </c>
      <c r="P630">
        <v>51</v>
      </c>
      <c r="Q630">
        <v>0</v>
      </c>
      <c r="R630">
        <v>5</v>
      </c>
      <c r="S630">
        <v>0</v>
      </c>
      <c r="T630">
        <v>4</v>
      </c>
      <c r="U630">
        <v>0</v>
      </c>
      <c r="V630">
        <v>0</v>
      </c>
      <c r="W630">
        <v>0</v>
      </c>
      <c r="X630">
        <v>62.373164418837341</v>
      </c>
      <c r="Y630">
        <v>0</v>
      </c>
      <c r="Z630">
        <v>9.3756564951862096</v>
      </c>
      <c r="AA630">
        <v>0</v>
      </c>
      <c r="AB630">
        <v>1.8216313847326746</v>
      </c>
      <c r="AC630">
        <v>0</v>
      </c>
      <c r="AD630">
        <v>0</v>
      </c>
      <c r="AE630">
        <v>73.570452298756223</v>
      </c>
    </row>
    <row r="631" spans="1:31" x14ac:dyDescent="0.25">
      <c r="A631">
        <v>2144799</v>
      </c>
      <c r="B631">
        <v>1</v>
      </c>
      <c r="C631" t="s">
        <v>81</v>
      </c>
      <c r="D631" t="s">
        <v>128</v>
      </c>
      <c r="E631" t="s">
        <v>161</v>
      </c>
      <c r="F631" t="s">
        <v>2040</v>
      </c>
      <c r="G631" t="s">
        <v>215</v>
      </c>
      <c r="H631" t="s">
        <v>134</v>
      </c>
      <c r="I631" t="s">
        <v>135</v>
      </c>
      <c r="J631" t="s">
        <v>136</v>
      </c>
      <c r="K631" t="s">
        <v>137</v>
      </c>
      <c r="L631" t="s">
        <v>2041</v>
      </c>
      <c r="M631" t="s">
        <v>2042</v>
      </c>
      <c r="N631">
        <v>1.0049999999999999</v>
      </c>
      <c r="O631">
        <v>0</v>
      </c>
      <c r="P631">
        <v>0</v>
      </c>
      <c r="Q631">
        <v>6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0.92120035957759971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0.92120035957759971</v>
      </c>
    </row>
    <row r="632" spans="1:31" x14ac:dyDescent="0.25">
      <c r="A632">
        <v>2144931</v>
      </c>
      <c r="B632">
        <v>1</v>
      </c>
      <c r="C632" t="s">
        <v>80</v>
      </c>
      <c r="D632" t="s">
        <v>83</v>
      </c>
      <c r="E632" t="s">
        <v>131</v>
      </c>
      <c r="F632" t="s">
        <v>2043</v>
      </c>
      <c r="G632" t="s">
        <v>133</v>
      </c>
      <c r="H632" t="s">
        <v>134</v>
      </c>
      <c r="I632" t="s">
        <v>135</v>
      </c>
      <c r="J632" t="s">
        <v>136</v>
      </c>
      <c r="K632" t="s">
        <v>137</v>
      </c>
      <c r="L632" t="s">
        <v>2044</v>
      </c>
      <c r="M632" t="s">
        <v>2045</v>
      </c>
      <c r="N632">
        <v>8.2152777770000007</v>
      </c>
      <c r="O632">
        <v>0</v>
      </c>
      <c r="P632">
        <v>5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8.8260223527021662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8.8260223527021662</v>
      </c>
    </row>
    <row r="633" spans="1:31" x14ac:dyDescent="0.25">
      <c r="A633">
        <v>2144991</v>
      </c>
      <c r="B633">
        <v>1</v>
      </c>
      <c r="C633" t="s">
        <v>81</v>
      </c>
      <c r="D633" t="s">
        <v>128</v>
      </c>
      <c r="E633" t="s">
        <v>174</v>
      </c>
      <c r="F633" t="s">
        <v>2046</v>
      </c>
      <c r="G633" t="s">
        <v>187</v>
      </c>
      <c r="H633" t="s">
        <v>134</v>
      </c>
      <c r="I633" t="s">
        <v>135</v>
      </c>
      <c r="J633" t="s">
        <v>136</v>
      </c>
      <c r="K633" t="s">
        <v>137</v>
      </c>
      <c r="L633" t="s">
        <v>2047</v>
      </c>
      <c r="M633" t="s">
        <v>2048</v>
      </c>
      <c r="N633">
        <v>4.78</v>
      </c>
      <c r="O633">
        <v>0</v>
      </c>
      <c r="P633">
        <v>7</v>
      </c>
      <c r="Q633">
        <v>0</v>
      </c>
      <c r="R633">
        <v>0</v>
      </c>
      <c r="S633">
        <v>0</v>
      </c>
      <c r="T633">
        <v>1</v>
      </c>
      <c r="U633">
        <v>0</v>
      </c>
      <c r="V633">
        <v>0</v>
      </c>
      <c r="W633">
        <v>0</v>
      </c>
      <c r="X633">
        <v>3.4476083948786078</v>
      </c>
      <c r="Y633">
        <v>0</v>
      </c>
      <c r="Z633">
        <v>0</v>
      </c>
      <c r="AA633">
        <v>0</v>
      </c>
      <c r="AB633">
        <v>6.1293588969300004E-2</v>
      </c>
      <c r="AC633">
        <v>0</v>
      </c>
      <c r="AD633">
        <v>0</v>
      </c>
      <c r="AE633">
        <v>3.5089019838479079</v>
      </c>
    </row>
    <row r="634" spans="1:31" x14ac:dyDescent="0.25">
      <c r="A634">
        <v>2145137</v>
      </c>
      <c r="B634">
        <v>1</v>
      </c>
      <c r="C634" t="s">
        <v>80</v>
      </c>
      <c r="D634" t="s">
        <v>97</v>
      </c>
      <c r="E634" t="s">
        <v>174</v>
      </c>
      <c r="F634" t="s">
        <v>2049</v>
      </c>
      <c r="G634" t="s">
        <v>187</v>
      </c>
      <c r="H634" t="s">
        <v>134</v>
      </c>
      <c r="I634" t="s">
        <v>135</v>
      </c>
      <c r="J634" t="s">
        <v>136</v>
      </c>
      <c r="K634" t="s">
        <v>137</v>
      </c>
      <c r="L634" t="s">
        <v>2050</v>
      </c>
      <c r="M634" t="s">
        <v>2051</v>
      </c>
      <c r="N634">
        <v>1.0533333330000001</v>
      </c>
      <c r="O634">
        <v>0</v>
      </c>
      <c r="P634">
        <v>4</v>
      </c>
      <c r="Q634">
        <v>0</v>
      </c>
      <c r="R634">
        <v>15</v>
      </c>
      <c r="S634">
        <v>0</v>
      </c>
      <c r="T634">
        <v>1</v>
      </c>
      <c r="U634">
        <v>0</v>
      </c>
      <c r="V634">
        <v>0</v>
      </c>
      <c r="W634">
        <v>0</v>
      </c>
      <c r="X634">
        <v>1.5593100765699999</v>
      </c>
      <c r="Y634">
        <v>0</v>
      </c>
      <c r="Z634">
        <v>9.1080135401023981</v>
      </c>
      <c r="AA634">
        <v>0</v>
      </c>
      <c r="AB634">
        <v>0.11484522810426667</v>
      </c>
      <c r="AC634">
        <v>0</v>
      </c>
      <c r="AD634">
        <v>0</v>
      </c>
      <c r="AE634">
        <v>10.782168844776665</v>
      </c>
    </row>
    <row r="635" spans="1:31" x14ac:dyDescent="0.25">
      <c r="A635">
        <v>2145114</v>
      </c>
      <c r="B635">
        <v>1</v>
      </c>
      <c r="C635" t="s">
        <v>81</v>
      </c>
      <c r="D635" t="s">
        <v>122</v>
      </c>
      <c r="E635" t="s">
        <v>196</v>
      </c>
      <c r="F635" t="s">
        <v>2052</v>
      </c>
      <c r="G635" t="s">
        <v>142</v>
      </c>
      <c r="H635" t="s">
        <v>143</v>
      </c>
      <c r="I635" t="s">
        <v>135</v>
      </c>
      <c r="J635" t="s">
        <v>136</v>
      </c>
      <c r="K635" t="s">
        <v>137</v>
      </c>
      <c r="L635" t="s">
        <v>2053</v>
      </c>
      <c r="M635" t="s">
        <v>2054</v>
      </c>
      <c r="N635">
        <v>0.71499999999999997</v>
      </c>
      <c r="O635">
        <v>0</v>
      </c>
      <c r="P635">
        <v>190</v>
      </c>
      <c r="Q635">
        <v>0</v>
      </c>
      <c r="R635">
        <v>0</v>
      </c>
      <c r="S635">
        <v>0</v>
      </c>
      <c r="T635">
        <v>14</v>
      </c>
      <c r="U635">
        <v>0</v>
      </c>
      <c r="V635">
        <v>0</v>
      </c>
      <c r="W635">
        <v>0</v>
      </c>
      <c r="X635">
        <v>15.170310453784206</v>
      </c>
      <c r="Y635">
        <v>0</v>
      </c>
      <c r="Z635">
        <v>0</v>
      </c>
      <c r="AA635">
        <v>0</v>
      </c>
      <c r="AB635">
        <v>0.6172468312296</v>
      </c>
      <c r="AC635">
        <v>0</v>
      </c>
      <c r="AD635">
        <v>0</v>
      </c>
      <c r="AE635">
        <v>15.787557285013806</v>
      </c>
    </row>
    <row r="636" spans="1:31" x14ac:dyDescent="0.25">
      <c r="A636">
        <v>2145094</v>
      </c>
      <c r="B636">
        <v>1</v>
      </c>
      <c r="C636" t="s">
        <v>81</v>
      </c>
      <c r="D636" t="s">
        <v>116</v>
      </c>
      <c r="E636" t="s">
        <v>146</v>
      </c>
      <c r="F636" t="s">
        <v>2055</v>
      </c>
      <c r="G636" t="s">
        <v>167</v>
      </c>
      <c r="H636" t="s">
        <v>143</v>
      </c>
      <c r="I636" t="s">
        <v>135</v>
      </c>
      <c r="J636" t="s">
        <v>136</v>
      </c>
      <c r="K636" t="s">
        <v>137</v>
      </c>
      <c r="L636" t="s">
        <v>2056</v>
      </c>
      <c r="M636" t="s">
        <v>2057</v>
      </c>
      <c r="N636">
        <v>0.90083333300000001</v>
      </c>
      <c r="O636">
        <v>0</v>
      </c>
      <c r="P636">
        <v>92</v>
      </c>
      <c r="Q636">
        <v>0</v>
      </c>
      <c r="R636">
        <v>0</v>
      </c>
      <c r="S636">
        <v>0</v>
      </c>
      <c r="T636">
        <v>11</v>
      </c>
      <c r="U636">
        <v>0</v>
      </c>
      <c r="V636">
        <v>0</v>
      </c>
      <c r="W636">
        <v>0</v>
      </c>
      <c r="X636">
        <v>13.559066709832601</v>
      </c>
      <c r="Y636">
        <v>0</v>
      </c>
      <c r="Z636">
        <v>0</v>
      </c>
      <c r="AA636">
        <v>0</v>
      </c>
      <c r="AB636">
        <v>1.8315042126154004</v>
      </c>
      <c r="AC636">
        <v>0</v>
      </c>
      <c r="AD636">
        <v>0</v>
      </c>
      <c r="AE636">
        <v>15.390570922448001</v>
      </c>
    </row>
    <row r="637" spans="1:31" x14ac:dyDescent="0.25">
      <c r="A637">
        <v>2144928</v>
      </c>
      <c r="B637">
        <v>1</v>
      </c>
      <c r="C637" t="s">
        <v>81</v>
      </c>
      <c r="D637" t="s">
        <v>120</v>
      </c>
      <c r="E637" t="s">
        <v>131</v>
      </c>
      <c r="F637" t="s">
        <v>2058</v>
      </c>
      <c r="G637" t="s">
        <v>152</v>
      </c>
      <c r="H637" t="s">
        <v>134</v>
      </c>
      <c r="I637" t="s">
        <v>135</v>
      </c>
      <c r="J637" t="s">
        <v>136</v>
      </c>
      <c r="K637" t="s">
        <v>137</v>
      </c>
      <c r="L637" t="s">
        <v>2059</v>
      </c>
      <c r="M637" t="s">
        <v>2060</v>
      </c>
      <c r="N637">
        <v>2.1608333329999998</v>
      </c>
      <c r="O637">
        <v>0</v>
      </c>
      <c r="P637">
        <v>1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0.57624211270924997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0.57624211270924997</v>
      </c>
    </row>
    <row r="638" spans="1:31" x14ac:dyDescent="0.25">
      <c r="A638">
        <v>2144779</v>
      </c>
      <c r="B638">
        <v>1</v>
      </c>
      <c r="C638" t="s">
        <v>80</v>
      </c>
      <c r="D638" t="s">
        <v>90</v>
      </c>
      <c r="E638" t="s">
        <v>224</v>
      </c>
      <c r="F638" t="s">
        <v>2061</v>
      </c>
      <c r="G638" t="s">
        <v>142</v>
      </c>
      <c r="H638" t="s">
        <v>143</v>
      </c>
      <c r="I638" t="s">
        <v>135</v>
      </c>
      <c r="J638" t="s">
        <v>136</v>
      </c>
      <c r="K638" t="s">
        <v>137</v>
      </c>
      <c r="L638" t="s">
        <v>2062</v>
      </c>
      <c r="M638" t="s">
        <v>2063</v>
      </c>
      <c r="N638">
        <v>0.28777777700000001</v>
      </c>
      <c r="O638">
        <v>0</v>
      </c>
      <c r="P638">
        <v>3919</v>
      </c>
      <c r="Q638">
        <v>0</v>
      </c>
      <c r="R638">
        <v>0</v>
      </c>
      <c r="S638">
        <v>0</v>
      </c>
      <c r="T638">
        <v>405</v>
      </c>
      <c r="U638">
        <v>0</v>
      </c>
      <c r="V638">
        <v>1</v>
      </c>
      <c r="W638">
        <v>0</v>
      </c>
      <c r="X638">
        <v>235.90018230992391</v>
      </c>
      <c r="Y638">
        <v>0</v>
      </c>
      <c r="Z638">
        <v>0</v>
      </c>
      <c r="AA638">
        <v>0</v>
      </c>
      <c r="AB638">
        <v>80.409898749979391</v>
      </c>
      <c r="AC638">
        <v>0</v>
      </c>
      <c r="AD638">
        <v>0.98419388948206676</v>
      </c>
      <c r="AE638">
        <v>317.29427494938534</v>
      </c>
    </row>
    <row r="639" spans="1:31" x14ac:dyDescent="0.25">
      <c r="A639">
        <v>2144951</v>
      </c>
      <c r="B639">
        <v>1</v>
      </c>
      <c r="C639" t="s">
        <v>81</v>
      </c>
      <c r="D639" t="s">
        <v>112</v>
      </c>
      <c r="E639" t="s">
        <v>146</v>
      </c>
      <c r="F639" t="s">
        <v>2064</v>
      </c>
      <c r="G639" t="s">
        <v>167</v>
      </c>
      <c r="H639" t="s">
        <v>143</v>
      </c>
      <c r="I639" t="s">
        <v>135</v>
      </c>
      <c r="J639" t="s">
        <v>136</v>
      </c>
      <c r="K639" t="s">
        <v>137</v>
      </c>
      <c r="L639" t="s">
        <v>2065</v>
      </c>
      <c r="M639" t="s">
        <v>2066</v>
      </c>
      <c r="N639">
        <v>3.5580555550000001</v>
      </c>
      <c r="O639">
        <v>0</v>
      </c>
      <c r="P639">
        <v>1</v>
      </c>
      <c r="Q639">
        <v>4</v>
      </c>
      <c r="R639">
        <v>4</v>
      </c>
      <c r="S639">
        <v>1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144.83050678061107</v>
      </c>
      <c r="Z639">
        <v>1.5836239333558</v>
      </c>
      <c r="AA639">
        <v>0</v>
      </c>
      <c r="AB639">
        <v>0</v>
      </c>
      <c r="AC639">
        <v>0</v>
      </c>
      <c r="AD639">
        <v>0</v>
      </c>
      <c r="AE639">
        <v>146.41413071396687</v>
      </c>
    </row>
    <row r="640" spans="1:31" x14ac:dyDescent="0.25">
      <c r="A640">
        <v>2144945</v>
      </c>
      <c r="B640">
        <v>1</v>
      </c>
      <c r="C640" t="s">
        <v>80</v>
      </c>
      <c r="D640" t="s">
        <v>99</v>
      </c>
      <c r="E640" t="s">
        <v>131</v>
      </c>
      <c r="F640" t="s">
        <v>2067</v>
      </c>
      <c r="G640" t="s">
        <v>133</v>
      </c>
      <c r="H640" t="s">
        <v>134</v>
      </c>
      <c r="I640" t="s">
        <v>135</v>
      </c>
      <c r="J640" t="s">
        <v>136</v>
      </c>
      <c r="K640" t="s">
        <v>137</v>
      </c>
      <c r="L640" t="s">
        <v>2068</v>
      </c>
      <c r="M640" t="s">
        <v>2069</v>
      </c>
      <c r="N640">
        <v>5.9938888879999999</v>
      </c>
      <c r="O640">
        <v>0</v>
      </c>
      <c r="P640">
        <v>7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9.9992282157190502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9.9992282157190502</v>
      </c>
    </row>
    <row r="641" spans="1:31" x14ac:dyDescent="0.25">
      <c r="A641">
        <v>2144802</v>
      </c>
      <c r="B641">
        <v>1</v>
      </c>
      <c r="C641" t="s">
        <v>80</v>
      </c>
      <c r="D641" t="s">
        <v>105</v>
      </c>
      <c r="E641" t="s">
        <v>196</v>
      </c>
      <c r="F641" t="s">
        <v>2070</v>
      </c>
      <c r="G641" t="s">
        <v>235</v>
      </c>
      <c r="H641" t="s">
        <v>143</v>
      </c>
      <c r="I641" t="s">
        <v>135</v>
      </c>
      <c r="J641" t="s">
        <v>136</v>
      </c>
      <c r="K641" t="s">
        <v>236</v>
      </c>
      <c r="L641" t="s">
        <v>2071</v>
      </c>
      <c r="M641" t="s">
        <v>2072</v>
      </c>
      <c r="N641">
        <v>5.6059619439999997</v>
      </c>
      <c r="O641">
        <v>1</v>
      </c>
      <c r="P641">
        <v>94</v>
      </c>
      <c r="Q641">
        <v>5</v>
      </c>
      <c r="R641">
        <v>4</v>
      </c>
      <c r="S641">
        <v>12</v>
      </c>
      <c r="T641">
        <v>8</v>
      </c>
      <c r="U641">
        <v>1</v>
      </c>
      <c r="V641">
        <v>0</v>
      </c>
      <c r="W641">
        <v>1.1529572205081331</v>
      </c>
      <c r="X641">
        <v>125.34010651776545</v>
      </c>
      <c r="Y641">
        <v>21.435717339495898</v>
      </c>
      <c r="Z641">
        <v>8.1244468465145356</v>
      </c>
      <c r="AA641">
        <v>496.079609753135</v>
      </c>
      <c r="AB641">
        <v>171.3199351010287</v>
      </c>
      <c r="AC641">
        <v>354.96797636412941</v>
      </c>
      <c r="AD641">
        <v>0</v>
      </c>
      <c r="AE641">
        <v>1178.4207491425773</v>
      </c>
    </row>
    <row r="642" spans="1:31" x14ac:dyDescent="0.25">
      <c r="A642">
        <v>2145157</v>
      </c>
      <c r="B642">
        <v>1</v>
      </c>
      <c r="C642" t="s">
        <v>81</v>
      </c>
      <c r="D642" t="s">
        <v>118</v>
      </c>
      <c r="E642" t="s">
        <v>174</v>
      </c>
      <c r="F642" t="s">
        <v>2073</v>
      </c>
      <c r="G642" t="s">
        <v>458</v>
      </c>
      <c r="H642" t="s">
        <v>134</v>
      </c>
      <c r="I642" t="s">
        <v>135</v>
      </c>
      <c r="J642" t="s">
        <v>136</v>
      </c>
      <c r="K642" t="s">
        <v>137</v>
      </c>
      <c r="L642" t="s">
        <v>2074</v>
      </c>
      <c r="M642" t="s">
        <v>2075</v>
      </c>
      <c r="N642">
        <v>1.410833333</v>
      </c>
      <c r="O642">
        <v>0</v>
      </c>
      <c r="P642">
        <v>29</v>
      </c>
      <c r="Q642">
        <v>0</v>
      </c>
      <c r="R642">
        <v>0</v>
      </c>
      <c r="S642">
        <v>0</v>
      </c>
      <c r="T642">
        <v>1</v>
      </c>
      <c r="U642">
        <v>0</v>
      </c>
      <c r="V642">
        <v>0</v>
      </c>
      <c r="W642">
        <v>0</v>
      </c>
      <c r="X642">
        <v>8.5016560554738501</v>
      </c>
      <c r="Y642">
        <v>0</v>
      </c>
      <c r="Z642">
        <v>0</v>
      </c>
      <c r="AA642">
        <v>0</v>
      </c>
      <c r="AB642">
        <v>9.3641057857083321E-2</v>
      </c>
      <c r="AC642">
        <v>0</v>
      </c>
      <c r="AD642">
        <v>0</v>
      </c>
      <c r="AE642">
        <v>8.5952971133309326</v>
      </c>
    </row>
    <row r="643" spans="1:31" x14ac:dyDescent="0.25">
      <c r="A643">
        <v>2144771</v>
      </c>
      <c r="B643">
        <v>1</v>
      </c>
      <c r="C643" t="s">
        <v>80</v>
      </c>
      <c r="D643" t="s">
        <v>111</v>
      </c>
      <c r="E643" t="s">
        <v>161</v>
      </c>
      <c r="F643" t="s">
        <v>2076</v>
      </c>
      <c r="G643" t="s">
        <v>215</v>
      </c>
      <c r="H643" t="s">
        <v>134</v>
      </c>
      <c r="I643" t="s">
        <v>135</v>
      </c>
      <c r="J643" t="s">
        <v>136</v>
      </c>
      <c r="K643" t="s">
        <v>137</v>
      </c>
      <c r="L643" t="s">
        <v>2077</v>
      </c>
      <c r="M643" t="s">
        <v>2078</v>
      </c>
      <c r="N643">
        <v>1.4894444440000001</v>
      </c>
      <c r="O643">
        <v>0</v>
      </c>
      <c r="P643">
        <v>1037</v>
      </c>
      <c r="Q643">
        <v>0</v>
      </c>
      <c r="R643">
        <v>0</v>
      </c>
      <c r="S643">
        <v>0</v>
      </c>
      <c r="T643">
        <v>43</v>
      </c>
      <c r="U643">
        <v>0</v>
      </c>
      <c r="V643">
        <v>0</v>
      </c>
      <c r="W643">
        <v>0</v>
      </c>
      <c r="X643">
        <v>359.70407024345309</v>
      </c>
      <c r="Y643">
        <v>0</v>
      </c>
      <c r="Z643">
        <v>0</v>
      </c>
      <c r="AA643">
        <v>0</v>
      </c>
      <c r="AB643">
        <v>18.897546693599409</v>
      </c>
      <c r="AC643">
        <v>0</v>
      </c>
      <c r="AD643">
        <v>0</v>
      </c>
      <c r="AE643">
        <v>378.60161693705248</v>
      </c>
    </row>
    <row r="644" spans="1:31" x14ac:dyDescent="0.25">
      <c r="A644">
        <v>2145103</v>
      </c>
      <c r="B644">
        <v>1</v>
      </c>
      <c r="C644" t="s">
        <v>81</v>
      </c>
      <c r="D644" t="s">
        <v>127</v>
      </c>
      <c r="E644" t="s">
        <v>131</v>
      </c>
      <c r="F644" t="s">
        <v>2079</v>
      </c>
      <c r="G644" t="s">
        <v>133</v>
      </c>
      <c r="H644" t="s">
        <v>134</v>
      </c>
      <c r="I644" t="s">
        <v>135</v>
      </c>
      <c r="J644" t="s">
        <v>136</v>
      </c>
      <c r="K644" t="s">
        <v>137</v>
      </c>
      <c r="L644" t="s">
        <v>2080</v>
      </c>
      <c r="M644" t="s">
        <v>2081</v>
      </c>
      <c r="N644">
        <v>0.87277777700000003</v>
      </c>
      <c r="O644">
        <v>0</v>
      </c>
      <c r="P644">
        <v>11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2.4533918263714498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2.4533918263714498</v>
      </c>
    </row>
    <row r="645" spans="1:31" x14ac:dyDescent="0.25">
      <c r="A645">
        <v>2145080</v>
      </c>
      <c r="B645">
        <v>1</v>
      </c>
      <c r="C645" t="s">
        <v>80</v>
      </c>
      <c r="D645" t="s">
        <v>86</v>
      </c>
      <c r="E645" t="s">
        <v>146</v>
      </c>
      <c r="F645" t="s">
        <v>2082</v>
      </c>
      <c r="G645" t="s">
        <v>2083</v>
      </c>
      <c r="H645" t="s">
        <v>143</v>
      </c>
      <c r="I645" t="s">
        <v>135</v>
      </c>
      <c r="J645" t="s">
        <v>136</v>
      </c>
      <c r="K645" t="s">
        <v>137</v>
      </c>
      <c r="L645" t="s">
        <v>2084</v>
      </c>
      <c r="M645" t="s">
        <v>2085</v>
      </c>
      <c r="N645">
        <v>0.40444444400000001</v>
      </c>
      <c r="O645">
        <v>0</v>
      </c>
      <c r="P645">
        <v>151</v>
      </c>
      <c r="Q645">
        <v>0</v>
      </c>
      <c r="R645">
        <v>0</v>
      </c>
      <c r="S645">
        <v>0</v>
      </c>
      <c r="T645">
        <v>6</v>
      </c>
      <c r="U645">
        <v>0</v>
      </c>
      <c r="V645">
        <v>0</v>
      </c>
      <c r="W645">
        <v>0</v>
      </c>
      <c r="X645">
        <v>42.953002614287612</v>
      </c>
      <c r="Y645">
        <v>0</v>
      </c>
      <c r="Z645">
        <v>0</v>
      </c>
      <c r="AA645">
        <v>0</v>
      </c>
      <c r="AB645">
        <v>20.597642595395744</v>
      </c>
      <c r="AC645">
        <v>0</v>
      </c>
      <c r="AD645">
        <v>0</v>
      </c>
      <c r="AE645">
        <v>63.550645209683353</v>
      </c>
    </row>
    <row r="646" spans="1:31" x14ac:dyDescent="0.25">
      <c r="A646">
        <v>2145126</v>
      </c>
      <c r="B646">
        <v>1</v>
      </c>
      <c r="C646" t="s">
        <v>81</v>
      </c>
      <c r="D646" t="s">
        <v>127</v>
      </c>
      <c r="E646" t="s">
        <v>196</v>
      </c>
      <c r="F646" t="s">
        <v>707</v>
      </c>
      <c r="G646" t="s">
        <v>142</v>
      </c>
      <c r="H646" t="s">
        <v>143</v>
      </c>
      <c r="I646" t="s">
        <v>135</v>
      </c>
      <c r="J646" t="s">
        <v>136</v>
      </c>
      <c r="K646" t="s">
        <v>137</v>
      </c>
      <c r="L646" t="s">
        <v>2086</v>
      </c>
      <c r="M646" t="s">
        <v>2087</v>
      </c>
      <c r="N646">
        <v>1.5494444439999999</v>
      </c>
      <c r="O646">
        <v>0</v>
      </c>
      <c r="P646">
        <v>0</v>
      </c>
      <c r="Q646">
        <v>26</v>
      </c>
      <c r="R646">
        <v>0</v>
      </c>
      <c r="S646">
        <v>4</v>
      </c>
      <c r="T646">
        <v>0</v>
      </c>
      <c r="U646">
        <v>1</v>
      </c>
      <c r="V646">
        <v>0</v>
      </c>
      <c r="W646">
        <v>0</v>
      </c>
      <c r="X646">
        <v>0</v>
      </c>
      <c r="Y646">
        <v>9.7215164556178717</v>
      </c>
      <c r="Z646">
        <v>0</v>
      </c>
      <c r="AA646">
        <v>19.574863101891538</v>
      </c>
      <c r="AB646">
        <v>0</v>
      </c>
      <c r="AC646">
        <v>18.153870521467333</v>
      </c>
      <c r="AD646">
        <v>0</v>
      </c>
      <c r="AE646">
        <v>47.450250078976744</v>
      </c>
    </row>
    <row r="647" spans="1:31" x14ac:dyDescent="0.25">
      <c r="A647">
        <v>2144731</v>
      </c>
      <c r="B647">
        <v>1</v>
      </c>
      <c r="C647" t="s">
        <v>80</v>
      </c>
      <c r="D647" t="s">
        <v>90</v>
      </c>
      <c r="E647" t="s">
        <v>224</v>
      </c>
      <c r="F647" t="s">
        <v>2088</v>
      </c>
      <c r="G647" t="s">
        <v>142</v>
      </c>
      <c r="H647" t="s">
        <v>143</v>
      </c>
      <c r="I647" t="s">
        <v>135</v>
      </c>
      <c r="J647" t="s">
        <v>136</v>
      </c>
      <c r="K647" t="s">
        <v>137</v>
      </c>
      <c r="L647" t="s">
        <v>2089</v>
      </c>
      <c r="M647" t="s">
        <v>2090</v>
      </c>
      <c r="N647">
        <v>0.90333333299999996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2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6.8482450506208004</v>
      </c>
      <c r="AC647">
        <v>0</v>
      </c>
      <c r="AD647">
        <v>0</v>
      </c>
      <c r="AE647">
        <v>6.8482450506208004</v>
      </c>
    </row>
    <row r="648" spans="1:31" x14ac:dyDescent="0.25">
      <c r="A648">
        <v>2144788</v>
      </c>
      <c r="B648">
        <v>1</v>
      </c>
      <c r="C648" t="s">
        <v>81</v>
      </c>
      <c r="D648" t="s">
        <v>118</v>
      </c>
      <c r="E648" t="s">
        <v>196</v>
      </c>
      <c r="F648" t="s">
        <v>2091</v>
      </c>
      <c r="G648" t="s">
        <v>142</v>
      </c>
      <c r="H648" t="s">
        <v>143</v>
      </c>
      <c r="I648" t="s">
        <v>135</v>
      </c>
      <c r="J648" t="s">
        <v>136</v>
      </c>
      <c r="K648" t="s">
        <v>137</v>
      </c>
      <c r="L648" t="s">
        <v>2092</v>
      </c>
      <c r="M648" t="s">
        <v>2093</v>
      </c>
      <c r="N648">
        <v>2.8730555550000001</v>
      </c>
      <c r="O648">
        <v>0</v>
      </c>
      <c r="P648">
        <v>0</v>
      </c>
      <c r="Q648">
        <v>13</v>
      </c>
      <c r="R648">
        <v>8</v>
      </c>
      <c r="S648">
        <v>9</v>
      </c>
      <c r="T648">
        <v>0</v>
      </c>
      <c r="U648">
        <v>10</v>
      </c>
      <c r="V648">
        <v>0</v>
      </c>
      <c r="W648">
        <v>0</v>
      </c>
      <c r="X648">
        <v>0</v>
      </c>
      <c r="Y648">
        <v>74.401998794485849</v>
      </c>
      <c r="Z648">
        <v>0.7376043529493832</v>
      </c>
      <c r="AA648">
        <v>625.54396590174667</v>
      </c>
      <c r="AB648">
        <v>0</v>
      </c>
      <c r="AC648">
        <v>6507.8934832462419</v>
      </c>
      <c r="AD648">
        <v>0</v>
      </c>
      <c r="AE648">
        <v>7208.5770522954235</v>
      </c>
    </row>
    <row r="649" spans="1:31" x14ac:dyDescent="0.25">
      <c r="A649">
        <v>2144854</v>
      </c>
      <c r="B649">
        <v>1</v>
      </c>
      <c r="C649" t="s">
        <v>81</v>
      </c>
      <c r="D649" t="s">
        <v>114</v>
      </c>
      <c r="E649" t="s">
        <v>161</v>
      </c>
      <c r="F649" t="s">
        <v>2094</v>
      </c>
      <c r="G649" t="s">
        <v>538</v>
      </c>
      <c r="H649" t="s">
        <v>134</v>
      </c>
      <c r="I649" t="s">
        <v>135</v>
      </c>
      <c r="J649" t="s">
        <v>136</v>
      </c>
      <c r="K649" t="s">
        <v>236</v>
      </c>
      <c r="L649" t="s">
        <v>2095</v>
      </c>
      <c r="M649" t="s">
        <v>2096</v>
      </c>
      <c r="N649">
        <v>6.6937416660000002</v>
      </c>
      <c r="O649">
        <v>0</v>
      </c>
      <c r="P649">
        <v>68</v>
      </c>
      <c r="Q649">
        <v>0</v>
      </c>
      <c r="R649">
        <v>0</v>
      </c>
      <c r="S649">
        <v>0</v>
      </c>
      <c r="T649">
        <v>4</v>
      </c>
      <c r="U649">
        <v>0</v>
      </c>
      <c r="V649">
        <v>0</v>
      </c>
      <c r="W649">
        <v>0</v>
      </c>
      <c r="X649">
        <v>140.34460488810751</v>
      </c>
      <c r="Y649">
        <v>0</v>
      </c>
      <c r="Z649">
        <v>0</v>
      </c>
      <c r="AA649">
        <v>0</v>
      </c>
      <c r="AB649">
        <v>55.231592067872327</v>
      </c>
      <c r="AC649">
        <v>0</v>
      </c>
      <c r="AD649">
        <v>0</v>
      </c>
      <c r="AE649">
        <v>195.57619695597984</v>
      </c>
    </row>
    <row r="650" spans="1:31" x14ac:dyDescent="0.25">
      <c r="A650">
        <v>2144831</v>
      </c>
      <c r="B650">
        <v>1</v>
      </c>
      <c r="C650" t="s">
        <v>80</v>
      </c>
      <c r="D650" t="s">
        <v>96</v>
      </c>
      <c r="E650" t="s">
        <v>131</v>
      </c>
      <c r="F650" t="s">
        <v>2097</v>
      </c>
      <c r="G650" t="s">
        <v>152</v>
      </c>
      <c r="H650" t="s">
        <v>134</v>
      </c>
      <c r="I650" t="s">
        <v>135</v>
      </c>
      <c r="J650" t="s">
        <v>136</v>
      </c>
      <c r="K650" t="s">
        <v>137</v>
      </c>
      <c r="L650" t="s">
        <v>2098</v>
      </c>
      <c r="M650" t="s">
        <v>2099</v>
      </c>
      <c r="N650">
        <v>1.008888888</v>
      </c>
      <c r="O650">
        <v>0</v>
      </c>
      <c r="P650">
        <v>1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0.37794947502240006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0.37794947502240006</v>
      </c>
    </row>
    <row r="651" spans="1:31" x14ac:dyDescent="0.25">
      <c r="A651">
        <v>2145017</v>
      </c>
      <c r="B651">
        <v>1</v>
      </c>
      <c r="C651" t="s">
        <v>80</v>
      </c>
      <c r="D651" t="s">
        <v>88</v>
      </c>
      <c r="E651" t="s">
        <v>131</v>
      </c>
      <c r="F651" t="s">
        <v>2100</v>
      </c>
      <c r="G651" t="s">
        <v>300</v>
      </c>
      <c r="H651" t="s">
        <v>134</v>
      </c>
      <c r="I651" t="s">
        <v>135</v>
      </c>
      <c r="J651" t="s">
        <v>3</v>
      </c>
      <c r="K651" t="s">
        <v>137</v>
      </c>
      <c r="L651" t="s">
        <v>2101</v>
      </c>
      <c r="M651" t="s">
        <v>2102</v>
      </c>
      <c r="N651">
        <v>2.071388888</v>
      </c>
      <c r="O651">
        <v>0</v>
      </c>
      <c r="P651">
        <v>12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4.7890163517790993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4.7890163517790993</v>
      </c>
    </row>
    <row r="652" spans="1:31" x14ac:dyDescent="0.25">
      <c r="A652">
        <v>2145166</v>
      </c>
      <c r="B652">
        <v>1</v>
      </c>
      <c r="C652" t="s">
        <v>80</v>
      </c>
      <c r="D652" t="s">
        <v>110</v>
      </c>
      <c r="E652" t="s">
        <v>131</v>
      </c>
      <c r="F652" t="s">
        <v>2103</v>
      </c>
      <c r="G652" t="s">
        <v>152</v>
      </c>
      <c r="H652" t="s">
        <v>134</v>
      </c>
      <c r="I652" t="s">
        <v>135</v>
      </c>
      <c r="J652" t="s">
        <v>136</v>
      </c>
      <c r="K652" t="s">
        <v>137</v>
      </c>
      <c r="L652" t="s">
        <v>2104</v>
      </c>
      <c r="M652" t="s">
        <v>2105</v>
      </c>
      <c r="N652">
        <v>1.308888888</v>
      </c>
      <c r="O652">
        <v>0</v>
      </c>
      <c r="P652">
        <v>7</v>
      </c>
      <c r="Q652">
        <v>0</v>
      </c>
      <c r="R652">
        <v>0</v>
      </c>
      <c r="S652">
        <v>0</v>
      </c>
      <c r="T652">
        <v>2</v>
      </c>
      <c r="U652">
        <v>0</v>
      </c>
      <c r="V652">
        <v>0</v>
      </c>
      <c r="W652">
        <v>0</v>
      </c>
      <c r="X652">
        <v>3.6494611772395671</v>
      </c>
      <c r="Y652">
        <v>0</v>
      </c>
      <c r="Z652">
        <v>0</v>
      </c>
      <c r="AA652">
        <v>0</v>
      </c>
      <c r="AB652">
        <v>0.18561446467655002</v>
      </c>
      <c r="AC652">
        <v>0</v>
      </c>
      <c r="AD652">
        <v>0</v>
      </c>
      <c r="AE652">
        <v>3.8350756419161169</v>
      </c>
    </row>
    <row r="653" spans="1:31" x14ac:dyDescent="0.25">
      <c r="A653">
        <v>2144997</v>
      </c>
      <c r="B653">
        <v>1</v>
      </c>
      <c r="C653" t="s">
        <v>80</v>
      </c>
      <c r="D653" t="s">
        <v>86</v>
      </c>
      <c r="E653" t="s">
        <v>161</v>
      </c>
      <c r="F653" t="s">
        <v>593</v>
      </c>
      <c r="G653" t="s">
        <v>538</v>
      </c>
      <c r="H653" t="s">
        <v>134</v>
      </c>
      <c r="I653" t="s">
        <v>135</v>
      </c>
      <c r="J653" t="s">
        <v>136</v>
      </c>
      <c r="K653" t="s">
        <v>236</v>
      </c>
      <c r="L653" t="s">
        <v>2106</v>
      </c>
      <c r="M653" t="s">
        <v>2107</v>
      </c>
      <c r="N653">
        <v>4.95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58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115.68305825844406</v>
      </c>
      <c r="AC653">
        <v>0</v>
      </c>
      <c r="AD653">
        <v>0</v>
      </c>
      <c r="AE653">
        <v>115.68305825844406</v>
      </c>
    </row>
    <row r="654" spans="1:31" x14ac:dyDescent="0.25">
      <c r="A654">
        <v>2144874</v>
      </c>
      <c r="B654">
        <v>1</v>
      </c>
      <c r="C654" t="s">
        <v>80</v>
      </c>
      <c r="D654" t="s">
        <v>87</v>
      </c>
      <c r="E654" t="s">
        <v>131</v>
      </c>
      <c r="F654" t="s">
        <v>2108</v>
      </c>
      <c r="G654" t="s">
        <v>152</v>
      </c>
      <c r="H654" t="s">
        <v>134</v>
      </c>
      <c r="I654" t="s">
        <v>135</v>
      </c>
      <c r="J654" t="s">
        <v>136</v>
      </c>
      <c r="K654" t="s">
        <v>137</v>
      </c>
      <c r="L654" t="s">
        <v>2109</v>
      </c>
      <c r="M654" t="s">
        <v>2110</v>
      </c>
      <c r="N654">
        <v>3.1208333330000002</v>
      </c>
      <c r="O654">
        <v>0</v>
      </c>
      <c r="P654">
        <v>2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1.6768291436280003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1.6768291436280003</v>
      </c>
    </row>
    <row r="655" spans="1:31" x14ac:dyDescent="0.25">
      <c r="A655">
        <v>2144705</v>
      </c>
      <c r="B655">
        <v>1</v>
      </c>
      <c r="C655" t="s">
        <v>80</v>
      </c>
      <c r="D655" t="s">
        <v>82</v>
      </c>
      <c r="E655" t="s">
        <v>146</v>
      </c>
      <c r="F655" t="s">
        <v>2111</v>
      </c>
      <c r="G655" t="s">
        <v>226</v>
      </c>
      <c r="H655" t="s">
        <v>143</v>
      </c>
      <c r="I655" t="s">
        <v>148</v>
      </c>
      <c r="J655" t="s">
        <v>136</v>
      </c>
      <c r="K655" t="s">
        <v>236</v>
      </c>
      <c r="L655" t="s">
        <v>2112</v>
      </c>
      <c r="M655" t="s">
        <v>2113</v>
      </c>
      <c r="N655">
        <v>2.3339722E-2</v>
      </c>
      <c r="O655">
        <v>0</v>
      </c>
      <c r="P655">
        <v>550</v>
      </c>
      <c r="Q655">
        <v>0</v>
      </c>
      <c r="R655">
        <v>0</v>
      </c>
      <c r="S655">
        <v>0</v>
      </c>
      <c r="T655">
        <v>47</v>
      </c>
      <c r="U655">
        <v>0</v>
      </c>
      <c r="V655">
        <v>0</v>
      </c>
      <c r="W655">
        <v>0</v>
      </c>
      <c r="X655">
        <v>2.3206746508975407</v>
      </c>
      <c r="Y655">
        <v>0</v>
      </c>
      <c r="Z655">
        <v>0</v>
      </c>
      <c r="AA655">
        <v>0</v>
      </c>
      <c r="AB655">
        <v>0.58850894177043023</v>
      </c>
      <c r="AC655">
        <v>0</v>
      </c>
      <c r="AD655">
        <v>0</v>
      </c>
      <c r="AE655">
        <v>2.9091835926679708</v>
      </c>
    </row>
    <row r="656" spans="1:31" x14ac:dyDescent="0.25">
      <c r="A656">
        <v>2144811</v>
      </c>
      <c r="B656">
        <v>1</v>
      </c>
      <c r="C656" t="s">
        <v>80</v>
      </c>
      <c r="D656" t="s">
        <v>96</v>
      </c>
      <c r="E656" t="s">
        <v>224</v>
      </c>
      <c r="F656" t="s">
        <v>2114</v>
      </c>
      <c r="G656" t="s">
        <v>883</v>
      </c>
      <c r="H656" t="s">
        <v>143</v>
      </c>
      <c r="I656" t="s">
        <v>135</v>
      </c>
      <c r="J656" t="s">
        <v>136</v>
      </c>
      <c r="K656" t="s">
        <v>236</v>
      </c>
      <c r="L656" t="s">
        <v>2115</v>
      </c>
      <c r="M656" t="s">
        <v>2116</v>
      </c>
      <c r="N656">
        <v>1.2919647219999999</v>
      </c>
      <c r="O656">
        <v>0</v>
      </c>
      <c r="P656">
        <v>258</v>
      </c>
      <c r="Q656">
        <v>14</v>
      </c>
      <c r="R656">
        <v>21</v>
      </c>
      <c r="S656">
        <v>19</v>
      </c>
      <c r="T656">
        <v>28</v>
      </c>
      <c r="U656">
        <v>5</v>
      </c>
      <c r="V656">
        <v>0</v>
      </c>
      <c r="W656">
        <v>0</v>
      </c>
      <c r="X656">
        <v>113.11498656635239</v>
      </c>
      <c r="Y656">
        <v>12.111067309872249</v>
      </c>
      <c r="Z656">
        <v>12.195860780231916</v>
      </c>
      <c r="AA656">
        <v>175.10584862833869</v>
      </c>
      <c r="AB656">
        <v>34.116196885580521</v>
      </c>
      <c r="AC656">
        <v>789.29756547819261</v>
      </c>
      <c r="AD656">
        <v>0</v>
      </c>
      <c r="AE656">
        <v>1135.9415256485684</v>
      </c>
    </row>
    <row r="657" spans="1:31" x14ac:dyDescent="0.25">
      <c r="A657">
        <v>2145123</v>
      </c>
      <c r="B657">
        <v>1</v>
      </c>
      <c r="C657" t="s">
        <v>80</v>
      </c>
      <c r="D657" t="s">
        <v>104</v>
      </c>
      <c r="E657" t="s">
        <v>146</v>
      </c>
      <c r="F657" t="s">
        <v>2117</v>
      </c>
      <c r="G657" t="s">
        <v>167</v>
      </c>
      <c r="H657" t="s">
        <v>143</v>
      </c>
      <c r="I657" t="s">
        <v>135</v>
      </c>
      <c r="J657" t="s">
        <v>136</v>
      </c>
      <c r="K657" t="s">
        <v>137</v>
      </c>
      <c r="L657" t="s">
        <v>2118</v>
      </c>
      <c r="M657" t="s">
        <v>2119</v>
      </c>
      <c r="N657">
        <v>5.8977777769999999</v>
      </c>
      <c r="O657">
        <v>0</v>
      </c>
      <c r="P657">
        <v>128</v>
      </c>
      <c r="Q657">
        <v>0</v>
      </c>
      <c r="R657">
        <v>1</v>
      </c>
      <c r="S657">
        <v>0</v>
      </c>
      <c r="T657">
        <v>16</v>
      </c>
      <c r="U657">
        <v>0</v>
      </c>
      <c r="V657">
        <v>0</v>
      </c>
      <c r="W657">
        <v>0</v>
      </c>
      <c r="X657">
        <v>186.22026258869909</v>
      </c>
      <c r="Y657">
        <v>0</v>
      </c>
      <c r="Z657">
        <v>3.1542559703199996E-2</v>
      </c>
      <c r="AA657">
        <v>0</v>
      </c>
      <c r="AB657">
        <v>25.860953666815778</v>
      </c>
      <c r="AC657">
        <v>0</v>
      </c>
      <c r="AD657">
        <v>0</v>
      </c>
      <c r="AE657">
        <v>212.11275881521809</v>
      </c>
    </row>
    <row r="658" spans="1:31" x14ac:dyDescent="0.25">
      <c r="A658">
        <v>2145146</v>
      </c>
      <c r="B658">
        <v>1</v>
      </c>
      <c r="C658" t="s">
        <v>80</v>
      </c>
      <c r="D658" t="s">
        <v>93</v>
      </c>
      <c r="E658" t="s">
        <v>131</v>
      </c>
      <c r="F658" t="s">
        <v>2120</v>
      </c>
      <c r="G658" t="s">
        <v>152</v>
      </c>
      <c r="H658" t="s">
        <v>134</v>
      </c>
      <c r="I658" t="s">
        <v>135</v>
      </c>
      <c r="J658" t="s">
        <v>136</v>
      </c>
      <c r="K658" t="s">
        <v>137</v>
      </c>
      <c r="L658" t="s">
        <v>2121</v>
      </c>
      <c r="M658" t="s">
        <v>2122</v>
      </c>
      <c r="N658">
        <v>3.48</v>
      </c>
      <c r="O658">
        <v>0</v>
      </c>
      <c r="P658">
        <v>0</v>
      </c>
      <c r="Q658">
        <v>0</v>
      </c>
      <c r="R658">
        <v>2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65.086940654063397</v>
      </c>
      <c r="AA658">
        <v>0</v>
      </c>
      <c r="AB658">
        <v>0</v>
      </c>
      <c r="AC658">
        <v>0</v>
      </c>
      <c r="AD658">
        <v>0</v>
      </c>
      <c r="AE658">
        <v>65.086940654063397</v>
      </c>
    </row>
    <row r="659" spans="1:31" x14ac:dyDescent="0.25">
      <c r="A659">
        <v>2145083</v>
      </c>
      <c r="B659">
        <v>1</v>
      </c>
      <c r="C659" t="s">
        <v>80</v>
      </c>
      <c r="D659" t="s">
        <v>85</v>
      </c>
      <c r="E659" t="s">
        <v>174</v>
      </c>
      <c r="F659" t="s">
        <v>2123</v>
      </c>
      <c r="G659" t="s">
        <v>176</v>
      </c>
      <c r="H659" t="s">
        <v>134</v>
      </c>
      <c r="I659" t="s">
        <v>135</v>
      </c>
      <c r="J659" t="s">
        <v>136</v>
      </c>
      <c r="K659" t="s">
        <v>137</v>
      </c>
      <c r="L659" t="s">
        <v>2124</v>
      </c>
      <c r="M659" t="s">
        <v>2125</v>
      </c>
      <c r="N659">
        <v>1.115277777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1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1.4379583679679167</v>
      </c>
      <c r="AC659">
        <v>0</v>
      </c>
      <c r="AD659">
        <v>0</v>
      </c>
      <c r="AE659">
        <v>1.4379583679679167</v>
      </c>
    </row>
    <row r="660" spans="1:31" x14ac:dyDescent="0.25">
      <c r="A660">
        <v>2145043</v>
      </c>
      <c r="B660">
        <v>1</v>
      </c>
      <c r="C660" t="s">
        <v>80</v>
      </c>
      <c r="D660" t="s">
        <v>83</v>
      </c>
      <c r="E660" t="s">
        <v>131</v>
      </c>
      <c r="F660" t="s">
        <v>2126</v>
      </c>
      <c r="G660" t="s">
        <v>152</v>
      </c>
      <c r="H660" t="s">
        <v>134</v>
      </c>
      <c r="I660" t="s">
        <v>135</v>
      </c>
      <c r="J660" t="s">
        <v>136</v>
      </c>
      <c r="K660" t="s">
        <v>137</v>
      </c>
      <c r="L660" t="s">
        <v>2127</v>
      </c>
      <c r="M660" t="s">
        <v>2128</v>
      </c>
      <c r="N660">
        <v>1.450555555</v>
      </c>
      <c r="O660">
        <v>0</v>
      </c>
      <c r="P660">
        <v>1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0.15131765658263335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0.15131765658263335</v>
      </c>
    </row>
    <row r="661" spans="1:31" x14ac:dyDescent="0.25">
      <c r="A661">
        <v>2144808</v>
      </c>
      <c r="B661">
        <v>1</v>
      </c>
      <c r="C661" t="s">
        <v>81</v>
      </c>
      <c r="D661" t="s">
        <v>116</v>
      </c>
      <c r="E661" t="s">
        <v>161</v>
      </c>
      <c r="F661" t="s">
        <v>2129</v>
      </c>
      <c r="G661" t="s">
        <v>538</v>
      </c>
      <c r="H661" t="s">
        <v>134</v>
      </c>
      <c r="I661" t="s">
        <v>135</v>
      </c>
      <c r="J661" t="s">
        <v>136</v>
      </c>
      <c r="K661" t="s">
        <v>236</v>
      </c>
      <c r="L661" t="s">
        <v>2130</v>
      </c>
      <c r="M661" t="s">
        <v>2131</v>
      </c>
      <c r="N661">
        <v>3.5163888879999998</v>
      </c>
      <c r="O661">
        <v>0</v>
      </c>
      <c r="P661">
        <v>41</v>
      </c>
      <c r="Q661">
        <v>0</v>
      </c>
      <c r="R661">
        <v>1</v>
      </c>
      <c r="S661">
        <v>0</v>
      </c>
      <c r="T661">
        <v>1</v>
      </c>
      <c r="U661">
        <v>0</v>
      </c>
      <c r="V661">
        <v>0</v>
      </c>
      <c r="W661">
        <v>0</v>
      </c>
      <c r="X661">
        <v>20.967136952552703</v>
      </c>
      <c r="Y661">
        <v>0</v>
      </c>
      <c r="Z661">
        <v>3.6476312230416669E-3</v>
      </c>
      <c r="AA661">
        <v>0</v>
      </c>
      <c r="AB661">
        <v>1.8627466499410001</v>
      </c>
      <c r="AC661">
        <v>0</v>
      </c>
      <c r="AD661">
        <v>0</v>
      </c>
      <c r="AE661">
        <v>22.833531233716748</v>
      </c>
    </row>
    <row r="662" spans="1:31" x14ac:dyDescent="0.25">
      <c r="A662">
        <v>2144851</v>
      </c>
      <c r="B662">
        <v>1</v>
      </c>
      <c r="C662" t="s">
        <v>81</v>
      </c>
      <c r="D662" t="s">
        <v>120</v>
      </c>
      <c r="E662" t="s">
        <v>140</v>
      </c>
      <c r="F662" t="s">
        <v>2132</v>
      </c>
      <c r="G662" t="s">
        <v>262</v>
      </c>
      <c r="H662" t="s">
        <v>143</v>
      </c>
      <c r="I662" t="s">
        <v>135</v>
      </c>
      <c r="J662" t="s">
        <v>136</v>
      </c>
      <c r="K662" t="s">
        <v>137</v>
      </c>
      <c r="L662" t="s">
        <v>2133</v>
      </c>
      <c r="M662" t="s">
        <v>2134</v>
      </c>
      <c r="N662">
        <v>1.6872222219999999</v>
      </c>
      <c r="O662">
        <v>1</v>
      </c>
      <c r="P662">
        <v>1112</v>
      </c>
      <c r="Q662">
        <v>90</v>
      </c>
      <c r="R662">
        <v>45</v>
      </c>
      <c r="S662">
        <v>20</v>
      </c>
      <c r="T662">
        <v>49</v>
      </c>
      <c r="U662">
        <v>2</v>
      </c>
      <c r="V662">
        <v>0</v>
      </c>
      <c r="W662">
        <v>0.18355417723871667</v>
      </c>
      <c r="X662">
        <v>327.46378905154296</v>
      </c>
      <c r="Y662">
        <v>209.71935654417024</v>
      </c>
      <c r="Z662">
        <v>111.45784446531843</v>
      </c>
      <c r="AA662">
        <v>139.85342828161527</v>
      </c>
      <c r="AB662">
        <v>29.506476903778804</v>
      </c>
      <c r="AC662">
        <v>127.19337753547252</v>
      </c>
      <c r="AD662">
        <v>0</v>
      </c>
      <c r="AE662">
        <v>945.377826959137</v>
      </c>
    </row>
    <row r="663" spans="1:31" x14ac:dyDescent="0.25">
      <c r="A663">
        <v>2144828</v>
      </c>
      <c r="B663">
        <v>1</v>
      </c>
      <c r="C663" t="s">
        <v>81</v>
      </c>
      <c r="D663" t="s">
        <v>118</v>
      </c>
      <c r="E663" t="s">
        <v>174</v>
      </c>
      <c r="F663" t="s">
        <v>2135</v>
      </c>
      <c r="G663" t="s">
        <v>235</v>
      </c>
      <c r="H663" t="s">
        <v>134</v>
      </c>
      <c r="I663" t="s">
        <v>135</v>
      </c>
      <c r="J663" t="s">
        <v>136</v>
      </c>
      <c r="K663" t="s">
        <v>236</v>
      </c>
      <c r="L663" t="s">
        <v>2136</v>
      </c>
      <c r="M663" t="s">
        <v>2137</v>
      </c>
      <c r="N663">
        <v>7.4346111109999997</v>
      </c>
      <c r="O663">
        <v>0</v>
      </c>
      <c r="P663">
        <v>184</v>
      </c>
      <c r="Q663">
        <v>0</v>
      </c>
      <c r="R663">
        <v>0</v>
      </c>
      <c r="S663">
        <v>0</v>
      </c>
      <c r="T663">
        <v>5</v>
      </c>
      <c r="U663">
        <v>0</v>
      </c>
      <c r="V663">
        <v>0</v>
      </c>
      <c r="W663">
        <v>0</v>
      </c>
      <c r="X663">
        <v>347.24832521377061</v>
      </c>
      <c r="Y663">
        <v>0</v>
      </c>
      <c r="Z663">
        <v>0</v>
      </c>
      <c r="AA663">
        <v>0</v>
      </c>
      <c r="AB663">
        <v>35.211154221509794</v>
      </c>
      <c r="AC663">
        <v>0</v>
      </c>
      <c r="AD663">
        <v>0</v>
      </c>
      <c r="AE663">
        <v>382.4594794352804</v>
      </c>
    </row>
    <row r="664" spans="1:31" x14ac:dyDescent="0.25">
      <c r="A664">
        <v>2145120</v>
      </c>
      <c r="B664">
        <v>1</v>
      </c>
      <c r="C664" t="s">
        <v>80</v>
      </c>
      <c r="D664" t="s">
        <v>83</v>
      </c>
      <c r="E664" t="s">
        <v>131</v>
      </c>
      <c r="F664" t="s">
        <v>2138</v>
      </c>
      <c r="G664" t="s">
        <v>152</v>
      </c>
      <c r="H664" t="s">
        <v>134</v>
      </c>
      <c r="I664" t="s">
        <v>135</v>
      </c>
      <c r="J664" t="s">
        <v>136</v>
      </c>
      <c r="K664" t="s">
        <v>137</v>
      </c>
      <c r="L664" t="s">
        <v>2139</v>
      </c>
      <c r="M664" t="s">
        <v>2140</v>
      </c>
      <c r="N664">
        <v>3.7369444440000001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14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15.32879190046801</v>
      </c>
      <c r="AC664">
        <v>0</v>
      </c>
      <c r="AD664">
        <v>0</v>
      </c>
      <c r="AE664">
        <v>15.32879190046801</v>
      </c>
    </row>
    <row r="665" spans="1:31" x14ac:dyDescent="0.25">
      <c r="A665">
        <v>2145057</v>
      </c>
      <c r="B665">
        <v>1</v>
      </c>
      <c r="C665" t="s">
        <v>81</v>
      </c>
      <c r="D665" t="s">
        <v>120</v>
      </c>
      <c r="E665" t="s">
        <v>196</v>
      </c>
      <c r="F665" t="s">
        <v>2141</v>
      </c>
      <c r="G665" t="s">
        <v>142</v>
      </c>
      <c r="H665" t="s">
        <v>143</v>
      </c>
      <c r="I665" t="s">
        <v>135</v>
      </c>
      <c r="J665" t="s">
        <v>136</v>
      </c>
      <c r="K665" t="s">
        <v>137</v>
      </c>
      <c r="L665" t="s">
        <v>2142</v>
      </c>
      <c r="M665" t="s">
        <v>2143</v>
      </c>
      <c r="N665">
        <v>1.746111111</v>
      </c>
      <c r="O665">
        <v>0</v>
      </c>
      <c r="P665">
        <v>0</v>
      </c>
      <c r="Q665">
        <v>35</v>
      </c>
      <c r="R665">
        <v>0</v>
      </c>
      <c r="S665">
        <v>2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20.074454427259369</v>
      </c>
      <c r="Z665">
        <v>0</v>
      </c>
      <c r="AA665">
        <v>0.62935804476105006</v>
      </c>
      <c r="AB665">
        <v>0</v>
      </c>
      <c r="AC665">
        <v>0</v>
      </c>
      <c r="AD665">
        <v>0</v>
      </c>
      <c r="AE665">
        <v>20.70381247202042</v>
      </c>
    </row>
    <row r="666" spans="1:31" x14ac:dyDescent="0.25">
      <c r="A666">
        <v>2144814</v>
      </c>
      <c r="B666">
        <v>1</v>
      </c>
      <c r="C666" t="s">
        <v>81</v>
      </c>
      <c r="D666" t="s">
        <v>128</v>
      </c>
      <c r="E666" t="s">
        <v>131</v>
      </c>
      <c r="F666" t="s">
        <v>2144</v>
      </c>
      <c r="G666" t="s">
        <v>231</v>
      </c>
      <c r="H666" t="s">
        <v>134</v>
      </c>
      <c r="I666" t="s">
        <v>135</v>
      </c>
      <c r="J666" t="s">
        <v>136</v>
      </c>
      <c r="K666" t="s">
        <v>137</v>
      </c>
      <c r="L666" t="s">
        <v>2145</v>
      </c>
      <c r="M666" t="s">
        <v>2146</v>
      </c>
      <c r="N666">
        <v>1.3133333330000001</v>
      </c>
      <c r="O666">
        <v>0</v>
      </c>
      <c r="P666">
        <v>1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0.51526029851879995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0.51526029851879995</v>
      </c>
    </row>
    <row r="667" spans="1:31" x14ac:dyDescent="0.25">
      <c r="A667">
        <v>2145206</v>
      </c>
      <c r="B667">
        <v>1</v>
      </c>
      <c r="C667" t="s">
        <v>80</v>
      </c>
      <c r="D667" t="s">
        <v>107</v>
      </c>
      <c r="E667" t="s">
        <v>131</v>
      </c>
      <c r="F667" t="s">
        <v>2147</v>
      </c>
      <c r="G667" t="s">
        <v>231</v>
      </c>
      <c r="H667" t="s">
        <v>134</v>
      </c>
      <c r="I667" t="s">
        <v>135</v>
      </c>
      <c r="J667" t="s">
        <v>136</v>
      </c>
      <c r="K667" t="s">
        <v>137</v>
      </c>
      <c r="L667" t="s">
        <v>2148</v>
      </c>
      <c r="M667" t="s">
        <v>2149</v>
      </c>
      <c r="N667">
        <v>3.5508333329999999</v>
      </c>
      <c r="O667">
        <v>0</v>
      </c>
      <c r="P667">
        <v>1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1.2725912190959001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1.2725912190959001</v>
      </c>
    </row>
    <row r="668" spans="1:31" x14ac:dyDescent="0.25">
      <c r="A668">
        <v>2144817</v>
      </c>
      <c r="B668">
        <v>1</v>
      </c>
      <c r="C668" t="s">
        <v>80</v>
      </c>
      <c r="D668" t="s">
        <v>96</v>
      </c>
      <c r="E668" t="s">
        <v>131</v>
      </c>
      <c r="F668" t="s">
        <v>2150</v>
      </c>
      <c r="G668" t="s">
        <v>231</v>
      </c>
      <c r="H668" t="s">
        <v>134</v>
      </c>
      <c r="I668" t="s">
        <v>135</v>
      </c>
      <c r="J668" t="s">
        <v>136</v>
      </c>
      <c r="K668" t="s">
        <v>137</v>
      </c>
      <c r="L668" t="s">
        <v>2151</v>
      </c>
      <c r="M668" t="s">
        <v>2152</v>
      </c>
      <c r="N668">
        <v>0.57277777699999999</v>
      </c>
      <c r="O668">
        <v>0</v>
      </c>
      <c r="P668">
        <v>1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1.4781467620000004E-4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1.4781467620000004E-4</v>
      </c>
    </row>
    <row r="669" spans="1:31" x14ac:dyDescent="0.25">
      <c r="A669">
        <v>2144794</v>
      </c>
      <c r="B669">
        <v>1</v>
      </c>
      <c r="C669" t="s">
        <v>81</v>
      </c>
      <c r="D669" t="s">
        <v>120</v>
      </c>
      <c r="E669" t="s">
        <v>146</v>
      </c>
      <c r="F669" t="s">
        <v>2153</v>
      </c>
      <c r="G669" t="s">
        <v>142</v>
      </c>
      <c r="H669" t="s">
        <v>143</v>
      </c>
      <c r="I669" t="s">
        <v>135</v>
      </c>
      <c r="J669" t="s">
        <v>136</v>
      </c>
      <c r="K669" t="s">
        <v>137</v>
      </c>
      <c r="L669" t="s">
        <v>2154</v>
      </c>
      <c r="M669" t="s">
        <v>2155</v>
      </c>
      <c r="N669">
        <v>0.56888888800000004</v>
      </c>
      <c r="O669">
        <v>0</v>
      </c>
      <c r="P669">
        <v>0</v>
      </c>
      <c r="Q669">
        <v>20</v>
      </c>
      <c r="R669">
        <v>9</v>
      </c>
      <c r="S669">
        <v>5</v>
      </c>
      <c r="T669">
        <v>0</v>
      </c>
      <c r="U669">
        <v>1</v>
      </c>
      <c r="V669">
        <v>0</v>
      </c>
      <c r="W669">
        <v>0</v>
      </c>
      <c r="X669">
        <v>0</v>
      </c>
      <c r="Y669">
        <v>7.1058297299535989</v>
      </c>
      <c r="Z669">
        <v>0.5638780979200001</v>
      </c>
      <c r="AA669">
        <v>2.0611908779756667</v>
      </c>
      <c r="AB669">
        <v>0</v>
      </c>
      <c r="AC669">
        <v>39.362900810666666</v>
      </c>
      <c r="AD669">
        <v>0</v>
      </c>
      <c r="AE669">
        <v>49.093799516515929</v>
      </c>
    </row>
    <row r="670" spans="1:31" x14ac:dyDescent="0.25">
      <c r="A670">
        <v>2144800</v>
      </c>
      <c r="B670">
        <v>1</v>
      </c>
      <c r="C670" t="s">
        <v>80</v>
      </c>
      <c r="D670" t="s">
        <v>97</v>
      </c>
      <c r="E670" t="s">
        <v>131</v>
      </c>
      <c r="F670" t="s">
        <v>2156</v>
      </c>
      <c r="G670" t="s">
        <v>152</v>
      </c>
      <c r="H670" t="s">
        <v>134</v>
      </c>
      <c r="I670" t="s">
        <v>135</v>
      </c>
      <c r="J670" t="s">
        <v>136</v>
      </c>
      <c r="K670" t="s">
        <v>137</v>
      </c>
      <c r="L670" t="s">
        <v>2157</v>
      </c>
      <c r="M670" t="s">
        <v>2158</v>
      </c>
      <c r="N670">
        <v>1.388055555</v>
      </c>
      <c r="O670">
        <v>0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0.44109487024260008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0.44109487024260008</v>
      </c>
    </row>
    <row r="671" spans="1:31" x14ac:dyDescent="0.25">
      <c r="A671">
        <v>2144777</v>
      </c>
      <c r="B671">
        <v>1</v>
      </c>
      <c r="C671" t="s">
        <v>80</v>
      </c>
      <c r="D671" t="s">
        <v>90</v>
      </c>
      <c r="E671" t="s">
        <v>224</v>
      </c>
      <c r="F671" t="s">
        <v>2159</v>
      </c>
      <c r="G671" t="s">
        <v>142</v>
      </c>
      <c r="H671" t="s">
        <v>143</v>
      </c>
      <c r="I671" t="s">
        <v>135</v>
      </c>
      <c r="J671" t="s">
        <v>136</v>
      </c>
      <c r="K671" t="s">
        <v>137</v>
      </c>
      <c r="L671" t="s">
        <v>2160</v>
      </c>
      <c r="M671" t="s">
        <v>2161</v>
      </c>
      <c r="N671">
        <v>0.185</v>
      </c>
      <c r="O671">
        <v>0</v>
      </c>
      <c r="P671">
        <v>6324</v>
      </c>
      <c r="Q671">
        <v>0</v>
      </c>
      <c r="R671">
        <v>0</v>
      </c>
      <c r="S671">
        <v>0</v>
      </c>
      <c r="T671">
        <v>437</v>
      </c>
      <c r="U671">
        <v>0</v>
      </c>
      <c r="V671">
        <v>1</v>
      </c>
      <c r="W671">
        <v>0</v>
      </c>
      <c r="X671">
        <v>256.63834314392807</v>
      </c>
      <c r="Y671">
        <v>0</v>
      </c>
      <c r="Z671">
        <v>0</v>
      </c>
      <c r="AA671">
        <v>0</v>
      </c>
      <c r="AB671">
        <v>60.695491931054129</v>
      </c>
      <c r="AC671">
        <v>0</v>
      </c>
      <c r="AD671">
        <v>1.9817100184822498</v>
      </c>
      <c r="AE671">
        <v>319.31554509346444</v>
      </c>
    </row>
    <row r="672" spans="1:31" x14ac:dyDescent="0.25">
      <c r="A672">
        <v>2144694</v>
      </c>
      <c r="B672">
        <v>1</v>
      </c>
      <c r="C672" t="s">
        <v>80</v>
      </c>
      <c r="D672" t="s">
        <v>97</v>
      </c>
      <c r="E672" t="s">
        <v>174</v>
      </c>
      <c r="F672" t="s">
        <v>2162</v>
      </c>
      <c r="G672" t="s">
        <v>384</v>
      </c>
      <c r="H672" t="s">
        <v>134</v>
      </c>
      <c r="I672" t="s">
        <v>135</v>
      </c>
      <c r="J672" t="s">
        <v>136</v>
      </c>
      <c r="K672" t="s">
        <v>137</v>
      </c>
      <c r="L672" t="s">
        <v>2163</v>
      </c>
      <c r="M672" t="s">
        <v>2164</v>
      </c>
      <c r="N672">
        <v>2.025833333</v>
      </c>
      <c r="O672">
        <v>0</v>
      </c>
      <c r="P672">
        <v>46</v>
      </c>
      <c r="Q672">
        <v>0</v>
      </c>
      <c r="R672">
        <v>0</v>
      </c>
      <c r="S672">
        <v>0</v>
      </c>
      <c r="T672">
        <v>10</v>
      </c>
      <c r="U672">
        <v>0</v>
      </c>
      <c r="V672">
        <v>0</v>
      </c>
      <c r="W672">
        <v>0</v>
      </c>
      <c r="X672">
        <v>24.34504179739854</v>
      </c>
      <c r="Y672">
        <v>0</v>
      </c>
      <c r="Z672">
        <v>0</v>
      </c>
      <c r="AA672">
        <v>0</v>
      </c>
      <c r="AB672">
        <v>5.6921148004005993</v>
      </c>
      <c r="AC672">
        <v>0</v>
      </c>
      <c r="AD672">
        <v>0</v>
      </c>
      <c r="AE672">
        <v>30.037156597799139</v>
      </c>
    </row>
    <row r="673" spans="1:31" x14ac:dyDescent="0.25">
      <c r="A673">
        <v>2144840</v>
      </c>
      <c r="B673">
        <v>1</v>
      </c>
      <c r="C673" t="s">
        <v>80</v>
      </c>
      <c r="D673" t="s">
        <v>93</v>
      </c>
      <c r="E673" t="s">
        <v>140</v>
      </c>
      <c r="F673" t="s">
        <v>2165</v>
      </c>
      <c r="G673" t="s">
        <v>538</v>
      </c>
      <c r="H673" t="s">
        <v>143</v>
      </c>
      <c r="I673" t="s">
        <v>135</v>
      </c>
      <c r="J673" t="s">
        <v>136</v>
      </c>
      <c r="K673" t="s">
        <v>236</v>
      </c>
      <c r="L673" t="s">
        <v>2166</v>
      </c>
      <c r="M673" t="s">
        <v>2167</v>
      </c>
      <c r="N673">
        <v>5.8775000000000004</v>
      </c>
      <c r="O673">
        <v>2</v>
      </c>
      <c r="P673">
        <v>291</v>
      </c>
      <c r="Q673">
        <v>10</v>
      </c>
      <c r="R673">
        <v>241</v>
      </c>
      <c r="S673">
        <v>2</v>
      </c>
      <c r="T673">
        <v>85</v>
      </c>
      <c r="U673">
        <v>0</v>
      </c>
      <c r="V673">
        <v>0</v>
      </c>
      <c r="W673">
        <v>48.684926307125252</v>
      </c>
      <c r="X673">
        <v>167.5688942252408</v>
      </c>
      <c r="Y673">
        <v>69.443964977725926</v>
      </c>
      <c r="Z673">
        <v>230.2860819968468</v>
      </c>
      <c r="AA673">
        <v>13.685653239300754</v>
      </c>
      <c r="AB673">
        <v>382.23031889986646</v>
      </c>
      <c r="AC673">
        <v>0</v>
      </c>
      <c r="AD673">
        <v>0</v>
      </c>
      <c r="AE673">
        <v>911.8998396461061</v>
      </c>
    </row>
    <row r="674" spans="1:31" x14ac:dyDescent="0.25">
      <c r="A674">
        <v>2145066</v>
      </c>
      <c r="B674">
        <v>1</v>
      </c>
      <c r="C674" t="s">
        <v>81</v>
      </c>
      <c r="D674" t="s">
        <v>112</v>
      </c>
      <c r="E674" t="s">
        <v>131</v>
      </c>
      <c r="F674" t="s">
        <v>2168</v>
      </c>
      <c r="G674" t="s">
        <v>133</v>
      </c>
      <c r="H674" t="s">
        <v>134</v>
      </c>
      <c r="I674" t="s">
        <v>135</v>
      </c>
      <c r="J674" t="s">
        <v>136</v>
      </c>
      <c r="K674" t="s">
        <v>137</v>
      </c>
      <c r="L674" t="s">
        <v>2169</v>
      </c>
      <c r="M674" t="s">
        <v>2170</v>
      </c>
      <c r="N674">
        <v>1.9213888880000001</v>
      </c>
      <c r="O674">
        <v>0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0.39599974481025002</v>
      </c>
      <c r="AA674">
        <v>0</v>
      </c>
      <c r="AB674">
        <v>0</v>
      </c>
      <c r="AC674">
        <v>0</v>
      </c>
      <c r="AD674">
        <v>0</v>
      </c>
      <c r="AE674">
        <v>0.39599974481025002</v>
      </c>
    </row>
    <row r="675" spans="1:31" x14ac:dyDescent="0.25">
      <c r="A675">
        <v>2145089</v>
      </c>
      <c r="B675">
        <v>1</v>
      </c>
      <c r="C675" t="s">
        <v>80</v>
      </c>
      <c r="D675" t="s">
        <v>102</v>
      </c>
      <c r="E675" t="s">
        <v>131</v>
      </c>
      <c r="F675" t="s">
        <v>2171</v>
      </c>
      <c r="G675" t="s">
        <v>171</v>
      </c>
      <c r="H675" t="s">
        <v>134</v>
      </c>
      <c r="I675" t="s">
        <v>135</v>
      </c>
      <c r="J675" t="s">
        <v>136</v>
      </c>
      <c r="K675" t="s">
        <v>137</v>
      </c>
      <c r="L675" t="s">
        <v>2172</v>
      </c>
      <c r="M675" t="s">
        <v>2173</v>
      </c>
      <c r="N675">
        <v>1.3094444439999999</v>
      </c>
      <c r="O675">
        <v>0</v>
      </c>
      <c r="P675">
        <v>1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0.58455846724079996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0.58455846724079996</v>
      </c>
    </row>
    <row r="676" spans="1:31" x14ac:dyDescent="0.25">
      <c r="A676">
        <v>2145109</v>
      </c>
      <c r="B676">
        <v>1</v>
      </c>
      <c r="C676" t="s">
        <v>80</v>
      </c>
      <c r="D676" t="s">
        <v>85</v>
      </c>
      <c r="E676" t="s">
        <v>131</v>
      </c>
      <c r="F676" t="s">
        <v>2174</v>
      </c>
      <c r="G676" t="s">
        <v>300</v>
      </c>
      <c r="H676" t="s">
        <v>134</v>
      </c>
      <c r="I676" t="s">
        <v>135</v>
      </c>
      <c r="J676" t="s">
        <v>3</v>
      </c>
      <c r="K676" t="s">
        <v>137</v>
      </c>
      <c r="L676" t="s">
        <v>2143</v>
      </c>
      <c r="M676" t="s">
        <v>2175</v>
      </c>
      <c r="N676">
        <v>4.8377777770000003</v>
      </c>
      <c r="O676">
        <v>0</v>
      </c>
      <c r="P676">
        <v>37</v>
      </c>
      <c r="Q676">
        <v>0</v>
      </c>
      <c r="R676">
        <v>0</v>
      </c>
      <c r="S676">
        <v>0</v>
      </c>
      <c r="T676">
        <v>3</v>
      </c>
      <c r="U676">
        <v>0</v>
      </c>
      <c r="V676">
        <v>0</v>
      </c>
      <c r="W676">
        <v>0</v>
      </c>
      <c r="X676">
        <v>50.745406032603192</v>
      </c>
      <c r="Y676">
        <v>0</v>
      </c>
      <c r="Z676">
        <v>0</v>
      </c>
      <c r="AA676">
        <v>0</v>
      </c>
      <c r="AB676">
        <v>9.4528661847451225</v>
      </c>
      <c r="AC676">
        <v>0</v>
      </c>
      <c r="AD676">
        <v>0</v>
      </c>
      <c r="AE676">
        <v>60.198272217348318</v>
      </c>
    </row>
    <row r="677" spans="1:31" x14ac:dyDescent="0.25">
      <c r="A677">
        <v>2144860</v>
      </c>
      <c r="B677">
        <v>1</v>
      </c>
      <c r="C677" t="s">
        <v>80</v>
      </c>
      <c r="D677" t="s">
        <v>87</v>
      </c>
      <c r="E677" t="s">
        <v>161</v>
      </c>
      <c r="F677" t="s">
        <v>2176</v>
      </c>
      <c r="G677" t="s">
        <v>538</v>
      </c>
      <c r="H677" t="s">
        <v>134</v>
      </c>
      <c r="I677" t="s">
        <v>135</v>
      </c>
      <c r="J677" t="s">
        <v>136</v>
      </c>
      <c r="K677" t="s">
        <v>236</v>
      </c>
      <c r="L677" t="s">
        <v>2177</v>
      </c>
      <c r="M677" t="s">
        <v>2178</v>
      </c>
      <c r="N677">
        <v>2.5953322220000001</v>
      </c>
      <c r="O677">
        <v>0</v>
      </c>
      <c r="P677">
        <v>165</v>
      </c>
      <c r="Q677">
        <v>0</v>
      </c>
      <c r="R677">
        <v>0</v>
      </c>
      <c r="S677">
        <v>0</v>
      </c>
      <c r="T677">
        <v>5</v>
      </c>
      <c r="U677">
        <v>0</v>
      </c>
      <c r="V677">
        <v>0</v>
      </c>
      <c r="W677">
        <v>0</v>
      </c>
      <c r="X677">
        <v>115.98404524940895</v>
      </c>
      <c r="Y677">
        <v>0</v>
      </c>
      <c r="Z677">
        <v>0</v>
      </c>
      <c r="AA677">
        <v>0</v>
      </c>
      <c r="AB677">
        <v>12.561072574219153</v>
      </c>
      <c r="AC677">
        <v>0</v>
      </c>
      <c r="AD677">
        <v>0</v>
      </c>
      <c r="AE677">
        <v>128.54511782362812</v>
      </c>
    </row>
    <row r="678" spans="1:31" x14ac:dyDescent="0.25">
      <c r="A678">
        <v>2145003</v>
      </c>
      <c r="B678">
        <v>1</v>
      </c>
      <c r="C678" t="s">
        <v>80</v>
      </c>
      <c r="D678" t="s">
        <v>107</v>
      </c>
      <c r="E678" t="s">
        <v>174</v>
      </c>
      <c r="F678" t="s">
        <v>2179</v>
      </c>
      <c r="G678" t="s">
        <v>187</v>
      </c>
      <c r="H678" t="s">
        <v>134</v>
      </c>
      <c r="I678" t="s">
        <v>135</v>
      </c>
      <c r="J678" t="s">
        <v>136</v>
      </c>
      <c r="K678" t="s">
        <v>137</v>
      </c>
      <c r="L678" t="s">
        <v>2180</v>
      </c>
      <c r="M678" t="s">
        <v>2181</v>
      </c>
      <c r="N678">
        <v>0.883611111</v>
      </c>
      <c r="O678">
        <v>0</v>
      </c>
      <c r="P678">
        <v>62</v>
      </c>
      <c r="Q678">
        <v>0</v>
      </c>
      <c r="R678">
        <v>0</v>
      </c>
      <c r="S678">
        <v>0</v>
      </c>
      <c r="T678">
        <v>4</v>
      </c>
      <c r="U678">
        <v>0</v>
      </c>
      <c r="V678">
        <v>0</v>
      </c>
      <c r="W678">
        <v>0</v>
      </c>
      <c r="X678">
        <v>9.4869260865143552</v>
      </c>
      <c r="Y678">
        <v>0</v>
      </c>
      <c r="Z678">
        <v>0</v>
      </c>
      <c r="AA678">
        <v>0</v>
      </c>
      <c r="AB678">
        <v>1.5161478737101335</v>
      </c>
      <c r="AC678">
        <v>0</v>
      </c>
      <c r="AD678">
        <v>0</v>
      </c>
      <c r="AE678">
        <v>11.003073960224489</v>
      </c>
    </row>
    <row r="679" spans="1:31" x14ac:dyDescent="0.25">
      <c r="A679">
        <v>2145009</v>
      </c>
      <c r="B679">
        <v>1</v>
      </c>
      <c r="C679" t="s">
        <v>80</v>
      </c>
      <c r="D679" t="s">
        <v>110</v>
      </c>
      <c r="E679" t="s">
        <v>131</v>
      </c>
      <c r="F679" t="s">
        <v>2182</v>
      </c>
      <c r="G679" t="s">
        <v>152</v>
      </c>
      <c r="H679" t="s">
        <v>134</v>
      </c>
      <c r="I679" t="s">
        <v>135</v>
      </c>
      <c r="J679" t="s">
        <v>136</v>
      </c>
      <c r="K679" t="s">
        <v>137</v>
      </c>
      <c r="L679" t="s">
        <v>2183</v>
      </c>
      <c r="M679" t="s">
        <v>2184</v>
      </c>
      <c r="N679">
        <v>3.829722222</v>
      </c>
      <c r="O679">
        <v>0</v>
      </c>
      <c r="P679">
        <v>15</v>
      </c>
      <c r="Q679">
        <v>0</v>
      </c>
      <c r="R679">
        <v>0</v>
      </c>
      <c r="S679">
        <v>0</v>
      </c>
      <c r="T679">
        <v>1</v>
      </c>
      <c r="U679">
        <v>0</v>
      </c>
      <c r="V679">
        <v>0</v>
      </c>
      <c r="W679">
        <v>0</v>
      </c>
      <c r="X679">
        <v>15.237471113733116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15.237471113733116</v>
      </c>
    </row>
    <row r="680" spans="1:31" x14ac:dyDescent="0.25">
      <c r="A680">
        <v>2144820</v>
      </c>
      <c r="B680">
        <v>1</v>
      </c>
      <c r="C680" t="s">
        <v>80</v>
      </c>
      <c r="D680" t="s">
        <v>93</v>
      </c>
      <c r="E680" t="s">
        <v>146</v>
      </c>
      <c r="F680" t="s">
        <v>2185</v>
      </c>
      <c r="G680" t="s">
        <v>538</v>
      </c>
      <c r="H680" t="s">
        <v>143</v>
      </c>
      <c r="I680" t="s">
        <v>135</v>
      </c>
      <c r="J680" t="s">
        <v>136</v>
      </c>
      <c r="K680" t="s">
        <v>236</v>
      </c>
      <c r="L680" t="s">
        <v>2186</v>
      </c>
      <c r="M680" t="s">
        <v>2187</v>
      </c>
      <c r="N680">
        <v>6.295833333</v>
      </c>
      <c r="O680">
        <v>0</v>
      </c>
      <c r="P680">
        <v>413</v>
      </c>
      <c r="Q680">
        <v>0</v>
      </c>
      <c r="R680">
        <v>0</v>
      </c>
      <c r="S680">
        <v>0</v>
      </c>
      <c r="T680">
        <v>12</v>
      </c>
      <c r="U680">
        <v>0</v>
      </c>
      <c r="V680">
        <v>0</v>
      </c>
      <c r="W680">
        <v>0</v>
      </c>
      <c r="X680">
        <v>599.93190494816486</v>
      </c>
      <c r="Y680">
        <v>0</v>
      </c>
      <c r="Z680">
        <v>0</v>
      </c>
      <c r="AA680">
        <v>0</v>
      </c>
      <c r="AB680">
        <v>21.421997930888757</v>
      </c>
      <c r="AC680">
        <v>0</v>
      </c>
      <c r="AD680">
        <v>0</v>
      </c>
      <c r="AE680">
        <v>621.35390287905363</v>
      </c>
    </row>
    <row r="681" spans="1:31" x14ac:dyDescent="0.25">
      <c r="A681">
        <v>2144843</v>
      </c>
      <c r="B681">
        <v>1</v>
      </c>
      <c r="C681" t="s">
        <v>80</v>
      </c>
      <c r="D681" t="s">
        <v>84</v>
      </c>
      <c r="E681" t="s">
        <v>146</v>
      </c>
      <c r="F681" t="s">
        <v>2188</v>
      </c>
      <c r="G681" t="s">
        <v>300</v>
      </c>
      <c r="H681" t="s">
        <v>143</v>
      </c>
      <c r="I681" t="s">
        <v>135</v>
      </c>
      <c r="J681" t="s">
        <v>3</v>
      </c>
      <c r="K681" t="s">
        <v>137</v>
      </c>
      <c r="L681" t="s">
        <v>2189</v>
      </c>
      <c r="M681" t="s">
        <v>2190</v>
      </c>
      <c r="N681">
        <v>1.760277777</v>
      </c>
      <c r="O681">
        <v>0</v>
      </c>
      <c r="P681">
        <v>6028</v>
      </c>
      <c r="Q681">
        <v>0</v>
      </c>
      <c r="R681">
        <v>13</v>
      </c>
      <c r="S681">
        <v>0</v>
      </c>
      <c r="T681">
        <v>260</v>
      </c>
      <c r="U681">
        <v>0</v>
      </c>
      <c r="V681">
        <v>0</v>
      </c>
      <c r="W681">
        <v>0</v>
      </c>
      <c r="X681">
        <v>2834.4483355523125</v>
      </c>
      <c r="Y681">
        <v>0</v>
      </c>
      <c r="Z681">
        <v>6.6066329271780591</v>
      </c>
      <c r="AA681">
        <v>0</v>
      </c>
      <c r="AB681">
        <v>456.24292447719546</v>
      </c>
      <c r="AC681">
        <v>0</v>
      </c>
      <c r="AD681">
        <v>0</v>
      </c>
      <c r="AE681">
        <v>3297.2978929566862</v>
      </c>
    </row>
    <row r="682" spans="1:31" x14ac:dyDescent="0.25">
      <c r="A682">
        <v>2145175</v>
      </c>
      <c r="B682">
        <v>1</v>
      </c>
      <c r="C682" t="s">
        <v>80</v>
      </c>
      <c r="D682" t="s">
        <v>82</v>
      </c>
      <c r="E682" t="s">
        <v>161</v>
      </c>
      <c r="F682" t="s">
        <v>2191</v>
      </c>
      <c r="G682" t="s">
        <v>171</v>
      </c>
      <c r="H682" t="s">
        <v>134</v>
      </c>
      <c r="I682" t="s">
        <v>135</v>
      </c>
      <c r="J682" t="s">
        <v>136</v>
      </c>
      <c r="K682" t="s">
        <v>137</v>
      </c>
      <c r="L682" t="s">
        <v>2192</v>
      </c>
      <c r="M682" t="s">
        <v>2193</v>
      </c>
      <c r="N682">
        <v>1.5938888879999999</v>
      </c>
      <c r="O682">
        <v>0</v>
      </c>
      <c r="P682">
        <v>258</v>
      </c>
      <c r="Q682">
        <v>0</v>
      </c>
      <c r="R682">
        <v>0</v>
      </c>
      <c r="S682">
        <v>0</v>
      </c>
      <c r="T682">
        <v>12</v>
      </c>
      <c r="U682">
        <v>0</v>
      </c>
      <c r="V682">
        <v>0</v>
      </c>
      <c r="W682">
        <v>0</v>
      </c>
      <c r="X682">
        <v>138.51533829300209</v>
      </c>
      <c r="Y682">
        <v>0</v>
      </c>
      <c r="Z682">
        <v>0</v>
      </c>
      <c r="AA682">
        <v>0</v>
      </c>
      <c r="AB682">
        <v>6.4957051694183354</v>
      </c>
      <c r="AC682">
        <v>0</v>
      </c>
      <c r="AD682">
        <v>0</v>
      </c>
      <c r="AE682">
        <v>145.01104346242042</v>
      </c>
    </row>
    <row r="683" spans="1:31" x14ac:dyDescent="0.25">
      <c r="A683">
        <v>2145192</v>
      </c>
      <c r="B683">
        <v>1</v>
      </c>
      <c r="C683" t="s">
        <v>80</v>
      </c>
      <c r="D683" t="s">
        <v>84</v>
      </c>
      <c r="E683" t="s">
        <v>224</v>
      </c>
      <c r="F683" t="s">
        <v>2194</v>
      </c>
      <c r="G683" t="s">
        <v>142</v>
      </c>
      <c r="H683" t="s">
        <v>143</v>
      </c>
      <c r="I683" t="s">
        <v>135</v>
      </c>
      <c r="J683" t="s">
        <v>136</v>
      </c>
      <c r="K683" t="s">
        <v>137</v>
      </c>
      <c r="L683" t="s">
        <v>2195</v>
      </c>
      <c r="M683" t="s">
        <v>2196</v>
      </c>
      <c r="N683">
        <v>0.88111111099999995</v>
      </c>
      <c r="O683">
        <v>0</v>
      </c>
      <c r="P683">
        <v>3407</v>
      </c>
      <c r="Q683">
        <v>0</v>
      </c>
      <c r="R683">
        <v>0</v>
      </c>
      <c r="S683">
        <v>0</v>
      </c>
      <c r="T683">
        <v>479</v>
      </c>
      <c r="U683">
        <v>0</v>
      </c>
      <c r="V683">
        <v>0</v>
      </c>
      <c r="W683">
        <v>0</v>
      </c>
      <c r="X683">
        <v>673.60941917347134</v>
      </c>
      <c r="Y683">
        <v>0</v>
      </c>
      <c r="Z683">
        <v>0</v>
      </c>
      <c r="AA683">
        <v>0</v>
      </c>
      <c r="AB683">
        <v>353.65423074667694</v>
      </c>
      <c r="AC683">
        <v>0</v>
      </c>
      <c r="AD683">
        <v>0</v>
      </c>
      <c r="AE683">
        <v>1027.2636499201483</v>
      </c>
    </row>
    <row r="684" spans="1:31" x14ac:dyDescent="0.25">
      <c r="A684">
        <v>2144943</v>
      </c>
      <c r="B684">
        <v>1</v>
      </c>
      <c r="C684" t="s">
        <v>80</v>
      </c>
      <c r="D684" t="s">
        <v>102</v>
      </c>
      <c r="E684" t="s">
        <v>131</v>
      </c>
      <c r="F684" t="s">
        <v>2197</v>
      </c>
      <c r="G684" t="s">
        <v>152</v>
      </c>
      <c r="H684" t="s">
        <v>134</v>
      </c>
      <c r="I684" t="s">
        <v>135</v>
      </c>
      <c r="J684" t="s">
        <v>136</v>
      </c>
      <c r="K684" t="s">
        <v>137</v>
      </c>
      <c r="L684" t="s">
        <v>2198</v>
      </c>
      <c r="M684" t="s">
        <v>2199</v>
      </c>
      <c r="N684">
        <v>1.8022222219999999</v>
      </c>
      <c r="O684">
        <v>0</v>
      </c>
      <c r="P684">
        <v>1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0.58297400422466661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0.58297400422466661</v>
      </c>
    </row>
    <row r="685" spans="1:31" x14ac:dyDescent="0.25">
      <c r="A685">
        <v>2145129</v>
      </c>
      <c r="B685">
        <v>1</v>
      </c>
      <c r="C685" t="s">
        <v>80</v>
      </c>
      <c r="D685" t="s">
        <v>97</v>
      </c>
      <c r="E685" t="s">
        <v>174</v>
      </c>
      <c r="F685" t="s">
        <v>2200</v>
      </c>
      <c r="G685" t="s">
        <v>187</v>
      </c>
      <c r="H685" t="s">
        <v>134</v>
      </c>
      <c r="I685" t="s">
        <v>135</v>
      </c>
      <c r="J685" t="s">
        <v>136</v>
      </c>
      <c r="K685" t="s">
        <v>137</v>
      </c>
      <c r="L685" t="s">
        <v>2201</v>
      </c>
      <c r="M685" t="s">
        <v>2202</v>
      </c>
      <c r="N685">
        <v>1.2949999999999999</v>
      </c>
      <c r="O685">
        <v>0</v>
      </c>
      <c r="P685">
        <v>52</v>
      </c>
      <c r="Q685">
        <v>0</v>
      </c>
      <c r="R685">
        <v>0</v>
      </c>
      <c r="S685">
        <v>0</v>
      </c>
      <c r="T685">
        <v>2</v>
      </c>
      <c r="U685">
        <v>0</v>
      </c>
      <c r="V685">
        <v>0</v>
      </c>
      <c r="W685">
        <v>0</v>
      </c>
      <c r="X685">
        <v>18.649004532771233</v>
      </c>
      <c r="Y685">
        <v>0</v>
      </c>
      <c r="Z685">
        <v>0</v>
      </c>
      <c r="AA685">
        <v>0</v>
      </c>
      <c r="AB685">
        <v>0.73154109584179183</v>
      </c>
      <c r="AC685">
        <v>0</v>
      </c>
      <c r="AD685">
        <v>0</v>
      </c>
      <c r="AE685">
        <v>19.380545628613024</v>
      </c>
    </row>
    <row r="686" spans="1:31" x14ac:dyDescent="0.25">
      <c r="A686">
        <v>2145092</v>
      </c>
      <c r="B686">
        <v>1</v>
      </c>
      <c r="C686" t="s">
        <v>80</v>
      </c>
      <c r="D686" t="s">
        <v>111</v>
      </c>
      <c r="E686" t="s">
        <v>131</v>
      </c>
      <c r="F686" t="s">
        <v>2203</v>
      </c>
      <c r="G686" t="s">
        <v>231</v>
      </c>
      <c r="H686" t="s">
        <v>134</v>
      </c>
      <c r="I686" t="s">
        <v>135</v>
      </c>
      <c r="J686" t="s">
        <v>136</v>
      </c>
      <c r="K686" t="s">
        <v>137</v>
      </c>
      <c r="L686" t="s">
        <v>2204</v>
      </c>
      <c r="M686" t="s">
        <v>2205</v>
      </c>
      <c r="N686">
        <v>1.4566666660000001</v>
      </c>
      <c r="O686">
        <v>0</v>
      </c>
      <c r="P686">
        <v>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0.63622778786383338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0.63622778786383338</v>
      </c>
    </row>
    <row r="687" spans="1:31" x14ac:dyDescent="0.25">
      <c r="A687">
        <v>2144900</v>
      </c>
      <c r="B687">
        <v>1</v>
      </c>
      <c r="C687" t="s">
        <v>80</v>
      </c>
      <c r="D687" t="s">
        <v>102</v>
      </c>
      <c r="E687" t="s">
        <v>140</v>
      </c>
      <c r="F687" t="s">
        <v>2206</v>
      </c>
      <c r="G687" t="s">
        <v>142</v>
      </c>
      <c r="H687" t="s">
        <v>143</v>
      </c>
      <c r="I687" t="s">
        <v>135</v>
      </c>
      <c r="J687" t="s">
        <v>136</v>
      </c>
      <c r="K687" t="s">
        <v>137</v>
      </c>
      <c r="L687" t="s">
        <v>2207</v>
      </c>
      <c r="M687" t="s">
        <v>2208</v>
      </c>
      <c r="N687">
        <v>0.42555555499999997</v>
      </c>
      <c r="O687">
        <v>1</v>
      </c>
      <c r="P687">
        <v>961</v>
      </c>
      <c r="Q687">
        <v>2</v>
      </c>
      <c r="R687">
        <v>11</v>
      </c>
      <c r="S687">
        <v>5</v>
      </c>
      <c r="T687">
        <v>59</v>
      </c>
      <c r="U687">
        <v>0</v>
      </c>
      <c r="V687">
        <v>0</v>
      </c>
      <c r="W687">
        <v>0.22837537904667499</v>
      </c>
      <c r="X687">
        <v>51.077011238286573</v>
      </c>
      <c r="Y687">
        <v>0.299188551493975</v>
      </c>
      <c r="Z687">
        <v>0.16390740956920005</v>
      </c>
      <c r="AA687">
        <v>9.8809884578574998</v>
      </c>
      <c r="AB687">
        <v>11.031363269003437</v>
      </c>
      <c r="AC687">
        <v>0</v>
      </c>
      <c r="AD687">
        <v>0</v>
      </c>
      <c r="AE687">
        <v>72.680834305257363</v>
      </c>
    </row>
    <row r="688" spans="1:31" x14ac:dyDescent="0.25">
      <c r="A688">
        <v>2144920</v>
      </c>
      <c r="B688">
        <v>1</v>
      </c>
      <c r="C688" t="s">
        <v>80</v>
      </c>
      <c r="D688" t="s">
        <v>98</v>
      </c>
      <c r="E688" t="s">
        <v>161</v>
      </c>
      <c r="F688" t="s">
        <v>2209</v>
      </c>
      <c r="G688" t="s">
        <v>538</v>
      </c>
      <c r="H688" t="s">
        <v>134</v>
      </c>
      <c r="I688" t="s">
        <v>135</v>
      </c>
      <c r="J688" t="s">
        <v>136</v>
      </c>
      <c r="K688" t="s">
        <v>236</v>
      </c>
      <c r="L688" t="s">
        <v>2210</v>
      </c>
      <c r="M688" t="s">
        <v>2211</v>
      </c>
      <c r="N688">
        <v>7.3128638879999999</v>
      </c>
      <c r="O688">
        <v>0</v>
      </c>
      <c r="P688">
        <v>48</v>
      </c>
      <c r="Q688">
        <v>0</v>
      </c>
      <c r="R688">
        <v>0</v>
      </c>
      <c r="S688">
        <v>0</v>
      </c>
      <c r="T688">
        <v>4</v>
      </c>
      <c r="U688">
        <v>0</v>
      </c>
      <c r="V688">
        <v>0</v>
      </c>
      <c r="W688">
        <v>0</v>
      </c>
      <c r="X688">
        <v>56.56055757888852</v>
      </c>
      <c r="Y688">
        <v>0</v>
      </c>
      <c r="Z688">
        <v>0</v>
      </c>
      <c r="AA688">
        <v>0</v>
      </c>
      <c r="AB688">
        <v>1.1638523156639167</v>
      </c>
      <c r="AC688">
        <v>0</v>
      </c>
      <c r="AD688">
        <v>0</v>
      </c>
      <c r="AE688">
        <v>57.724409894552437</v>
      </c>
    </row>
    <row r="689" spans="1:31" x14ac:dyDescent="0.25">
      <c r="A689">
        <v>2145049</v>
      </c>
      <c r="B689">
        <v>1</v>
      </c>
      <c r="C689" t="s">
        <v>81</v>
      </c>
      <c r="D689" t="s">
        <v>118</v>
      </c>
      <c r="E689" t="s">
        <v>131</v>
      </c>
      <c r="F689" t="s">
        <v>2212</v>
      </c>
      <c r="G689" t="s">
        <v>152</v>
      </c>
      <c r="H689" t="s">
        <v>134</v>
      </c>
      <c r="I689" t="s">
        <v>135</v>
      </c>
      <c r="J689" t="s">
        <v>136</v>
      </c>
      <c r="K689" t="s">
        <v>137</v>
      </c>
      <c r="L689" t="s">
        <v>2213</v>
      </c>
      <c r="M689" t="s">
        <v>2214</v>
      </c>
      <c r="N689">
        <v>2.0961111109999999</v>
      </c>
      <c r="O689">
        <v>0</v>
      </c>
      <c r="P689">
        <v>1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4.830265339700001E-3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4.830265339700001E-3</v>
      </c>
    </row>
    <row r="690" spans="1:31" x14ac:dyDescent="0.25">
      <c r="A690">
        <v>2145112</v>
      </c>
      <c r="B690">
        <v>1</v>
      </c>
      <c r="C690" t="s">
        <v>80</v>
      </c>
      <c r="D690" t="s">
        <v>97</v>
      </c>
      <c r="E690" t="s">
        <v>146</v>
      </c>
      <c r="F690" t="s">
        <v>2215</v>
      </c>
      <c r="G690" t="s">
        <v>167</v>
      </c>
      <c r="H690" t="s">
        <v>143</v>
      </c>
      <c r="I690" t="s">
        <v>135</v>
      </c>
      <c r="J690" t="s">
        <v>136</v>
      </c>
      <c r="K690" t="s">
        <v>137</v>
      </c>
      <c r="L690" t="s">
        <v>2216</v>
      </c>
      <c r="M690" t="s">
        <v>2217</v>
      </c>
      <c r="N690">
        <v>0.70222222199999995</v>
      </c>
      <c r="O690">
        <v>0</v>
      </c>
      <c r="P690">
        <v>85</v>
      </c>
      <c r="Q690">
        <v>0</v>
      </c>
      <c r="R690">
        <v>51</v>
      </c>
      <c r="S690">
        <v>0</v>
      </c>
      <c r="T690">
        <v>19</v>
      </c>
      <c r="U690">
        <v>0</v>
      </c>
      <c r="V690">
        <v>0</v>
      </c>
      <c r="W690">
        <v>0</v>
      </c>
      <c r="X690">
        <v>86.754745410479487</v>
      </c>
      <c r="Y690">
        <v>0</v>
      </c>
      <c r="Z690">
        <v>31.158977329018125</v>
      </c>
      <c r="AA690">
        <v>0</v>
      </c>
      <c r="AB690">
        <v>14.286475600917692</v>
      </c>
      <c r="AC690">
        <v>0</v>
      </c>
      <c r="AD690">
        <v>0</v>
      </c>
      <c r="AE690">
        <v>132.20019834041531</v>
      </c>
    </row>
    <row r="691" spans="1:31" x14ac:dyDescent="0.25">
      <c r="A691">
        <v>2145106</v>
      </c>
      <c r="B691">
        <v>1</v>
      </c>
      <c r="C691" t="s">
        <v>81</v>
      </c>
      <c r="D691" t="s">
        <v>113</v>
      </c>
      <c r="E691" t="s">
        <v>131</v>
      </c>
      <c r="F691" t="s">
        <v>2218</v>
      </c>
      <c r="G691" t="s">
        <v>152</v>
      </c>
      <c r="H691" t="s">
        <v>134</v>
      </c>
      <c r="I691" t="s">
        <v>135</v>
      </c>
      <c r="J691" t="s">
        <v>136</v>
      </c>
      <c r="K691" t="s">
        <v>137</v>
      </c>
      <c r="L691" t="s">
        <v>2219</v>
      </c>
      <c r="M691" t="s">
        <v>2220</v>
      </c>
      <c r="N691">
        <v>1.9638888880000001</v>
      </c>
      <c r="O691">
        <v>0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1.1118693199220833</v>
      </c>
      <c r="AA691">
        <v>0</v>
      </c>
      <c r="AB691">
        <v>0</v>
      </c>
      <c r="AC691">
        <v>0</v>
      </c>
      <c r="AD691">
        <v>0</v>
      </c>
      <c r="AE691">
        <v>1.1118693199220833</v>
      </c>
    </row>
    <row r="692" spans="1:31" x14ac:dyDescent="0.25">
      <c r="A692">
        <v>2145155</v>
      </c>
      <c r="B692">
        <v>1</v>
      </c>
      <c r="C692" t="s">
        <v>81</v>
      </c>
      <c r="D692" t="s">
        <v>120</v>
      </c>
      <c r="E692" t="s">
        <v>131</v>
      </c>
      <c r="F692" t="s">
        <v>2221</v>
      </c>
      <c r="G692" t="s">
        <v>152</v>
      </c>
      <c r="H692" t="s">
        <v>134</v>
      </c>
      <c r="I692" t="s">
        <v>135</v>
      </c>
      <c r="J692" t="s">
        <v>136</v>
      </c>
      <c r="K692" t="s">
        <v>137</v>
      </c>
      <c r="L692" t="s">
        <v>2222</v>
      </c>
      <c r="M692" t="s">
        <v>2223</v>
      </c>
      <c r="N692">
        <v>1.707777777</v>
      </c>
      <c r="O692">
        <v>0</v>
      </c>
      <c r="P692">
        <v>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0.7791091624798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0.7791091624798</v>
      </c>
    </row>
    <row r="693" spans="1:31" x14ac:dyDescent="0.25">
      <c r="A693">
        <v>2144714</v>
      </c>
      <c r="B693">
        <v>1</v>
      </c>
      <c r="C693" t="s">
        <v>80</v>
      </c>
      <c r="D693" t="s">
        <v>84</v>
      </c>
      <c r="E693" t="s">
        <v>224</v>
      </c>
      <c r="F693" t="s">
        <v>2224</v>
      </c>
      <c r="G693" t="s">
        <v>142</v>
      </c>
      <c r="H693" t="s">
        <v>143</v>
      </c>
      <c r="I693" t="s">
        <v>135</v>
      </c>
      <c r="J693" t="s">
        <v>136</v>
      </c>
      <c r="K693" t="s">
        <v>137</v>
      </c>
      <c r="L693" t="s">
        <v>2225</v>
      </c>
      <c r="M693" t="s">
        <v>2226</v>
      </c>
      <c r="N693">
        <v>1.0958333330000001</v>
      </c>
      <c r="O693">
        <v>0</v>
      </c>
      <c r="P693">
        <v>5373</v>
      </c>
      <c r="Q693">
        <v>0</v>
      </c>
      <c r="R693">
        <v>0</v>
      </c>
      <c r="S693">
        <v>3</v>
      </c>
      <c r="T693">
        <v>192</v>
      </c>
      <c r="U693">
        <v>0</v>
      </c>
      <c r="V693">
        <v>0</v>
      </c>
      <c r="W693">
        <v>0</v>
      </c>
      <c r="X693">
        <v>865.32698890442623</v>
      </c>
      <c r="Y693">
        <v>0</v>
      </c>
      <c r="Z693">
        <v>0</v>
      </c>
      <c r="AA693">
        <v>139.88365468038</v>
      </c>
      <c r="AB693">
        <v>112.20037262239461</v>
      </c>
      <c r="AC693">
        <v>0</v>
      </c>
      <c r="AD693">
        <v>0</v>
      </c>
      <c r="AE693">
        <v>1117.4110162072009</v>
      </c>
    </row>
    <row r="694" spans="1:31" x14ac:dyDescent="0.25">
      <c r="A694">
        <v>2144700</v>
      </c>
      <c r="B694">
        <v>1</v>
      </c>
      <c r="C694" t="s">
        <v>81</v>
      </c>
      <c r="D694" t="s">
        <v>113</v>
      </c>
      <c r="E694" t="s">
        <v>140</v>
      </c>
      <c r="F694" t="s">
        <v>2227</v>
      </c>
      <c r="G694" t="s">
        <v>226</v>
      </c>
      <c r="H694" t="s">
        <v>143</v>
      </c>
      <c r="I694" t="s">
        <v>135</v>
      </c>
      <c r="J694" t="s">
        <v>136</v>
      </c>
      <c r="K694" t="s">
        <v>236</v>
      </c>
      <c r="L694" t="s">
        <v>2228</v>
      </c>
      <c r="M694" t="s">
        <v>2229</v>
      </c>
      <c r="N694">
        <v>0.45500000000000002</v>
      </c>
      <c r="O694">
        <v>0</v>
      </c>
      <c r="P694">
        <v>11684</v>
      </c>
      <c r="Q694">
        <v>2</v>
      </c>
      <c r="R694">
        <v>51</v>
      </c>
      <c r="S694">
        <v>7</v>
      </c>
      <c r="T694">
        <v>1943</v>
      </c>
      <c r="U694">
        <v>1</v>
      </c>
      <c r="V694">
        <v>5</v>
      </c>
      <c r="W694">
        <v>0</v>
      </c>
      <c r="X694">
        <v>962.9935504290944</v>
      </c>
      <c r="Y694">
        <v>0.75959506082460004</v>
      </c>
      <c r="Z694">
        <v>1.7430102056366998</v>
      </c>
      <c r="AA694">
        <v>161.5246904101194</v>
      </c>
      <c r="AB694">
        <v>329.27058819367835</v>
      </c>
      <c r="AC694">
        <v>78.505733964840005</v>
      </c>
      <c r="AD694">
        <v>2.9393733546859502</v>
      </c>
      <c r="AE694">
        <v>1537.7365416188793</v>
      </c>
    </row>
    <row r="695" spans="1:31" x14ac:dyDescent="0.25">
      <c r="A695">
        <v>2145055</v>
      </c>
      <c r="B695">
        <v>1</v>
      </c>
      <c r="C695" t="s">
        <v>81</v>
      </c>
      <c r="D695" t="s">
        <v>128</v>
      </c>
      <c r="E695" t="s">
        <v>196</v>
      </c>
      <c r="F695" t="s">
        <v>2230</v>
      </c>
      <c r="G695" t="s">
        <v>142</v>
      </c>
      <c r="H695" t="s">
        <v>143</v>
      </c>
      <c r="I695" t="s">
        <v>135</v>
      </c>
      <c r="J695" t="s">
        <v>136</v>
      </c>
      <c r="K695" t="s">
        <v>137</v>
      </c>
      <c r="L695" t="s">
        <v>2231</v>
      </c>
      <c r="M695" t="s">
        <v>2232</v>
      </c>
      <c r="N695">
        <v>3.7352777769999999</v>
      </c>
      <c r="O695">
        <v>0</v>
      </c>
      <c r="P695">
        <v>0</v>
      </c>
      <c r="Q695">
        <v>0</v>
      </c>
      <c r="R695">
        <v>0</v>
      </c>
      <c r="S695">
        <v>9</v>
      </c>
      <c r="T695">
        <v>1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259.2484309229086</v>
      </c>
      <c r="AB695">
        <v>7.8602510443337996</v>
      </c>
      <c r="AC695">
        <v>453.95306110049989</v>
      </c>
      <c r="AD695">
        <v>0</v>
      </c>
      <c r="AE695">
        <v>721.06174306774233</v>
      </c>
    </row>
    <row r="696" spans="1:31" x14ac:dyDescent="0.25">
      <c r="A696">
        <v>2145078</v>
      </c>
      <c r="B696">
        <v>1</v>
      </c>
      <c r="C696" t="s">
        <v>80</v>
      </c>
      <c r="D696" t="s">
        <v>90</v>
      </c>
      <c r="E696" t="s">
        <v>131</v>
      </c>
      <c r="F696" t="s">
        <v>2233</v>
      </c>
      <c r="G696" t="s">
        <v>300</v>
      </c>
      <c r="H696" t="s">
        <v>134</v>
      </c>
      <c r="I696" t="s">
        <v>135</v>
      </c>
      <c r="J696" t="s">
        <v>3</v>
      </c>
      <c r="K696" t="s">
        <v>137</v>
      </c>
      <c r="L696" t="s">
        <v>2234</v>
      </c>
      <c r="M696" t="s">
        <v>2235</v>
      </c>
      <c r="N696">
        <v>1.8302777770000001</v>
      </c>
      <c r="O696">
        <v>0</v>
      </c>
      <c r="P696">
        <v>4</v>
      </c>
      <c r="Q696">
        <v>0</v>
      </c>
      <c r="R696">
        <v>0</v>
      </c>
      <c r="S696">
        <v>0</v>
      </c>
      <c r="T696">
        <v>1</v>
      </c>
      <c r="U696">
        <v>0</v>
      </c>
      <c r="V696">
        <v>0</v>
      </c>
      <c r="W696">
        <v>0</v>
      </c>
      <c r="X696">
        <v>2.146567681379842</v>
      </c>
      <c r="Y696">
        <v>0</v>
      </c>
      <c r="Z696">
        <v>0</v>
      </c>
      <c r="AA696">
        <v>0</v>
      </c>
      <c r="AB696">
        <v>0.14064907701866669</v>
      </c>
      <c r="AC696">
        <v>0</v>
      </c>
      <c r="AD696">
        <v>0</v>
      </c>
      <c r="AE696">
        <v>2.2872167583985088</v>
      </c>
    </row>
    <row r="697" spans="1:31" x14ac:dyDescent="0.25">
      <c r="A697">
        <v>2144869</v>
      </c>
      <c r="B697">
        <v>1</v>
      </c>
      <c r="C697" t="s">
        <v>80</v>
      </c>
      <c r="D697" t="s">
        <v>82</v>
      </c>
      <c r="E697" t="s">
        <v>131</v>
      </c>
      <c r="F697" t="s">
        <v>2236</v>
      </c>
      <c r="G697" t="s">
        <v>231</v>
      </c>
      <c r="H697" t="s">
        <v>134</v>
      </c>
      <c r="I697" t="s">
        <v>135</v>
      </c>
      <c r="J697" t="s">
        <v>136</v>
      </c>
      <c r="K697" t="s">
        <v>137</v>
      </c>
      <c r="L697" t="s">
        <v>2237</v>
      </c>
      <c r="M697" t="s">
        <v>2238</v>
      </c>
      <c r="N697">
        <v>2.3077777770000001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1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0.44823415268799999</v>
      </c>
      <c r="AC697">
        <v>0</v>
      </c>
      <c r="AD697">
        <v>0</v>
      </c>
      <c r="AE697">
        <v>0.44823415268799999</v>
      </c>
    </row>
    <row r="698" spans="1:31" x14ac:dyDescent="0.25">
      <c r="A698">
        <v>2144846</v>
      </c>
      <c r="B698">
        <v>1</v>
      </c>
      <c r="C698" t="s">
        <v>80</v>
      </c>
      <c r="D698" t="s">
        <v>108</v>
      </c>
      <c r="E698" t="s">
        <v>196</v>
      </c>
      <c r="F698" t="s">
        <v>2239</v>
      </c>
      <c r="G698" t="s">
        <v>538</v>
      </c>
      <c r="H698" t="s">
        <v>143</v>
      </c>
      <c r="I698" t="s">
        <v>135</v>
      </c>
      <c r="J698" t="s">
        <v>136</v>
      </c>
      <c r="K698" t="s">
        <v>236</v>
      </c>
      <c r="L698" t="s">
        <v>2240</v>
      </c>
      <c r="M698" t="s">
        <v>2241</v>
      </c>
      <c r="N698">
        <v>5.1786111110000004</v>
      </c>
      <c r="O698">
        <v>0</v>
      </c>
      <c r="P698">
        <v>324</v>
      </c>
      <c r="Q698">
        <v>0</v>
      </c>
      <c r="R698">
        <v>81</v>
      </c>
      <c r="S698">
        <v>1</v>
      </c>
      <c r="T698">
        <v>17</v>
      </c>
      <c r="U698">
        <v>0</v>
      </c>
      <c r="V698">
        <v>0</v>
      </c>
      <c r="W698">
        <v>0</v>
      </c>
      <c r="X698">
        <v>201.53259384315189</v>
      </c>
      <c r="Y698">
        <v>0</v>
      </c>
      <c r="Z698">
        <v>22.169888048175366</v>
      </c>
      <c r="AA698">
        <v>22.438797541072685</v>
      </c>
      <c r="AB698">
        <v>59.459395316223294</v>
      </c>
      <c r="AC698">
        <v>0</v>
      </c>
      <c r="AD698">
        <v>0</v>
      </c>
      <c r="AE698">
        <v>305.60067474862319</v>
      </c>
    </row>
    <row r="699" spans="1:31" x14ac:dyDescent="0.25">
      <c r="A699">
        <v>2144823</v>
      </c>
      <c r="B699">
        <v>1</v>
      </c>
      <c r="C699" t="s">
        <v>80</v>
      </c>
      <c r="D699" t="s">
        <v>110</v>
      </c>
      <c r="E699" t="s">
        <v>174</v>
      </c>
      <c r="F699" t="s">
        <v>2242</v>
      </c>
      <c r="G699" t="s">
        <v>538</v>
      </c>
      <c r="H699" t="s">
        <v>134</v>
      </c>
      <c r="I699" t="s">
        <v>135</v>
      </c>
      <c r="J699" t="s">
        <v>136</v>
      </c>
      <c r="K699" t="s">
        <v>236</v>
      </c>
      <c r="L699" t="s">
        <v>2243</v>
      </c>
      <c r="M699" t="s">
        <v>2244</v>
      </c>
      <c r="N699">
        <v>8.5357508329999998</v>
      </c>
      <c r="O699">
        <v>0</v>
      </c>
      <c r="P699">
        <v>194</v>
      </c>
      <c r="Q699">
        <v>0</v>
      </c>
      <c r="R699">
        <v>0</v>
      </c>
      <c r="S699">
        <v>0</v>
      </c>
      <c r="T699">
        <v>20</v>
      </c>
      <c r="U699">
        <v>0</v>
      </c>
      <c r="V699">
        <v>0</v>
      </c>
      <c r="W699">
        <v>0</v>
      </c>
      <c r="X699">
        <v>426.89232041425424</v>
      </c>
      <c r="Y699">
        <v>0</v>
      </c>
      <c r="Z699">
        <v>0</v>
      </c>
      <c r="AA699">
        <v>0</v>
      </c>
      <c r="AB699">
        <v>94.010758415296351</v>
      </c>
      <c r="AC699">
        <v>0</v>
      </c>
      <c r="AD699">
        <v>0</v>
      </c>
      <c r="AE699">
        <v>520.90307882955062</v>
      </c>
    </row>
    <row r="700" spans="1:31" x14ac:dyDescent="0.25">
      <c r="A700">
        <v>2158312</v>
      </c>
      <c r="B700">
        <v>1</v>
      </c>
      <c r="C700" t="s">
        <v>80</v>
      </c>
      <c r="D700" t="s">
        <v>97</v>
      </c>
      <c r="E700" t="s">
        <v>140</v>
      </c>
      <c r="F700" t="s">
        <v>2245</v>
      </c>
      <c r="G700" t="s">
        <v>142</v>
      </c>
      <c r="H700" t="s">
        <v>143</v>
      </c>
      <c r="I700" t="s">
        <v>135</v>
      </c>
      <c r="J700" t="s">
        <v>136</v>
      </c>
      <c r="K700" t="s">
        <v>137</v>
      </c>
      <c r="L700" t="s">
        <v>2246</v>
      </c>
      <c r="M700" t="s">
        <v>2247</v>
      </c>
      <c r="N700">
        <v>1.2705555550000001</v>
      </c>
      <c r="O700">
        <v>6</v>
      </c>
      <c r="P700">
        <v>1073</v>
      </c>
      <c r="Q700">
        <v>11</v>
      </c>
      <c r="R700">
        <v>128</v>
      </c>
      <c r="S700">
        <v>26</v>
      </c>
      <c r="T700">
        <v>154</v>
      </c>
      <c r="U700">
        <v>0</v>
      </c>
      <c r="V700">
        <v>0</v>
      </c>
      <c r="W700">
        <v>25.299923388733902</v>
      </c>
      <c r="X700">
        <v>373.79171503882191</v>
      </c>
      <c r="Y700">
        <v>13.323819322386193</v>
      </c>
      <c r="Z700">
        <v>45.484382109322837</v>
      </c>
      <c r="AA700">
        <v>534.02771523645333</v>
      </c>
      <c r="AB700">
        <v>148.78908450546848</v>
      </c>
      <c r="AC700">
        <v>0</v>
      </c>
      <c r="AD700">
        <v>0</v>
      </c>
      <c r="AE700">
        <v>1140.7166396011867</v>
      </c>
    </row>
    <row r="701" spans="1:31" x14ac:dyDescent="0.25">
      <c r="A701">
        <v>2158335</v>
      </c>
      <c r="B701">
        <v>1</v>
      </c>
      <c r="C701" t="s">
        <v>80</v>
      </c>
      <c r="D701" t="s">
        <v>99</v>
      </c>
      <c r="E701" t="s">
        <v>174</v>
      </c>
      <c r="F701" t="s">
        <v>2248</v>
      </c>
      <c r="G701" t="s">
        <v>384</v>
      </c>
      <c r="H701" t="s">
        <v>134</v>
      </c>
      <c r="I701" t="s">
        <v>135</v>
      </c>
      <c r="J701" t="s">
        <v>136</v>
      </c>
      <c r="K701" t="s">
        <v>137</v>
      </c>
      <c r="L701" t="s">
        <v>2249</v>
      </c>
      <c r="M701" t="s">
        <v>2250</v>
      </c>
      <c r="N701">
        <v>5.4058333330000004</v>
      </c>
      <c r="O701">
        <v>0</v>
      </c>
      <c r="P701">
        <v>10</v>
      </c>
      <c r="Q701">
        <v>0</v>
      </c>
      <c r="R701">
        <v>0</v>
      </c>
      <c r="S701">
        <v>0</v>
      </c>
      <c r="T701">
        <v>1</v>
      </c>
      <c r="U701">
        <v>0</v>
      </c>
      <c r="V701">
        <v>0</v>
      </c>
      <c r="W701">
        <v>0</v>
      </c>
      <c r="X701">
        <v>14.037586345364446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14.037586345364446</v>
      </c>
    </row>
    <row r="702" spans="1:31" x14ac:dyDescent="0.25">
      <c r="A702">
        <v>2158504</v>
      </c>
      <c r="B702">
        <v>1</v>
      </c>
      <c r="C702" t="s">
        <v>80</v>
      </c>
      <c r="D702" t="s">
        <v>110</v>
      </c>
      <c r="E702" t="s">
        <v>174</v>
      </c>
      <c r="F702" t="s">
        <v>2251</v>
      </c>
      <c r="G702" t="s">
        <v>187</v>
      </c>
      <c r="H702" t="s">
        <v>134</v>
      </c>
      <c r="I702" t="s">
        <v>135</v>
      </c>
      <c r="J702" t="s">
        <v>136</v>
      </c>
      <c r="K702" t="s">
        <v>137</v>
      </c>
      <c r="L702" t="s">
        <v>2252</v>
      </c>
      <c r="M702" t="s">
        <v>2253</v>
      </c>
      <c r="N702">
        <v>4.2369444439999997</v>
      </c>
      <c r="O702">
        <v>0</v>
      </c>
      <c r="P702">
        <v>122</v>
      </c>
      <c r="Q702">
        <v>0</v>
      </c>
      <c r="R702">
        <v>0</v>
      </c>
      <c r="S702">
        <v>0</v>
      </c>
      <c r="T702">
        <v>5</v>
      </c>
      <c r="U702">
        <v>0</v>
      </c>
      <c r="V702">
        <v>0</v>
      </c>
      <c r="W702">
        <v>0</v>
      </c>
      <c r="X702">
        <v>179.39957754202931</v>
      </c>
      <c r="Y702">
        <v>0</v>
      </c>
      <c r="Z702">
        <v>0</v>
      </c>
      <c r="AA702">
        <v>0</v>
      </c>
      <c r="AB702">
        <v>3.0368289342813339</v>
      </c>
      <c r="AC702">
        <v>0</v>
      </c>
      <c r="AD702">
        <v>0</v>
      </c>
      <c r="AE702">
        <v>182.43640647631065</v>
      </c>
    </row>
    <row r="703" spans="1:31" x14ac:dyDescent="0.25">
      <c r="A703">
        <v>2158172</v>
      </c>
      <c r="B703">
        <v>1</v>
      </c>
      <c r="C703" t="s">
        <v>81</v>
      </c>
      <c r="D703" t="s">
        <v>121</v>
      </c>
      <c r="E703" t="s">
        <v>174</v>
      </c>
      <c r="F703" t="s">
        <v>2254</v>
      </c>
      <c r="G703" t="s">
        <v>187</v>
      </c>
      <c r="H703" t="s">
        <v>134</v>
      </c>
      <c r="I703" t="s">
        <v>135</v>
      </c>
      <c r="J703" t="s">
        <v>136</v>
      </c>
      <c r="K703" t="s">
        <v>137</v>
      </c>
      <c r="L703" t="s">
        <v>2255</v>
      </c>
      <c r="M703" t="s">
        <v>2256</v>
      </c>
      <c r="N703">
        <v>1.490555555</v>
      </c>
      <c r="O703">
        <v>0</v>
      </c>
      <c r="P703">
        <v>1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0.18133045184324997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0.18133045184324997</v>
      </c>
    </row>
    <row r="704" spans="1:31" x14ac:dyDescent="0.25">
      <c r="A704">
        <v>2157811</v>
      </c>
      <c r="B704">
        <v>1</v>
      </c>
      <c r="C704" t="s">
        <v>81</v>
      </c>
      <c r="D704" t="s">
        <v>127</v>
      </c>
      <c r="E704" t="s">
        <v>196</v>
      </c>
      <c r="F704" t="s">
        <v>2257</v>
      </c>
      <c r="G704" t="s">
        <v>142</v>
      </c>
      <c r="H704" t="s">
        <v>143</v>
      </c>
      <c r="I704" t="s">
        <v>135</v>
      </c>
      <c r="J704" t="s">
        <v>136</v>
      </c>
      <c r="K704" t="s">
        <v>137</v>
      </c>
      <c r="L704" t="s">
        <v>2258</v>
      </c>
      <c r="M704" t="s">
        <v>2259</v>
      </c>
      <c r="N704">
        <v>0.17472222200000001</v>
      </c>
      <c r="O704">
        <v>2</v>
      </c>
      <c r="P704">
        <v>2</v>
      </c>
      <c r="Q704">
        <v>44</v>
      </c>
      <c r="R704">
        <v>15</v>
      </c>
      <c r="S704">
        <v>1</v>
      </c>
      <c r="T704">
        <v>2</v>
      </c>
      <c r="U704">
        <v>0</v>
      </c>
      <c r="V704">
        <v>0</v>
      </c>
      <c r="W704">
        <v>3.88288803297E-2</v>
      </c>
      <c r="X704">
        <v>0.2407789623954</v>
      </c>
      <c r="Y704">
        <v>2.4868671692683422</v>
      </c>
      <c r="Z704">
        <v>4.9744606386095835</v>
      </c>
      <c r="AA704">
        <v>1.1020443430958333E-2</v>
      </c>
      <c r="AB704">
        <v>0.13790300441955555</v>
      </c>
      <c r="AC704">
        <v>0</v>
      </c>
      <c r="AD704">
        <v>0</v>
      </c>
      <c r="AE704">
        <v>7.8898590984535399</v>
      </c>
    </row>
    <row r="705" spans="1:31" x14ac:dyDescent="0.25">
      <c r="A705">
        <v>2158103</v>
      </c>
      <c r="B705">
        <v>1</v>
      </c>
      <c r="C705" t="s">
        <v>80</v>
      </c>
      <c r="D705" t="s">
        <v>104</v>
      </c>
      <c r="E705" t="s">
        <v>131</v>
      </c>
      <c r="F705" t="s">
        <v>2260</v>
      </c>
      <c r="G705" t="s">
        <v>152</v>
      </c>
      <c r="H705" t="s">
        <v>134</v>
      </c>
      <c r="I705" t="s">
        <v>135</v>
      </c>
      <c r="J705" t="s">
        <v>136</v>
      </c>
      <c r="K705" t="s">
        <v>137</v>
      </c>
      <c r="L705" t="s">
        <v>2261</v>
      </c>
      <c r="M705" t="s">
        <v>2262</v>
      </c>
      <c r="N705">
        <v>2.7919444439999999</v>
      </c>
      <c r="O705">
        <v>0</v>
      </c>
      <c r="P705">
        <v>1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0.46319725812500001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0.46319725812500001</v>
      </c>
    </row>
    <row r="706" spans="1:31" x14ac:dyDescent="0.25">
      <c r="A706">
        <v>2157857</v>
      </c>
      <c r="B706">
        <v>1</v>
      </c>
      <c r="C706" t="s">
        <v>80</v>
      </c>
      <c r="D706" t="s">
        <v>93</v>
      </c>
      <c r="E706" t="s">
        <v>174</v>
      </c>
      <c r="F706" t="s">
        <v>2263</v>
      </c>
      <c r="G706" t="s">
        <v>187</v>
      </c>
      <c r="H706" t="s">
        <v>134</v>
      </c>
      <c r="I706" t="s">
        <v>135</v>
      </c>
      <c r="J706" t="s">
        <v>136</v>
      </c>
      <c r="K706" t="s">
        <v>137</v>
      </c>
      <c r="L706" t="s">
        <v>2264</v>
      </c>
      <c r="M706" t="s">
        <v>2265</v>
      </c>
      <c r="N706">
        <v>4.994444444</v>
      </c>
      <c r="O706">
        <v>0</v>
      </c>
      <c r="P706">
        <v>56</v>
      </c>
      <c r="Q706">
        <v>0</v>
      </c>
      <c r="R706">
        <v>0</v>
      </c>
      <c r="S706">
        <v>0</v>
      </c>
      <c r="T706">
        <v>2</v>
      </c>
      <c r="U706">
        <v>0</v>
      </c>
      <c r="V706">
        <v>0</v>
      </c>
      <c r="W706">
        <v>0</v>
      </c>
      <c r="X706">
        <v>33.512882351266015</v>
      </c>
      <c r="Y706">
        <v>0</v>
      </c>
      <c r="Z706">
        <v>0</v>
      </c>
      <c r="AA706">
        <v>0</v>
      </c>
      <c r="AB706">
        <v>4.5888785632770341</v>
      </c>
      <c r="AC706">
        <v>0</v>
      </c>
      <c r="AD706">
        <v>0</v>
      </c>
      <c r="AE706">
        <v>38.10176091454305</v>
      </c>
    </row>
    <row r="707" spans="1:31" x14ac:dyDescent="0.25">
      <c r="A707">
        <v>2157957</v>
      </c>
      <c r="B707">
        <v>1</v>
      </c>
      <c r="C707" t="s">
        <v>81</v>
      </c>
      <c r="D707" t="s">
        <v>127</v>
      </c>
      <c r="E707" t="s">
        <v>146</v>
      </c>
      <c r="F707" t="s">
        <v>2266</v>
      </c>
      <c r="G707" t="s">
        <v>2008</v>
      </c>
      <c r="H707" t="s">
        <v>143</v>
      </c>
      <c r="I707" t="s">
        <v>135</v>
      </c>
      <c r="J707" t="s">
        <v>136</v>
      </c>
      <c r="K707" t="s">
        <v>137</v>
      </c>
      <c r="L707" t="s">
        <v>2267</v>
      </c>
      <c r="M707" t="s">
        <v>2268</v>
      </c>
      <c r="N707">
        <v>8.7063888879999993</v>
      </c>
      <c r="O707">
        <v>0</v>
      </c>
      <c r="P707">
        <v>1</v>
      </c>
      <c r="Q707">
        <v>0</v>
      </c>
      <c r="R707">
        <v>3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17.807605913504553</v>
      </c>
      <c r="Y707">
        <v>0</v>
      </c>
      <c r="Z707">
        <v>1.3109878953517338</v>
      </c>
      <c r="AA707">
        <v>0</v>
      </c>
      <c r="AB707">
        <v>0</v>
      </c>
      <c r="AC707">
        <v>0</v>
      </c>
      <c r="AD707">
        <v>0</v>
      </c>
      <c r="AE707">
        <v>19.118593808856286</v>
      </c>
    </row>
    <row r="708" spans="1:31" x14ac:dyDescent="0.25">
      <c r="A708">
        <v>2157880</v>
      </c>
      <c r="B708">
        <v>1</v>
      </c>
      <c r="C708" t="s">
        <v>80</v>
      </c>
      <c r="D708" t="s">
        <v>82</v>
      </c>
      <c r="E708" t="s">
        <v>131</v>
      </c>
      <c r="F708" t="s">
        <v>2269</v>
      </c>
      <c r="G708" t="s">
        <v>231</v>
      </c>
      <c r="H708" t="s">
        <v>134</v>
      </c>
      <c r="I708" t="s">
        <v>135</v>
      </c>
      <c r="J708" t="s">
        <v>136</v>
      </c>
      <c r="K708" t="s">
        <v>137</v>
      </c>
      <c r="L708" t="s">
        <v>2270</v>
      </c>
      <c r="M708" t="s">
        <v>2271</v>
      </c>
      <c r="N708">
        <v>1.2366666660000001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3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5.8920436379122503</v>
      </c>
      <c r="AC708">
        <v>0</v>
      </c>
      <c r="AD708">
        <v>0</v>
      </c>
      <c r="AE708">
        <v>5.8920436379122503</v>
      </c>
    </row>
    <row r="709" spans="1:31" x14ac:dyDescent="0.25">
      <c r="A709">
        <v>2158212</v>
      </c>
      <c r="B709">
        <v>1</v>
      </c>
      <c r="C709" t="s">
        <v>80</v>
      </c>
      <c r="D709" t="s">
        <v>108</v>
      </c>
      <c r="E709" t="s">
        <v>174</v>
      </c>
      <c r="F709" t="s">
        <v>2272</v>
      </c>
      <c r="G709" t="s">
        <v>187</v>
      </c>
      <c r="H709" t="s">
        <v>134</v>
      </c>
      <c r="I709" t="s">
        <v>135</v>
      </c>
      <c r="J709" t="s">
        <v>136</v>
      </c>
      <c r="K709" t="s">
        <v>137</v>
      </c>
      <c r="L709" t="s">
        <v>2273</v>
      </c>
      <c r="M709" t="s">
        <v>2274</v>
      </c>
      <c r="N709">
        <v>7.1438888880000002</v>
      </c>
      <c r="O709">
        <v>0</v>
      </c>
      <c r="P709">
        <v>12</v>
      </c>
      <c r="Q709">
        <v>0</v>
      </c>
      <c r="R709">
        <v>2</v>
      </c>
      <c r="S709">
        <v>0</v>
      </c>
      <c r="T709">
        <v>1</v>
      </c>
      <c r="U709">
        <v>0</v>
      </c>
      <c r="V709">
        <v>0</v>
      </c>
      <c r="W709">
        <v>0</v>
      </c>
      <c r="X709">
        <v>13.422842257443506</v>
      </c>
      <c r="Y709">
        <v>0</v>
      </c>
      <c r="Z709">
        <v>1.0768526495029336</v>
      </c>
      <c r="AA709">
        <v>0</v>
      </c>
      <c r="AB709">
        <v>2.8511823645406666</v>
      </c>
      <c r="AC709">
        <v>0</v>
      </c>
      <c r="AD709">
        <v>0</v>
      </c>
      <c r="AE709">
        <v>17.350877271487107</v>
      </c>
    </row>
    <row r="710" spans="1:31" x14ac:dyDescent="0.25">
      <c r="A710">
        <v>2158604</v>
      </c>
      <c r="B710">
        <v>1</v>
      </c>
      <c r="C710" t="s">
        <v>80</v>
      </c>
      <c r="D710" t="s">
        <v>108</v>
      </c>
      <c r="E710" t="s">
        <v>146</v>
      </c>
      <c r="F710" t="s">
        <v>2275</v>
      </c>
      <c r="G710" t="s">
        <v>411</v>
      </c>
      <c r="H710" t="s">
        <v>143</v>
      </c>
      <c r="I710" t="s">
        <v>135</v>
      </c>
      <c r="J710" t="s">
        <v>136</v>
      </c>
      <c r="K710" t="s">
        <v>137</v>
      </c>
      <c r="L710" t="s">
        <v>2276</v>
      </c>
      <c r="M710" t="s">
        <v>2277</v>
      </c>
      <c r="N710">
        <v>5.579722222</v>
      </c>
      <c r="O710">
        <v>0</v>
      </c>
      <c r="P710">
        <v>23</v>
      </c>
      <c r="Q710">
        <v>0</v>
      </c>
      <c r="R710">
        <v>17</v>
      </c>
      <c r="S710">
        <v>0</v>
      </c>
      <c r="T710">
        <v>6</v>
      </c>
      <c r="U710">
        <v>0</v>
      </c>
      <c r="V710">
        <v>0</v>
      </c>
      <c r="W710">
        <v>0</v>
      </c>
      <c r="X710">
        <v>17.65334187260531</v>
      </c>
      <c r="Y710">
        <v>0</v>
      </c>
      <c r="Z710">
        <v>11.787309617250953</v>
      </c>
      <c r="AA710">
        <v>0</v>
      </c>
      <c r="AB710">
        <v>16.781514680560001</v>
      </c>
      <c r="AC710">
        <v>0</v>
      </c>
      <c r="AD710">
        <v>0</v>
      </c>
      <c r="AE710">
        <v>46.222166170416266</v>
      </c>
    </row>
    <row r="711" spans="1:31" x14ac:dyDescent="0.25">
      <c r="A711">
        <v>2158272</v>
      </c>
      <c r="B711">
        <v>1</v>
      </c>
      <c r="C711" t="s">
        <v>81</v>
      </c>
      <c r="D711" t="s">
        <v>113</v>
      </c>
      <c r="E711" t="s">
        <v>131</v>
      </c>
      <c r="F711" t="s">
        <v>2278</v>
      </c>
      <c r="G711" t="s">
        <v>152</v>
      </c>
      <c r="H711" t="s">
        <v>134</v>
      </c>
      <c r="I711" t="s">
        <v>135</v>
      </c>
      <c r="J711" t="s">
        <v>136</v>
      </c>
      <c r="K711" t="s">
        <v>137</v>
      </c>
      <c r="L711" t="s">
        <v>2279</v>
      </c>
      <c r="M711" t="s">
        <v>2280</v>
      </c>
      <c r="N711">
        <v>2.5847222219999999</v>
      </c>
      <c r="O711">
        <v>0</v>
      </c>
      <c r="P711">
        <v>1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0.47662350760875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0.47662350760875</v>
      </c>
    </row>
    <row r="712" spans="1:31" x14ac:dyDescent="0.25">
      <c r="A712">
        <v>2157963</v>
      </c>
      <c r="B712">
        <v>1</v>
      </c>
      <c r="C712" t="s">
        <v>81</v>
      </c>
      <c r="D712" t="s">
        <v>128</v>
      </c>
      <c r="E712" t="s">
        <v>146</v>
      </c>
      <c r="F712" t="s">
        <v>2281</v>
      </c>
      <c r="G712" t="s">
        <v>262</v>
      </c>
      <c r="H712" t="s">
        <v>143</v>
      </c>
      <c r="I712" t="s">
        <v>135</v>
      </c>
      <c r="J712" t="s">
        <v>136</v>
      </c>
      <c r="K712" t="s">
        <v>137</v>
      </c>
      <c r="L712" t="s">
        <v>2282</v>
      </c>
      <c r="M712" t="s">
        <v>2283</v>
      </c>
      <c r="N712">
        <v>39.551388887999998</v>
      </c>
      <c r="O712">
        <v>0</v>
      </c>
      <c r="P712">
        <v>74</v>
      </c>
      <c r="Q712">
        <v>0</v>
      </c>
      <c r="R712">
        <v>1</v>
      </c>
      <c r="S712">
        <v>0</v>
      </c>
      <c r="T712">
        <v>6</v>
      </c>
      <c r="U712">
        <v>0</v>
      </c>
      <c r="V712">
        <v>0</v>
      </c>
      <c r="W712">
        <v>0</v>
      </c>
      <c r="X712">
        <v>337.08259602065681</v>
      </c>
      <c r="Y712">
        <v>0</v>
      </c>
      <c r="Z712">
        <v>7.8407856286698019</v>
      </c>
      <c r="AA712">
        <v>0</v>
      </c>
      <c r="AB712">
        <v>351.93344154939632</v>
      </c>
      <c r="AC712">
        <v>0</v>
      </c>
      <c r="AD712">
        <v>0</v>
      </c>
      <c r="AE712">
        <v>696.85682319872285</v>
      </c>
    </row>
    <row r="713" spans="1:31" x14ac:dyDescent="0.25">
      <c r="A713">
        <v>2158066</v>
      </c>
      <c r="B713">
        <v>1</v>
      </c>
      <c r="C713" t="s">
        <v>80</v>
      </c>
      <c r="D713" t="s">
        <v>85</v>
      </c>
      <c r="E713" t="s">
        <v>174</v>
      </c>
      <c r="F713" t="s">
        <v>2284</v>
      </c>
      <c r="G713" t="s">
        <v>374</v>
      </c>
      <c r="H713" t="s">
        <v>134</v>
      </c>
      <c r="I713" t="s">
        <v>135</v>
      </c>
      <c r="J713" t="s">
        <v>136</v>
      </c>
      <c r="K713" t="s">
        <v>137</v>
      </c>
      <c r="L713" t="s">
        <v>2285</v>
      </c>
      <c r="M713" t="s">
        <v>2286</v>
      </c>
      <c r="N713">
        <v>7.7427777769999997</v>
      </c>
      <c r="O713">
        <v>0</v>
      </c>
      <c r="P713">
        <v>107</v>
      </c>
      <c r="Q713">
        <v>0</v>
      </c>
      <c r="R713">
        <v>0</v>
      </c>
      <c r="S713">
        <v>0</v>
      </c>
      <c r="T713">
        <v>25</v>
      </c>
      <c r="U713">
        <v>0</v>
      </c>
      <c r="V713">
        <v>0</v>
      </c>
      <c r="W713">
        <v>0</v>
      </c>
      <c r="X713">
        <v>200.9648386011049</v>
      </c>
      <c r="Y713">
        <v>0</v>
      </c>
      <c r="Z713">
        <v>0</v>
      </c>
      <c r="AA713">
        <v>0</v>
      </c>
      <c r="AB713">
        <v>85.285669452192636</v>
      </c>
      <c r="AC713">
        <v>0</v>
      </c>
      <c r="AD713">
        <v>0</v>
      </c>
      <c r="AE713">
        <v>286.25050805329755</v>
      </c>
    </row>
    <row r="714" spans="1:31" x14ac:dyDescent="0.25">
      <c r="A714">
        <v>2158458</v>
      </c>
      <c r="B714">
        <v>1</v>
      </c>
      <c r="C714" t="s">
        <v>81</v>
      </c>
      <c r="D714" t="s">
        <v>119</v>
      </c>
      <c r="E714" t="s">
        <v>131</v>
      </c>
      <c r="F714" t="s">
        <v>2287</v>
      </c>
      <c r="G714" t="s">
        <v>152</v>
      </c>
      <c r="H714" t="s">
        <v>134</v>
      </c>
      <c r="I714" t="s">
        <v>135</v>
      </c>
      <c r="J714" t="s">
        <v>136</v>
      </c>
      <c r="K714" t="s">
        <v>137</v>
      </c>
      <c r="L714" t="s">
        <v>2288</v>
      </c>
      <c r="M714" t="s">
        <v>2289</v>
      </c>
      <c r="N714">
        <v>2.2583333329999999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1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0.14572658615862502</v>
      </c>
      <c r="AC714">
        <v>0</v>
      </c>
      <c r="AD714">
        <v>0</v>
      </c>
      <c r="AE714">
        <v>0.14572658615862502</v>
      </c>
    </row>
    <row r="715" spans="1:31" x14ac:dyDescent="0.25">
      <c r="A715">
        <v>2157917</v>
      </c>
      <c r="B715">
        <v>1</v>
      </c>
      <c r="C715" t="s">
        <v>80</v>
      </c>
      <c r="D715" t="s">
        <v>88</v>
      </c>
      <c r="E715" t="s">
        <v>206</v>
      </c>
      <c r="F715" t="s">
        <v>2290</v>
      </c>
      <c r="G715" t="s">
        <v>187</v>
      </c>
      <c r="H715" t="s">
        <v>134</v>
      </c>
      <c r="I715" t="s">
        <v>135</v>
      </c>
      <c r="J715" t="s">
        <v>136</v>
      </c>
      <c r="K715" t="s">
        <v>137</v>
      </c>
      <c r="L715" t="s">
        <v>2291</v>
      </c>
      <c r="M715" t="s">
        <v>2292</v>
      </c>
      <c r="N715">
        <v>1.311666666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12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12.995101443506288</v>
      </c>
      <c r="AC715">
        <v>0</v>
      </c>
      <c r="AD715">
        <v>0</v>
      </c>
      <c r="AE715">
        <v>12.995101443506288</v>
      </c>
    </row>
    <row r="716" spans="1:31" x14ac:dyDescent="0.25">
      <c r="A716">
        <v>2157771</v>
      </c>
      <c r="B716">
        <v>1</v>
      </c>
      <c r="C716" t="s">
        <v>80</v>
      </c>
      <c r="D716" t="s">
        <v>106</v>
      </c>
      <c r="E716" t="s">
        <v>140</v>
      </c>
      <c r="F716" t="s">
        <v>2293</v>
      </c>
      <c r="G716" t="s">
        <v>226</v>
      </c>
      <c r="H716" t="s">
        <v>143</v>
      </c>
      <c r="I716" t="s">
        <v>135</v>
      </c>
      <c r="J716" t="s">
        <v>136</v>
      </c>
      <c r="K716" t="s">
        <v>137</v>
      </c>
      <c r="L716" t="s">
        <v>2294</v>
      </c>
      <c r="M716" t="s">
        <v>2295</v>
      </c>
      <c r="N716">
        <v>0.98472222200000004</v>
      </c>
      <c r="O716">
        <v>0</v>
      </c>
      <c r="P716">
        <v>1075</v>
      </c>
      <c r="Q716">
        <v>0</v>
      </c>
      <c r="R716">
        <v>1</v>
      </c>
      <c r="S716">
        <v>0</v>
      </c>
      <c r="T716">
        <v>34</v>
      </c>
      <c r="U716">
        <v>0</v>
      </c>
      <c r="V716">
        <v>1</v>
      </c>
      <c r="W716">
        <v>0</v>
      </c>
      <c r="X716">
        <v>122.40155027350367</v>
      </c>
      <c r="Y716">
        <v>0</v>
      </c>
      <c r="Z716">
        <v>1.0777908449559332</v>
      </c>
      <c r="AA716">
        <v>0</v>
      </c>
      <c r="AB716">
        <v>7.0847019429279134</v>
      </c>
      <c r="AC716">
        <v>0</v>
      </c>
      <c r="AD716">
        <v>2.3543522657638505</v>
      </c>
      <c r="AE716">
        <v>132.91839532715136</v>
      </c>
    </row>
    <row r="717" spans="1:31" x14ac:dyDescent="0.25">
      <c r="A717">
        <v>2158166</v>
      </c>
      <c r="B717">
        <v>1</v>
      </c>
      <c r="C717" t="s">
        <v>80</v>
      </c>
      <c r="D717" t="s">
        <v>93</v>
      </c>
      <c r="E717" t="s">
        <v>196</v>
      </c>
      <c r="F717" t="s">
        <v>2296</v>
      </c>
      <c r="G717" t="s">
        <v>142</v>
      </c>
      <c r="H717" t="s">
        <v>143</v>
      </c>
      <c r="I717" t="s">
        <v>148</v>
      </c>
      <c r="J717" t="s">
        <v>136</v>
      </c>
      <c r="K717" t="s">
        <v>137</v>
      </c>
      <c r="L717" t="s">
        <v>2297</v>
      </c>
      <c r="M717" t="s">
        <v>2298</v>
      </c>
      <c r="N717">
        <v>8.3333330000000001E-3</v>
      </c>
      <c r="O717">
        <v>0</v>
      </c>
      <c r="P717">
        <v>410</v>
      </c>
      <c r="Q717">
        <v>6</v>
      </c>
      <c r="R717">
        <v>98</v>
      </c>
      <c r="S717">
        <v>5</v>
      </c>
      <c r="T717">
        <v>111</v>
      </c>
      <c r="U717">
        <v>0</v>
      </c>
      <c r="V717">
        <v>0</v>
      </c>
      <c r="W717">
        <v>0</v>
      </c>
      <c r="X717">
        <v>1.0093708414432494</v>
      </c>
      <c r="Y717">
        <v>5.0510780803333329E-2</v>
      </c>
      <c r="Z717">
        <v>0.80906773524849995</v>
      </c>
      <c r="AA717">
        <v>0.44373178648675005</v>
      </c>
      <c r="AB717">
        <v>0.54879124046083316</v>
      </c>
      <c r="AC717">
        <v>0</v>
      </c>
      <c r="AD717">
        <v>0</v>
      </c>
      <c r="AE717">
        <v>2.8614723844426657</v>
      </c>
    </row>
    <row r="718" spans="1:31" x14ac:dyDescent="0.25">
      <c r="A718">
        <v>2157897</v>
      </c>
      <c r="B718">
        <v>1</v>
      </c>
      <c r="C718" t="s">
        <v>81</v>
      </c>
      <c r="D718" t="s">
        <v>128</v>
      </c>
      <c r="E718" t="s">
        <v>161</v>
      </c>
      <c r="F718" t="s">
        <v>2299</v>
      </c>
      <c r="G718" t="s">
        <v>215</v>
      </c>
      <c r="H718" t="s">
        <v>134</v>
      </c>
      <c r="I718" t="s">
        <v>135</v>
      </c>
      <c r="J718" t="s">
        <v>136</v>
      </c>
      <c r="K718" t="s">
        <v>137</v>
      </c>
      <c r="L718" t="s">
        <v>2300</v>
      </c>
      <c r="M718" t="s">
        <v>2301</v>
      </c>
      <c r="N718">
        <v>3.9611111110000001</v>
      </c>
      <c r="O718">
        <v>0</v>
      </c>
      <c r="P718">
        <v>0</v>
      </c>
      <c r="Q718">
        <v>0</v>
      </c>
      <c r="R718">
        <v>0</v>
      </c>
      <c r="S718">
        <v>1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3.4370542315768753</v>
      </c>
      <c r="AB718">
        <v>0</v>
      </c>
      <c r="AC718">
        <v>0</v>
      </c>
      <c r="AD718">
        <v>0</v>
      </c>
      <c r="AE718">
        <v>3.4370542315768753</v>
      </c>
    </row>
    <row r="719" spans="1:31" x14ac:dyDescent="0.25">
      <c r="A719">
        <v>2158561</v>
      </c>
      <c r="B719">
        <v>1</v>
      </c>
      <c r="C719" t="s">
        <v>80</v>
      </c>
      <c r="D719" t="s">
        <v>92</v>
      </c>
      <c r="E719" t="s">
        <v>131</v>
      </c>
      <c r="F719" t="s">
        <v>2302</v>
      </c>
      <c r="G719" t="s">
        <v>152</v>
      </c>
      <c r="H719" t="s">
        <v>134</v>
      </c>
      <c r="I719" t="s">
        <v>135</v>
      </c>
      <c r="J719" t="s">
        <v>136</v>
      </c>
      <c r="K719" t="s">
        <v>137</v>
      </c>
      <c r="L719" t="s">
        <v>2303</v>
      </c>
      <c r="M719" t="s">
        <v>2304</v>
      </c>
      <c r="N719">
        <v>2.0319444440000001</v>
      </c>
      <c r="O719">
        <v>0</v>
      </c>
      <c r="P719">
        <v>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0.86153875769686672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0.86153875769686672</v>
      </c>
    </row>
    <row r="720" spans="1:31" x14ac:dyDescent="0.25">
      <c r="A720">
        <v>2158395</v>
      </c>
      <c r="B720">
        <v>1</v>
      </c>
      <c r="C720" t="s">
        <v>80</v>
      </c>
      <c r="D720" t="s">
        <v>107</v>
      </c>
      <c r="E720" t="s">
        <v>131</v>
      </c>
      <c r="F720" t="s">
        <v>2305</v>
      </c>
      <c r="G720" t="s">
        <v>152</v>
      </c>
      <c r="H720" t="s">
        <v>134</v>
      </c>
      <c r="I720" t="s">
        <v>135</v>
      </c>
      <c r="J720" t="s">
        <v>136</v>
      </c>
      <c r="K720" t="s">
        <v>137</v>
      </c>
      <c r="L720" t="s">
        <v>2306</v>
      </c>
      <c r="M720" t="s">
        <v>2307</v>
      </c>
      <c r="N720">
        <v>1.6950000000000001</v>
      </c>
      <c r="O720">
        <v>0</v>
      </c>
      <c r="P720">
        <v>1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0.30154318512780004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0.30154318512780004</v>
      </c>
    </row>
    <row r="721" spans="1:31" x14ac:dyDescent="0.25">
      <c r="A721">
        <v>2158040</v>
      </c>
      <c r="B721">
        <v>1</v>
      </c>
      <c r="C721" t="s">
        <v>80</v>
      </c>
      <c r="D721" t="s">
        <v>83</v>
      </c>
      <c r="E721" t="s">
        <v>174</v>
      </c>
      <c r="F721" t="s">
        <v>2308</v>
      </c>
      <c r="G721" t="s">
        <v>176</v>
      </c>
      <c r="H721" t="s">
        <v>134</v>
      </c>
      <c r="I721" t="s">
        <v>135</v>
      </c>
      <c r="J721" t="s">
        <v>136</v>
      </c>
      <c r="K721" t="s">
        <v>137</v>
      </c>
      <c r="L721" t="s">
        <v>2309</v>
      </c>
      <c r="M721" t="s">
        <v>2310</v>
      </c>
      <c r="N721">
        <v>3.1044444439999999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37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35.639382017392052</v>
      </c>
      <c r="AC721">
        <v>0</v>
      </c>
      <c r="AD721">
        <v>0</v>
      </c>
      <c r="AE721">
        <v>35.639382017392052</v>
      </c>
    </row>
    <row r="722" spans="1:31" x14ac:dyDescent="0.25">
      <c r="A722">
        <v>2158418</v>
      </c>
      <c r="B722">
        <v>1</v>
      </c>
      <c r="C722" t="s">
        <v>80</v>
      </c>
      <c r="D722" t="s">
        <v>104</v>
      </c>
      <c r="E722" t="s">
        <v>146</v>
      </c>
      <c r="F722" t="s">
        <v>2311</v>
      </c>
      <c r="G722" t="s">
        <v>167</v>
      </c>
      <c r="H722" t="s">
        <v>143</v>
      </c>
      <c r="I722" t="s">
        <v>135</v>
      </c>
      <c r="J722" t="s">
        <v>136</v>
      </c>
      <c r="K722" t="s">
        <v>137</v>
      </c>
      <c r="L722" t="s">
        <v>2312</v>
      </c>
      <c r="M722" t="s">
        <v>2313</v>
      </c>
      <c r="N722">
        <v>3.3827777769999998</v>
      </c>
      <c r="O722">
        <v>0</v>
      </c>
      <c r="P722">
        <v>67</v>
      </c>
      <c r="Q722">
        <v>0</v>
      </c>
      <c r="R722">
        <v>5</v>
      </c>
      <c r="S722">
        <v>0</v>
      </c>
      <c r="T722">
        <v>7</v>
      </c>
      <c r="U722">
        <v>0</v>
      </c>
      <c r="V722">
        <v>0</v>
      </c>
      <c r="W722">
        <v>0</v>
      </c>
      <c r="X722">
        <v>66.94082202822193</v>
      </c>
      <c r="Y722">
        <v>0</v>
      </c>
      <c r="Z722">
        <v>2.815042827354</v>
      </c>
      <c r="AA722">
        <v>0</v>
      </c>
      <c r="AB722">
        <v>8.884762980710752</v>
      </c>
      <c r="AC722">
        <v>0</v>
      </c>
      <c r="AD722">
        <v>0</v>
      </c>
      <c r="AE722">
        <v>78.640627836286683</v>
      </c>
    </row>
    <row r="723" spans="1:31" x14ac:dyDescent="0.25">
      <c r="A723">
        <v>2157754</v>
      </c>
      <c r="B723">
        <v>1</v>
      </c>
      <c r="C723" t="s">
        <v>80</v>
      </c>
      <c r="D723" t="s">
        <v>94</v>
      </c>
      <c r="E723" t="s">
        <v>161</v>
      </c>
      <c r="F723" t="s">
        <v>2314</v>
      </c>
      <c r="G723" t="s">
        <v>215</v>
      </c>
      <c r="H723" t="s">
        <v>134</v>
      </c>
      <c r="I723" t="s">
        <v>135</v>
      </c>
      <c r="J723" t="s">
        <v>136</v>
      </c>
      <c r="K723" t="s">
        <v>137</v>
      </c>
      <c r="L723" t="s">
        <v>2315</v>
      </c>
      <c r="M723" t="s">
        <v>2316</v>
      </c>
      <c r="N723">
        <v>7.0727777769999998</v>
      </c>
      <c r="O723">
        <v>0</v>
      </c>
      <c r="P723">
        <v>81</v>
      </c>
      <c r="Q723">
        <v>0</v>
      </c>
      <c r="R723">
        <v>0</v>
      </c>
      <c r="S723">
        <v>0</v>
      </c>
      <c r="T723">
        <v>2</v>
      </c>
      <c r="U723">
        <v>0</v>
      </c>
      <c r="V723">
        <v>0</v>
      </c>
      <c r="W723">
        <v>0</v>
      </c>
      <c r="X723">
        <v>51.967680526297244</v>
      </c>
      <c r="Y723">
        <v>0</v>
      </c>
      <c r="Z723">
        <v>0</v>
      </c>
      <c r="AA723">
        <v>0</v>
      </c>
      <c r="AB723">
        <v>0.12589497658211668</v>
      </c>
      <c r="AC723">
        <v>0</v>
      </c>
      <c r="AD723">
        <v>0</v>
      </c>
      <c r="AE723">
        <v>52.093575502879361</v>
      </c>
    </row>
    <row r="724" spans="1:31" x14ac:dyDescent="0.25">
      <c r="A724">
        <v>2157734</v>
      </c>
      <c r="B724">
        <v>1</v>
      </c>
      <c r="C724" t="s">
        <v>80</v>
      </c>
      <c r="D724" t="s">
        <v>104</v>
      </c>
      <c r="E724" t="s">
        <v>174</v>
      </c>
      <c r="F724" t="s">
        <v>2317</v>
      </c>
      <c r="G724" t="s">
        <v>187</v>
      </c>
      <c r="H724" t="s">
        <v>134</v>
      </c>
      <c r="I724" t="s">
        <v>135</v>
      </c>
      <c r="J724" t="s">
        <v>136</v>
      </c>
      <c r="K724" t="s">
        <v>137</v>
      </c>
      <c r="L724" t="s">
        <v>2318</v>
      </c>
      <c r="M724" t="s">
        <v>2319</v>
      </c>
      <c r="N724">
        <v>4.8391666659999997</v>
      </c>
      <c r="O724">
        <v>0</v>
      </c>
      <c r="P724">
        <v>21</v>
      </c>
      <c r="Q724">
        <v>0</v>
      </c>
      <c r="R724">
        <v>3</v>
      </c>
      <c r="S724">
        <v>0</v>
      </c>
      <c r="T724">
        <v>4</v>
      </c>
      <c r="U724">
        <v>0</v>
      </c>
      <c r="V724">
        <v>0</v>
      </c>
      <c r="W724">
        <v>0</v>
      </c>
      <c r="X724">
        <v>11.990980113154603</v>
      </c>
      <c r="Y724">
        <v>0</v>
      </c>
      <c r="Z724">
        <v>3.3494737638798502</v>
      </c>
      <c r="AA724">
        <v>0</v>
      </c>
      <c r="AB724">
        <v>4.3556421225378115</v>
      </c>
      <c r="AC724">
        <v>0</v>
      </c>
      <c r="AD724">
        <v>0</v>
      </c>
      <c r="AE724">
        <v>19.696095999572265</v>
      </c>
    </row>
    <row r="725" spans="1:31" x14ac:dyDescent="0.25">
      <c r="A725">
        <v>2158232</v>
      </c>
      <c r="B725">
        <v>1</v>
      </c>
      <c r="C725" t="s">
        <v>80</v>
      </c>
      <c r="D725" t="s">
        <v>105</v>
      </c>
      <c r="E725" t="s">
        <v>131</v>
      </c>
      <c r="F725" t="s">
        <v>2320</v>
      </c>
      <c r="G725" t="s">
        <v>152</v>
      </c>
      <c r="H725" t="s">
        <v>134</v>
      </c>
      <c r="I725" t="s">
        <v>135</v>
      </c>
      <c r="J725" t="s">
        <v>136</v>
      </c>
      <c r="K725" t="s">
        <v>137</v>
      </c>
      <c r="L725" t="s">
        <v>2321</v>
      </c>
      <c r="M725" t="s">
        <v>2322</v>
      </c>
      <c r="N725">
        <v>3.6191666659999999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1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1.6361092319000001E-2</v>
      </c>
      <c r="AC725">
        <v>0</v>
      </c>
      <c r="AD725">
        <v>0</v>
      </c>
      <c r="AE725">
        <v>1.6361092319000001E-2</v>
      </c>
    </row>
    <row r="726" spans="1:31" x14ac:dyDescent="0.25">
      <c r="A726">
        <v>2158083</v>
      </c>
      <c r="B726">
        <v>1</v>
      </c>
      <c r="C726" t="s">
        <v>80</v>
      </c>
      <c r="D726" t="s">
        <v>103</v>
      </c>
      <c r="E726" t="s">
        <v>174</v>
      </c>
      <c r="F726" t="s">
        <v>2323</v>
      </c>
      <c r="G726" t="s">
        <v>187</v>
      </c>
      <c r="H726" t="s">
        <v>134</v>
      </c>
      <c r="I726" t="s">
        <v>135</v>
      </c>
      <c r="J726" t="s">
        <v>136</v>
      </c>
      <c r="K726" t="s">
        <v>137</v>
      </c>
      <c r="L726" t="s">
        <v>2324</v>
      </c>
      <c r="M726" t="s">
        <v>2325</v>
      </c>
      <c r="N726">
        <v>0.85166666599999996</v>
      </c>
      <c r="O726">
        <v>0</v>
      </c>
      <c r="P726">
        <v>41</v>
      </c>
      <c r="Q726">
        <v>0</v>
      </c>
      <c r="R726">
        <v>7</v>
      </c>
      <c r="S726">
        <v>0</v>
      </c>
      <c r="T726">
        <v>20</v>
      </c>
      <c r="U726">
        <v>0</v>
      </c>
      <c r="V726">
        <v>0</v>
      </c>
      <c r="W726">
        <v>0</v>
      </c>
      <c r="X726">
        <v>7.4572376707167507</v>
      </c>
      <c r="Y726">
        <v>0</v>
      </c>
      <c r="Z726">
        <v>1.8325754818812001</v>
      </c>
      <c r="AA726">
        <v>0</v>
      </c>
      <c r="AB726">
        <v>1.706076475698</v>
      </c>
      <c r="AC726">
        <v>0</v>
      </c>
      <c r="AD726">
        <v>0</v>
      </c>
      <c r="AE726">
        <v>10.99588962829595</v>
      </c>
    </row>
    <row r="727" spans="1:31" x14ac:dyDescent="0.25">
      <c r="A727">
        <v>2158275</v>
      </c>
      <c r="B727">
        <v>1</v>
      </c>
      <c r="C727" t="s">
        <v>80</v>
      </c>
      <c r="D727" t="s">
        <v>106</v>
      </c>
      <c r="E727" t="s">
        <v>174</v>
      </c>
      <c r="F727" t="s">
        <v>2326</v>
      </c>
      <c r="G727" t="s">
        <v>187</v>
      </c>
      <c r="H727" t="s">
        <v>134</v>
      </c>
      <c r="I727" t="s">
        <v>135</v>
      </c>
      <c r="J727" t="s">
        <v>136</v>
      </c>
      <c r="K727" t="s">
        <v>137</v>
      </c>
      <c r="L727" t="s">
        <v>2327</v>
      </c>
      <c r="M727" t="s">
        <v>2328</v>
      </c>
      <c r="N727">
        <v>1.448055555</v>
      </c>
      <c r="O727">
        <v>0</v>
      </c>
      <c r="P727">
        <v>3</v>
      </c>
      <c r="Q727">
        <v>0</v>
      </c>
      <c r="R727">
        <v>5</v>
      </c>
      <c r="S727">
        <v>0</v>
      </c>
      <c r="T727">
        <v>1</v>
      </c>
      <c r="U727">
        <v>0</v>
      </c>
      <c r="V727">
        <v>0</v>
      </c>
      <c r="W727">
        <v>0</v>
      </c>
      <c r="X727">
        <v>0.52287653415508339</v>
      </c>
      <c r="Y727">
        <v>0</v>
      </c>
      <c r="Z727">
        <v>1.0422208088348335</v>
      </c>
      <c r="AA727">
        <v>0</v>
      </c>
      <c r="AB727">
        <v>4.6697523515409003</v>
      </c>
      <c r="AC727">
        <v>0</v>
      </c>
      <c r="AD727">
        <v>0</v>
      </c>
      <c r="AE727">
        <v>6.2348496945308174</v>
      </c>
    </row>
    <row r="728" spans="1:31" x14ac:dyDescent="0.25">
      <c r="A728">
        <v>2158375</v>
      </c>
      <c r="B728">
        <v>1</v>
      </c>
      <c r="C728" t="s">
        <v>81</v>
      </c>
      <c r="D728" t="s">
        <v>113</v>
      </c>
      <c r="E728" t="s">
        <v>174</v>
      </c>
      <c r="F728" t="s">
        <v>2329</v>
      </c>
      <c r="G728" t="s">
        <v>187</v>
      </c>
      <c r="H728" t="s">
        <v>134</v>
      </c>
      <c r="I728" t="s">
        <v>135</v>
      </c>
      <c r="J728" t="s">
        <v>136</v>
      </c>
      <c r="K728" t="s">
        <v>137</v>
      </c>
      <c r="L728" t="s">
        <v>2330</v>
      </c>
      <c r="M728" t="s">
        <v>2331</v>
      </c>
      <c r="N728">
        <v>3.5922222220000002</v>
      </c>
      <c r="O728">
        <v>0</v>
      </c>
      <c r="P728">
        <v>14</v>
      </c>
      <c r="Q728">
        <v>0</v>
      </c>
      <c r="R728">
        <v>2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5.8413402845987994</v>
      </c>
      <c r="Y728">
        <v>0</v>
      </c>
      <c r="Z728">
        <v>2.6508021744647001</v>
      </c>
      <c r="AA728">
        <v>0</v>
      </c>
      <c r="AB728">
        <v>0</v>
      </c>
      <c r="AC728">
        <v>0</v>
      </c>
      <c r="AD728">
        <v>0</v>
      </c>
      <c r="AE728">
        <v>8.4921424590634995</v>
      </c>
    </row>
    <row r="729" spans="1:31" x14ac:dyDescent="0.25">
      <c r="A729">
        <v>2158252</v>
      </c>
      <c r="B729">
        <v>1</v>
      </c>
      <c r="C729" t="s">
        <v>80</v>
      </c>
      <c r="D729" t="s">
        <v>108</v>
      </c>
      <c r="E729" t="s">
        <v>174</v>
      </c>
      <c r="F729" t="s">
        <v>2332</v>
      </c>
      <c r="G729" t="s">
        <v>187</v>
      </c>
      <c r="H729" t="s">
        <v>134</v>
      </c>
      <c r="I729" t="s">
        <v>135</v>
      </c>
      <c r="J729" t="s">
        <v>136</v>
      </c>
      <c r="K729" t="s">
        <v>137</v>
      </c>
      <c r="L729" t="s">
        <v>2333</v>
      </c>
      <c r="M729" t="s">
        <v>2334</v>
      </c>
      <c r="N729">
        <v>0.23972222200000001</v>
      </c>
      <c r="O729">
        <v>0</v>
      </c>
      <c r="P729">
        <v>11</v>
      </c>
      <c r="Q729">
        <v>0</v>
      </c>
      <c r="R729">
        <v>1</v>
      </c>
      <c r="S729">
        <v>0</v>
      </c>
      <c r="T729">
        <v>3</v>
      </c>
      <c r="U729">
        <v>0</v>
      </c>
      <c r="V729">
        <v>0</v>
      </c>
      <c r="W729">
        <v>0</v>
      </c>
      <c r="X729">
        <v>0.36142571125658335</v>
      </c>
      <c r="Y729">
        <v>0</v>
      </c>
      <c r="Z729">
        <v>3.6710920538E-2</v>
      </c>
      <c r="AA729">
        <v>0</v>
      </c>
      <c r="AB729">
        <v>4.2616925590400007E-2</v>
      </c>
      <c r="AC729">
        <v>0</v>
      </c>
      <c r="AD729">
        <v>0</v>
      </c>
      <c r="AE729">
        <v>0.44075355738498334</v>
      </c>
    </row>
    <row r="730" spans="1:31" x14ac:dyDescent="0.25">
      <c r="A730">
        <v>2157940</v>
      </c>
      <c r="B730">
        <v>1</v>
      </c>
      <c r="C730" t="s">
        <v>81</v>
      </c>
      <c r="D730" t="s">
        <v>122</v>
      </c>
      <c r="E730" t="s">
        <v>174</v>
      </c>
      <c r="F730" t="s">
        <v>2335</v>
      </c>
      <c r="G730" t="s">
        <v>328</v>
      </c>
      <c r="H730" t="s">
        <v>134</v>
      </c>
      <c r="I730" t="s">
        <v>135</v>
      </c>
      <c r="J730" t="s">
        <v>136</v>
      </c>
      <c r="K730" t="s">
        <v>137</v>
      </c>
      <c r="L730" t="s">
        <v>2336</v>
      </c>
      <c r="M730" t="s">
        <v>2337</v>
      </c>
      <c r="N730">
        <v>2.943888888</v>
      </c>
      <c r="O730">
        <v>0</v>
      </c>
      <c r="P730">
        <v>47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24.675589672049259</v>
      </c>
      <c r="Y730">
        <v>0</v>
      </c>
      <c r="Z730">
        <v>0</v>
      </c>
      <c r="AA730">
        <v>0</v>
      </c>
      <c r="AB730">
        <v>5.4637615627092337</v>
      </c>
      <c r="AC730">
        <v>0</v>
      </c>
      <c r="AD730">
        <v>0</v>
      </c>
      <c r="AE730">
        <v>30.139351234758493</v>
      </c>
    </row>
    <row r="731" spans="1:31" x14ac:dyDescent="0.25">
      <c r="A731">
        <v>2158295</v>
      </c>
      <c r="B731">
        <v>1</v>
      </c>
      <c r="C731" t="s">
        <v>80</v>
      </c>
      <c r="D731" t="s">
        <v>110</v>
      </c>
      <c r="E731" t="s">
        <v>131</v>
      </c>
      <c r="F731" t="s">
        <v>2338</v>
      </c>
      <c r="G731" t="s">
        <v>152</v>
      </c>
      <c r="H731" t="s">
        <v>134</v>
      </c>
      <c r="I731" t="s">
        <v>135</v>
      </c>
      <c r="J731" t="s">
        <v>136</v>
      </c>
      <c r="K731" t="s">
        <v>137</v>
      </c>
      <c r="L731" t="s">
        <v>2339</v>
      </c>
      <c r="M731" t="s">
        <v>2340</v>
      </c>
      <c r="N731">
        <v>4.9313888879999999</v>
      </c>
      <c r="O731">
        <v>0</v>
      </c>
      <c r="P731">
        <v>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2.9998766524776417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2.9998766524776417</v>
      </c>
    </row>
    <row r="732" spans="1:31" x14ac:dyDescent="0.25">
      <c r="A732">
        <v>2158089</v>
      </c>
      <c r="B732">
        <v>1</v>
      </c>
      <c r="C732" t="s">
        <v>80</v>
      </c>
      <c r="D732" t="s">
        <v>84</v>
      </c>
      <c r="E732" t="s">
        <v>174</v>
      </c>
      <c r="F732" t="s">
        <v>2341</v>
      </c>
      <c r="G732" t="s">
        <v>235</v>
      </c>
      <c r="H732" t="s">
        <v>134</v>
      </c>
      <c r="I732" t="s">
        <v>135</v>
      </c>
      <c r="J732" t="s">
        <v>136</v>
      </c>
      <c r="K732" t="s">
        <v>236</v>
      </c>
      <c r="L732" t="s">
        <v>2342</v>
      </c>
      <c r="M732" t="s">
        <v>2343</v>
      </c>
      <c r="N732">
        <v>2.601827777</v>
      </c>
      <c r="O732">
        <v>0</v>
      </c>
      <c r="P732">
        <v>9</v>
      </c>
      <c r="Q732">
        <v>0</v>
      </c>
      <c r="R732">
        <v>0</v>
      </c>
      <c r="S732">
        <v>0</v>
      </c>
      <c r="T732">
        <v>7</v>
      </c>
      <c r="U732">
        <v>0</v>
      </c>
      <c r="V732">
        <v>0</v>
      </c>
      <c r="W732">
        <v>0</v>
      </c>
      <c r="X732">
        <v>4.1418759918864003</v>
      </c>
      <c r="Y732">
        <v>0</v>
      </c>
      <c r="Z732">
        <v>0</v>
      </c>
      <c r="AA732">
        <v>0</v>
      </c>
      <c r="AB732">
        <v>39.375092536383178</v>
      </c>
      <c r="AC732">
        <v>0</v>
      </c>
      <c r="AD732">
        <v>0</v>
      </c>
      <c r="AE732">
        <v>43.51696852826958</v>
      </c>
    </row>
    <row r="733" spans="1:31" x14ac:dyDescent="0.25">
      <c r="A733">
        <v>2158189</v>
      </c>
      <c r="B733">
        <v>1</v>
      </c>
      <c r="C733" t="s">
        <v>80</v>
      </c>
      <c r="D733" t="s">
        <v>96</v>
      </c>
      <c r="E733" t="s">
        <v>174</v>
      </c>
      <c r="F733" t="s">
        <v>2344</v>
      </c>
      <c r="G733" t="s">
        <v>328</v>
      </c>
      <c r="H733" t="s">
        <v>134</v>
      </c>
      <c r="I733" t="s">
        <v>135</v>
      </c>
      <c r="J733" t="s">
        <v>136</v>
      </c>
      <c r="K733" t="s">
        <v>137</v>
      </c>
      <c r="L733" t="s">
        <v>2345</v>
      </c>
      <c r="M733" t="s">
        <v>2346</v>
      </c>
      <c r="N733">
        <v>4.8108333329999997</v>
      </c>
      <c r="O733">
        <v>0</v>
      </c>
      <c r="P733">
        <v>6</v>
      </c>
      <c r="Q733">
        <v>0</v>
      </c>
      <c r="R733">
        <v>3</v>
      </c>
      <c r="S733">
        <v>0</v>
      </c>
      <c r="T733">
        <v>1</v>
      </c>
      <c r="U733">
        <v>0</v>
      </c>
      <c r="V733">
        <v>0</v>
      </c>
      <c r="W733">
        <v>0</v>
      </c>
      <c r="X733">
        <v>21.482082971284452</v>
      </c>
      <c r="Y733">
        <v>0</v>
      </c>
      <c r="Z733">
        <v>15.295017269983502</v>
      </c>
      <c r="AA733">
        <v>0</v>
      </c>
      <c r="AB733">
        <v>56.07627131709971</v>
      </c>
      <c r="AC733">
        <v>0</v>
      </c>
      <c r="AD733">
        <v>0</v>
      </c>
      <c r="AE733">
        <v>92.853371558367655</v>
      </c>
    </row>
    <row r="734" spans="1:31" x14ac:dyDescent="0.25">
      <c r="A734">
        <v>2158338</v>
      </c>
      <c r="B734">
        <v>1</v>
      </c>
      <c r="C734" t="s">
        <v>81</v>
      </c>
      <c r="D734" t="s">
        <v>117</v>
      </c>
      <c r="E734" t="s">
        <v>131</v>
      </c>
      <c r="F734" t="s">
        <v>2347</v>
      </c>
      <c r="G734" t="s">
        <v>231</v>
      </c>
      <c r="H734" t="s">
        <v>134</v>
      </c>
      <c r="I734" t="s">
        <v>135</v>
      </c>
      <c r="J734" t="s">
        <v>136</v>
      </c>
      <c r="K734" t="s">
        <v>137</v>
      </c>
      <c r="L734" t="s">
        <v>2348</v>
      </c>
      <c r="M734" t="s">
        <v>2349</v>
      </c>
      <c r="N734">
        <v>3.0008333330000001</v>
      </c>
      <c r="O734">
        <v>0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0.38815830759795833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0.38815830759795833</v>
      </c>
    </row>
    <row r="735" spans="1:31" x14ac:dyDescent="0.25">
      <c r="A735">
        <v>2157814</v>
      </c>
      <c r="B735">
        <v>1</v>
      </c>
      <c r="C735" t="s">
        <v>81</v>
      </c>
      <c r="D735" t="s">
        <v>118</v>
      </c>
      <c r="E735" t="s">
        <v>161</v>
      </c>
      <c r="F735" t="s">
        <v>2350</v>
      </c>
      <c r="G735" t="s">
        <v>171</v>
      </c>
      <c r="H735" t="s">
        <v>134</v>
      </c>
      <c r="I735" t="s">
        <v>135</v>
      </c>
      <c r="J735" t="s">
        <v>136</v>
      </c>
      <c r="K735" t="s">
        <v>137</v>
      </c>
      <c r="L735" t="s">
        <v>2351</v>
      </c>
      <c r="M735" t="s">
        <v>2352</v>
      </c>
      <c r="N735">
        <v>1.181944444</v>
      </c>
      <c r="O735">
        <v>0</v>
      </c>
      <c r="P735">
        <v>2</v>
      </c>
      <c r="Q735">
        <v>0</v>
      </c>
      <c r="R735">
        <v>9</v>
      </c>
      <c r="S735">
        <v>0</v>
      </c>
      <c r="T735">
        <v>9</v>
      </c>
      <c r="U735">
        <v>0</v>
      </c>
      <c r="V735">
        <v>0</v>
      </c>
      <c r="W735">
        <v>0</v>
      </c>
      <c r="X735">
        <v>4.382266890841667E-2</v>
      </c>
      <c r="Y735">
        <v>0</v>
      </c>
      <c r="Z735">
        <v>4.1537078451941589</v>
      </c>
      <c r="AA735">
        <v>0</v>
      </c>
      <c r="AB735">
        <v>12.243622091674141</v>
      </c>
      <c r="AC735">
        <v>0</v>
      </c>
      <c r="AD735">
        <v>0</v>
      </c>
      <c r="AE735">
        <v>16.441152605776715</v>
      </c>
    </row>
    <row r="736" spans="1:31" x14ac:dyDescent="0.25">
      <c r="A736">
        <v>2157983</v>
      </c>
      <c r="B736">
        <v>1</v>
      </c>
      <c r="C736" t="s">
        <v>81</v>
      </c>
      <c r="D736" t="s">
        <v>113</v>
      </c>
      <c r="E736" t="s">
        <v>161</v>
      </c>
      <c r="F736" t="s">
        <v>2353</v>
      </c>
      <c r="G736" t="s">
        <v>215</v>
      </c>
      <c r="H736" t="s">
        <v>134</v>
      </c>
      <c r="I736" t="s">
        <v>135</v>
      </c>
      <c r="J736" t="s">
        <v>136</v>
      </c>
      <c r="K736" t="s">
        <v>137</v>
      </c>
      <c r="L736" t="s">
        <v>2354</v>
      </c>
      <c r="M736" t="s">
        <v>2355</v>
      </c>
      <c r="N736">
        <v>6.0541666660000004</v>
      </c>
      <c r="O736">
        <v>0</v>
      </c>
      <c r="P736">
        <v>39</v>
      </c>
      <c r="Q736">
        <v>0</v>
      </c>
      <c r="R736">
        <v>1</v>
      </c>
      <c r="S736">
        <v>0</v>
      </c>
      <c r="T736">
        <v>1</v>
      </c>
      <c r="U736">
        <v>0</v>
      </c>
      <c r="V736">
        <v>0</v>
      </c>
      <c r="W736">
        <v>0</v>
      </c>
      <c r="X736">
        <v>27.492030587065102</v>
      </c>
      <c r="Y736">
        <v>0</v>
      </c>
      <c r="Z736">
        <v>2.3327368857997501</v>
      </c>
      <c r="AA736">
        <v>0</v>
      </c>
      <c r="AB736">
        <v>0.31389346868150003</v>
      </c>
      <c r="AC736">
        <v>0</v>
      </c>
      <c r="AD736">
        <v>0</v>
      </c>
      <c r="AE736">
        <v>30.138660941546352</v>
      </c>
    </row>
    <row r="737" spans="1:31" x14ac:dyDescent="0.25">
      <c r="A737">
        <v>2158624</v>
      </c>
      <c r="B737">
        <v>1</v>
      </c>
      <c r="C737" t="s">
        <v>80</v>
      </c>
      <c r="D737" t="s">
        <v>105</v>
      </c>
      <c r="E737" t="s">
        <v>224</v>
      </c>
      <c r="F737" t="s">
        <v>2356</v>
      </c>
      <c r="G737" t="s">
        <v>142</v>
      </c>
      <c r="H737" t="s">
        <v>143</v>
      </c>
      <c r="I737" t="s">
        <v>135</v>
      </c>
      <c r="J737" t="s">
        <v>136</v>
      </c>
      <c r="K737" t="s">
        <v>137</v>
      </c>
      <c r="L737" t="s">
        <v>2357</v>
      </c>
      <c r="M737" t="s">
        <v>2358</v>
      </c>
      <c r="N737">
        <v>0.52555555499999995</v>
      </c>
      <c r="O737">
        <v>0</v>
      </c>
      <c r="P737">
        <v>5567</v>
      </c>
      <c r="Q737">
        <v>0</v>
      </c>
      <c r="R737">
        <v>0</v>
      </c>
      <c r="S737">
        <v>3</v>
      </c>
      <c r="T737">
        <v>301</v>
      </c>
      <c r="U737">
        <v>1</v>
      </c>
      <c r="V737">
        <v>0</v>
      </c>
      <c r="W737">
        <v>0</v>
      </c>
      <c r="X737">
        <v>722.69258556005775</v>
      </c>
      <c r="Y737">
        <v>0</v>
      </c>
      <c r="Z737">
        <v>0</v>
      </c>
      <c r="AA737">
        <v>1.4209586708487889</v>
      </c>
      <c r="AB737">
        <v>106.8650579883296</v>
      </c>
      <c r="AC737">
        <v>5.5112008329852742</v>
      </c>
      <c r="AD737">
        <v>0</v>
      </c>
      <c r="AE737">
        <v>836.48980305222142</v>
      </c>
    </row>
    <row r="738" spans="1:31" x14ac:dyDescent="0.25">
      <c r="A738">
        <v>2157960</v>
      </c>
      <c r="B738">
        <v>1</v>
      </c>
      <c r="C738" t="s">
        <v>81</v>
      </c>
      <c r="D738" t="s">
        <v>113</v>
      </c>
      <c r="E738" t="s">
        <v>174</v>
      </c>
      <c r="F738" t="s">
        <v>2359</v>
      </c>
      <c r="G738" t="s">
        <v>176</v>
      </c>
      <c r="H738" t="s">
        <v>134</v>
      </c>
      <c r="I738" t="s">
        <v>135</v>
      </c>
      <c r="J738" t="s">
        <v>136</v>
      </c>
      <c r="K738" t="s">
        <v>137</v>
      </c>
      <c r="L738" t="s">
        <v>2360</v>
      </c>
      <c r="M738" t="s">
        <v>2361</v>
      </c>
      <c r="N738">
        <v>4.2572222220000002</v>
      </c>
      <c r="O738">
        <v>0</v>
      </c>
      <c r="P738">
        <v>48</v>
      </c>
      <c r="Q738">
        <v>0</v>
      </c>
      <c r="R738">
        <v>0</v>
      </c>
      <c r="S738">
        <v>0</v>
      </c>
      <c r="T738">
        <v>1</v>
      </c>
      <c r="U738">
        <v>0</v>
      </c>
      <c r="V738">
        <v>0</v>
      </c>
      <c r="W738">
        <v>0</v>
      </c>
      <c r="X738">
        <v>44.760838785906202</v>
      </c>
      <c r="Y738">
        <v>0</v>
      </c>
      <c r="Z738">
        <v>0</v>
      </c>
      <c r="AA738">
        <v>0</v>
      </c>
      <c r="AB738">
        <v>4.8698091085666667E-2</v>
      </c>
      <c r="AC738">
        <v>0</v>
      </c>
      <c r="AD738">
        <v>0</v>
      </c>
      <c r="AE738">
        <v>44.809536876991871</v>
      </c>
    </row>
    <row r="739" spans="1:31" x14ac:dyDescent="0.25">
      <c r="A739">
        <v>2158355</v>
      </c>
      <c r="B739">
        <v>1</v>
      </c>
      <c r="C739" t="s">
        <v>81</v>
      </c>
      <c r="D739" t="s">
        <v>127</v>
      </c>
      <c r="E739" t="s">
        <v>131</v>
      </c>
      <c r="F739" t="s">
        <v>2362</v>
      </c>
      <c r="G739" t="s">
        <v>152</v>
      </c>
      <c r="H739" t="s">
        <v>134</v>
      </c>
      <c r="I739" t="s">
        <v>135</v>
      </c>
      <c r="J739" t="s">
        <v>136</v>
      </c>
      <c r="K739" t="s">
        <v>137</v>
      </c>
      <c r="L739" t="s">
        <v>2363</v>
      </c>
      <c r="M739" t="s">
        <v>2364</v>
      </c>
      <c r="N739">
        <v>20.953333333</v>
      </c>
      <c r="O739">
        <v>0</v>
      </c>
      <c r="P739">
        <v>1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1.0197122760000001E-3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1.0197122760000001E-3</v>
      </c>
    </row>
    <row r="740" spans="1:31" x14ac:dyDescent="0.25">
      <c r="A740">
        <v>2158315</v>
      </c>
      <c r="B740">
        <v>1</v>
      </c>
      <c r="C740" t="s">
        <v>80</v>
      </c>
      <c r="D740" t="s">
        <v>99</v>
      </c>
      <c r="E740" t="s">
        <v>174</v>
      </c>
      <c r="F740" t="s">
        <v>2365</v>
      </c>
      <c r="G740" t="s">
        <v>187</v>
      </c>
      <c r="H740" t="s">
        <v>134</v>
      </c>
      <c r="I740" t="s">
        <v>135</v>
      </c>
      <c r="J740" t="s">
        <v>136</v>
      </c>
      <c r="K740" t="s">
        <v>137</v>
      </c>
      <c r="L740" t="s">
        <v>2366</v>
      </c>
      <c r="M740" t="s">
        <v>2367</v>
      </c>
      <c r="N740">
        <v>17.786111111</v>
      </c>
      <c r="O740">
        <v>0</v>
      </c>
      <c r="P740">
        <v>16</v>
      </c>
      <c r="Q740">
        <v>0</v>
      </c>
      <c r="R740">
        <v>0</v>
      </c>
      <c r="S740">
        <v>0</v>
      </c>
      <c r="T740">
        <v>4</v>
      </c>
      <c r="U740">
        <v>0</v>
      </c>
      <c r="V740">
        <v>0</v>
      </c>
      <c r="W740">
        <v>0</v>
      </c>
      <c r="X740">
        <v>68.710634143176392</v>
      </c>
      <c r="Y740">
        <v>0</v>
      </c>
      <c r="Z740">
        <v>0</v>
      </c>
      <c r="AA740">
        <v>0</v>
      </c>
      <c r="AB740">
        <v>4.8394327890257989</v>
      </c>
      <c r="AC740">
        <v>0</v>
      </c>
      <c r="AD740">
        <v>0</v>
      </c>
      <c r="AE740">
        <v>73.550066932202185</v>
      </c>
    </row>
    <row r="741" spans="1:31" x14ac:dyDescent="0.25">
      <c r="A741">
        <v>2158415</v>
      </c>
      <c r="B741">
        <v>1</v>
      </c>
      <c r="C741" t="s">
        <v>80</v>
      </c>
      <c r="D741" t="s">
        <v>87</v>
      </c>
      <c r="E741" t="s">
        <v>146</v>
      </c>
      <c r="F741" t="s">
        <v>2368</v>
      </c>
      <c r="G741" t="s">
        <v>477</v>
      </c>
      <c r="H741" t="s">
        <v>143</v>
      </c>
      <c r="I741" t="s">
        <v>135</v>
      </c>
      <c r="J741" t="s">
        <v>136</v>
      </c>
      <c r="K741" t="s">
        <v>137</v>
      </c>
      <c r="L741" t="s">
        <v>2369</v>
      </c>
      <c r="M741" t="s">
        <v>2370</v>
      </c>
      <c r="N741">
        <v>1.966111111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1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2.4691509763569774</v>
      </c>
      <c r="AC741">
        <v>0</v>
      </c>
      <c r="AD741">
        <v>0</v>
      </c>
      <c r="AE741">
        <v>2.4691509763569774</v>
      </c>
    </row>
    <row r="742" spans="1:31" x14ac:dyDescent="0.25">
      <c r="A742">
        <v>2158607</v>
      </c>
      <c r="B742">
        <v>1</v>
      </c>
      <c r="C742" t="s">
        <v>80</v>
      </c>
      <c r="D742" t="s">
        <v>88</v>
      </c>
      <c r="E742" t="s">
        <v>206</v>
      </c>
      <c r="F742" t="s">
        <v>2371</v>
      </c>
      <c r="G742" t="s">
        <v>246</v>
      </c>
      <c r="H742" t="s">
        <v>134</v>
      </c>
      <c r="I742" t="s">
        <v>135</v>
      </c>
      <c r="J742" t="s">
        <v>136</v>
      </c>
      <c r="K742" t="s">
        <v>137</v>
      </c>
      <c r="L742" t="s">
        <v>2372</v>
      </c>
      <c r="M742" t="s">
        <v>2373</v>
      </c>
      <c r="N742">
        <v>2.8647222220000002</v>
      </c>
      <c r="O742">
        <v>0</v>
      </c>
      <c r="P742">
        <v>98</v>
      </c>
      <c r="Q742">
        <v>0</v>
      </c>
      <c r="R742">
        <v>0</v>
      </c>
      <c r="S742">
        <v>0</v>
      </c>
      <c r="T742">
        <v>5</v>
      </c>
      <c r="U742">
        <v>0</v>
      </c>
      <c r="V742">
        <v>0</v>
      </c>
      <c r="W742">
        <v>0</v>
      </c>
      <c r="X742">
        <v>66.186308830722439</v>
      </c>
      <c r="Y742">
        <v>0</v>
      </c>
      <c r="Z742">
        <v>0</v>
      </c>
      <c r="AA742">
        <v>0</v>
      </c>
      <c r="AB742">
        <v>3.8421243658224005</v>
      </c>
      <c r="AC742">
        <v>0</v>
      </c>
      <c r="AD742">
        <v>0</v>
      </c>
      <c r="AE742">
        <v>70.028433196544839</v>
      </c>
    </row>
    <row r="743" spans="1:31" x14ac:dyDescent="0.25">
      <c r="A743">
        <v>2157874</v>
      </c>
      <c r="B743">
        <v>1</v>
      </c>
      <c r="C743" t="s">
        <v>80</v>
      </c>
      <c r="D743" t="s">
        <v>106</v>
      </c>
      <c r="E743" t="s">
        <v>161</v>
      </c>
      <c r="F743" t="s">
        <v>2374</v>
      </c>
      <c r="G743" t="s">
        <v>215</v>
      </c>
      <c r="H743" t="s">
        <v>134</v>
      </c>
      <c r="I743" t="s">
        <v>135</v>
      </c>
      <c r="J743" t="s">
        <v>136</v>
      </c>
      <c r="K743" t="s">
        <v>137</v>
      </c>
      <c r="L743" t="s">
        <v>2375</v>
      </c>
      <c r="M743" t="s">
        <v>2376</v>
      </c>
      <c r="N743">
        <v>3.9791666659999998</v>
      </c>
      <c r="O743">
        <v>0</v>
      </c>
      <c r="P743">
        <v>69</v>
      </c>
      <c r="Q743">
        <v>0</v>
      </c>
      <c r="R743">
        <v>5</v>
      </c>
      <c r="S743">
        <v>0</v>
      </c>
      <c r="T743">
        <v>5</v>
      </c>
      <c r="U743">
        <v>0</v>
      </c>
      <c r="V743">
        <v>0</v>
      </c>
      <c r="W743">
        <v>0</v>
      </c>
      <c r="X743">
        <v>32.964476506769927</v>
      </c>
      <c r="Y743">
        <v>0</v>
      </c>
      <c r="Z743">
        <v>2.5859543086055004</v>
      </c>
      <c r="AA743">
        <v>0</v>
      </c>
      <c r="AB743">
        <v>1.6373711378620002</v>
      </c>
      <c r="AC743">
        <v>0</v>
      </c>
      <c r="AD743">
        <v>0</v>
      </c>
      <c r="AE743">
        <v>37.187801953237425</v>
      </c>
    </row>
    <row r="744" spans="1:31" x14ac:dyDescent="0.25">
      <c r="A744">
        <v>2158441</v>
      </c>
      <c r="B744">
        <v>1</v>
      </c>
      <c r="C744" t="s">
        <v>81</v>
      </c>
      <c r="D744" t="s">
        <v>118</v>
      </c>
      <c r="E744" t="s">
        <v>131</v>
      </c>
      <c r="F744" t="s">
        <v>2377</v>
      </c>
      <c r="G744" t="s">
        <v>152</v>
      </c>
      <c r="H744" t="s">
        <v>134</v>
      </c>
      <c r="I744" t="s">
        <v>135</v>
      </c>
      <c r="J744" t="s">
        <v>136</v>
      </c>
      <c r="K744" t="s">
        <v>137</v>
      </c>
      <c r="L744" t="s">
        <v>2378</v>
      </c>
      <c r="M744" t="s">
        <v>2379</v>
      </c>
      <c r="N744">
        <v>1.9813888879999999</v>
      </c>
      <c r="O744">
        <v>0</v>
      </c>
      <c r="P744">
        <v>4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2.8195756490674255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2.8195756490674255</v>
      </c>
    </row>
    <row r="745" spans="1:31" x14ac:dyDescent="0.25">
      <c r="A745">
        <v>2158398</v>
      </c>
      <c r="B745">
        <v>1</v>
      </c>
      <c r="C745" t="s">
        <v>80</v>
      </c>
      <c r="D745" t="s">
        <v>93</v>
      </c>
      <c r="E745" t="s">
        <v>174</v>
      </c>
      <c r="F745" t="s">
        <v>2380</v>
      </c>
      <c r="G745" t="s">
        <v>187</v>
      </c>
      <c r="H745" t="s">
        <v>134</v>
      </c>
      <c r="I745" t="s">
        <v>135</v>
      </c>
      <c r="J745" t="s">
        <v>136</v>
      </c>
      <c r="K745" t="s">
        <v>137</v>
      </c>
      <c r="L745" t="s">
        <v>2381</v>
      </c>
      <c r="M745" t="s">
        <v>2382</v>
      </c>
      <c r="N745">
        <v>2.338055555</v>
      </c>
      <c r="O745">
        <v>0</v>
      </c>
      <c r="P745">
        <v>2</v>
      </c>
      <c r="Q745">
        <v>0</v>
      </c>
      <c r="R745">
        <v>3</v>
      </c>
      <c r="S745">
        <v>0</v>
      </c>
      <c r="T745">
        <v>1</v>
      </c>
      <c r="U745">
        <v>0</v>
      </c>
      <c r="V745">
        <v>0</v>
      </c>
      <c r="W745">
        <v>0</v>
      </c>
      <c r="X745">
        <v>7.9970225800399986</v>
      </c>
      <c r="Y745">
        <v>0</v>
      </c>
      <c r="Z745">
        <v>7.5015107754488248</v>
      </c>
      <c r="AA745">
        <v>0</v>
      </c>
      <c r="AB745">
        <v>3.213960253645392</v>
      </c>
      <c r="AC745">
        <v>0</v>
      </c>
      <c r="AD745">
        <v>0</v>
      </c>
      <c r="AE745">
        <v>18.712493609134217</v>
      </c>
    </row>
    <row r="746" spans="1:31" x14ac:dyDescent="0.25">
      <c r="A746">
        <v>2158255</v>
      </c>
      <c r="B746">
        <v>1</v>
      </c>
      <c r="C746" t="s">
        <v>80</v>
      </c>
      <c r="D746" t="s">
        <v>90</v>
      </c>
      <c r="E746" t="s">
        <v>131</v>
      </c>
      <c r="F746" t="s">
        <v>2383</v>
      </c>
      <c r="G746" t="s">
        <v>152</v>
      </c>
      <c r="H746" t="s">
        <v>134</v>
      </c>
      <c r="I746" t="s">
        <v>135</v>
      </c>
      <c r="J746" t="s">
        <v>136</v>
      </c>
      <c r="K746" t="s">
        <v>137</v>
      </c>
      <c r="L746" t="s">
        <v>2384</v>
      </c>
      <c r="M746" t="s">
        <v>2385</v>
      </c>
      <c r="N746">
        <v>1.6383333330000001</v>
      </c>
      <c r="O746">
        <v>0</v>
      </c>
      <c r="P746">
        <v>3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1.7575990182808998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1.7575990182808998</v>
      </c>
    </row>
    <row r="747" spans="1:31" x14ac:dyDescent="0.25">
      <c r="A747">
        <v>2158106</v>
      </c>
      <c r="B747">
        <v>1</v>
      </c>
      <c r="C747" t="s">
        <v>80</v>
      </c>
      <c r="D747" t="s">
        <v>94</v>
      </c>
      <c r="E747" t="s">
        <v>174</v>
      </c>
      <c r="F747" t="s">
        <v>2386</v>
      </c>
      <c r="G747" t="s">
        <v>187</v>
      </c>
      <c r="H747" t="s">
        <v>134</v>
      </c>
      <c r="I747" t="s">
        <v>135</v>
      </c>
      <c r="J747" t="s">
        <v>136</v>
      </c>
      <c r="K747" t="s">
        <v>137</v>
      </c>
      <c r="L747" t="s">
        <v>2387</v>
      </c>
      <c r="M747" t="s">
        <v>2388</v>
      </c>
      <c r="N747">
        <v>3.1355555549999998</v>
      </c>
      <c r="O747">
        <v>0</v>
      </c>
      <c r="P747">
        <v>8</v>
      </c>
      <c r="Q747">
        <v>0</v>
      </c>
      <c r="R747">
        <v>7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6.9333793896566238</v>
      </c>
      <c r="Y747">
        <v>0</v>
      </c>
      <c r="Z747">
        <v>1.2047173790362002</v>
      </c>
      <c r="AA747">
        <v>0</v>
      </c>
      <c r="AB747">
        <v>0</v>
      </c>
      <c r="AC747">
        <v>0</v>
      </c>
      <c r="AD747">
        <v>0</v>
      </c>
      <c r="AE747">
        <v>8.1380967686928241</v>
      </c>
    </row>
    <row r="748" spans="1:31" x14ac:dyDescent="0.25">
      <c r="A748">
        <v>2158129</v>
      </c>
      <c r="B748">
        <v>1</v>
      </c>
      <c r="C748" t="s">
        <v>80</v>
      </c>
      <c r="D748" t="s">
        <v>104</v>
      </c>
      <c r="E748" t="s">
        <v>131</v>
      </c>
      <c r="F748" t="s">
        <v>2389</v>
      </c>
      <c r="G748" t="s">
        <v>133</v>
      </c>
      <c r="H748" t="s">
        <v>134</v>
      </c>
      <c r="I748" t="s">
        <v>135</v>
      </c>
      <c r="J748" t="s">
        <v>136</v>
      </c>
      <c r="K748" t="s">
        <v>137</v>
      </c>
      <c r="L748" t="s">
        <v>2390</v>
      </c>
      <c r="M748" t="s">
        <v>2391</v>
      </c>
      <c r="N748">
        <v>3.929444444</v>
      </c>
      <c r="O748">
        <v>0</v>
      </c>
      <c r="P748">
        <v>4</v>
      </c>
      <c r="Q748">
        <v>0</v>
      </c>
      <c r="R748">
        <v>0</v>
      </c>
      <c r="S748">
        <v>0</v>
      </c>
      <c r="T748">
        <v>1</v>
      </c>
      <c r="U748">
        <v>0</v>
      </c>
      <c r="V748">
        <v>0</v>
      </c>
      <c r="W748">
        <v>0</v>
      </c>
      <c r="X748">
        <v>1.8949030134525</v>
      </c>
      <c r="Y748">
        <v>0</v>
      </c>
      <c r="Z748">
        <v>0</v>
      </c>
      <c r="AA748">
        <v>0</v>
      </c>
      <c r="AB748">
        <v>0.56247852190333325</v>
      </c>
      <c r="AC748">
        <v>0</v>
      </c>
      <c r="AD748">
        <v>0</v>
      </c>
      <c r="AE748">
        <v>2.4573815353558333</v>
      </c>
    </row>
    <row r="749" spans="1:31" x14ac:dyDescent="0.25">
      <c r="A749">
        <v>2158186</v>
      </c>
      <c r="B749">
        <v>1</v>
      </c>
      <c r="C749" t="s">
        <v>80</v>
      </c>
      <c r="D749" t="s">
        <v>108</v>
      </c>
      <c r="E749" t="s">
        <v>174</v>
      </c>
      <c r="F749" t="s">
        <v>2392</v>
      </c>
      <c r="G749" t="s">
        <v>187</v>
      </c>
      <c r="H749" t="s">
        <v>134</v>
      </c>
      <c r="I749" t="s">
        <v>135</v>
      </c>
      <c r="J749" t="s">
        <v>136</v>
      </c>
      <c r="K749" t="s">
        <v>137</v>
      </c>
      <c r="L749" t="s">
        <v>2393</v>
      </c>
      <c r="M749" t="s">
        <v>2394</v>
      </c>
      <c r="N749">
        <v>7.0758333330000003</v>
      </c>
      <c r="O749">
        <v>0</v>
      </c>
      <c r="P749">
        <v>10</v>
      </c>
      <c r="Q749">
        <v>0</v>
      </c>
      <c r="R749">
        <v>2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11.906243645124997</v>
      </c>
      <c r="Y749">
        <v>0</v>
      </c>
      <c r="Z749">
        <v>0.85702826776680019</v>
      </c>
      <c r="AA749">
        <v>0</v>
      </c>
      <c r="AB749">
        <v>0</v>
      </c>
      <c r="AC749">
        <v>0</v>
      </c>
      <c r="AD749">
        <v>0</v>
      </c>
      <c r="AE749">
        <v>12.763271912891797</v>
      </c>
    </row>
    <row r="750" spans="1:31" x14ac:dyDescent="0.25">
      <c r="A750">
        <v>2157937</v>
      </c>
      <c r="B750">
        <v>1</v>
      </c>
      <c r="C750" t="s">
        <v>80</v>
      </c>
      <c r="D750" t="s">
        <v>88</v>
      </c>
      <c r="E750" t="s">
        <v>131</v>
      </c>
      <c r="F750" t="s">
        <v>2395</v>
      </c>
      <c r="G750" t="s">
        <v>133</v>
      </c>
      <c r="H750" t="s">
        <v>134</v>
      </c>
      <c r="I750" t="s">
        <v>135</v>
      </c>
      <c r="J750" t="s">
        <v>136</v>
      </c>
      <c r="K750" t="s">
        <v>137</v>
      </c>
      <c r="L750" t="s">
        <v>2396</v>
      </c>
      <c r="M750" t="s">
        <v>2397</v>
      </c>
      <c r="N750">
        <v>5.6002777769999996</v>
      </c>
      <c r="O750">
        <v>0</v>
      </c>
      <c r="P750">
        <v>1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1.1982156359814666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1.1982156359814666</v>
      </c>
    </row>
    <row r="751" spans="1:31" x14ac:dyDescent="0.25">
      <c r="A751">
        <v>2157894</v>
      </c>
      <c r="B751">
        <v>1</v>
      </c>
      <c r="C751" t="s">
        <v>80</v>
      </c>
      <c r="D751" t="s">
        <v>99</v>
      </c>
      <c r="E751" t="s">
        <v>146</v>
      </c>
      <c r="F751" t="s">
        <v>2398</v>
      </c>
      <c r="G751" t="s">
        <v>167</v>
      </c>
      <c r="H751" t="s">
        <v>143</v>
      </c>
      <c r="I751" t="s">
        <v>135</v>
      </c>
      <c r="J751" t="s">
        <v>136</v>
      </c>
      <c r="K751" t="s">
        <v>137</v>
      </c>
      <c r="L751" t="s">
        <v>2399</v>
      </c>
      <c r="M751" t="s">
        <v>2400</v>
      </c>
      <c r="N751">
        <v>8.198611111</v>
      </c>
      <c r="O751">
        <v>0</v>
      </c>
      <c r="P751">
        <v>70</v>
      </c>
      <c r="Q751">
        <v>0</v>
      </c>
      <c r="R751">
        <v>17</v>
      </c>
      <c r="S751">
        <v>0</v>
      </c>
      <c r="T751">
        <v>18</v>
      </c>
      <c r="U751">
        <v>0</v>
      </c>
      <c r="V751">
        <v>0</v>
      </c>
      <c r="W751">
        <v>0</v>
      </c>
      <c r="X751">
        <v>130.68157619020022</v>
      </c>
      <c r="Y751">
        <v>0</v>
      </c>
      <c r="Z751">
        <v>24.799219141524908</v>
      </c>
      <c r="AA751">
        <v>0</v>
      </c>
      <c r="AB751">
        <v>118.89346447459765</v>
      </c>
      <c r="AC751">
        <v>0</v>
      </c>
      <c r="AD751">
        <v>0</v>
      </c>
      <c r="AE751">
        <v>274.37425980632275</v>
      </c>
    </row>
    <row r="752" spans="1:31" x14ac:dyDescent="0.25">
      <c r="A752">
        <v>2157900</v>
      </c>
      <c r="B752">
        <v>1</v>
      </c>
      <c r="C752" t="s">
        <v>80</v>
      </c>
      <c r="D752" t="s">
        <v>109</v>
      </c>
      <c r="E752" t="s">
        <v>174</v>
      </c>
      <c r="F752" t="s">
        <v>2401</v>
      </c>
      <c r="G752" t="s">
        <v>187</v>
      </c>
      <c r="H752" t="s">
        <v>134</v>
      </c>
      <c r="I752" t="s">
        <v>135</v>
      </c>
      <c r="J752" t="s">
        <v>136</v>
      </c>
      <c r="K752" t="s">
        <v>137</v>
      </c>
      <c r="L752" t="s">
        <v>2402</v>
      </c>
      <c r="M752" t="s">
        <v>2403</v>
      </c>
      <c r="N752">
        <v>4.3916666659999999</v>
      </c>
      <c r="O752">
        <v>0</v>
      </c>
      <c r="P752">
        <v>13</v>
      </c>
      <c r="Q752">
        <v>0</v>
      </c>
      <c r="R752">
        <v>0</v>
      </c>
      <c r="S752">
        <v>0</v>
      </c>
      <c r="T752">
        <v>4</v>
      </c>
      <c r="U752">
        <v>0</v>
      </c>
      <c r="V752">
        <v>0</v>
      </c>
      <c r="W752">
        <v>0</v>
      </c>
      <c r="X752">
        <v>8.1638240753067013</v>
      </c>
      <c r="Y752">
        <v>0</v>
      </c>
      <c r="Z752">
        <v>0</v>
      </c>
      <c r="AA752">
        <v>0</v>
      </c>
      <c r="AB752">
        <v>2.0738208481511999</v>
      </c>
      <c r="AC752">
        <v>0</v>
      </c>
      <c r="AD752">
        <v>0</v>
      </c>
      <c r="AE752">
        <v>10.237644923457902</v>
      </c>
    </row>
    <row r="753" spans="1:31" x14ac:dyDescent="0.25">
      <c r="A753">
        <v>2157794</v>
      </c>
      <c r="B753">
        <v>1</v>
      </c>
      <c r="C753" t="s">
        <v>81</v>
      </c>
      <c r="D753" t="s">
        <v>128</v>
      </c>
      <c r="E753" t="s">
        <v>196</v>
      </c>
      <c r="F753" t="s">
        <v>2404</v>
      </c>
      <c r="G753" t="s">
        <v>142</v>
      </c>
      <c r="H753" t="s">
        <v>143</v>
      </c>
      <c r="I753" t="s">
        <v>135</v>
      </c>
      <c r="J753" t="s">
        <v>136</v>
      </c>
      <c r="K753" t="s">
        <v>137</v>
      </c>
      <c r="L753" t="s">
        <v>2405</v>
      </c>
      <c r="M753" t="s">
        <v>2406</v>
      </c>
      <c r="N753">
        <v>0.37583333299999999</v>
      </c>
      <c r="O753">
        <v>6</v>
      </c>
      <c r="P753">
        <v>1247</v>
      </c>
      <c r="Q753">
        <v>21</v>
      </c>
      <c r="R753">
        <v>16</v>
      </c>
      <c r="S753">
        <v>11</v>
      </c>
      <c r="T753">
        <v>88</v>
      </c>
      <c r="U753">
        <v>0</v>
      </c>
      <c r="V753">
        <v>0</v>
      </c>
      <c r="W753">
        <v>0.49343453485699995</v>
      </c>
      <c r="X753">
        <v>45.154708291294902</v>
      </c>
      <c r="Y753">
        <v>35.773824650362428</v>
      </c>
      <c r="Z753">
        <v>0.86791812251760003</v>
      </c>
      <c r="AA753">
        <v>16.683194022751305</v>
      </c>
      <c r="AB753">
        <v>4.6449232254200421</v>
      </c>
      <c r="AC753">
        <v>0</v>
      </c>
      <c r="AD753">
        <v>0</v>
      </c>
      <c r="AE753">
        <v>103.61800284720329</v>
      </c>
    </row>
    <row r="754" spans="1:31" x14ac:dyDescent="0.25">
      <c r="A754">
        <v>2157751</v>
      </c>
      <c r="B754">
        <v>1</v>
      </c>
      <c r="C754" t="s">
        <v>80</v>
      </c>
      <c r="D754" t="s">
        <v>83</v>
      </c>
      <c r="E754" t="s">
        <v>161</v>
      </c>
      <c r="F754" t="s">
        <v>2407</v>
      </c>
      <c r="G754" t="s">
        <v>215</v>
      </c>
      <c r="H754" t="s">
        <v>134</v>
      </c>
      <c r="I754" t="s">
        <v>135</v>
      </c>
      <c r="J754" t="s">
        <v>136</v>
      </c>
      <c r="K754" t="s">
        <v>137</v>
      </c>
      <c r="L754" t="s">
        <v>2408</v>
      </c>
      <c r="M754" t="s">
        <v>2409</v>
      </c>
      <c r="N754">
        <v>1.195277777</v>
      </c>
      <c r="O754">
        <v>0</v>
      </c>
      <c r="P754">
        <v>35</v>
      </c>
      <c r="Q754">
        <v>0</v>
      </c>
      <c r="R754">
        <v>2</v>
      </c>
      <c r="S754">
        <v>0</v>
      </c>
      <c r="T754">
        <v>2</v>
      </c>
      <c r="U754">
        <v>0</v>
      </c>
      <c r="V754">
        <v>0</v>
      </c>
      <c r="W754">
        <v>0</v>
      </c>
      <c r="X754">
        <v>17.111840448333844</v>
      </c>
      <c r="Y754">
        <v>0</v>
      </c>
      <c r="Z754">
        <v>7.3595741833674655</v>
      </c>
      <c r="AA754">
        <v>0</v>
      </c>
      <c r="AB754">
        <v>1.689774001815147</v>
      </c>
      <c r="AC754">
        <v>0</v>
      </c>
      <c r="AD754">
        <v>0</v>
      </c>
      <c r="AE754">
        <v>26.161188633516453</v>
      </c>
    </row>
    <row r="755" spans="1:31" x14ac:dyDescent="0.25">
      <c r="A755">
        <v>2158292</v>
      </c>
      <c r="B755">
        <v>1</v>
      </c>
      <c r="C755" t="s">
        <v>80</v>
      </c>
      <c r="D755" t="s">
        <v>99</v>
      </c>
      <c r="E755" t="s">
        <v>174</v>
      </c>
      <c r="F755" t="s">
        <v>2410</v>
      </c>
      <c r="G755" t="s">
        <v>187</v>
      </c>
      <c r="H755" t="s">
        <v>134</v>
      </c>
      <c r="I755" t="s">
        <v>135</v>
      </c>
      <c r="J755" t="s">
        <v>136</v>
      </c>
      <c r="K755" t="s">
        <v>137</v>
      </c>
      <c r="L755" t="s">
        <v>2411</v>
      </c>
      <c r="M755" t="s">
        <v>2412</v>
      </c>
      <c r="N755">
        <v>7.5019444440000003</v>
      </c>
      <c r="O755">
        <v>0</v>
      </c>
      <c r="P755">
        <v>12</v>
      </c>
      <c r="Q755">
        <v>0</v>
      </c>
      <c r="R755">
        <v>0</v>
      </c>
      <c r="S755">
        <v>0</v>
      </c>
      <c r="T755">
        <v>8</v>
      </c>
      <c r="U755">
        <v>0</v>
      </c>
      <c r="V755">
        <v>0</v>
      </c>
      <c r="W755">
        <v>0</v>
      </c>
      <c r="X755">
        <v>22.058762357951643</v>
      </c>
      <c r="Y755">
        <v>0</v>
      </c>
      <c r="Z755">
        <v>0</v>
      </c>
      <c r="AA755">
        <v>0</v>
      </c>
      <c r="AB755">
        <v>74.070603179912652</v>
      </c>
      <c r="AC755">
        <v>0</v>
      </c>
      <c r="AD755">
        <v>0</v>
      </c>
      <c r="AE755">
        <v>96.129365537864288</v>
      </c>
    </row>
    <row r="756" spans="1:31" x14ac:dyDescent="0.25">
      <c r="A756">
        <v>2157943</v>
      </c>
      <c r="B756">
        <v>1</v>
      </c>
      <c r="C756" t="s">
        <v>80</v>
      </c>
      <c r="D756" t="s">
        <v>101</v>
      </c>
      <c r="E756" t="s">
        <v>140</v>
      </c>
      <c r="F756" t="s">
        <v>2413</v>
      </c>
      <c r="G756" t="s">
        <v>226</v>
      </c>
      <c r="H756" t="s">
        <v>143</v>
      </c>
      <c r="I756" t="s">
        <v>135</v>
      </c>
      <c r="J756" t="s">
        <v>136</v>
      </c>
      <c r="K756" t="s">
        <v>236</v>
      </c>
      <c r="L756" t="s">
        <v>2414</v>
      </c>
      <c r="M756" t="s">
        <v>2415</v>
      </c>
      <c r="N756">
        <v>0.5575</v>
      </c>
      <c r="O756">
        <v>0</v>
      </c>
      <c r="P756">
        <v>1557</v>
      </c>
      <c r="Q756">
        <v>0</v>
      </c>
      <c r="R756">
        <v>1</v>
      </c>
      <c r="S756">
        <v>1</v>
      </c>
      <c r="T756">
        <v>55</v>
      </c>
      <c r="U756">
        <v>1</v>
      </c>
      <c r="V756">
        <v>0</v>
      </c>
      <c r="W756">
        <v>0</v>
      </c>
      <c r="X756">
        <v>199.64103917877767</v>
      </c>
      <c r="Y756">
        <v>0</v>
      </c>
      <c r="Z756">
        <v>5.2162869609900006E-2</v>
      </c>
      <c r="AA756">
        <v>6.4940754558480007</v>
      </c>
      <c r="AB756">
        <v>39.518946228869652</v>
      </c>
      <c r="AC756">
        <v>61.418297184786368</v>
      </c>
      <c r="AD756">
        <v>0</v>
      </c>
      <c r="AE756">
        <v>307.12452091789157</v>
      </c>
    </row>
    <row r="757" spans="1:31" x14ac:dyDescent="0.25">
      <c r="A757">
        <v>2158584</v>
      </c>
      <c r="B757">
        <v>1</v>
      </c>
      <c r="C757" t="s">
        <v>80</v>
      </c>
      <c r="D757" t="s">
        <v>92</v>
      </c>
      <c r="E757" t="s">
        <v>174</v>
      </c>
      <c r="F757" t="s">
        <v>2416</v>
      </c>
      <c r="G757" t="s">
        <v>384</v>
      </c>
      <c r="H757" t="s">
        <v>134</v>
      </c>
      <c r="I757" t="s">
        <v>135</v>
      </c>
      <c r="J757" t="s">
        <v>136</v>
      </c>
      <c r="K757" t="s">
        <v>137</v>
      </c>
      <c r="L757" t="s">
        <v>2417</v>
      </c>
      <c r="M757" t="s">
        <v>2418</v>
      </c>
      <c r="N757">
        <v>2.2808333329999999</v>
      </c>
      <c r="O757">
        <v>0</v>
      </c>
      <c r="P757">
        <v>8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4.9359450211188003</v>
      </c>
      <c r="Y757">
        <v>0</v>
      </c>
      <c r="Z757">
        <v>0.34854650393750003</v>
      </c>
      <c r="AA757">
        <v>0</v>
      </c>
      <c r="AB757">
        <v>0</v>
      </c>
      <c r="AC757">
        <v>0</v>
      </c>
      <c r="AD757">
        <v>0</v>
      </c>
      <c r="AE757">
        <v>5.2844915250563007</v>
      </c>
    </row>
    <row r="758" spans="1:31" x14ac:dyDescent="0.25">
      <c r="A758">
        <v>2157909</v>
      </c>
      <c r="B758">
        <v>1</v>
      </c>
      <c r="C758" t="s">
        <v>80</v>
      </c>
      <c r="D758" t="s">
        <v>106</v>
      </c>
      <c r="E758" t="s">
        <v>140</v>
      </c>
      <c r="F758" t="s">
        <v>2419</v>
      </c>
      <c r="G758" t="s">
        <v>142</v>
      </c>
      <c r="H758" t="s">
        <v>143</v>
      </c>
      <c r="I758" t="s">
        <v>135</v>
      </c>
      <c r="J758" t="s">
        <v>136</v>
      </c>
      <c r="K758" t="s">
        <v>137</v>
      </c>
      <c r="L758" t="s">
        <v>2420</v>
      </c>
      <c r="M758" t="s">
        <v>2421</v>
      </c>
      <c r="N758">
        <v>2.1263888880000001</v>
      </c>
      <c r="O758">
        <v>7</v>
      </c>
      <c r="P758">
        <v>2139</v>
      </c>
      <c r="Q758">
        <v>58</v>
      </c>
      <c r="R758">
        <v>235</v>
      </c>
      <c r="S758">
        <v>24</v>
      </c>
      <c r="T758">
        <v>304</v>
      </c>
      <c r="U758">
        <v>0</v>
      </c>
      <c r="V758">
        <v>0</v>
      </c>
      <c r="W758">
        <v>4.3896538805264997</v>
      </c>
      <c r="X758">
        <v>768.61421528630012</v>
      </c>
      <c r="Y758">
        <v>208.60544995304542</v>
      </c>
      <c r="Z758">
        <v>411.32141987219995</v>
      </c>
      <c r="AA758">
        <v>189.13918835184506</v>
      </c>
      <c r="AB758">
        <v>438.683321043962</v>
      </c>
      <c r="AC758">
        <v>0</v>
      </c>
      <c r="AD758">
        <v>0</v>
      </c>
      <c r="AE758">
        <v>2020.7532483878788</v>
      </c>
    </row>
    <row r="759" spans="1:31" x14ac:dyDescent="0.25">
      <c r="A759">
        <v>2158218</v>
      </c>
      <c r="B759">
        <v>1</v>
      </c>
      <c r="C759" t="s">
        <v>80</v>
      </c>
      <c r="D759" t="s">
        <v>93</v>
      </c>
      <c r="E759" t="s">
        <v>174</v>
      </c>
      <c r="F759" t="s">
        <v>2422</v>
      </c>
      <c r="G759" t="s">
        <v>187</v>
      </c>
      <c r="H759" t="s">
        <v>134</v>
      </c>
      <c r="I759" t="s">
        <v>135</v>
      </c>
      <c r="J759" t="s">
        <v>136</v>
      </c>
      <c r="K759" t="s">
        <v>137</v>
      </c>
      <c r="L759" t="s">
        <v>2423</v>
      </c>
      <c r="M759" t="s">
        <v>2424</v>
      </c>
      <c r="N759">
        <v>1.909444444</v>
      </c>
      <c r="O759">
        <v>0</v>
      </c>
      <c r="P759">
        <v>10</v>
      </c>
      <c r="Q759">
        <v>0</v>
      </c>
      <c r="R759">
        <v>1</v>
      </c>
      <c r="S759">
        <v>0</v>
      </c>
      <c r="T759">
        <v>4</v>
      </c>
      <c r="U759">
        <v>0</v>
      </c>
      <c r="V759">
        <v>0</v>
      </c>
      <c r="W759">
        <v>0</v>
      </c>
      <c r="X759">
        <v>3.7819666180023828</v>
      </c>
      <c r="Y759">
        <v>0</v>
      </c>
      <c r="Z759">
        <v>0.15939309775560001</v>
      </c>
      <c r="AA759">
        <v>0</v>
      </c>
      <c r="AB759">
        <v>0.21320739778800002</v>
      </c>
      <c r="AC759">
        <v>0</v>
      </c>
      <c r="AD759">
        <v>0</v>
      </c>
      <c r="AE759">
        <v>4.1545671135459834</v>
      </c>
    </row>
    <row r="760" spans="1:31" x14ac:dyDescent="0.25">
      <c r="A760">
        <v>2157886</v>
      </c>
      <c r="B760">
        <v>1</v>
      </c>
      <c r="C760" t="s">
        <v>80</v>
      </c>
      <c r="D760" t="s">
        <v>99</v>
      </c>
      <c r="E760" t="s">
        <v>174</v>
      </c>
      <c r="F760" t="s">
        <v>2425</v>
      </c>
      <c r="G760" t="s">
        <v>187</v>
      </c>
      <c r="H760" t="s">
        <v>134</v>
      </c>
      <c r="I760" t="s">
        <v>135</v>
      </c>
      <c r="J760" t="s">
        <v>136</v>
      </c>
      <c r="K760" t="s">
        <v>137</v>
      </c>
      <c r="L760" t="s">
        <v>2426</v>
      </c>
      <c r="M760" t="s">
        <v>2427</v>
      </c>
      <c r="N760">
        <v>13.978888888</v>
      </c>
      <c r="O760">
        <v>0</v>
      </c>
      <c r="P760">
        <v>2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43.235598172120191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43.235598172120191</v>
      </c>
    </row>
    <row r="761" spans="1:31" x14ac:dyDescent="0.25">
      <c r="A761">
        <v>2157863</v>
      </c>
      <c r="B761">
        <v>1</v>
      </c>
      <c r="C761" t="s">
        <v>81</v>
      </c>
      <c r="D761" t="s">
        <v>128</v>
      </c>
      <c r="E761" t="s">
        <v>174</v>
      </c>
      <c r="F761" t="s">
        <v>2428</v>
      </c>
      <c r="G761" t="s">
        <v>187</v>
      </c>
      <c r="H761" t="s">
        <v>134</v>
      </c>
      <c r="I761" t="s">
        <v>135</v>
      </c>
      <c r="J761" t="s">
        <v>136</v>
      </c>
      <c r="K761" t="s">
        <v>137</v>
      </c>
      <c r="L761" t="s">
        <v>2429</v>
      </c>
      <c r="M761" t="s">
        <v>2430</v>
      </c>
      <c r="N761">
        <v>10.692500000000001</v>
      </c>
      <c r="O761">
        <v>0</v>
      </c>
      <c r="P761">
        <v>6</v>
      </c>
      <c r="Q761">
        <v>0</v>
      </c>
      <c r="R761">
        <v>0</v>
      </c>
      <c r="S761">
        <v>0</v>
      </c>
      <c r="T761">
        <v>1</v>
      </c>
      <c r="U761">
        <v>0</v>
      </c>
      <c r="V761">
        <v>0</v>
      </c>
      <c r="W761">
        <v>0</v>
      </c>
      <c r="X761">
        <v>17.382582021866504</v>
      </c>
      <c r="Y761">
        <v>0</v>
      </c>
      <c r="Z761">
        <v>0</v>
      </c>
      <c r="AA761">
        <v>0</v>
      </c>
      <c r="AB761">
        <v>6.782320010595499</v>
      </c>
      <c r="AC761">
        <v>0</v>
      </c>
      <c r="AD761">
        <v>0</v>
      </c>
      <c r="AE761">
        <v>24.164902032462003</v>
      </c>
    </row>
    <row r="762" spans="1:31" x14ac:dyDescent="0.25">
      <c r="A762">
        <v>2158381</v>
      </c>
      <c r="B762">
        <v>1</v>
      </c>
      <c r="C762" t="s">
        <v>81</v>
      </c>
      <c r="D762" t="s">
        <v>128</v>
      </c>
      <c r="E762" t="s">
        <v>196</v>
      </c>
      <c r="F762" t="s">
        <v>794</v>
      </c>
      <c r="G762" t="s">
        <v>142</v>
      </c>
      <c r="H762" t="s">
        <v>143</v>
      </c>
      <c r="I762" t="s">
        <v>135</v>
      </c>
      <c r="J762" t="s">
        <v>136</v>
      </c>
      <c r="K762" t="s">
        <v>137</v>
      </c>
      <c r="L762" t="s">
        <v>2431</v>
      </c>
      <c r="M762" t="s">
        <v>2432</v>
      </c>
      <c r="N762">
        <v>3.0666666660000002</v>
      </c>
      <c r="O762">
        <v>1</v>
      </c>
      <c r="P762">
        <v>552</v>
      </c>
      <c r="Q762">
        <v>2</v>
      </c>
      <c r="R762">
        <v>3</v>
      </c>
      <c r="S762">
        <v>3</v>
      </c>
      <c r="T762">
        <v>38</v>
      </c>
      <c r="U762">
        <v>0</v>
      </c>
      <c r="V762">
        <v>0</v>
      </c>
      <c r="W762">
        <v>0.7914387491999999</v>
      </c>
      <c r="X762">
        <v>197.30335384044733</v>
      </c>
      <c r="Y762">
        <v>3.8571606665929998</v>
      </c>
      <c r="Z762">
        <v>1.1180551562990002</v>
      </c>
      <c r="AA762">
        <v>30.666772453399005</v>
      </c>
      <c r="AB762">
        <v>45.579665846893825</v>
      </c>
      <c r="AC762">
        <v>0</v>
      </c>
      <c r="AD762">
        <v>0</v>
      </c>
      <c r="AE762">
        <v>279.31644671283215</v>
      </c>
    </row>
    <row r="763" spans="1:31" x14ac:dyDescent="0.25">
      <c r="A763">
        <v>2158049</v>
      </c>
      <c r="B763">
        <v>1</v>
      </c>
      <c r="C763" t="s">
        <v>80</v>
      </c>
      <c r="D763" t="s">
        <v>104</v>
      </c>
      <c r="E763" t="s">
        <v>131</v>
      </c>
      <c r="F763" t="s">
        <v>2433</v>
      </c>
      <c r="G763" t="s">
        <v>152</v>
      </c>
      <c r="H763" t="s">
        <v>134</v>
      </c>
      <c r="I763" t="s">
        <v>135</v>
      </c>
      <c r="J763" t="s">
        <v>136</v>
      </c>
      <c r="K763" t="s">
        <v>137</v>
      </c>
      <c r="L763" t="s">
        <v>2434</v>
      </c>
      <c r="M763" t="s">
        <v>2435</v>
      </c>
      <c r="N763">
        <v>4.7225000000000001</v>
      </c>
      <c r="O763">
        <v>0</v>
      </c>
      <c r="P763">
        <v>1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2.5590043759087502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2.5590043759087502</v>
      </c>
    </row>
    <row r="764" spans="1:31" x14ac:dyDescent="0.25">
      <c r="A764">
        <v>2158404</v>
      </c>
      <c r="B764">
        <v>1</v>
      </c>
      <c r="C764" t="s">
        <v>81</v>
      </c>
      <c r="D764" t="s">
        <v>120</v>
      </c>
      <c r="E764" t="s">
        <v>174</v>
      </c>
      <c r="F764" t="s">
        <v>2436</v>
      </c>
      <c r="G764" t="s">
        <v>187</v>
      </c>
      <c r="H764" t="s">
        <v>134</v>
      </c>
      <c r="I764" t="s">
        <v>135</v>
      </c>
      <c r="J764" t="s">
        <v>136</v>
      </c>
      <c r="K764" t="s">
        <v>137</v>
      </c>
      <c r="L764" t="s">
        <v>2437</v>
      </c>
      <c r="M764" t="s">
        <v>2438</v>
      </c>
      <c r="N764">
        <v>2.4655555549999999</v>
      </c>
      <c r="O764">
        <v>0</v>
      </c>
      <c r="P764">
        <v>31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14.725895874399228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14.725895874399228</v>
      </c>
    </row>
    <row r="765" spans="1:31" x14ac:dyDescent="0.25">
      <c r="A765">
        <v>2158450</v>
      </c>
      <c r="B765">
        <v>1</v>
      </c>
      <c r="C765" t="s">
        <v>80</v>
      </c>
      <c r="D765" t="s">
        <v>87</v>
      </c>
      <c r="E765" t="s">
        <v>140</v>
      </c>
      <c r="F765" t="s">
        <v>2439</v>
      </c>
      <c r="G765" t="s">
        <v>142</v>
      </c>
      <c r="H765" t="s">
        <v>143</v>
      </c>
      <c r="I765" t="s">
        <v>135</v>
      </c>
      <c r="J765" t="s">
        <v>136</v>
      </c>
      <c r="K765" t="s">
        <v>137</v>
      </c>
      <c r="L765" t="s">
        <v>2440</v>
      </c>
      <c r="M765" t="s">
        <v>2441</v>
      </c>
      <c r="N765">
        <v>1.9097222220000001</v>
      </c>
      <c r="O765">
        <v>0</v>
      </c>
      <c r="P765">
        <v>105</v>
      </c>
      <c r="Q765">
        <v>0</v>
      </c>
      <c r="R765">
        <v>0</v>
      </c>
      <c r="S765">
        <v>6</v>
      </c>
      <c r="T765">
        <v>24</v>
      </c>
      <c r="U765">
        <v>14</v>
      </c>
      <c r="V765">
        <v>7</v>
      </c>
      <c r="W765">
        <v>0</v>
      </c>
      <c r="X765">
        <v>65.948758464125149</v>
      </c>
      <c r="Y765">
        <v>0</v>
      </c>
      <c r="Z765">
        <v>0</v>
      </c>
      <c r="AA765">
        <v>88.042133273375143</v>
      </c>
      <c r="AB765">
        <v>176.92623931426749</v>
      </c>
      <c r="AC765">
        <v>862.45077510633132</v>
      </c>
      <c r="AD765">
        <v>76.889580395018939</v>
      </c>
      <c r="AE765">
        <v>1270.2574865531183</v>
      </c>
    </row>
    <row r="766" spans="1:31" x14ac:dyDescent="0.25">
      <c r="A766">
        <v>2158055</v>
      </c>
      <c r="B766">
        <v>1</v>
      </c>
      <c r="C766" t="s">
        <v>80</v>
      </c>
      <c r="D766" t="s">
        <v>83</v>
      </c>
      <c r="E766" t="s">
        <v>146</v>
      </c>
      <c r="F766" t="s">
        <v>2442</v>
      </c>
      <c r="G766" t="s">
        <v>142</v>
      </c>
      <c r="H766" t="s">
        <v>143</v>
      </c>
      <c r="I766" t="s">
        <v>135</v>
      </c>
      <c r="J766" t="s">
        <v>136</v>
      </c>
      <c r="K766" t="s">
        <v>137</v>
      </c>
      <c r="L766" t="s">
        <v>2443</v>
      </c>
      <c r="M766" t="s">
        <v>2444</v>
      </c>
      <c r="N766">
        <v>0.48583333299999998</v>
      </c>
      <c r="O766">
        <v>0</v>
      </c>
      <c r="P766">
        <v>129</v>
      </c>
      <c r="Q766">
        <v>0</v>
      </c>
      <c r="R766">
        <v>1</v>
      </c>
      <c r="S766">
        <v>21</v>
      </c>
      <c r="T766">
        <v>12</v>
      </c>
      <c r="U766">
        <v>14</v>
      </c>
      <c r="V766">
        <v>2</v>
      </c>
      <c r="W766">
        <v>0</v>
      </c>
      <c r="X766">
        <v>20.72027613469999</v>
      </c>
      <c r="Y766">
        <v>0</v>
      </c>
      <c r="Z766">
        <v>5.187499956000001E-2</v>
      </c>
      <c r="AA766">
        <v>163.0885774310168</v>
      </c>
      <c r="AB766">
        <v>4.9865770878096676</v>
      </c>
      <c r="AC766">
        <v>430.86555869809501</v>
      </c>
      <c r="AD766">
        <v>74.952597203853514</v>
      </c>
      <c r="AE766">
        <v>694.66546155503499</v>
      </c>
    </row>
    <row r="767" spans="1:31" x14ac:dyDescent="0.25">
      <c r="A767">
        <v>2158318</v>
      </c>
      <c r="B767">
        <v>1</v>
      </c>
      <c r="C767" t="s">
        <v>80</v>
      </c>
      <c r="D767" t="s">
        <v>89</v>
      </c>
      <c r="E767" t="s">
        <v>131</v>
      </c>
      <c r="F767" t="s">
        <v>2445</v>
      </c>
      <c r="G767" t="s">
        <v>300</v>
      </c>
      <c r="H767" t="s">
        <v>134</v>
      </c>
      <c r="I767" t="s">
        <v>135</v>
      </c>
      <c r="J767" t="s">
        <v>3</v>
      </c>
      <c r="K767" t="s">
        <v>137</v>
      </c>
      <c r="L767" t="s">
        <v>2446</v>
      </c>
      <c r="M767" t="s">
        <v>2447</v>
      </c>
      <c r="N767">
        <v>4.1802777769999997</v>
      </c>
      <c r="O767">
        <v>0</v>
      </c>
      <c r="P767">
        <v>1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0.38183701766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0.38183701766</v>
      </c>
    </row>
    <row r="768" spans="1:31" x14ac:dyDescent="0.25">
      <c r="A768">
        <v>2158613</v>
      </c>
      <c r="B768">
        <v>1</v>
      </c>
      <c r="C768" t="s">
        <v>81</v>
      </c>
      <c r="D768" t="s">
        <v>118</v>
      </c>
      <c r="E768" t="s">
        <v>174</v>
      </c>
      <c r="F768" t="s">
        <v>2448</v>
      </c>
      <c r="G768" t="s">
        <v>187</v>
      </c>
      <c r="H768" t="s">
        <v>134</v>
      </c>
      <c r="I768" t="s">
        <v>135</v>
      </c>
      <c r="J768" t="s">
        <v>136</v>
      </c>
      <c r="K768" t="s">
        <v>137</v>
      </c>
      <c r="L768" t="s">
        <v>2449</v>
      </c>
      <c r="M768" t="s">
        <v>2450</v>
      </c>
      <c r="N768">
        <v>0.53666666600000001</v>
      </c>
      <c r="O768">
        <v>0</v>
      </c>
      <c r="P768">
        <v>31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2.3831343958520663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2.3831343958520663</v>
      </c>
    </row>
    <row r="769" spans="1:31" x14ac:dyDescent="0.25">
      <c r="A769">
        <v>2157926</v>
      </c>
      <c r="B769">
        <v>1</v>
      </c>
      <c r="C769" t="s">
        <v>80</v>
      </c>
      <c r="D769" t="s">
        <v>97</v>
      </c>
      <c r="E769" t="s">
        <v>174</v>
      </c>
      <c r="F769" t="s">
        <v>2451</v>
      </c>
      <c r="G769" t="s">
        <v>187</v>
      </c>
      <c r="H769" t="s">
        <v>134</v>
      </c>
      <c r="I769" t="s">
        <v>135</v>
      </c>
      <c r="J769" t="s">
        <v>136</v>
      </c>
      <c r="K769" t="s">
        <v>137</v>
      </c>
      <c r="L769" t="s">
        <v>2452</v>
      </c>
      <c r="M769" t="s">
        <v>2453</v>
      </c>
      <c r="N769">
        <v>1.5277777770000001</v>
      </c>
      <c r="O769">
        <v>0</v>
      </c>
      <c r="P769">
        <v>64</v>
      </c>
      <c r="Q769">
        <v>0</v>
      </c>
      <c r="R769">
        <v>0</v>
      </c>
      <c r="S769">
        <v>0</v>
      </c>
      <c r="T769">
        <v>2</v>
      </c>
      <c r="U769">
        <v>0</v>
      </c>
      <c r="V769">
        <v>0</v>
      </c>
      <c r="W769">
        <v>0</v>
      </c>
      <c r="X769">
        <v>41.063615784889507</v>
      </c>
      <c r="Y769">
        <v>0</v>
      </c>
      <c r="Z769">
        <v>0</v>
      </c>
      <c r="AA769">
        <v>0</v>
      </c>
      <c r="AB769">
        <v>1.1640336963126667</v>
      </c>
      <c r="AC769">
        <v>0</v>
      </c>
      <c r="AD769">
        <v>0</v>
      </c>
      <c r="AE769">
        <v>42.227649481202171</v>
      </c>
    </row>
    <row r="770" spans="1:31" x14ac:dyDescent="0.25">
      <c r="A770">
        <v>2157823</v>
      </c>
      <c r="B770">
        <v>1</v>
      </c>
      <c r="C770" t="s">
        <v>80</v>
      </c>
      <c r="D770" t="s">
        <v>105</v>
      </c>
      <c r="E770" t="s">
        <v>174</v>
      </c>
      <c r="F770" t="s">
        <v>2454</v>
      </c>
      <c r="G770" t="s">
        <v>187</v>
      </c>
      <c r="H770" t="s">
        <v>134</v>
      </c>
      <c r="I770" t="s">
        <v>135</v>
      </c>
      <c r="J770" t="s">
        <v>136</v>
      </c>
      <c r="K770" t="s">
        <v>137</v>
      </c>
      <c r="L770" t="s">
        <v>2455</v>
      </c>
      <c r="M770" t="s">
        <v>2456</v>
      </c>
      <c r="N770">
        <v>1.1530555549999999</v>
      </c>
      <c r="O770">
        <v>0</v>
      </c>
      <c r="P770">
        <v>167</v>
      </c>
      <c r="Q770">
        <v>0</v>
      </c>
      <c r="R770">
        <v>0</v>
      </c>
      <c r="S770">
        <v>0</v>
      </c>
      <c r="T770">
        <v>10</v>
      </c>
      <c r="U770">
        <v>0</v>
      </c>
      <c r="V770">
        <v>0</v>
      </c>
      <c r="W770">
        <v>0</v>
      </c>
      <c r="X770">
        <v>43.672740824078318</v>
      </c>
      <c r="Y770">
        <v>0</v>
      </c>
      <c r="Z770">
        <v>0</v>
      </c>
      <c r="AA770">
        <v>0</v>
      </c>
      <c r="AB770">
        <v>2.097230903976667</v>
      </c>
      <c r="AC770">
        <v>0</v>
      </c>
      <c r="AD770">
        <v>0</v>
      </c>
      <c r="AE770">
        <v>45.769971728054983</v>
      </c>
    </row>
    <row r="771" spans="1:31" x14ac:dyDescent="0.25">
      <c r="A771">
        <v>2158072</v>
      </c>
      <c r="B771">
        <v>1</v>
      </c>
      <c r="C771" t="s">
        <v>81</v>
      </c>
      <c r="D771" t="s">
        <v>122</v>
      </c>
      <c r="E771" t="s">
        <v>131</v>
      </c>
      <c r="F771" t="s">
        <v>2457</v>
      </c>
      <c r="G771" t="s">
        <v>152</v>
      </c>
      <c r="H771" t="s">
        <v>134</v>
      </c>
      <c r="I771" t="s">
        <v>135</v>
      </c>
      <c r="J771" t="s">
        <v>136</v>
      </c>
      <c r="K771" t="s">
        <v>137</v>
      </c>
      <c r="L771" t="s">
        <v>2458</v>
      </c>
      <c r="M771" t="s">
        <v>2459</v>
      </c>
      <c r="N771">
        <v>2.2291666659999998</v>
      </c>
      <c r="O771">
        <v>0</v>
      </c>
      <c r="P771">
        <v>2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0.46475708005601668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0.46475708005601668</v>
      </c>
    </row>
    <row r="772" spans="1:31" x14ac:dyDescent="0.25">
      <c r="A772">
        <v>2158464</v>
      </c>
      <c r="B772">
        <v>1</v>
      </c>
      <c r="C772" t="s">
        <v>80</v>
      </c>
      <c r="D772" t="s">
        <v>107</v>
      </c>
      <c r="E772" t="s">
        <v>196</v>
      </c>
      <c r="F772" t="s">
        <v>2460</v>
      </c>
      <c r="G772" t="s">
        <v>142</v>
      </c>
      <c r="H772" t="s">
        <v>143</v>
      </c>
      <c r="I772" t="s">
        <v>135</v>
      </c>
      <c r="J772" t="s">
        <v>136</v>
      </c>
      <c r="K772" t="s">
        <v>137</v>
      </c>
      <c r="L772" t="s">
        <v>2461</v>
      </c>
      <c r="M772" t="s">
        <v>2462</v>
      </c>
      <c r="N772">
        <v>1.0661111109999999</v>
      </c>
      <c r="O772">
        <v>1</v>
      </c>
      <c r="P772">
        <v>1753</v>
      </c>
      <c r="Q772">
        <v>0</v>
      </c>
      <c r="R772">
        <v>1</v>
      </c>
      <c r="S772">
        <v>0</v>
      </c>
      <c r="T772">
        <v>71</v>
      </c>
      <c r="U772">
        <v>0</v>
      </c>
      <c r="V772">
        <v>2</v>
      </c>
      <c r="W772">
        <v>20.482961565209848</v>
      </c>
      <c r="X772">
        <v>310.41595980472908</v>
      </c>
      <c r="Y772">
        <v>0</v>
      </c>
      <c r="Z772">
        <v>9.7475304034533333E-2</v>
      </c>
      <c r="AA772">
        <v>0</v>
      </c>
      <c r="AB772">
        <v>48.748506829706642</v>
      </c>
      <c r="AC772">
        <v>0</v>
      </c>
      <c r="AD772">
        <v>0.64186295131185001</v>
      </c>
      <c r="AE772">
        <v>380.38676645499197</v>
      </c>
    </row>
    <row r="773" spans="1:31" x14ac:dyDescent="0.25">
      <c r="A773">
        <v>2158364</v>
      </c>
      <c r="B773">
        <v>1</v>
      </c>
      <c r="C773" t="s">
        <v>80</v>
      </c>
      <c r="D773" t="s">
        <v>108</v>
      </c>
      <c r="E773" t="s">
        <v>196</v>
      </c>
      <c r="F773" t="s">
        <v>2463</v>
      </c>
      <c r="G773" t="s">
        <v>142</v>
      </c>
      <c r="H773" t="s">
        <v>143</v>
      </c>
      <c r="I773" t="s">
        <v>148</v>
      </c>
      <c r="J773" t="s">
        <v>136</v>
      </c>
      <c r="K773" t="s">
        <v>137</v>
      </c>
      <c r="L773" t="s">
        <v>2464</v>
      </c>
      <c r="M773" t="s">
        <v>2465</v>
      </c>
      <c r="N773">
        <v>1.4722222E-2</v>
      </c>
      <c r="O773">
        <v>0</v>
      </c>
      <c r="P773">
        <v>1054</v>
      </c>
      <c r="Q773">
        <v>2</v>
      </c>
      <c r="R773">
        <v>414</v>
      </c>
      <c r="S773">
        <v>8</v>
      </c>
      <c r="T773">
        <v>206</v>
      </c>
      <c r="U773">
        <v>0</v>
      </c>
      <c r="V773">
        <v>0</v>
      </c>
      <c r="W773">
        <v>0</v>
      </c>
      <c r="X773">
        <v>3.0272065208801484</v>
      </c>
      <c r="Y773">
        <v>3.8067212997166672E-2</v>
      </c>
      <c r="Z773">
        <v>3.2566890799645836</v>
      </c>
      <c r="AA773">
        <v>0.62406254593633337</v>
      </c>
      <c r="AB773">
        <v>3.1584418119925397</v>
      </c>
      <c r="AC773">
        <v>0</v>
      </c>
      <c r="AD773">
        <v>0</v>
      </c>
      <c r="AE773">
        <v>10.104467171770771</v>
      </c>
    </row>
    <row r="774" spans="1:31" x14ac:dyDescent="0.25">
      <c r="A774">
        <v>2158158</v>
      </c>
      <c r="B774">
        <v>1</v>
      </c>
      <c r="C774" t="s">
        <v>81</v>
      </c>
      <c r="D774" t="s">
        <v>119</v>
      </c>
      <c r="E774" t="s">
        <v>196</v>
      </c>
      <c r="F774" t="s">
        <v>2466</v>
      </c>
      <c r="G774" t="s">
        <v>142</v>
      </c>
      <c r="H774" t="s">
        <v>143</v>
      </c>
      <c r="I774" t="s">
        <v>135</v>
      </c>
      <c r="J774" t="s">
        <v>136</v>
      </c>
      <c r="K774" t="s">
        <v>137</v>
      </c>
      <c r="L774" t="s">
        <v>2467</v>
      </c>
      <c r="M774" t="s">
        <v>2468</v>
      </c>
      <c r="N774">
        <v>1.9083333330000001</v>
      </c>
      <c r="O774">
        <v>0</v>
      </c>
      <c r="P774">
        <v>356</v>
      </c>
      <c r="Q774">
        <v>27</v>
      </c>
      <c r="R774">
        <v>48</v>
      </c>
      <c r="S774">
        <v>0</v>
      </c>
      <c r="T774">
        <v>25</v>
      </c>
      <c r="U774">
        <v>0</v>
      </c>
      <c r="V774">
        <v>0</v>
      </c>
      <c r="W774">
        <v>0</v>
      </c>
      <c r="X774">
        <v>145.59816402861424</v>
      </c>
      <c r="Y774">
        <v>24.796191082807837</v>
      </c>
      <c r="Z774">
        <v>45.764560315437059</v>
      </c>
      <c r="AA774">
        <v>0</v>
      </c>
      <c r="AB774">
        <v>32.278224167748995</v>
      </c>
      <c r="AC774">
        <v>0</v>
      </c>
      <c r="AD774">
        <v>0</v>
      </c>
      <c r="AE774">
        <v>248.43713959460811</v>
      </c>
    </row>
    <row r="775" spans="1:31" x14ac:dyDescent="0.25">
      <c r="A775">
        <v>2158324</v>
      </c>
      <c r="B775">
        <v>1</v>
      </c>
      <c r="C775" t="s">
        <v>80</v>
      </c>
      <c r="D775" t="s">
        <v>94</v>
      </c>
      <c r="E775" t="s">
        <v>174</v>
      </c>
      <c r="F775" t="s">
        <v>2469</v>
      </c>
      <c r="G775" t="s">
        <v>187</v>
      </c>
      <c r="H775" t="s">
        <v>134</v>
      </c>
      <c r="I775" t="s">
        <v>135</v>
      </c>
      <c r="J775" t="s">
        <v>136</v>
      </c>
      <c r="K775" t="s">
        <v>137</v>
      </c>
      <c r="L775" t="s">
        <v>2470</v>
      </c>
      <c r="M775" t="s">
        <v>2471</v>
      </c>
      <c r="N775">
        <v>6.0158333329999998</v>
      </c>
      <c r="O775">
        <v>0</v>
      </c>
      <c r="P775">
        <v>38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44.628470646017547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44.628470646017547</v>
      </c>
    </row>
    <row r="776" spans="1:31" x14ac:dyDescent="0.25">
      <c r="A776">
        <v>2157777</v>
      </c>
      <c r="B776">
        <v>1</v>
      </c>
      <c r="C776" t="s">
        <v>80</v>
      </c>
      <c r="D776" t="s">
        <v>106</v>
      </c>
      <c r="E776" t="s">
        <v>196</v>
      </c>
      <c r="F776" t="s">
        <v>2472</v>
      </c>
      <c r="G776" t="s">
        <v>142</v>
      </c>
      <c r="H776" t="s">
        <v>143</v>
      </c>
      <c r="I776" t="s">
        <v>135</v>
      </c>
      <c r="J776" t="s">
        <v>136</v>
      </c>
      <c r="K776" t="s">
        <v>137</v>
      </c>
      <c r="L776" t="s">
        <v>2473</v>
      </c>
      <c r="M776" t="s">
        <v>2474</v>
      </c>
      <c r="N776">
        <v>1.1363888879999999</v>
      </c>
      <c r="O776">
        <v>0</v>
      </c>
      <c r="P776">
        <v>1485</v>
      </c>
      <c r="Q776">
        <v>20</v>
      </c>
      <c r="R776">
        <v>174</v>
      </c>
      <c r="S776">
        <v>15</v>
      </c>
      <c r="T776">
        <v>229</v>
      </c>
      <c r="U776">
        <v>0</v>
      </c>
      <c r="V776">
        <v>0</v>
      </c>
      <c r="W776">
        <v>0</v>
      </c>
      <c r="X776">
        <v>212.142921427696</v>
      </c>
      <c r="Y776">
        <v>29.823545289073664</v>
      </c>
      <c r="Z776">
        <v>122.58008050968598</v>
      </c>
      <c r="AA776">
        <v>51.430810483560293</v>
      </c>
      <c r="AB776">
        <v>112.5381119486476</v>
      </c>
      <c r="AC776">
        <v>0</v>
      </c>
      <c r="AD776">
        <v>0</v>
      </c>
      <c r="AE776">
        <v>528.51546965866362</v>
      </c>
    </row>
    <row r="777" spans="1:31" x14ac:dyDescent="0.25">
      <c r="A777">
        <v>2157803</v>
      </c>
      <c r="B777">
        <v>1</v>
      </c>
      <c r="C777" t="s">
        <v>81</v>
      </c>
      <c r="D777" t="s">
        <v>127</v>
      </c>
      <c r="E777" t="s">
        <v>196</v>
      </c>
      <c r="F777" t="s">
        <v>2475</v>
      </c>
      <c r="G777" t="s">
        <v>142</v>
      </c>
      <c r="H777" t="s">
        <v>143</v>
      </c>
      <c r="I777" t="s">
        <v>135</v>
      </c>
      <c r="J777" t="s">
        <v>136</v>
      </c>
      <c r="K777" t="s">
        <v>137</v>
      </c>
      <c r="L777" t="s">
        <v>2476</v>
      </c>
      <c r="M777" t="s">
        <v>2477</v>
      </c>
      <c r="N777">
        <v>18.721111110999999</v>
      </c>
      <c r="O777">
        <v>3</v>
      </c>
      <c r="P777">
        <v>441</v>
      </c>
      <c r="Q777">
        <v>72</v>
      </c>
      <c r="R777">
        <v>67</v>
      </c>
      <c r="S777">
        <v>15</v>
      </c>
      <c r="T777">
        <v>29</v>
      </c>
      <c r="U777">
        <v>5</v>
      </c>
      <c r="V777">
        <v>0</v>
      </c>
      <c r="W777">
        <v>11.743905794160352</v>
      </c>
      <c r="X777">
        <v>1525.11186769201</v>
      </c>
      <c r="Y777">
        <v>1361.3773984742484</v>
      </c>
      <c r="Z777">
        <v>415.12550694488374</v>
      </c>
      <c r="AA777">
        <v>5397.609558584033</v>
      </c>
      <c r="AB777">
        <v>194.56426589549071</v>
      </c>
      <c r="AC777">
        <v>4214.9682140126733</v>
      </c>
      <c r="AD777">
        <v>0</v>
      </c>
      <c r="AE777">
        <v>13120.500717397501</v>
      </c>
    </row>
    <row r="778" spans="1:31" x14ac:dyDescent="0.25">
      <c r="A778">
        <v>2157783</v>
      </c>
      <c r="B778">
        <v>1</v>
      </c>
      <c r="C778" t="s">
        <v>81</v>
      </c>
      <c r="D778" t="s">
        <v>128</v>
      </c>
      <c r="E778" t="s">
        <v>174</v>
      </c>
      <c r="F778" t="s">
        <v>2478</v>
      </c>
      <c r="G778" t="s">
        <v>187</v>
      </c>
      <c r="H778" t="s">
        <v>134</v>
      </c>
      <c r="I778" t="s">
        <v>135</v>
      </c>
      <c r="J778" t="s">
        <v>136</v>
      </c>
      <c r="K778" t="s">
        <v>137</v>
      </c>
      <c r="L778" t="s">
        <v>2479</v>
      </c>
      <c r="M778" t="s">
        <v>2480</v>
      </c>
      <c r="N778">
        <v>4.6855555549999997</v>
      </c>
      <c r="O778">
        <v>0</v>
      </c>
      <c r="P778">
        <v>75</v>
      </c>
      <c r="Q778">
        <v>0</v>
      </c>
      <c r="R778">
        <v>0</v>
      </c>
      <c r="S778">
        <v>0</v>
      </c>
      <c r="T778">
        <v>3</v>
      </c>
      <c r="U778">
        <v>0</v>
      </c>
      <c r="V778">
        <v>0</v>
      </c>
      <c r="W778">
        <v>0</v>
      </c>
      <c r="X778">
        <v>49.250463331165591</v>
      </c>
      <c r="Y778">
        <v>0</v>
      </c>
      <c r="Z778">
        <v>0</v>
      </c>
      <c r="AA778">
        <v>0</v>
      </c>
      <c r="AB778">
        <v>19.207214541903667</v>
      </c>
      <c r="AC778">
        <v>0</v>
      </c>
      <c r="AD778">
        <v>0</v>
      </c>
      <c r="AE778">
        <v>68.457677873069258</v>
      </c>
    </row>
    <row r="779" spans="1:31" x14ac:dyDescent="0.25">
      <c r="A779">
        <v>2157903</v>
      </c>
      <c r="B779">
        <v>1</v>
      </c>
      <c r="C779" t="s">
        <v>81</v>
      </c>
      <c r="D779" t="s">
        <v>124</v>
      </c>
      <c r="E779" t="s">
        <v>161</v>
      </c>
      <c r="F779" t="s">
        <v>2481</v>
      </c>
      <c r="G779" t="s">
        <v>215</v>
      </c>
      <c r="H779" t="s">
        <v>134</v>
      </c>
      <c r="I779" t="s">
        <v>135</v>
      </c>
      <c r="J779" t="s">
        <v>136</v>
      </c>
      <c r="K779" t="s">
        <v>137</v>
      </c>
      <c r="L779" t="s">
        <v>2482</v>
      </c>
      <c r="M779" t="s">
        <v>2483</v>
      </c>
      <c r="N779">
        <v>3.6702777769999999</v>
      </c>
      <c r="O779">
        <v>0</v>
      </c>
      <c r="P779">
        <v>11</v>
      </c>
      <c r="Q779">
        <v>0</v>
      </c>
      <c r="R779">
        <v>1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5.1005134282331239</v>
      </c>
      <c r="Y779">
        <v>0</v>
      </c>
      <c r="Z779">
        <v>1.9371777817437335</v>
      </c>
      <c r="AA779">
        <v>0</v>
      </c>
      <c r="AB779">
        <v>0</v>
      </c>
      <c r="AC779">
        <v>0</v>
      </c>
      <c r="AD779">
        <v>0</v>
      </c>
      <c r="AE779">
        <v>7.0376912099768578</v>
      </c>
    </row>
    <row r="780" spans="1:31" x14ac:dyDescent="0.25">
      <c r="A780">
        <v>2158281</v>
      </c>
      <c r="B780">
        <v>1</v>
      </c>
      <c r="C780" t="s">
        <v>80</v>
      </c>
      <c r="D780" t="s">
        <v>98</v>
      </c>
      <c r="E780" t="s">
        <v>131</v>
      </c>
      <c r="F780" t="s">
        <v>2484</v>
      </c>
      <c r="G780" t="s">
        <v>231</v>
      </c>
      <c r="H780" t="s">
        <v>134</v>
      </c>
      <c r="I780" t="s">
        <v>135</v>
      </c>
      <c r="J780" t="s">
        <v>136</v>
      </c>
      <c r="K780" t="s">
        <v>137</v>
      </c>
      <c r="L780" t="s">
        <v>2485</v>
      </c>
      <c r="M780" t="s">
        <v>2486</v>
      </c>
      <c r="N780">
        <v>1.6244444440000001</v>
      </c>
      <c r="O780">
        <v>0</v>
      </c>
      <c r="P780">
        <v>1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0.1110458347895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0.1110458347895</v>
      </c>
    </row>
    <row r="781" spans="1:31" x14ac:dyDescent="0.25">
      <c r="A781">
        <v>2158530</v>
      </c>
      <c r="B781">
        <v>1</v>
      </c>
      <c r="C781" t="s">
        <v>81</v>
      </c>
      <c r="D781" t="s">
        <v>128</v>
      </c>
      <c r="E781" t="s">
        <v>131</v>
      </c>
      <c r="F781" t="s">
        <v>2487</v>
      </c>
      <c r="G781" t="s">
        <v>231</v>
      </c>
      <c r="H781" t="s">
        <v>134</v>
      </c>
      <c r="I781" t="s">
        <v>135</v>
      </c>
      <c r="J781" t="s">
        <v>136</v>
      </c>
      <c r="K781" t="s">
        <v>137</v>
      </c>
      <c r="L781" t="s">
        <v>2488</v>
      </c>
      <c r="M781" t="s">
        <v>2489</v>
      </c>
      <c r="N781">
        <v>1.8477777769999999</v>
      </c>
      <c r="O781">
        <v>0</v>
      </c>
      <c r="P781">
        <v>1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0.77057136200000009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0.77057136200000009</v>
      </c>
    </row>
    <row r="782" spans="1:31" x14ac:dyDescent="0.25">
      <c r="A782">
        <v>2158344</v>
      </c>
      <c r="B782">
        <v>1</v>
      </c>
      <c r="C782" t="s">
        <v>80</v>
      </c>
      <c r="D782" t="s">
        <v>100</v>
      </c>
      <c r="E782" t="s">
        <v>174</v>
      </c>
      <c r="F782" t="s">
        <v>2490</v>
      </c>
      <c r="G782" t="s">
        <v>384</v>
      </c>
      <c r="H782" t="s">
        <v>134</v>
      </c>
      <c r="I782" t="s">
        <v>135</v>
      </c>
      <c r="J782" t="s">
        <v>136</v>
      </c>
      <c r="K782" t="s">
        <v>137</v>
      </c>
      <c r="L782" t="s">
        <v>2491</v>
      </c>
      <c r="M782" t="s">
        <v>2492</v>
      </c>
      <c r="N782">
        <v>2.5322222220000001</v>
      </c>
      <c r="O782">
        <v>0</v>
      </c>
      <c r="P782">
        <v>8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4.931747646683867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4.931747646683867</v>
      </c>
    </row>
    <row r="783" spans="1:31" x14ac:dyDescent="0.25">
      <c r="A783">
        <v>2158095</v>
      </c>
      <c r="B783">
        <v>1</v>
      </c>
      <c r="C783" t="s">
        <v>81</v>
      </c>
      <c r="D783" t="s">
        <v>115</v>
      </c>
      <c r="E783" t="s">
        <v>174</v>
      </c>
      <c r="F783" t="s">
        <v>2493</v>
      </c>
      <c r="G783" t="s">
        <v>187</v>
      </c>
      <c r="H783" t="s">
        <v>134</v>
      </c>
      <c r="I783" t="s">
        <v>135</v>
      </c>
      <c r="J783" t="s">
        <v>136</v>
      </c>
      <c r="K783" t="s">
        <v>137</v>
      </c>
      <c r="L783" t="s">
        <v>2494</v>
      </c>
      <c r="M783" t="s">
        <v>2495</v>
      </c>
      <c r="N783">
        <v>3.0194444439999999</v>
      </c>
      <c r="O783">
        <v>0</v>
      </c>
      <c r="P783">
        <v>56</v>
      </c>
      <c r="Q783">
        <v>0</v>
      </c>
      <c r="R783">
        <v>0</v>
      </c>
      <c r="S783">
        <v>0</v>
      </c>
      <c r="T783">
        <v>7</v>
      </c>
      <c r="U783">
        <v>0</v>
      </c>
      <c r="V783">
        <v>0</v>
      </c>
      <c r="W783">
        <v>0</v>
      </c>
      <c r="X783">
        <v>30.750011465521052</v>
      </c>
      <c r="Y783">
        <v>0</v>
      </c>
      <c r="Z783">
        <v>0</v>
      </c>
      <c r="AA783">
        <v>0</v>
      </c>
      <c r="AB783">
        <v>48.944790236183067</v>
      </c>
      <c r="AC783">
        <v>0</v>
      </c>
      <c r="AD783">
        <v>0</v>
      </c>
      <c r="AE783">
        <v>79.694801701704122</v>
      </c>
    </row>
    <row r="784" spans="1:31" x14ac:dyDescent="0.25">
      <c r="A784">
        <v>2158636</v>
      </c>
      <c r="B784">
        <v>1</v>
      </c>
      <c r="C784" t="s">
        <v>80</v>
      </c>
      <c r="D784" t="s">
        <v>103</v>
      </c>
      <c r="E784" t="s">
        <v>131</v>
      </c>
      <c r="F784" t="s">
        <v>2496</v>
      </c>
      <c r="G784" t="s">
        <v>231</v>
      </c>
      <c r="H784" t="s">
        <v>134</v>
      </c>
      <c r="I784" t="s">
        <v>135</v>
      </c>
      <c r="J784" t="s">
        <v>136</v>
      </c>
      <c r="K784" t="s">
        <v>137</v>
      </c>
      <c r="L784" t="s">
        <v>2497</v>
      </c>
      <c r="M784" t="s">
        <v>2498</v>
      </c>
      <c r="N784">
        <v>0.759444444</v>
      </c>
      <c r="O784">
        <v>0</v>
      </c>
      <c r="P784">
        <v>10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1.6763349675226167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1.6763349675226167</v>
      </c>
    </row>
    <row r="785" spans="1:31" x14ac:dyDescent="0.25">
      <c r="A785">
        <v>2157946</v>
      </c>
      <c r="B785">
        <v>1</v>
      </c>
      <c r="C785" t="s">
        <v>80</v>
      </c>
      <c r="D785" t="s">
        <v>96</v>
      </c>
      <c r="E785" t="s">
        <v>174</v>
      </c>
      <c r="F785" t="s">
        <v>2499</v>
      </c>
      <c r="G785" t="s">
        <v>187</v>
      </c>
      <c r="H785" t="s">
        <v>134</v>
      </c>
      <c r="I785" t="s">
        <v>135</v>
      </c>
      <c r="J785" t="s">
        <v>136</v>
      </c>
      <c r="K785" t="s">
        <v>137</v>
      </c>
      <c r="L785" t="s">
        <v>2500</v>
      </c>
      <c r="M785" t="s">
        <v>2501</v>
      </c>
      <c r="N785">
        <v>1.558611111</v>
      </c>
      <c r="O785">
        <v>0</v>
      </c>
      <c r="P785">
        <v>2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</row>
    <row r="786" spans="1:31" x14ac:dyDescent="0.25">
      <c r="A786">
        <v>2157846</v>
      </c>
      <c r="B786">
        <v>1</v>
      </c>
      <c r="C786" t="s">
        <v>80</v>
      </c>
      <c r="D786" t="s">
        <v>102</v>
      </c>
      <c r="E786" t="s">
        <v>161</v>
      </c>
      <c r="F786" t="s">
        <v>2502</v>
      </c>
      <c r="G786" t="s">
        <v>215</v>
      </c>
      <c r="H786" t="s">
        <v>134</v>
      </c>
      <c r="I786" t="s">
        <v>135</v>
      </c>
      <c r="J786" t="s">
        <v>136</v>
      </c>
      <c r="K786" t="s">
        <v>137</v>
      </c>
      <c r="L786" t="s">
        <v>2503</v>
      </c>
      <c r="M786" t="s">
        <v>2504</v>
      </c>
      <c r="N786">
        <v>3.6408333329999998</v>
      </c>
      <c r="O786">
        <v>0</v>
      </c>
      <c r="P786">
        <v>8</v>
      </c>
      <c r="Q786">
        <v>0</v>
      </c>
      <c r="R786">
        <v>42</v>
      </c>
      <c r="S786">
        <v>0</v>
      </c>
      <c r="T786">
        <v>11</v>
      </c>
      <c r="U786">
        <v>0</v>
      </c>
      <c r="V786">
        <v>0</v>
      </c>
      <c r="W786">
        <v>0</v>
      </c>
      <c r="X786">
        <v>2.2075499526432001</v>
      </c>
      <c r="Y786">
        <v>0</v>
      </c>
      <c r="Z786">
        <v>20.833498578256002</v>
      </c>
      <c r="AA786">
        <v>0</v>
      </c>
      <c r="AB786">
        <v>88.214101919871297</v>
      </c>
      <c r="AC786">
        <v>0</v>
      </c>
      <c r="AD786">
        <v>0</v>
      </c>
      <c r="AE786">
        <v>111.2551504507705</v>
      </c>
    </row>
    <row r="787" spans="1:31" x14ac:dyDescent="0.25">
      <c r="A787">
        <v>2158387</v>
      </c>
      <c r="B787">
        <v>1</v>
      </c>
      <c r="C787" t="s">
        <v>81</v>
      </c>
      <c r="D787" t="s">
        <v>118</v>
      </c>
      <c r="E787" t="s">
        <v>174</v>
      </c>
      <c r="F787" t="s">
        <v>2505</v>
      </c>
      <c r="G787" t="s">
        <v>187</v>
      </c>
      <c r="H787" t="s">
        <v>134</v>
      </c>
      <c r="I787" t="s">
        <v>135</v>
      </c>
      <c r="J787" t="s">
        <v>136</v>
      </c>
      <c r="K787" t="s">
        <v>137</v>
      </c>
      <c r="L787" t="s">
        <v>2506</v>
      </c>
      <c r="M787" t="s">
        <v>2507</v>
      </c>
      <c r="N787">
        <v>0.97222222199999997</v>
      </c>
      <c r="O787">
        <v>0</v>
      </c>
      <c r="P787">
        <v>11</v>
      </c>
      <c r="Q787">
        <v>0</v>
      </c>
      <c r="R787">
        <v>2</v>
      </c>
      <c r="S787">
        <v>0</v>
      </c>
      <c r="T787">
        <v>1</v>
      </c>
      <c r="U787">
        <v>0</v>
      </c>
      <c r="V787">
        <v>0</v>
      </c>
      <c r="W787">
        <v>0</v>
      </c>
      <c r="X787">
        <v>1.9451427904975336</v>
      </c>
      <c r="Y787">
        <v>0</v>
      </c>
      <c r="Z787">
        <v>0.16335006726480003</v>
      </c>
      <c r="AA787">
        <v>0</v>
      </c>
      <c r="AB787">
        <v>2.1400535279666667E-2</v>
      </c>
      <c r="AC787">
        <v>0</v>
      </c>
      <c r="AD787">
        <v>0</v>
      </c>
      <c r="AE787">
        <v>2.1298933930420003</v>
      </c>
    </row>
    <row r="788" spans="1:31" x14ac:dyDescent="0.25">
      <c r="A788">
        <v>2157743</v>
      </c>
      <c r="B788">
        <v>1</v>
      </c>
      <c r="C788" t="s">
        <v>80</v>
      </c>
      <c r="D788" t="s">
        <v>106</v>
      </c>
      <c r="E788" t="s">
        <v>174</v>
      </c>
      <c r="F788" t="s">
        <v>2508</v>
      </c>
      <c r="G788" t="s">
        <v>187</v>
      </c>
      <c r="H788" t="s">
        <v>134</v>
      </c>
      <c r="I788" t="s">
        <v>135</v>
      </c>
      <c r="J788" t="s">
        <v>136</v>
      </c>
      <c r="K788" t="s">
        <v>137</v>
      </c>
      <c r="L788" t="s">
        <v>2509</v>
      </c>
      <c r="M788" t="s">
        <v>2510</v>
      </c>
      <c r="N788">
        <v>2.4694444440000001</v>
      </c>
      <c r="O788">
        <v>0</v>
      </c>
      <c r="P788">
        <v>27</v>
      </c>
      <c r="Q788">
        <v>0</v>
      </c>
      <c r="R788">
        <v>5</v>
      </c>
      <c r="S788">
        <v>0</v>
      </c>
      <c r="T788">
        <v>7</v>
      </c>
      <c r="U788">
        <v>0</v>
      </c>
      <c r="V788">
        <v>0</v>
      </c>
      <c r="W788">
        <v>0</v>
      </c>
      <c r="X788">
        <v>10.50330539491071</v>
      </c>
      <c r="Y788">
        <v>0</v>
      </c>
      <c r="Z788">
        <v>6.335766678405875</v>
      </c>
      <c r="AA788">
        <v>0</v>
      </c>
      <c r="AB788">
        <v>18.739648368389858</v>
      </c>
      <c r="AC788">
        <v>0</v>
      </c>
      <c r="AD788">
        <v>0</v>
      </c>
      <c r="AE788">
        <v>35.578720441706444</v>
      </c>
    </row>
    <row r="789" spans="1:31" x14ac:dyDescent="0.25">
      <c r="A789">
        <v>2158075</v>
      </c>
      <c r="B789">
        <v>1</v>
      </c>
      <c r="C789" t="s">
        <v>81</v>
      </c>
      <c r="D789" t="s">
        <v>112</v>
      </c>
      <c r="E789" t="s">
        <v>174</v>
      </c>
      <c r="F789" t="s">
        <v>2511</v>
      </c>
      <c r="G789" t="s">
        <v>187</v>
      </c>
      <c r="H789" t="s">
        <v>134</v>
      </c>
      <c r="I789" t="s">
        <v>135</v>
      </c>
      <c r="J789" t="s">
        <v>136</v>
      </c>
      <c r="K789" t="s">
        <v>137</v>
      </c>
      <c r="L789" t="s">
        <v>2512</v>
      </c>
      <c r="M789" t="s">
        <v>2513</v>
      </c>
      <c r="N789">
        <v>0.76472222199999995</v>
      </c>
      <c r="O789">
        <v>0</v>
      </c>
      <c r="P789">
        <v>10</v>
      </c>
      <c r="Q789">
        <v>0</v>
      </c>
      <c r="R789">
        <v>4</v>
      </c>
      <c r="S789">
        <v>0</v>
      </c>
      <c r="T789">
        <v>1</v>
      </c>
      <c r="U789">
        <v>0</v>
      </c>
      <c r="V789">
        <v>0</v>
      </c>
      <c r="W789">
        <v>0</v>
      </c>
      <c r="X789">
        <v>0.81798301363449999</v>
      </c>
      <c r="Y789">
        <v>0</v>
      </c>
      <c r="Z789">
        <v>1.1203115141691667E-2</v>
      </c>
      <c r="AA789">
        <v>0</v>
      </c>
      <c r="AB789">
        <v>4.8054333730250002E-3</v>
      </c>
      <c r="AC789">
        <v>0</v>
      </c>
      <c r="AD789">
        <v>0</v>
      </c>
      <c r="AE789">
        <v>0.83399156214921666</v>
      </c>
    </row>
    <row r="790" spans="1:31" x14ac:dyDescent="0.25">
      <c r="A790">
        <v>2158052</v>
      </c>
      <c r="B790">
        <v>1</v>
      </c>
      <c r="C790" t="s">
        <v>80</v>
      </c>
      <c r="D790" t="s">
        <v>104</v>
      </c>
      <c r="E790" t="s">
        <v>161</v>
      </c>
      <c r="F790" t="s">
        <v>2514</v>
      </c>
      <c r="G790" t="s">
        <v>384</v>
      </c>
      <c r="H790" t="s">
        <v>134</v>
      </c>
      <c r="I790" t="s">
        <v>135</v>
      </c>
      <c r="J790" t="s">
        <v>136</v>
      </c>
      <c r="K790" t="s">
        <v>137</v>
      </c>
      <c r="L790" t="s">
        <v>2515</v>
      </c>
      <c r="M790" t="s">
        <v>2516</v>
      </c>
      <c r="N790">
        <v>2.3477777770000001</v>
      </c>
      <c r="O790">
        <v>0</v>
      </c>
      <c r="P790">
        <v>0</v>
      </c>
      <c r="Q790">
        <v>0</v>
      </c>
      <c r="R790">
        <v>3</v>
      </c>
      <c r="S790">
        <v>0</v>
      </c>
      <c r="T790">
        <v>2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1.3370740246528001</v>
      </c>
      <c r="AA790">
        <v>0</v>
      </c>
      <c r="AB790">
        <v>0.88837529846266661</v>
      </c>
      <c r="AC790">
        <v>0</v>
      </c>
      <c r="AD790">
        <v>0</v>
      </c>
      <c r="AE790">
        <v>2.2254493231154666</v>
      </c>
    </row>
    <row r="791" spans="1:31" x14ac:dyDescent="0.25">
      <c r="A791">
        <v>2158384</v>
      </c>
      <c r="B791">
        <v>1</v>
      </c>
      <c r="C791" t="s">
        <v>81</v>
      </c>
      <c r="D791" t="s">
        <v>119</v>
      </c>
      <c r="E791" t="s">
        <v>174</v>
      </c>
      <c r="F791" t="s">
        <v>2517</v>
      </c>
      <c r="G791" t="s">
        <v>187</v>
      </c>
      <c r="H791" t="s">
        <v>134</v>
      </c>
      <c r="I791" t="s">
        <v>135</v>
      </c>
      <c r="J791" t="s">
        <v>136</v>
      </c>
      <c r="K791" t="s">
        <v>137</v>
      </c>
      <c r="L791" t="s">
        <v>2518</v>
      </c>
      <c r="M791" t="s">
        <v>2519</v>
      </c>
      <c r="N791">
        <v>2.014444444</v>
      </c>
      <c r="O791">
        <v>0</v>
      </c>
      <c r="P791">
        <v>15</v>
      </c>
      <c r="Q791">
        <v>0</v>
      </c>
      <c r="R791">
        <v>2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2.9203538915420246</v>
      </c>
      <c r="Y791">
        <v>0</v>
      </c>
      <c r="Z791">
        <v>0.53733556019747497</v>
      </c>
      <c r="AA791">
        <v>0</v>
      </c>
      <c r="AB791">
        <v>0</v>
      </c>
      <c r="AC791">
        <v>0</v>
      </c>
      <c r="AD791">
        <v>0</v>
      </c>
      <c r="AE791">
        <v>3.4576894517394994</v>
      </c>
    </row>
    <row r="792" spans="1:31" x14ac:dyDescent="0.25">
      <c r="A792">
        <v>2157906</v>
      </c>
      <c r="B792">
        <v>1</v>
      </c>
      <c r="C792" t="s">
        <v>80</v>
      </c>
      <c r="D792" t="s">
        <v>83</v>
      </c>
      <c r="E792" t="s">
        <v>146</v>
      </c>
      <c r="F792" t="s">
        <v>2520</v>
      </c>
      <c r="G792" t="s">
        <v>142</v>
      </c>
      <c r="H792" t="s">
        <v>143</v>
      </c>
      <c r="I792" t="s">
        <v>135</v>
      </c>
      <c r="J792" t="s">
        <v>136</v>
      </c>
      <c r="K792" t="s">
        <v>137</v>
      </c>
      <c r="L792" t="s">
        <v>2521</v>
      </c>
      <c r="M792" t="s">
        <v>2522</v>
      </c>
      <c r="N792">
        <v>1.473333333</v>
      </c>
      <c r="O792">
        <v>0</v>
      </c>
      <c r="P792">
        <v>0</v>
      </c>
      <c r="Q792">
        <v>0</v>
      </c>
      <c r="R792">
        <v>0</v>
      </c>
      <c r="S792">
        <v>2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25.955421641642999</v>
      </c>
      <c r="AB792">
        <v>0</v>
      </c>
      <c r="AC792">
        <v>0</v>
      </c>
      <c r="AD792">
        <v>0</v>
      </c>
      <c r="AE792">
        <v>25.955421641642999</v>
      </c>
    </row>
    <row r="793" spans="1:31" x14ac:dyDescent="0.25">
      <c r="A793">
        <v>2157929</v>
      </c>
      <c r="B793">
        <v>1</v>
      </c>
      <c r="C793" t="s">
        <v>80</v>
      </c>
      <c r="D793" t="s">
        <v>93</v>
      </c>
      <c r="E793" t="s">
        <v>206</v>
      </c>
      <c r="F793" t="s">
        <v>2523</v>
      </c>
      <c r="G793" t="s">
        <v>2524</v>
      </c>
      <c r="H793" t="s">
        <v>134</v>
      </c>
      <c r="I793" t="s">
        <v>135</v>
      </c>
      <c r="J793" t="s">
        <v>136</v>
      </c>
      <c r="K793" t="s">
        <v>137</v>
      </c>
      <c r="L793" t="s">
        <v>2525</v>
      </c>
      <c r="M793" t="s">
        <v>2526</v>
      </c>
      <c r="N793">
        <v>5.3622222219999998</v>
      </c>
      <c r="O793">
        <v>0</v>
      </c>
      <c r="P793">
        <v>51</v>
      </c>
      <c r="Q793">
        <v>0</v>
      </c>
      <c r="R793">
        <v>0</v>
      </c>
      <c r="S793">
        <v>0</v>
      </c>
      <c r="T793">
        <v>4</v>
      </c>
      <c r="U793">
        <v>0</v>
      </c>
      <c r="V793">
        <v>0</v>
      </c>
      <c r="W793">
        <v>0</v>
      </c>
      <c r="X793">
        <v>66.710720283331668</v>
      </c>
      <c r="Y793">
        <v>0</v>
      </c>
      <c r="Z793">
        <v>0</v>
      </c>
      <c r="AA793">
        <v>0</v>
      </c>
      <c r="AB793">
        <v>6.8670615090152012</v>
      </c>
      <c r="AC793">
        <v>0</v>
      </c>
      <c r="AD793">
        <v>0</v>
      </c>
      <c r="AE793">
        <v>73.577781792346869</v>
      </c>
    </row>
    <row r="794" spans="1:31" x14ac:dyDescent="0.25">
      <c r="A794">
        <v>2158593</v>
      </c>
      <c r="B794">
        <v>1</v>
      </c>
      <c r="C794" t="s">
        <v>80</v>
      </c>
      <c r="D794" t="s">
        <v>90</v>
      </c>
      <c r="E794" t="s">
        <v>131</v>
      </c>
      <c r="F794" t="s">
        <v>2527</v>
      </c>
      <c r="G794" t="s">
        <v>133</v>
      </c>
      <c r="H794" t="s">
        <v>134</v>
      </c>
      <c r="I794" t="s">
        <v>135</v>
      </c>
      <c r="J794" t="s">
        <v>136</v>
      </c>
      <c r="K794" t="s">
        <v>137</v>
      </c>
      <c r="L794" t="s">
        <v>2528</v>
      </c>
      <c r="M794" t="s">
        <v>2529</v>
      </c>
      <c r="N794">
        <v>9.8358333330000001</v>
      </c>
      <c r="O794">
        <v>0</v>
      </c>
      <c r="P794">
        <v>9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15.477386346592507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15.477386346592507</v>
      </c>
    </row>
    <row r="795" spans="1:31" x14ac:dyDescent="0.25">
      <c r="A795">
        <v>2158029</v>
      </c>
      <c r="B795">
        <v>1</v>
      </c>
      <c r="C795" t="s">
        <v>81</v>
      </c>
      <c r="D795" t="s">
        <v>123</v>
      </c>
      <c r="E795" t="s">
        <v>146</v>
      </c>
      <c r="F795" t="s">
        <v>1067</v>
      </c>
      <c r="G795" t="s">
        <v>538</v>
      </c>
      <c r="H795" t="s">
        <v>143</v>
      </c>
      <c r="I795" t="s">
        <v>135</v>
      </c>
      <c r="J795" t="s">
        <v>136</v>
      </c>
      <c r="K795" t="s">
        <v>236</v>
      </c>
      <c r="L795" t="s">
        <v>2530</v>
      </c>
      <c r="M795" t="s">
        <v>2531</v>
      </c>
      <c r="N795">
        <v>8.3799397219999996</v>
      </c>
      <c r="O795">
        <v>0</v>
      </c>
      <c r="P795">
        <v>0</v>
      </c>
      <c r="Q795">
        <v>0</v>
      </c>
      <c r="R795">
        <v>5</v>
      </c>
      <c r="S795">
        <v>0</v>
      </c>
      <c r="T795">
        <v>1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13.467825185568174</v>
      </c>
      <c r="AA795">
        <v>0</v>
      </c>
      <c r="AB795">
        <v>1.6872953018502002</v>
      </c>
      <c r="AC795">
        <v>0</v>
      </c>
      <c r="AD795">
        <v>0</v>
      </c>
      <c r="AE795">
        <v>15.155120487418374</v>
      </c>
    </row>
    <row r="796" spans="1:31" x14ac:dyDescent="0.25">
      <c r="A796">
        <v>2157820</v>
      </c>
      <c r="B796">
        <v>1</v>
      </c>
      <c r="C796" t="s">
        <v>80</v>
      </c>
      <c r="D796" t="s">
        <v>109</v>
      </c>
      <c r="E796" t="s">
        <v>174</v>
      </c>
      <c r="F796" t="s">
        <v>2532</v>
      </c>
      <c r="G796" t="s">
        <v>374</v>
      </c>
      <c r="H796" t="s">
        <v>134</v>
      </c>
      <c r="I796" t="s">
        <v>135</v>
      </c>
      <c r="J796" t="s">
        <v>136</v>
      </c>
      <c r="K796" t="s">
        <v>137</v>
      </c>
      <c r="L796" t="s">
        <v>2533</v>
      </c>
      <c r="M796" t="s">
        <v>2534</v>
      </c>
      <c r="N796">
        <v>8.500555555</v>
      </c>
      <c r="O796">
        <v>0</v>
      </c>
      <c r="P796">
        <v>94</v>
      </c>
      <c r="Q796">
        <v>0</v>
      </c>
      <c r="R796">
        <v>1</v>
      </c>
      <c r="S796">
        <v>0</v>
      </c>
      <c r="T796">
        <v>4</v>
      </c>
      <c r="U796">
        <v>0</v>
      </c>
      <c r="V796">
        <v>0</v>
      </c>
      <c r="W796">
        <v>0</v>
      </c>
      <c r="X796">
        <v>115.74379142618564</v>
      </c>
      <c r="Y796">
        <v>0</v>
      </c>
      <c r="Z796">
        <v>1.3998730083922497</v>
      </c>
      <c r="AA796">
        <v>0</v>
      </c>
      <c r="AB796">
        <v>0.66663660173091688</v>
      </c>
      <c r="AC796">
        <v>0</v>
      </c>
      <c r="AD796">
        <v>0</v>
      </c>
      <c r="AE796">
        <v>117.8103010363088</v>
      </c>
    </row>
    <row r="797" spans="1:31" x14ac:dyDescent="0.25">
      <c r="A797">
        <v>2158175</v>
      </c>
      <c r="B797">
        <v>1</v>
      </c>
      <c r="C797" t="s">
        <v>80</v>
      </c>
      <c r="D797" t="s">
        <v>89</v>
      </c>
      <c r="E797" t="s">
        <v>174</v>
      </c>
      <c r="F797" t="s">
        <v>2535</v>
      </c>
      <c r="G797" t="s">
        <v>384</v>
      </c>
      <c r="H797" t="s">
        <v>134</v>
      </c>
      <c r="I797" t="s">
        <v>135</v>
      </c>
      <c r="J797" t="s">
        <v>136</v>
      </c>
      <c r="K797" t="s">
        <v>137</v>
      </c>
      <c r="L797" t="s">
        <v>2536</v>
      </c>
      <c r="M797" t="s">
        <v>2537</v>
      </c>
      <c r="N797">
        <v>2.2836111109999999</v>
      </c>
      <c r="O797">
        <v>0</v>
      </c>
      <c r="P797">
        <v>41</v>
      </c>
      <c r="Q797">
        <v>0</v>
      </c>
      <c r="R797">
        <v>4</v>
      </c>
      <c r="S797">
        <v>0</v>
      </c>
      <c r="T797">
        <v>7</v>
      </c>
      <c r="U797">
        <v>0</v>
      </c>
      <c r="V797">
        <v>0</v>
      </c>
      <c r="W797">
        <v>0</v>
      </c>
      <c r="X797">
        <v>23.662174842590716</v>
      </c>
      <c r="Y797">
        <v>0</v>
      </c>
      <c r="Z797">
        <v>7.7585455421649003</v>
      </c>
      <c r="AA797">
        <v>0</v>
      </c>
      <c r="AB797">
        <v>44.180887219897492</v>
      </c>
      <c r="AC797">
        <v>0</v>
      </c>
      <c r="AD797">
        <v>0</v>
      </c>
      <c r="AE797">
        <v>75.601607604653111</v>
      </c>
    </row>
    <row r="798" spans="1:31" x14ac:dyDescent="0.25">
      <c r="A798">
        <v>2158507</v>
      </c>
      <c r="B798">
        <v>1</v>
      </c>
      <c r="C798" t="s">
        <v>81</v>
      </c>
      <c r="D798" t="s">
        <v>117</v>
      </c>
      <c r="E798" t="s">
        <v>174</v>
      </c>
      <c r="F798" t="s">
        <v>2538</v>
      </c>
      <c r="G798" t="s">
        <v>187</v>
      </c>
      <c r="H798" t="s">
        <v>134</v>
      </c>
      <c r="I798" t="s">
        <v>135</v>
      </c>
      <c r="J798" t="s">
        <v>136</v>
      </c>
      <c r="K798" t="s">
        <v>137</v>
      </c>
      <c r="L798" t="s">
        <v>2539</v>
      </c>
      <c r="M798" t="s">
        <v>2540</v>
      </c>
      <c r="N798">
        <v>2.4702777770000002</v>
      </c>
      <c r="O798">
        <v>0</v>
      </c>
      <c r="P798">
        <v>6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1.8827619172656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1.8827619172656</v>
      </c>
    </row>
    <row r="799" spans="1:31" x14ac:dyDescent="0.25">
      <c r="A799">
        <v>2157866</v>
      </c>
      <c r="B799">
        <v>1</v>
      </c>
      <c r="C799" t="s">
        <v>81</v>
      </c>
      <c r="D799" t="s">
        <v>128</v>
      </c>
      <c r="E799" t="s">
        <v>174</v>
      </c>
      <c r="F799" t="s">
        <v>2541</v>
      </c>
      <c r="G799" t="s">
        <v>187</v>
      </c>
      <c r="H799" t="s">
        <v>134</v>
      </c>
      <c r="I799" t="s">
        <v>135</v>
      </c>
      <c r="J799" t="s">
        <v>136</v>
      </c>
      <c r="K799" t="s">
        <v>137</v>
      </c>
      <c r="L799" t="s">
        <v>2542</v>
      </c>
      <c r="M799" t="s">
        <v>2543</v>
      </c>
      <c r="N799">
        <v>0.50083333299999999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33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6.1225868796942002</v>
      </c>
      <c r="AC799">
        <v>0</v>
      </c>
      <c r="AD799">
        <v>0</v>
      </c>
      <c r="AE799">
        <v>6.1225868796942002</v>
      </c>
    </row>
    <row r="800" spans="1:31" x14ac:dyDescent="0.25">
      <c r="A800">
        <v>2158367</v>
      </c>
      <c r="B800">
        <v>1</v>
      </c>
      <c r="C800" t="s">
        <v>80</v>
      </c>
      <c r="D800" t="s">
        <v>82</v>
      </c>
      <c r="E800" t="s">
        <v>131</v>
      </c>
      <c r="F800" t="s">
        <v>2544</v>
      </c>
      <c r="G800" t="s">
        <v>152</v>
      </c>
      <c r="H800" t="s">
        <v>134</v>
      </c>
      <c r="I800" t="s">
        <v>135</v>
      </c>
      <c r="J800" t="s">
        <v>136</v>
      </c>
      <c r="K800" t="s">
        <v>137</v>
      </c>
      <c r="L800" t="s">
        <v>2545</v>
      </c>
      <c r="M800" t="s">
        <v>2546</v>
      </c>
      <c r="N800">
        <v>0.61194444400000003</v>
      </c>
      <c r="O800">
        <v>0</v>
      </c>
      <c r="P800">
        <v>1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7.3336219060008326E-2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7.3336219060008326E-2</v>
      </c>
    </row>
    <row r="801" spans="1:31" x14ac:dyDescent="0.25">
      <c r="A801">
        <v>2157923</v>
      </c>
      <c r="B801">
        <v>1</v>
      </c>
      <c r="C801" t="s">
        <v>80</v>
      </c>
      <c r="D801" t="s">
        <v>110</v>
      </c>
      <c r="E801" t="s">
        <v>174</v>
      </c>
      <c r="F801" t="s">
        <v>2251</v>
      </c>
      <c r="G801" t="s">
        <v>187</v>
      </c>
      <c r="H801" t="s">
        <v>134</v>
      </c>
      <c r="I801" t="s">
        <v>135</v>
      </c>
      <c r="J801" t="s">
        <v>136</v>
      </c>
      <c r="K801" t="s">
        <v>137</v>
      </c>
      <c r="L801" t="s">
        <v>2547</v>
      </c>
      <c r="M801" t="s">
        <v>2548</v>
      </c>
      <c r="N801">
        <v>3.661944444</v>
      </c>
      <c r="O801">
        <v>0</v>
      </c>
      <c r="P801">
        <v>122</v>
      </c>
      <c r="Q801">
        <v>0</v>
      </c>
      <c r="R801">
        <v>0</v>
      </c>
      <c r="S801">
        <v>0</v>
      </c>
      <c r="T801">
        <v>5</v>
      </c>
      <c r="U801">
        <v>0</v>
      </c>
      <c r="V801">
        <v>0</v>
      </c>
      <c r="W801">
        <v>0</v>
      </c>
      <c r="X801">
        <v>148.08864041240312</v>
      </c>
      <c r="Y801">
        <v>0</v>
      </c>
      <c r="Z801">
        <v>0</v>
      </c>
      <c r="AA801">
        <v>0</v>
      </c>
      <c r="AB801">
        <v>3.2152901756964338</v>
      </c>
      <c r="AC801">
        <v>0</v>
      </c>
      <c r="AD801">
        <v>0</v>
      </c>
      <c r="AE801">
        <v>151.30393058809955</v>
      </c>
    </row>
    <row r="802" spans="1:31" x14ac:dyDescent="0.25">
      <c r="A802">
        <v>2158261</v>
      </c>
      <c r="B802">
        <v>1</v>
      </c>
      <c r="C802" t="s">
        <v>80</v>
      </c>
      <c r="D802" t="s">
        <v>106</v>
      </c>
      <c r="E802" t="s">
        <v>174</v>
      </c>
      <c r="F802" t="s">
        <v>2549</v>
      </c>
      <c r="G802" t="s">
        <v>187</v>
      </c>
      <c r="H802" t="s">
        <v>134</v>
      </c>
      <c r="I802" t="s">
        <v>135</v>
      </c>
      <c r="J802" t="s">
        <v>136</v>
      </c>
      <c r="K802" t="s">
        <v>137</v>
      </c>
      <c r="L802" t="s">
        <v>2550</v>
      </c>
      <c r="M802" t="s">
        <v>2551</v>
      </c>
      <c r="N802">
        <v>2.2233333329999998</v>
      </c>
      <c r="O802">
        <v>0</v>
      </c>
      <c r="P802">
        <v>1</v>
      </c>
      <c r="Q802">
        <v>0</v>
      </c>
      <c r="R802">
        <v>1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2.0555895000666669E-3</v>
      </c>
      <c r="AA802">
        <v>0</v>
      </c>
      <c r="AB802">
        <v>0</v>
      </c>
      <c r="AC802">
        <v>0</v>
      </c>
      <c r="AD802">
        <v>0</v>
      </c>
      <c r="AE802">
        <v>2.0555895000666669E-3</v>
      </c>
    </row>
    <row r="803" spans="1:31" x14ac:dyDescent="0.25">
      <c r="A803">
        <v>2158115</v>
      </c>
      <c r="B803">
        <v>1</v>
      </c>
      <c r="C803" t="s">
        <v>81</v>
      </c>
      <c r="D803" t="s">
        <v>118</v>
      </c>
      <c r="E803" t="s">
        <v>161</v>
      </c>
      <c r="F803" t="s">
        <v>2552</v>
      </c>
      <c r="G803" t="s">
        <v>215</v>
      </c>
      <c r="H803" t="s">
        <v>134</v>
      </c>
      <c r="I803" t="s">
        <v>135</v>
      </c>
      <c r="J803" t="s">
        <v>136</v>
      </c>
      <c r="K803" t="s">
        <v>137</v>
      </c>
      <c r="L803" t="s">
        <v>2553</v>
      </c>
      <c r="M803" t="s">
        <v>2554</v>
      </c>
      <c r="N803">
        <v>4.6227777769999996</v>
      </c>
      <c r="O803">
        <v>0</v>
      </c>
      <c r="P803">
        <v>0</v>
      </c>
      <c r="Q803">
        <v>0</v>
      </c>
      <c r="R803">
        <v>15</v>
      </c>
      <c r="S803">
        <v>0</v>
      </c>
      <c r="T803">
        <v>2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40.673042923607994</v>
      </c>
      <c r="AA803">
        <v>0</v>
      </c>
      <c r="AB803">
        <v>6.1306780506808884</v>
      </c>
      <c r="AC803">
        <v>0</v>
      </c>
      <c r="AD803">
        <v>0</v>
      </c>
      <c r="AE803">
        <v>46.803720974288879</v>
      </c>
    </row>
    <row r="804" spans="1:31" x14ac:dyDescent="0.25">
      <c r="A804">
        <v>2158361</v>
      </c>
      <c r="B804">
        <v>1</v>
      </c>
      <c r="C804" t="s">
        <v>80</v>
      </c>
      <c r="D804" t="s">
        <v>94</v>
      </c>
      <c r="E804" t="s">
        <v>174</v>
      </c>
      <c r="F804" t="s">
        <v>2555</v>
      </c>
      <c r="G804" t="s">
        <v>187</v>
      </c>
      <c r="H804" t="s">
        <v>134</v>
      </c>
      <c r="I804" t="s">
        <v>135</v>
      </c>
      <c r="J804" t="s">
        <v>136</v>
      </c>
      <c r="K804" t="s">
        <v>137</v>
      </c>
      <c r="L804" t="s">
        <v>2556</v>
      </c>
      <c r="M804" t="s">
        <v>2557</v>
      </c>
      <c r="N804">
        <v>3.3541666659999998</v>
      </c>
      <c r="O804">
        <v>0</v>
      </c>
      <c r="P804">
        <v>43</v>
      </c>
      <c r="Q804">
        <v>0</v>
      </c>
      <c r="R804">
        <v>0</v>
      </c>
      <c r="S804">
        <v>0</v>
      </c>
      <c r="T804">
        <v>1</v>
      </c>
      <c r="U804">
        <v>0</v>
      </c>
      <c r="V804">
        <v>0</v>
      </c>
      <c r="W804">
        <v>0</v>
      </c>
      <c r="X804">
        <v>9.1427115579851996</v>
      </c>
      <c r="Y804">
        <v>0</v>
      </c>
      <c r="Z804">
        <v>0</v>
      </c>
      <c r="AA804">
        <v>0</v>
      </c>
      <c r="AB804">
        <v>6.6954181470000001E-4</v>
      </c>
      <c r="AC804">
        <v>0</v>
      </c>
      <c r="AD804">
        <v>0</v>
      </c>
      <c r="AE804">
        <v>9.1433810997998997</v>
      </c>
    </row>
    <row r="805" spans="1:31" x14ac:dyDescent="0.25">
      <c r="A805">
        <v>2157969</v>
      </c>
      <c r="B805">
        <v>1</v>
      </c>
      <c r="C805" t="s">
        <v>81</v>
      </c>
      <c r="D805" t="s">
        <v>123</v>
      </c>
      <c r="E805" t="s">
        <v>174</v>
      </c>
      <c r="F805" t="s">
        <v>2558</v>
      </c>
      <c r="G805" t="s">
        <v>187</v>
      </c>
      <c r="H805" t="s">
        <v>134</v>
      </c>
      <c r="I805" t="s">
        <v>135</v>
      </c>
      <c r="J805" t="s">
        <v>136</v>
      </c>
      <c r="K805" t="s">
        <v>137</v>
      </c>
      <c r="L805" t="s">
        <v>2559</v>
      </c>
      <c r="M805" t="s">
        <v>2560</v>
      </c>
      <c r="N805">
        <v>4.5508333329999999</v>
      </c>
      <c r="O805">
        <v>0</v>
      </c>
      <c r="P805">
        <v>7</v>
      </c>
      <c r="Q805">
        <v>0</v>
      </c>
      <c r="R805">
        <v>6</v>
      </c>
      <c r="S805">
        <v>0</v>
      </c>
      <c r="T805">
        <v>1</v>
      </c>
      <c r="U805">
        <v>0</v>
      </c>
      <c r="V805">
        <v>0</v>
      </c>
      <c r="W805">
        <v>0</v>
      </c>
      <c r="X805">
        <v>17.7699091511913</v>
      </c>
      <c r="Y805">
        <v>0</v>
      </c>
      <c r="Z805">
        <v>7.0620818361542659</v>
      </c>
      <c r="AA805">
        <v>0</v>
      </c>
      <c r="AB805">
        <v>6.1159588731807011</v>
      </c>
      <c r="AC805">
        <v>0</v>
      </c>
      <c r="AD805">
        <v>0</v>
      </c>
      <c r="AE805">
        <v>30.947949860526268</v>
      </c>
    </row>
    <row r="806" spans="1:31" x14ac:dyDescent="0.25">
      <c r="A806">
        <v>2158490</v>
      </c>
      <c r="B806">
        <v>1</v>
      </c>
      <c r="C806" t="s">
        <v>80</v>
      </c>
      <c r="D806" t="s">
        <v>103</v>
      </c>
      <c r="E806" t="s">
        <v>161</v>
      </c>
      <c r="F806" t="s">
        <v>2561</v>
      </c>
      <c r="G806" t="s">
        <v>2562</v>
      </c>
      <c r="H806" t="s">
        <v>134</v>
      </c>
      <c r="I806" t="s">
        <v>135</v>
      </c>
      <c r="J806" t="s">
        <v>136</v>
      </c>
      <c r="K806" t="s">
        <v>137</v>
      </c>
      <c r="L806" t="s">
        <v>2563</v>
      </c>
      <c r="M806" t="s">
        <v>2564</v>
      </c>
      <c r="N806">
        <v>4.625555555</v>
      </c>
      <c r="O806">
        <v>0</v>
      </c>
      <c r="P806">
        <v>48</v>
      </c>
      <c r="Q806">
        <v>0</v>
      </c>
      <c r="R806">
        <v>13</v>
      </c>
      <c r="S806">
        <v>0</v>
      </c>
      <c r="T806">
        <v>22</v>
      </c>
      <c r="U806">
        <v>0</v>
      </c>
      <c r="V806">
        <v>0</v>
      </c>
      <c r="W806">
        <v>0</v>
      </c>
      <c r="X806">
        <v>52.516333375115842</v>
      </c>
      <c r="Y806">
        <v>0</v>
      </c>
      <c r="Z806">
        <v>38.069448180485956</v>
      </c>
      <c r="AA806">
        <v>0</v>
      </c>
      <c r="AB806">
        <v>219.44135187954004</v>
      </c>
      <c r="AC806">
        <v>0</v>
      </c>
      <c r="AD806">
        <v>0</v>
      </c>
      <c r="AE806">
        <v>310.02713343514182</v>
      </c>
    </row>
    <row r="807" spans="1:31" x14ac:dyDescent="0.25">
      <c r="A807">
        <v>2157780</v>
      </c>
      <c r="B807">
        <v>1</v>
      </c>
      <c r="C807" t="s">
        <v>81</v>
      </c>
      <c r="D807" t="s">
        <v>128</v>
      </c>
      <c r="E807" t="s">
        <v>140</v>
      </c>
      <c r="F807" t="s">
        <v>2565</v>
      </c>
      <c r="G807" t="s">
        <v>142</v>
      </c>
      <c r="H807" t="s">
        <v>143</v>
      </c>
      <c r="I807" t="s">
        <v>135</v>
      </c>
      <c r="J807" t="s">
        <v>136</v>
      </c>
      <c r="K807" t="s">
        <v>137</v>
      </c>
      <c r="L807" t="s">
        <v>2566</v>
      </c>
      <c r="M807" t="s">
        <v>2567</v>
      </c>
      <c r="N807">
        <v>3.290277777</v>
      </c>
      <c r="O807">
        <v>0</v>
      </c>
      <c r="P807">
        <v>2011</v>
      </c>
      <c r="Q807">
        <v>0</v>
      </c>
      <c r="R807">
        <v>22</v>
      </c>
      <c r="S807">
        <v>1</v>
      </c>
      <c r="T807">
        <v>111</v>
      </c>
      <c r="U807">
        <v>0</v>
      </c>
      <c r="V807">
        <v>0</v>
      </c>
      <c r="W807">
        <v>0</v>
      </c>
      <c r="X807">
        <v>979.28443470004959</v>
      </c>
      <c r="Y807">
        <v>0</v>
      </c>
      <c r="Z807">
        <v>14.398452784841203</v>
      </c>
      <c r="AA807">
        <v>91.100620195021662</v>
      </c>
      <c r="AB807">
        <v>172.38821889048364</v>
      </c>
      <c r="AC807">
        <v>0</v>
      </c>
      <c r="AD807">
        <v>0</v>
      </c>
      <c r="AE807">
        <v>1257.171726570396</v>
      </c>
    </row>
    <row r="808" spans="1:31" x14ac:dyDescent="0.25">
      <c r="A808">
        <v>2158112</v>
      </c>
      <c r="B808">
        <v>1</v>
      </c>
      <c r="C808" t="s">
        <v>80</v>
      </c>
      <c r="D808" t="s">
        <v>109</v>
      </c>
      <c r="E808" t="s">
        <v>174</v>
      </c>
      <c r="F808" t="s">
        <v>2568</v>
      </c>
      <c r="G808" t="s">
        <v>2524</v>
      </c>
      <c r="H808" t="s">
        <v>134</v>
      </c>
      <c r="I808" t="s">
        <v>135</v>
      </c>
      <c r="J808" t="s">
        <v>136</v>
      </c>
      <c r="K808" t="s">
        <v>137</v>
      </c>
      <c r="L808" t="s">
        <v>2569</v>
      </c>
      <c r="M808" t="s">
        <v>2570</v>
      </c>
      <c r="N808">
        <v>12.128333333</v>
      </c>
      <c r="O808">
        <v>0</v>
      </c>
      <c r="P808">
        <v>1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0.76476203472865001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0.76476203472865001</v>
      </c>
    </row>
    <row r="809" spans="1:31" x14ac:dyDescent="0.25">
      <c r="A809">
        <v>2158321</v>
      </c>
      <c r="B809">
        <v>1</v>
      </c>
      <c r="C809" t="s">
        <v>81</v>
      </c>
      <c r="D809" t="s">
        <v>128</v>
      </c>
      <c r="E809" t="s">
        <v>174</v>
      </c>
      <c r="F809" t="s">
        <v>2571</v>
      </c>
      <c r="G809" t="s">
        <v>187</v>
      </c>
      <c r="H809" t="s">
        <v>134</v>
      </c>
      <c r="I809" t="s">
        <v>135</v>
      </c>
      <c r="J809" t="s">
        <v>136</v>
      </c>
      <c r="K809" t="s">
        <v>137</v>
      </c>
      <c r="L809" t="s">
        <v>2572</v>
      </c>
      <c r="M809" t="s">
        <v>2573</v>
      </c>
      <c r="N809">
        <v>17.599166665999999</v>
      </c>
      <c r="O809">
        <v>0</v>
      </c>
      <c r="P809">
        <v>17</v>
      </c>
      <c r="Q809">
        <v>0</v>
      </c>
      <c r="R809">
        <v>1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43.714424486802642</v>
      </c>
      <c r="Y809">
        <v>0</v>
      </c>
      <c r="Z809">
        <v>3.8736092190617</v>
      </c>
      <c r="AA809">
        <v>0</v>
      </c>
      <c r="AB809">
        <v>0</v>
      </c>
      <c r="AC809">
        <v>0</v>
      </c>
      <c r="AD809">
        <v>0</v>
      </c>
      <c r="AE809">
        <v>47.588033705864341</v>
      </c>
    </row>
    <row r="810" spans="1:31" x14ac:dyDescent="0.25">
      <c r="A810">
        <v>2157757</v>
      </c>
      <c r="B810">
        <v>1</v>
      </c>
      <c r="C810" t="s">
        <v>80</v>
      </c>
      <c r="D810" t="s">
        <v>108</v>
      </c>
      <c r="E810" t="s">
        <v>174</v>
      </c>
      <c r="F810" t="s">
        <v>2574</v>
      </c>
      <c r="G810" t="s">
        <v>187</v>
      </c>
      <c r="H810" t="s">
        <v>134</v>
      </c>
      <c r="I810" t="s">
        <v>135</v>
      </c>
      <c r="J810" t="s">
        <v>136</v>
      </c>
      <c r="K810" t="s">
        <v>137</v>
      </c>
      <c r="L810" t="s">
        <v>2575</v>
      </c>
      <c r="M810" t="s">
        <v>2576</v>
      </c>
      <c r="N810">
        <v>11.948611111</v>
      </c>
      <c r="O810">
        <v>0</v>
      </c>
      <c r="P810">
        <v>12</v>
      </c>
      <c r="Q810">
        <v>0</v>
      </c>
      <c r="R810">
        <v>1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26.663248852435483</v>
      </c>
      <c r="Y810">
        <v>0</v>
      </c>
      <c r="Z810">
        <v>2.9691172600433338</v>
      </c>
      <c r="AA810">
        <v>0</v>
      </c>
      <c r="AB810">
        <v>0</v>
      </c>
      <c r="AC810">
        <v>0</v>
      </c>
      <c r="AD810">
        <v>0</v>
      </c>
      <c r="AE810">
        <v>29.632366112478817</v>
      </c>
    </row>
    <row r="811" spans="1:31" x14ac:dyDescent="0.25">
      <c r="A811">
        <v>2158470</v>
      </c>
      <c r="B811">
        <v>1</v>
      </c>
      <c r="C811" t="s">
        <v>81</v>
      </c>
      <c r="D811" t="s">
        <v>128</v>
      </c>
      <c r="E811" t="s">
        <v>131</v>
      </c>
      <c r="F811" t="s">
        <v>2577</v>
      </c>
      <c r="G811" t="s">
        <v>152</v>
      </c>
      <c r="H811" t="s">
        <v>134</v>
      </c>
      <c r="I811" t="s">
        <v>135</v>
      </c>
      <c r="J811" t="s">
        <v>136</v>
      </c>
      <c r="K811" t="s">
        <v>137</v>
      </c>
      <c r="L811" t="s">
        <v>2578</v>
      </c>
      <c r="M811" t="s">
        <v>2579</v>
      </c>
      <c r="N811">
        <v>5.4447222220000002</v>
      </c>
      <c r="O811">
        <v>0</v>
      </c>
      <c r="P811">
        <v>1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0.24045653014630003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0.24045653014630003</v>
      </c>
    </row>
    <row r="812" spans="1:31" x14ac:dyDescent="0.25">
      <c r="A812">
        <v>2158304</v>
      </c>
      <c r="B812">
        <v>1</v>
      </c>
      <c r="C812" t="s">
        <v>80</v>
      </c>
      <c r="D812" t="s">
        <v>106</v>
      </c>
      <c r="E812" t="s">
        <v>131</v>
      </c>
      <c r="F812" t="s">
        <v>2580</v>
      </c>
      <c r="G812" t="s">
        <v>152</v>
      </c>
      <c r="H812" t="s">
        <v>134</v>
      </c>
      <c r="I812" t="s">
        <v>135</v>
      </c>
      <c r="J812" t="s">
        <v>136</v>
      </c>
      <c r="K812" t="s">
        <v>137</v>
      </c>
      <c r="L812" t="s">
        <v>2581</v>
      </c>
      <c r="M812" t="s">
        <v>2582</v>
      </c>
      <c r="N812">
        <v>1.3049999999999999</v>
      </c>
      <c r="O812">
        <v>0</v>
      </c>
      <c r="P812">
        <v>1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0.38453881318686667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0.38453881318686667</v>
      </c>
    </row>
    <row r="813" spans="1:31" x14ac:dyDescent="0.25">
      <c r="A813">
        <v>2158178</v>
      </c>
      <c r="B813">
        <v>1</v>
      </c>
      <c r="C813" t="s">
        <v>80</v>
      </c>
      <c r="D813" t="s">
        <v>92</v>
      </c>
      <c r="E813" t="s">
        <v>131</v>
      </c>
      <c r="F813" t="s">
        <v>2583</v>
      </c>
      <c r="G813" t="s">
        <v>152</v>
      </c>
      <c r="H813" t="s">
        <v>134</v>
      </c>
      <c r="I813" t="s">
        <v>135</v>
      </c>
      <c r="J813" t="s">
        <v>136</v>
      </c>
      <c r="K813" t="s">
        <v>137</v>
      </c>
      <c r="L813" t="s">
        <v>2584</v>
      </c>
      <c r="M813" t="s">
        <v>2585</v>
      </c>
      <c r="N813">
        <v>3.9402777769999999</v>
      </c>
      <c r="O813">
        <v>0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1.5354603429914584</v>
      </c>
      <c r="AA813">
        <v>0</v>
      </c>
      <c r="AB813">
        <v>0</v>
      </c>
      <c r="AC813">
        <v>0</v>
      </c>
      <c r="AD813">
        <v>0</v>
      </c>
      <c r="AE813">
        <v>1.5354603429914584</v>
      </c>
    </row>
    <row r="814" spans="1:31" x14ac:dyDescent="0.25">
      <c r="A814">
        <v>2158235</v>
      </c>
      <c r="B814">
        <v>1</v>
      </c>
      <c r="C814" t="s">
        <v>80</v>
      </c>
      <c r="D814" t="s">
        <v>99</v>
      </c>
      <c r="E814" t="s">
        <v>174</v>
      </c>
      <c r="F814" t="s">
        <v>2586</v>
      </c>
      <c r="G814" t="s">
        <v>384</v>
      </c>
      <c r="H814" t="s">
        <v>134</v>
      </c>
      <c r="I814" t="s">
        <v>135</v>
      </c>
      <c r="J814" t="s">
        <v>136</v>
      </c>
      <c r="K814" t="s">
        <v>137</v>
      </c>
      <c r="L814" t="s">
        <v>2587</v>
      </c>
      <c r="M814" t="s">
        <v>2588</v>
      </c>
      <c r="N814">
        <v>13.327222222</v>
      </c>
      <c r="O814">
        <v>0</v>
      </c>
      <c r="P814">
        <v>78</v>
      </c>
      <c r="Q814">
        <v>0</v>
      </c>
      <c r="R814">
        <v>2</v>
      </c>
      <c r="S814">
        <v>0</v>
      </c>
      <c r="T814">
        <v>9</v>
      </c>
      <c r="U814">
        <v>0</v>
      </c>
      <c r="V814">
        <v>0</v>
      </c>
      <c r="W814">
        <v>0</v>
      </c>
      <c r="X814">
        <v>318.45617203952469</v>
      </c>
      <c r="Y814">
        <v>0</v>
      </c>
      <c r="Z814">
        <v>1.0897110230027669</v>
      </c>
      <c r="AA814">
        <v>0</v>
      </c>
      <c r="AB814">
        <v>187.10831808462311</v>
      </c>
      <c r="AC814">
        <v>0</v>
      </c>
      <c r="AD814">
        <v>0</v>
      </c>
      <c r="AE814">
        <v>506.65420114715062</v>
      </c>
    </row>
    <row r="815" spans="1:31" x14ac:dyDescent="0.25">
      <c r="A815">
        <v>2157986</v>
      </c>
      <c r="B815">
        <v>1</v>
      </c>
      <c r="C815" t="s">
        <v>80</v>
      </c>
      <c r="D815" t="s">
        <v>104</v>
      </c>
      <c r="E815" t="s">
        <v>174</v>
      </c>
      <c r="F815" t="s">
        <v>2589</v>
      </c>
      <c r="G815" t="s">
        <v>187</v>
      </c>
      <c r="H815" t="s">
        <v>134</v>
      </c>
      <c r="I815" t="s">
        <v>135</v>
      </c>
      <c r="J815" t="s">
        <v>136</v>
      </c>
      <c r="K815" t="s">
        <v>137</v>
      </c>
      <c r="L815" t="s">
        <v>2590</v>
      </c>
      <c r="M815" t="s">
        <v>2591</v>
      </c>
      <c r="N815">
        <v>2.5491666660000001</v>
      </c>
      <c r="O815">
        <v>0</v>
      </c>
      <c r="P815">
        <v>36</v>
      </c>
      <c r="Q815">
        <v>0</v>
      </c>
      <c r="R815">
        <v>0</v>
      </c>
      <c r="S815">
        <v>0</v>
      </c>
      <c r="T815">
        <v>5</v>
      </c>
      <c r="U815">
        <v>0</v>
      </c>
      <c r="V815">
        <v>0</v>
      </c>
      <c r="W815">
        <v>0</v>
      </c>
      <c r="X815">
        <v>22.621003116113204</v>
      </c>
      <c r="Y815">
        <v>0</v>
      </c>
      <c r="Z815">
        <v>0</v>
      </c>
      <c r="AA815">
        <v>0</v>
      </c>
      <c r="AB815">
        <v>14.66279862924965</v>
      </c>
      <c r="AC815">
        <v>0</v>
      </c>
      <c r="AD815">
        <v>0</v>
      </c>
      <c r="AE815">
        <v>37.283801745362851</v>
      </c>
    </row>
    <row r="816" spans="1:31" x14ac:dyDescent="0.25">
      <c r="A816">
        <v>2158341</v>
      </c>
      <c r="B816">
        <v>1</v>
      </c>
      <c r="C816" t="s">
        <v>80</v>
      </c>
      <c r="D816" t="s">
        <v>89</v>
      </c>
      <c r="E816" t="s">
        <v>131</v>
      </c>
      <c r="F816" t="s">
        <v>2592</v>
      </c>
      <c r="G816" t="s">
        <v>133</v>
      </c>
      <c r="H816" t="s">
        <v>134</v>
      </c>
      <c r="I816" t="s">
        <v>135</v>
      </c>
      <c r="J816" t="s">
        <v>136</v>
      </c>
      <c r="K816" t="s">
        <v>137</v>
      </c>
      <c r="L816" t="s">
        <v>2593</v>
      </c>
      <c r="M816" t="s">
        <v>2594</v>
      </c>
      <c r="N816">
        <v>3.681944444</v>
      </c>
      <c r="O816">
        <v>0</v>
      </c>
      <c r="P816">
        <v>1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0.58203615857951663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0.58203615857951663</v>
      </c>
    </row>
    <row r="817" spans="1:31" x14ac:dyDescent="0.25">
      <c r="A817">
        <v>2158198</v>
      </c>
      <c r="B817">
        <v>1</v>
      </c>
      <c r="C817" t="s">
        <v>81</v>
      </c>
      <c r="D817" t="s">
        <v>117</v>
      </c>
      <c r="E817" t="s">
        <v>174</v>
      </c>
      <c r="F817" t="s">
        <v>2595</v>
      </c>
      <c r="G817" t="s">
        <v>187</v>
      </c>
      <c r="H817" t="s">
        <v>134</v>
      </c>
      <c r="I817" t="s">
        <v>135</v>
      </c>
      <c r="J817" t="s">
        <v>136</v>
      </c>
      <c r="K817" t="s">
        <v>137</v>
      </c>
      <c r="L817" t="s">
        <v>2596</v>
      </c>
      <c r="M817" t="s">
        <v>2597</v>
      </c>
      <c r="N817">
        <v>3.8772222219999999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1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3.1960083512368</v>
      </c>
      <c r="AC817">
        <v>0</v>
      </c>
      <c r="AD817">
        <v>0</v>
      </c>
      <c r="AE817">
        <v>3.1960083512368</v>
      </c>
    </row>
    <row r="818" spans="1:31" x14ac:dyDescent="0.25">
      <c r="A818">
        <v>2157949</v>
      </c>
      <c r="B818">
        <v>1</v>
      </c>
      <c r="C818" t="s">
        <v>80</v>
      </c>
      <c r="D818" t="s">
        <v>99</v>
      </c>
      <c r="E818" t="s">
        <v>174</v>
      </c>
      <c r="F818" t="s">
        <v>2598</v>
      </c>
      <c r="G818" t="s">
        <v>384</v>
      </c>
      <c r="H818" t="s">
        <v>134</v>
      </c>
      <c r="I818" t="s">
        <v>135</v>
      </c>
      <c r="J818" t="s">
        <v>136</v>
      </c>
      <c r="K818" t="s">
        <v>137</v>
      </c>
      <c r="L818" t="s">
        <v>2599</v>
      </c>
      <c r="M818" t="s">
        <v>2600</v>
      </c>
      <c r="N818">
        <v>14.349722222</v>
      </c>
      <c r="O818">
        <v>0</v>
      </c>
      <c r="P818">
        <v>24</v>
      </c>
      <c r="Q818">
        <v>0</v>
      </c>
      <c r="R818">
        <v>0</v>
      </c>
      <c r="S818">
        <v>0</v>
      </c>
      <c r="T818">
        <v>20</v>
      </c>
      <c r="U818">
        <v>0</v>
      </c>
      <c r="V818">
        <v>0</v>
      </c>
      <c r="W818">
        <v>0</v>
      </c>
      <c r="X818">
        <v>109.29851750115563</v>
      </c>
      <c r="Y818">
        <v>0</v>
      </c>
      <c r="Z818">
        <v>0</v>
      </c>
      <c r="AA818">
        <v>0</v>
      </c>
      <c r="AB818">
        <v>137.39345488848514</v>
      </c>
      <c r="AC818">
        <v>0</v>
      </c>
      <c r="AD818">
        <v>0</v>
      </c>
      <c r="AE818">
        <v>246.69197238964077</v>
      </c>
    </row>
    <row r="819" spans="1:31" x14ac:dyDescent="0.25">
      <c r="A819">
        <v>2158590</v>
      </c>
      <c r="B819">
        <v>1</v>
      </c>
      <c r="C819" t="s">
        <v>80</v>
      </c>
      <c r="D819" t="s">
        <v>108</v>
      </c>
      <c r="E819" t="s">
        <v>196</v>
      </c>
      <c r="F819" t="s">
        <v>2601</v>
      </c>
      <c r="G819" t="s">
        <v>142</v>
      </c>
      <c r="H819" t="s">
        <v>143</v>
      </c>
      <c r="I819" t="s">
        <v>148</v>
      </c>
      <c r="J819" t="s">
        <v>136</v>
      </c>
      <c r="K819" t="s">
        <v>137</v>
      </c>
      <c r="L819" t="s">
        <v>2602</v>
      </c>
      <c r="M819" t="s">
        <v>2603</v>
      </c>
      <c r="N819">
        <v>1.3888888E-2</v>
      </c>
      <c r="O819">
        <v>0</v>
      </c>
      <c r="P819">
        <v>1816</v>
      </c>
      <c r="Q819">
        <v>2</v>
      </c>
      <c r="R819">
        <v>365</v>
      </c>
      <c r="S819">
        <v>13</v>
      </c>
      <c r="T819">
        <v>195</v>
      </c>
      <c r="U819">
        <v>0</v>
      </c>
      <c r="V819">
        <v>0</v>
      </c>
      <c r="W819">
        <v>0</v>
      </c>
      <c r="X819">
        <v>3.9699254589195831</v>
      </c>
      <c r="Y819">
        <v>0.37407730486875002</v>
      </c>
      <c r="Z819">
        <v>0.5604883292329168</v>
      </c>
      <c r="AA819">
        <v>1.3592328978095831</v>
      </c>
      <c r="AB819">
        <v>1.1047641192337507</v>
      </c>
      <c r="AC819">
        <v>0</v>
      </c>
      <c r="AD819">
        <v>0</v>
      </c>
      <c r="AE819">
        <v>7.3684881100645843</v>
      </c>
    </row>
    <row r="820" spans="1:31" x14ac:dyDescent="0.25">
      <c r="A820">
        <v>2158533</v>
      </c>
      <c r="B820">
        <v>1</v>
      </c>
      <c r="C820" t="s">
        <v>81</v>
      </c>
      <c r="D820" t="s">
        <v>113</v>
      </c>
      <c r="E820" t="s">
        <v>224</v>
      </c>
      <c r="F820" t="s">
        <v>2604</v>
      </c>
      <c r="G820" t="s">
        <v>142</v>
      </c>
      <c r="H820" t="s">
        <v>227</v>
      </c>
      <c r="I820" t="s">
        <v>148</v>
      </c>
      <c r="J820" t="s">
        <v>136</v>
      </c>
      <c r="K820" t="s">
        <v>137</v>
      </c>
      <c r="L820" t="s">
        <v>2605</v>
      </c>
      <c r="M820" t="s">
        <v>2606</v>
      </c>
      <c r="N820">
        <v>3.6111111000000001E-2</v>
      </c>
      <c r="O820">
        <v>4</v>
      </c>
      <c r="P820">
        <v>9000</v>
      </c>
      <c r="Q820">
        <v>359</v>
      </c>
      <c r="R820">
        <v>1510</v>
      </c>
      <c r="S820">
        <v>19</v>
      </c>
      <c r="T820">
        <v>1182</v>
      </c>
      <c r="U820">
        <v>0</v>
      </c>
      <c r="V820">
        <v>4</v>
      </c>
      <c r="W820">
        <v>5.7564192891833323E-2</v>
      </c>
      <c r="X820">
        <v>66.720198962540465</v>
      </c>
      <c r="Y820">
        <v>3.8412070788213049</v>
      </c>
      <c r="Z820">
        <v>8.5595993501644188</v>
      </c>
      <c r="AA820">
        <v>9.5721154238749726</v>
      </c>
      <c r="AB820">
        <v>17.722480242985924</v>
      </c>
      <c r="AC820">
        <v>0</v>
      </c>
      <c r="AD820">
        <v>6.0509552876499985E-2</v>
      </c>
      <c r="AE820">
        <v>106.53367480415541</v>
      </c>
    </row>
    <row r="821" spans="1:31" x14ac:dyDescent="0.25">
      <c r="A821">
        <v>2158633</v>
      </c>
      <c r="B821">
        <v>1</v>
      </c>
      <c r="C821" t="s">
        <v>80</v>
      </c>
      <c r="D821" t="s">
        <v>99</v>
      </c>
      <c r="E821" t="s">
        <v>174</v>
      </c>
      <c r="F821" t="s">
        <v>2607</v>
      </c>
      <c r="G821" t="s">
        <v>187</v>
      </c>
      <c r="H821" t="s">
        <v>134</v>
      </c>
      <c r="I821" t="s">
        <v>135</v>
      </c>
      <c r="J821" t="s">
        <v>136</v>
      </c>
      <c r="K821" t="s">
        <v>137</v>
      </c>
      <c r="L821" t="s">
        <v>2608</v>
      </c>
      <c r="M821" t="s">
        <v>2609</v>
      </c>
      <c r="N821">
        <v>3.159166666</v>
      </c>
      <c r="O821">
        <v>0</v>
      </c>
      <c r="P821">
        <v>8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3.2514016801004511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3.2514016801004511</v>
      </c>
    </row>
    <row r="822" spans="1:31" x14ac:dyDescent="0.25">
      <c r="A822">
        <v>2158092</v>
      </c>
      <c r="B822">
        <v>1</v>
      </c>
      <c r="C822" t="s">
        <v>80</v>
      </c>
      <c r="D822" t="s">
        <v>104</v>
      </c>
      <c r="E822" t="s">
        <v>131</v>
      </c>
      <c r="F822" t="s">
        <v>2610</v>
      </c>
      <c r="G822" t="s">
        <v>152</v>
      </c>
      <c r="H822" t="s">
        <v>134</v>
      </c>
      <c r="I822" t="s">
        <v>135</v>
      </c>
      <c r="J822" t="s">
        <v>136</v>
      </c>
      <c r="K822" t="s">
        <v>137</v>
      </c>
      <c r="L822" t="s">
        <v>2611</v>
      </c>
      <c r="M822" t="s">
        <v>2612</v>
      </c>
      <c r="N822">
        <v>2.5072222219999998</v>
      </c>
      <c r="O822">
        <v>0</v>
      </c>
      <c r="P822">
        <v>1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0.87001962285260015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0.87001962285260015</v>
      </c>
    </row>
    <row r="823" spans="1:31" x14ac:dyDescent="0.25">
      <c r="A823">
        <v>2158456</v>
      </c>
      <c r="B823">
        <v>1</v>
      </c>
      <c r="C823" t="s">
        <v>80</v>
      </c>
      <c r="D823" t="s">
        <v>89</v>
      </c>
      <c r="E823" t="s">
        <v>131</v>
      </c>
      <c r="F823" t="s">
        <v>2613</v>
      </c>
      <c r="G823" t="s">
        <v>152</v>
      </c>
      <c r="H823" t="s">
        <v>134</v>
      </c>
      <c r="I823" t="s">
        <v>135</v>
      </c>
      <c r="J823" t="s">
        <v>136</v>
      </c>
      <c r="K823" t="s">
        <v>137</v>
      </c>
      <c r="L823" t="s">
        <v>2614</v>
      </c>
      <c r="M823" t="s">
        <v>2615</v>
      </c>
      <c r="N823">
        <v>2.701944444</v>
      </c>
      <c r="O823">
        <v>0</v>
      </c>
      <c r="P823">
        <v>1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1.0170961077527252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1.0170961077527252</v>
      </c>
    </row>
    <row r="824" spans="1:31" x14ac:dyDescent="0.25">
      <c r="A824">
        <v>2158078</v>
      </c>
      <c r="B824">
        <v>1</v>
      </c>
      <c r="C824" t="s">
        <v>81</v>
      </c>
      <c r="D824" t="s">
        <v>123</v>
      </c>
      <c r="E824" t="s">
        <v>146</v>
      </c>
      <c r="F824" t="s">
        <v>2616</v>
      </c>
      <c r="G824" t="s">
        <v>538</v>
      </c>
      <c r="H824" t="s">
        <v>143</v>
      </c>
      <c r="I824" t="s">
        <v>135</v>
      </c>
      <c r="J824" t="s">
        <v>136</v>
      </c>
      <c r="K824" t="s">
        <v>236</v>
      </c>
      <c r="L824" t="s">
        <v>2617</v>
      </c>
      <c r="M824" t="s">
        <v>2618</v>
      </c>
      <c r="N824">
        <v>7.8083222220000001</v>
      </c>
      <c r="O824">
        <v>0</v>
      </c>
      <c r="P824">
        <v>47</v>
      </c>
      <c r="Q824">
        <v>0</v>
      </c>
      <c r="R824">
        <v>11</v>
      </c>
      <c r="S824">
        <v>0</v>
      </c>
      <c r="T824">
        <v>8</v>
      </c>
      <c r="U824">
        <v>1</v>
      </c>
      <c r="V824">
        <v>0</v>
      </c>
      <c r="W824">
        <v>0</v>
      </c>
      <c r="X824">
        <v>70.907010911151445</v>
      </c>
      <c r="Y824">
        <v>0</v>
      </c>
      <c r="Z824">
        <v>9.8245967290299614</v>
      </c>
      <c r="AA824">
        <v>0</v>
      </c>
      <c r="AB824">
        <v>58.9029314213875</v>
      </c>
      <c r="AC824">
        <v>582.82953167433334</v>
      </c>
      <c r="AD824">
        <v>0</v>
      </c>
      <c r="AE824">
        <v>722.46407073590228</v>
      </c>
    </row>
    <row r="825" spans="1:31" x14ac:dyDescent="0.25">
      <c r="A825">
        <v>2158101</v>
      </c>
      <c r="B825">
        <v>1</v>
      </c>
      <c r="C825" t="s">
        <v>81</v>
      </c>
      <c r="D825" t="s">
        <v>123</v>
      </c>
      <c r="E825" t="s">
        <v>140</v>
      </c>
      <c r="F825" t="s">
        <v>2619</v>
      </c>
      <c r="G825" t="s">
        <v>142</v>
      </c>
      <c r="H825" t="s">
        <v>143</v>
      </c>
      <c r="I825" t="s">
        <v>135</v>
      </c>
      <c r="J825" t="s">
        <v>136</v>
      </c>
      <c r="K825" t="s">
        <v>137</v>
      </c>
      <c r="L825" t="s">
        <v>2620</v>
      </c>
      <c r="M825" t="s">
        <v>2621</v>
      </c>
      <c r="N825">
        <v>0.13527777699999999</v>
      </c>
      <c r="O825">
        <v>0</v>
      </c>
      <c r="P825">
        <v>955</v>
      </c>
      <c r="Q825">
        <v>10</v>
      </c>
      <c r="R825">
        <v>102</v>
      </c>
      <c r="S825">
        <v>6</v>
      </c>
      <c r="T825">
        <v>69</v>
      </c>
      <c r="U825">
        <v>2</v>
      </c>
      <c r="V825">
        <v>0</v>
      </c>
      <c r="W825">
        <v>0</v>
      </c>
      <c r="X825">
        <v>24.351411297490216</v>
      </c>
      <c r="Y825">
        <v>2.6104348086753659</v>
      </c>
      <c r="Z825">
        <v>2.8891489143031253</v>
      </c>
      <c r="AA825">
        <v>3.7737871143434059</v>
      </c>
      <c r="AB825">
        <v>4.3539436513447232</v>
      </c>
      <c r="AC825">
        <v>5.2747310380533339</v>
      </c>
      <c r="AD825">
        <v>0</v>
      </c>
      <c r="AE825">
        <v>43.253456824210161</v>
      </c>
    </row>
    <row r="826" spans="1:31" x14ac:dyDescent="0.25">
      <c r="A826">
        <v>2157955</v>
      </c>
      <c r="B826">
        <v>1</v>
      </c>
      <c r="C826" t="s">
        <v>81</v>
      </c>
      <c r="D826" t="s">
        <v>113</v>
      </c>
      <c r="E826" t="s">
        <v>140</v>
      </c>
      <c r="F826" t="s">
        <v>2622</v>
      </c>
      <c r="G826" t="s">
        <v>142</v>
      </c>
      <c r="H826" t="s">
        <v>143</v>
      </c>
      <c r="I826" t="s">
        <v>135</v>
      </c>
      <c r="J826" t="s">
        <v>136</v>
      </c>
      <c r="K826" t="s">
        <v>137</v>
      </c>
      <c r="L826" t="s">
        <v>2623</v>
      </c>
      <c r="M826" t="s">
        <v>2624</v>
      </c>
      <c r="N826">
        <v>1.595277777</v>
      </c>
      <c r="O826">
        <v>13</v>
      </c>
      <c r="P826">
        <v>327</v>
      </c>
      <c r="Q826">
        <v>136</v>
      </c>
      <c r="R826">
        <v>157</v>
      </c>
      <c r="S826">
        <v>17</v>
      </c>
      <c r="T826">
        <v>24</v>
      </c>
      <c r="U826">
        <v>0</v>
      </c>
      <c r="V826">
        <v>0</v>
      </c>
      <c r="W826">
        <v>3.9061835188022513</v>
      </c>
      <c r="X826">
        <v>131.32829036302357</v>
      </c>
      <c r="Y826">
        <v>96.282437486131784</v>
      </c>
      <c r="Z826">
        <v>63.833604494372906</v>
      </c>
      <c r="AA826">
        <v>46.704039032652197</v>
      </c>
      <c r="AB826">
        <v>22.808112395698004</v>
      </c>
      <c r="AC826">
        <v>0</v>
      </c>
      <c r="AD826">
        <v>0</v>
      </c>
      <c r="AE826">
        <v>364.86266729068069</v>
      </c>
    </row>
    <row r="827" spans="1:31" x14ac:dyDescent="0.25">
      <c r="A827">
        <v>2157786</v>
      </c>
      <c r="B827">
        <v>1</v>
      </c>
      <c r="C827" t="s">
        <v>80</v>
      </c>
      <c r="D827" t="s">
        <v>90</v>
      </c>
      <c r="E827" t="s">
        <v>131</v>
      </c>
      <c r="F827" t="s">
        <v>2625</v>
      </c>
      <c r="G827" t="s">
        <v>152</v>
      </c>
      <c r="H827" t="s">
        <v>134</v>
      </c>
      <c r="I827" t="s">
        <v>135</v>
      </c>
      <c r="J827" t="s">
        <v>136</v>
      </c>
      <c r="K827" t="s">
        <v>137</v>
      </c>
      <c r="L827" t="s">
        <v>2626</v>
      </c>
      <c r="M827" t="s">
        <v>2627</v>
      </c>
      <c r="N827">
        <v>3.2280555550000001</v>
      </c>
      <c r="O827">
        <v>0</v>
      </c>
      <c r="P827">
        <v>1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1.8654171179280001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1.8654171179280001</v>
      </c>
    </row>
    <row r="828" spans="1:31" x14ac:dyDescent="0.25">
      <c r="A828">
        <v>2157932</v>
      </c>
      <c r="B828">
        <v>1</v>
      </c>
      <c r="C828" t="s">
        <v>80</v>
      </c>
      <c r="D828" t="s">
        <v>99</v>
      </c>
      <c r="E828" t="s">
        <v>131</v>
      </c>
      <c r="F828" t="s">
        <v>2628</v>
      </c>
      <c r="G828" t="s">
        <v>152</v>
      </c>
      <c r="H828" t="s">
        <v>134</v>
      </c>
      <c r="I828" t="s">
        <v>135</v>
      </c>
      <c r="J828" t="s">
        <v>136</v>
      </c>
      <c r="K828" t="s">
        <v>137</v>
      </c>
      <c r="L828" t="s">
        <v>2629</v>
      </c>
      <c r="M828" t="s">
        <v>2630</v>
      </c>
      <c r="N828">
        <v>16.043055554999999</v>
      </c>
      <c r="O828">
        <v>0</v>
      </c>
      <c r="P828">
        <v>1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5.6675567388066668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5.6675567388066668</v>
      </c>
    </row>
    <row r="829" spans="1:31" x14ac:dyDescent="0.25">
      <c r="A829">
        <v>2157915</v>
      </c>
      <c r="B829">
        <v>1</v>
      </c>
      <c r="C829" t="s">
        <v>81</v>
      </c>
      <c r="D829" t="s">
        <v>117</v>
      </c>
      <c r="E829" t="s">
        <v>146</v>
      </c>
      <c r="F829" t="s">
        <v>2631</v>
      </c>
      <c r="G829" t="s">
        <v>142</v>
      </c>
      <c r="H829" t="s">
        <v>143</v>
      </c>
      <c r="I829" t="s">
        <v>148</v>
      </c>
      <c r="J829" t="s">
        <v>136</v>
      </c>
      <c r="K829" t="s">
        <v>137</v>
      </c>
      <c r="L829" t="s">
        <v>2632</v>
      </c>
      <c r="M829" t="s">
        <v>2633</v>
      </c>
      <c r="N829">
        <v>1.4999999999999999E-2</v>
      </c>
      <c r="O829">
        <v>1</v>
      </c>
      <c r="P829">
        <v>188</v>
      </c>
      <c r="Q829">
        <v>19</v>
      </c>
      <c r="R829">
        <v>30</v>
      </c>
      <c r="S829">
        <v>3</v>
      </c>
      <c r="T829">
        <v>5</v>
      </c>
      <c r="U829">
        <v>0</v>
      </c>
      <c r="V829">
        <v>0</v>
      </c>
      <c r="W829">
        <v>3.4618185787499995E-3</v>
      </c>
      <c r="X829">
        <v>0.42956975018789978</v>
      </c>
      <c r="Y829">
        <v>0.87877364675669989</v>
      </c>
      <c r="Z829">
        <v>4.6324592175149996E-2</v>
      </c>
      <c r="AA829">
        <v>0.35681165175359997</v>
      </c>
      <c r="AB829">
        <v>1.5673811825700001E-2</v>
      </c>
      <c r="AC829">
        <v>0</v>
      </c>
      <c r="AD829">
        <v>0</v>
      </c>
      <c r="AE829">
        <v>1.7306152712777998</v>
      </c>
    </row>
    <row r="830" spans="1:31" x14ac:dyDescent="0.25">
      <c r="A830">
        <v>2157832</v>
      </c>
      <c r="B830">
        <v>1</v>
      </c>
      <c r="C830" t="s">
        <v>81</v>
      </c>
      <c r="D830" t="s">
        <v>127</v>
      </c>
      <c r="E830" t="s">
        <v>174</v>
      </c>
      <c r="F830" t="s">
        <v>2634</v>
      </c>
      <c r="G830" t="s">
        <v>187</v>
      </c>
      <c r="H830" t="s">
        <v>134</v>
      </c>
      <c r="I830" t="s">
        <v>135</v>
      </c>
      <c r="J830" t="s">
        <v>136</v>
      </c>
      <c r="K830" t="s">
        <v>137</v>
      </c>
      <c r="L830" t="s">
        <v>2635</v>
      </c>
      <c r="M830" t="s">
        <v>2636</v>
      </c>
      <c r="N830">
        <v>6.9847222220000003</v>
      </c>
      <c r="O830">
        <v>0</v>
      </c>
      <c r="P830">
        <v>46</v>
      </c>
      <c r="Q830">
        <v>0</v>
      </c>
      <c r="R830">
        <v>0</v>
      </c>
      <c r="S830">
        <v>0</v>
      </c>
      <c r="T830">
        <v>2</v>
      </c>
      <c r="U830">
        <v>0</v>
      </c>
      <c r="V830">
        <v>0</v>
      </c>
      <c r="W830">
        <v>0</v>
      </c>
      <c r="X830">
        <v>83.176252102524842</v>
      </c>
      <c r="Y830">
        <v>0</v>
      </c>
      <c r="Z830">
        <v>0</v>
      </c>
      <c r="AA830">
        <v>0</v>
      </c>
      <c r="AB830">
        <v>1.3579139411250003E-2</v>
      </c>
      <c r="AC830">
        <v>0</v>
      </c>
      <c r="AD830">
        <v>0</v>
      </c>
      <c r="AE830">
        <v>83.189831241936091</v>
      </c>
    </row>
    <row r="831" spans="1:31" x14ac:dyDescent="0.25">
      <c r="A831">
        <v>2158519</v>
      </c>
      <c r="B831">
        <v>1</v>
      </c>
      <c r="C831" t="s">
        <v>80</v>
      </c>
      <c r="D831" t="s">
        <v>93</v>
      </c>
      <c r="E831" t="s">
        <v>174</v>
      </c>
      <c r="F831" t="s">
        <v>2637</v>
      </c>
      <c r="G831" t="s">
        <v>187</v>
      </c>
      <c r="H831" t="s">
        <v>134</v>
      </c>
      <c r="I831" t="s">
        <v>135</v>
      </c>
      <c r="J831" t="s">
        <v>136</v>
      </c>
      <c r="K831" t="s">
        <v>137</v>
      </c>
      <c r="L831" t="s">
        <v>2638</v>
      </c>
      <c r="M831" t="s">
        <v>2639</v>
      </c>
      <c r="N831">
        <v>1.2733333330000001</v>
      </c>
      <c r="O831">
        <v>0</v>
      </c>
      <c r="P831">
        <v>0</v>
      </c>
      <c r="Q831">
        <v>0</v>
      </c>
      <c r="R831">
        <v>3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3.1060991074808761</v>
      </c>
      <c r="AA831">
        <v>0</v>
      </c>
      <c r="AB831">
        <v>0</v>
      </c>
      <c r="AC831">
        <v>0</v>
      </c>
      <c r="AD831">
        <v>0</v>
      </c>
      <c r="AE831">
        <v>3.1060991074808761</v>
      </c>
    </row>
    <row r="832" spans="1:31" x14ac:dyDescent="0.25">
      <c r="A832">
        <v>2158602</v>
      </c>
      <c r="B832">
        <v>1</v>
      </c>
      <c r="C832" t="s">
        <v>80</v>
      </c>
      <c r="D832" t="s">
        <v>105</v>
      </c>
      <c r="E832" t="s">
        <v>206</v>
      </c>
      <c r="F832" t="s">
        <v>2640</v>
      </c>
      <c r="G832" t="s">
        <v>187</v>
      </c>
      <c r="H832" t="s">
        <v>134</v>
      </c>
      <c r="I832" t="s">
        <v>135</v>
      </c>
      <c r="J832" t="s">
        <v>136</v>
      </c>
      <c r="K832" t="s">
        <v>137</v>
      </c>
      <c r="L832" t="s">
        <v>2641</v>
      </c>
      <c r="M832" t="s">
        <v>2642</v>
      </c>
      <c r="N832">
        <v>1.0830555550000001</v>
      </c>
      <c r="O832">
        <v>0</v>
      </c>
      <c r="P832">
        <v>76</v>
      </c>
      <c r="Q832">
        <v>0</v>
      </c>
      <c r="R832">
        <v>0</v>
      </c>
      <c r="S832">
        <v>0</v>
      </c>
      <c r="T832">
        <v>19</v>
      </c>
      <c r="U832">
        <v>0</v>
      </c>
      <c r="V832">
        <v>0</v>
      </c>
      <c r="W832">
        <v>0</v>
      </c>
      <c r="X832">
        <v>16.944513051155077</v>
      </c>
      <c r="Y832">
        <v>0</v>
      </c>
      <c r="Z832">
        <v>0</v>
      </c>
      <c r="AA832">
        <v>0</v>
      </c>
      <c r="AB832">
        <v>23.773365028721184</v>
      </c>
      <c r="AC832">
        <v>0</v>
      </c>
      <c r="AD832">
        <v>0</v>
      </c>
      <c r="AE832">
        <v>40.717878079876257</v>
      </c>
    </row>
    <row r="833" spans="1:31" x14ac:dyDescent="0.25">
      <c r="A833">
        <v>2158410</v>
      </c>
      <c r="B833">
        <v>1</v>
      </c>
      <c r="C833" t="s">
        <v>80</v>
      </c>
      <c r="D833" t="s">
        <v>105</v>
      </c>
      <c r="E833" t="s">
        <v>131</v>
      </c>
      <c r="F833" t="s">
        <v>2643</v>
      </c>
      <c r="G833" t="s">
        <v>152</v>
      </c>
      <c r="H833" t="s">
        <v>134</v>
      </c>
      <c r="I833" t="s">
        <v>135</v>
      </c>
      <c r="J833" t="s">
        <v>136</v>
      </c>
      <c r="K833" t="s">
        <v>137</v>
      </c>
      <c r="L833" t="s">
        <v>2644</v>
      </c>
      <c r="M833" t="s">
        <v>2645</v>
      </c>
      <c r="N833">
        <v>4.3508333329999997</v>
      </c>
      <c r="O833">
        <v>0</v>
      </c>
      <c r="P833">
        <v>1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1.2474453373035501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1.2474453373035501</v>
      </c>
    </row>
    <row r="834" spans="1:31" x14ac:dyDescent="0.25">
      <c r="A834">
        <v>2157769</v>
      </c>
      <c r="B834">
        <v>1</v>
      </c>
      <c r="C834" t="s">
        <v>81</v>
      </c>
      <c r="D834" t="s">
        <v>119</v>
      </c>
      <c r="E834" t="s">
        <v>174</v>
      </c>
      <c r="F834" t="s">
        <v>2646</v>
      </c>
      <c r="G834" t="s">
        <v>187</v>
      </c>
      <c r="H834" t="s">
        <v>134</v>
      </c>
      <c r="I834" t="s">
        <v>135</v>
      </c>
      <c r="J834" t="s">
        <v>136</v>
      </c>
      <c r="K834" t="s">
        <v>137</v>
      </c>
      <c r="L834" t="s">
        <v>2647</v>
      </c>
      <c r="M834" t="s">
        <v>2648</v>
      </c>
      <c r="N834">
        <v>1.9530555549999999</v>
      </c>
      <c r="O834">
        <v>0</v>
      </c>
      <c r="P834">
        <v>1</v>
      </c>
      <c r="Q834">
        <v>0</v>
      </c>
      <c r="R834">
        <v>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1.7165998362589998</v>
      </c>
      <c r="Y834">
        <v>0</v>
      </c>
      <c r="Z834">
        <v>0.6656310014890251</v>
      </c>
      <c r="AA834">
        <v>0</v>
      </c>
      <c r="AB834">
        <v>0</v>
      </c>
      <c r="AC834">
        <v>0</v>
      </c>
      <c r="AD834">
        <v>0</v>
      </c>
      <c r="AE834">
        <v>2.382230837748025</v>
      </c>
    </row>
    <row r="835" spans="1:31" x14ac:dyDescent="0.25">
      <c r="A835">
        <v>2158118</v>
      </c>
      <c r="B835">
        <v>1</v>
      </c>
      <c r="C835" t="s">
        <v>80</v>
      </c>
      <c r="D835" t="s">
        <v>91</v>
      </c>
      <c r="E835" t="s">
        <v>174</v>
      </c>
      <c r="F835" t="s">
        <v>2649</v>
      </c>
      <c r="G835" t="s">
        <v>187</v>
      </c>
      <c r="H835" t="s">
        <v>134</v>
      </c>
      <c r="I835" t="s">
        <v>135</v>
      </c>
      <c r="J835" t="s">
        <v>136</v>
      </c>
      <c r="K835" t="s">
        <v>137</v>
      </c>
      <c r="L835" t="s">
        <v>2650</v>
      </c>
      <c r="M835" t="s">
        <v>2651</v>
      </c>
      <c r="N835">
        <v>1.753055555</v>
      </c>
      <c r="O835">
        <v>0</v>
      </c>
      <c r="P835">
        <v>0</v>
      </c>
      <c r="Q835">
        <v>0</v>
      </c>
      <c r="R835">
        <v>4</v>
      </c>
      <c r="S835">
        <v>0</v>
      </c>
      <c r="T835">
        <v>1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1.4831499189407256</v>
      </c>
      <c r="AA835">
        <v>0</v>
      </c>
      <c r="AB835">
        <v>0</v>
      </c>
      <c r="AC835">
        <v>0</v>
      </c>
      <c r="AD835">
        <v>0</v>
      </c>
      <c r="AE835">
        <v>1.4831499189407256</v>
      </c>
    </row>
    <row r="836" spans="1:31" x14ac:dyDescent="0.25">
      <c r="A836">
        <v>2157869</v>
      </c>
      <c r="B836">
        <v>1</v>
      </c>
      <c r="C836" t="s">
        <v>80</v>
      </c>
      <c r="D836" t="s">
        <v>96</v>
      </c>
      <c r="E836" t="s">
        <v>174</v>
      </c>
      <c r="F836" t="s">
        <v>2652</v>
      </c>
      <c r="G836" t="s">
        <v>187</v>
      </c>
      <c r="H836" t="s">
        <v>134</v>
      </c>
      <c r="I836" t="s">
        <v>135</v>
      </c>
      <c r="J836" t="s">
        <v>136</v>
      </c>
      <c r="K836" t="s">
        <v>137</v>
      </c>
      <c r="L836" t="s">
        <v>2653</v>
      </c>
      <c r="M836" t="s">
        <v>2654</v>
      </c>
      <c r="N836">
        <v>5.5758333330000003</v>
      </c>
      <c r="O836">
        <v>0</v>
      </c>
      <c r="P836">
        <v>74</v>
      </c>
      <c r="Q836">
        <v>0</v>
      </c>
      <c r="R836">
        <v>0</v>
      </c>
      <c r="S836">
        <v>0</v>
      </c>
      <c r="T836">
        <v>5</v>
      </c>
      <c r="U836">
        <v>0</v>
      </c>
      <c r="V836">
        <v>0</v>
      </c>
      <c r="W836">
        <v>0</v>
      </c>
      <c r="X836">
        <v>134.73067483700572</v>
      </c>
      <c r="Y836">
        <v>0</v>
      </c>
      <c r="Z836">
        <v>0</v>
      </c>
      <c r="AA836">
        <v>0</v>
      </c>
      <c r="AB836">
        <v>5.9957258862297511</v>
      </c>
      <c r="AC836">
        <v>0</v>
      </c>
      <c r="AD836">
        <v>0</v>
      </c>
      <c r="AE836">
        <v>140.72640072323549</v>
      </c>
    </row>
    <row r="837" spans="1:31" x14ac:dyDescent="0.25">
      <c r="A837">
        <v>2158264</v>
      </c>
      <c r="B837">
        <v>1</v>
      </c>
      <c r="C837" t="s">
        <v>80</v>
      </c>
      <c r="D837" t="s">
        <v>90</v>
      </c>
      <c r="E837" t="s">
        <v>174</v>
      </c>
      <c r="F837" t="s">
        <v>2655</v>
      </c>
      <c r="G837" t="s">
        <v>187</v>
      </c>
      <c r="H837" t="s">
        <v>134</v>
      </c>
      <c r="I837" t="s">
        <v>135</v>
      </c>
      <c r="J837" t="s">
        <v>136</v>
      </c>
      <c r="K837" t="s">
        <v>137</v>
      </c>
      <c r="L837" t="s">
        <v>2656</v>
      </c>
      <c r="M837" t="s">
        <v>2657</v>
      </c>
      <c r="N837">
        <v>3.0583333330000002</v>
      </c>
      <c r="O837">
        <v>0</v>
      </c>
      <c r="P837">
        <v>105</v>
      </c>
      <c r="Q837">
        <v>0</v>
      </c>
      <c r="R837">
        <v>0</v>
      </c>
      <c r="S837">
        <v>0</v>
      </c>
      <c r="T837">
        <v>31</v>
      </c>
      <c r="U837">
        <v>0</v>
      </c>
      <c r="V837">
        <v>0</v>
      </c>
      <c r="W837">
        <v>0</v>
      </c>
      <c r="X837">
        <v>66.406173925041884</v>
      </c>
      <c r="Y837">
        <v>0</v>
      </c>
      <c r="Z837">
        <v>0</v>
      </c>
      <c r="AA837">
        <v>0</v>
      </c>
      <c r="AB837">
        <v>58.708778789432131</v>
      </c>
      <c r="AC837">
        <v>0</v>
      </c>
      <c r="AD837">
        <v>0</v>
      </c>
      <c r="AE837">
        <v>125.11495271447401</v>
      </c>
    </row>
    <row r="838" spans="1:31" x14ac:dyDescent="0.25">
      <c r="A838">
        <v>2158015</v>
      </c>
      <c r="B838">
        <v>1</v>
      </c>
      <c r="C838" t="s">
        <v>80</v>
      </c>
      <c r="D838" t="s">
        <v>99</v>
      </c>
      <c r="E838" t="s">
        <v>174</v>
      </c>
      <c r="F838" t="s">
        <v>2658</v>
      </c>
      <c r="G838" t="s">
        <v>384</v>
      </c>
      <c r="H838" t="s">
        <v>134</v>
      </c>
      <c r="I838" t="s">
        <v>135</v>
      </c>
      <c r="J838" t="s">
        <v>136</v>
      </c>
      <c r="K838" t="s">
        <v>137</v>
      </c>
      <c r="L838" t="s">
        <v>2659</v>
      </c>
      <c r="M838" t="s">
        <v>2660</v>
      </c>
      <c r="N838">
        <v>12.527222222000001</v>
      </c>
      <c r="O838">
        <v>0</v>
      </c>
      <c r="P838">
        <v>53</v>
      </c>
      <c r="Q838">
        <v>0</v>
      </c>
      <c r="R838">
        <v>0</v>
      </c>
      <c r="S838">
        <v>0</v>
      </c>
      <c r="T838">
        <v>1</v>
      </c>
      <c r="U838">
        <v>0</v>
      </c>
      <c r="V838">
        <v>0</v>
      </c>
      <c r="W838">
        <v>0</v>
      </c>
      <c r="X838">
        <v>103.07432168252797</v>
      </c>
      <c r="Y838">
        <v>0</v>
      </c>
      <c r="Z838">
        <v>0</v>
      </c>
      <c r="AA838">
        <v>0</v>
      </c>
      <c r="AB838">
        <v>0.41948726935645009</v>
      </c>
      <c r="AC838">
        <v>0</v>
      </c>
      <c r="AD838">
        <v>0</v>
      </c>
      <c r="AE838">
        <v>103.49380895188442</v>
      </c>
    </row>
    <row r="839" spans="1:31" x14ac:dyDescent="0.25">
      <c r="A839">
        <v>2158038</v>
      </c>
      <c r="B839">
        <v>1</v>
      </c>
      <c r="C839" t="s">
        <v>80</v>
      </c>
      <c r="D839" t="s">
        <v>108</v>
      </c>
      <c r="E839" t="s">
        <v>146</v>
      </c>
      <c r="F839" t="s">
        <v>2661</v>
      </c>
      <c r="G839" t="s">
        <v>167</v>
      </c>
      <c r="H839" t="s">
        <v>143</v>
      </c>
      <c r="I839" t="s">
        <v>135</v>
      </c>
      <c r="J839" t="s">
        <v>136</v>
      </c>
      <c r="K839" t="s">
        <v>137</v>
      </c>
      <c r="L839" t="s">
        <v>2662</v>
      </c>
      <c r="M839" t="s">
        <v>2663</v>
      </c>
      <c r="N839">
        <v>11.918611111000001</v>
      </c>
      <c r="O839">
        <v>0</v>
      </c>
      <c r="P839">
        <v>92</v>
      </c>
      <c r="Q839">
        <v>0</v>
      </c>
      <c r="R839">
        <v>27</v>
      </c>
      <c r="S839">
        <v>0</v>
      </c>
      <c r="T839">
        <v>8</v>
      </c>
      <c r="U839">
        <v>0</v>
      </c>
      <c r="V839">
        <v>0</v>
      </c>
      <c r="W839">
        <v>0</v>
      </c>
      <c r="X839">
        <v>163.98880263851609</v>
      </c>
      <c r="Y839">
        <v>0</v>
      </c>
      <c r="Z839">
        <v>37.435663831568966</v>
      </c>
      <c r="AA839">
        <v>0</v>
      </c>
      <c r="AB839">
        <v>55.051972674376991</v>
      </c>
      <c r="AC839">
        <v>0</v>
      </c>
      <c r="AD839">
        <v>0</v>
      </c>
      <c r="AE839">
        <v>256.47643914446206</v>
      </c>
    </row>
    <row r="840" spans="1:31" x14ac:dyDescent="0.25">
      <c r="A840">
        <v>2158207</v>
      </c>
      <c r="B840">
        <v>1</v>
      </c>
      <c r="C840" t="s">
        <v>81</v>
      </c>
      <c r="D840" t="s">
        <v>112</v>
      </c>
      <c r="E840" t="s">
        <v>174</v>
      </c>
      <c r="F840" t="s">
        <v>2664</v>
      </c>
      <c r="G840" t="s">
        <v>187</v>
      </c>
      <c r="H840" t="s">
        <v>134</v>
      </c>
      <c r="I840" t="s">
        <v>135</v>
      </c>
      <c r="J840" t="s">
        <v>136</v>
      </c>
      <c r="K840" t="s">
        <v>137</v>
      </c>
      <c r="L840" t="s">
        <v>2665</v>
      </c>
      <c r="M840" t="s">
        <v>2666</v>
      </c>
      <c r="N840">
        <v>3.0677777769999999</v>
      </c>
      <c r="O840">
        <v>0</v>
      </c>
      <c r="P840">
        <v>5</v>
      </c>
      <c r="Q840">
        <v>0</v>
      </c>
      <c r="R840">
        <v>3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1.7486942867679998</v>
      </c>
      <c r="Y840">
        <v>0</v>
      </c>
      <c r="Z840">
        <v>0.93167827720536678</v>
      </c>
      <c r="AA840">
        <v>0</v>
      </c>
      <c r="AB840">
        <v>0</v>
      </c>
      <c r="AC840">
        <v>0</v>
      </c>
      <c r="AD840">
        <v>0</v>
      </c>
      <c r="AE840">
        <v>2.6803725639733664</v>
      </c>
    </row>
    <row r="841" spans="1:31" x14ac:dyDescent="0.25">
      <c r="A841">
        <v>2158516</v>
      </c>
      <c r="B841">
        <v>1</v>
      </c>
      <c r="C841" t="s">
        <v>80</v>
      </c>
      <c r="D841" t="s">
        <v>106</v>
      </c>
      <c r="E841" t="s">
        <v>131</v>
      </c>
      <c r="F841" t="s">
        <v>2667</v>
      </c>
      <c r="G841" t="s">
        <v>152</v>
      </c>
      <c r="H841" t="s">
        <v>134</v>
      </c>
      <c r="I841" t="s">
        <v>135</v>
      </c>
      <c r="J841" t="s">
        <v>136</v>
      </c>
      <c r="K841" t="s">
        <v>137</v>
      </c>
      <c r="L841" t="s">
        <v>2668</v>
      </c>
      <c r="M841" t="s">
        <v>2669</v>
      </c>
      <c r="N841">
        <v>1.736111111</v>
      </c>
      <c r="O841">
        <v>0</v>
      </c>
      <c r="P841">
        <v>1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0.44061697570449998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0.44061697570449998</v>
      </c>
    </row>
    <row r="842" spans="1:31" x14ac:dyDescent="0.25">
      <c r="A842">
        <v>2157852</v>
      </c>
      <c r="B842">
        <v>1</v>
      </c>
      <c r="C842" t="s">
        <v>81</v>
      </c>
      <c r="D842" t="s">
        <v>123</v>
      </c>
      <c r="E842" t="s">
        <v>131</v>
      </c>
      <c r="F842" t="s">
        <v>2670</v>
      </c>
      <c r="G842" t="s">
        <v>231</v>
      </c>
      <c r="H842" t="s">
        <v>134</v>
      </c>
      <c r="I842" t="s">
        <v>135</v>
      </c>
      <c r="J842" t="s">
        <v>136</v>
      </c>
      <c r="K842" t="s">
        <v>137</v>
      </c>
      <c r="L842" t="s">
        <v>2671</v>
      </c>
      <c r="M842" t="s">
        <v>2672</v>
      </c>
      <c r="N842">
        <v>3.7013888879999999</v>
      </c>
      <c r="O842">
        <v>0</v>
      </c>
      <c r="P842">
        <v>3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1.7119092257322004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1.7119092257322004</v>
      </c>
    </row>
    <row r="843" spans="1:31" x14ac:dyDescent="0.25">
      <c r="A843">
        <v>2158250</v>
      </c>
      <c r="B843">
        <v>1</v>
      </c>
      <c r="C843" t="s">
        <v>80</v>
      </c>
      <c r="D843" t="s">
        <v>95</v>
      </c>
      <c r="E843" t="s">
        <v>131</v>
      </c>
      <c r="F843" t="s">
        <v>2673</v>
      </c>
      <c r="G843" t="s">
        <v>152</v>
      </c>
      <c r="H843" t="s">
        <v>134</v>
      </c>
      <c r="I843" t="s">
        <v>135</v>
      </c>
      <c r="J843" t="s">
        <v>136</v>
      </c>
      <c r="K843" t="s">
        <v>137</v>
      </c>
      <c r="L843" t="s">
        <v>2674</v>
      </c>
      <c r="M843" t="s">
        <v>2675</v>
      </c>
      <c r="N843">
        <v>2.4966666659999999</v>
      </c>
      <c r="O843">
        <v>0</v>
      </c>
      <c r="P843">
        <v>3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1.2482813648135833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1.2482813648135833</v>
      </c>
    </row>
    <row r="844" spans="1:31" x14ac:dyDescent="0.25">
      <c r="A844">
        <v>2158373</v>
      </c>
      <c r="B844">
        <v>1</v>
      </c>
      <c r="C844" t="s">
        <v>81</v>
      </c>
      <c r="D844" t="s">
        <v>127</v>
      </c>
      <c r="E844" t="s">
        <v>131</v>
      </c>
      <c r="F844" t="s">
        <v>2676</v>
      </c>
      <c r="G844" t="s">
        <v>152</v>
      </c>
      <c r="H844" t="s">
        <v>134</v>
      </c>
      <c r="I844" t="s">
        <v>135</v>
      </c>
      <c r="J844" t="s">
        <v>136</v>
      </c>
      <c r="K844" t="s">
        <v>137</v>
      </c>
      <c r="L844" t="s">
        <v>2677</v>
      </c>
      <c r="M844" t="s">
        <v>2678</v>
      </c>
      <c r="N844">
        <v>9.8094444440000004</v>
      </c>
      <c r="O844">
        <v>0</v>
      </c>
      <c r="P844">
        <v>2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1.5524792532892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1.5524792532892</v>
      </c>
    </row>
    <row r="845" spans="1:31" x14ac:dyDescent="0.25">
      <c r="A845">
        <v>2158081</v>
      </c>
      <c r="B845">
        <v>1</v>
      </c>
      <c r="C845" t="s">
        <v>80</v>
      </c>
      <c r="D845" t="s">
        <v>104</v>
      </c>
      <c r="E845" t="s">
        <v>174</v>
      </c>
      <c r="F845" t="s">
        <v>2679</v>
      </c>
      <c r="G845" t="s">
        <v>384</v>
      </c>
      <c r="H845" t="s">
        <v>134</v>
      </c>
      <c r="I845" t="s">
        <v>135</v>
      </c>
      <c r="J845" t="s">
        <v>136</v>
      </c>
      <c r="K845" t="s">
        <v>137</v>
      </c>
      <c r="L845" t="s">
        <v>2680</v>
      </c>
      <c r="M845" t="s">
        <v>2681</v>
      </c>
      <c r="N845">
        <v>4.2494444439999999</v>
      </c>
      <c r="O845">
        <v>0</v>
      </c>
      <c r="P845">
        <v>17</v>
      </c>
      <c r="Q845">
        <v>0</v>
      </c>
      <c r="R845">
        <v>5</v>
      </c>
      <c r="S845">
        <v>0</v>
      </c>
      <c r="T845">
        <v>6</v>
      </c>
      <c r="U845">
        <v>0</v>
      </c>
      <c r="V845">
        <v>0</v>
      </c>
      <c r="W845">
        <v>0</v>
      </c>
      <c r="X845">
        <v>16.905580780015629</v>
      </c>
      <c r="Y845">
        <v>0</v>
      </c>
      <c r="Z845">
        <v>3.2076177433309496</v>
      </c>
      <c r="AA845">
        <v>0</v>
      </c>
      <c r="AB845">
        <v>2.4699244479728004</v>
      </c>
      <c r="AC845">
        <v>0</v>
      </c>
      <c r="AD845">
        <v>0</v>
      </c>
      <c r="AE845">
        <v>22.58312297131938</v>
      </c>
    </row>
    <row r="846" spans="1:31" x14ac:dyDescent="0.25">
      <c r="A846">
        <v>2158579</v>
      </c>
      <c r="B846">
        <v>1</v>
      </c>
      <c r="C846" t="s">
        <v>80</v>
      </c>
      <c r="D846" t="s">
        <v>96</v>
      </c>
      <c r="E846" t="s">
        <v>206</v>
      </c>
      <c r="F846" t="s">
        <v>2682</v>
      </c>
      <c r="G846" t="s">
        <v>183</v>
      </c>
      <c r="H846" t="s">
        <v>134</v>
      </c>
      <c r="I846" t="s">
        <v>135</v>
      </c>
      <c r="J846" t="s">
        <v>136</v>
      </c>
      <c r="K846" t="s">
        <v>137</v>
      </c>
      <c r="L846" t="s">
        <v>2683</v>
      </c>
      <c r="M846" t="s">
        <v>2684</v>
      </c>
      <c r="N846">
        <v>3.6297222219999998</v>
      </c>
      <c r="O846">
        <v>0</v>
      </c>
      <c r="P846">
        <v>32</v>
      </c>
      <c r="Q846">
        <v>0</v>
      </c>
      <c r="R846">
        <v>0</v>
      </c>
      <c r="S846">
        <v>0</v>
      </c>
      <c r="T846">
        <v>2</v>
      </c>
      <c r="U846">
        <v>0</v>
      </c>
      <c r="V846">
        <v>0</v>
      </c>
      <c r="W846">
        <v>0</v>
      </c>
      <c r="X846">
        <v>117.09244051116985</v>
      </c>
      <c r="Y846">
        <v>0</v>
      </c>
      <c r="Z846">
        <v>0</v>
      </c>
      <c r="AA846">
        <v>0</v>
      </c>
      <c r="AB846">
        <v>4.6295990914559138</v>
      </c>
      <c r="AC846">
        <v>0</v>
      </c>
      <c r="AD846">
        <v>0</v>
      </c>
      <c r="AE846">
        <v>121.72203960262577</v>
      </c>
    </row>
    <row r="847" spans="1:31" x14ac:dyDescent="0.25">
      <c r="A847">
        <v>2157952</v>
      </c>
      <c r="B847">
        <v>1</v>
      </c>
      <c r="C847" t="s">
        <v>81</v>
      </c>
      <c r="D847" t="s">
        <v>118</v>
      </c>
      <c r="E847" t="s">
        <v>174</v>
      </c>
      <c r="F847" t="s">
        <v>2685</v>
      </c>
      <c r="G847" t="s">
        <v>187</v>
      </c>
      <c r="H847" t="s">
        <v>134</v>
      </c>
      <c r="I847" t="s">
        <v>135</v>
      </c>
      <c r="J847" t="s">
        <v>136</v>
      </c>
      <c r="K847" t="s">
        <v>137</v>
      </c>
      <c r="L847" t="s">
        <v>2686</v>
      </c>
      <c r="M847" t="s">
        <v>2687</v>
      </c>
      <c r="N847">
        <v>5.4402777770000004</v>
      </c>
      <c r="O847">
        <v>0</v>
      </c>
      <c r="P847">
        <v>4</v>
      </c>
      <c r="Q847">
        <v>0</v>
      </c>
      <c r="R847">
        <v>1</v>
      </c>
      <c r="S847">
        <v>0</v>
      </c>
      <c r="T847">
        <v>1</v>
      </c>
      <c r="U847">
        <v>0</v>
      </c>
      <c r="V847">
        <v>0</v>
      </c>
      <c r="W847">
        <v>0</v>
      </c>
      <c r="X847">
        <v>6.6926618522458341</v>
      </c>
      <c r="Y847">
        <v>0</v>
      </c>
      <c r="Z847">
        <v>0</v>
      </c>
      <c r="AA847">
        <v>0</v>
      </c>
      <c r="AB847">
        <v>21.474304797003249</v>
      </c>
      <c r="AC847">
        <v>0</v>
      </c>
      <c r="AD847">
        <v>0</v>
      </c>
      <c r="AE847">
        <v>28.166966649249083</v>
      </c>
    </row>
    <row r="848" spans="1:31" x14ac:dyDescent="0.25">
      <c r="A848">
        <v>2157938</v>
      </c>
      <c r="B848">
        <v>1</v>
      </c>
      <c r="C848" t="s">
        <v>80</v>
      </c>
      <c r="D848" t="s">
        <v>103</v>
      </c>
      <c r="E848" t="s">
        <v>196</v>
      </c>
      <c r="F848" t="s">
        <v>2688</v>
      </c>
      <c r="G848" t="s">
        <v>167</v>
      </c>
      <c r="H848" t="s">
        <v>143</v>
      </c>
      <c r="I848" t="s">
        <v>135</v>
      </c>
      <c r="J848" t="s">
        <v>136</v>
      </c>
      <c r="K848" t="s">
        <v>137</v>
      </c>
      <c r="L848" t="s">
        <v>2689</v>
      </c>
      <c r="M848" t="s">
        <v>2690</v>
      </c>
      <c r="N848">
        <v>2.1675</v>
      </c>
      <c r="O848">
        <v>0</v>
      </c>
      <c r="P848">
        <v>0</v>
      </c>
      <c r="Q848">
        <v>0</v>
      </c>
      <c r="R848">
        <v>0</v>
      </c>
      <c r="S848">
        <v>2</v>
      </c>
      <c r="T848">
        <v>0</v>
      </c>
      <c r="U848">
        <v>1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9.9756303734073519</v>
      </c>
      <c r="AB848">
        <v>0</v>
      </c>
      <c r="AC848">
        <v>139.14821567178984</v>
      </c>
      <c r="AD848">
        <v>0</v>
      </c>
      <c r="AE848">
        <v>149.12384604519718</v>
      </c>
    </row>
    <row r="849" spans="1:31" x14ac:dyDescent="0.25">
      <c r="A849">
        <v>2157889</v>
      </c>
      <c r="B849">
        <v>1</v>
      </c>
      <c r="C849" t="s">
        <v>81</v>
      </c>
      <c r="D849" t="s">
        <v>123</v>
      </c>
      <c r="E849" t="s">
        <v>131</v>
      </c>
      <c r="F849" t="s">
        <v>2691</v>
      </c>
      <c r="G849" t="s">
        <v>133</v>
      </c>
      <c r="H849" t="s">
        <v>134</v>
      </c>
      <c r="I849" t="s">
        <v>135</v>
      </c>
      <c r="J849" t="s">
        <v>136</v>
      </c>
      <c r="K849" t="s">
        <v>137</v>
      </c>
      <c r="L849" t="s">
        <v>2692</v>
      </c>
      <c r="M849" t="s">
        <v>2693</v>
      </c>
      <c r="N849">
        <v>8.0436111110000006</v>
      </c>
      <c r="O849">
        <v>0</v>
      </c>
      <c r="P849">
        <v>1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1.3237716990953003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1.3237716990953003</v>
      </c>
    </row>
    <row r="850" spans="1:31" x14ac:dyDescent="0.25">
      <c r="A850">
        <v>2157746</v>
      </c>
      <c r="B850">
        <v>1</v>
      </c>
      <c r="C850" t="s">
        <v>80</v>
      </c>
      <c r="D850" t="s">
        <v>106</v>
      </c>
      <c r="E850" t="s">
        <v>161</v>
      </c>
      <c r="F850" t="s">
        <v>2694</v>
      </c>
      <c r="G850" t="s">
        <v>215</v>
      </c>
      <c r="H850" t="s">
        <v>134</v>
      </c>
      <c r="I850" t="s">
        <v>135</v>
      </c>
      <c r="J850" t="s">
        <v>136</v>
      </c>
      <c r="K850" t="s">
        <v>137</v>
      </c>
      <c r="L850" t="s">
        <v>2695</v>
      </c>
      <c r="M850" t="s">
        <v>2696</v>
      </c>
      <c r="N850">
        <v>2.5166666659999999</v>
      </c>
      <c r="O850">
        <v>0</v>
      </c>
      <c r="P850">
        <v>3</v>
      </c>
      <c r="Q850">
        <v>0</v>
      </c>
      <c r="R850">
        <v>15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1.6479017429757168</v>
      </c>
      <c r="Y850">
        <v>0</v>
      </c>
      <c r="Z850">
        <v>43.273540148534735</v>
      </c>
      <c r="AA850">
        <v>0</v>
      </c>
      <c r="AB850">
        <v>0</v>
      </c>
      <c r="AC850">
        <v>0</v>
      </c>
      <c r="AD850">
        <v>0</v>
      </c>
      <c r="AE850">
        <v>44.921441891510455</v>
      </c>
    </row>
    <row r="851" spans="1:31" x14ac:dyDescent="0.25">
      <c r="A851">
        <v>2158144</v>
      </c>
      <c r="B851">
        <v>1</v>
      </c>
      <c r="C851" t="s">
        <v>80</v>
      </c>
      <c r="D851" t="s">
        <v>102</v>
      </c>
      <c r="E851" t="s">
        <v>146</v>
      </c>
      <c r="F851" t="s">
        <v>2697</v>
      </c>
      <c r="G851" t="s">
        <v>167</v>
      </c>
      <c r="H851" t="s">
        <v>143</v>
      </c>
      <c r="I851" t="s">
        <v>135</v>
      </c>
      <c r="J851" t="s">
        <v>136</v>
      </c>
      <c r="K851" t="s">
        <v>137</v>
      </c>
      <c r="L851" t="s">
        <v>2698</v>
      </c>
      <c r="M851" t="s">
        <v>2699</v>
      </c>
      <c r="N851">
        <v>3.858055555</v>
      </c>
      <c r="O851">
        <v>0</v>
      </c>
      <c r="P851">
        <v>121</v>
      </c>
      <c r="Q851">
        <v>0</v>
      </c>
      <c r="R851">
        <v>5</v>
      </c>
      <c r="S851">
        <v>0</v>
      </c>
      <c r="T851">
        <v>13</v>
      </c>
      <c r="U851">
        <v>0</v>
      </c>
      <c r="V851">
        <v>0</v>
      </c>
      <c r="W851">
        <v>0</v>
      </c>
      <c r="X851">
        <v>109.8032111830437</v>
      </c>
      <c r="Y851">
        <v>0</v>
      </c>
      <c r="Z851">
        <v>5.2192170458526999</v>
      </c>
      <c r="AA851">
        <v>0</v>
      </c>
      <c r="AB851">
        <v>49.276446235480762</v>
      </c>
      <c r="AC851">
        <v>0</v>
      </c>
      <c r="AD851">
        <v>0</v>
      </c>
      <c r="AE851">
        <v>164.29887446437715</v>
      </c>
    </row>
    <row r="852" spans="1:31" x14ac:dyDescent="0.25">
      <c r="A852">
        <v>2158536</v>
      </c>
      <c r="B852">
        <v>1</v>
      </c>
      <c r="C852" t="s">
        <v>81</v>
      </c>
      <c r="D852" t="s">
        <v>113</v>
      </c>
      <c r="E852" t="s">
        <v>224</v>
      </c>
      <c r="F852" t="s">
        <v>2700</v>
      </c>
      <c r="G852" t="s">
        <v>2701</v>
      </c>
      <c r="H852" t="s">
        <v>227</v>
      </c>
      <c r="I852" t="s">
        <v>135</v>
      </c>
      <c r="J852" t="s">
        <v>136</v>
      </c>
      <c r="K852" t="s">
        <v>137</v>
      </c>
      <c r="L852" t="s">
        <v>2605</v>
      </c>
      <c r="M852" t="s">
        <v>2702</v>
      </c>
      <c r="N852">
        <v>6.3888888000000005E-2</v>
      </c>
      <c r="O852">
        <v>8</v>
      </c>
      <c r="P852">
        <v>14337</v>
      </c>
      <c r="Q852">
        <v>544</v>
      </c>
      <c r="R852">
        <v>2801</v>
      </c>
      <c r="S852">
        <v>55</v>
      </c>
      <c r="T852">
        <v>1688</v>
      </c>
      <c r="U852">
        <v>3</v>
      </c>
      <c r="V852">
        <v>6</v>
      </c>
      <c r="W852">
        <v>0.21705108473199997</v>
      </c>
      <c r="X852">
        <v>193.83160855767289</v>
      </c>
      <c r="Y852">
        <v>11.339864711476194</v>
      </c>
      <c r="Z852">
        <v>33.634185615523045</v>
      </c>
      <c r="AA852">
        <v>66.14692258782749</v>
      </c>
      <c r="AB852">
        <v>45.559825941972953</v>
      </c>
      <c r="AC852">
        <v>12.310819596313333</v>
      </c>
      <c r="AD852">
        <v>0.16241167681899998</v>
      </c>
      <c r="AE852">
        <v>363.2026897723369</v>
      </c>
    </row>
    <row r="853" spans="1:31" x14ac:dyDescent="0.25">
      <c r="A853">
        <v>2158287</v>
      </c>
      <c r="B853">
        <v>1</v>
      </c>
      <c r="C853" t="s">
        <v>80</v>
      </c>
      <c r="D853" t="s">
        <v>94</v>
      </c>
      <c r="E853" t="s">
        <v>131</v>
      </c>
      <c r="F853" t="s">
        <v>2703</v>
      </c>
      <c r="G853" t="s">
        <v>152</v>
      </c>
      <c r="H853" t="s">
        <v>134</v>
      </c>
      <c r="I853" t="s">
        <v>135</v>
      </c>
      <c r="J853" t="s">
        <v>136</v>
      </c>
      <c r="K853" t="s">
        <v>137</v>
      </c>
      <c r="L853" t="s">
        <v>2704</v>
      </c>
      <c r="M853" t="s">
        <v>2705</v>
      </c>
      <c r="N853">
        <v>5.7794444440000001</v>
      </c>
      <c r="O853">
        <v>0</v>
      </c>
      <c r="P853">
        <v>1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1.4285088285783338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1.4285088285783338</v>
      </c>
    </row>
    <row r="854" spans="1:31" x14ac:dyDescent="0.25">
      <c r="A854">
        <v>2158436</v>
      </c>
      <c r="B854">
        <v>1</v>
      </c>
      <c r="C854" t="s">
        <v>80</v>
      </c>
      <c r="D854" t="s">
        <v>83</v>
      </c>
      <c r="E854" t="s">
        <v>131</v>
      </c>
      <c r="F854" t="s">
        <v>2706</v>
      </c>
      <c r="G854" t="s">
        <v>152</v>
      </c>
      <c r="H854" t="s">
        <v>134</v>
      </c>
      <c r="I854" t="s">
        <v>135</v>
      </c>
      <c r="J854" t="s">
        <v>136</v>
      </c>
      <c r="K854" t="s">
        <v>137</v>
      </c>
      <c r="L854" t="s">
        <v>2707</v>
      </c>
      <c r="M854" t="s">
        <v>2708</v>
      </c>
      <c r="N854">
        <v>3.1091666660000001</v>
      </c>
      <c r="O854">
        <v>0</v>
      </c>
      <c r="P854">
        <v>2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2.3054099022780665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2.3054099022780665</v>
      </c>
    </row>
    <row r="855" spans="1:31" x14ac:dyDescent="0.25">
      <c r="A855">
        <v>2158121</v>
      </c>
      <c r="B855">
        <v>1</v>
      </c>
      <c r="C855" t="s">
        <v>80</v>
      </c>
      <c r="D855" t="s">
        <v>108</v>
      </c>
      <c r="E855" t="s">
        <v>174</v>
      </c>
      <c r="F855" t="s">
        <v>2709</v>
      </c>
      <c r="G855" t="s">
        <v>187</v>
      </c>
      <c r="H855" t="s">
        <v>134</v>
      </c>
      <c r="I855" t="s">
        <v>135</v>
      </c>
      <c r="J855" t="s">
        <v>136</v>
      </c>
      <c r="K855" t="s">
        <v>137</v>
      </c>
      <c r="L855" t="s">
        <v>2710</v>
      </c>
      <c r="M855" t="s">
        <v>2711</v>
      </c>
      <c r="N855">
        <v>13.433611110999999</v>
      </c>
      <c r="O855">
        <v>0</v>
      </c>
      <c r="P855">
        <v>36</v>
      </c>
      <c r="Q855">
        <v>0</v>
      </c>
      <c r="R855">
        <v>5</v>
      </c>
      <c r="S855">
        <v>0</v>
      </c>
      <c r="T855">
        <v>1</v>
      </c>
      <c r="U855">
        <v>0</v>
      </c>
      <c r="V855">
        <v>0</v>
      </c>
      <c r="W855">
        <v>0</v>
      </c>
      <c r="X855">
        <v>78.071387303939645</v>
      </c>
      <c r="Y855">
        <v>0</v>
      </c>
      <c r="Z855">
        <v>19.11473253302934</v>
      </c>
      <c r="AA855">
        <v>0</v>
      </c>
      <c r="AB855">
        <v>1.7180737023500829</v>
      </c>
      <c r="AC855">
        <v>0</v>
      </c>
      <c r="AD855">
        <v>0</v>
      </c>
      <c r="AE855">
        <v>98.904193539319067</v>
      </c>
    </row>
    <row r="856" spans="1:31" x14ac:dyDescent="0.25">
      <c r="A856">
        <v>2158098</v>
      </c>
      <c r="B856">
        <v>1</v>
      </c>
      <c r="C856" t="s">
        <v>80</v>
      </c>
      <c r="D856" t="s">
        <v>108</v>
      </c>
      <c r="E856" t="s">
        <v>174</v>
      </c>
      <c r="F856" t="s">
        <v>2712</v>
      </c>
      <c r="G856" t="s">
        <v>187</v>
      </c>
      <c r="H856" t="s">
        <v>134</v>
      </c>
      <c r="I856" t="s">
        <v>135</v>
      </c>
      <c r="J856" t="s">
        <v>136</v>
      </c>
      <c r="K856" t="s">
        <v>137</v>
      </c>
      <c r="L856" t="s">
        <v>2713</v>
      </c>
      <c r="M856" t="s">
        <v>2714</v>
      </c>
      <c r="N856">
        <v>0.57888888800000005</v>
      </c>
      <c r="O856">
        <v>0</v>
      </c>
      <c r="P856">
        <v>19</v>
      </c>
      <c r="Q856">
        <v>0</v>
      </c>
      <c r="R856">
        <v>4</v>
      </c>
      <c r="S856">
        <v>0</v>
      </c>
      <c r="T856">
        <v>3</v>
      </c>
      <c r="U856">
        <v>0</v>
      </c>
      <c r="V856">
        <v>0</v>
      </c>
      <c r="W856">
        <v>0</v>
      </c>
      <c r="X856">
        <v>2.049504297545333</v>
      </c>
      <c r="Y856">
        <v>0</v>
      </c>
      <c r="Z856">
        <v>9.4867123601600004E-2</v>
      </c>
      <c r="AA856">
        <v>0</v>
      </c>
      <c r="AB856">
        <v>0.13203680423333336</v>
      </c>
      <c r="AC856">
        <v>0</v>
      </c>
      <c r="AD856">
        <v>0</v>
      </c>
      <c r="AE856">
        <v>2.2764082253802664</v>
      </c>
    </row>
    <row r="857" spans="1:31" x14ac:dyDescent="0.25">
      <c r="A857">
        <v>2157912</v>
      </c>
      <c r="B857">
        <v>1</v>
      </c>
      <c r="C857" t="s">
        <v>80</v>
      </c>
      <c r="D857" t="s">
        <v>108</v>
      </c>
      <c r="E857" t="s">
        <v>196</v>
      </c>
      <c r="F857" t="s">
        <v>2715</v>
      </c>
      <c r="G857" t="s">
        <v>142</v>
      </c>
      <c r="H857" t="s">
        <v>143</v>
      </c>
      <c r="I857" t="s">
        <v>135</v>
      </c>
      <c r="J857" t="s">
        <v>136</v>
      </c>
      <c r="K857" t="s">
        <v>137</v>
      </c>
      <c r="L857" t="s">
        <v>2716</v>
      </c>
      <c r="M857" t="s">
        <v>2717</v>
      </c>
      <c r="N857">
        <v>1.4527777770000001</v>
      </c>
      <c r="O857">
        <v>0</v>
      </c>
      <c r="P857">
        <v>321</v>
      </c>
      <c r="Q857">
        <v>0</v>
      </c>
      <c r="R857">
        <v>81</v>
      </c>
      <c r="S857">
        <v>1</v>
      </c>
      <c r="T857">
        <v>17</v>
      </c>
      <c r="U857">
        <v>0</v>
      </c>
      <c r="V857">
        <v>0</v>
      </c>
      <c r="W857">
        <v>0</v>
      </c>
      <c r="X857">
        <v>60.345302896576278</v>
      </c>
      <c r="Y857">
        <v>0</v>
      </c>
      <c r="Z857">
        <v>6.828459981460627</v>
      </c>
      <c r="AA857">
        <v>5.2637640291745162</v>
      </c>
      <c r="AB857">
        <v>13.862615414833428</v>
      </c>
      <c r="AC857">
        <v>0</v>
      </c>
      <c r="AD857">
        <v>0</v>
      </c>
      <c r="AE857">
        <v>86.300142322044849</v>
      </c>
    </row>
    <row r="858" spans="1:31" x14ac:dyDescent="0.25">
      <c r="A858">
        <v>2158599</v>
      </c>
      <c r="B858">
        <v>1</v>
      </c>
      <c r="C858" t="s">
        <v>80</v>
      </c>
      <c r="D858" t="s">
        <v>83</v>
      </c>
      <c r="E858" t="s">
        <v>174</v>
      </c>
      <c r="F858" t="s">
        <v>2718</v>
      </c>
      <c r="G858" t="s">
        <v>187</v>
      </c>
      <c r="H858" t="s">
        <v>134</v>
      </c>
      <c r="I858" t="s">
        <v>135</v>
      </c>
      <c r="J858" t="s">
        <v>136</v>
      </c>
      <c r="K858" t="s">
        <v>137</v>
      </c>
      <c r="L858" t="s">
        <v>2719</v>
      </c>
      <c r="M858" t="s">
        <v>2720</v>
      </c>
      <c r="N858">
        <v>3.3977777769999999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23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15.95979847079472</v>
      </c>
      <c r="AC858">
        <v>0</v>
      </c>
      <c r="AD858">
        <v>0</v>
      </c>
      <c r="AE858">
        <v>15.95979847079472</v>
      </c>
    </row>
    <row r="859" spans="1:31" x14ac:dyDescent="0.25">
      <c r="A859">
        <v>2158476</v>
      </c>
      <c r="B859">
        <v>1</v>
      </c>
      <c r="C859" t="s">
        <v>80</v>
      </c>
      <c r="D859" t="s">
        <v>106</v>
      </c>
      <c r="E859" t="s">
        <v>196</v>
      </c>
      <c r="F859" t="s">
        <v>2721</v>
      </c>
      <c r="G859" t="s">
        <v>477</v>
      </c>
      <c r="H859" t="s">
        <v>143</v>
      </c>
      <c r="I859" t="s">
        <v>135</v>
      </c>
      <c r="J859" t="s">
        <v>136</v>
      </c>
      <c r="K859" t="s">
        <v>137</v>
      </c>
      <c r="L859" t="s">
        <v>2722</v>
      </c>
      <c r="M859" t="s">
        <v>2723</v>
      </c>
      <c r="N859">
        <v>0.92472222199999998</v>
      </c>
      <c r="O859">
        <v>0</v>
      </c>
      <c r="P859">
        <v>555</v>
      </c>
      <c r="Q859">
        <v>0</v>
      </c>
      <c r="R859">
        <v>15</v>
      </c>
      <c r="S859">
        <v>3</v>
      </c>
      <c r="T859">
        <v>55</v>
      </c>
      <c r="U859">
        <v>0</v>
      </c>
      <c r="V859">
        <v>0</v>
      </c>
      <c r="W859">
        <v>0</v>
      </c>
      <c r="X859">
        <v>71.133134272962437</v>
      </c>
      <c r="Y859">
        <v>0</v>
      </c>
      <c r="Z859">
        <v>2.3411754604202666</v>
      </c>
      <c r="AA859">
        <v>13.943976479933601</v>
      </c>
      <c r="AB859">
        <v>20.098159565144691</v>
      </c>
      <c r="AC859">
        <v>0</v>
      </c>
      <c r="AD859">
        <v>0</v>
      </c>
      <c r="AE859">
        <v>107.51644577846099</v>
      </c>
    </row>
    <row r="860" spans="1:31" x14ac:dyDescent="0.25">
      <c r="A860">
        <v>2158622</v>
      </c>
      <c r="B860">
        <v>1</v>
      </c>
      <c r="C860" t="s">
        <v>80</v>
      </c>
      <c r="D860" t="s">
        <v>88</v>
      </c>
      <c r="E860" t="s">
        <v>140</v>
      </c>
      <c r="F860" t="s">
        <v>2724</v>
      </c>
      <c r="G860" t="s">
        <v>142</v>
      </c>
      <c r="H860" t="s">
        <v>143</v>
      </c>
      <c r="I860" t="s">
        <v>135</v>
      </c>
      <c r="J860" t="s">
        <v>136</v>
      </c>
      <c r="K860" t="s">
        <v>137</v>
      </c>
      <c r="L860" t="s">
        <v>2725</v>
      </c>
      <c r="M860" t="s">
        <v>2726</v>
      </c>
      <c r="N860">
        <v>1.320277777</v>
      </c>
      <c r="O860">
        <v>0</v>
      </c>
      <c r="P860">
        <v>4677</v>
      </c>
      <c r="Q860">
        <v>0</v>
      </c>
      <c r="R860">
        <v>1</v>
      </c>
      <c r="S860">
        <v>1</v>
      </c>
      <c r="T860">
        <v>246</v>
      </c>
      <c r="U860">
        <v>0</v>
      </c>
      <c r="V860">
        <v>0</v>
      </c>
      <c r="W860">
        <v>0</v>
      </c>
      <c r="X860">
        <v>1301.6427996677248</v>
      </c>
      <c r="Y860">
        <v>0</v>
      </c>
      <c r="Z860">
        <v>7.6381770508874999E-2</v>
      </c>
      <c r="AA860">
        <v>0</v>
      </c>
      <c r="AB860">
        <v>126.74355473154945</v>
      </c>
      <c r="AC860">
        <v>0</v>
      </c>
      <c r="AD860">
        <v>0</v>
      </c>
      <c r="AE860">
        <v>1428.4627361697833</v>
      </c>
    </row>
    <row r="861" spans="1:31" x14ac:dyDescent="0.25">
      <c r="A861">
        <v>2157958</v>
      </c>
      <c r="B861">
        <v>1</v>
      </c>
      <c r="C861" t="s">
        <v>81</v>
      </c>
      <c r="D861" t="s">
        <v>128</v>
      </c>
      <c r="E861" t="s">
        <v>131</v>
      </c>
      <c r="F861" t="s">
        <v>2727</v>
      </c>
      <c r="G861" t="s">
        <v>152</v>
      </c>
      <c r="H861" t="s">
        <v>134</v>
      </c>
      <c r="I861" t="s">
        <v>135</v>
      </c>
      <c r="J861" t="s">
        <v>136</v>
      </c>
      <c r="K861" t="s">
        <v>137</v>
      </c>
      <c r="L861" t="s">
        <v>2728</v>
      </c>
      <c r="M861" t="s">
        <v>2729</v>
      </c>
      <c r="N861">
        <v>8.9030555549999999</v>
      </c>
      <c r="O861">
        <v>0</v>
      </c>
      <c r="P861">
        <v>2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5.7795886379862758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5.7795886379862758</v>
      </c>
    </row>
    <row r="862" spans="1:31" x14ac:dyDescent="0.25">
      <c r="A862">
        <v>2158104</v>
      </c>
      <c r="B862">
        <v>1</v>
      </c>
      <c r="C862" t="s">
        <v>80</v>
      </c>
      <c r="D862" t="s">
        <v>84</v>
      </c>
      <c r="E862" t="s">
        <v>174</v>
      </c>
      <c r="F862" t="s">
        <v>2730</v>
      </c>
      <c r="G862" t="s">
        <v>187</v>
      </c>
      <c r="H862" t="s">
        <v>134</v>
      </c>
      <c r="I862" t="s">
        <v>135</v>
      </c>
      <c r="J862" t="s">
        <v>136</v>
      </c>
      <c r="K862" t="s">
        <v>137</v>
      </c>
      <c r="L862" t="s">
        <v>2731</v>
      </c>
      <c r="M862" t="s">
        <v>2732</v>
      </c>
      <c r="N862">
        <v>8.8294444439999999</v>
      </c>
      <c r="O862">
        <v>0</v>
      </c>
      <c r="P862">
        <v>6</v>
      </c>
      <c r="Q862">
        <v>0</v>
      </c>
      <c r="R862">
        <v>2</v>
      </c>
      <c r="S862">
        <v>0</v>
      </c>
      <c r="T862">
        <v>6</v>
      </c>
      <c r="U862">
        <v>0</v>
      </c>
      <c r="V862">
        <v>0</v>
      </c>
      <c r="W862">
        <v>0</v>
      </c>
      <c r="X862">
        <v>34.2126068019573</v>
      </c>
      <c r="Y862">
        <v>0</v>
      </c>
      <c r="Z862">
        <v>2.4842136650575748</v>
      </c>
      <c r="AA862">
        <v>0</v>
      </c>
      <c r="AB862">
        <v>90.686954269004303</v>
      </c>
      <c r="AC862">
        <v>0</v>
      </c>
      <c r="AD862">
        <v>0</v>
      </c>
      <c r="AE862">
        <v>127.38377473601918</v>
      </c>
    </row>
    <row r="863" spans="1:31" x14ac:dyDescent="0.25">
      <c r="A863">
        <v>2158058</v>
      </c>
      <c r="B863">
        <v>1</v>
      </c>
      <c r="C863" t="s">
        <v>80</v>
      </c>
      <c r="D863" t="s">
        <v>106</v>
      </c>
      <c r="E863" t="s">
        <v>161</v>
      </c>
      <c r="F863" t="s">
        <v>2733</v>
      </c>
      <c r="G863" t="s">
        <v>538</v>
      </c>
      <c r="H863" t="s">
        <v>134</v>
      </c>
      <c r="I863" t="s">
        <v>135</v>
      </c>
      <c r="J863" t="s">
        <v>136</v>
      </c>
      <c r="K863" t="s">
        <v>236</v>
      </c>
      <c r="L863" t="s">
        <v>2734</v>
      </c>
      <c r="M863" t="s">
        <v>2735</v>
      </c>
      <c r="N863">
        <v>2.1600933329999998</v>
      </c>
      <c r="O863">
        <v>0</v>
      </c>
      <c r="P863">
        <v>214</v>
      </c>
      <c r="Q863">
        <v>0</v>
      </c>
      <c r="R863">
        <v>5</v>
      </c>
      <c r="S863">
        <v>0</v>
      </c>
      <c r="T863">
        <v>21</v>
      </c>
      <c r="U863">
        <v>0</v>
      </c>
      <c r="V863">
        <v>0</v>
      </c>
      <c r="W863">
        <v>0</v>
      </c>
      <c r="X863">
        <v>122.77756956118776</v>
      </c>
      <c r="Y863">
        <v>0</v>
      </c>
      <c r="Z863">
        <v>6.296881551493593</v>
      </c>
      <c r="AA863">
        <v>0</v>
      </c>
      <c r="AB863">
        <v>22.424897788499656</v>
      </c>
      <c r="AC863">
        <v>0</v>
      </c>
      <c r="AD863">
        <v>0</v>
      </c>
      <c r="AE863">
        <v>151.49934890118101</v>
      </c>
    </row>
    <row r="864" spans="1:31" x14ac:dyDescent="0.25">
      <c r="A864">
        <v>2158021</v>
      </c>
      <c r="B864">
        <v>1</v>
      </c>
      <c r="C864" t="s">
        <v>80</v>
      </c>
      <c r="D864" t="s">
        <v>103</v>
      </c>
      <c r="E864" t="s">
        <v>174</v>
      </c>
      <c r="F864" t="s">
        <v>2736</v>
      </c>
      <c r="G864" t="s">
        <v>538</v>
      </c>
      <c r="H864" t="s">
        <v>134</v>
      </c>
      <c r="I864" t="s">
        <v>135</v>
      </c>
      <c r="J864" t="s">
        <v>136</v>
      </c>
      <c r="K864" t="s">
        <v>236</v>
      </c>
      <c r="L864" t="s">
        <v>2737</v>
      </c>
      <c r="M864" t="s">
        <v>2738</v>
      </c>
      <c r="N864">
        <v>8.1226111109999994</v>
      </c>
      <c r="O864">
        <v>0</v>
      </c>
      <c r="P864">
        <v>150</v>
      </c>
      <c r="Q864">
        <v>0</v>
      </c>
      <c r="R864">
        <v>10</v>
      </c>
      <c r="S864">
        <v>0</v>
      </c>
      <c r="T864">
        <v>18</v>
      </c>
      <c r="U864">
        <v>0</v>
      </c>
      <c r="V864">
        <v>0</v>
      </c>
      <c r="W864">
        <v>0</v>
      </c>
      <c r="X864">
        <v>271.41055278567819</v>
      </c>
      <c r="Y864">
        <v>0</v>
      </c>
      <c r="Z864">
        <v>17.098965910065374</v>
      </c>
      <c r="AA864">
        <v>0</v>
      </c>
      <c r="AB864">
        <v>38.39180213335451</v>
      </c>
      <c r="AC864">
        <v>0</v>
      </c>
      <c r="AD864">
        <v>0</v>
      </c>
      <c r="AE864">
        <v>326.9013208290981</v>
      </c>
    </row>
    <row r="865" spans="1:31" x14ac:dyDescent="0.25">
      <c r="A865">
        <v>2157975</v>
      </c>
      <c r="B865">
        <v>1</v>
      </c>
      <c r="C865" t="s">
        <v>80</v>
      </c>
      <c r="D865" t="s">
        <v>99</v>
      </c>
      <c r="E865" t="s">
        <v>140</v>
      </c>
      <c r="F865" t="s">
        <v>2739</v>
      </c>
      <c r="G865" t="s">
        <v>142</v>
      </c>
      <c r="H865" t="s">
        <v>143</v>
      </c>
      <c r="I865" t="s">
        <v>135</v>
      </c>
      <c r="J865" t="s">
        <v>136</v>
      </c>
      <c r="K865" t="s">
        <v>137</v>
      </c>
      <c r="L865" t="s">
        <v>2740</v>
      </c>
      <c r="M865" t="s">
        <v>2741</v>
      </c>
      <c r="N865">
        <v>0.75249999999999995</v>
      </c>
      <c r="O865">
        <v>4</v>
      </c>
      <c r="P865">
        <v>753</v>
      </c>
      <c r="Q865">
        <v>11</v>
      </c>
      <c r="R865">
        <v>97</v>
      </c>
      <c r="S865">
        <v>20</v>
      </c>
      <c r="T865">
        <v>49</v>
      </c>
      <c r="U865">
        <v>0</v>
      </c>
      <c r="V865">
        <v>3</v>
      </c>
      <c r="W865">
        <v>11.8468811651544</v>
      </c>
      <c r="X865">
        <v>119.26020544856955</v>
      </c>
      <c r="Y865">
        <v>9.240335404043476</v>
      </c>
      <c r="Z865">
        <v>20.120515438792367</v>
      </c>
      <c r="AA865">
        <v>49.683653015660553</v>
      </c>
      <c r="AB865">
        <v>11.02636871581417</v>
      </c>
      <c r="AC865">
        <v>0</v>
      </c>
      <c r="AD865">
        <v>8.0085090210023999</v>
      </c>
      <c r="AE865">
        <v>229.18646820903686</v>
      </c>
    </row>
    <row r="866" spans="1:31" x14ac:dyDescent="0.25">
      <c r="A866">
        <v>2158307</v>
      </c>
      <c r="B866">
        <v>1</v>
      </c>
      <c r="C866" t="s">
        <v>80</v>
      </c>
      <c r="D866" t="s">
        <v>93</v>
      </c>
      <c r="E866" t="s">
        <v>131</v>
      </c>
      <c r="F866" t="s">
        <v>2742</v>
      </c>
      <c r="G866" t="s">
        <v>152</v>
      </c>
      <c r="H866" t="s">
        <v>134</v>
      </c>
      <c r="I866" t="s">
        <v>135</v>
      </c>
      <c r="J866" t="s">
        <v>136</v>
      </c>
      <c r="K866" t="s">
        <v>137</v>
      </c>
      <c r="L866" t="s">
        <v>2743</v>
      </c>
      <c r="M866" t="s">
        <v>2744</v>
      </c>
      <c r="N866">
        <v>1.168055555</v>
      </c>
      <c r="O866">
        <v>0</v>
      </c>
      <c r="P866">
        <v>1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0.43444154608381669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0.43444154608381669</v>
      </c>
    </row>
    <row r="867" spans="1:31" x14ac:dyDescent="0.25">
      <c r="A867">
        <v>2158167</v>
      </c>
      <c r="B867">
        <v>1</v>
      </c>
      <c r="C867" t="s">
        <v>80</v>
      </c>
      <c r="D867" t="s">
        <v>105</v>
      </c>
      <c r="E867" t="s">
        <v>174</v>
      </c>
      <c r="F867" t="s">
        <v>2745</v>
      </c>
      <c r="G867" t="s">
        <v>183</v>
      </c>
      <c r="H867" t="s">
        <v>134</v>
      </c>
      <c r="I867" t="s">
        <v>135</v>
      </c>
      <c r="J867" t="s">
        <v>136</v>
      </c>
      <c r="K867" t="s">
        <v>137</v>
      </c>
      <c r="L867" t="s">
        <v>2746</v>
      </c>
      <c r="M867" t="s">
        <v>2747</v>
      </c>
      <c r="N867">
        <v>3.5813888880000002</v>
      </c>
      <c r="O867">
        <v>0</v>
      </c>
      <c r="P867">
        <v>177</v>
      </c>
      <c r="Q867">
        <v>0</v>
      </c>
      <c r="R867">
        <v>0</v>
      </c>
      <c r="S867">
        <v>0</v>
      </c>
      <c r="T867">
        <v>1</v>
      </c>
      <c r="U867">
        <v>0</v>
      </c>
      <c r="V867">
        <v>0</v>
      </c>
      <c r="W867">
        <v>0</v>
      </c>
      <c r="X867">
        <v>156.67021558052008</v>
      </c>
      <c r="Y867">
        <v>0</v>
      </c>
      <c r="Z867">
        <v>0</v>
      </c>
      <c r="AA867">
        <v>0</v>
      </c>
      <c r="AB867">
        <v>5.4455137660002659</v>
      </c>
      <c r="AC867">
        <v>0</v>
      </c>
      <c r="AD867">
        <v>0</v>
      </c>
      <c r="AE867">
        <v>162.11572934652034</v>
      </c>
    </row>
    <row r="868" spans="1:31" x14ac:dyDescent="0.25">
      <c r="A868">
        <v>2158161</v>
      </c>
      <c r="B868">
        <v>1</v>
      </c>
      <c r="C868" t="s">
        <v>80</v>
      </c>
      <c r="D868" t="s">
        <v>96</v>
      </c>
      <c r="E868" t="s">
        <v>131</v>
      </c>
      <c r="F868" t="s">
        <v>2748</v>
      </c>
      <c r="G868" t="s">
        <v>152</v>
      </c>
      <c r="H868" t="s">
        <v>134</v>
      </c>
      <c r="I868" t="s">
        <v>135</v>
      </c>
      <c r="J868" t="s">
        <v>136</v>
      </c>
      <c r="K868" t="s">
        <v>137</v>
      </c>
      <c r="L868" t="s">
        <v>2749</v>
      </c>
      <c r="M868" t="s">
        <v>2750</v>
      </c>
      <c r="N868">
        <v>6.3508333329999997</v>
      </c>
      <c r="O868">
        <v>0</v>
      </c>
      <c r="P868">
        <v>1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2.7065840080077503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2.7065840080077503</v>
      </c>
    </row>
    <row r="869" spans="1:31" x14ac:dyDescent="0.25">
      <c r="A869">
        <v>2158396</v>
      </c>
      <c r="B869">
        <v>1</v>
      </c>
      <c r="C869" t="s">
        <v>80</v>
      </c>
      <c r="D869" t="s">
        <v>83</v>
      </c>
      <c r="E869" t="s">
        <v>146</v>
      </c>
      <c r="F869" t="s">
        <v>2751</v>
      </c>
      <c r="G869" t="s">
        <v>2752</v>
      </c>
      <c r="H869" t="s">
        <v>143</v>
      </c>
      <c r="I869" t="s">
        <v>135</v>
      </c>
      <c r="J869" t="s">
        <v>136</v>
      </c>
      <c r="K869" t="s">
        <v>137</v>
      </c>
      <c r="L869" t="s">
        <v>2753</v>
      </c>
      <c r="M869" t="s">
        <v>2754</v>
      </c>
      <c r="N869">
        <v>1.038888888</v>
      </c>
      <c r="O869">
        <v>0</v>
      </c>
      <c r="P869">
        <v>11</v>
      </c>
      <c r="Q869">
        <v>0</v>
      </c>
      <c r="R869">
        <v>1</v>
      </c>
      <c r="S869">
        <v>17</v>
      </c>
      <c r="T869">
        <v>24</v>
      </c>
      <c r="U869">
        <v>6</v>
      </c>
      <c r="V869">
        <v>1</v>
      </c>
      <c r="W869">
        <v>0</v>
      </c>
      <c r="X869">
        <v>2.4953754457768502</v>
      </c>
      <c r="Y869">
        <v>0</v>
      </c>
      <c r="Z869">
        <v>2.3632706880187002</v>
      </c>
      <c r="AA869">
        <v>153.34624843232612</v>
      </c>
      <c r="AB869">
        <v>34.660994263953334</v>
      </c>
      <c r="AC869">
        <v>478.89417720262247</v>
      </c>
      <c r="AD869">
        <v>25.454506091975741</v>
      </c>
      <c r="AE869">
        <v>697.21457212467328</v>
      </c>
    </row>
    <row r="870" spans="1:31" x14ac:dyDescent="0.25">
      <c r="A870">
        <v>2157849</v>
      </c>
      <c r="B870">
        <v>1</v>
      </c>
      <c r="C870" t="s">
        <v>80</v>
      </c>
      <c r="D870" t="s">
        <v>108</v>
      </c>
      <c r="E870" t="s">
        <v>161</v>
      </c>
      <c r="F870" t="s">
        <v>2755</v>
      </c>
      <c r="G870" t="s">
        <v>215</v>
      </c>
      <c r="H870" t="s">
        <v>134</v>
      </c>
      <c r="I870" t="s">
        <v>135</v>
      </c>
      <c r="J870" t="s">
        <v>136</v>
      </c>
      <c r="K870" t="s">
        <v>137</v>
      </c>
      <c r="L870" t="s">
        <v>2756</v>
      </c>
      <c r="M870" t="s">
        <v>2757</v>
      </c>
      <c r="N870">
        <v>5.4763888879999998</v>
      </c>
      <c r="O870">
        <v>0</v>
      </c>
      <c r="P870">
        <v>39</v>
      </c>
      <c r="Q870">
        <v>0</v>
      </c>
      <c r="R870">
        <v>5</v>
      </c>
      <c r="S870">
        <v>0</v>
      </c>
      <c r="T870">
        <v>1</v>
      </c>
      <c r="U870">
        <v>0</v>
      </c>
      <c r="V870">
        <v>0</v>
      </c>
      <c r="W870">
        <v>0</v>
      </c>
      <c r="X870">
        <v>33.926226492480545</v>
      </c>
      <c r="Y870">
        <v>0</v>
      </c>
      <c r="Z870">
        <v>0.28636036064591669</v>
      </c>
      <c r="AA870">
        <v>0</v>
      </c>
      <c r="AB870">
        <v>0.12669648616068335</v>
      </c>
      <c r="AC870">
        <v>0</v>
      </c>
      <c r="AD870">
        <v>0</v>
      </c>
      <c r="AE870">
        <v>34.339283339287142</v>
      </c>
    </row>
    <row r="871" spans="1:31" x14ac:dyDescent="0.25">
      <c r="A871">
        <v>2158347</v>
      </c>
      <c r="B871">
        <v>1</v>
      </c>
      <c r="C871" t="s">
        <v>81</v>
      </c>
      <c r="D871" t="s">
        <v>118</v>
      </c>
      <c r="E871" t="s">
        <v>174</v>
      </c>
      <c r="F871" t="s">
        <v>2758</v>
      </c>
      <c r="G871" t="s">
        <v>374</v>
      </c>
      <c r="H871" t="s">
        <v>134</v>
      </c>
      <c r="I871" t="s">
        <v>135</v>
      </c>
      <c r="J871" t="s">
        <v>136</v>
      </c>
      <c r="K871" t="s">
        <v>137</v>
      </c>
      <c r="L871" t="s">
        <v>2759</v>
      </c>
      <c r="M871" t="s">
        <v>2760</v>
      </c>
      <c r="N871">
        <v>2.7197222220000001</v>
      </c>
      <c r="O871">
        <v>0</v>
      </c>
      <c r="P871">
        <v>42</v>
      </c>
      <c r="Q871">
        <v>0</v>
      </c>
      <c r="R871">
        <v>0</v>
      </c>
      <c r="S871">
        <v>0</v>
      </c>
      <c r="T871">
        <v>6</v>
      </c>
      <c r="U871">
        <v>0</v>
      </c>
      <c r="V871">
        <v>0</v>
      </c>
      <c r="W871">
        <v>0</v>
      </c>
      <c r="X871">
        <v>25.619860560434265</v>
      </c>
      <c r="Y871">
        <v>0</v>
      </c>
      <c r="Z871">
        <v>0</v>
      </c>
      <c r="AA871">
        <v>0</v>
      </c>
      <c r="AB871">
        <v>4.5994171243643676</v>
      </c>
      <c r="AC871">
        <v>0</v>
      </c>
      <c r="AD871">
        <v>0</v>
      </c>
      <c r="AE871">
        <v>30.219277684798634</v>
      </c>
    </row>
    <row r="872" spans="1:31" x14ac:dyDescent="0.25">
      <c r="A872">
        <v>2158562</v>
      </c>
      <c r="B872">
        <v>1</v>
      </c>
      <c r="C872" t="s">
        <v>80</v>
      </c>
      <c r="D872" t="s">
        <v>89</v>
      </c>
      <c r="E872" t="s">
        <v>131</v>
      </c>
      <c r="F872" t="s">
        <v>2761</v>
      </c>
      <c r="G872" t="s">
        <v>133</v>
      </c>
      <c r="H872" t="s">
        <v>134</v>
      </c>
      <c r="I872" t="s">
        <v>135</v>
      </c>
      <c r="J872" t="s">
        <v>136</v>
      </c>
      <c r="K872" t="s">
        <v>137</v>
      </c>
      <c r="L872" t="s">
        <v>2762</v>
      </c>
      <c r="M872" t="s">
        <v>2763</v>
      </c>
      <c r="N872">
        <v>1.311388888</v>
      </c>
      <c r="O872">
        <v>0</v>
      </c>
      <c r="P872">
        <v>1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1.5982065528333336E-2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1.5982065528333336E-2</v>
      </c>
    </row>
    <row r="873" spans="1:31" x14ac:dyDescent="0.25">
      <c r="A873">
        <v>2158539</v>
      </c>
      <c r="B873">
        <v>1</v>
      </c>
      <c r="C873" t="s">
        <v>81</v>
      </c>
      <c r="D873" t="s">
        <v>113</v>
      </c>
      <c r="E873" t="s">
        <v>161</v>
      </c>
      <c r="F873" t="s">
        <v>2764</v>
      </c>
      <c r="G873" t="s">
        <v>215</v>
      </c>
      <c r="H873" t="s">
        <v>134</v>
      </c>
      <c r="I873" t="s">
        <v>135</v>
      </c>
      <c r="J873" t="s">
        <v>136</v>
      </c>
      <c r="K873" t="s">
        <v>137</v>
      </c>
      <c r="L873" t="s">
        <v>2765</v>
      </c>
      <c r="M873" t="s">
        <v>2766</v>
      </c>
      <c r="N873">
        <v>6.3113888879999998</v>
      </c>
      <c r="O873">
        <v>0</v>
      </c>
      <c r="P873">
        <v>36</v>
      </c>
      <c r="Q873">
        <v>0</v>
      </c>
      <c r="R873">
        <v>0</v>
      </c>
      <c r="S873">
        <v>0</v>
      </c>
      <c r="T873">
        <v>1</v>
      </c>
      <c r="U873">
        <v>0</v>
      </c>
      <c r="V873">
        <v>0</v>
      </c>
      <c r="W873">
        <v>0</v>
      </c>
      <c r="X873">
        <v>27.316644760406508</v>
      </c>
      <c r="Y873">
        <v>0</v>
      </c>
      <c r="Z873">
        <v>0</v>
      </c>
      <c r="AA873">
        <v>0</v>
      </c>
      <c r="AB873">
        <v>3.3324685170833335E-4</v>
      </c>
      <c r="AC873">
        <v>0</v>
      </c>
      <c r="AD873">
        <v>0</v>
      </c>
      <c r="AE873">
        <v>27.316978007258218</v>
      </c>
    </row>
    <row r="874" spans="1:31" x14ac:dyDescent="0.25">
      <c r="A874">
        <v>2158370</v>
      </c>
      <c r="B874">
        <v>1</v>
      </c>
      <c r="C874" t="s">
        <v>80</v>
      </c>
      <c r="D874" t="s">
        <v>103</v>
      </c>
      <c r="E874" t="s">
        <v>161</v>
      </c>
      <c r="F874" t="s">
        <v>2767</v>
      </c>
      <c r="G874" t="s">
        <v>187</v>
      </c>
      <c r="H874" t="s">
        <v>134</v>
      </c>
      <c r="I874" t="s">
        <v>135</v>
      </c>
      <c r="J874" t="s">
        <v>136</v>
      </c>
      <c r="K874" t="s">
        <v>137</v>
      </c>
      <c r="L874" t="s">
        <v>2768</v>
      </c>
      <c r="M874" t="s">
        <v>2769</v>
      </c>
      <c r="N874">
        <v>1.987777777</v>
      </c>
      <c r="O874">
        <v>0</v>
      </c>
      <c r="P874">
        <v>0</v>
      </c>
      <c r="Q874">
        <v>0</v>
      </c>
      <c r="R874">
        <v>6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35.71448753611002</v>
      </c>
      <c r="AA874">
        <v>0</v>
      </c>
      <c r="AB874">
        <v>0</v>
      </c>
      <c r="AC874">
        <v>0</v>
      </c>
      <c r="AD874">
        <v>0</v>
      </c>
      <c r="AE874">
        <v>35.71448753611002</v>
      </c>
    </row>
    <row r="875" spans="1:31" x14ac:dyDescent="0.25">
      <c r="A875">
        <v>2157729</v>
      </c>
      <c r="B875">
        <v>1</v>
      </c>
      <c r="C875" t="s">
        <v>80</v>
      </c>
      <c r="D875" t="s">
        <v>108</v>
      </c>
      <c r="E875" t="s">
        <v>174</v>
      </c>
      <c r="F875" t="s">
        <v>2770</v>
      </c>
      <c r="G875" t="s">
        <v>187</v>
      </c>
      <c r="H875" t="s">
        <v>134</v>
      </c>
      <c r="I875" t="s">
        <v>135</v>
      </c>
      <c r="J875" t="s">
        <v>136</v>
      </c>
      <c r="K875" t="s">
        <v>137</v>
      </c>
      <c r="L875" t="s">
        <v>2771</v>
      </c>
      <c r="M875" t="s">
        <v>2772</v>
      </c>
      <c r="N875">
        <v>5.8602777770000003</v>
      </c>
      <c r="O875">
        <v>0</v>
      </c>
      <c r="P875">
        <v>15</v>
      </c>
      <c r="Q875">
        <v>0</v>
      </c>
      <c r="R875">
        <v>3</v>
      </c>
      <c r="S875">
        <v>0</v>
      </c>
      <c r="T875">
        <v>1</v>
      </c>
      <c r="U875">
        <v>0</v>
      </c>
      <c r="V875">
        <v>0</v>
      </c>
      <c r="W875">
        <v>0</v>
      </c>
      <c r="X875">
        <v>8.4822438148543728</v>
      </c>
      <c r="Y875">
        <v>0</v>
      </c>
      <c r="Z875">
        <v>0.40964545753613335</v>
      </c>
      <c r="AA875">
        <v>0</v>
      </c>
      <c r="AB875">
        <v>0</v>
      </c>
      <c r="AC875">
        <v>0</v>
      </c>
      <c r="AD875">
        <v>0</v>
      </c>
      <c r="AE875">
        <v>8.8918892723905056</v>
      </c>
    </row>
    <row r="876" spans="1:31" x14ac:dyDescent="0.25">
      <c r="A876">
        <v>2158061</v>
      </c>
      <c r="B876">
        <v>1</v>
      </c>
      <c r="C876" t="s">
        <v>80</v>
      </c>
      <c r="D876" t="s">
        <v>94</v>
      </c>
      <c r="E876" t="s">
        <v>174</v>
      </c>
      <c r="F876" t="s">
        <v>2773</v>
      </c>
      <c r="G876" t="s">
        <v>187</v>
      </c>
      <c r="H876" t="s">
        <v>134</v>
      </c>
      <c r="I876" t="s">
        <v>135</v>
      </c>
      <c r="J876" t="s">
        <v>136</v>
      </c>
      <c r="K876" t="s">
        <v>137</v>
      </c>
      <c r="L876" t="s">
        <v>2774</v>
      </c>
      <c r="M876" t="s">
        <v>2775</v>
      </c>
      <c r="N876">
        <v>4.6305555549999999</v>
      </c>
      <c r="O876">
        <v>0</v>
      </c>
      <c r="P876">
        <v>34</v>
      </c>
      <c r="Q876">
        <v>0</v>
      </c>
      <c r="R876">
        <v>2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37.887272751663161</v>
      </c>
      <c r="Y876">
        <v>0</v>
      </c>
      <c r="Z876">
        <v>6.0248989795419758</v>
      </c>
      <c r="AA876">
        <v>0</v>
      </c>
      <c r="AB876">
        <v>0</v>
      </c>
      <c r="AC876">
        <v>0</v>
      </c>
      <c r="AD876">
        <v>0</v>
      </c>
      <c r="AE876">
        <v>43.912171731205135</v>
      </c>
    </row>
    <row r="877" spans="1:31" x14ac:dyDescent="0.25">
      <c r="A877">
        <v>2157829</v>
      </c>
      <c r="B877">
        <v>1</v>
      </c>
      <c r="C877" t="s">
        <v>81</v>
      </c>
      <c r="D877" t="s">
        <v>118</v>
      </c>
      <c r="E877" t="s">
        <v>174</v>
      </c>
      <c r="F877" t="s">
        <v>2776</v>
      </c>
      <c r="G877" t="s">
        <v>187</v>
      </c>
      <c r="H877" t="s">
        <v>134</v>
      </c>
      <c r="I877" t="s">
        <v>135</v>
      </c>
      <c r="J877" t="s">
        <v>136</v>
      </c>
      <c r="K877" t="s">
        <v>137</v>
      </c>
      <c r="L877" t="s">
        <v>2777</v>
      </c>
      <c r="M877" t="s">
        <v>2778</v>
      </c>
      <c r="N877">
        <v>0.63277777700000004</v>
      </c>
      <c r="O877">
        <v>0</v>
      </c>
      <c r="P877">
        <v>40</v>
      </c>
      <c r="Q877">
        <v>0</v>
      </c>
      <c r="R877">
        <v>0</v>
      </c>
      <c r="S877">
        <v>0</v>
      </c>
      <c r="T877">
        <v>3</v>
      </c>
      <c r="U877">
        <v>0</v>
      </c>
      <c r="V877">
        <v>0</v>
      </c>
      <c r="W877">
        <v>0</v>
      </c>
      <c r="X877">
        <v>3.4860833326613339</v>
      </c>
      <c r="Y877">
        <v>0</v>
      </c>
      <c r="Z877">
        <v>0</v>
      </c>
      <c r="AA877">
        <v>0</v>
      </c>
      <c r="AB877">
        <v>2.1403317276666666E-3</v>
      </c>
      <c r="AC877">
        <v>0</v>
      </c>
      <c r="AD877">
        <v>0</v>
      </c>
      <c r="AE877">
        <v>3.4882236643890003</v>
      </c>
    </row>
    <row r="878" spans="1:31" x14ac:dyDescent="0.25">
      <c r="A878">
        <v>2158327</v>
      </c>
      <c r="B878">
        <v>1</v>
      </c>
      <c r="C878" t="s">
        <v>80</v>
      </c>
      <c r="D878" t="s">
        <v>108</v>
      </c>
      <c r="E878" t="s">
        <v>174</v>
      </c>
      <c r="F878" t="s">
        <v>2779</v>
      </c>
      <c r="G878" t="s">
        <v>187</v>
      </c>
      <c r="H878" t="s">
        <v>134</v>
      </c>
      <c r="I878" t="s">
        <v>135</v>
      </c>
      <c r="J878" t="s">
        <v>136</v>
      </c>
      <c r="K878" t="s">
        <v>137</v>
      </c>
      <c r="L878" t="s">
        <v>2780</v>
      </c>
      <c r="M878" t="s">
        <v>2781</v>
      </c>
      <c r="N878">
        <v>6.8322222220000004</v>
      </c>
      <c r="O878">
        <v>0</v>
      </c>
      <c r="P878">
        <v>9</v>
      </c>
      <c r="Q878">
        <v>0</v>
      </c>
      <c r="R878">
        <v>7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11.972230154717852</v>
      </c>
      <c r="Y878">
        <v>0</v>
      </c>
      <c r="Z878">
        <v>0.92560508718058343</v>
      </c>
      <c r="AA878">
        <v>0</v>
      </c>
      <c r="AB878">
        <v>0</v>
      </c>
      <c r="AC878">
        <v>0</v>
      </c>
      <c r="AD878">
        <v>0</v>
      </c>
      <c r="AE878">
        <v>12.897835241898436</v>
      </c>
    </row>
    <row r="879" spans="1:31" x14ac:dyDescent="0.25">
      <c r="A879">
        <v>2157806</v>
      </c>
      <c r="B879">
        <v>1</v>
      </c>
      <c r="C879" t="s">
        <v>80</v>
      </c>
      <c r="D879" t="s">
        <v>99</v>
      </c>
      <c r="E879" t="s">
        <v>174</v>
      </c>
      <c r="F879" t="s">
        <v>2782</v>
      </c>
      <c r="G879" t="s">
        <v>187</v>
      </c>
      <c r="H879" t="s">
        <v>134</v>
      </c>
      <c r="I879" t="s">
        <v>135</v>
      </c>
      <c r="J879" t="s">
        <v>136</v>
      </c>
      <c r="K879" t="s">
        <v>137</v>
      </c>
      <c r="L879" t="s">
        <v>2783</v>
      </c>
      <c r="M879" t="s">
        <v>2784</v>
      </c>
      <c r="N879">
        <v>8.8763888879999993</v>
      </c>
      <c r="O879">
        <v>0</v>
      </c>
      <c r="P879">
        <v>23</v>
      </c>
      <c r="Q879">
        <v>0</v>
      </c>
      <c r="R879">
        <v>2</v>
      </c>
      <c r="S879">
        <v>0</v>
      </c>
      <c r="T879">
        <v>4</v>
      </c>
      <c r="U879">
        <v>0</v>
      </c>
      <c r="V879">
        <v>0</v>
      </c>
      <c r="W879">
        <v>0</v>
      </c>
      <c r="X879">
        <v>55.523068562064566</v>
      </c>
      <c r="Y879">
        <v>0</v>
      </c>
      <c r="Z879">
        <v>2.0034826806684838</v>
      </c>
      <c r="AA879">
        <v>0</v>
      </c>
      <c r="AB879">
        <v>8.1603077762709404</v>
      </c>
      <c r="AC879">
        <v>0</v>
      </c>
      <c r="AD879">
        <v>0</v>
      </c>
      <c r="AE879">
        <v>65.68685901900399</v>
      </c>
    </row>
    <row r="880" spans="1:31" x14ac:dyDescent="0.25">
      <c r="A880">
        <v>2157749</v>
      </c>
      <c r="B880">
        <v>1</v>
      </c>
      <c r="C880" t="s">
        <v>81</v>
      </c>
      <c r="D880" t="s">
        <v>122</v>
      </c>
      <c r="E880" t="s">
        <v>174</v>
      </c>
      <c r="F880" t="s">
        <v>2785</v>
      </c>
      <c r="G880" t="s">
        <v>187</v>
      </c>
      <c r="H880" t="s">
        <v>134</v>
      </c>
      <c r="I880" t="s">
        <v>135</v>
      </c>
      <c r="J880" t="s">
        <v>136</v>
      </c>
      <c r="K880" t="s">
        <v>137</v>
      </c>
      <c r="L880" t="s">
        <v>2786</v>
      </c>
      <c r="M880" t="s">
        <v>2787</v>
      </c>
      <c r="N880">
        <v>2.8883333329999998</v>
      </c>
      <c r="O880">
        <v>0</v>
      </c>
      <c r="P880">
        <v>230</v>
      </c>
      <c r="Q880">
        <v>0</v>
      </c>
      <c r="R880">
        <v>0</v>
      </c>
      <c r="S880">
        <v>0</v>
      </c>
      <c r="T880">
        <v>10</v>
      </c>
      <c r="U880">
        <v>0</v>
      </c>
      <c r="V880">
        <v>0</v>
      </c>
      <c r="W880">
        <v>0</v>
      </c>
      <c r="X880">
        <v>108.1805034113241</v>
      </c>
      <c r="Y880">
        <v>0</v>
      </c>
      <c r="Z880">
        <v>0</v>
      </c>
      <c r="AA880">
        <v>0</v>
      </c>
      <c r="AB880">
        <v>11.922653200974601</v>
      </c>
      <c r="AC880">
        <v>0</v>
      </c>
      <c r="AD880">
        <v>0</v>
      </c>
      <c r="AE880">
        <v>120.1031566122987</v>
      </c>
    </row>
    <row r="881" spans="1:31" x14ac:dyDescent="0.25">
      <c r="A881">
        <v>2158247</v>
      </c>
      <c r="B881">
        <v>1</v>
      </c>
      <c r="C881" t="s">
        <v>81</v>
      </c>
      <c r="D881" t="s">
        <v>127</v>
      </c>
      <c r="E881" t="s">
        <v>174</v>
      </c>
      <c r="F881" t="s">
        <v>2788</v>
      </c>
      <c r="G881" t="s">
        <v>384</v>
      </c>
      <c r="H881" t="s">
        <v>134</v>
      </c>
      <c r="I881" t="s">
        <v>135</v>
      </c>
      <c r="J881" t="s">
        <v>136</v>
      </c>
      <c r="K881" t="s">
        <v>137</v>
      </c>
      <c r="L881" t="s">
        <v>2789</v>
      </c>
      <c r="M881" t="s">
        <v>2790</v>
      </c>
      <c r="N881">
        <v>2.8174999999999999</v>
      </c>
      <c r="O881">
        <v>0</v>
      </c>
      <c r="P881">
        <v>166</v>
      </c>
      <c r="Q881">
        <v>0</v>
      </c>
      <c r="R881">
        <v>0</v>
      </c>
      <c r="S881">
        <v>0</v>
      </c>
      <c r="T881">
        <v>8</v>
      </c>
      <c r="U881">
        <v>0</v>
      </c>
      <c r="V881">
        <v>0</v>
      </c>
      <c r="W881">
        <v>0</v>
      </c>
      <c r="X881">
        <v>106.33237990282929</v>
      </c>
      <c r="Y881">
        <v>0</v>
      </c>
      <c r="Z881">
        <v>0</v>
      </c>
      <c r="AA881">
        <v>0</v>
      </c>
      <c r="AB881">
        <v>13.681155011240685</v>
      </c>
      <c r="AC881">
        <v>0</v>
      </c>
      <c r="AD881">
        <v>0</v>
      </c>
      <c r="AE881">
        <v>120.01353491406998</v>
      </c>
    </row>
    <row r="882" spans="1:31" x14ac:dyDescent="0.25">
      <c r="A882">
        <v>2157998</v>
      </c>
      <c r="B882">
        <v>1</v>
      </c>
      <c r="C882" t="s">
        <v>80</v>
      </c>
      <c r="D882" t="s">
        <v>96</v>
      </c>
      <c r="E882" t="s">
        <v>146</v>
      </c>
      <c r="F882" t="s">
        <v>2791</v>
      </c>
      <c r="G882" t="s">
        <v>167</v>
      </c>
      <c r="H882" t="s">
        <v>143</v>
      </c>
      <c r="I882" t="s">
        <v>135</v>
      </c>
      <c r="J882" t="s">
        <v>136</v>
      </c>
      <c r="K882" t="s">
        <v>137</v>
      </c>
      <c r="L882" t="s">
        <v>2792</v>
      </c>
      <c r="M882" t="s">
        <v>2793</v>
      </c>
      <c r="N882">
        <v>2.9216666660000001</v>
      </c>
      <c r="O882">
        <v>3</v>
      </c>
      <c r="P882">
        <v>558</v>
      </c>
      <c r="Q882">
        <v>0</v>
      </c>
      <c r="R882">
        <v>0</v>
      </c>
      <c r="S882">
        <v>3</v>
      </c>
      <c r="T882">
        <v>15</v>
      </c>
      <c r="U882">
        <v>0</v>
      </c>
      <c r="V882">
        <v>0</v>
      </c>
      <c r="W882">
        <v>90.439053478903361</v>
      </c>
      <c r="X882">
        <v>475.6827632256493</v>
      </c>
      <c r="Y882">
        <v>0</v>
      </c>
      <c r="Z882">
        <v>0</v>
      </c>
      <c r="AA882">
        <v>79.725824407504874</v>
      </c>
      <c r="AB882">
        <v>44.812972197128325</v>
      </c>
      <c r="AC882">
        <v>0</v>
      </c>
      <c r="AD882">
        <v>0</v>
      </c>
      <c r="AE882">
        <v>690.66061330918592</v>
      </c>
    </row>
    <row r="883" spans="1:31" x14ac:dyDescent="0.25">
      <c r="A883">
        <v>2158390</v>
      </c>
      <c r="B883">
        <v>1</v>
      </c>
      <c r="C883" t="s">
        <v>81</v>
      </c>
      <c r="D883" t="s">
        <v>127</v>
      </c>
      <c r="E883" t="s">
        <v>196</v>
      </c>
      <c r="F883" t="s">
        <v>2794</v>
      </c>
      <c r="G883" t="s">
        <v>167</v>
      </c>
      <c r="H883" t="s">
        <v>143</v>
      </c>
      <c r="I883" t="s">
        <v>135</v>
      </c>
      <c r="J883" t="s">
        <v>136</v>
      </c>
      <c r="K883" t="s">
        <v>137</v>
      </c>
      <c r="L883" t="s">
        <v>2795</v>
      </c>
      <c r="M883" t="s">
        <v>2796</v>
      </c>
      <c r="N883">
        <v>17.321944444</v>
      </c>
      <c r="O883">
        <v>0</v>
      </c>
      <c r="P883">
        <v>1</v>
      </c>
      <c r="Q883">
        <v>0</v>
      </c>
      <c r="R883">
        <v>9</v>
      </c>
      <c r="S883">
        <v>0</v>
      </c>
      <c r="T883">
        <v>1</v>
      </c>
      <c r="U883">
        <v>0</v>
      </c>
      <c r="V883">
        <v>0</v>
      </c>
      <c r="W883">
        <v>0</v>
      </c>
      <c r="X883">
        <v>4.7447474223258164</v>
      </c>
      <c r="Y883">
        <v>0</v>
      </c>
      <c r="Z883">
        <v>28.948372329333385</v>
      </c>
      <c r="AA883">
        <v>0</v>
      </c>
      <c r="AB883">
        <v>1.516581112465067</v>
      </c>
      <c r="AC883">
        <v>0</v>
      </c>
      <c r="AD883">
        <v>0</v>
      </c>
      <c r="AE883">
        <v>35.209700864124272</v>
      </c>
    </row>
    <row r="884" spans="1:31" x14ac:dyDescent="0.25">
      <c r="A884">
        <v>2158035</v>
      </c>
      <c r="B884">
        <v>1</v>
      </c>
      <c r="C884" t="s">
        <v>80</v>
      </c>
      <c r="D884" t="s">
        <v>92</v>
      </c>
      <c r="E884" t="s">
        <v>174</v>
      </c>
      <c r="F884" t="s">
        <v>2797</v>
      </c>
      <c r="G884" t="s">
        <v>187</v>
      </c>
      <c r="H884" t="s">
        <v>134</v>
      </c>
      <c r="I884" t="s">
        <v>135</v>
      </c>
      <c r="J884" t="s">
        <v>136</v>
      </c>
      <c r="K884" t="s">
        <v>137</v>
      </c>
      <c r="L884" t="s">
        <v>2798</v>
      </c>
      <c r="M884" t="s">
        <v>2799</v>
      </c>
      <c r="N884">
        <v>5.2927777770000004</v>
      </c>
      <c r="O884">
        <v>0</v>
      </c>
      <c r="P884">
        <v>22</v>
      </c>
      <c r="Q884">
        <v>0</v>
      </c>
      <c r="R884">
        <v>0</v>
      </c>
      <c r="S884">
        <v>0</v>
      </c>
      <c r="T884">
        <v>1</v>
      </c>
      <c r="U884">
        <v>0</v>
      </c>
      <c r="V884">
        <v>0</v>
      </c>
      <c r="W884">
        <v>0</v>
      </c>
      <c r="X884">
        <v>22.753031303533653</v>
      </c>
      <c r="Y884">
        <v>0</v>
      </c>
      <c r="Z884">
        <v>0</v>
      </c>
      <c r="AA884">
        <v>0</v>
      </c>
      <c r="AB884">
        <v>5.3287947420833343E-2</v>
      </c>
      <c r="AC884">
        <v>0</v>
      </c>
      <c r="AD884">
        <v>0</v>
      </c>
      <c r="AE884">
        <v>22.806319250954488</v>
      </c>
    </row>
    <row r="885" spans="1:31" x14ac:dyDescent="0.25">
      <c r="A885">
        <v>2158582</v>
      </c>
      <c r="B885">
        <v>1</v>
      </c>
      <c r="C885" t="s">
        <v>80</v>
      </c>
      <c r="D885" t="s">
        <v>101</v>
      </c>
      <c r="E885" t="s">
        <v>131</v>
      </c>
      <c r="F885" t="s">
        <v>2800</v>
      </c>
      <c r="G885" t="s">
        <v>231</v>
      </c>
      <c r="H885" t="s">
        <v>134</v>
      </c>
      <c r="I885" t="s">
        <v>135</v>
      </c>
      <c r="J885" t="s">
        <v>136</v>
      </c>
      <c r="K885" t="s">
        <v>137</v>
      </c>
      <c r="L885" t="s">
        <v>2801</v>
      </c>
      <c r="M885" t="s">
        <v>2802</v>
      </c>
      <c r="N885">
        <v>1.251666666</v>
      </c>
      <c r="O885">
        <v>0</v>
      </c>
      <c r="P885">
        <v>1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0.69918976473173333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0.69918976473173333</v>
      </c>
    </row>
    <row r="886" spans="1:31" x14ac:dyDescent="0.25">
      <c r="A886">
        <v>2158433</v>
      </c>
      <c r="B886">
        <v>1</v>
      </c>
      <c r="C886" t="s">
        <v>81</v>
      </c>
      <c r="D886" t="s">
        <v>112</v>
      </c>
      <c r="E886" t="s">
        <v>131</v>
      </c>
      <c r="F886" t="s">
        <v>2803</v>
      </c>
      <c r="G886" t="s">
        <v>152</v>
      </c>
      <c r="H886" t="s">
        <v>134</v>
      </c>
      <c r="I886" t="s">
        <v>135</v>
      </c>
      <c r="J886" t="s">
        <v>136</v>
      </c>
      <c r="K886" t="s">
        <v>137</v>
      </c>
      <c r="L886" t="s">
        <v>2804</v>
      </c>
      <c r="M886" t="s">
        <v>2805</v>
      </c>
      <c r="N886">
        <v>0.87611111100000005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2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1.3554014036666669E-4</v>
      </c>
      <c r="AC886">
        <v>0</v>
      </c>
      <c r="AD886">
        <v>0</v>
      </c>
      <c r="AE886">
        <v>1.3554014036666669E-4</v>
      </c>
    </row>
    <row r="887" spans="1:31" x14ac:dyDescent="0.25">
      <c r="A887">
        <v>2158041</v>
      </c>
      <c r="B887">
        <v>1</v>
      </c>
      <c r="C887" t="s">
        <v>80</v>
      </c>
      <c r="D887" t="s">
        <v>83</v>
      </c>
      <c r="E887" t="s">
        <v>131</v>
      </c>
      <c r="F887" t="s">
        <v>2806</v>
      </c>
      <c r="G887" t="s">
        <v>152</v>
      </c>
      <c r="H887" t="s">
        <v>134</v>
      </c>
      <c r="I887" t="s">
        <v>135</v>
      </c>
      <c r="J887" t="s">
        <v>136</v>
      </c>
      <c r="K887" t="s">
        <v>137</v>
      </c>
      <c r="L887" t="s">
        <v>2807</v>
      </c>
      <c r="M887" t="s">
        <v>2808</v>
      </c>
      <c r="N887">
        <v>1.6319444439999999</v>
      </c>
      <c r="O887">
        <v>0</v>
      </c>
      <c r="P887">
        <v>3</v>
      </c>
      <c r="Q887">
        <v>0</v>
      </c>
      <c r="R887">
        <v>0</v>
      </c>
      <c r="S887">
        <v>0</v>
      </c>
      <c r="T887">
        <v>2</v>
      </c>
      <c r="U887">
        <v>0</v>
      </c>
      <c r="V887">
        <v>0</v>
      </c>
      <c r="W887">
        <v>0</v>
      </c>
      <c r="X887">
        <v>1.5533264387829753</v>
      </c>
      <c r="Y887">
        <v>0</v>
      </c>
      <c r="Z887">
        <v>0</v>
      </c>
      <c r="AA887">
        <v>0</v>
      </c>
      <c r="AB887">
        <v>0.68234390651151666</v>
      </c>
      <c r="AC887">
        <v>0</v>
      </c>
      <c r="AD887">
        <v>0</v>
      </c>
      <c r="AE887">
        <v>2.2356703452944919</v>
      </c>
    </row>
    <row r="888" spans="1:31" x14ac:dyDescent="0.25">
      <c r="A888">
        <v>2158141</v>
      </c>
      <c r="B888">
        <v>1</v>
      </c>
      <c r="C888" t="s">
        <v>81</v>
      </c>
      <c r="D888" t="s">
        <v>128</v>
      </c>
      <c r="E888" t="s">
        <v>174</v>
      </c>
      <c r="F888" t="s">
        <v>2809</v>
      </c>
      <c r="G888" t="s">
        <v>328</v>
      </c>
      <c r="H888" t="s">
        <v>134</v>
      </c>
      <c r="I888" t="s">
        <v>135</v>
      </c>
      <c r="J888" t="s">
        <v>136</v>
      </c>
      <c r="K888" t="s">
        <v>137</v>
      </c>
      <c r="L888" t="s">
        <v>2810</v>
      </c>
      <c r="M888" t="s">
        <v>2811</v>
      </c>
      <c r="N888">
        <v>1.1502777769999999</v>
      </c>
      <c r="O888">
        <v>0</v>
      </c>
      <c r="P888">
        <v>364</v>
      </c>
      <c r="Q888">
        <v>0</v>
      </c>
      <c r="R888">
        <v>0</v>
      </c>
      <c r="S888">
        <v>0</v>
      </c>
      <c r="T888">
        <v>24</v>
      </c>
      <c r="U888">
        <v>0</v>
      </c>
      <c r="V888">
        <v>0</v>
      </c>
      <c r="W888">
        <v>0</v>
      </c>
      <c r="X888">
        <v>89.312129946200827</v>
      </c>
      <c r="Y888">
        <v>0</v>
      </c>
      <c r="Z888">
        <v>0</v>
      </c>
      <c r="AA888">
        <v>0</v>
      </c>
      <c r="AB888">
        <v>14.59175453438009</v>
      </c>
      <c r="AC888">
        <v>0</v>
      </c>
      <c r="AD888">
        <v>0</v>
      </c>
      <c r="AE888">
        <v>103.90388448058091</v>
      </c>
    </row>
    <row r="889" spans="1:31" x14ac:dyDescent="0.25">
      <c r="A889">
        <v>2158170</v>
      </c>
      <c r="B889">
        <v>1</v>
      </c>
      <c r="C889" t="s">
        <v>80</v>
      </c>
      <c r="D889" t="s">
        <v>102</v>
      </c>
      <c r="E889" t="s">
        <v>146</v>
      </c>
      <c r="F889" t="s">
        <v>2812</v>
      </c>
      <c r="G889" t="s">
        <v>167</v>
      </c>
      <c r="H889" t="s">
        <v>143</v>
      </c>
      <c r="I889" t="s">
        <v>135</v>
      </c>
      <c r="J889" t="s">
        <v>136</v>
      </c>
      <c r="K889" t="s">
        <v>137</v>
      </c>
      <c r="L889" t="s">
        <v>2813</v>
      </c>
      <c r="M889" t="s">
        <v>2814</v>
      </c>
      <c r="N889">
        <v>1.2541666659999999</v>
      </c>
      <c r="O889">
        <v>0</v>
      </c>
      <c r="P889">
        <v>18</v>
      </c>
      <c r="Q889">
        <v>0</v>
      </c>
      <c r="R889">
        <v>48</v>
      </c>
      <c r="S889">
        <v>0</v>
      </c>
      <c r="T889">
        <v>7</v>
      </c>
      <c r="U889">
        <v>0</v>
      </c>
      <c r="V889">
        <v>0</v>
      </c>
      <c r="W889">
        <v>0</v>
      </c>
      <c r="X889">
        <v>2.3053496185274995</v>
      </c>
      <c r="Y889">
        <v>0</v>
      </c>
      <c r="Z889">
        <v>24.67724703188378</v>
      </c>
      <c r="AA889">
        <v>0</v>
      </c>
      <c r="AB889">
        <v>15.614610052916625</v>
      </c>
      <c r="AC889">
        <v>0</v>
      </c>
      <c r="AD889">
        <v>0</v>
      </c>
      <c r="AE889">
        <v>42.597206703327906</v>
      </c>
    </row>
    <row r="890" spans="1:31" x14ac:dyDescent="0.25">
      <c r="A890">
        <v>2158193</v>
      </c>
      <c r="B890">
        <v>1</v>
      </c>
      <c r="C890" t="s">
        <v>81</v>
      </c>
      <c r="D890" t="s">
        <v>127</v>
      </c>
      <c r="E890" t="s">
        <v>146</v>
      </c>
      <c r="F890" t="s">
        <v>2815</v>
      </c>
      <c r="G890" t="s">
        <v>1254</v>
      </c>
      <c r="H890" t="s">
        <v>143</v>
      </c>
      <c r="I890" t="s">
        <v>135</v>
      </c>
      <c r="J890" t="s">
        <v>136</v>
      </c>
      <c r="K890" t="s">
        <v>137</v>
      </c>
      <c r="L890" t="s">
        <v>2816</v>
      </c>
      <c r="M890" t="s">
        <v>2817</v>
      </c>
      <c r="N890">
        <v>5.8311111110000002</v>
      </c>
      <c r="O890">
        <v>0</v>
      </c>
      <c r="P890">
        <v>296</v>
      </c>
      <c r="Q890">
        <v>0</v>
      </c>
      <c r="R890">
        <v>8</v>
      </c>
      <c r="S890">
        <v>0</v>
      </c>
      <c r="T890">
        <v>12</v>
      </c>
      <c r="U890">
        <v>0</v>
      </c>
      <c r="V890">
        <v>0</v>
      </c>
      <c r="W890">
        <v>0</v>
      </c>
      <c r="X890">
        <v>394.44811131895165</v>
      </c>
      <c r="Y890">
        <v>0</v>
      </c>
      <c r="Z890">
        <v>1.5106603519989998</v>
      </c>
      <c r="AA890">
        <v>0</v>
      </c>
      <c r="AB890">
        <v>11.369541566251186</v>
      </c>
      <c r="AC890">
        <v>0</v>
      </c>
      <c r="AD890">
        <v>0</v>
      </c>
      <c r="AE890">
        <v>407.32831323720183</v>
      </c>
    </row>
    <row r="891" spans="1:31" x14ac:dyDescent="0.25">
      <c r="A891">
        <v>2158525</v>
      </c>
      <c r="B891">
        <v>1</v>
      </c>
      <c r="C891" t="s">
        <v>80</v>
      </c>
      <c r="D891" t="s">
        <v>100</v>
      </c>
      <c r="E891" t="s">
        <v>174</v>
      </c>
      <c r="F891" t="s">
        <v>2818</v>
      </c>
      <c r="G891" t="s">
        <v>211</v>
      </c>
      <c r="H891" t="s">
        <v>134</v>
      </c>
      <c r="I891" t="s">
        <v>135</v>
      </c>
      <c r="J891" t="s">
        <v>136</v>
      </c>
      <c r="K891" t="s">
        <v>137</v>
      </c>
      <c r="L891" t="s">
        <v>2819</v>
      </c>
      <c r="M891" t="s">
        <v>2820</v>
      </c>
      <c r="N891">
        <v>2.1363888879999999</v>
      </c>
      <c r="O891">
        <v>0</v>
      </c>
      <c r="P891">
        <v>16</v>
      </c>
      <c r="Q891">
        <v>0</v>
      </c>
      <c r="R891">
        <v>2</v>
      </c>
      <c r="S891">
        <v>0</v>
      </c>
      <c r="T891">
        <v>1</v>
      </c>
      <c r="U891">
        <v>0</v>
      </c>
      <c r="V891">
        <v>0</v>
      </c>
      <c r="W891">
        <v>0</v>
      </c>
      <c r="X891">
        <v>12.578763172831929</v>
      </c>
      <c r="Y891">
        <v>0</v>
      </c>
      <c r="Z891">
        <v>3.2944846836405173</v>
      </c>
      <c r="AA891">
        <v>0</v>
      </c>
      <c r="AB891">
        <v>0</v>
      </c>
      <c r="AC891">
        <v>0</v>
      </c>
      <c r="AD891">
        <v>0</v>
      </c>
      <c r="AE891">
        <v>15.873247856472446</v>
      </c>
    </row>
    <row r="892" spans="1:31" x14ac:dyDescent="0.25">
      <c r="A892">
        <v>2157861</v>
      </c>
      <c r="B892">
        <v>1</v>
      </c>
      <c r="C892" t="s">
        <v>81</v>
      </c>
      <c r="D892" t="s">
        <v>118</v>
      </c>
      <c r="E892" t="s">
        <v>146</v>
      </c>
      <c r="F892" t="s">
        <v>2821</v>
      </c>
      <c r="G892" t="s">
        <v>2008</v>
      </c>
      <c r="H892" t="s">
        <v>143</v>
      </c>
      <c r="I892" t="s">
        <v>135</v>
      </c>
      <c r="J892" t="s">
        <v>136</v>
      </c>
      <c r="K892" t="s">
        <v>137</v>
      </c>
      <c r="L892" t="s">
        <v>2822</v>
      </c>
      <c r="M892" t="s">
        <v>2823</v>
      </c>
      <c r="N892">
        <v>8.7063888879999993</v>
      </c>
      <c r="O892">
        <v>0</v>
      </c>
      <c r="P892">
        <v>153</v>
      </c>
      <c r="Q892">
        <v>1</v>
      </c>
      <c r="R892">
        <v>1</v>
      </c>
      <c r="S892">
        <v>0</v>
      </c>
      <c r="T892">
        <v>6</v>
      </c>
      <c r="U892">
        <v>0</v>
      </c>
      <c r="V892">
        <v>0</v>
      </c>
      <c r="W892">
        <v>0</v>
      </c>
      <c r="X892">
        <v>83.687591103736068</v>
      </c>
      <c r="Y892">
        <v>2.2203638146887998</v>
      </c>
      <c r="Z892">
        <v>0.69495602577718341</v>
      </c>
      <c r="AA892">
        <v>0</v>
      </c>
      <c r="AB892">
        <v>37.414022633002588</v>
      </c>
      <c r="AC892">
        <v>0</v>
      </c>
      <c r="AD892">
        <v>0</v>
      </c>
      <c r="AE892">
        <v>124.01693357720464</v>
      </c>
    </row>
    <row r="893" spans="1:31" x14ac:dyDescent="0.25">
      <c r="A893">
        <v>2157815</v>
      </c>
      <c r="B893">
        <v>1</v>
      </c>
      <c r="C893" t="s">
        <v>81</v>
      </c>
      <c r="D893" t="s">
        <v>128</v>
      </c>
      <c r="E893" t="s">
        <v>161</v>
      </c>
      <c r="F893" t="s">
        <v>2824</v>
      </c>
      <c r="G893" t="s">
        <v>187</v>
      </c>
      <c r="H893" t="s">
        <v>134</v>
      </c>
      <c r="I893" t="s">
        <v>135</v>
      </c>
      <c r="J893" t="s">
        <v>136</v>
      </c>
      <c r="K893" t="s">
        <v>137</v>
      </c>
      <c r="L893" t="s">
        <v>2825</v>
      </c>
      <c r="M893" t="s">
        <v>2826</v>
      </c>
      <c r="N893">
        <v>1.3363888880000001</v>
      </c>
      <c r="O893">
        <v>0</v>
      </c>
      <c r="P893">
        <v>178</v>
      </c>
      <c r="Q893">
        <v>0</v>
      </c>
      <c r="R893">
        <v>0</v>
      </c>
      <c r="S893">
        <v>0</v>
      </c>
      <c r="T893">
        <v>4</v>
      </c>
      <c r="U893">
        <v>0</v>
      </c>
      <c r="V893">
        <v>0</v>
      </c>
      <c r="W893">
        <v>0</v>
      </c>
      <c r="X893">
        <v>41.416852293414628</v>
      </c>
      <c r="Y893">
        <v>0</v>
      </c>
      <c r="Z893">
        <v>0</v>
      </c>
      <c r="AA893">
        <v>0</v>
      </c>
      <c r="AB893">
        <v>4.8008064957299998</v>
      </c>
      <c r="AC893">
        <v>0</v>
      </c>
      <c r="AD893">
        <v>0</v>
      </c>
      <c r="AE893">
        <v>46.217658789144629</v>
      </c>
    </row>
    <row r="894" spans="1:31" x14ac:dyDescent="0.25">
      <c r="A894">
        <v>2158147</v>
      </c>
      <c r="B894">
        <v>1</v>
      </c>
      <c r="C894" t="s">
        <v>80</v>
      </c>
      <c r="D894" t="s">
        <v>84</v>
      </c>
      <c r="E894" t="s">
        <v>146</v>
      </c>
      <c r="F894" t="s">
        <v>2827</v>
      </c>
      <c r="G894" t="s">
        <v>477</v>
      </c>
      <c r="H894" t="s">
        <v>143</v>
      </c>
      <c r="I894" t="s">
        <v>135</v>
      </c>
      <c r="J894" t="s">
        <v>136</v>
      </c>
      <c r="K894" t="s">
        <v>137</v>
      </c>
      <c r="L894" t="s">
        <v>2828</v>
      </c>
      <c r="M894" t="s">
        <v>2829</v>
      </c>
      <c r="N894">
        <v>2.721666666</v>
      </c>
      <c r="O894">
        <v>0</v>
      </c>
      <c r="P894">
        <v>482</v>
      </c>
      <c r="Q894">
        <v>0</v>
      </c>
      <c r="R894">
        <v>0</v>
      </c>
      <c r="S894">
        <v>0</v>
      </c>
      <c r="T894">
        <v>21</v>
      </c>
      <c r="U894">
        <v>0</v>
      </c>
      <c r="V894">
        <v>0</v>
      </c>
      <c r="W894">
        <v>0</v>
      </c>
      <c r="X894">
        <v>307.28218750299487</v>
      </c>
      <c r="Y894">
        <v>0</v>
      </c>
      <c r="Z894">
        <v>0</v>
      </c>
      <c r="AA894">
        <v>0</v>
      </c>
      <c r="AB894">
        <v>96.595648308984735</v>
      </c>
      <c r="AC894">
        <v>0</v>
      </c>
      <c r="AD894">
        <v>0</v>
      </c>
      <c r="AE894">
        <v>403.87783581197959</v>
      </c>
    </row>
    <row r="895" spans="1:31" x14ac:dyDescent="0.25">
      <c r="A895">
        <v>2158007</v>
      </c>
      <c r="B895">
        <v>1</v>
      </c>
      <c r="C895" t="s">
        <v>80</v>
      </c>
      <c r="D895" t="s">
        <v>100</v>
      </c>
      <c r="E895" t="s">
        <v>131</v>
      </c>
      <c r="F895" t="s">
        <v>2830</v>
      </c>
      <c r="G895" t="s">
        <v>152</v>
      </c>
      <c r="H895" t="s">
        <v>134</v>
      </c>
      <c r="I895" t="s">
        <v>135</v>
      </c>
      <c r="J895" t="s">
        <v>136</v>
      </c>
      <c r="K895" t="s">
        <v>137</v>
      </c>
      <c r="L895" t="s">
        <v>2831</v>
      </c>
      <c r="M895" t="s">
        <v>2832</v>
      </c>
      <c r="N895">
        <v>0.98583333299999998</v>
      </c>
      <c r="O895">
        <v>0</v>
      </c>
      <c r="P895">
        <v>1</v>
      </c>
      <c r="Q895">
        <v>0</v>
      </c>
      <c r="R895">
        <v>0</v>
      </c>
      <c r="S895">
        <v>0</v>
      </c>
      <c r="T895">
        <v>6</v>
      </c>
      <c r="U895">
        <v>0</v>
      </c>
      <c r="V895">
        <v>0</v>
      </c>
      <c r="W895">
        <v>0</v>
      </c>
      <c r="X895">
        <v>0.26095151825599999</v>
      </c>
      <c r="Y895">
        <v>0</v>
      </c>
      <c r="Z895">
        <v>0</v>
      </c>
      <c r="AA895">
        <v>0</v>
      </c>
      <c r="AB895">
        <v>4.8619538415204584</v>
      </c>
      <c r="AC895">
        <v>0</v>
      </c>
      <c r="AD895">
        <v>0</v>
      </c>
      <c r="AE895">
        <v>5.1229053597764587</v>
      </c>
    </row>
    <row r="896" spans="1:31" x14ac:dyDescent="0.25">
      <c r="A896">
        <v>2157984</v>
      </c>
      <c r="B896">
        <v>1</v>
      </c>
      <c r="C896" t="s">
        <v>80</v>
      </c>
      <c r="D896" t="s">
        <v>97</v>
      </c>
      <c r="E896" t="s">
        <v>140</v>
      </c>
      <c r="F896" t="s">
        <v>2833</v>
      </c>
      <c r="G896" t="s">
        <v>142</v>
      </c>
      <c r="H896" t="s">
        <v>143</v>
      </c>
      <c r="I896" t="s">
        <v>135</v>
      </c>
      <c r="J896" t="s">
        <v>136</v>
      </c>
      <c r="K896" t="s">
        <v>137</v>
      </c>
      <c r="L896" t="s">
        <v>2834</v>
      </c>
      <c r="M896" t="s">
        <v>2835</v>
      </c>
      <c r="N896">
        <v>0.28749999999999998</v>
      </c>
      <c r="O896">
        <v>0</v>
      </c>
      <c r="P896">
        <v>112</v>
      </c>
      <c r="Q896">
        <v>0</v>
      </c>
      <c r="R896">
        <v>241</v>
      </c>
      <c r="S896">
        <v>2</v>
      </c>
      <c r="T896">
        <v>48</v>
      </c>
      <c r="U896">
        <v>0</v>
      </c>
      <c r="V896">
        <v>0</v>
      </c>
      <c r="W896">
        <v>0</v>
      </c>
      <c r="X896">
        <v>24.64783027013307</v>
      </c>
      <c r="Y896">
        <v>0</v>
      </c>
      <c r="Z896">
        <v>27.767606610484606</v>
      </c>
      <c r="AA896">
        <v>4.1795763126794334</v>
      </c>
      <c r="AB896">
        <v>9.8026478571119338</v>
      </c>
      <c r="AC896">
        <v>0</v>
      </c>
      <c r="AD896">
        <v>0</v>
      </c>
      <c r="AE896">
        <v>66.397661050409042</v>
      </c>
    </row>
    <row r="897" spans="1:31" x14ac:dyDescent="0.25">
      <c r="A897">
        <v>2158402</v>
      </c>
      <c r="B897">
        <v>1</v>
      </c>
      <c r="C897" t="s">
        <v>80</v>
      </c>
      <c r="D897" t="s">
        <v>105</v>
      </c>
      <c r="E897" t="s">
        <v>206</v>
      </c>
      <c r="F897" t="s">
        <v>2640</v>
      </c>
      <c r="G897" t="s">
        <v>187</v>
      </c>
      <c r="H897" t="s">
        <v>134</v>
      </c>
      <c r="I897" t="s">
        <v>135</v>
      </c>
      <c r="J897" t="s">
        <v>136</v>
      </c>
      <c r="K897" t="s">
        <v>137</v>
      </c>
      <c r="L897" t="s">
        <v>2836</v>
      </c>
      <c r="M897" t="s">
        <v>2837</v>
      </c>
      <c r="N897">
        <v>2.983333333</v>
      </c>
      <c r="O897">
        <v>0</v>
      </c>
      <c r="P897">
        <v>76</v>
      </c>
      <c r="Q897">
        <v>0</v>
      </c>
      <c r="R897">
        <v>0</v>
      </c>
      <c r="S897">
        <v>0</v>
      </c>
      <c r="T897">
        <v>19</v>
      </c>
      <c r="U897">
        <v>0</v>
      </c>
      <c r="V897">
        <v>0</v>
      </c>
      <c r="W897">
        <v>0</v>
      </c>
      <c r="X897">
        <v>46.224850708627493</v>
      </c>
      <c r="Y897">
        <v>0</v>
      </c>
      <c r="Z897">
        <v>0</v>
      </c>
      <c r="AA897">
        <v>0</v>
      </c>
      <c r="AB897">
        <v>87.095417077309676</v>
      </c>
      <c r="AC897">
        <v>0</v>
      </c>
      <c r="AD897">
        <v>0</v>
      </c>
      <c r="AE897">
        <v>133.32026778593718</v>
      </c>
    </row>
    <row r="898" spans="1:31" x14ac:dyDescent="0.25">
      <c r="A898">
        <v>2157878</v>
      </c>
      <c r="B898">
        <v>1</v>
      </c>
      <c r="C898" t="s">
        <v>80</v>
      </c>
      <c r="D898" t="s">
        <v>99</v>
      </c>
      <c r="E898" t="s">
        <v>174</v>
      </c>
      <c r="F898" t="s">
        <v>2838</v>
      </c>
      <c r="G898" t="s">
        <v>384</v>
      </c>
      <c r="H898" t="s">
        <v>134</v>
      </c>
      <c r="I898" t="s">
        <v>135</v>
      </c>
      <c r="J898" t="s">
        <v>136</v>
      </c>
      <c r="K898" t="s">
        <v>137</v>
      </c>
      <c r="L898" t="s">
        <v>2839</v>
      </c>
      <c r="M898" t="s">
        <v>2840</v>
      </c>
      <c r="N898">
        <v>7.9097222220000001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1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</row>
    <row r="899" spans="1:31" x14ac:dyDescent="0.25">
      <c r="A899">
        <v>2158024</v>
      </c>
      <c r="B899">
        <v>1</v>
      </c>
      <c r="C899" t="s">
        <v>81</v>
      </c>
      <c r="D899" t="s">
        <v>128</v>
      </c>
      <c r="E899" t="s">
        <v>174</v>
      </c>
      <c r="F899" t="s">
        <v>2841</v>
      </c>
      <c r="G899" t="s">
        <v>187</v>
      </c>
      <c r="H899" t="s">
        <v>134</v>
      </c>
      <c r="I899" t="s">
        <v>135</v>
      </c>
      <c r="J899" t="s">
        <v>136</v>
      </c>
      <c r="K899" t="s">
        <v>137</v>
      </c>
      <c r="L899" t="s">
        <v>2842</v>
      </c>
      <c r="M899" t="s">
        <v>2843</v>
      </c>
      <c r="N899">
        <v>16.883611111</v>
      </c>
      <c r="O899">
        <v>0</v>
      </c>
      <c r="P899">
        <v>52</v>
      </c>
      <c r="Q899">
        <v>0</v>
      </c>
      <c r="R899">
        <v>11</v>
      </c>
      <c r="S899">
        <v>0</v>
      </c>
      <c r="T899">
        <v>5</v>
      </c>
      <c r="U899">
        <v>0</v>
      </c>
      <c r="V899">
        <v>0</v>
      </c>
      <c r="W899">
        <v>0</v>
      </c>
      <c r="X899">
        <v>201.75937071712764</v>
      </c>
      <c r="Y899">
        <v>0</v>
      </c>
      <c r="Z899">
        <v>23.458693301500062</v>
      </c>
      <c r="AA899">
        <v>0</v>
      </c>
      <c r="AB899">
        <v>23.935849144896306</v>
      </c>
      <c r="AC899">
        <v>0</v>
      </c>
      <c r="AD899">
        <v>0</v>
      </c>
      <c r="AE899">
        <v>249.15391316352401</v>
      </c>
    </row>
    <row r="900" spans="1:31" x14ac:dyDescent="0.25">
      <c r="A900">
        <v>2158356</v>
      </c>
      <c r="B900">
        <v>1</v>
      </c>
      <c r="C900" t="s">
        <v>81</v>
      </c>
      <c r="D900" t="s">
        <v>120</v>
      </c>
      <c r="E900" t="s">
        <v>131</v>
      </c>
      <c r="F900" t="s">
        <v>2844</v>
      </c>
      <c r="G900" t="s">
        <v>152</v>
      </c>
      <c r="H900" t="s">
        <v>134</v>
      </c>
      <c r="I900" t="s">
        <v>135</v>
      </c>
      <c r="J900" t="s">
        <v>136</v>
      </c>
      <c r="K900" t="s">
        <v>137</v>
      </c>
      <c r="L900" t="s">
        <v>2845</v>
      </c>
      <c r="M900" t="s">
        <v>2846</v>
      </c>
      <c r="N900">
        <v>2.2316666660000002</v>
      </c>
      <c r="O900">
        <v>0</v>
      </c>
      <c r="P900">
        <v>1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0.2188330642305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0.2188330642305</v>
      </c>
    </row>
    <row r="901" spans="1:31" x14ac:dyDescent="0.25">
      <c r="A901">
        <v>2157924</v>
      </c>
      <c r="B901">
        <v>1</v>
      </c>
      <c r="C901" t="s">
        <v>80</v>
      </c>
      <c r="D901" t="s">
        <v>104</v>
      </c>
      <c r="E901" t="s">
        <v>146</v>
      </c>
      <c r="F901" t="s">
        <v>2847</v>
      </c>
      <c r="G901" t="s">
        <v>167</v>
      </c>
      <c r="H901" t="s">
        <v>143</v>
      </c>
      <c r="I901" t="s">
        <v>135</v>
      </c>
      <c r="J901" t="s">
        <v>136</v>
      </c>
      <c r="K901" t="s">
        <v>137</v>
      </c>
      <c r="L901" t="s">
        <v>2848</v>
      </c>
      <c r="M901" t="s">
        <v>2849</v>
      </c>
      <c r="N901">
        <v>3.0227777769999999</v>
      </c>
      <c r="O901">
        <v>0</v>
      </c>
      <c r="P901">
        <v>18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25.914165954747094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25.914165954747094</v>
      </c>
    </row>
    <row r="902" spans="1:31" x14ac:dyDescent="0.25">
      <c r="A902">
        <v>2158316</v>
      </c>
      <c r="B902">
        <v>1</v>
      </c>
      <c r="C902" t="s">
        <v>80</v>
      </c>
      <c r="D902" t="s">
        <v>109</v>
      </c>
      <c r="E902" t="s">
        <v>174</v>
      </c>
      <c r="F902" t="s">
        <v>2850</v>
      </c>
      <c r="G902" t="s">
        <v>2524</v>
      </c>
      <c r="H902" t="s">
        <v>134</v>
      </c>
      <c r="I902" t="s">
        <v>135</v>
      </c>
      <c r="J902" t="s">
        <v>136</v>
      </c>
      <c r="K902" t="s">
        <v>137</v>
      </c>
      <c r="L902" t="s">
        <v>2851</v>
      </c>
      <c r="M902" t="s">
        <v>2852</v>
      </c>
      <c r="N902">
        <v>4.9066666659999996</v>
      </c>
      <c r="O902">
        <v>0</v>
      </c>
      <c r="P902">
        <v>7</v>
      </c>
      <c r="Q902">
        <v>0</v>
      </c>
      <c r="R902">
        <v>6</v>
      </c>
      <c r="S902">
        <v>0</v>
      </c>
      <c r="T902">
        <v>4</v>
      </c>
      <c r="U902">
        <v>0</v>
      </c>
      <c r="V902">
        <v>0</v>
      </c>
      <c r="W902">
        <v>0</v>
      </c>
      <c r="X902">
        <v>0.65462569639818335</v>
      </c>
      <c r="Y902">
        <v>0</v>
      </c>
      <c r="Z902">
        <v>0.79437125627673344</v>
      </c>
      <c r="AA902">
        <v>0</v>
      </c>
      <c r="AB902">
        <v>2.2005267646034334</v>
      </c>
      <c r="AC902">
        <v>0</v>
      </c>
      <c r="AD902">
        <v>0</v>
      </c>
      <c r="AE902">
        <v>3.6495237172783503</v>
      </c>
    </row>
    <row r="903" spans="1:31" x14ac:dyDescent="0.25">
      <c r="A903">
        <v>2157775</v>
      </c>
      <c r="B903">
        <v>1</v>
      </c>
      <c r="C903" t="s">
        <v>80</v>
      </c>
      <c r="D903" t="s">
        <v>106</v>
      </c>
      <c r="E903" t="s">
        <v>196</v>
      </c>
      <c r="F903" t="s">
        <v>2853</v>
      </c>
      <c r="G903" t="s">
        <v>142</v>
      </c>
      <c r="H903" t="s">
        <v>143</v>
      </c>
      <c r="I903" t="s">
        <v>135</v>
      </c>
      <c r="J903" t="s">
        <v>136</v>
      </c>
      <c r="K903" t="s">
        <v>137</v>
      </c>
      <c r="L903" t="s">
        <v>2854</v>
      </c>
      <c r="M903" t="s">
        <v>2855</v>
      </c>
      <c r="N903">
        <v>1.0313888879999999</v>
      </c>
      <c r="O903">
        <v>0</v>
      </c>
      <c r="P903">
        <v>512</v>
      </c>
      <c r="Q903">
        <v>1</v>
      </c>
      <c r="R903">
        <v>46</v>
      </c>
      <c r="S903">
        <v>5</v>
      </c>
      <c r="T903">
        <v>76</v>
      </c>
      <c r="U903">
        <v>0</v>
      </c>
      <c r="V903">
        <v>0</v>
      </c>
      <c r="W903">
        <v>0</v>
      </c>
      <c r="X903">
        <v>72.377916980105056</v>
      </c>
      <c r="Y903">
        <v>0.23322521538690003</v>
      </c>
      <c r="Z903">
        <v>5.385279107050283</v>
      </c>
      <c r="AA903">
        <v>18.060003260225191</v>
      </c>
      <c r="AB903">
        <v>35.384943573978305</v>
      </c>
      <c r="AC903">
        <v>0</v>
      </c>
      <c r="AD903">
        <v>0</v>
      </c>
      <c r="AE903">
        <v>131.44136813674572</v>
      </c>
    </row>
    <row r="904" spans="1:31" x14ac:dyDescent="0.25">
      <c r="A904">
        <v>2158611</v>
      </c>
      <c r="B904">
        <v>1</v>
      </c>
      <c r="C904" t="s">
        <v>80</v>
      </c>
      <c r="D904" t="s">
        <v>100</v>
      </c>
      <c r="E904" t="s">
        <v>146</v>
      </c>
      <c r="F904" t="s">
        <v>2856</v>
      </c>
      <c r="G904" t="s">
        <v>167</v>
      </c>
      <c r="H904" t="s">
        <v>143</v>
      </c>
      <c r="I904" t="s">
        <v>135</v>
      </c>
      <c r="J904" t="s">
        <v>136</v>
      </c>
      <c r="K904" t="s">
        <v>137</v>
      </c>
      <c r="L904" t="s">
        <v>2857</v>
      </c>
      <c r="M904" t="s">
        <v>2858</v>
      </c>
      <c r="N904">
        <v>1.978611111</v>
      </c>
      <c r="O904">
        <v>0</v>
      </c>
      <c r="P904">
        <v>0</v>
      </c>
      <c r="Q904">
        <v>1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0.68734980155200009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0.68734980155200009</v>
      </c>
    </row>
    <row r="905" spans="1:31" x14ac:dyDescent="0.25">
      <c r="A905">
        <v>2158216</v>
      </c>
      <c r="B905">
        <v>1</v>
      </c>
      <c r="C905" t="s">
        <v>80</v>
      </c>
      <c r="D905" t="s">
        <v>99</v>
      </c>
      <c r="E905" t="s">
        <v>140</v>
      </c>
      <c r="F905" t="s">
        <v>2859</v>
      </c>
      <c r="G905" t="s">
        <v>142</v>
      </c>
      <c r="H905" t="s">
        <v>143</v>
      </c>
      <c r="I905" t="s">
        <v>135</v>
      </c>
      <c r="J905" t="s">
        <v>136</v>
      </c>
      <c r="K905" t="s">
        <v>137</v>
      </c>
      <c r="L905" t="s">
        <v>2860</v>
      </c>
      <c r="M905" t="s">
        <v>2861</v>
      </c>
      <c r="N905">
        <v>0.65305555500000001</v>
      </c>
      <c r="O905">
        <v>3</v>
      </c>
      <c r="P905">
        <v>1429</v>
      </c>
      <c r="Q905">
        <v>1</v>
      </c>
      <c r="R905">
        <v>22</v>
      </c>
      <c r="S905">
        <v>6</v>
      </c>
      <c r="T905">
        <v>111</v>
      </c>
      <c r="U905">
        <v>0</v>
      </c>
      <c r="V905">
        <v>1</v>
      </c>
      <c r="W905">
        <v>4.2143182310735998</v>
      </c>
      <c r="X905">
        <v>199.57241357228142</v>
      </c>
      <c r="Y905">
        <v>0.16811474961790834</v>
      </c>
      <c r="Z905">
        <v>2.72464841435725</v>
      </c>
      <c r="AA905">
        <v>7.7275002022449426</v>
      </c>
      <c r="AB905">
        <v>43.6453327719288</v>
      </c>
      <c r="AC905">
        <v>0</v>
      </c>
      <c r="AD905">
        <v>1.5455847463403001</v>
      </c>
      <c r="AE905">
        <v>259.59791268784426</v>
      </c>
    </row>
    <row r="906" spans="1:31" x14ac:dyDescent="0.25">
      <c r="A906">
        <v>2158462</v>
      </c>
      <c r="B906">
        <v>1</v>
      </c>
      <c r="C906" t="s">
        <v>80</v>
      </c>
      <c r="D906" t="s">
        <v>106</v>
      </c>
      <c r="E906" t="s">
        <v>196</v>
      </c>
      <c r="F906" t="s">
        <v>2862</v>
      </c>
      <c r="G906" t="s">
        <v>226</v>
      </c>
      <c r="H906" t="s">
        <v>143</v>
      </c>
      <c r="I906" t="s">
        <v>135</v>
      </c>
      <c r="J906" t="s">
        <v>136</v>
      </c>
      <c r="K906" t="s">
        <v>137</v>
      </c>
      <c r="L906" t="s">
        <v>2863</v>
      </c>
      <c r="M906" t="s">
        <v>2864</v>
      </c>
      <c r="N906">
        <v>1.1058333330000001</v>
      </c>
      <c r="O906">
        <v>0</v>
      </c>
      <c r="P906">
        <v>622</v>
      </c>
      <c r="Q906">
        <v>0</v>
      </c>
      <c r="R906">
        <v>60</v>
      </c>
      <c r="S906">
        <v>1</v>
      </c>
      <c r="T906">
        <v>91</v>
      </c>
      <c r="U906">
        <v>0</v>
      </c>
      <c r="V906">
        <v>0</v>
      </c>
      <c r="W906">
        <v>0</v>
      </c>
      <c r="X906">
        <v>107.40471567956236</v>
      </c>
      <c r="Y906">
        <v>0</v>
      </c>
      <c r="Z906">
        <v>33.057354570975875</v>
      </c>
      <c r="AA906">
        <v>1.5806379793587</v>
      </c>
      <c r="AB906">
        <v>52.673510987807269</v>
      </c>
      <c r="AC906">
        <v>0</v>
      </c>
      <c r="AD906">
        <v>0</v>
      </c>
      <c r="AE906">
        <v>194.71621921770421</v>
      </c>
    </row>
    <row r="907" spans="1:31" x14ac:dyDescent="0.25">
      <c r="A907">
        <v>2157821</v>
      </c>
      <c r="B907">
        <v>1</v>
      </c>
      <c r="C907" t="s">
        <v>80</v>
      </c>
      <c r="D907" t="s">
        <v>103</v>
      </c>
      <c r="E907" t="s">
        <v>196</v>
      </c>
      <c r="F907" t="s">
        <v>2865</v>
      </c>
      <c r="G907" t="s">
        <v>142</v>
      </c>
      <c r="H907" t="s">
        <v>143</v>
      </c>
      <c r="I907" t="s">
        <v>135</v>
      </c>
      <c r="J907" t="s">
        <v>136</v>
      </c>
      <c r="K907" t="s">
        <v>137</v>
      </c>
      <c r="L907" t="s">
        <v>2866</v>
      </c>
      <c r="M907" t="s">
        <v>2867</v>
      </c>
      <c r="N907">
        <v>0.69027777700000004</v>
      </c>
      <c r="O907">
        <v>0</v>
      </c>
      <c r="P907">
        <v>0</v>
      </c>
      <c r="Q907">
        <v>0</v>
      </c>
      <c r="R907">
        <v>0</v>
      </c>
      <c r="S907">
        <v>4</v>
      </c>
      <c r="T907">
        <v>0</v>
      </c>
      <c r="U907">
        <v>20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34.186268212968081</v>
      </c>
      <c r="AB907">
        <v>0</v>
      </c>
      <c r="AC907">
        <v>493.23596128901607</v>
      </c>
      <c r="AD907">
        <v>0</v>
      </c>
      <c r="AE907">
        <v>527.42222950198413</v>
      </c>
    </row>
    <row r="908" spans="1:31" x14ac:dyDescent="0.25">
      <c r="A908">
        <v>2158362</v>
      </c>
      <c r="B908">
        <v>1</v>
      </c>
      <c r="C908" t="s">
        <v>80</v>
      </c>
      <c r="D908" t="s">
        <v>99</v>
      </c>
      <c r="E908" t="s">
        <v>174</v>
      </c>
      <c r="F908" t="s">
        <v>2868</v>
      </c>
      <c r="G908" t="s">
        <v>187</v>
      </c>
      <c r="H908" t="s">
        <v>134</v>
      </c>
      <c r="I908" t="s">
        <v>135</v>
      </c>
      <c r="J908" t="s">
        <v>136</v>
      </c>
      <c r="K908" t="s">
        <v>137</v>
      </c>
      <c r="L908" t="s">
        <v>2869</v>
      </c>
      <c r="M908" t="s">
        <v>2870</v>
      </c>
      <c r="N908">
        <v>7.0905555549999999</v>
      </c>
      <c r="O908">
        <v>0</v>
      </c>
      <c r="P908">
        <v>27</v>
      </c>
      <c r="Q908">
        <v>0</v>
      </c>
      <c r="R908">
        <v>1</v>
      </c>
      <c r="S908">
        <v>0</v>
      </c>
      <c r="T908">
        <v>3</v>
      </c>
      <c r="U908">
        <v>0</v>
      </c>
      <c r="V908">
        <v>1</v>
      </c>
      <c r="W908">
        <v>0</v>
      </c>
      <c r="X908">
        <v>40.75573312345449</v>
      </c>
      <c r="Y908">
        <v>0</v>
      </c>
      <c r="Z908">
        <v>0.59594674672433334</v>
      </c>
      <c r="AA908">
        <v>0</v>
      </c>
      <c r="AB908">
        <v>40.629375167867508</v>
      </c>
      <c r="AC908">
        <v>0</v>
      </c>
      <c r="AD908">
        <v>8.0626844553635006</v>
      </c>
      <c r="AE908">
        <v>90.043739493409817</v>
      </c>
    </row>
    <row r="909" spans="1:31" x14ac:dyDescent="0.25">
      <c r="A909">
        <v>2158087</v>
      </c>
      <c r="B909">
        <v>1</v>
      </c>
      <c r="C909" t="s">
        <v>81</v>
      </c>
      <c r="D909" t="s">
        <v>117</v>
      </c>
      <c r="E909" t="s">
        <v>146</v>
      </c>
      <c r="F909" t="s">
        <v>2871</v>
      </c>
      <c r="G909" t="s">
        <v>2752</v>
      </c>
      <c r="H909" t="s">
        <v>143</v>
      </c>
      <c r="I909" t="s">
        <v>135</v>
      </c>
      <c r="J909" t="s">
        <v>136</v>
      </c>
      <c r="K909" t="s">
        <v>137</v>
      </c>
      <c r="L909" t="s">
        <v>2872</v>
      </c>
      <c r="M909" t="s">
        <v>2873</v>
      </c>
      <c r="N909">
        <v>4.05</v>
      </c>
      <c r="O909">
        <v>0</v>
      </c>
      <c r="P909">
        <v>16</v>
      </c>
      <c r="Q909">
        <v>0</v>
      </c>
      <c r="R909">
        <v>5</v>
      </c>
      <c r="S909">
        <v>0</v>
      </c>
      <c r="T909">
        <v>1</v>
      </c>
      <c r="U909">
        <v>0</v>
      </c>
      <c r="V909">
        <v>0</v>
      </c>
      <c r="W909">
        <v>0</v>
      </c>
      <c r="X909">
        <v>10.744479259876067</v>
      </c>
      <c r="Y909">
        <v>0</v>
      </c>
      <c r="Z909">
        <v>2.1749419460403003</v>
      </c>
      <c r="AA909">
        <v>0</v>
      </c>
      <c r="AB909">
        <v>1.4712251520051001</v>
      </c>
      <c r="AC909">
        <v>0</v>
      </c>
      <c r="AD909">
        <v>0</v>
      </c>
      <c r="AE909">
        <v>14.390646357921469</v>
      </c>
    </row>
    <row r="910" spans="1:31" x14ac:dyDescent="0.25">
      <c r="A910">
        <v>2158585</v>
      </c>
      <c r="B910">
        <v>1</v>
      </c>
      <c r="C910" t="s">
        <v>80</v>
      </c>
      <c r="D910" t="s">
        <v>90</v>
      </c>
      <c r="E910" t="s">
        <v>161</v>
      </c>
      <c r="F910" t="s">
        <v>2874</v>
      </c>
      <c r="G910" t="s">
        <v>171</v>
      </c>
      <c r="H910" t="s">
        <v>134</v>
      </c>
      <c r="I910" t="s">
        <v>135</v>
      </c>
      <c r="J910" t="s">
        <v>136</v>
      </c>
      <c r="K910" t="s">
        <v>137</v>
      </c>
      <c r="L910" t="s">
        <v>2417</v>
      </c>
      <c r="M910" t="s">
        <v>2875</v>
      </c>
      <c r="N910">
        <v>1.019722222</v>
      </c>
      <c r="O910">
        <v>0</v>
      </c>
      <c r="P910">
        <v>571</v>
      </c>
      <c r="Q910">
        <v>0</v>
      </c>
      <c r="R910">
        <v>0</v>
      </c>
      <c r="S910">
        <v>0</v>
      </c>
      <c r="T910">
        <v>23</v>
      </c>
      <c r="U910">
        <v>0</v>
      </c>
      <c r="V910">
        <v>0</v>
      </c>
      <c r="W910">
        <v>0</v>
      </c>
      <c r="X910">
        <v>158.84797381522392</v>
      </c>
      <c r="Y910">
        <v>0</v>
      </c>
      <c r="Z910">
        <v>0</v>
      </c>
      <c r="AA910">
        <v>0</v>
      </c>
      <c r="AB910">
        <v>8.5869363237748626</v>
      </c>
      <c r="AC910">
        <v>0</v>
      </c>
      <c r="AD910">
        <v>0</v>
      </c>
      <c r="AE910">
        <v>167.43491013899879</v>
      </c>
    </row>
    <row r="911" spans="1:31" x14ac:dyDescent="0.25">
      <c r="A911">
        <v>2158230</v>
      </c>
      <c r="B911">
        <v>1</v>
      </c>
      <c r="C911" t="s">
        <v>80</v>
      </c>
      <c r="D911" t="s">
        <v>88</v>
      </c>
      <c r="E911" t="s">
        <v>174</v>
      </c>
      <c r="F911" t="s">
        <v>2876</v>
      </c>
      <c r="G911" t="s">
        <v>187</v>
      </c>
      <c r="H911" t="s">
        <v>134</v>
      </c>
      <c r="I911" t="s">
        <v>135</v>
      </c>
      <c r="J911" t="s">
        <v>136</v>
      </c>
      <c r="K911" t="s">
        <v>137</v>
      </c>
      <c r="L911" t="s">
        <v>2877</v>
      </c>
      <c r="M911" t="s">
        <v>2878</v>
      </c>
      <c r="N911">
        <v>3.6616666659999999</v>
      </c>
      <c r="O911">
        <v>0</v>
      </c>
      <c r="P911">
        <v>87</v>
      </c>
      <c r="Q911">
        <v>0</v>
      </c>
      <c r="R911">
        <v>1</v>
      </c>
      <c r="S911">
        <v>0</v>
      </c>
      <c r="T911">
        <v>16</v>
      </c>
      <c r="U911">
        <v>0</v>
      </c>
      <c r="V911">
        <v>0</v>
      </c>
      <c r="W911">
        <v>0</v>
      </c>
      <c r="X911">
        <v>83.837632141192131</v>
      </c>
      <c r="Y911">
        <v>0</v>
      </c>
      <c r="Z911">
        <v>8.8859504712750004E-2</v>
      </c>
      <c r="AA911">
        <v>0</v>
      </c>
      <c r="AB911">
        <v>7.707172762329451</v>
      </c>
      <c r="AC911">
        <v>0</v>
      </c>
      <c r="AD911">
        <v>0</v>
      </c>
      <c r="AE911">
        <v>91.633664408234324</v>
      </c>
    </row>
    <row r="912" spans="1:31" x14ac:dyDescent="0.25">
      <c r="A912">
        <v>2158064</v>
      </c>
      <c r="B912">
        <v>1</v>
      </c>
      <c r="C912" t="s">
        <v>81</v>
      </c>
      <c r="D912" t="s">
        <v>113</v>
      </c>
      <c r="E912" t="s">
        <v>174</v>
      </c>
      <c r="F912" t="s">
        <v>2879</v>
      </c>
      <c r="G912" t="s">
        <v>187</v>
      </c>
      <c r="H912" t="s">
        <v>134</v>
      </c>
      <c r="I912" t="s">
        <v>135</v>
      </c>
      <c r="J912" t="s">
        <v>136</v>
      </c>
      <c r="K912" t="s">
        <v>137</v>
      </c>
      <c r="L912" t="s">
        <v>2880</v>
      </c>
      <c r="M912" t="s">
        <v>2881</v>
      </c>
      <c r="N912">
        <v>1.733333333</v>
      </c>
      <c r="O912">
        <v>0</v>
      </c>
      <c r="P912">
        <v>33</v>
      </c>
      <c r="Q912">
        <v>0</v>
      </c>
      <c r="R912">
        <v>3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7.8608974402310006</v>
      </c>
      <c r="Y912">
        <v>0</v>
      </c>
      <c r="Z912">
        <v>1.2661312446289501</v>
      </c>
      <c r="AA912">
        <v>0</v>
      </c>
      <c r="AB912">
        <v>0</v>
      </c>
      <c r="AC912">
        <v>0</v>
      </c>
      <c r="AD912">
        <v>0</v>
      </c>
      <c r="AE912">
        <v>9.1270286848599511</v>
      </c>
    </row>
    <row r="913" spans="1:31" x14ac:dyDescent="0.25">
      <c r="A913">
        <v>2158442</v>
      </c>
      <c r="B913">
        <v>1</v>
      </c>
      <c r="C913" t="s">
        <v>80</v>
      </c>
      <c r="D913" t="s">
        <v>95</v>
      </c>
      <c r="E913" t="s">
        <v>131</v>
      </c>
      <c r="F913" t="s">
        <v>2882</v>
      </c>
      <c r="G913" t="s">
        <v>152</v>
      </c>
      <c r="H913" t="s">
        <v>134</v>
      </c>
      <c r="I913" t="s">
        <v>135</v>
      </c>
      <c r="J913" t="s">
        <v>136</v>
      </c>
      <c r="K913" t="s">
        <v>137</v>
      </c>
      <c r="L913" t="s">
        <v>2883</v>
      </c>
      <c r="M913" t="s">
        <v>2884</v>
      </c>
      <c r="N913">
        <v>1.267222222</v>
      </c>
      <c r="O913">
        <v>0</v>
      </c>
      <c r="P913">
        <v>1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1.3030684281829332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1.3030684281829332</v>
      </c>
    </row>
    <row r="914" spans="1:31" x14ac:dyDescent="0.25">
      <c r="A914">
        <v>2158422</v>
      </c>
      <c r="B914">
        <v>1</v>
      </c>
      <c r="C914" t="s">
        <v>80</v>
      </c>
      <c r="D914" t="s">
        <v>100</v>
      </c>
      <c r="E914" t="s">
        <v>146</v>
      </c>
      <c r="F914" t="s">
        <v>2885</v>
      </c>
      <c r="G914" t="s">
        <v>142</v>
      </c>
      <c r="H914" t="s">
        <v>143</v>
      </c>
      <c r="I914" t="s">
        <v>148</v>
      </c>
      <c r="J914" t="s">
        <v>136</v>
      </c>
      <c r="K914" t="s">
        <v>137</v>
      </c>
      <c r="L914" t="s">
        <v>2886</v>
      </c>
      <c r="M914" t="s">
        <v>2887</v>
      </c>
      <c r="N914">
        <v>3.0555555000000002E-2</v>
      </c>
      <c r="O914">
        <v>1</v>
      </c>
      <c r="P914">
        <v>585</v>
      </c>
      <c r="Q914">
        <v>1</v>
      </c>
      <c r="R914">
        <v>18</v>
      </c>
      <c r="S914">
        <v>6</v>
      </c>
      <c r="T914">
        <v>59</v>
      </c>
      <c r="U914">
        <v>6</v>
      </c>
      <c r="V914">
        <v>1</v>
      </c>
      <c r="W914">
        <v>0</v>
      </c>
      <c r="X914">
        <v>5.2835629157428361</v>
      </c>
      <c r="Y914">
        <v>9.0313636187499997E-3</v>
      </c>
      <c r="Z914">
        <v>0.32710189483033336</v>
      </c>
      <c r="AA914">
        <v>1.727445120221333</v>
      </c>
      <c r="AB914">
        <v>1.3381044390324719</v>
      </c>
      <c r="AC914">
        <v>4.9234643769263329</v>
      </c>
      <c r="AD914">
        <v>1.1270848020135</v>
      </c>
      <c r="AE914">
        <v>14.735794912385558</v>
      </c>
    </row>
    <row r="915" spans="1:31" x14ac:dyDescent="0.25">
      <c r="A915">
        <v>2157758</v>
      </c>
      <c r="B915">
        <v>1</v>
      </c>
      <c r="C915" t="s">
        <v>81</v>
      </c>
      <c r="D915" t="s">
        <v>123</v>
      </c>
      <c r="E915" t="s">
        <v>206</v>
      </c>
      <c r="F915" t="s">
        <v>2888</v>
      </c>
      <c r="G915" t="s">
        <v>246</v>
      </c>
      <c r="H915" t="s">
        <v>134</v>
      </c>
      <c r="I915" t="s">
        <v>135</v>
      </c>
      <c r="J915" t="s">
        <v>136</v>
      </c>
      <c r="K915" t="s">
        <v>137</v>
      </c>
      <c r="L915" t="s">
        <v>2889</v>
      </c>
      <c r="M915" t="s">
        <v>2890</v>
      </c>
      <c r="N915">
        <v>4.6691666659999997</v>
      </c>
      <c r="O915">
        <v>0</v>
      </c>
      <c r="P915">
        <v>72</v>
      </c>
      <c r="Q915">
        <v>0</v>
      </c>
      <c r="R915">
        <v>0</v>
      </c>
      <c r="S915">
        <v>0</v>
      </c>
      <c r="T915">
        <v>2</v>
      </c>
      <c r="U915">
        <v>0</v>
      </c>
      <c r="V915">
        <v>0</v>
      </c>
      <c r="W915">
        <v>0</v>
      </c>
      <c r="X915">
        <v>40.679399843593352</v>
      </c>
      <c r="Y915">
        <v>0</v>
      </c>
      <c r="Z915">
        <v>0</v>
      </c>
      <c r="AA915">
        <v>0</v>
      </c>
      <c r="AB915">
        <v>0.18169203558755001</v>
      </c>
      <c r="AC915">
        <v>0</v>
      </c>
      <c r="AD915">
        <v>0</v>
      </c>
      <c r="AE915">
        <v>40.861091879180904</v>
      </c>
    </row>
    <row r="916" spans="1:31" x14ac:dyDescent="0.25">
      <c r="A916">
        <v>2158130</v>
      </c>
      <c r="B916">
        <v>1</v>
      </c>
      <c r="C916" t="s">
        <v>80</v>
      </c>
      <c r="D916" t="s">
        <v>99</v>
      </c>
      <c r="E916" t="s">
        <v>174</v>
      </c>
      <c r="F916" t="s">
        <v>2891</v>
      </c>
      <c r="G916" t="s">
        <v>187</v>
      </c>
      <c r="H916" t="s">
        <v>134</v>
      </c>
      <c r="I916" t="s">
        <v>135</v>
      </c>
      <c r="J916" t="s">
        <v>136</v>
      </c>
      <c r="K916" t="s">
        <v>137</v>
      </c>
      <c r="L916" t="s">
        <v>2892</v>
      </c>
      <c r="M916" t="s">
        <v>2893</v>
      </c>
      <c r="N916">
        <v>9.9030555549999999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2</v>
      </c>
      <c r="U916">
        <v>0</v>
      </c>
      <c r="V916">
        <v>1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0.98068834846340835</v>
      </c>
      <c r="AC916">
        <v>0</v>
      </c>
      <c r="AD916">
        <v>0</v>
      </c>
      <c r="AE916">
        <v>0.98068834846340835</v>
      </c>
    </row>
    <row r="917" spans="1:31" x14ac:dyDescent="0.25">
      <c r="A917">
        <v>2158299</v>
      </c>
      <c r="B917">
        <v>1</v>
      </c>
      <c r="C917" t="s">
        <v>81</v>
      </c>
      <c r="D917" t="s">
        <v>118</v>
      </c>
      <c r="E917" t="s">
        <v>131</v>
      </c>
      <c r="F917" t="s">
        <v>2894</v>
      </c>
      <c r="G917" t="s">
        <v>231</v>
      </c>
      <c r="H917" t="s">
        <v>134</v>
      </c>
      <c r="I917" t="s">
        <v>135</v>
      </c>
      <c r="J917" t="s">
        <v>136</v>
      </c>
      <c r="K917" t="s">
        <v>137</v>
      </c>
      <c r="L917" t="s">
        <v>2895</v>
      </c>
      <c r="M917" t="s">
        <v>2896</v>
      </c>
      <c r="N917">
        <v>1.8661111109999999</v>
      </c>
      <c r="O917">
        <v>0</v>
      </c>
      <c r="P917">
        <v>4</v>
      </c>
      <c r="Q917">
        <v>0</v>
      </c>
      <c r="R917">
        <v>0</v>
      </c>
      <c r="S917">
        <v>0</v>
      </c>
      <c r="T917">
        <v>1</v>
      </c>
      <c r="U917">
        <v>0</v>
      </c>
      <c r="V917">
        <v>0</v>
      </c>
      <c r="W917">
        <v>0</v>
      </c>
      <c r="X917">
        <v>1.0336612523729918</v>
      </c>
      <c r="Y917">
        <v>0</v>
      </c>
      <c r="Z917">
        <v>0</v>
      </c>
      <c r="AA917">
        <v>0</v>
      </c>
      <c r="AB917">
        <v>5.0504237266428751</v>
      </c>
      <c r="AC917">
        <v>0</v>
      </c>
      <c r="AD917">
        <v>0</v>
      </c>
      <c r="AE917">
        <v>6.0840849790158664</v>
      </c>
    </row>
    <row r="918" spans="1:31" x14ac:dyDescent="0.25">
      <c r="A918">
        <v>2158399</v>
      </c>
      <c r="B918">
        <v>1</v>
      </c>
      <c r="C918" t="s">
        <v>80</v>
      </c>
      <c r="D918" t="s">
        <v>95</v>
      </c>
      <c r="E918" t="s">
        <v>131</v>
      </c>
      <c r="F918" t="s">
        <v>2897</v>
      </c>
      <c r="G918" t="s">
        <v>231</v>
      </c>
      <c r="H918" t="s">
        <v>134</v>
      </c>
      <c r="I918" t="s">
        <v>135</v>
      </c>
      <c r="J918" t="s">
        <v>136</v>
      </c>
      <c r="K918" t="s">
        <v>137</v>
      </c>
      <c r="L918" t="s">
        <v>2898</v>
      </c>
      <c r="M918" t="s">
        <v>2899</v>
      </c>
      <c r="N918">
        <v>3.0786111109999998</v>
      </c>
      <c r="O918">
        <v>0</v>
      </c>
      <c r="P918">
        <v>3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0.68100423094700002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0.68100423094700002</v>
      </c>
    </row>
    <row r="919" spans="1:31" x14ac:dyDescent="0.25">
      <c r="A919">
        <v>2158591</v>
      </c>
      <c r="B919">
        <v>1</v>
      </c>
      <c r="C919" t="s">
        <v>80</v>
      </c>
      <c r="D919" t="s">
        <v>108</v>
      </c>
      <c r="E919" t="s">
        <v>174</v>
      </c>
      <c r="F919" t="s">
        <v>2900</v>
      </c>
      <c r="G919" t="s">
        <v>187</v>
      </c>
      <c r="H919" t="s">
        <v>134</v>
      </c>
      <c r="I919" t="s">
        <v>135</v>
      </c>
      <c r="J919" t="s">
        <v>136</v>
      </c>
      <c r="K919" t="s">
        <v>137</v>
      </c>
      <c r="L919" t="s">
        <v>2901</v>
      </c>
      <c r="M919" t="s">
        <v>2902</v>
      </c>
      <c r="N919">
        <v>10.189444443999999</v>
      </c>
      <c r="O919">
        <v>0</v>
      </c>
      <c r="P919">
        <v>15</v>
      </c>
      <c r="Q919">
        <v>0</v>
      </c>
      <c r="R919">
        <v>1</v>
      </c>
      <c r="S919">
        <v>0</v>
      </c>
      <c r="T919">
        <v>1</v>
      </c>
      <c r="U919">
        <v>0</v>
      </c>
      <c r="V919">
        <v>0</v>
      </c>
      <c r="W919">
        <v>0</v>
      </c>
      <c r="X919">
        <v>25.068799117010407</v>
      </c>
      <c r="Y919">
        <v>0</v>
      </c>
      <c r="Z919">
        <v>0.49103364506473335</v>
      </c>
      <c r="AA919">
        <v>0</v>
      </c>
      <c r="AB919">
        <v>0.70863460490353336</v>
      </c>
      <c r="AC919">
        <v>0</v>
      </c>
      <c r="AD919">
        <v>0</v>
      </c>
      <c r="AE919">
        <v>26.268467366978673</v>
      </c>
    </row>
    <row r="920" spans="1:31" x14ac:dyDescent="0.25">
      <c r="A920">
        <v>2158236</v>
      </c>
      <c r="B920">
        <v>1</v>
      </c>
      <c r="C920" t="s">
        <v>80</v>
      </c>
      <c r="D920" t="s">
        <v>84</v>
      </c>
      <c r="E920" t="s">
        <v>131</v>
      </c>
      <c r="F920" t="s">
        <v>2903</v>
      </c>
      <c r="G920" t="s">
        <v>152</v>
      </c>
      <c r="H920" t="s">
        <v>134</v>
      </c>
      <c r="I920" t="s">
        <v>135</v>
      </c>
      <c r="J920" t="s">
        <v>136</v>
      </c>
      <c r="K920" t="s">
        <v>137</v>
      </c>
      <c r="L920" t="s">
        <v>2904</v>
      </c>
      <c r="M920" t="s">
        <v>2905</v>
      </c>
      <c r="N920">
        <v>4.9225000000000003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1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0.82215042506755021</v>
      </c>
      <c r="AC920">
        <v>0</v>
      </c>
      <c r="AD920">
        <v>0</v>
      </c>
      <c r="AE920">
        <v>0.82215042506755021</v>
      </c>
    </row>
    <row r="921" spans="1:31" x14ac:dyDescent="0.25">
      <c r="A921">
        <v>2158628</v>
      </c>
      <c r="B921">
        <v>1</v>
      </c>
      <c r="C921" t="s">
        <v>81</v>
      </c>
      <c r="D921" t="s">
        <v>117</v>
      </c>
      <c r="E921" t="s">
        <v>146</v>
      </c>
      <c r="F921" t="s">
        <v>2906</v>
      </c>
      <c r="G921" t="s">
        <v>167</v>
      </c>
      <c r="H921" t="s">
        <v>143</v>
      </c>
      <c r="I921" t="s">
        <v>135</v>
      </c>
      <c r="J921" t="s">
        <v>136</v>
      </c>
      <c r="K921" t="s">
        <v>137</v>
      </c>
      <c r="L921" t="s">
        <v>2907</v>
      </c>
      <c r="M921" t="s">
        <v>2908</v>
      </c>
      <c r="N921">
        <v>2.446111111</v>
      </c>
      <c r="O921">
        <v>1</v>
      </c>
      <c r="P921">
        <v>454</v>
      </c>
      <c r="Q921">
        <v>0</v>
      </c>
      <c r="R921">
        <v>12</v>
      </c>
      <c r="S921">
        <v>3</v>
      </c>
      <c r="T921">
        <v>13</v>
      </c>
      <c r="U921">
        <v>0</v>
      </c>
      <c r="V921">
        <v>0</v>
      </c>
      <c r="W921">
        <v>0.7175405589370667</v>
      </c>
      <c r="X921">
        <v>103.17789372020091</v>
      </c>
      <c r="Y921">
        <v>0</v>
      </c>
      <c r="Z921">
        <v>1.7026975450700834</v>
      </c>
      <c r="AA921">
        <v>15.099652585196868</v>
      </c>
      <c r="AB921">
        <v>4.3259818573156421</v>
      </c>
      <c r="AC921">
        <v>0</v>
      </c>
      <c r="AD921">
        <v>0</v>
      </c>
      <c r="AE921">
        <v>125.02376626672056</v>
      </c>
    </row>
    <row r="922" spans="1:31" x14ac:dyDescent="0.25">
      <c r="A922">
        <v>2158542</v>
      </c>
      <c r="B922">
        <v>1</v>
      </c>
      <c r="C922" t="s">
        <v>80</v>
      </c>
      <c r="D922" t="s">
        <v>93</v>
      </c>
      <c r="E922" t="s">
        <v>174</v>
      </c>
      <c r="F922" t="s">
        <v>2909</v>
      </c>
      <c r="G922" t="s">
        <v>187</v>
      </c>
      <c r="H922" t="s">
        <v>134</v>
      </c>
      <c r="I922" t="s">
        <v>135</v>
      </c>
      <c r="J922" t="s">
        <v>136</v>
      </c>
      <c r="K922" t="s">
        <v>137</v>
      </c>
      <c r="L922" t="s">
        <v>2910</v>
      </c>
      <c r="M922" t="s">
        <v>2911</v>
      </c>
      <c r="N922">
        <v>4.2211111109999999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15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5.9181157689509352</v>
      </c>
      <c r="AC922">
        <v>0</v>
      </c>
      <c r="AD922">
        <v>0</v>
      </c>
      <c r="AE922">
        <v>5.9181157689509352</v>
      </c>
    </row>
    <row r="923" spans="1:31" x14ac:dyDescent="0.25">
      <c r="A923">
        <v>2158379</v>
      </c>
      <c r="B923">
        <v>1</v>
      </c>
      <c r="C923" t="s">
        <v>80</v>
      </c>
      <c r="D923" t="s">
        <v>103</v>
      </c>
      <c r="E923" t="s">
        <v>206</v>
      </c>
      <c r="F923" t="s">
        <v>2912</v>
      </c>
      <c r="G923" t="s">
        <v>246</v>
      </c>
      <c r="H923" t="s">
        <v>134</v>
      </c>
      <c r="I923" t="s">
        <v>135</v>
      </c>
      <c r="J923" t="s">
        <v>136</v>
      </c>
      <c r="K923" t="s">
        <v>137</v>
      </c>
      <c r="L923" t="s">
        <v>2913</v>
      </c>
      <c r="M923" t="s">
        <v>2914</v>
      </c>
      <c r="N923">
        <v>2.2852777770000001</v>
      </c>
      <c r="O923">
        <v>0</v>
      </c>
      <c r="P923">
        <v>41</v>
      </c>
      <c r="Q923">
        <v>0</v>
      </c>
      <c r="R923">
        <v>0</v>
      </c>
      <c r="S923">
        <v>0</v>
      </c>
      <c r="T923">
        <v>12</v>
      </c>
      <c r="U923">
        <v>0</v>
      </c>
      <c r="V923">
        <v>0</v>
      </c>
      <c r="W923">
        <v>0</v>
      </c>
      <c r="X923">
        <v>20.141525507891846</v>
      </c>
      <c r="Y923">
        <v>0</v>
      </c>
      <c r="Z923">
        <v>0</v>
      </c>
      <c r="AA923">
        <v>0</v>
      </c>
      <c r="AB923">
        <v>21.848857362120381</v>
      </c>
      <c r="AC923">
        <v>0</v>
      </c>
      <c r="AD923">
        <v>0</v>
      </c>
      <c r="AE923">
        <v>41.990382870012226</v>
      </c>
    </row>
    <row r="924" spans="1:31" x14ac:dyDescent="0.25">
      <c r="A924">
        <v>2157987</v>
      </c>
      <c r="B924">
        <v>1</v>
      </c>
      <c r="C924" t="s">
        <v>80</v>
      </c>
      <c r="D924" t="s">
        <v>89</v>
      </c>
      <c r="E924" t="s">
        <v>131</v>
      </c>
      <c r="F924" t="s">
        <v>2915</v>
      </c>
      <c r="G924" t="s">
        <v>152</v>
      </c>
      <c r="H924" t="s">
        <v>134</v>
      </c>
      <c r="I924" t="s">
        <v>135</v>
      </c>
      <c r="J924" t="s">
        <v>136</v>
      </c>
      <c r="K924" t="s">
        <v>137</v>
      </c>
      <c r="L924" t="s">
        <v>2916</v>
      </c>
      <c r="M924" t="s">
        <v>2917</v>
      </c>
      <c r="N924">
        <v>1.744444444</v>
      </c>
      <c r="O924">
        <v>0</v>
      </c>
      <c r="P924">
        <v>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0.64772902177793334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0.64772902177793334</v>
      </c>
    </row>
    <row r="925" spans="1:31" x14ac:dyDescent="0.25">
      <c r="A925">
        <v>2158044</v>
      </c>
      <c r="B925">
        <v>1</v>
      </c>
      <c r="C925" t="s">
        <v>80</v>
      </c>
      <c r="D925" t="s">
        <v>99</v>
      </c>
      <c r="E925" t="s">
        <v>174</v>
      </c>
      <c r="F925" t="s">
        <v>2918</v>
      </c>
      <c r="G925" t="s">
        <v>374</v>
      </c>
      <c r="H925" t="s">
        <v>134</v>
      </c>
      <c r="I925" t="s">
        <v>135</v>
      </c>
      <c r="J925" t="s">
        <v>136</v>
      </c>
      <c r="K925" t="s">
        <v>137</v>
      </c>
      <c r="L925" t="s">
        <v>2919</v>
      </c>
      <c r="M925" t="s">
        <v>2920</v>
      </c>
      <c r="N925">
        <v>15.5375</v>
      </c>
      <c r="O925">
        <v>0</v>
      </c>
      <c r="P925">
        <v>47</v>
      </c>
      <c r="Q925">
        <v>0</v>
      </c>
      <c r="R925">
        <v>0</v>
      </c>
      <c r="S925">
        <v>0</v>
      </c>
      <c r="T925">
        <v>2</v>
      </c>
      <c r="U925">
        <v>0</v>
      </c>
      <c r="V925">
        <v>0</v>
      </c>
      <c r="W925">
        <v>0</v>
      </c>
      <c r="X925">
        <v>150.38332268957885</v>
      </c>
      <c r="Y925">
        <v>0</v>
      </c>
      <c r="Z925">
        <v>0</v>
      </c>
      <c r="AA925">
        <v>0</v>
      </c>
      <c r="AB925">
        <v>1.7370637823201254</v>
      </c>
      <c r="AC925">
        <v>0</v>
      </c>
      <c r="AD925">
        <v>0</v>
      </c>
      <c r="AE925">
        <v>152.12038647189897</v>
      </c>
    </row>
    <row r="926" spans="1:31" x14ac:dyDescent="0.25">
      <c r="A926">
        <v>2157944</v>
      </c>
      <c r="B926">
        <v>1</v>
      </c>
      <c r="C926" t="s">
        <v>81</v>
      </c>
      <c r="D926" t="s">
        <v>117</v>
      </c>
      <c r="E926" t="s">
        <v>196</v>
      </c>
      <c r="F926" t="s">
        <v>2921</v>
      </c>
      <c r="G926" t="s">
        <v>142</v>
      </c>
      <c r="H926" t="s">
        <v>143</v>
      </c>
      <c r="I926" t="s">
        <v>135</v>
      </c>
      <c r="J926" t="s">
        <v>136</v>
      </c>
      <c r="K926" t="s">
        <v>137</v>
      </c>
      <c r="L926" t="s">
        <v>2922</v>
      </c>
      <c r="M926" t="s">
        <v>2923</v>
      </c>
      <c r="N926">
        <v>9.4722221999999995E-2</v>
      </c>
      <c r="O926">
        <v>1</v>
      </c>
      <c r="P926">
        <v>284</v>
      </c>
      <c r="Q926">
        <v>45</v>
      </c>
      <c r="R926">
        <v>57</v>
      </c>
      <c r="S926">
        <v>6</v>
      </c>
      <c r="T926">
        <v>14</v>
      </c>
      <c r="U926">
        <v>0</v>
      </c>
      <c r="V926">
        <v>0</v>
      </c>
      <c r="W926">
        <v>2.1860743247291668E-2</v>
      </c>
      <c r="X926">
        <v>4.5361892538950173</v>
      </c>
      <c r="Y926">
        <v>6.4549747965296911</v>
      </c>
      <c r="Z926">
        <v>0.72361613704159988</v>
      </c>
      <c r="AA926">
        <v>2.4956550022211501</v>
      </c>
      <c r="AB926">
        <v>0.58183480794285003</v>
      </c>
      <c r="AC926">
        <v>0</v>
      </c>
      <c r="AD926">
        <v>0</v>
      </c>
      <c r="AE926">
        <v>14.814130740877598</v>
      </c>
    </row>
    <row r="927" spans="1:31" x14ac:dyDescent="0.25">
      <c r="A927">
        <v>2158004</v>
      </c>
      <c r="B927">
        <v>1</v>
      </c>
      <c r="C927" t="s">
        <v>81</v>
      </c>
      <c r="D927" t="s">
        <v>128</v>
      </c>
      <c r="E927" t="s">
        <v>174</v>
      </c>
      <c r="F927" t="s">
        <v>2924</v>
      </c>
      <c r="G927" t="s">
        <v>384</v>
      </c>
      <c r="H927" t="s">
        <v>134</v>
      </c>
      <c r="I927" t="s">
        <v>135</v>
      </c>
      <c r="J927" t="s">
        <v>136</v>
      </c>
      <c r="K927" t="s">
        <v>137</v>
      </c>
      <c r="L927" t="s">
        <v>2925</v>
      </c>
      <c r="M927" t="s">
        <v>2926</v>
      </c>
      <c r="N927">
        <v>11.732222222000001</v>
      </c>
      <c r="O927">
        <v>0</v>
      </c>
      <c r="P927">
        <v>53</v>
      </c>
      <c r="Q927">
        <v>0</v>
      </c>
      <c r="R927">
        <v>0</v>
      </c>
      <c r="S927">
        <v>0</v>
      </c>
      <c r="T927">
        <v>2</v>
      </c>
      <c r="U927">
        <v>0</v>
      </c>
      <c r="V927">
        <v>0</v>
      </c>
      <c r="W927">
        <v>0</v>
      </c>
      <c r="X927">
        <v>90.209457841278876</v>
      </c>
      <c r="Y927">
        <v>0</v>
      </c>
      <c r="Z927">
        <v>0</v>
      </c>
      <c r="AA927">
        <v>0</v>
      </c>
      <c r="AB927">
        <v>10.80652092741</v>
      </c>
      <c r="AC927">
        <v>0</v>
      </c>
      <c r="AD927">
        <v>0</v>
      </c>
      <c r="AE927">
        <v>101.01597876868888</v>
      </c>
    </row>
    <row r="928" spans="1:31" x14ac:dyDescent="0.25">
      <c r="A928">
        <v>2158336</v>
      </c>
      <c r="B928">
        <v>1</v>
      </c>
      <c r="C928" t="s">
        <v>81</v>
      </c>
      <c r="D928" t="s">
        <v>128</v>
      </c>
      <c r="E928" t="s">
        <v>174</v>
      </c>
      <c r="F928" t="s">
        <v>2927</v>
      </c>
      <c r="G928" t="s">
        <v>187</v>
      </c>
      <c r="H928" t="s">
        <v>134</v>
      </c>
      <c r="I928" t="s">
        <v>135</v>
      </c>
      <c r="J928" t="s">
        <v>136</v>
      </c>
      <c r="K928" t="s">
        <v>137</v>
      </c>
      <c r="L928" t="s">
        <v>2928</v>
      </c>
      <c r="M928" t="s">
        <v>2929</v>
      </c>
      <c r="N928">
        <v>8.7519444439999994</v>
      </c>
      <c r="O928">
        <v>0</v>
      </c>
      <c r="P928">
        <v>34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58.918853302902107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58.918853302902107</v>
      </c>
    </row>
    <row r="929" spans="1:31" x14ac:dyDescent="0.25">
      <c r="A929">
        <v>2158027</v>
      </c>
      <c r="B929">
        <v>1</v>
      </c>
      <c r="C929" t="s">
        <v>81</v>
      </c>
      <c r="D929" t="s">
        <v>113</v>
      </c>
      <c r="E929" t="s">
        <v>161</v>
      </c>
      <c r="F929" t="s">
        <v>2930</v>
      </c>
      <c r="G929" t="s">
        <v>215</v>
      </c>
      <c r="H929" t="s">
        <v>134</v>
      </c>
      <c r="I929" t="s">
        <v>135</v>
      </c>
      <c r="J929" t="s">
        <v>136</v>
      </c>
      <c r="K929" t="s">
        <v>137</v>
      </c>
      <c r="L929" t="s">
        <v>2931</v>
      </c>
      <c r="M929" t="s">
        <v>2932</v>
      </c>
      <c r="N929">
        <v>1.443333333</v>
      </c>
      <c r="O929">
        <v>0</v>
      </c>
      <c r="P929">
        <v>131</v>
      </c>
      <c r="Q929">
        <v>0</v>
      </c>
      <c r="R929">
        <v>7</v>
      </c>
      <c r="S929">
        <v>0</v>
      </c>
      <c r="T929">
        <v>9</v>
      </c>
      <c r="U929">
        <v>0</v>
      </c>
      <c r="V929">
        <v>1</v>
      </c>
      <c r="W929">
        <v>0</v>
      </c>
      <c r="X929">
        <v>46.57270791511197</v>
      </c>
      <c r="Y929">
        <v>0</v>
      </c>
      <c r="Z929">
        <v>1.0753808966362501</v>
      </c>
      <c r="AA929">
        <v>0</v>
      </c>
      <c r="AB929">
        <v>9.3447809108810507</v>
      </c>
      <c r="AC929">
        <v>0</v>
      </c>
      <c r="AD929">
        <v>1.1673495483338501</v>
      </c>
      <c r="AE929">
        <v>58.160219270963118</v>
      </c>
    </row>
    <row r="930" spans="1:31" x14ac:dyDescent="0.25">
      <c r="A930">
        <v>2158050</v>
      </c>
      <c r="B930">
        <v>1</v>
      </c>
      <c r="C930" t="s">
        <v>80</v>
      </c>
      <c r="D930" t="s">
        <v>102</v>
      </c>
      <c r="E930" t="s">
        <v>174</v>
      </c>
      <c r="F930" t="s">
        <v>2933</v>
      </c>
      <c r="G930" t="s">
        <v>384</v>
      </c>
      <c r="H930" t="s">
        <v>134</v>
      </c>
      <c r="I930" t="s">
        <v>135</v>
      </c>
      <c r="J930" t="s">
        <v>136</v>
      </c>
      <c r="K930" t="s">
        <v>137</v>
      </c>
      <c r="L930" t="s">
        <v>2934</v>
      </c>
      <c r="M930" t="s">
        <v>2935</v>
      </c>
      <c r="N930">
        <v>4.9738888880000003</v>
      </c>
      <c r="O930">
        <v>0</v>
      </c>
      <c r="P930">
        <v>80</v>
      </c>
      <c r="Q930">
        <v>0</v>
      </c>
      <c r="R930">
        <v>0</v>
      </c>
      <c r="S930">
        <v>0</v>
      </c>
      <c r="T930">
        <v>6</v>
      </c>
      <c r="U930">
        <v>0</v>
      </c>
      <c r="V930">
        <v>0</v>
      </c>
      <c r="W930">
        <v>0</v>
      </c>
      <c r="X930">
        <v>98.587284172849721</v>
      </c>
      <c r="Y930">
        <v>0</v>
      </c>
      <c r="Z930">
        <v>0</v>
      </c>
      <c r="AA930">
        <v>0</v>
      </c>
      <c r="AB930">
        <v>5.7284166470908664</v>
      </c>
      <c r="AC930">
        <v>0</v>
      </c>
      <c r="AD930">
        <v>0</v>
      </c>
      <c r="AE930">
        <v>104.31570081994059</v>
      </c>
    </row>
    <row r="931" spans="1:31" x14ac:dyDescent="0.25">
      <c r="A931">
        <v>2158528</v>
      </c>
      <c r="B931">
        <v>1</v>
      </c>
      <c r="C931" t="s">
        <v>81</v>
      </c>
      <c r="D931" t="s">
        <v>115</v>
      </c>
      <c r="E931" t="s">
        <v>131</v>
      </c>
      <c r="F931" t="s">
        <v>2936</v>
      </c>
      <c r="G931" t="s">
        <v>152</v>
      </c>
      <c r="H931" t="s">
        <v>134</v>
      </c>
      <c r="I931" t="s">
        <v>135</v>
      </c>
      <c r="J931" t="s">
        <v>136</v>
      </c>
      <c r="K931" t="s">
        <v>137</v>
      </c>
      <c r="L931" t="s">
        <v>2937</v>
      </c>
      <c r="M931" t="s">
        <v>2938</v>
      </c>
      <c r="N931">
        <v>3.0380555550000001</v>
      </c>
      <c r="O931">
        <v>0</v>
      </c>
      <c r="P931">
        <v>1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0.25249883434879999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0.25249883434879999</v>
      </c>
    </row>
    <row r="932" spans="1:31" x14ac:dyDescent="0.25">
      <c r="A932">
        <v>2158173</v>
      </c>
      <c r="B932">
        <v>1</v>
      </c>
      <c r="C932" t="s">
        <v>80</v>
      </c>
      <c r="D932" t="s">
        <v>107</v>
      </c>
      <c r="E932" t="s">
        <v>174</v>
      </c>
      <c r="F932" t="s">
        <v>2939</v>
      </c>
      <c r="G932" t="s">
        <v>187</v>
      </c>
      <c r="H932" t="s">
        <v>134</v>
      </c>
      <c r="I932" t="s">
        <v>135</v>
      </c>
      <c r="J932" t="s">
        <v>136</v>
      </c>
      <c r="K932" t="s">
        <v>137</v>
      </c>
      <c r="L932" t="s">
        <v>2940</v>
      </c>
      <c r="M932" t="s">
        <v>2941</v>
      </c>
      <c r="N932">
        <v>7.8772222220000003</v>
      </c>
      <c r="O932">
        <v>0</v>
      </c>
      <c r="P932">
        <v>1</v>
      </c>
      <c r="Q932">
        <v>0</v>
      </c>
      <c r="R932">
        <v>3</v>
      </c>
      <c r="S932">
        <v>0</v>
      </c>
      <c r="T932">
        <v>1</v>
      </c>
      <c r="U932">
        <v>0</v>
      </c>
      <c r="V932">
        <v>0</v>
      </c>
      <c r="W932">
        <v>0</v>
      </c>
      <c r="X932">
        <v>8.611173096758499</v>
      </c>
      <c r="Y932">
        <v>0</v>
      </c>
      <c r="Z932">
        <v>1.8520798025291005</v>
      </c>
      <c r="AA932">
        <v>0</v>
      </c>
      <c r="AB932">
        <v>3.5314889083355001</v>
      </c>
      <c r="AC932">
        <v>0</v>
      </c>
      <c r="AD932">
        <v>0</v>
      </c>
      <c r="AE932">
        <v>13.9947418076231</v>
      </c>
    </row>
    <row r="933" spans="1:31" x14ac:dyDescent="0.25">
      <c r="A933">
        <v>2157835</v>
      </c>
      <c r="B933">
        <v>1</v>
      </c>
      <c r="C933" t="s">
        <v>80</v>
      </c>
      <c r="D933" t="s">
        <v>97</v>
      </c>
      <c r="E933" t="s">
        <v>174</v>
      </c>
      <c r="F933" t="s">
        <v>2942</v>
      </c>
      <c r="G933" t="s">
        <v>2524</v>
      </c>
      <c r="H933" t="s">
        <v>134</v>
      </c>
      <c r="I933" t="s">
        <v>135</v>
      </c>
      <c r="J933" t="s">
        <v>136</v>
      </c>
      <c r="K933" t="s">
        <v>137</v>
      </c>
      <c r="L933" t="s">
        <v>2943</v>
      </c>
      <c r="M933" t="s">
        <v>2944</v>
      </c>
      <c r="N933">
        <v>7.1661111110000002</v>
      </c>
      <c r="O933">
        <v>0</v>
      </c>
      <c r="P933">
        <v>66</v>
      </c>
      <c r="Q933">
        <v>0</v>
      </c>
      <c r="R933">
        <v>0</v>
      </c>
      <c r="S933">
        <v>0</v>
      </c>
      <c r="T933">
        <v>2</v>
      </c>
      <c r="U933">
        <v>0</v>
      </c>
      <c r="V933">
        <v>0</v>
      </c>
      <c r="W933">
        <v>0</v>
      </c>
      <c r="X933">
        <v>173.35699246219124</v>
      </c>
      <c r="Y933">
        <v>0</v>
      </c>
      <c r="Z933">
        <v>0</v>
      </c>
      <c r="AA933">
        <v>0</v>
      </c>
      <c r="AB933">
        <v>5.2571884334466006</v>
      </c>
      <c r="AC933">
        <v>0</v>
      </c>
      <c r="AD933">
        <v>0</v>
      </c>
      <c r="AE933">
        <v>178.61418089563784</v>
      </c>
    </row>
    <row r="934" spans="1:31" x14ac:dyDescent="0.25">
      <c r="A934">
        <v>2158150</v>
      </c>
      <c r="B934">
        <v>1</v>
      </c>
      <c r="C934" t="s">
        <v>81</v>
      </c>
      <c r="D934" t="s">
        <v>123</v>
      </c>
      <c r="E934" t="s">
        <v>174</v>
      </c>
      <c r="F934" t="s">
        <v>2945</v>
      </c>
      <c r="G934" t="s">
        <v>187</v>
      </c>
      <c r="H934" t="s">
        <v>134</v>
      </c>
      <c r="I934" t="s">
        <v>135</v>
      </c>
      <c r="J934" t="s">
        <v>136</v>
      </c>
      <c r="K934" t="s">
        <v>137</v>
      </c>
      <c r="L934" t="s">
        <v>2946</v>
      </c>
      <c r="M934" t="s">
        <v>2947</v>
      </c>
      <c r="N934">
        <v>2.201944444</v>
      </c>
      <c r="O934">
        <v>0</v>
      </c>
      <c r="P934">
        <v>54</v>
      </c>
      <c r="Q934">
        <v>0</v>
      </c>
      <c r="R934">
        <v>2</v>
      </c>
      <c r="S934">
        <v>0</v>
      </c>
      <c r="T934">
        <v>1</v>
      </c>
      <c r="U934">
        <v>0</v>
      </c>
      <c r="V934">
        <v>0</v>
      </c>
      <c r="W934">
        <v>0</v>
      </c>
      <c r="X934">
        <v>28.644094667596093</v>
      </c>
      <c r="Y934">
        <v>0</v>
      </c>
      <c r="Z934">
        <v>1.4734255189361001</v>
      </c>
      <c r="AA934">
        <v>0</v>
      </c>
      <c r="AB934">
        <v>3.8891361796300004E-2</v>
      </c>
      <c r="AC934">
        <v>0</v>
      </c>
      <c r="AD934">
        <v>0</v>
      </c>
      <c r="AE934">
        <v>30.156411548328492</v>
      </c>
    </row>
    <row r="935" spans="1:31" x14ac:dyDescent="0.25">
      <c r="A935">
        <v>2158545</v>
      </c>
      <c r="B935">
        <v>1</v>
      </c>
      <c r="C935" t="s">
        <v>81</v>
      </c>
      <c r="D935" t="s">
        <v>113</v>
      </c>
      <c r="E935" t="s">
        <v>161</v>
      </c>
      <c r="F935" t="s">
        <v>2948</v>
      </c>
      <c r="G935" t="s">
        <v>215</v>
      </c>
      <c r="H935" t="s">
        <v>134</v>
      </c>
      <c r="I935" t="s">
        <v>135</v>
      </c>
      <c r="J935" t="s">
        <v>136</v>
      </c>
      <c r="K935" t="s">
        <v>137</v>
      </c>
      <c r="L935" t="s">
        <v>2949</v>
      </c>
      <c r="M935" t="s">
        <v>2950</v>
      </c>
      <c r="N935">
        <v>1.6713888880000001</v>
      </c>
      <c r="O935">
        <v>0</v>
      </c>
      <c r="P935">
        <v>288</v>
      </c>
      <c r="Q935">
        <v>0</v>
      </c>
      <c r="R935">
        <v>9</v>
      </c>
      <c r="S935">
        <v>0</v>
      </c>
      <c r="T935">
        <v>39</v>
      </c>
      <c r="U935">
        <v>0</v>
      </c>
      <c r="V935">
        <v>0</v>
      </c>
      <c r="W935">
        <v>0</v>
      </c>
      <c r="X935">
        <v>160.17507533343698</v>
      </c>
      <c r="Y935">
        <v>0</v>
      </c>
      <c r="Z935">
        <v>9.1280688267598915</v>
      </c>
      <c r="AA935">
        <v>0</v>
      </c>
      <c r="AB935">
        <v>21.014202232486689</v>
      </c>
      <c r="AC935">
        <v>0</v>
      </c>
      <c r="AD935">
        <v>0</v>
      </c>
      <c r="AE935">
        <v>190.31734639268356</v>
      </c>
    </row>
    <row r="936" spans="1:31" x14ac:dyDescent="0.25">
      <c r="A936">
        <v>2157858</v>
      </c>
      <c r="B936">
        <v>1</v>
      </c>
      <c r="C936" t="s">
        <v>80</v>
      </c>
      <c r="D936" t="s">
        <v>83</v>
      </c>
      <c r="E936" t="s">
        <v>174</v>
      </c>
      <c r="F936" t="s">
        <v>2951</v>
      </c>
      <c r="G936" t="s">
        <v>187</v>
      </c>
      <c r="H936" t="s">
        <v>134</v>
      </c>
      <c r="I936" t="s">
        <v>135</v>
      </c>
      <c r="J936" t="s">
        <v>136</v>
      </c>
      <c r="K936" t="s">
        <v>137</v>
      </c>
      <c r="L936" t="s">
        <v>2952</v>
      </c>
      <c r="M936" t="s">
        <v>2953</v>
      </c>
      <c r="N936">
        <v>2.920555555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3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43.540318403426745</v>
      </c>
      <c r="AC936">
        <v>0</v>
      </c>
      <c r="AD936">
        <v>0</v>
      </c>
      <c r="AE936">
        <v>43.540318403426745</v>
      </c>
    </row>
    <row r="937" spans="1:31" x14ac:dyDescent="0.25">
      <c r="A937">
        <v>2158522</v>
      </c>
      <c r="B937">
        <v>1</v>
      </c>
      <c r="C937" t="s">
        <v>80</v>
      </c>
      <c r="D937" t="s">
        <v>93</v>
      </c>
      <c r="E937" t="s">
        <v>174</v>
      </c>
      <c r="F937" t="s">
        <v>2954</v>
      </c>
      <c r="G937" t="s">
        <v>187</v>
      </c>
      <c r="H937" t="s">
        <v>134</v>
      </c>
      <c r="I937" t="s">
        <v>135</v>
      </c>
      <c r="J937" t="s">
        <v>136</v>
      </c>
      <c r="K937" t="s">
        <v>137</v>
      </c>
      <c r="L937" t="s">
        <v>2955</v>
      </c>
      <c r="M937" t="s">
        <v>2956</v>
      </c>
      <c r="N937">
        <v>1.364166666</v>
      </c>
      <c r="O937">
        <v>0</v>
      </c>
      <c r="P937">
        <v>13</v>
      </c>
      <c r="Q937">
        <v>0</v>
      </c>
      <c r="R937">
        <v>5</v>
      </c>
      <c r="S937">
        <v>0</v>
      </c>
      <c r="T937">
        <v>5</v>
      </c>
      <c r="U937">
        <v>0</v>
      </c>
      <c r="V937">
        <v>0</v>
      </c>
      <c r="W937">
        <v>0</v>
      </c>
      <c r="X937">
        <v>6.5266996521820335</v>
      </c>
      <c r="Y937">
        <v>0</v>
      </c>
      <c r="Z937">
        <v>0.78942138969035025</v>
      </c>
      <c r="AA937">
        <v>0</v>
      </c>
      <c r="AB937">
        <v>4.4277035737684338</v>
      </c>
      <c r="AC937">
        <v>0</v>
      </c>
      <c r="AD937">
        <v>0</v>
      </c>
      <c r="AE937">
        <v>11.743824615640818</v>
      </c>
    </row>
    <row r="938" spans="1:31" x14ac:dyDescent="0.25">
      <c r="A938">
        <v>2157964</v>
      </c>
      <c r="B938">
        <v>1</v>
      </c>
      <c r="C938" t="s">
        <v>81</v>
      </c>
      <c r="D938" t="s">
        <v>113</v>
      </c>
      <c r="E938" t="s">
        <v>174</v>
      </c>
      <c r="F938" t="s">
        <v>2957</v>
      </c>
      <c r="G938" t="s">
        <v>2524</v>
      </c>
      <c r="H938" t="s">
        <v>134</v>
      </c>
      <c r="I938" t="s">
        <v>135</v>
      </c>
      <c r="J938" t="s">
        <v>136</v>
      </c>
      <c r="K938" t="s">
        <v>137</v>
      </c>
      <c r="L938" t="s">
        <v>2958</v>
      </c>
      <c r="M938" t="s">
        <v>2959</v>
      </c>
      <c r="N938">
        <v>1.4241666660000001</v>
      </c>
      <c r="O938">
        <v>0</v>
      </c>
      <c r="P938">
        <v>25</v>
      </c>
      <c r="Q938">
        <v>0</v>
      </c>
      <c r="R938">
        <v>2</v>
      </c>
      <c r="S938">
        <v>0</v>
      </c>
      <c r="T938">
        <v>2</v>
      </c>
      <c r="U938">
        <v>0</v>
      </c>
      <c r="V938">
        <v>0</v>
      </c>
      <c r="W938">
        <v>0</v>
      </c>
      <c r="X938">
        <v>7.3699272093345769</v>
      </c>
      <c r="Y938">
        <v>0</v>
      </c>
      <c r="Z938">
        <v>0.12269467722312499</v>
      </c>
      <c r="AA938">
        <v>0</v>
      </c>
      <c r="AB938">
        <v>0.67401571165600005</v>
      </c>
      <c r="AC938">
        <v>0</v>
      </c>
      <c r="AD938">
        <v>0</v>
      </c>
      <c r="AE938">
        <v>8.1666375982137023</v>
      </c>
    </row>
    <row r="939" spans="1:31" x14ac:dyDescent="0.25">
      <c r="A939">
        <v>2157918</v>
      </c>
      <c r="B939">
        <v>1</v>
      </c>
      <c r="C939" t="s">
        <v>80</v>
      </c>
      <c r="D939" t="s">
        <v>93</v>
      </c>
      <c r="E939" t="s">
        <v>140</v>
      </c>
      <c r="F939" t="s">
        <v>2960</v>
      </c>
      <c r="G939" t="s">
        <v>142</v>
      </c>
      <c r="H939" t="s">
        <v>143</v>
      </c>
      <c r="I939" t="s">
        <v>135</v>
      </c>
      <c r="J939" t="s">
        <v>136</v>
      </c>
      <c r="K939" t="s">
        <v>137</v>
      </c>
      <c r="L939" t="s">
        <v>2961</v>
      </c>
      <c r="M939" t="s">
        <v>2962</v>
      </c>
      <c r="N939">
        <v>1.578888888</v>
      </c>
      <c r="O939">
        <v>0</v>
      </c>
      <c r="P939">
        <v>995</v>
      </c>
      <c r="Q939">
        <v>0</v>
      </c>
      <c r="R939">
        <v>226</v>
      </c>
      <c r="S939">
        <v>4</v>
      </c>
      <c r="T939">
        <v>250</v>
      </c>
      <c r="U939">
        <v>0</v>
      </c>
      <c r="V939">
        <v>0</v>
      </c>
      <c r="W939">
        <v>0</v>
      </c>
      <c r="X939">
        <v>189.02749686277647</v>
      </c>
      <c r="Y939">
        <v>0</v>
      </c>
      <c r="Z939">
        <v>35.782554332339686</v>
      </c>
      <c r="AA939">
        <v>20.379391482151483</v>
      </c>
      <c r="AB939">
        <v>95.456858702083309</v>
      </c>
      <c r="AC939">
        <v>0</v>
      </c>
      <c r="AD939">
        <v>0</v>
      </c>
      <c r="AE939">
        <v>340.64630137935092</v>
      </c>
    </row>
    <row r="940" spans="1:31" x14ac:dyDescent="0.25">
      <c r="A940">
        <v>2158505</v>
      </c>
      <c r="B940">
        <v>1</v>
      </c>
      <c r="C940" t="s">
        <v>80</v>
      </c>
      <c r="D940" t="s">
        <v>101</v>
      </c>
      <c r="E940" t="s">
        <v>174</v>
      </c>
      <c r="F940" t="s">
        <v>2963</v>
      </c>
      <c r="G940" t="s">
        <v>384</v>
      </c>
      <c r="H940" t="s">
        <v>134</v>
      </c>
      <c r="I940" t="s">
        <v>135</v>
      </c>
      <c r="J940" t="s">
        <v>136</v>
      </c>
      <c r="K940" t="s">
        <v>137</v>
      </c>
      <c r="L940" t="s">
        <v>2964</v>
      </c>
      <c r="M940" t="s">
        <v>2965</v>
      </c>
      <c r="N940">
        <v>2.0897222219999998</v>
      </c>
      <c r="O940">
        <v>0</v>
      </c>
      <c r="P940">
        <v>65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34.403939555463822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34.403939555463822</v>
      </c>
    </row>
    <row r="941" spans="1:31" x14ac:dyDescent="0.25">
      <c r="A941">
        <v>2157818</v>
      </c>
      <c r="B941">
        <v>1</v>
      </c>
      <c r="C941" t="s">
        <v>80</v>
      </c>
      <c r="D941" t="s">
        <v>104</v>
      </c>
      <c r="E941" t="s">
        <v>224</v>
      </c>
      <c r="F941" t="s">
        <v>2966</v>
      </c>
      <c r="G941" t="s">
        <v>142</v>
      </c>
      <c r="H941" t="s">
        <v>143</v>
      </c>
      <c r="I941" t="s">
        <v>135</v>
      </c>
      <c r="J941" t="s">
        <v>136</v>
      </c>
      <c r="K941" t="s">
        <v>137</v>
      </c>
      <c r="L941" t="s">
        <v>2967</v>
      </c>
      <c r="M941" t="s">
        <v>2968</v>
      </c>
      <c r="N941">
        <v>0.32758222199999998</v>
      </c>
      <c r="O941">
        <v>14</v>
      </c>
      <c r="P941">
        <v>2642</v>
      </c>
      <c r="Q941">
        <v>54</v>
      </c>
      <c r="R941">
        <v>41</v>
      </c>
      <c r="S941">
        <v>85</v>
      </c>
      <c r="T941">
        <v>282</v>
      </c>
      <c r="U941">
        <v>18</v>
      </c>
      <c r="V941">
        <v>0</v>
      </c>
      <c r="W941">
        <v>0.94179264770370019</v>
      </c>
      <c r="X941">
        <v>145.56907777146904</v>
      </c>
      <c r="Y941">
        <v>29.279801487335082</v>
      </c>
      <c r="Z941">
        <v>2.928493111638649</v>
      </c>
      <c r="AA941">
        <v>294.9298078333062</v>
      </c>
      <c r="AB941">
        <v>33.609691480261432</v>
      </c>
      <c r="AC941">
        <v>438.34472505332388</v>
      </c>
      <c r="AD941">
        <v>0</v>
      </c>
      <c r="AE941">
        <v>945.60338938503787</v>
      </c>
    </row>
    <row r="942" spans="1:31" x14ac:dyDescent="0.25">
      <c r="A942">
        <v>2158605</v>
      </c>
      <c r="B942">
        <v>1</v>
      </c>
      <c r="C942" t="s">
        <v>80</v>
      </c>
      <c r="D942" t="s">
        <v>105</v>
      </c>
      <c r="E942" t="s">
        <v>161</v>
      </c>
      <c r="F942" t="s">
        <v>2969</v>
      </c>
      <c r="G942" t="s">
        <v>215</v>
      </c>
      <c r="H942" t="s">
        <v>134</v>
      </c>
      <c r="I942" t="s">
        <v>135</v>
      </c>
      <c r="J942" t="s">
        <v>136</v>
      </c>
      <c r="K942" t="s">
        <v>137</v>
      </c>
      <c r="L942" t="s">
        <v>2970</v>
      </c>
      <c r="M942" t="s">
        <v>2971</v>
      </c>
      <c r="N942">
        <v>1.8686111110000001</v>
      </c>
      <c r="O942">
        <v>0</v>
      </c>
      <c r="P942">
        <v>420</v>
      </c>
      <c r="Q942">
        <v>0</v>
      </c>
      <c r="R942">
        <v>0</v>
      </c>
      <c r="S942">
        <v>0</v>
      </c>
      <c r="T942">
        <v>4</v>
      </c>
      <c r="U942">
        <v>0</v>
      </c>
      <c r="V942">
        <v>0</v>
      </c>
      <c r="W942">
        <v>0</v>
      </c>
      <c r="X942">
        <v>218.01720472868195</v>
      </c>
      <c r="Y942">
        <v>0</v>
      </c>
      <c r="Z942">
        <v>0</v>
      </c>
      <c r="AA942">
        <v>0</v>
      </c>
      <c r="AB942">
        <v>12.152716848646014</v>
      </c>
      <c r="AC942">
        <v>0</v>
      </c>
      <c r="AD942">
        <v>0</v>
      </c>
      <c r="AE942">
        <v>230.16992157732795</v>
      </c>
    </row>
    <row r="943" spans="1:31" x14ac:dyDescent="0.25">
      <c r="A943">
        <v>2158459</v>
      </c>
      <c r="B943">
        <v>1</v>
      </c>
      <c r="C943" t="s">
        <v>80</v>
      </c>
      <c r="D943" t="s">
        <v>108</v>
      </c>
      <c r="E943" t="s">
        <v>174</v>
      </c>
      <c r="F943" t="s">
        <v>2972</v>
      </c>
      <c r="G943" t="s">
        <v>187</v>
      </c>
      <c r="H943" t="s">
        <v>134</v>
      </c>
      <c r="I943" t="s">
        <v>135</v>
      </c>
      <c r="J943" t="s">
        <v>136</v>
      </c>
      <c r="K943" t="s">
        <v>137</v>
      </c>
      <c r="L943" t="s">
        <v>2973</v>
      </c>
      <c r="M943" t="s">
        <v>2974</v>
      </c>
      <c r="N943">
        <v>10.32</v>
      </c>
      <c r="O943">
        <v>0</v>
      </c>
      <c r="P943">
        <v>11</v>
      </c>
      <c r="Q943">
        <v>0</v>
      </c>
      <c r="R943">
        <v>2</v>
      </c>
      <c r="S943">
        <v>0</v>
      </c>
      <c r="T943">
        <v>1</v>
      </c>
      <c r="U943">
        <v>0</v>
      </c>
      <c r="V943">
        <v>0</v>
      </c>
      <c r="W943">
        <v>0</v>
      </c>
      <c r="X943">
        <v>21.716343346475469</v>
      </c>
      <c r="Y943">
        <v>0</v>
      </c>
      <c r="Z943">
        <v>5.8427813616800023E-2</v>
      </c>
      <c r="AA943">
        <v>0</v>
      </c>
      <c r="AB943">
        <v>0.19521771897673335</v>
      </c>
      <c r="AC943">
        <v>0</v>
      </c>
      <c r="AD943">
        <v>0</v>
      </c>
      <c r="AE943">
        <v>21.969988879069</v>
      </c>
    </row>
    <row r="944" spans="1:31" x14ac:dyDescent="0.25">
      <c r="A944">
        <v>2157772</v>
      </c>
      <c r="B944">
        <v>1</v>
      </c>
      <c r="C944" t="s">
        <v>80</v>
      </c>
      <c r="D944" t="s">
        <v>104</v>
      </c>
      <c r="E944" t="s">
        <v>140</v>
      </c>
      <c r="F944" t="s">
        <v>2975</v>
      </c>
      <c r="G944" t="s">
        <v>142</v>
      </c>
      <c r="H944" t="s">
        <v>143</v>
      </c>
      <c r="I944" t="s">
        <v>135</v>
      </c>
      <c r="J944" t="s">
        <v>136</v>
      </c>
      <c r="K944" t="s">
        <v>137</v>
      </c>
      <c r="L944" t="s">
        <v>2976</v>
      </c>
      <c r="M944" t="s">
        <v>2977</v>
      </c>
      <c r="N944">
        <v>0.58333333300000001</v>
      </c>
      <c r="O944">
        <v>36</v>
      </c>
      <c r="P944">
        <v>2766</v>
      </c>
      <c r="Q944">
        <v>118</v>
      </c>
      <c r="R944">
        <v>184</v>
      </c>
      <c r="S944">
        <v>51</v>
      </c>
      <c r="T944">
        <v>290</v>
      </c>
      <c r="U944">
        <v>3</v>
      </c>
      <c r="V944">
        <v>1</v>
      </c>
      <c r="W944">
        <v>42.114233630332492</v>
      </c>
      <c r="X944">
        <v>334.44476969179584</v>
      </c>
      <c r="Y944">
        <v>21.281953758939999</v>
      </c>
      <c r="Z944">
        <v>18.458129757905834</v>
      </c>
      <c r="AA944">
        <v>62.583778884526673</v>
      </c>
      <c r="AB944">
        <v>62.518645675523331</v>
      </c>
      <c r="AC944">
        <v>20.4782857587</v>
      </c>
      <c r="AD944">
        <v>0.73745797440000016</v>
      </c>
      <c r="AE944">
        <v>562.61725513212423</v>
      </c>
    </row>
    <row r="945" spans="1:31" x14ac:dyDescent="0.25">
      <c r="A945">
        <v>2158067</v>
      </c>
      <c r="B945">
        <v>1</v>
      </c>
      <c r="C945" t="s">
        <v>81</v>
      </c>
      <c r="D945" t="s">
        <v>118</v>
      </c>
      <c r="E945" t="s">
        <v>174</v>
      </c>
      <c r="F945" t="s">
        <v>2978</v>
      </c>
      <c r="G945" t="s">
        <v>2524</v>
      </c>
      <c r="H945" t="s">
        <v>134</v>
      </c>
      <c r="I945" t="s">
        <v>135</v>
      </c>
      <c r="J945" t="s">
        <v>136</v>
      </c>
      <c r="K945" t="s">
        <v>137</v>
      </c>
      <c r="L945" t="s">
        <v>2979</v>
      </c>
      <c r="M945" t="s">
        <v>2980</v>
      </c>
      <c r="N945">
        <v>8.2811111109999995</v>
      </c>
      <c r="O945">
        <v>0</v>
      </c>
      <c r="P945">
        <v>26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28.26064022393205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28.26064022393205</v>
      </c>
    </row>
    <row r="946" spans="1:31" x14ac:dyDescent="0.25">
      <c r="A946">
        <v>2158253</v>
      </c>
      <c r="B946">
        <v>1</v>
      </c>
      <c r="C946" t="s">
        <v>80</v>
      </c>
      <c r="D946" t="s">
        <v>83</v>
      </c>
      <c r="E946" t="s">
        <v>146</v>
      </c>
      <c r="F946" t="s">
        <v>2751</v>
      </c>
      <c r="G946" t="s">
        <v>142</v>
      </c>
      <c r="H946" t="s">
        <v>143</v>
      </c>
      <c r="I946" t="s">
        <v>135</v>
      </c>
      <c r="J946" t="s">
        <v>136</v>
      </c>
      <c r="K946" t="s">
        <v>137</v>
      </c>
      <c r="L946" t="s">
        <v>2981</v>
      </c>
      <c r="M946" t="s">
        <v>2982</v>
      </c>
      <c r="N946">
        <v>1.016388888</v>
      </c>
      <c r="O946">
        <v>0</v>
      </c>
      <c r="P946">
        <v>11</v>
      </c>
      <c r="Q946">
        <v>0</v>
      </c>
      <c r="R946">
        <v>1</v>
      </c>
      <c r="S946">
        <v>17</v>
      </c>
      <c r="T946">
        <v>24</v>
      </c>
      <c r="U946">
        <v>6</v>
      </c>
      <c r="V946">
        <v>1</v>
      </c>
      <c r="W946">
        <v>0</v>
      </c>
      <c r="X946">
        <v>2.4018629699137501</v>
      </c>
      <c r="Y946">
        <v>0</v>
      </c>
      <c r="Z946">
        <v>2.0612681600869336</v>
      </c>
      <c r="AA946">
        <v>160.73497807997407</v>
      </c>
      <c r="AB946">
        <v>35.639164198226894</v>
      </c>
      <c r="AC946">
        <v>630.82161085759969</v>
      </c>
      <c r="AD946">
        <v>40.305513535521797</v>
      </c>
      <c r="AE946">
        <v>871.96439780132312</v>
      </c>
    </row>
    <row r="947" spans="1:31" x14ac:dyDescent="0.25">
      <c r="A947">
        <v>2157921</v>
      </c>
      <c r="B947">
        <v>1</v>
      </c>
      <c r="C947" t="s">
        <v>80</v>
      </c>
      <c r="D947" t="s">
        <v>102</v>
      </c>
      <c r="E947" t="s">
        <v>174</v>
      </c>
      <c r="F947" t="s">
        <v>2983</v>
      </c>
      <c r="G947" t="s">
        <v>187</v>
      </c>
      <c r="H947" t="s">
        <v>134</v>
      </c>
      <c r="I947" t="s">
        <v>135</v>
      </c>
      <c r="J947" t="s">
        <v>136</v>
      </c>
      <c r="K947" t="s">
        <v>137</v>
      </c>
      <c r="L947" t="s">
        <v>2984</v>
      </c>
      <c r="M947" t="s">
        <v>2985</v>
      </c>
      <c r="N947">
        <v>2.8058333329999998</v>
      </c>
      <c r="O947">
        <v>0</v>
      </c>
      <c r="P947">
        <v>42</v>
      </c>
      <c r="Q947">
        <v>0</v>
      </c>
      <c r="R947">
        <v>12</v>
      </c>
      <c r="S947">
        <v>0</v>
      </c>
      <c r="T947">
        <v>1</v>
      </c>
      <c r="U947">
        <v>0</v>
      </c>
      <c r="V947">
        <v>0</v>
      </c>
      <c r="W947">
        <v>0</v>
      </c>
      <c r="X947">
        <v>24.37303368862311</v>
      </c>
      <c r="Y947">
        <v>0</v>
      </c>
      <c r="Z947">
        <v>2.9090781842301161</v>
      </c>
      <c r="AA947">
        <v>0</v>
      </c>
      <c r="AB947">
        <v>0</v>
      </c>
      <c r="AC947">
        <v>0</v>
      </c>
      <c r="AD947">
        <v>0</v>
      </c>
      <c r="AE947">
        <v>27.282111872853225</v>
      </c>
    </row>
    <row r="948" spans="1:31" x14ac:dyDescent="0.25">
      <c r="A948">
        <v>2158419</v>
      </c>
      <c r="B948">
        <v>1</v>
      </c>
      <c r="C948" t="s">
        <v>81</v>
      </c>
      <c r="D948" t="s">
        <v>127</v>
      </c>
      <c r="E948" t="s">
        <v>161</v>
      </c>
      <c r="F948" t="s">
        <v>2986</v>
      </c>
      <c r="G948" t="s">
        <v>215</v>
      </c>
      <c r="H948" t="s">
        <v>134</v>
      </c>
      <c r="I948" t="s">
        <v>135</v>
      </c>
      <c r="J948" t="s">
        <v>136</v>
      </c>
      <c r="K948" t="s">
        <v>137</v>
      </c>
      <c r="L948" t="s">
        <v>2987</v>
      </c>
      <c r="M948" t="s">
        <v>2988</v>
      </c>
      <c r="N948">
        <v>3.5872222219999998</v>
      </c>
      <c r="O948">
        <v>0</v>
      </c>
      <c r="P948">
        <v>49</v>
      </c>
      <c r="Q948">
        <v>0</v>
      </c>
      <c r="R948">
        <v>6</v>
      </c>
      <c r="S948">
        <v>0</v>
      </c>
      <c r="T948">
        <v>3</v>
      </c>
      <c r="U948">
        <v>0</v>
      </c>
      <c r="V948">
        <v>0</v>
      </c>
      <c r="W948">
        <v>0</v>
      </c>
      <c r="X948">
        <v>39.433554216838786</v>
      </c>
      <c r="Y948">
        <v>0</v>
      </c>
      <c r="Z948">
        <v>17.215528550988001</v>
      </c>
      <c r="AA948">
        <v>0</v>
      </c>
      <c r="AB948">
        <v>20.004086269631102</v>
      </c>
      <c r="AC948">
        <v>0</v>
      </c>
      <c r="AD948">
        <v>0</v>
      </c>
      <c r="AE948">
        <v>76.653169037457886</v>
      </c>
    </row>
    <row r="949" spans="1:31" x14ac:dyDescent="0.25">
      <c r="A949">
        <v>2157898</v>
      </c>
      <c r="B949">
        <v>1</v>
      </c>
      <c r="C949" t="s">
        <v>81</v>
      </c>
      <c r="D949" t="s">
        <v>128</v>
      </c>
      <c r="E949" t="s">
        <v>146</v>
      </c>
      <c r="F949" t="s">
        <v>2989</v>
      </c>
      <c r="G949" t="s">
        <v>2990</v>
      </c>
      <c r="H949" t="s">
        <v>143</v>
      </c>
      <c r="I949" t="s">
        <v>135</v>
      </c>
      <c r="J949" t="s">
        <v>136</v>
      </c>
      <c r="K949" t="s">
        <v>137</v>
      </c>
      <c r="L949" t="s">
        <v>2991</v>
      </c>
      <c r="M949" t="s">
        <v>2992</v>
      </c>
      <c r="N949">
        <v>4.7319444439999998</v>
      </c>
      <c r="O949">
        <v>4</v>
      </c>
      <c r="P949">
        <v>38</v>
      </c>
      <c r="Q949">
        <v>10</v>
      </c>
      <c r="R949">
        <v>91</v>
      </c>
      <c r="S949">
        <v>9</v>
      </c>
      <c r="T949">
        <v>2</v>
      </c>
      <c r="U949">
        <v>2</v>
      </c>
      <c r="V949">
        <v>0</v>
      </c>
      <c r="W949">
        <v>9.9647659028246274</v>
      </c>
      <c r="X949">
        <v>37.954098951032307</v>
      </c>
      <c r="Y949">
        <v>44.975949374322838</v>
      </c>
      <c r="Z949">
        <v>178.35896370446227</v>
      </c>
      <c r="AA949">
        <v>410.31302177199393</v>
      </c>
      <c r="AB949">
        <v>18.432239253877626</v>
      </c>
      <c r="AC949">
        <v>277.47258712005669</v>
      </c>
      <c r="AD949">
        <v>0</v>
      </c>
      <c r="AE949">
        <v>977.47162607857024</v>
      </c>
    </row>
    <row r="950" spans="1:31" x14ac:dyDescent="0.25">
      <c r="A950">
        <v>2158133</v>
      </c>
      <c r="B950">
        <v>1</v>
      </c>
      <c r="C950" t="s">
        <v>80</v>
      </c>
      <c r="D950" t="s">
        <v>95</v>
      </c>
      <c r="E950" t="s">
        <v>174</v>
      </c>
      <c r="F950" t="s">
        <v>2993</v>
      </c>
      <c r="G950" t="s">
        <v>187</v>
      </c>
      <c r="H950" t="s">
        <v>134</v>
      </c>
      <c r="I950" t="s">
        <v>135</v>
      </c>
      <c r="J950" t="s">
        <v>136</v>
      </c>
      <c r="K950" t="s">
        <v>137</v>
      </c>
      <c r="L950" t="s">
        <v>2994</v>
      </c>
      <c r="M950" t="s">
        <v>2995</v>
      </c>
      <c r="N950">
        <v>1.7575000000000001</v>
      </c>
      <c r="O950">
        <v>0</v>
      </c>
      <c r="P950">
        <v>16</v>
      </c>
      <c r="Q950">
        <v>0</v>
      </c>
      <c r="R950">
        <v>0</v>
      </c>
      <c r="S950">
        <v>0</v>
      </c>
      <c r="T950">
        <v>1</v>
      </c>
      <c r="U950">
        <v>0</v>
      </c>
      <c r="V950">
        <v>0</v>
      </c>
      <c r="W950">
        <v>0</v>
      </c>
      <c r="X950">
        <v>5.0229777100648834</v>
      </c>
      <c r="Y950">
        <v>0</v>
      </c>
      <c r="Z950">
        <v>0</v>
      </c>
      <c r="AA950">
        <v>0</v>
      </c>
      <c r="AB950">
        <v>4.2955076983999998E-3</v>
      </c>
      <c r="AC950">
        <v>0</v>
      </c>
      <c r="AD950">
        <v>0</v>
      </c>
      <c r="AE950">
        <v>5.0272732177632831</v>
      </c>
    </row>
    <row r="951" spans="1:31" x14ac:dyDescent="0.25">
      <c r="A951">
        <v>2158445</v>
      </c>
      <c r="B951">
        <v>1</v>
      </c>
      <c r="C951" t="s">
        <v>81</v>
      </c>
      <c r="D951" t="s">
        <v>118</v>
      </c>
      <c r="E951" t="s">
        <v>174</v>
      </c>
      <c r="F951" t="s">
        <v>2448</v>
      </c>
      <c r="G951" t="s">
        <v>2524</v>
      </c>
      <c r="H951" t="s">
        <v>134</v>
      </c>
      <c r="I951" t="s">
        <v>135</v>
      </c>
      <c r="J951" t="s">
        <v>136</v>
      </c>
      <c r="K951" t="s">
        <v>137</v>
      </c>
      <c r="L951" t="s">
        <v>2996</v>
      </c>
      <c r="M951" t="s">
        <v>2997</v>
      </c>
      <c r="N951">
        <v>3.7174999999999998</v>
      </c>
      <c r="O951">
        <v>0</v>
      </c>
      <c r="P951">
        <v>31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18.132393633508819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18.132393633508819</v>
      </c>
    </row>
    <row r="952" spans="1:31" x14ac:dyDescent="0.25">
      <c r="A952">
        <v>2158376</v>
      </c>
      <c r="B952">
        <v>1</v>
      </c>
      <c r="C952" t="s">
        <v>80</v>
      </c>
      <c r="D952" t="s">
        <v>108</v>
      </c>
      <c r="E952" t="s">
        <v>174</v>
      </c>
      <c r="F952" t="s">
        <v>2998</v>
      </c>
      <c r="G952" t="s">
        <v>187</v>
      </c>
      <c r="H952" t="s">
        <v>134</v>
      </c>
      <c r="I952" t="s">
        <v>135</v>
      </c>
      <c r="J952" t="s">
        <v>136</v>
      </c>
      <c r="K952" t="s">
        <v>137</v>
      </c>
      <c r="L952" t="s">
        <v>2999</v>
      </c>
      <c r="M952" t="s">
        <v>3000</v>
      </c>
      <c r="N952">
        <v>10.53</v>
      </c>
      <c r="O952">
        <v>0</v>
      </c>
      <c r="P952">
        <v>5</v>
      </c>
      <c r="Q952">
        <v>0</v>
      </c>
      <c r="R952">
        <v>1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9.0540481677120024</v>
      </c>
      <c r="Y952">
        <v>0</v>
      </c>
      <c r="Z952">
        <v>1.8727952518500001E-3</v>
      </c>
      <c r="AA952">
        <v>0</v>
      </c>
      <c r="AB952">
        <v>0</v>
      </c>
      <c r="AC952">
        <v>0</v>
      </c>
      <c r="AD952">
        <v>0</v>
      </c>
      <c r="AE952">
        <v>9.0559209629638531</v>
      </c>
    </row>
    <row r="953" spans="1:31" x14ac:dyDescent="0.25">
      <c r="A953">
        <v>2158153</v>
      </c>
      <c r="B953">
        <v>1</v>
      </c>
      <c r="C953" t="s">
        <v>81</v>
      </c>
      <c r="D953" t="s">
        <v>118</v>
      </c>
      <c r="E953" t="s">
        <v>174</v>
      </c>
      <c r="F953" t="s">
        <v>3001</v>
      </c>
      <c r="G953" t="s">
        <v>163</v>
      </c>
      <c r="H953" t="s">
        <v>134</v>
      </c>
      <c r="I953" t="s">
        <v>135</v>
      </c>
      <c r="J953" t="s">
        <v>136</v>
      </c>
      <c r="K953" t="s">
        <v>137</v>
      </c>
      <c r="L953" t="s">
        <v>3002</v>
      </c>
      <c r="M953" t="s">
        <v>3003</v>
      </c>
      <c r="N953">
        <v>9.7644444440000004</v>
      </c>
      <c r="O953">
        <v>0</v>
      </c>
      <c r="P953">
        <v>10</v>
      </c>
      <c r="Q953">
        <v>0</v>
      </c>
      <c r="R953">
        <v>1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11.426585701176167</v>
      </c>
      <c r="Y953">
        <v>0</v>
      </c>
      <c r="Z953">
        <v>2.6030496153633332E-2</v>
      </c>
      <c r="AA953">
        <v>0</v>
      </c>
      <c r="AB953">
        <v>0</v>
      </c>
      <c r="AC953">
        <v>0</v>
      </c>
      <c r="AD953">
        <v>0</v>
      </c>
      <c r="AE953">
        <v>11.452616197329801</v>
      </c>
    </row>
    <row r="954" spans="1:31" x14ac:dyDescent="0.25">
      <c r="A954">
        <v>2158276</v>
      </c>
      <c r="B954">
        <v>1</v>
      </c>
      <c r="C954" t="s">
        <v>80</v>
      </c>
      <c r="D954" t="s">
        <v>105</v>
      </c>
      <c r="E954" t="s">
        <v>131</v>
      </c>
      <c r="F954" t="s">
        <v>3004</v>
      </c>
      <c r="G954" t="s">
        <v>152</v>
      </c>
      <c r="H954" t="s">
        <v>134</v>
      </c>
      <c r="I954" t="s">
        <v>135</v>
      </c>
      <c r="J954" t="s">
        <v>136</v>
      </c>
      <c r="K954" t="s">
        <v>137</v>
      </c>
      <c r="L954" t="s">
        <v>2704</v>
      </c>
      <c r="M954" t="s">
        <v>3005</v>
      </c>
      <c r="N954">
        <v>2.1838888879999998</v>
      </c>
      <c r="O954">
        <v>0</v>
      </c>
      <c r="P954">
        <v>1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0.83218965572656667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0.83218965572656667</v>
      </c>
    </row>
    <row r="955" spans="1:31" x14ac:dyDescent="0.25">
      <c r="A955">
        <v>2157855</v>
      </c>
      <c r="B955">
        <v>1</v>
      </c>
      <c r="C955" t="s">
        <v>81</v>
      </c>
      <c r="D955" t="s">
        <v>120</v>
      </c>
      <c r="E955" t="s">
        <v>161</v>
      </c>
      <c r="F955" t="s">
        <v>3006</v>
      </c>
      <c r="G955" t="s">
        <v>458</v>
      </c>
      <c r="H955" t="s">
        <v>134</v>
      </c>
      <c r="I955" t="s">
        <v>135</v>
      </c>
      <c r="J955" t="s">
        <v>136</v>
      </c>
      <c r="K955" t="s">
        <v>137</v>
      </c>
      <c r="L955" t="s">
        <v>3007</v>
      </c>
      <c r="M955" t="s">
        <v>3008</v>
      </c>
      <c r="N955">
        <v>4.7227777770000001</v>
      </c>
      <c r="O955">
        <v>0</v>
      </c>
      <c r="P955">
        <v>0</v>
      </c>
      <c r="Q955">
        <v>0</v>
      </c>
      <c r="R955">
        <v>9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37.863060575275739</v>
      </c>
      <c r="AA955">
        <v>0</v>
      </c>
      <c r="AB955">
        <v>0</v>
      </c>
      <c r="AC955">
        <v>0</v>
      </c>
      <c r="AD955">
        <v>0</v>
      </c>
      <c r="AE955">
        <v>37.863060575275739</v>
      </c>
    </row>
    <row r="956" spans="1:31" x14ac:dyDescent="0.25">
      <c r="A956">
        <v>2157904</v>
      </c>
      <c r="B956">
        <v>1</v>
      </c>
      <c r="C956" t="s">
        <v>80</v>
      </c>
      <c r="D956" t="s">
        <v>83</v>
      </c>
      <c r="E956" t="s">
        <v>131</v>
      </c>
      <c r="F956" t="s">
        <v>3009</v>
      </c>
      <c r="G956" t="s">
        <v>231</v>
      </c>
      <c r="H956" t="s">
        <v>134</v>
      </c>
      <c r="I956" t="s">
        <v>135</v>
      </c>
      <c r="J956" t="s">
        <v>136</v>
      </c>
      <c r="K956" t="s">
        <v>137</v>
      </c>
      <c r="L956" t="s">
        <v>3010</v>
      </c>
      <c r="M956" t="s">
        <v>3011</v>
      </c>
      <c r="N956">
        <v>2.2147222219999998</v>
      </c>
      <c r="O956">
        <v>0</v>
      </c>
      <c r="P956">
        <v>9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3.1766099927307172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3.1766099927307172</v>
      </c>
    </row>
    <row r="957" spans="1:31" x14ac:dyDescent="0.25">
      <c r="A957">
        <v>2158625</v>
      </c>
      <c r="B957">
        <v>1</v>
      </c>
      <c r="C957" t="s">
        <v>80</v>
      </c>
      <c r="D957" t="s">
        <v>105</v>
      </c>
      <c r="E957" t="s">
        <v>224</v>
      </c>
      <c r="F957" t="s">
        <v>3012</v>
      </c>
      <c r="G957" t="s">
        <v>142</v>
      </c>
      <c r="H957" t="s">
        <v>143</v>
      </c>
      <c r="I957" t="s">
        <v>148</v>
      </c>
      <c r="J957" t="s">
        <v>136</v>
      </c>
      <c r="K957" t="s">
        <v>137</v>
      </c>
      <c r="L957" t="s">
        <v>3013</v>
      </c>
      <c r="M957" t="s">
        <v>3014</v>
      </c>
      <c r="N957">
        <v>3.2475833000000003E-2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3</v>
      </c>
      <c r="U957">
        <v>1</v>
      </c>
      <c r="V957">
        <v>2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0.7503340277753332</v>
      </c>
      <c r="AC957">
        <v>0</v>
      </c>
      <c r="AD957">
        <v>0.12352397315676666</v>
      </c>
      <c r="AE957">
        <v>0.87385800093209987</v>
      </c>
    </row>
    <row r="958" spans="1:31" x14ac:dyDescent="0.25">
      <c r="A958">
        <v>2158047</v>
      </c>
      <c r="B958">
        <v>1</v>
      </c>
      <c r="C958" t="s">
        <v>80</v>
      </c>
      <c r="D958" t="s">
        <v>99</v>
      </c>
      <c r="E958" t="s">
        <v>174</v>
      </c>
      <c r="F958" t="s">
        <v>3015</v>
      </c>
      <c r="G958" t="s">
        <v>2524</v>
      </c>
      <c r="H958" t="s">
        <v>134</v>
      </c>
      <c r="I958" t="s">
        <v>135</v>
      </c>
      <c r="J958" t="s">
        <v>136</v>
      </c>
      <c r="K958" t="s">
        <v>137</v>
      </c>
      <c r="L958" t="s">
        <v>3016</v>
      </c>
      <c r="M958" t="s">
        <v>3017</v>
      </c>
      <c r="N958">
        <v>5.3941666660000003</v>
      </c>
      <c r="O958">
        <v>0</v>
      </c>
      <c r="P958">
        <v>50</v>
      </c>
      <c r="Q958">
        <v>0</v>
      </c>
      <c r="R958">
        <v>0</v>
      </c>
      <c r="S958">
        <v>0</v>
      </c>
      <c r="T958">
        <v>3</v>
      </c>
      <c r="U958">
        <v>0</v>
      </c>
      <c r="V958">
        <v>0</v>
      </c>
      <c r="W958">
        <v>0</v>
      </c>
      <c r="X958">
        <v>76.866489483926486</v>
      </c>
      <c r="Y958">
        <v>0</v>
      </c>
      <c r="Z958">
        <v>0</v>
      </c>
      <c r="AA958">
        <v>0</v>
      </c>
      <c r="AB958">
        <v>0.74502892585240021</v>
      </c>
      <c r="AC958">
        <v>0</v>
      </c>
      <c r="AD958">
        <v>0</v>
      </c>
      <c r="AE958">
        <v>77.611518409778881</v>
      </c>
    </row>
    <row r="959" spans="1:31" x14ac:dyDescent="0.25">
      <c r="A959">
        <v>2158233</v>
      </c>
      <c r="B959">
        <v>1</v>
      </c>
      <c r="C959" t="s">
        <v>80</v>
      </c>
      <c r="D959" t="s">
        <v>103</v>
      </c>
      <c r="E959" t="s">
        <v>131</v>
      </c>
      <c r="F959" t="s">
        <v>3018</v>
      </c>
      <c r="G959" t="s">
        <v>231</v>
      </c>
      <c r="H959" t="s">
        <v>134</v>
      </c>
      <c r="I959" t="s">
        <v>135</v>
      </c>
      <c r="J959" t="s">
        <v>136</v>
      </c>
      <c r="K959" t="s">
        <v>137</v>
      </c>
      <c r="L959" t="s">
        <v>3019</v>
      </c>
      <c r="M959" t="s">
        <v>3020</v>
      </c>
      <c r="N959">
        <v>2.0738888879999999</v>
      </c>
      <c r="O959">
        <v>0</v>
      </c>
      <c r="P959">
        <v>3</v>
      </c>
      <c r="Q959">
        <v>0</v>
      </c>
      <c r="R959">
        <v>0</v>
      </c>
      <c r="S959">
        <v>0</v>
      </c>
      <c r="T959">
        <v>2</v>
      </c>
      <c r="U959">
        <v>0</v>
      </c>
      <c r="V959">
        <v>0</v>
      </c>
      <c r="W959">
        <v>0</v>
      </c>
      <c r="X959">
        <v>1.0958539287971001</v>
      </c>
      <c r="Y959">
        <v>0</v>
      </c>
      <c r="Z959">
        <v>0</v>
      </c>
      <c r="AA959">
        <v>0</v>
      </c>
      <c r="AB959">
        <v>2.8570521095622223</v>
      </c>
      <c r="AC959">
        <v>0</v>
      </c>
      <c r="AD959">
        <v>0</v>
      </c>
      <c r="AE959">
        <v>3.9529060383593224</v>
      </c>
    </row>
    <row r="960" spans="1:31" x14ac:dyDescent="0.25">
      <c r="A960">
        <v>2158339</v>
      </c>
      <c r="B960">
        <v>1</v>
      </c>
      <c r="C960" t="s">
        <v>80</v>
      </c>
      <c r="D960" t="s">
        <v>106</v>
      </c>
      <c r="E960" t="s">
        <v>174</v>
      </c>
      <c r="F960" t="s">
        <v>3021</v>
      </c>
      <c r="G960" t="s">
        <v>187</v>
      </c>
      <c r="H960" t="s">
        <v>134</v>
      </c>
      <c r="I960" t="s">
        <v>135</v>
      </c>
      <c r="J960" t="s">
        <v>136</v>
      </c>
      <c r="K960" t="s">
        <v>137</v>
      </c>
      <c r="L960" t="s">
        <v>3022</v>
      </c>
      <c r="M960" t="s">
        <v>3023</v>
      </c>
      <c r="N960">
        <v>1.247222222</v>
      </c>
      <c r="O960">
        <v>0</v>
      </c>
      <c r="P960">
        <v>3</v>
      </c>
      <c r="Q960">
        <v>0</v>
      </c>
      <c r="R960">
        <v>0</v>
      </c>
      <c r="S960">
        <v>0</v>
      </c>
      <c r="T960">
        <v>3</v>
      </c>
      <c r="U960">
        <v>0</v>
      </c>
      <c r="V960">
        <v>0</v>
      </c>
      <c r="W960">
        <v>0</v>
      </c>
      <c r="X960">
        <v>0.38207791418879999</v>
      </c>
      <c r="Y960">
        <v>0</v>
      </c>
      <c r="Z960">
        <v>0</v>
      </c>
      <c r="AA960">
        <v>0</v>
      </c>
      <c r="AB960">
        <v>0.1873972314564</v>
      </c>
      <c r="AC960">
        <v>0</v>
      </c>
      <c r="AD960">
        <v>0</v>
      </c>
      <c r="AE960">
        <v>0.56947514564519996</v>
      </c>
    </row>
    <row r="961" spans="1:31" x14ac:dyDescent="0.25">
      <c r="A961">
        <v>2157841</v>
      </c>
      <c r="B961">
        <v>1</v>
      </c>
      <c r="C961" t="s">
        <v>80</v>
      </c>
      <c r="D961" t="s">
        <v>108</v>
      </c>
      <c r="E961" t="s">
        <v>174</v>
      </c>
      <c r="F961" t="s">
        <v>3024</v>
      </c>
      <c r="G961" t="s">
        <v>187</v>
      </c>
      <c r="H961" t="s">
        <v>134</v>
      </c>
      <c r="I961" t="s">
        <v>135</v>
      </c>
      <c r="J961" t="s">
        <v>136</v>
      </c>
      <c r="K961" t="s">
        <v>137</v>
      </c>
      <c r="L961" t="s">
        <v>3025</v>
      </c>
      <c r="M961" t="s">
        <v>3026</v>
      </c>
      <c r="N961">
        <v>4.5019444440000003</v>
      </c>
      <c r="O961">
        <v>0</v>
      </c>
      <c r="P961">
        <v>10</v>
      </c>
      <c r="Q961">
        <v>0</v>
      </c>
      <c r="R961">
        <v>1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6.1241978467979177</v>
      </c>
      <c r="Y961">
        <v>0</v>
      </c>
      <c r="Z961">
        <v>1.0875926026106335</v>
      </c>
      <c r="AA961">
        <v>0</v>
      </c>
      <c r="AB961">
        <v>0</v>
      </c>
      <c r="AC961">
        <v>0</v>
      </c>
      <c r="AD961">
        <v>0</v>
      </c>
      <c r="AE961">
        <v>7.211790449408551</v>
      </c>
    </row>
    <row r="962" spans="1:31" x14ac:dyDescent="0.25">
      <c r="A962">
        <v>2158588</v>
      </c>
      <c r="B962">
        <v>1</v>
      </c>
      <c r="C962" t="s">
        <v>80</v>
      </c>
      <c r="D962" t="s">
        <v>95</v>
      </c>
      <c r="E962" t="s">
        <v>131</v>
      </c>
      <c r="F962" t="s">
        <v>3027</v>
      </c>
      <c r="G962" t="s">
        <v>152</v>
      </c>
      <c r="H962" t="s">
        <v>134</v>
      </c>
      <c r="I962" t="s">
        <v>135</v>
      </c>
      <c r="J962" t="s">
        <v>136</v>
      </c>
      <c r="K962" t="s">
        <v>137</v>
      </c>
      <c r="L962" t="s">
        <v>3028</v>
      </c>
      <c r="M962" t="s">
        <v>3029</v>
      </c>
      <c r="N962">
        <v>1.7722222219999999</v>
      </c>
      <c r="O962">
        <v>0</v>
      </c>
      <c r="P962">
        <v>1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0.37262460208999998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0.37262460208999998</v>
      </c>
    </row>
    <row r="963" spans="1:31" x14ac:dyDescent="0.25">
      <c r="A963">
        <v>2158439</v>
      </c>
      <c r="B963">
        <v>1</v>
      </c>
      <c r="C963" t="s">
        <v>80</v>
      </c>
      <c r="D963" t="s">
        <v>100</v>
      </c>
      <c r="E963" t="s">
        <v>146</v>
      </c>
      <c r="F963" t="s">
        <v>3030</v>
      </c>
      <c r="G963" t="s">
        <v>142</v>
      </c>
      <c r="H963" t="s">
        <v>143</v>
      </c>
      <c r="I963" t="s">
        <v>135</v>
      </c>
      <c r="J963" t="s">
        <v>136</v>
      </c>
      <c r="K963" t="s">
        <v>137</v>
      </c>
      <c r="L963" t="s">
        <v>3031</v>
      </c>
      <c r="M963" t="s">
        <v>3032</v>
      </c>
      <c r="N963">
        <v>1.1397222220000001</v>
      </c>
      <c r="O963">
        <v>1</v>
      </c>
      <c r="P963">
        <v>585</v>
      </c>
      <c r="Q963">
        <v>1</v>
      </c>
      <c r="R963">
        <v>18</v>
      </c>
      <c r="S963">
        <v>6</v>
      </c>
      <c r="T963">
        <v>59</v>
      </c>
      <c r="U963">
        <v>6</v>
      </c>
      <c r="V963">
        <v>1</v>
      </c>
      <c r="W963">
        <v>0</v>
      </c>
      <c r="X963">
        <v>214.99201855265085</v>
      </c>
      <c r="Y963">
        <v>0.33958234555125005</v>
      </c>
      <c r="Z963">
        <v>12.82895786497931</v>
      </c>
      <c r="AA963">
        <v>64.689712470725055</v>
      </c>
      <c r="AB963">
        <v>51.712067309499886</v>
      </c>
      <c r="AC963">
        <v>167.20209452940131</v>
      </c>
      <c r="AD963">
        <v>33.823538746556423</v>
      </c>
      <c r="AE963">
        <v>545.58797181936416</v>
      </c>
    </row>
    <row r="964" spans="1:31" x14ac:dyDescent="0.25">
      <c r="A964">
        <v>2158482</v>
      </c>
      <c r="B964">
        <v>1</v>
      </c>
      <c r="C964" t="s">
        <v>80</v>
      </c>
      <c r="D964" t="s">
        <v>85</v>
      </c>
      <c r="E964" t="s">
        <v>131</v>
      </c>
      <c r="F964" t="s">
        <v>3033</v>
      </c>
      <c r="G964" t="s">
        <v>171</v>
      </c>
      <c r="H964" t="s">
        <v>134</v>
      </c>
      <c r="I964" t="s">
        <v>135</v>
      </c>
      <c r="J964" t="s">
        <v>136</v>
      </c>
      <c r="K964" t="s">
        <v>137</v>
      </c>
      <c r="L964" t="s">
        <v>3034</v>
      </c>
      <c r="M964" t="s">
        <v>3035</v>
      </c>
      <c r="N964">
        <v>1.6486111109999999</v>
      </c>
      <c r="O964">
        <v>0</v>
      </c>
      <c r="P964">
        <v>1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</row>
    <row r="965" spans="1:31" x14ac:dyDescent="0.25">
      <c r="A965">
        <v>2157798</v>
      </c>
      <c r="B965">
        <v>1</v>
      </c>
      <c r="C965" t="s">
        <v>80</v>
      </c>
      <c r="D965" t="s">
        <v>94</v>
      </c>
      <c r="E965" t="s">
        <v>174</v>
      </c>
      <c r="F965" t="s">
        <v>3036</v>
      </c>
      <c r="G965" t="s">
        <v>3037</v>
      </c>
      <c r="H965" t="s">
        <v>134</v>
      </c>
      <c r="I965" t="s">
        <v>135</v>
      </c>
      <c r="J965" t="s">
        <v>136</v>
      </c>
      <c r="K965" t="s">
        <v>137</v>
      </c>
      <c r="L965" t="s">
        <v>3038</v>
      </c>
      <c r="M965" t="s">
        <v>3039</v>
      </c>
      <c r="N965">
        <v>6.4286111110000004</v>
      </c>
      <c r="O965">
        <v>0</v>
      </c>
      <c r="P965">
        <v>19</v>
      </c>
      <c r="Q965">
        <v>0</v>
      </c>
      <c r="R965">
        <v>5</v>
      </c>
      <c r="S965">
        <v>0</v>
      </c>
      <c r="T965">
        <v>6</v>
      </c>
      <c r="U965">
        <v>0</v>
      </c>
      <c r="V965">
        <v>0</v>
      </c>
      <c r="W965">
        <v>0</v>
      </c>
      <c r="X965">
        <v>16.07108041303005</v>
      </c>
      <c r="Y965">
        <v>0</v>
      </c>
      <c r="Z965">
        <v>5.0218364390916017</v>
      </c>
      <c r="AA965">
        <v>0</v>
      </c>
      <c r="AB965">
        <v>7.7417426931157998</v>
      </c>
      <c r="AC965">
        <v>0</v>
      </c>
      <c r="AD965">
        <v>0</v>
      </c>
      <c r="AE965">
        <v>28.83465954523745</v>
      </c>
    </row>
    <row r="966" spans="1:31" x14ac:dyDescent="0.25">
      <c r="A966">
        <v>2158631</v>
      </c>
      <c r="B966">
        <v>1</v>
      </c>
      <c r="C966" t="s">
        <v>80</v>
      </c>
      <c r="D966" t="s">
        <v>105</v>
      </c>
      <c r="E966" t="s">
        <v>131</v>
      </c>
      <c r="F966" t="s">
        <v>3040</v>
      </c>
      <c r="G966" t="s">
        <v>152</v>
      </c>
      <c r="H966" t="s">
        <v>134</v>
      </c>
      <c r="I966" t="s">
        <v>135</v>
      </c>
      <c r="J966" t="s">
        <v>136</v>
      </c>
      <c r="K966" t="s">
        <v>137</v>
      </c>
      <c r="L966" t="s">
        <v>3041</v>
      </c>
      <c r="M966" t="s">
        <v>3042</v>
      </c>
      <c r="N966">
        <v>1.0066666660000001</v>
      </c>
      <c r="O966">
        <v>0</v>
      </c>
      <c r="P966">
        <v>1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0.28531011155185004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0.28531011155185004</v>
      </c>
    </row>
    <row r="967" spans="1:31" x14ac:dyDescent="0.25">
      <c r="A967">
        <v>2158099</v>
      </c>
      <c r="B967">
        <v>1</v>
      </c>
      <c r="C967" t="s">
        <v>80</v>
      </c>
      <c r="D967" t="s">
        <v>90</v>
      </c>
      <c r="E967" t="s">
        <v>131</v>
      </c>
      <c r="F967" t="s">
        <v>3043</v>
      </c>
      <c r="G967" t="s">
        <v>152</v>
      </c>
      <c r="H967" t="s">
        <v>134</v>
      </c>
      <c r="I967" t="s">
        <v>135</v>
      </c>
      <c r="J967" t="s">
        <v>136</v>
      </c>
      <c r="K967" t="s">
        <v>137</v>
      </c>
      <c r="L967" t="s">
        <v>3044</v>
      </c>
      <c r="M967" t="s">
        <v>3045</v>
      </c>
      <c r="N967">
        <v>1.5636111109999999</v>
      </c>
      <c r="O967">
        <v>0</v>
      </c>
      <c r="P967">
        <v>6</v>
      </c>
      <c r="Q967">
        <v>0</v>
      </c>
      <c r="R967">
        <v>0</v>
      </c>
      <c r="S967">
        <v>0</v>
      </c>
      <c r="T967">
        <v>1</v>
      </c>
      <c r="U967">
        <v>0</v>
      </c>
      <c r="V967">
        <v>0</v>
      </c>
      <c r="W967">
        <v>0</v>
      </c>
      <c r="X967">
        <v>0.8031236618576334</v>
      </c>
      <c r="Y967">
        <v>0</v>
      </c>
      <c r="Z967">
        <v>0</v>
      </c>
      <c r="AA967">
        <v>0</v>
      </c>
      <c r="AB967">
        <v>1.6639012672500835</v>
      </c>
      <c r="AC967">
        <v>0</v>
      </c>
      <c r="AD967">
        <v>0</v>
      </c>
      <c r="AE967">
        <v>2.4670249291077169</v>
      </c>
    </row>
    <row r="968" spans="1:31" x14ac:dyDescent="0.25">
      <c r="A968">
        <v>2158431</v>
      </c>
      <c r="B968">
        <v>1</v>
      </c>
      <c r="C968" t="s">
        <v>80</v>
      </c>
      <c r="D968" t="s">
        <v>92</v>
      </c>
      <c r="E968" t="s">
        <v>131</v>
      </c>
      <c r="F968" t="s">
        <v>3046</v>
      </c>
      <c r="G968" t="s">
        <v>133</v>
      </c>
      <c r="H968" t="s">
        <v>134</v>
      </c>
      <c r="I968" t="s">
        <v>135</v>
      </c>
      <c r="J968" t="s">
        <v>136</v>
      </c>
      <c r="K968" t="s">
        <v>137</v>
      </c>
      <c r="L968" t="s">
        <v>3047</v>
      </c>
      <c r="M968" t="s">
        <v>3048</v>
      </c>
      <c r="N968">
        <v>1.6233333329999999</v>
      </c>
      <c r="O968">
        <v>0</v>
      </c>
      <c r="P968">
        <v>1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0.48822582302516671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0.48822582302516671</v>
      </c>
    </row>
    <row r="969" spans="1:31" x14ac:dyDescent="0.25">
      <c r="A969">
        <v>2158408</v>
      </c>
      <c r="B969">
        <v>1</v>
      </c>
      <c r="C969" t="s">
        <v>81</v>
      </c>
      <c r="D969" t="s">
        <v>113</v>
      </c>
      <c r="E969" t="s">
        <v>146</v>
      </c>
      <c r="F969" t="s">
        <v>3049</v>
      </c>
      <c r="G969" t="s">
        <v>2008</v>
      </c>
      <c r="H969" t="s">
        <v>143</v>
      </c>
      <c r="I969" t="s">
        <v>135</v>
      </c>
      <c r="J969" t="s">
        <v>136</v>
      </c>
      <c r="K969" t="s">
        <v>137</v>
      </c>
      <c r="L969" t="s">
        <v>3050</v>
      </c>
      <c r="M969" t="s">
        <v>3051</v>
      </c>
      <c r="N969">
        <v>2.6936111110000001</v>
      </c>
      <c r="O969">
        <v>2</v>
      </c>
      <c r="P969">
        <v>0</v>
      </c>
      <c r="Q969">
        <v>12</v>
      </c>
      <c r="R969">
        <v>20</v>
      </c>
      <c r="S969">
        <v>6</v>
      </c>
      <c r="T969">
        <v>3</v>
      </c>
      <c r="U969">
        <v>0</v>
      </c>
      <c r="V969">
        <v>0</v>
      </c>
      <c r="W969">
        <v>5.3435235444351079</v>
      </c>
      <c r="X969">
        <v>0</v>
      </c>
      <c r="Y969">
        <v>14.423368095208783</v>
      </c>
      <c r="Z969">
        <v>28.94299116919278</v>
      </c>
      <c r="AA969">
        <v>64.347597207414992</v>
      </c>
      <c r="AB969">
        <v>3.3703236197553776</v>
      </c>
      <c r="AC969">
        <v>0</v>
      </c>
      <c r="AD969">
        <v>0</v>
      </c>
      <c r="AE969">
        <v>116.42780363600704</v>
      </c>
    </row>
    <row r="970" spans="1:31" x14ac:dyDescent="0.25">
      <c r="A970">
        <v>2158076</v>
      </c>
      <c r="B970">
        <v>1</v>
      </c>
      <c r="C970" t="s">
        <v>80</v>
      </c>
      <c r="D970" t="s">
        <v>96</v>
      </c>
      <c r="E970" t="s">
        <v>174</v>
      </c>
      <c r="F970" t="s">
        <v>3052</v>
      </c>
      <c r="G970" t="s">
        <v>384</v>
      </c>
      <c r="H970" t="s">
        <v>134</v>
      </c>
      <c r="I970" t="s">
        <v>135</v>
      </c>
      <c r="J970" t="s">
        <v>136</v>
      </c>
      <c r="K970" t="s">
        <v>137</v>
      </c>
      <c r="L970" t="s">
        <v>3053</v>
      </c>
      <c r="M970" t="s">
        <v>3054</v>
      </c>
      <c r="N970">
        <v>5.8786111109999997</v>
      </c>
      <c r="O970">
        <v>0</v>
      </c>
      <c r="P970">
        <v>4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4.3480085888164517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4.3480085888164517</v>
      </c>
    </row>
    <row r="971" spans="1:31" x14ac:dyDescent="0.25">
      <c r="A971">
        <v>2157930</v>
      </c>
      <c r="B971">
        <v>1</v>
      </c>
      <c r="C971" t="s">
        <v>80</v>
      </c>
      <c r="D971" t="s">
        <v>105</v>
      </c>
      <c r="E971" t="s">
        <v>174</v>
      </c>
      <c r="F971" t="s">
        <v>3055</v>
      </c>
      <c r="G971" t="s">
        <v>187</v>
      </c>
      <c r="H971" t="s">
        <v>134</v>
      </c>
      <c r="I971" t="s">
        <v>135</v>
      </c>
      <c r="J971" t="s">
        <v>136</v>
      </c>
      <c r="K971" t="s">
        <v>137</v>
      </c>
      <c r="L971" t="s">
        <v>3056</v>
      </c>
      <c r="M971" t="s">
        <v>3057</v>
      </c>
      <c r="N971">
        <v>1.9530555549999999</v>
      </c>
      <c r="O971">
        <v>0</v>
      </c>
      <c r="P971">
        <v>18</v>
      </c>
      <c r="Q971">
        <v>0</v>
      </c>
      <c r="R971">
        <v>2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7.0738659683791507</v>
      </c>
      <c r="Y971">
        <v>0</v>
      </c>
      <c r="Z971">
        <v>1.0913774742907918</v>
      </c>
      <c r="AA971">
        <v>0</v>
      </c>
      <c r="AB971">
        <v>0</v>
      </c>
      <c r="AC971">
        <v>0</v>
      </c>
      <c r="AD971">
        <v>0</v>
      </c>
      <c r="AE971">
        <v>8.1652434426699418</v>
      </c>
    </row>
    <row r="972" spans="1:31" x14ac:dyDescent="0.25">
      <c r="A972">
        <v>2157953</v>
      </c>
      <c r="B972">
        <v>1</v>
      </c>
      <c r="C972" t="s">
        <v>80</v>
      </c>
      <c r="D972" t="s">
        <v>99</v>
      </c>
      <c r="E972" t="s">
        <v>146</v>
      </c>
      <c r="F972" t="s">
        <v>3058</v>
      </c>
      <c r="G972" t="s">
        <v>262</v>
      </c>
      <c r="H972" t="s">
        <v>143</v>
      </c>
      <c r="I972" t="s">
        <v>135</v>
      </c>
      <c r="J972" t="s">
        <v>136</v>
      </c>
      <c r="K972" t="s">
        <v>137</v>
      </c>
      <c r="L972" t="s">
        <v>3059</v>
      </c>
      <c r="M972" t="s">
        <v>3060</v>
      </c>
      <c r="N972">
        <v>8.1813888880000007</v>
      </c>
      <c r="O972">
        <v>0</v>
      </c>
      <c r="P972">
        <v>56</v>
      </c>
      <c r="Q972">
        <v>0</v>
      </c>
      <c r="R972">
        <v>0</v>
      </c>
      <c r="S972">
        <v>0</v>
      </c>
      <c r="T972">
        <v>3</v>
      </c>
      <c r="U972">
        <v>0</v>
      </c>
      <c r="V972">
        <v>1</v>
      </c>
      <c r="W972">
        <v>0</v>
      </c>
      <c r="X972">
        <v>119.25769320820154</v>
      </c>
      <c r="Y972">
        <v>0</v>
      </c>
      <c r="Z972">
        <v>0</v>
      </c>
      <c r="AA972">
        <v>0</v>
      </c>
      <c r="AB972">
        <v>13.554071371144335</v>
      </c>
      <c r="AC972">
        <v>0</v>
      </c>
      <c r="AD972">
        <v>18.703462841602001</v>
      </c>
      <c r="AE972">
        <v>151.51522742094789</v>
      </c>
    </row>
    <row r="973" spans="1:31" x14ac:dyDescent="0.25">
      <c r="A973">
        <v>2158053</v>
      </c>
      <c r="B973">
        <v>1</v>
      </c>
      <c r="C973" t="s">
        <v>80</v>
      </c>
      <c r="D973" t="s">
        <v>93</v>
      </c>
      <c r="E973" t="s">
        <v>140</v>
      </c>
      <c r="F973" t="s">
        <v>3061</v>
      </c>
      <c r="G973" t="s">
        <v>142</v>
      </c>
      <c r="H973" t="s">
        <v>143</v>
      </c>
      <c r="I973" t="s">
        <v>135</v>
      </c>
      <c r="J973" t="s">
        <v>136</v>
      </c>
      <c r="K973" t="s">
        <v>137</v>
      </c>
      <c r="L973" t="s">
        <v>3062</v>
      </c>
      <c r="M973" t="s">
        <v>3063</v>
      </c>
      <c r="N973">
        <v>3.0491666660000001</v>
      </c>
      <c r="O973">
        <v>1</v>
      </c>
      <c r="P973">
        <v>306</v>
      </c>
      <c r="Q973">
        <v>37</v>
      </c>
      <c r="R973">
        <v>157</v>
      </c>
      <c r="S973">
        <v>7</v>
      </c>
      <c r="T973">
        <v>94</v>
      </c>
      <c r="U973">
        <v>0</v>
      </c>
      <c r="V973">
        <v>0</v>
      </c>
      <c r="W973">
        <v>6.1067132151364003</v>
      </c>
      <c r="X973">
        <v>211.19177243032698</v>
      </c>
      <c r="Y973">
        <v>528.57418206890986</v>
      </c>
      <c r="Z973">
        <v>455.97815816229098</v>
      </c>
      <c r="AA973">
        <v>267.68377957236322</v>
      </c>
      <c r="AB973">
        <v>363.01064165440681</v>
      </c>
      <c r="AC973">
        <v>0</v>
      </c>
      <c r="AD973">
        <v>0</v>
      </c>
      <c r="AE973">
        <v>1832.5452471034341</v>
      </c>
    </row>
    <row r="974" spans="1:31" x14ac:dyDescent="0.25">
      <c r="A974">
        <v>2158030</v>
      </c>
      <c r="B974">
        <v>1</v>
      </c>
      <c r="C974" t="s">
        <v>81</v>
      </c>
      <c r="D974" t="s">
        <v>117</v>
      </c>
      <c r="E974" t="s">
        <v>131</v>
      </c>
      <c r="F974" t="s">
        <v>3064</v>
      </c>
      <c r="G974" t="s">
        <v>231</v>
      </c>
      <c r="H974" t="s">
        <v>134</v>
      </c>
      <c r="I974" t="s">
        <v>135</v>
      </c>
      <c r="J974" t="s">
        <v>136</v>
      </c>
      <c r="K974" t="s">
        <v>137</v>
      </c>
      <c r="L974" t="s">
        <v>3065</v>
      </c>
      <c r="M974" t="s">
        <v>3066</v>
      </c>
      <c r="N974">
        <v>0.96111111100000002</v>
      </c>
      <c r="O974">
        <v>0</v>
      </c>
      <c r="P974">
        <v>4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0.78739532900312514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0.78739532900312514</v>
      </c>
    </row>
    <row r="975" spans="1:31" x14ac:dyDescent="0.25">
      <c r="A975">
        <v>2157907</v>
      </c>
      <c r="B975">
        <v>1</v>
      </c>
      <c r="C975" t="s">
        <v>81</v>
      </c>
      <c r="D975" t="s">
        <v>127</v>
      </c>
      <c r="E975" t="s">
        <v>131</v>
      </c>
      <c r="F975" t="s">
        <v>3067</v>
      </c>
      <c r="G975" t="s">
        <v>152</v>
      </c>
      <c r="H975" t="s">
        <v>134</v>
      </c>
      <c r="I975" t="s">
        <v>135</v>
      </c>
      <c r="J975" t="s">
        <v>136</v>
      </c>
      <c r="K975" t="s">
        <v>137</v>
      </c>
      <c r="L975" t="s">
        <v>3068</v>
      </c>
      <c r="M975" t="s">
        <v>3069</v>
      </c>
      <c r="N975">
        <v>2.3388888880000001</v>
      </c>
      <c r="O975">
        <v>0</v>
      </c>
      <c r="P975">
        <v>3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2.3424255990829996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2.3424255990829996</v>
      </c>
    </row>
    <row r="976" spans="1:31" x14ac:dyDescent="0.25">
      <c r="A976">
        <v>2158508</v>
      </c>
      <c r="B976">
        <v>1</v>
      </c>
      <c r="C976" t="s">
        <v>81</v>
      </c>
      <c r="D976" t="s">
        <v>123</v>
      </c>
      <c r="E976" t="s">
        <v>174</v>
      </c>
      <c r="F976" t="s">
        <v>3070</v>
      </c>
      <c r="G976" t="s">
        <v>187</v>
      </c>
      <c r="H976" t="s">
        <v>134</v>
      </c>
      <c r="I976" t="s">
        <v>135</v>
      </c>
      <c r="J976" t="s">
        <v>136</v>
      </c>
      <c r="K976" t="s">
        <v>137</v>
      </c>
      <c r="L976" t="s">
        <v>3071</v>
      </c>
      <c r="M976" t="s">
        <v>3072</v>
      </c>
      <c r="N976">
        <v>2.9211111110000001</v>
      </c>
      <c r="O976">
        <v>0</v>
      </c>
      <c r="P976">
        <v>37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22.712876240679901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22.712876240679901</v>
      </c>
    </row>
    <row r="977" spans="1:31" x14ac:dyDescent="0.25">
      <c r="A977">
        <v>2157867</v>
      </c>
      <c r="B977">
        <v>1</v>
      </c>
      <c r="C977" t="s">
        <v>80</v>
      </c>
      <c r="D977" t="s">
        <v>99</v>
      </c>
      <c r="E977" t="s">
        <v>174</v>
      </c>
      <c r="F977" t="s">
        <v>3073</v>
      </c>
      <c r="G977" t="s">
        <v>187</v>
      </c>
      <c r="H977" t="s">
        <v>134</v>
      </c>
      <c r="I977" t="s">
        <v>135</v>
      </c>
      <c r="J977" t="s">
        <v>136</v>
      </c>
      <c r="K977" t="s">
        <v>137</v>
      </c>
      <c r="L977" t="s">
        <v>3074</v>
      </c>
      <c r="M977" t="s">
        <v>3075</v>
      </c>
      <c r="N977">
        <v>6.7705555549999996</v>
      </c>
      <c r="O977">
        <v>0</v>
      </c>
      <c r="P977">
        <v>3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6.8509566788234997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6.8509566788234997</v>
      </c>
    </row>
    <row r="978" spans="1:31" x14ac:dyDescent="0.25">
      <c r="A978">
        <v>2158222</v>
      </c>
      <c r="B978">
        <v>1</v>
      </c>
      <c r="C978" t="s">
        <v>80</v>
      </c>
      <c r="D978" t="s">
        <v>90</v>
      </c>
      <c r="E978" t="s">
        <v>131</v>
      </c>
      <c r="F978" t="s">
        <v>3076</v>
      </c>
      <c r="G978" t="s">
        <v>152</v>
      </c>
      <c r="H978" t="s">
        <v>134</v>
      </c>
      <c r="I978" t="s">
        <v>135</v>
      </c>
      <c r="J978" t="s">
        <v>136</v>
      </c>
      <c r="K978" t="s">
        <v>137</v>
      </c>
      <c r="L978" t="s">
        <v>3077</v>
      </c>
      <c r="M978" t="s">
        <v>3078</v>
      </c>
      <c r="N978">
        <v>2.4069444440000001</v>
      </c>
      <c r="O978">
        <v>0</v>
      </c>
      <c r="P978">
        <v>3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1.1988729018618001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1.1988729018618001</v>
      </c>
    </row>
    <row r="979" spans="1:31" x14ac:dyDescent="0.25">
      <c r="A979">
        <v>2158013</v>
      </c>
      <c r="B979">
        <v>1</v>
      </c>
      <c r="C979" t="s">
        <v>80</v>
      </c>
      <c r="D979" t="s">
        <v>108</v>
      </c>
      <c r="E979" t="s">
        <v>161</v>
      </c>
      <c r="F979" t="s">
        <v>1055</v>
      </c>
      <c r="G979" t="s">
        <v>538</v>
      </c>
      <c r="H979" t="s">
        <v>134</v>
      </c>
      <c r="I979" t="s">
        <v>135</v>
      </c>
      <c r="J979" t="s">
        <v>136</v>
      </c>
      <c r="K979" t="s">
        <v>236</v>
      </c>
      <c r="L979" t="s">
        <v>3079</v>
      </c>
      <c r="M979" t="s">
        <v>3080</v>
      </c>
      <c r="N979">
        <v>8.1211536110000004</v>
      </c>
      <c r="O979">
        <v>0</v>
      </c>
      <c r="P979">
        <v>6</v>
      </c>
      <c r="Q979">
        <v>0</v>
      </c>
      <c r="R979">
        <v>25</v>
      </c>
      <c r="S979">
        <v>0</v>
      </c>
      <c r="T979">
        <v>3</v>
      </c>
      <c r="U979">
        <v>0</v>
      </c>
      <c r="V979">
        <v>0</v>
      </c>
      <c r="W979">
        <v>0</v>
      </c>
      <c r="X979">
        <v>14.612945896741797</v>
      </c>
      <c r="Y979">
        <v>0</v>
      </c>
      <c r="Z979">
        <v>84.867718097843934</v>
      </c>
      <c r="AA979">
        <v>0</v>
      </c>
      <c r="AB979">
        <v>15.7709526967793</v>
      </c>
      <c r="AC979">
        <v>0</v>
      </c>
      <c r="AD979">
        <v>0</v>
      </c>
      <c r="AE979">
        <v>115.25161669136503</v>
      </c>
    </row>
    <row r="980" spans="1:31" x14ac:dyDescent="0.25">
      <c r="A980">
        <v>2158262</v>
      </c>
      <c r="B980">
        <v>1</v>
      </c>
      <c r="C980" t="s">
        <v>80</v>
      </c>
      <c r="D980" t="s">
        <v>104</v>
      </c>
      <c r="E980" t="s">
        <v>174</v>
      </c>
      <c r="F980" t="s">
        <v>3081</v>
      </c>
      <c r="G980" t="s">
        <v>187</v>
      </c>
      <c r="H980" t="s">
        <v>134</v>
      </c>
      <c r="I980" t="s">
        <v>135</v>
      </c>
      <c r="J980" t="s">
        <v>136</v>
      </c>
      <c r="K980" t="s">
        <v>137</v>
      </c>
      <c r="L980" t="s">
        <v>3082</v>
      </c>
      <c r="M980" t="s">
        <v>3083</v>
      </c>
      <c r="N980">
        <v>2.1519444440000002</v>
      </c>
      <c r="O980">
        <v>0</v>
      </c>
      <c r="P980">
        <v>1</v>
      </c>
      <c r="Q980">
        <v>0</v>
      </c>
      <c r="R980">
        <v>4</v>
      </c>
      <c r="S980">
        <v>0</v>
      </c>
      <c r="T980">
        <v>2</v>
      </c>
      <c r="U980">
        <v>0</v>
      </c>
      <c r="V980">
        <v>0</v>
      </c>
      <c r="W980">
        <v>0</v>
      </c>
      <c r="X980">
        <v>0.30581312569399999</v>
      </c>
      <c r="Y980">
        <v>0</v>
      </c>
      <c r="Z980">
        <v>3.8279627275000006E-2</v>
      </c>
      <c r="AA980">
        <v>0</v>
      </c>
      <c r="AB980">
        <v>0.1167194767992</v>
      </c>
      <c r="AC980">
        <v>0</v>
      </c>
      <c r="AD980">
        <v>0</v>
      </c>
      <c r="AE980">
        <v>0.46081222976820002</v>
      </c>
    </row>
    <row r="981" spans="1:31" x14ac:dyDescent="0.25">
      <c r="A981">
        <v>2157967</v>
      </c>
      <c r="B981">
        <v>1</v>
      </c>
      <c r="C981" t="s">
        <v>81</v>
      </c>
      <c r="D981" t="s">
        <v>123</v>
      </c>
      <c r="E981" t="s">
        <v>174</v>
      </c>
      <c r="F981" t="s">
        <v>3084</v>
      </c>
      <c r="G981" t="s">
        <v>187</v>
      </c>
      <c r="H981" t="s">
        <v>134</v>
      </c>
      <c r="I981" t="s">
        <v>135</v>
      </c>
      <c r="J981" t="s">
        <v>136</v>
      </c>
      <c r="K981" t="s">
        <v>137</v>
      </c>
      <c r="L981" t="s">
        <v>3085</v>
      </c>
      <c r="M981" t="s">
        <v>3086</v>
      </c>
      <c r="N981">
        <v>1.605</v>
      </c>
      <c r="O981">
        <v>0</v>
      </c>
      <c r="P981">
        <v>0</v>
      </c>
      <c r="Q981">
        <v>0</v>
      </c>
      <c r="R981">
        <v>1</v>
      </c>
      <c r="S981">
        <v>0</v>
      </c>
      <c r="T981">
        <v>5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0.19252546051988334</v>
      </c>
      <c r="AA981">
        <v>0</v>
      </c>
      <c r="AB981">
        <v>32.829428328175382</v>
      </c>
      <c r="AC981">
        <v>0</v>
      </c>
      <c r="AD981">
        <v>0</v>
      </c>
      <c r="AE981">
        <v>33.021953788695264</v>
      </c>
    </row>
    <row r="982" spans="1:31" x14ac:dyDescent="0.25">
      <c r="A982">
        <v>2157970</v>
      </c>
      <c r="B982">
        <v>1</v>
      </c>
      <c r="C982" t="s">
        <v>80</v>
      </c>
      <c r="D982" t="s">
        <v>104</v>
      </c>
      <c r="E982" t="s">
        <v>161</v>
      </c>
      <c r="F982" t="s">
        <v>3087</v>
      </c>
      <c r="G982" t="s">
        <v>374</v>
      </c>
      <c r="H982" t="s">
        <v>134</v>
      </c>
      <c r="I982" t="s">
        <v>135</v>
      </c>
      <c r="J982" t="s">
        <v>136</v>
      </c>
      <c r="K982" t="s">
        <v>137</v>
      </c>
      <c r="L982" t="s">
        <v>3088</v>
      </c>
      <c r="M982" t="s">
        <v>3089</v>
      </c>
      <c r="N982">
        <v>3.9841666660000001</v>
      </c>
      <c r="O982">
        <v>0</v>
      </c>
      <c r="P982">
        <v>3</v>
      </c>
      <c r="Q982">
        <v>0</v>
      </c>
      <c r="R982">
        <v>10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4.3040779448256163</v>
      </c>
      <c r="Y982">
        <v>0</v>
      </c>
      <c r="Z982">
        <v>3.9957265555170585</v>
      </c>
      <c r="AA982">
        <v>0</v>
      </c>
      <c r="AB982">
        <v>0</v>
      </c>
      <c r="AC982">
        <v>0</v>
      </c>
      <c r="AD982">
        <v>0</v>
      </c>
      <c r="AE982">
        <v>8.2998045003426739</v>
      </c>
    </row>
    <row r="983" spans="1:31" x14ac:dyDescent="0.25">
      <c r="A983">
        <v>2157801</v>
      </c>
      <c r="B983">
        <v>1</v>
      </c>
      <c r="C983" t="s">
        <v>80</v>
      </c>
      <c r="D983" t="s">
        <v>95</v>
      </c>
      <c r="E983" t="s">
        <v>161</v>
      </c>
      <c r="F983" t="s">
        <v>3090</v>
      </c>
      <c r="G983" t="s">
        <v>384</v>
      </c>
      <c r="H983" t="s">
        <v>134</v>
      </c>
      <c r="I983" t="s">
        <v>135</v>
      </c>
      <c r="J983" t="s">
        <v>136</v>
      </c>
      <c r="K983" t="s">
        <v>137</v>
      </c>
      <c r="L983" t="s">
        <v>3091</v>
      </c>
      <c r="M983" t="s">
        <v>3092</v>
      </c>
      <c r="N983">
        <v>0.81416666599999998</v>
      </c>
      <c r="O983">
        <v>0</v>
      </c>
      <c r="P983">
        <v>11</v>
      </c>
      <c r="Q983">
        <v>0</v>
      </c>
      <c r="R983">
        <v>0</v>
      </c>
      <c r="S983">
        <v>0</v>
      </c>
      <c r="T983">
        <v>1</v>
      </c>
      <c r="U983">
        <v>0</v>
      </c>
      <c r="V983">
        <v>0</v>
      </c>
      <c r="W983">
        <v>0</v>
      </c>
      <c r="X983">
        <v>0.45376791117039994</v>
      </c>
      <c r="Y983">
        <v>0</v>
      </c>
      <c r="Z983">
        <v>0</v>
      </c>
      <c r="AA983">
        <v>0</v>
      </c>
      <c r="AB983">
        <v>0.25801588206325005</v>
      </c>
      <c r="AC983">
        <v>0</v>
      </c>
      <c r="AD983">
        <v>0</v>
      </c>
      <c r="AE983">
        <v>0.71178379323364993</v>
      </c>
    </row>
    <row r="984" spans="1:31" x14ac:dyDescent="0.25">
      <c r="A984">
        <v>2158136</v>
      </c>
      <c r="B984">
        <v>1</v>
      </c>
      <c r="C984" t="s">
        <v>80</v>
      </c>
      <c r="D984" t="s">
        <v>89</v>
      </c>
      <c r="E984" t="s">
        <v>131</v>
      </c>
      <c r="F984" t="s">
        <v>3093</v>
      </c>
      <c r="G984" t="s">
        <v>133</v>
      </c>
      <c r="H984" t="s">
        <v>134</v>
      </c>
      <c r="I984" t="s">
        <v>135</v>
      </c>
      <c r="J984" t="s">
        <v>136</v>
      </c>
      <c r="K984" t="s">
        <v>137</v>
      </c>
      <c r="L984" t="s">
        <v>3094</v>
      </c>
      <c r="M984" t="s">
        <v>3095</v>
      </c>
      <c r="N984">
        <v>4.2194444439999996</v>
      </c>
      <c r="O984">
        <v>0</v>
      </c>
      <c r="P984">
        <v>1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3.5583519872786669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3.5583519872786669</v>
      </c>
    </row>
    <row r="985" spans="1:31" x14ac:dyDescent="0.25">
      <c r="A985">
        <v>2158179</v>
      </c>
      <c r="B985">
        <v>1</v>
      </c>
      <c r="C985" t="s">
        <v>80</v>
      </c>
      <c r="D985" t="s">
        <v>93</v>
      </c>
      <c r="E985" t="s">
        <v>174</v>
      </c>
      <c r="F985" t="s">
        <v>3096</v>
      </c>
      <c r="G985" t="s">
        <v>187</v>
      </c>
      <c r="H985" t="s">
        <v>134</v>
      </c>
      <c r="I985" t="s">
        <v>135</v>
      </c>
      <c r="J985" t="s">
        <v>136</v>
      </c>
      <c r="K985" t="s">
        <v>137</v>
      </c>
      <c r="L985" t="s">
        <v>3097</v>
      </c>
      <c r="M985" t="s">
        <v>3098</v>
      </c>
      <c r="N985">
        <v>1.689166666</v>
      </c>
      <c r="O985">
        <v>0</v>
      </c>
      <c r="P985">
        <v>3</v>
      </c>
      <c r="Q985">
        <v>0</v>
      </c>
      <c r="R985">
        <v>3</v>
      </c>
      <c r="S985">
        <v>0</v>
      </c>
      <c r="T985">
        <v>2</v>
      </c>
      <c r="U985">
        <v>0</v>
      </c>
      <c r="V985">
        <v>0</v>
      </c>
      <c r="W985">
        <v>0</v>
      </c>
      <c r="X985">
        <v>5.0618103561030852</v>
      </c>
      <c r="Y985">
        <v>0</v>
      </c>
      <c r="Z985">
        <v>0.6910253001601</v>
      </c>
      <c r="AA985">
        <v>0</v>
      </c>
      <c r="AB985">
        <v>1.3889416739616003</v>
      </c>
      <c r="AC985">
        <v>0</v>
      </c>
      <c r="AD985">
        <v>0</v>
      </c>
      <c r="AE985">
        <v>7.1417773302247856</v>
      </c>
    </row>
    <row r="986" spans="1:31" x14ac:dyDescent="0.25">
      <c r="A986">
        <v>2158279</v>
      </c>
      <c r="B986">
        <v>1</v>
      </c>
      <c r="C986" t="s">
        <v>80</v>
      </c>
      <c r="D986" t="s">
        <v>94</v>
      </c>
      <c r="E986" t="s">
        <v>140</v>
      </c>
      <c r="F986" t="s">
        <v>3099</v>
      </c>
      <c r="G986" t="s">
        <v>226</v>
      </c>
      <c r="H986" t="s">
        <v>143</v>
      </c>
      <c r="I986" t="s">
        <v>135</v>
      </c>
      <c r="J986" t="s">
        <v>136</v>
      </c>
      <c r="K986" t="s">
        <v>137</v>
      </c>
      <c r="L986" t="s">
        <v>3100</v>
      </c>
      <c r="M986" t="s">
        <v>3101</v>
      </c>
      <c r="N986">
        <v>0.135833333</v>
      </c>
      <c r="O986">
        <v>0</v>
      </c>
      <c r="P986">
        <v>1689</v>
      </c>
      <c r="Q986">
        <v>16</v>
      </c>
      <c r="R986">
        <v>251</v>
      </c>
      <c r="S986">
        <v>10</v>
      </c>
      <c r="T986">
        <v>193</v>
      </c>
      <c r="U986">
        <v>1</v>
      </c>
      <c r="V986">
        <v>2</v>
      </c>
      <c r="W986">
        <v>0</v>
      </c>
      <c r="X986">
        <v>30.023177131781377</v>
      </c>
      <c r="Y986">
        <v>1.0748412536985501</v>
      </c>
      <c r="Z986">
        <v>3.4046948276269986</v>
      </c>
      <c r="AA986">
        <v>21.311388934211401</v>
      </c>
      <c r="AB986">
        <v>7.6368172568334209</v>
      </c>
      <c r="AC986">
        <v>16.377386485728376</v>
      </c>
      <c r="AD986">
        <v>9.6906414646154246</v>
      </c>
      <c r="AE986">
        <v>89.518947354495552</v>
      </c>
    </row>
    <row r="987" spans="1:31" x14ac:dyDescent="0.25">
      <c r="A987">
        <v>2158328</v>
      </c>
      <c r="B987">
        <v>1</v>
      </c>
      <c r="C987" t="s">
        <v>81</v>
      </c>
      <c r="D987" t="s">
        <v>122</v>
      </c>
      <c r="E987" t="s">
        <v>161</v>
      </c>
      <c r="F987" t="s">
        <v>414</v>
      </c>
      <c r="G987" t="s">
        <v>215</v>
      </c>
      <c r="H987" t="s">
        <v>134</v>
      </c>
      <c r="I987" t="s">
        <v>135</v>
      </c>
      <c r="J987" t="s">
        <v>136</v>
      </c>
      <c r="K987" t="s">
        <v>137</v>
      </c>
      <c r="L987" t="s">
        <v>3102</v>
      </c>
      <c r="M987" t="s">
        <v>3103</v>
      </c>
      <c r="N987">
        <v>2.8847222220000002</v>
      </c>
      <c r="O987">
        <v>0</v>
      </c>
      <c r="P987">
        <v>101</v>
      </c>
      <c r="Q987">
        <v>0</v>
      </c>
      <c r="R987">
        <v>6</v>
      </c>
      <c r="S987">
        <v>0</v>
      </c>
      <c r="T987">
        <v>11</v>
      </c>
      <c r="U987">
        <v>0</v>
      </c>
      <c r="V987">
        <v>0</v>
      </c>
      <c r="W987">
        <v>0</v>
      </c>
      <c r="X987">
        <v>50.111148658290851</v>
      </c>
      <c r="Y987">
        <v>0</v>
      </c>
      <c r="Z987">
        <v>5.6974426031550838</v>
      </c>
      <c r="AA987">
        <v>0</v>
      </c>
      <c r="AB987">
        <v>3.3436581960698173</v>
      </c>
      <c r="AC987">
        <v>0</v>
      </c>
      <c r="AD987">
        <v>0</v>
      </c>
      <c r="AE987">
        <v>59.152249457515751</v>
      </c>
    </row>
    <row r="988" spans="1:31" x14ac:dyDescent="0.25">
      <c r="A988">
        <v>2158156</v>
      </c>
      <c r="B988">
        <v>1</v>
      </c>
      <c r="C988" t="s">
        <v>81</v>
      </c>
      <c r="D988" t="s">
        <v>113</v>
      </c>
      <c r="E988" t="s">
        <v>161</v>
      </c>
      <c r="F988" t="s">
        <v>3104</v>
      </c>
      <c r="G988" t="s">
        <v>215</v>
      </c>
      <c r="H988" t="s">
        <v>134</v>
      </c>
      <c r="I988" t="s">
        <v>135</v>
      </c>
      <c r="J988" t="s">
        <v>136</v>
      </c>
      <c r="K988" t="s">
        <v>137</v>
      </c>
      <c r="L988" t="s">
        <v>3105</v>
      </c>
      <c r="M988" t="s">
        <v>3106</v>
      </c>
      <c r="N988">
        <v>0.80500000000000005</v>
      </c>
      <c r="O988">
        <v>0</v>
      </c>
      <c r="P988">
        <v>58</v>
      </c>
      <c r="Q988">
        <v>0</v>
      </c>
      <c r="R988">
        <v>7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6.7553935810861496</v>
      </c>
      <c r="Y988">
        <v>0</v>
      </c>
      <c r="Z988">
        <v>0.61246149486375012</v>
      </c>
      <c r="AA988">
        <v>0</v>
      </c>
      <c r="AB988">
        <v>0</v>
      </c>
      <c r="AC988">
        <v>0</v>
      </c>
      <c r="AD988">
        <v>0</v>
      </c>
      <c r="AE988">
        <v>7.3678550759498993</v>
      </c>
    </row>
    <row r="989" spans="1:31" x14ac:dyDescent="0.25">
      <c r="A989">
        <v>2157807</v>
      </c>
      <c r="B989">
        <v>1</v>
      </c>
      <c r="C989" t="s">
        <v>80</v>
      </c>
      <c r="D989" t="s">
        <v>94</v>
      </c>
      <c r="E989" t="s">
        <v>146</v>
      </c>
      <c r="F989" t="s">
        <v>3107</v>
      </c>
      <c r="G989" t="s">
        <v>142</v>
      </c>
      <c r="H989" t="s">
        <v>143</v>
      </c>
      <c r="I989" t="s">
        <v>135</v>
      </c>
      <c r="J989" t="s">
        <v>136</v>
      </c>
      <c r="K989" t="s">
        <v>137</v>
      </c>
      <c r="L989" t="s">
        <v>3108</v>
      </c>
      <c r="M989" t="s">
        <v>3109</v>
      </c>
      <c r="N989">
        <v>1.6277777769999999</v>
      </c>
      <c r="O989">
        <v>0</v>
      </c>
      <c r="P989">
        <v>1831</v>
      </c>
      <c r="Q989">
        <v>7</v>
      </c>
      <c r="R989">
        <v>24</v>
      </c>
      <c r="S989">
        <v>24</v>
      </c>
      <c r="T989">
        <v>146</v>
      </c>
      <c r="U989">
        <v>0</v>
      </c>
      <c r="V989">
        <v>1</v>
      </c>
      <c r="W989">
        <v>0</v>
      </c>
      <c r="X989">
        <v>481.32562438506642</v>
      </c>
      <c r="Y989">
        <v>6.0036488401183874</v>
      </c>
      <c r="Z989">
        <v>11.331673973228252</v>
      </c>
      <c r="AA989">
        <v>127.13395753097174</v>
      </c>
      <c r="AB989">
        <v>202.66679505134243</v>
      </c>
      <c r="AC989">
        <v>0</v>
      </c>
      <c r="AD989">
        <v>14.028205086385</v>
      </c>
      <c r="AE989">
        <v>842.48990486711227</v>
      </c>
    </row>
    <row r="990" spans="1:31" x14ac:dyDescent="0.25">
      <c r="A990">
        <v>2158448</v>
      </c>
      <c r="B990">
        <v>1</v>
      </c>
      <c r="C990" t="s">
        <v>80</v>
      </c>
      <c r="D990" t="s">
        <v>90</v>
      </c>
      <c r="E990" t="s">
        <v>131</v>
      </c>
      <c r="F990" t="s">
        <v>2625</v>
      </c>
      <c r="G990" t="s">
        <v>152</v>
      </c>
      <c r="H990" t="s">
        <v>134</v>
      </c>
      <c r="I990" t="s">
        <v>135</v>
      </c>
      <c r="J990" t="s">
        <v>136</v>
      </c>
      <c r="K990" t="s">
        <v>137</v>
      </c>
      <c r="L990" t="s">
        <v>3110</v>
      </c>
      <c r="M990" t="s">
        <v>3111</v>
      </c>
      <c r="N990">
        <v>5.5127777770000002</v>
      </c>
      <c r="O990">
        <v>0</v>
      </c>
      <c r="P990">
        <v>1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5.0534192863925345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5.0534192863925345</v>
      </c>
    </row>
    <row r="991" spans="1:31" x14ac:dyDescent="0.25">
      <c r="A991">
        <v>2157844</v>
      </c>
      <c r="B991">
        <v>1</v>
      </c>
      <c r="C991" t="s">
        <v>80</v>
      </c>
      <c r="D991" t="s">
        <v>101</v>
      </c>
      <c r="E991" t="s">
        <v>174</v>
      </c>
      <c r="F991" t="s">
        <v>3112</v>
      </c>
      <c r="G991" t="s">
        <v>187</v>
      </c>
      <c r="H991" t="s">
        <v>134</v>
      </c>
      <c r="I991" t="s">
        <v>135</v>
      </c>
      <c r="J991" t="s">
        <v>136</v>
      </c>
      <c r="K991" t="s">
        <v>137</v>
      </c>
      <c r="L991" t="s">
        <v>3113</v>
      </c>
      <c r="M991" t="s">
        <v>3114</v>
      </c>
      <c r="N991">
        <v>0.76388888799999999</v>
      </c>
      <c r="O991">
        <v>0</v>
      </c>
      <c r="P991">
        <v>40</v>
      </c>
      <c r="Q991">
        <v>0</v>
      </c>
      <c r="R991">
        <v>0</v>
      </c>
      <c r="S991">
        <v>0</v>
      </c>
      <c r="T991">
        <v>4</v>
      </c>
      <c r="U991">
        <v>0</v>
      </c>
      <c r="V991">
        <v>0</v>
      </c>
      <c r="W991">
        <v>0</v>
      </c>
      <c r="X991">
        <v>5.4671412091056242</v>
      </c>
      <c r="Y991">
        <v>0</v>
      </c>
      <c r="Z991">
        <v>0</v>
      </c>
      <c r="AA991">
        <v>0</v>
      </c>
      <c r="AB991">
        <v>0.5603860435846667</v>
      </c>
      <c r="AC991">
        <v>0</v>
      </c>
      <c r="AD991">
        <v>0</v>
      </c>
      <c r="AE991">
        <v>6.027527252690291</v>
      </c>
    </row>
    <row r="992" spans="1:31" x14ac:dyDescent="0.25">
      <c r="A992">
        <v>2158342</v>
      </c>
      <c r="B992">
        <v>1</v>
      </c>
      <c r="C992" t="s">
        <v>80</v>
      </c>
      <c r="D992" t="s">
        <v>96</v>
      </c>
      <c r="E992" t="s">
        <v>131</v>
      </c>
      <c r="F992" t="s">
        <v>3115</v>
      </c>
      <c r="G992" t="s">
        <v>152</v>
      </c>
      <c r="H992" t="s">
        <v>134</v>
      </c>
      <c r="I992" t="s">
        <v>135</v>
      </c>
      <c r="J992" t="s">
        <v>136</v>
      </c>
      <c r="K992" t="s">
        <v>137</v>
      </c>
      <c r="L992" t="s">
        <v>3116</v>
      </c>
      <c r="M992" t="s">
        <v>3117</v>
      </c>
      <c r="N992">
        <v>5.6452777770000004</v>
      </c>
      <c r="O992">
        <v>0</v>
      </c>
      <c r="P992">
        <v>7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13.749610832791674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13.749610832791674</v>
      </c>
    </row>
    <row r="993" spans="1:31" x14ac:dyDescent="0.25">
      <c r="A993">
        <v>2158199</v>
      </c>
      <c r="B993">
        <v>1</v>
      </c>
      <c r="C993" t="s">
        <v>80</v>
      </c>
      <c r="D993" t="s">
        <v>99</v>
      </c>
      <c r="E993" t="s">
        <v>174</v>
      </c>
      <c r="F993" t="s">
        <v>3118</v>
      </c>
      <c r="G993" t="s">
        <v>187</v>
      </c>
      <c r="H993" t="s">
        <v>134</v>
      </c>
      <c r="I993" t="s">
        <v>135</v>
      </c>
      <c r="J993" t="s">
        <v>136</v>
      </c>
      <c r="K993" t="s">
        <v>137</v>
      </c>
      <c r="L993" t="s">
        <v>3119</v>
      </c>
      <c r="M993" t="s">
        <v>3120</v>
      </c>
      <c r="N993">
        <v>7.9544444439999999</v>
      </c>
      <c r="O993">
        <v>0</v>
      </c>
      <c r="P993">
        <v>4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7.0436923766842021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7.0436923766842021</v>
      </c>
    </row>
    <row r="994" spans="1:31" x14ac:dyDescent="0.25">
      <c r="A994">
        <v>2157950</v>
      </c>
      <c r="B994">
        <v>1</v>
      </c>
      <c r="C994" t="s">
        <v>80</v>
      </c>
      <c r="D994" t="s">
        <v>100</v>
      </c>
      <c r="E994" t="s">
        <v>131</v>
      </c>
      <c r="F994" t="s">
        <v>3121</v>
      </c>
      <c r="G994" t="s">
        <v>152</v>
      </c>
      <c r="H994" t="s">
        <v>134</v>
      </c>
      <c r="I994" t="s">
        <v>135</v>
      </c>
      <c r="J994" t="s">
        <v>136</v>
      </c>
      <c r="K994" t="s">
        <v>137</v>
      </c>
      <c r="L994" t="s">
        <v>3122</v>
      </c>
      <c r="M994" t="s">
        <v>3123</v>
      </c>
      <c r="N994">
        <v>1.8358333330000001</v>
      </c>
      <c r="O994">
        <v>0</v>
      </c>
      <c r="P994">
        <v>2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1.6751302087887501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1.6751302087887501</v>
      </c>
    </row>
    <row r="995" spans="1:31" x14ac:dyDescent="0.25">
      <c r="A995">
        <v>2158634</v>
      </c>
      <c r="B995">
        <v>1</v>
      </c>
      <c r="C995" t="s">
        <v>80</v>
      </c>
      <c r="D995" t="s">
        <v>110</v>
      </c>
      <c r="E995" t="s">
        <v>174</v>
      </c>
      <c r="F995" t="s">
        <v>2251</v>
      </c>
      <c r="G995" t="s">
        <v>187</v>
      </c>
      <c r="H995" t="s">
        <v>134</v>
      </c>
      <c r="I995" t="s">
        <v>135</v>
      </c>
      <c r="J995" t="s">
        <v>136</v>
      </c>
      <c r="K995" t="s">
        <v>137</v>
      </c>
      <c r="L995" t="s">
        <v>3124</v>
      </c>
      <c r="M995" t="s">
        <v>3125</v>
      </c>
      <c r="N995">
        <v>0.57138888799999998</v>
      </c>
      <c r="O995">
        <v>0</v>
      </c>
      <c r="P995">
        <v>122</v>
      </c>
      <c r="Q995">
        <v>0</v>
      </c>
      <c r="R995">
        <v>0</v>
      </c>
      <c r="S995">
        <v>0</v>
      </c>
      <c r="T995">
        <v>5</v>
      </c>
      <c r="U995">
        <v>0</v>
      </c>
      <c r="V995">
        <v>0</v>
      </c>
      <c r="W995">
        <v>0</v>
      </c>
      <c r="X995">
        <v>18.963403305046207</v>
      </c>
      <c r="Y995">
        <v>0</v>
      </c>
      <c r="Z995">
        <v>0</v>
      </c>
      <c r="AA995">
        <v>0</v>
      </c>
      <c r="AB995">
        <v>0.30998571564006666</v>
      </c>
      <c r="AC995">
        <v>0</v>
      </c>
      <c r="AD995">
        <v>0</v>
      </c>
      <c r="AE995">
        <v>19.273389020686274</v>
      </c>
    </row>
    <row r="996" spans="1:31" x14ac:dyDescent="0.25">
      <c r="A996">
        <v>2158385</v>
      </c>
      <c r="B996">
        <v>1</v>
      </c>
      <c r="C996" t="s">
        <v>80</v>
      </c>
      <c r="D996" t="s">
        <v>104</v>
      </c>
      <c r="E996" t="s">
        <v>146</v>
      </c>
      <c r="F996" t="s">
        <v>3126</v>
      </c>
      <c r="G996" t="s">
        <v>167</v>
      </c>
      <c r="H996" t="s">
        <v>143</v>
      </c>
      <c r="I996" t="s">
        <v>135</v>
      </c>
      <c r="J996" t="s">
        <v>136</v>
      </c>
      <c r="K996" t="s">
        <v>137</v>
      </c>
      <c r="L996" t="s">
        <v>3127</v>
      </c>
      <c r="M996" t="s">
        <v>3128</v>
      </c>
      <c r="N996">
        <v>3.5894444440000002</v>
      </c>
      <c r="O996">
        <v>0</v>
      </c>
      <c r="P996">
        <v>8</v>
      </c>
      <c r="Q996">
        <v>0</v>
      </c>
      <c r="R996">
        <v>5</v>
      </c>
      <c r="S996">
        <v>0</v>
      </c>
      <c r="T996">
        <v>17</v>
      </c>
      <c r="U996">
        <v>0</v>
      </c>
      <c r="V996">
        <v>0</v>
      </c>
      <c r="W996">
        <v>0</v>
      </c>
      <c r="X996">
        <v>15.441631360804397</v>
      </c>
      <c r="Y996">
        <v>0</v>
      </c>
      <c r="Z996">
        <v>8.3661467586336009</v>
      </c>
      <c r="AA996">
        <v>0</v>
      </c>
      <c r="AB996">
        <v>69.493529501812361</v>
      </c>
      <c r="AC996">
        <v>0</v>
      </c>
      <c r="AD996">
        <v>0</v>
      </c>
      <c r="AE996">
        <v>93.301307621250359</v>
      </c>
    </row>
    <row r="997" spans="1:31" x14ac:dyDescent="0.25">
      <c r="A997">
        <v>2158534</v>
      </c>
      <c r="B997">
        <v>1</v>
      </c>
      <c r="C997" t="s">
        <v>81</v>
      </c>
      <c r="D997" t="s">
        <v>113</v>
      </c>
      <c r="E997" t="s">
        <v>224</v>
      </c>
      <c r="F997" t="s">
        <v>3129</v>
      </c>
      <c r="G997" t="s">
        <v>142</v>
      </c>
      <c r="H997" t="s">
        <v>227</v>
      </c>
      <c r="I997" t="s">
        <v>148</v>
      </c>
      <c r="J997" t="s">
        <v>136</v>
      </c>
      <c r="K997" t="s">
        <v>137</v>
      </c>
      <c r="L997" t="s">
        <v>3130</v>
      </c>
      <c r="M997" t="s">
        <v>3131</v>
      </c>
      <c r="N997">
        <v>4.1111110999999999E-2</v>
      </c>
      <c r="O997">
        <v>0</v>
      </c>
      <c r="P997">
        <v>11684</v>
      </c>
      <c r="Q997">
        <v>2</v>
      </c>
      <c r="R997">
        <v>51</v>
      </c>
      <c r="S997">
        <v>7</v>
      </c>
      <c r="T997">
        <v>1941</v>
      </c>
      <c r="U997">
        <v>1</v>
      </c>
      <c r="V997">
        <v>5</v>
      </c>
      <c r="W997">
        <v>0</v>
      </c>
      <c r="X997">
        <v>145.51094194788519</v>
      </c>
      <c r="Y997">
        <v>7.7534965246866677E-2</v>
      </c>
      <c r="Z997">
        <v>0.21660215466340005</v>
      </c>
      <c r="AA997">
        <v>19.370467394521064</v>
      </c>
      <c r="AB997">
        <v>45.43732903018757</v>
      </c>
      <c r="AC997">
        <v>9.6989970029333339</v>
      </c>
      <c r="AD997">
        <v>0.42330732234536672</v>
      </c>
      <c r="AE997">
        <v>220.73517981778281</v>
      </c>
    </row>
    <row r="998" spans="1:31" x14ac:dyDescent="0.25">
      <c r="A998">
        <v>2157993</v>
      </c>
      <c r="B998">
        <v>1</v>
      </c>
      <c r="C998" t="s">
        <v>81</v>
      </c>
      <c r="D998" t="s">
        <v>122</v>
      </c>
      <c r="E998" t="s">
        <v>174</v>
      </c>
      <c r="F998" t="s">
        <v>3132</v>
      </c>
      <c r="G998" t="s">
        <v>187</v>
      </c>
      <c r="H998" t="s">
        <v>134</v>
      </c>
      <c r="I998" t="s">
        <v>135</v>
      </c>
      <c r="J998" t="s">
        <v>136</v>
      </c>
      <c r="K998" t="s">
        <v>137</v>
      </c>
      <c r="L998" t="s">
        <v>3133</v>
      </c>
      <c r="M998" t="s">
        <v>3134</v>
      </c>
      <c r="N998">
        <v>5.659444444</v>
      </c>
      <c r="O998">
        <v>0</v>
      </c>
      <c r="P998">
        <v>2</v>
      </c>
      <c r="Q998">
        <v>0</v>
      </c>
      <c r="R998">
        <v>0</v>
      </c>
      <c r="S998">
        <v>0</v>
      </c>
      <c r="T998">
        <v>1</v>
      </c>
      <c r="U998">
        <v>0</v>
      </c>
      <c r="V998">
        <v>0</v>
      </c>
      <c r="W998">
        <v>0</v>
      </c>
      <c r="X998">
        <v>1.1728953523987</v>
      </c>
      <c r="Y998">
        <v>0</v>
      </c>
      <c r="Z998">
        <v>0</v>
      </c>
      <c r="AA998">
        <v>0</v>
      </c>
      <c r="AB998">
        <v>3.4259181778240668</v>
      </c>
      <c r="AC998">
        <v>0</v>
      </c>
      <c r="AD998">
        <v>0</v>
      </c>
      <c r="AE998">
        <v>4.5988135302227668</v>
      </c>
    </row>
    <row r="999" spans="1:31" x14ac:dyDescent="0.25">
      <c r="A999">
        <v>2158597</v>
      </c>
      <c r="B999">
        <v>1</v>
      </c>
      <c r="C999" t="s">
        <v>81</v>
      </c>
      <c r="D999" t="s">
        <v>128</v>
      </c>
      <c r="E999" t="s">
        <v>174</v>
      </c>
      <c r="F999" t="s">
        <v>3135</v>
      </c>
      <c r="G999" t="s">
        <v>384</v>
      </c>
      <c r="H999" t="s">
        <v>134</v>
      </c>
      <c r="I999" t="s">
        <v>135</v>
      </c>
      <c r="J999" t="s">
        <v>136</v>
      </c>
      <c r="K999" t="s">
        <v>137</v>
      </c>
      <c r="L999" t="s">
        <v>3136</v>
      </c>
      <c r="M999" t="s">
        <v>3137</v>
      </c>
      <c r="N999">
        <v>1.6233333329999999</v>
      </c>
      <c r="O999">
        <v>0</v>
      </c>
      <c r="P999">
        <v>10</v>
      </c>
      <c r="Q999">
        <v>0</v>
      </c>
      <c r="R999">
        <v>0</v>
      </c>
      <c r="S999">
        <v>0</v>
      </c>
      <c r="T999">
        <v>2</v>
      </c>
      <c r="U999">
        <v>0</v>
      </c>
      <c r="V999">
        <v>0</v>
      </c>
      <c r="W999">
        <v>0</v>
      </c>
      <c r="X999">
        <v>2.0916912996202504</v>
      </c>
      <c r="Y999">
        <v>0</v>
      </c>
      <c r="Z999">
        <v>0</v>
      </c>
      <c r="AA999">
        <v>0</v>
      </c>
      <c r="AB999">
        <v>0.19046042945497499</v>
      </c>
      <c r="AC999">
        <v>0</v>
      </c>
      <c r="AD999">
        <v>0</v>
      </c>
      <c r="AE999">
        <v>2.2821517290752253</v>
      </c>
    </row>
    <row r="1000" spans="1:31" x14ac:dyDescent="0.25">
      <c r="A1000">
        <v>2158265</v>
      </c>
      <c r="B1000">
        <v>1</v>
      </c>
      <c r="C1000" t="s">
        <v>80</v>
      </c>
      <c r="D1000" t="s">
        <v>85</v>
      </c>
      <c r="E1000" t="s">
        <v>131</v>
      </c>
      <c r="F1000" t="s">
        <v>3138</v>
      </c>
      <c r="G1000" t="s">
        <v>133</v>
      </c>
      <c r="H1000" t="s">
        <v>134</v>
      </c>
      <c r="I1000" t="s">
        <v>135</v>
      </c>
      <c r="J1000" t="s">
        <v>136</v>
      </c>
      <c r="K1000" t="s">
        <v>137</v>
      </c>
      <c r="L1000" t="s">
        <v>3139</v>
      </c>
      <c r="M1000" t="s">
        <v>3140</v>
      </c>
      <c r="N1000">
        <v>5.8177777769999999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1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5.8980224683293336</v>
      </c>
      <c r="AC1000">
        <v>0</v>
      </c>
      <c r="AD1000">
        <v>0</v>
      </c>
      <c r="AE1000">
        <v>5.8980224683293336</v>
      </c>
    </row>
    <row r="1001" spans="1:31" x14ac:dyDescent="0.25">
      <c r="A1001">
        <v>2158242</v>
      </c>
      <c r="B1001">
        <v>1</v>
      </c>
      <c r="C1001" t="s">
        <v>80</v>
      </c>
      <c r="D1001" t="s">
        <v>109</v>
      </c>
      <c r="E1001" t="s">
        <v>174</v>
      </c>
      <c r="F1001" t="s">
        <v>3141</v>
      </c>
      <c r="G1001" t="s">
        <v>384</v>
      </c>
      <c r="H1001" t="s">
        <v>134</v>
      </c>
      <c r="I1001" t="s">
        <v>135</v>
      </c>
      <c r="J1001" t="s">
        <v>136</v>
      </c>
      <c r="K1001" t="s">
        <v>137</v>
      </c>
      <c r="L1001" t="s">
        <v>3142</v>
      </c>
      <c r="M1001" t="s">
        <v>3143</v>
      </c>
      <c r="N1001">
        <v>1.323611111</v>
      </c>
      <c r="O1001">
        <v>0</v>
      </c>
      <c r="P1001">
        <v>160</v>
      </c>
      <c r="Q1001">
        <v>0</v>
      </c>
      <c r="R1001">
        <v>1</v>
      </c>
      <c r="S1001">
        <v>0</v>
      </c>
      <c r="T1001">
        <v>6</v>
      </c>
      <c r="U1001">
        <v>0</v>
      </c>
      <c r="V1001">
        <v>0</v>
      </c>
      <c r="W1001">
        <v>0</v>
      </c>
      <c r="X1001">
        <v>32.846402990232633</v>
      </c>
      <c r="Y1001">
        <v>0</v>
      </c>
      <c r="Z1001">
        <v>0.31917798559833338</v>
      </c>
      <c r="AA1001">
        <v>0</v>
      </c>
      <c r="AB1001">
        <v>3.8603157562810977</v>
      </c>
      <c r="AC1001">
        <v>0</v>
      </c>
      <c r="AD1001">
        <v>0</v>
      </c>
      <c r="AE1001">
        <v>37.025896732112059</v>
      </c>
    </row>
    <row r="1002" spans="1:31" x14ac:dyDescent="0.25">
      <c r="A1002">
        <v>2157910</v>
      </c>
      <c r="B1002">
        <v>1</v>
      </c>
      <c r="C1002" t="s">
        <v>80</v>
      </c>
      <c r="D1002" t="s">
        <v>108</v>
      </c>
      <c r="E1002" t="s">
        <v>196</v>
      </c>
      <c r="F1002" t="s">
        <v>2601</v>
      </c>
      <c r="G1002" t="s">
        <v>142</v>
      </c>
      <c r="H1002" t="s">
        <v>143</v>
      </c>
      <c r="I1002" t="s">
        <v>148</v>
      </c>
      <c r="J1002" t="s">
        <v>136</v>
      </c>
      <c r="K1002" t="s">
        <v>137</v>
      </c>
      <c r="L1002" t="s">
        <v>3144</v>
      </c>
      <c r="M1002" t="s">
        <v>3145</v>
      </c>
      <c r="N1002">
        <v>1.3888888E-2</v>
      </c>
      <c r="O1002">
        <v>0</v>
      </c>
      <c r="P1002">
        <v>1818</v>
      </c>
      <c r="Q1002">
        <v>2</v>
      </c>
      <c r="R1002">
        <v>375</v>
      </c>
      <c r="S1002">
        <v>13</v>
      </c>
      <c r="T1002">
        <v>199</v>
      </c>
      <c r="U1002">
        <v>0</v>
      </c>
      <c r="V1002">
        <v>0</v>
      </c>
      <c r="W1002">
        <v>0</v>
      </c>
      <c r="X1002">
        <v>3.6070502855158426</v>
      </c>
      <c r="Y1002">
        <v>0.46197804161541661</v>
      </c>
      <c r="Z1002">
        <v>0.70663545473874978</v>
      </c>
      <c r="AA1002">
        <v>1.5118317585441665</v>
      </c>
      <c r="AB1002">
        <v>1.314836893375833</v>
      </c>
      <c r="AC1002">
        <v>0</v>
      </c>
      <c r="AD1002">
        <v>0</v>
      </c>
      <c r="AE1002">
        <v>7.6023324337900089</v>
      </c>
    </row>
    <row r="1003" spans="1:31" x14ac:dyDescent="0.25">
      <c r="A1003">
        <v>2158551</v>
      </c>
      <c r="B1003">
        <v>1</v>
      </c>
      <c r="C1003" t="s">
        <v>80</v>
      </c>
      <c r="D1003" t="s">
        <v>105</v>
      </c>
      <c r="E1003" t="s">
        <v>161</v>
      </c>
      <c r="F1003" t="s">
        <v>2969</v>
      </c>
      <c r="G1003" t="s">
        <v>183</v>
      </c>
      <c r="H1003" t="s">
        <v>134</v>
      </c>
      <c r="I1003" t="s">
        <v>135</v>
      </c>
      <c r="J1003" t="s">
        <v>136</v>
      </c>
      <c r="K1003" t="s">
        <v>137</v>
      </c>
      <c r="L1003" t="s">
        <v>3146</v>
      </c>
      <c r="M1003" t="s">
        <v>3147</v>
      </c>
      <c r="N1003">
        <v>0.47805555500000002</v>
      </c>
      <c r="O1003">
        <v>0</v>
      </c>
      <c r="P1003">
        <v>420</v>
      </c>
      <c r="Q1003">
        <v>0</v>
      </c>
      <c r="R1003">
        <v>0</v>
      </c>
      <c r="S1003">
        <v>0</v>
      </c>
      <c r="T1003">
        <v>4</v>
      </c>
      <c r="U1003">
        <v>0</v>
      </c>
      <c r="V1003">
        <v>0</v>
      </c>
      <c r="W1003">
        <v>0</v>
      </c>
      <c r="X1003">
        <v>63.426982544476047</v>
      </c>
      <c r="Y1003">
        <v>0</v>
      </c>
      <c r="Z1003">
        <v>0</v>
      </c>
      <c r="AA1003">
        <v>0</v>
      </c>
      <c r="AB1003">
        <v>3.924967151328</v>
      </c>
      <c r="AC1003">
        <v>0</v>
      </c>
      <c r="AD1003">
        <v>0</v>
      </c>
      <c r="AE1003">
        <v>67.351949695804052</v>
      </c>
    </row>
    <row r="1004" spans="1:31" x14ac:dyDescent="0.25">
      <c r="A1004">
        <v>2157741</v>
      </c>
      <c r="B1004">
        <v>1</v>
      </c>
      <c r="C1004" t="s">
        <v>80</v>
      </c>
      <c r="D1004" t="s">
        <v>111</v>
      </c>
      <c r="E1004" t="s">
        <v>206</v>
      </c>
      <c r="F1004" t="s">
        <v>519</v>
      </c>
      <c r="G1004" t="s">
        <v>187</v>
      </c>
      <c r="H1004" t="s">
        <v>134</v>
      </c>
      <c r="I1004" t="s">
        <v>135</v>
      </c>
      <c r="J1004" t="s">
        <v>136</v>
      </c>
      <c r="K1004" t="s">
        <v>137</v>
      </c>
      <c r="L1004" t="s">
        <v>3148</v>
      </c>
      <c r="M1004" t="s">
        <v>3149</v>
      </c>
      <c r="N1004">
        <v>4.0497222219999998</v>
      </c>
      <c r="O1004">
        <v>0</v>
      </c>
      <c r="P1004">
        <v>97</v>
      </c>
      <c r="Q1004">
        <v>0</v>
      </c>
      <c r="R1004">
        <v>0</v>
      </c>
      <c r="S1004">
        <v>0</v>
      </c>
      <c r="T1004">
        <v>5</v>
      </c>
      <c r="U1004">
        <v>0</v>
      </c>
      <c r="V1004">
        <v>0</v>
      </c>
      <c r="W1004">
        <v>0</v>
      </c>
      <c r="X1004">
        <v>71.713873283295499</v>
      </c>
      <c r="Y1004">
        <v>0</v>
      </c>
      <c r="Z1004">
        <v>0</v>
      </c>
      <c r="AA1004">
        <v>0</v>
      </c>
      <c r="AB1004">
        <v>1.1409920700260168</v>
      </c>
      <c r="AC1004">
        <v>0</v>
      </c>
      <c r="AD1004">
        <v>0</v>
      </c>
      <c r="AE1004">
        <v>72.854865353321514</v>
      </c>
    </row>
    <row r="1005" spans="1:31" x14ac:dyDescent="0.25">
      <c r="A1005">
        <v>2158405</v>
      </c>
      <c r="B1005">
        <v>1</v>
      </c>
      <c r="C1005" t="s">
        <v>81</v>
      </c>
      <c r="D1005" t="s">
        <v>120</v>
      </c>
      <c r="E1005" t="s">
        <v>174</v>
      </c>
      <c r="F1005" t="s">
        <v>3150</v>
      </c>
      <c r="G1005" t="s">
        <v>187</v>
      </c>
      <c r="H1005" t="s">
        <v>134</v>
      </c>
      <c r="I1005" t="s">
        <v>135</v>
      </c>
      <c r="J1005" t="s">
        <v>136</v>
      </c>
      <c r="K1005" t="s">
        <v>137</v>
      </c>
      <c r="L1005" t="s">
        <v>3151</v>
      </c>
      <c r="M1005" t="s">
        <v>3152</v>
      </c>
      <c r="N1005">
        <v>0.42388888800000002</v>
      </c>
      <c r="O1005">
        <v>0</v>
      </c>
      <c r="P1005">
        <v>77</v>
      </c>
      <c r="Q1005">
        <v>0</v>
      </c>
      <c r="R1005">
        <v>0</v>
      </c>
      <c r="S1005">
        <v>0</v>
      </c>
      <c r="T1005">
        <v>1</v>
      </c>
      <c r="U1005">
        <v>0</v>
      </c>
      <c r="V1005">
        <v>0</v>
      </c>
      <c r="W1005">
        <v>0</v>
      </c>
      <c r="X1005">
        <v>8.7541430981206982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8.7541430981206982</v>
      </c>
    </row>
    <row r="1006" spans="1:31" x14ac:dyDescent="0.25">
      <c r="A1006">
        <v>2158196</v>
      </c>
      <c r="B1006">
        <v>1</v>
      </c>
      <c r="C1006" t="s">
        <v>81</v>
      </c>
      <c r="D1006" t="s">
        <v>123</v>
      </c>
      <c r="E1006" t="s">
        <v>131</v>
      </c>
      <c r="F1006" t="s">
        <v>3153</v>
      </c>
      <c r="G1006" t="s">
        <v>152</v>
      </c>
      <c r="H1006" t="s">
        <v>134</v>
      </c>
      <c r="I1006" t="s">
        <v>135</v>
      </c>
      <c r="J1006" t="s">
        <v>136</v>
      </c>
      <c r="K1006" t="s">
        <v>137</v>
      </c>
      <c r="L1006" t="s">
        <v>3154</v>
      </c>
      <c r="M1006" t="s">
        <v>3155</v>
      </c>
      <c r="N1006">
        <v>3.5830555550000001</v>
      </c>
      <c r="O1006">
        <v>0</v>
      </c>
      <c r="P1006">
        <v>2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0.73363985936279996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0.73363985936279996</v>
      </c>
    </row>
    <row r="1007" spans="1:31" x14ac:dyDescent="0.25">
      <c r="A1007">
        <v>2157764</v>
      </c>
      <c r="B1007">
        <v>1</v>
      </c>
      <c r="C1007" t="s">
        <v>81</v>
      </c>
      <c r="D1007" t="s">
        <v>118</v>
      </c>
      <c r="E1007" t="s">
        <v>174</v>
      </c>
      <c r="F1007" t="s">
        <v>3156</v>
      </c>
      <c r="G1007" t="s">
        <v>187</v>
      </c>
      <c r="H1007" t="s">
        <v>134</v>
      </c>
      <c r="I1007" t="s">
        <v>135</v>
      </c>
      <c r="J1007" t="s">
        <v>136</v>
      </c>
      <c r="K1007" t="s">
        <v>137</v>
      </c>
      <c r="L1007" t="s">
        <v>3157</v>
      </c>
      <c r="M1007" t="s">
        <v>3158</v>
      </c>
      <c r="N1007">
        <v>0.47166666600000001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1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1.2774073652408751</v>
      </c>
      <c r="AC1007">
        <v>0</v>
      </c>
      <c r="AD1007">
        <v>0</v>
      </c>
      <c r="AE1007">
        <v>1.2774073652408751</v>
      </c>
    </row>
    <row r="1008" spans="1:31" x14ac:dyDescent="0.25">
      <c r="A1008">
        <v>2158451</v>
      </c>
      <c r="B1008">
        <v>1</v>
      </c>
      <c r="C1008" t="s">
        <v>80</v>
      </c>
      <c r="D1008" t="s">
        <v>100</v>
      </c>
      <c r="E1008" t="s">
        <v>174</v>
      </c>
      <c r="F1008" t="s">
        <v>3159</v>
      </c>
      <c r="G1008" t="s">
        <v>384</v>
      </c>
      <c r="H1008" t="s">
        <v>134</v>
      </c>
      <c r="I1008" t="s">
        <v>135</v>
      </c>
      <c r="J1008" t="s">
        <v>136</v>
      </c>
      <c r="K1008" t="s">
        <v>137</v>
      </c>
      <c r="L1008" t="s">
        <v>3160</v>
      </c>
      <c r="M1008" t="s">
        <v>3161</v>
      </c>
      <c r="N1008">
        <v>0.80805555500000004</v>
      </c>
      <c r="O1008">
        <v>0</v>
      </c>
      <c r="P1008">
        <v>123</v>
      </c>
      <c r="Q1008">
        <v>0</v>
      </c>
      <c r="R1008">
        <v>0</v>
      </c>
      <c r="S1008">
        <v>0</v>
      </c>
      <c r="T1008">
        <v>1</v>
      </c>
      <c r="U1008">
        <v>0</v>
      </c>
      <c r="V1008">
        <v>0</v>
      </c>
      <c r="W1008">
        <v>0</v>
      </c>
      <c r="X1008">
        <v>15.343179701850275</v>
      </c>
      <c r="Y1008">
        <v>0</v>
      </c>
      <c r="Z1008">
        <v>0</v>
      </c>
      <c r="AA1008">
        <v>0</v>
      </c>
      <c r="AB1008">
        <v>9.1135951912500006E-3</v>
      </c>
      <c r="AC1008">
        <v>0</v>
      </c>
      <c r="AD1008">
        <v>0</v>
      </c>
      <c r="AE1008">
        <v>15.352293297041525</v>
      </c>
    </row>
    <row r="1009" spans="1:31" x14ac:dyDescent="0.25">
      <c r="A1009">
        <v>2158010</v>
      </c>
      <c r="B1009">
        <v>1</v>
      </c>
      <c r="C1009" t="s">
        <v>81</v>
      </c>
      <c r="D1009" t="s">
        <v>118</v>
      </c>
      <c r="E1009" t="s">
        <v>146</v>
      </c>
      <c r="F1009" t="s">
        <v>3162</v>
      </c>
      <c r="G1009" t="s">
        <v>662</v>
      </c>
      <c r="H1009" t="s">
        <v>143</v>
      </c>
      <c r="I1009" t="s">
        <v>135</v>
      </c>
      <c r="J1009" t="s">
        <v>136</v>
      </c>
      <c r="K1009" t="s">
        <v>137</v>
      </c>
      <c r="L1009" t="s">
        <v>3163</v>
      </c>
      <c r="M1009" t="s">
        <v>3164</v>
      </c>
      <c r="N1009">
        <v>4.9708333329999999</v>
      </c>
      <c r="O1009">
        <v>0</v>
      </c>
      <c r="P1009">
        <v>98</v>
      </c>
      <c r="Q1009">
        <v>0</v>
      </c>
      <c r="R1009">
        <v>1</v>
      </c>
      <c r="S1009">
        <v>0</v>
      </c>
      <c r="T1009">
        <v>6</v>
      </c>
      <c r="U1009">
        <v>0</v>
      </c>
      <c r="V1009">
        <v>0</v>
      </c>
      <c r="W1009">
        <v>0</v>
      </c>
      <c r="X1009">
        <v>108.49465279727238</v>
      </c>
      <c r="Y1009">
        <v>0</v>
      </c>
      <c r="Z1009">
        <v>2.8169066125489337</v>
      </c>
      <c r="AA1009">
        <v>0</v>
      </c>
      <c r="AB1009">
        <v>5.7800768350954019</v>
      </c>
      <c r="AC1009">
        <v>0</v>
      </c>
      <c r="AD1009">
        <v>0</v>
      </c>
      <c r="AE1009">
        <v>117.09163624491671</v>
      </c>
    </row>
    <row r="1010" spans="1:31" x14ac:dyDescent="0.25">
      <c r="A1010">
        <v>2158259</v>
      </c>
      <c r="B1010">
        <v>1</v>
      </c>
      <c r="C1010" t="s">
        <v>81</v>
      </c>
      <c r="D1010" t="s">
        <v>118</v>
      </c>
      <c r="E1010" t="s">
        <v>206</v>
      </c>
      <c r="F1010" t="s">
        <v>3165</v>
      </c>
      <c r="G1010" t="s">
        <v>246</v>
      </c>
      <c r="H1010" t="s">
        <v>134</v>
      </c>
      <c r="I1010" t="s">
        <v>135</v>
      </c>
      <c r="J1010" t="s">
        <v>136</v>
      </c>
      <c r="K1010" t="s">
        <v>137</v>
      </c>
      <c r="L1010" t="s">
        <v>3166</v>
      </c>
      <c r="M1010" t="s">
        <v>3167</v>
      </c>
      <c r="N1010">
        <v>1.680555555</v>
      </c>
      <c r="O1010">
        <v>0</v>
      </c>
      <c r="P1010">
        <v>4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1.1738712895821337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1.1738712895821337</v>
      </c>
    </row>
    <row r="1011" spans="1:31" x14ac:dyDescent="0.25">
      <c r="A1011">
        <v>2157973</v>
      </c>
      <c r="B1011">
        <v>1</v>
      </c>
      <c r="C1011" t="s">
        <v>80</v>
      </c>
      <c r="D1011" t="s">
        <v>93</v>
      </c>
      <c r="E1011" t="s">
        <v>140</v>
      </c>
      <c r="F1011" t="s">
        <v>3168</v>
      </c>
      <c r="G1011" t="s">
        <v>2752</v>
      </c>
      <c r="H1011" t="s">
        <v>143</v>
      </c>
      <c r="I1011" t="s">
        <v>135</v>
      </c>
      <c r="J1011" t="s">
        <v>136</v>
      </c>
      <c r="K1011" t="s">
        <v>137</v>
      </c>
      <c r="L1011" t="s">
        <v>3169</v>
      </c>
      <c r="M1011" t="s">
        <v>3170</v>
      </c>
      <c r="N1011">
        <v>2.3136111110000002</v>
      </c>
      <c r="O1011">
        <v>1</v>
      </c>
      <c r="P1011">
        <v>86</v>
      </c>
      <c r="Q1011">
        <v>10</v>
      </c>
      <c r="R1011">
        <v>139</v>
      </c>
      <c r="S1011">
        <v>2</v>
      </c>
      <c r="T1011">
        <v>51</v>
      </c>
      <c r="U1011">
        <v>3</v>
      </c>
      <c r="V1011">
        <v>0</v>
      </c>
      <c r="W1011">
        <v>0.26296935610666672</v>
      </c>
      <c r="X1011">
        <v>62.636699156773076</v>
      </c>
      <c r="Y1011">
        <v>30.553099937815556</v>
      </c>
      <c r="Z1011">
        <v>155.08292317449917</v>
      </c>
      <c r="AA1011">
        <v>92.120704226173572</v>
      </c>
      <c r="AB1011">
        <v>61.348600391620515</v>
      </c>
      <c r="AC1011">
        <v>384.28678078884104</v>
      </c>
      <c r="AD1011">
        <v>0</v>
      </c>
      <c r="AE1011">
        <v>786.29177703182961</v>
      </c>
    </row>
    <row r="1012" spans="1:31" x14ac:dyDescent="0.25">
      <c r="A1012">
        <v>2158305</v>
      </c>
      <c r="B1012">
        <v>1</v>
      </c>
      <c r="C1012" t="s">
        <v>80</v>
      </c>
      <c r="D1012" t="s">
        <v>93</v>
      </c>
      <c r="E1012" t="s">
        <v>131</v>
      </c>
      <c r="F1012" t="s">
        <v>3171</v>
      </c>
      <c r="G1012" t="s">
        <v>231</v>
      </c>
      <c r="H1012" t="s">
        <v>134</v>
      </c>
      <c r="I1012" t="s">
        <v>135</v>
      </c>
      <c r="J1012" t="s">
        <v>136</v>
      </c>
      <c r="K1012" t="s">
        <v>137</v>
      </c>
      <c r="L1012" t="s">
        <v>3172</v>
      </c>
      <c r="M1012" t="s">
        <v>3173</v>
      </c>
      <c r="N1012">
        <v>4.8425000000000002</v>
      </c>
      <c r="O1012">
        <v>0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12.2376662780448</v>
      </c>
      <c r="AA1012">
        <v>0</v>
      </c>
      <c r="AB1012">
        <v>0</v>
      </c>
      <c r="AC1012">
        <v>0</v>
      </c>
      <c r="AD1012">
        <v>0</v>
      </c>
      <c r="AE1012">
        <v>12.2376662780448</v>
      </c>
    </row>
    <row r="1013" spans="1:31" x14ac:dyDescent="0.25">
      <c r="A1013">
        <v>2158511</v>
      </c>
      <c r="B1013">
        <v>1</v>
      </c>
      <c r="C1013" t="s">
        <v>80</v>
      </c>
      <c r="D1013" t="s">
        <v>99</v>
      </c>
      <c r="E1013" t="s">
        <v>174</v>
      </c>
      <c r="F1013" t="s">
        <v>3174</v>
      </c>
      <c r="G1013" t="s">
        <v>187</v>
      </c>
      <c r="H1013" t="s">
        <v>134</v>
      </c>
      <c r="I1013" t="s">
        <v>135</v>
      </c>
      <c r="J1013" t="s">
        <v>136</v>
      </c>
      <c r="K1013" t="s">
        <v>137</v>
      </c>
      <c r="L1013" t="s">
        <v>3175</v>
      </c>
      <c r="M1013" t="s">
        <v>3176</v>
      </c>
      <c r="N1013">
        <v>8.2327777770000008</v>
      </c>
      <c r="O1013">
        <v>0</v>
      </c>
      <c r="P1013">
        <v>57</v>
      </c>
      <c r="Q1013">
        <v>0</v>
      </c>
      <c r="R1013">
        <v>0</v>
      </c>
      <c r="S1013">
        <v>0</v>
      </c>
      <c r="T1013">
        <v>14</v>
      </c>
      <c r="U1013">
        <v>0</v>
      </c>
      <c r="V1013">
        <v>0</v>
      </c>
      <c r="W1013">
        <v>0</v>
      </c>
      <c r="X1013">
        <v>113.95876050925436</v>
      </c>
      <c r="Y1013">
        <v>0</v>
      </c>
      <c r="Z1013">
        <v>0</v>
      </c>
      <c r="AA1013">
        <v>0</v>
      </c>
      <c r="AB1013">
        <v>38.179315110566215</v>
      </c>
      <c r="AC1013">
        <v>0</v>
      </c>
      <c r="AD1013">
        <v>0</v>
      </c>
      <c r="AE1013">
        <v>152.13807561982057</v>
      </c>
    </row>
    <row r="1014" spans="1:31" x14ac:dyDescent="0.25">
      <c r="A1014">
        <v>2158113</v>
      </c>
      <c r="B1014">
        <v>1</v>
      </c>
      <c r="C1014" t="s">
        <v>80</v>
      </c>
      <c r="D1014" t="s">
        <v>99</v>
      </c>
      <c r="E1014" t="s">
        <v>174</v>
      </c>
      <c r="F1014" t="s">
        <v>3177</v>
      </c>
      <c r="G1014" t="s">
        <v>163</v>
      </c>
      <c r="H1014" t="s">
        <v>134</v>
      </c>
      <c r="I1014" t="s">
        <v>135</v>
      </c>
      <c r="J1014" t="s">
        <v>136</v>
      </c>
      <c r="K1014" t="s">
        <v>137</v>
      </c>
      <c r="L1014" t="s">
        <v>3178</v>
      </c>
      <c r="M1014" t="s">
        <v>3179</v>
      </c>
      <c r="N1014">
        <v>4.01</v>
      </c>
      <c r="O1014">
        <v>0</v>
      </c>
      <c r="P1014">
        <v>24</v>
      </c>
      <c r="Q1014">
        <v>0</v>
      </c>
      <c r="R1014">
        <v>0</v>
      </c>
      <c r="S1014">
        <v>0</v>
      </c>
      <c r="T1014">
        <v>5</v>
      </c>
      <c r="U1014">
        <v>0</v>
      </c>
      <c r="V1014">
        <v>0</v>
      </c>
      <c r="W1014">
        <v>0</v>
      </c>
      <c r="X1014">
        <v>19.705784904948125</v>
      </c>
      <c r="Y1014">
        <v>0</v>
      </c>
      <c r="Z1014">
        <v>0</v>
      </c>
      <c r="AA1014">
        <v>0</v>
      </c>
      <c r="AB1014">
        <v>23.727913915840155</v>
      </c>
      <c r="AC1014">
        <v>0</v>
      </c>
      <c r="AD1014">
        <v>0</v>
      </c>
      <c r="AE1014">
        <v>43.43369882078828</v>
      </c>
    </row>
    <row r="1015" spans="1:31" x14ac:dyDescent="0.25">
      <c r="A1015">
        <v>2157824</v>
      </c>
      <c r="B1015">
        <v>1</v>
      </c>
      <c r="C1015" t="s">
        <v>80</v>
      </c>
      <c r="D1015" t="s">
        <v>107</v>
      </c>
      <c r="E1015" t="s">
        <v>206</v>
      </c>
      <c r="F1015" t="s">
        <v>3180</v>
      </c>
      <c r="G1015" t="s">
        <v>187</v>
      </c>
      <c r="H1015" t="s">
        <v>134</v>
      </c>
      <c r="I1015" t="s">
        <v>135</v>
      </c>
      <c r="J1015" t="s">
        <v>136</v>
      </c>
      <c r="K1015" t="s">
        <v>137</v>
      </c>
      <c r="L1015" t="s">
        <v>3181</v>
      </c>
      <c r="M1015" t="s">
        <v>3182</v>
      </c>
      <c r="N1015">
        <v>0.64416666600000005</v>
      </c>
      <c r="O1015">
        <v>0</v>
      </c>
      <c r="P1015">
        <v>53</v>
      </c>
      <c r="Q1015">
        <v>0</v>
      </c>
      <c r="R1015">
        <v>0</v>
      </c>
      <c r="S1015">
        <v>0</v>
      </c>
      <c r="T1015">
        <v>14</v>
      </c>
      <c r="U1015">
        <v>0</v>
      </c>
      <c r="V1015">
        <v>0</v>
      </c>
      <c r="W1015">
        <v>0</v>
      </c>
      <c r="X1015">
        <v>5.1738353708671765</v>
      </c>
      <c r="Y1015">
        <v>0</v>
      </c>
      <c r="Z1015">
        <v>0</v>
      </c>
      <c r="AA1015">
        <v>0</v>
      </c>
      <c r="AB1015">
        <v>5.885608937000832</v>
      </c>
      <c r="AC1015">
        <v>0</v>
      </c>
      <c r="AD1015">
        <v>0</v>
      </c>
      <c r="AE1015">
        <v>11.059444307868009</v>
      </c>
    </row>
    <row r="1016" spans="1:31" x14ac:dyDescent="0.25">
      <c r="A1016">
        <v>2158119</v>
      </c>
      <c r="B1016">
        <v>1</v>
      </c>
      <c r="C1016" t="s">
        <v>80</v>
      </c>
      <c r="D1016" t="s">
        <v>96</v>
      </c>
      <c r="E1016" t="s">
        <v>131</v>
      </c>
      <c r="F1016" t="s">
        <v>3183</v>
      </c>
      <c r="G1016" t="s">
        <v>171</v>
      </c>
      <c r="H1016" t="s">
        <v>134</v>
      </c>
      <c r="I1016" t="s">
        <v>135</v>
      </c>
      <c r="J1016" t="s">
        <v>136</v>
      </c>
      <c r="K1016" t="s">
        <v>137</v>
      </c>
      <c r="L1016" t="s">
        <v>3184</v>
      </c>
      <c r="M1016" t="s">
        <v>3185</v>
      </c>
      <c r="N1016">
        <v>4.0466666660000001</v>
      </c>
      <c r="O1016">
        <v>0</v>
      </c>
      <c r="P1016">
        <v>1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15.788233506643003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15.788233506643003</v>
      </c>
    </row>
    <row r="1017" spans="1:31" x14ac:dyDescent="0.25">
      <c r="A1017">
        <v>2158557</v>
      </c>
      <c r="B1017">
        <v>1</v>
      </c>
      <c r="C1017" t="s">
        <v>80</v>
      </c>
      <c r="D1017" t="s">
        <v>108</v>
      </c>
      <c r="E1017" t="s">
        <v>174</v>
      </c>
      <c r="F1017" t="s">
        <v>3186</v>
      </c>
      <c r="G1017" t="s">
        <v>187</v>
      </c>
      <c r="H1017" t="s">
        <v>134</v>
      </c>
      <c r="I1017" t="s">
        <v>135</v>
      </c>
      <c r="J1017" t="s">
        <v>136</v>
      </c>
      <c r="K1017" t="s">
        <v>137</v>
      </c>
      <c r="L1017" t="s">
        <v>3187</v>
      </c>
      <c r="M1017" t="s">
        <v>3188</v>
      </c>
      <c r="N1017">
        <v>9.7324999999999999</v>
      </c>
      <c r="O1017">
        <v>0</v>
      </c>
      <c r="P1017">
        <v>28</v>
      </c>
      <c r="Q1017">
        <v>0</v>
      </c>
      <c r="R1017">
        <v>0</v>
      </c>
      <c r="S1017">
        <v>0</v>
      </c>
      <c r="T1017">
        <v>6</v>
      </c>
      <c r="U1017">
        <v>0</v>
      </c>
      <c r="V1017">
        <v>0</v>
      </c>
      <c r="W1017">
        <v>0</v>
      </c>
      <c r="X1017">
        <v>86.78791542570886</v>
      </c>
      <c r="Y1017">
        <v>0</v>
      </c>
      <c r="Z1017">
        <v>0</v>
      </c>
      <c r="AA1017">
        <v>0</v>
      </c>
      <c r="AB1017">
        <v>12.379797810447133</v>
      </c>
      <c r="AC1017">
        <v>0</v>
      </c>
      <c r="AD1017">
        <v>0</v>
      </c>
      <c r="AE1017">
        <v>99.16771323615599</v>
      </c>
    </row>
    <row r="1018" spans="1:31" x14ac:dyDescent="0.25">
      <c r="A1018">
        <v>2157870</v>
      </c>
      <c r="B1018">
        <v>1</v>
      </c>
      <c r="C1018" t="s">
        <v>80</v>
      </c>
      <c r="D1018" t="s">
        <v>106</v>
      </c>
      <c r="E1018" t="s">
        <v>146</v>
      </c>
      <c r="F1018" t="s">
        <v>3189</v>
      </c>
      <c r="G1018" t="s">
        <v>167</v>
      </c>
      <c r="H1018" t="s">
        <v>143</v>
      </c>
      <c r="I1018" t="s">
        <v>135</v>
      </c>
      <c r="J1018" t="s">
        <v>136</v>
      </c>
      <c r="K1018" t="s">
        <v>137</v>
      </c>
      <c r="L1018" t="s">
        <v>3190</v>
      </c>
      <c r="M1018" t="s">
        <v>3191</v>
      </c>
      <c r="N1018">
        <v>4.4924999999999997</v>
      </c>
      <c r="O1018">
        <v>0</v>
      </c>
      <c r="P1018">
        <v>84</v>
      </c>
      <c r="Q1018">
        <v>0</v>
      </c>
      <c r="R1018">
        <v>4</v>
      </c>
      <c r="S1018">
        <v>0</v>
      </c>
      <c r="T1018">
        <v>6</v>
      </c>
      <c r="U1018">
        <v>0</v>
      </c>
      <c r="V1018">
        <v>0</v>
      </c>
      <c r="W1018">
        <v>0</v>
      </c>
      <c r="X1018">
        <v>96.917227708576419</v>
      </c>
      <c r="Y1018">
        <v>0</v>
      </c>
      <c r="Z1018">
        <v>4.3547426471928006</v>
      </c>
      <c r="AA1018">
        <v>0</v>
      </c>
      <c r="AB1018">
        <v>69.209065200441017</v>
      </c>
      <c r="AC1018">
        <v>0</v>
      </c>
      <c r="AD1018">
        <v>0</v>
      </c>
      <c r="AE1018">
        <v>170.48103555621023</v>
      </c>
    </row>
    <row r="1019" spans="1:31" x14ac:dyDescent="0.25">
      <c r="A1019">
        <v>2158182</v>
      </c>
      <c r="B1019">
        <v>1</v>
      </c>
      <c r="C1019" t="s">
        <v>80</v>
      </c>
      <c r="D1019" t="s">
        <v>90</v>
      </c>
      <c r="E1019" t="s">
        <v>224</v>
      </c>
      <c r="F1019" t="s">
        <v>3192</v>
      </c>
      <c r="G1019" t="s">
        <v>142</v>
      </c>
      <c r="H1019" t="s">
        <v>143</v>
      </c>
      <c r="I1019" t="s">
        <v>135</v>
      </c>
      <c r="J1019" t="s">
        <v>136</v>
      </c>
      <c r="K1019" t="s">
        <v>137</v>
      </c>
      <c r="L1019" t="s">
        <v>3193</v>
      </c>
      <c r="M1019" t="s">
        <v>3194</v>
      </c>
      <c r="N1019">
        <v>1.598055555</v>
      </c>
      <c r="O1019">
        <v>0</v>
      </c>
      <c r="P1019">
        <v>1670</v>
      </c>
      <c r="Q1019">
        <v>0</v>
      </c>
      <c r="R1019">
        <v>0</v>
      </c>
      <c r="S1019">
        <v>0</v>
      </c>
      <c r="T1019">
        <v>179</v>
      </c>
      <c r="U1019">
        <v>0</v>
      </c>
      <c r="V1019">
        <v>1</v>
      </c>
      <c r="W1019">
        <v>0</v>
      </c>
      <c r="X1019">
        <v>770.14032857899917</v>
      </c>
      <c r="Y1019">
        <v>0</v>
      </c>
      <c r="Z1019">
        <v>0</v>
      </c>
      <c r="AA1019">
        <v>0</v>
      </c>
      <c r="AB1019">
        <v>180.62656416192496</v>
      </c>
      <c r="AC1019">
        <v>0</v>
      </c>
      <c r="AD1019">
        <v>1.63353207819025</v>
      </c>
      <c r="AE1019">
        <v>952.40042481911439</v>
      </c>
    </row>
    <row r="1020" spans="1:31" x14ac:dyDescent="0.25">
      <c r="A1020">
        <v>2158016</v>
      </c>
      <c r="B1020">
        <v>1</v>
      </c>
      <c r="C1020" t="s">
        <v>81</v>
      </c>
      <c r="D1020" t="s">
        <v>122</v>
      </c>
      <c r="E1020" t="s">
        <v>146</v>
      </c>
      <c r="F1020" t="s">
        <v>3195</v>
      </c>
      <c r="G1020" t="s">
        <v>3196</v>
      </c>
      <c r="H1020" t="s">
        <v>143</v>
      </c>
      <c r="I1020" t="s">
        <v>135</v>
      </c>
      <c r="J1020" t="s">
        <v>136</v>
      </c>
      <c r="K1020" t="s">
        <v>137</v>
      </c>
      <c r="L1020" t="s">
        <v>3197</v>
      </c>
      <c r="M1020" t="s">
        <v>3198</v>
      </c>
      <c r="N1020">
        <v>10.705277776999999</v>
      </c>
      <c r="O1020">
        <v>0</v>
      </c>
      <c r="P1020">
        <v>9</v>
      </c>
      <c r="Q1020">
        <v>0</v>
      </c>
      <c r="R1020">
        <v>0</v>
      </c>
      <c r="S1020">
        <v>0</v>
      </c>
      <c r="T1020">
        <v>1</v>
      </c>
      <c r="U1020">
        <v>0</v>
      </c>
      <c r="V1020">
        <v>0</v>
      </c>
      <c r="W1020">
        <v>0</v>
      </c>
      <c r="X1020">
        <v>8.2882905833858143</v>
      </c>
      <c r="Y1020">
        <v>0</v>
      </c>
      <c r="Z1020">
        <v>0</v>
      </c>
      <c r="AA1020">
        <v>0</v>
      </c>
      <c r="AB1020">
        <v>0.12985310495065</v>
      </c>
      <c r="AC1020">
        <v>0</v>
      </c>
      <c r="AD1020">
        <v>0</v>
      </c>
      <c r="AE1020">
        <v>8.418143688336464</v>
      </c>
    </row>
    <row r="1021" spans="1:31" x14ac:dyDescent="0.25">
      <c r="A1021">
        <v>2157804</v>
      </c>
      <c r="B1021">
        <v>1</v>
      </c>
      <c r="C1021" t="s">
        <v>80</v>
      </c>
      <c r="D1021" t="s">
        <v>103</v>
      </c>
      <c r="E1021" t="s">
        <v>140</v>
      </c>
      <c r="F1021" t="s">
        <v>3199</v>
      </c>
      <c r="G1021" t="s">
        <v>142</v>
      </c>
      <c r="H1021" t="s">
        <v>143</v>
      </c>
      <c r="I1021" t="s">
        <v>135</v>
      </c>
      <c r="J1021" t="s">
        <v>136</v>
      </c>
      <c r="K1021" t="s">
        <v>137</v>
      </c>
      <c r="L1021" t="s">
        <v>3200</v>
      </c>
      <c r="M1021" t="s">
        <v>3201</v>
      </c>
      <c r="N1021">
        <v>0.80833333299999999</v>
      </c>
      <c r="O1021">
        <v>0</v>
      </c>
      <c r="P1021">
        <v>4801</v>
      </c>
      <c r="Q1021">
        <v>6</v>
      </c>
      <c r="R1021">
        <v>34</v>
      </c>
      <c r="S1021">
        <v>13</v>
      </c>
      <c r="T1021">
        <v>352</v>
      </c>
      <c r="U1021">
        <v>26</v>
      </c>
      <c r="V1021">
        <v>1</v>
      </c>
      <c r="W1021">
        <v>0</v>
      </c>
      <c r="X1021">
        <v>574.23431098384708</v>
      </c>
      <c r="Y1021">
        <v>105.01744182146798</v>
      </c>
      <c r="Z1021">
        <v>5.9808375759763335</v>
      </c>
      <c r="AA1021">
        <v>239.80029518041823</v>
      </c>
      <c r="AB1021">
        <v>190.70272451266786</v>
      </c>
      <c r="AC1021">
        <v>1475.7797524651735</v>
      </c>
      <c r="AD1021">
        <v>15.511509676991002</v>
      </c>
      <c r="AE1021">
        <v>2607.026872216542</v>
      </c>
    </row>
    <row r="1022" spans="1:31" x14ac:dyDescent="0.25">
      <c r="A1022">
        <v>2158468</v>
      </c>
      <c r="B1022">
        <v>1</v>
      </c>
      <c r="C1022" t="s">
        <v>81</v>
      </c>
      <c r="D1022" t="s">
        <v>128</v>
      </c>
      <c r="E1022" t="s">
        <v>131</v>
      </c>
      <c r="F1022" t="s">
        <v>3202</v>
      </c>
      <c r="G1022" t="s">
        <v>152</v>
      </c>
      <c r="H1022" t="s">
        <v>134</v>
      </c>
      <c r="I1022" t="s">
        <v>135</v>
      </c>
      <c r="J1022" t="s">
        <v>136</v>
      </c>
      <c r="K1022" t="s">
        <v>137</v>
      </c>
      <c r="L1022" t="s">
        <v>3203</v>
      </c>
      <c r="M1022" t="s">
        <v>3204</v>
      </c>
      <c r="N1022">
        <v>0.72166666599999996</v>
      </c>
      <c r="O1022">
        <v>0</v>
      </c>
      <c r="P1022">
        <v>7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1.3810167890266503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1.3810167890266503</v>
      </c>
    </row>
    <row r="1023" spans="1:31" x14ac:dyDescent="0.25">
      <c r="A1023">
        <v>2158345</v>
      </c>
      <c r="B1023">
        <v>1</v>
      </c>
      <c r="C1023" t="s">
        <v>80</v>
      </c>
      <c r="D1023" t="s">
        <v>83</v>
      </c>
      <c r="E1023" t="s">
        <v>174</v>
      </c>
      <c r="F1023" t="s">
        <v>3205</v>
      </c>
      <c r="G1023" t="s">
        <v>328</v>
      </c>
      <c r="H1023" t="s">
        <v>134</v>
      </c>
      <c r="I1023" t="s">
        <v>135</v>
      </c>
      <c r="J1023" t="s">
        <v>136</v>
      </c>
      <c r="K1023" t="s">
        <v>137</v>
      </c>
      <c r="L1023" t="s">
        <v>3206</v>
      </c>
      <c r="M1023" t="s">
        <v>3207</v>
      </c>
      <c r="N1023">
        <v>1.7124999999999999</v>
      </c>
      <c r="O1023">
        <v>0</v>
      </c>
      <c r="P1023">
        <v>39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18.862577509823993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18.862577509823993</v>
      </c>
    </row>
    <row r="1024" spans="1:31" x14ac:dyDescent="0.25">
      <c r="A1024">
        <v>2158302</v>
      </c>
      <c r="B1024">
        <v>1</v>
      </c>
      <c r="C1024" t="s">
        <v>80</v>
      </c>
      <c r="D1024" t="s">
        <v>97</v>
      </c>
      <c r="E1024" t="s">
        <v>174</v>
      </c>
      <c r="F1024" t="s">
        <v>3208</v>
      </c>
      <c r="G1024" t="s">
        <v>384</v>
      </c>
      <c r="H1024" t="s">
        <v>134</v>
      </c>
      <c r="I1024" t="s">
        <v>135</v>
      </c>
      <c r="J1024" t="s">
        <v>136</v>
      </c>
      <c r="K1024" t="s">
        <v>137</v>
      </c>
      <c r="L1024" t="s">
        <v>3209</v>
      </c>
      <c r="M1024" t="s">
        <v>3210</v>
      </c>
      <c r="N1024">
        <v>4.8716666660000003</v>
      </c>
      <c r="O1024">
        <v>0</v>
      </c>
      <c r="P1024">
        <v>49</v>
      </c>
      <c r="Q1024">
        <v>0</v>
      </c>
      <c r="R1024">
        <v>8</v>
      </c>
      <c r="S1024">
        <v>0</v>
      </c>
      <c r="T1024">
        <v>3</v>
      </c>
      <c r="U1024">
        <v>0</v>
      </c>
      <c r="V1024">
        <v>0</v>
      </c>
      <c r="W1024">
        <v>0</v>
      </c>
      <c r="X1024">
        <v>93.064479871108816</v>
      </c>
      <c r="Y1024">
        <v>0</v>
      </c>
      <c r="Z1024">
        <v>16.299356281614394</v>
      </c>
      <c r="AA1024">
        <v>0</v>
      </c>
      <c r="AB1024">
        <v>0.27295730682053337</v>
      </c>
      <c r="AC1024">
        <v>0</v>
      </c>
      <c r="AD1024">
        <v>0</v>
      </c>
      <c r="AE1024">
        <v>109.63679345954374</v>
      </c>
    </row>
    <row r="1025" spans="1:31" x14ac:dyDescent="0.25">
      <c r="A1025">
        <v>2158202</v>
      </c>
      <c r="B1025">
        <v>1</v>
      </c>
      <c r="C1025" t="s">
        <v>80</v>
      </c>
      <c r="D1025" t="s">
        <v>93</v>
      </c>
      <c r="E1025" t="s">
        <v>174</v>
      </c>
      <c r="F1025" t="s">
        <v>3211</v>
      </c>
      <c r="G1025" t="s">
        <v>384</v>
      </c>
      <c r="H1025" t="s">
        <v>134</v>
      </c>
      <c r="I1025" t="s">
        <v>135</v>
      </c>
      <c r="J1025" t="s">
        <v>136</v>
      </c>
      <c r="K1025" t="s">
        <v>137</v>
      </c>
      <c r="L1025" t="s">
        <v>3212</v>
      </c>
      <c r="M1025" t="s">
        <v>3213</v>
      </c>
      <c r="N1025">
        <v>2.5916666660000001</v>
      </c>
      <c r="O1025">
        <v>0</v>
      </c>
      <c r="P1025">
        <v>27</v>
      </c>
      <c r="Q1025">
        <v>0</v>
      </c>
      <c r="R1025">
        <v>0</v>
      </c>
      <c r="S1025">
        <v>0</v>
      </c>
      <c r="T1025">
        <v>1</v>
      </c>
      <c r="U1025">
        <v>0</v>
      </c>
      <c r="V1025">
        <v>0</v>
      </c>
      <c r="W1025">
        <v>0</v>
      </c>
      <c r="X1025">
        <v>7.856313855461039</v>
      </c>
      <c r="Y1025">
        <v>0</v>
      </c>
      <c r="Z1025">
        <v>0</v>
      </c>
      <c r="AA1025">
        <v>0</v>
      </c>
      <c r="AB1025">
        <v>1.9287031985249999E-2</v>
      </c>
      <c r="AC1025">
        <v>0</v>
      </c>
      <c r="AD1025">
        <v>0</v>
      </c>
      <c r="AE1025">
        <v>7.8756008874462893</v>
      </c>
    </row>
    <row r="1026" spans="1:31" x14ac:dyDescent="0.25">
      <c r="A1026">
        <v>2157784</v>
      </c>
      <c r="B1026">
        <v>1</v>
      </c>
      <c r="C1026" t="s">
        <v>80</v>
      </c>
      <c r="D1026" t="s">
        <v>94</v>
      </c>
      <c r="E1026" t="s">
        <v>140</v>
      </c>
      <c r="F1026" t="s">
        <v>3214</v>
      </c>
      <c r="G1026" t="s">
        <v>142</v>
      </c>
      <c r="H1026" t="s">
        <v>143</v>
      </c>
      <c r="I1026" t="s">
        <v>135</v>
      </c>
      <c r="J1026" t="s">
        <v>136</v>
      </c>
      <c r="K1026" t="s">
        <v>137</v>
      </c>
      <c r="L1026" t="s">
        <v>3215</v>
      </c>
      <c r="M1026" t="s">
        <v>3216</v>
      </c>
      <c r="N1026">
        <v>1.4427777770000001</v>
      </c>
      <c r="O1026">
        <v>0</v>
      </c>
      <c r="P1026">
        <v>5374</v>
      </c>
      <c r="Q1026">
        <v>0</v>
      </c>
      <c r="R1026">
        <v>127</v>
      </c>
      <c r="S1026">
        <v>0</v>
      </c>
      <c r="T1026">
        <v>289</v>
      </c>
      <c r="U1026">
        <v>0</v>
      </c>
      <c r="V1026">
        <v>0</v>
      </c>
      <c r="W1026">
        <v>0</v>
      </c>
      <c r="X1026">
        <v>1648.6587454125324</v>
      </c>
      <c r="Y1026">
        <v>0</v>
      </c>
      <c r="Z1026">
        <v>26.233760219891028</v>
      </c>
      <c r="AA1026">
        <v>0</v>
      </c>
      <c r="AB1026">
        <v>178.95008647058481</v>
      </c>
      <c r="AC1026">
        <v>0</v>
      </c>
      <c r="AD1026">
        <v>0</v>
      </c>
      <c r="AE1026">
        <v>1853.8425921030084</v>
      </c>
    </row>
    <row r="1027" spans="1:31" x14ac:dyDescent="0.25">
      <c r="A1027">
        <v>2158325</v>
      </c>
      <c r="B1027">
        <v>1</v>
      </c>
      <c r="C1027" t="s">
        <v>80</v>
      </c>
      <c r="D1027" t="s">
        <v>92</v>
      </c>
      <c r="E1027" t="s">
        <v>174</v>
      </c>
      <c r="F1027" t="s">
        <v>3217</v>
      </c>
      <c r="G1027" t="s">
        <v>384</v>
      </c>
      <c r="H1027" t="s">
        <v>134</v>
      </c>
      <c r="I1027" t="s">
        <v>135</v>
      </c>
      <c r="J1027" t="s">
        <v>136</v>
      </c>
      <c r="K1027" t="s">
        <v>137</v>
      </c>
      <c r="L1027" t="s">
        <v>3218</v>
      </c>
      <c r="M1027" t="s">
        <v>3219</v>
      </c>
      <c r="N1027">
        <v>1.493333333</v>
      </c>
      <c r="O1027">
        <v>0</v>
      </c>
      <c r="P1027">
        <v>0</v>
      </c>
      <c r="Q1027">
        <v>0</v>
      </c>
      <c r="R1027">
        <v>9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1.2476597035906836</v>
      </c>
      <c r="AA1027">
        <v>0</v>
      </c>
      <c r="AB1027">
        <v>0</v>
      </c>
      <c r="AC1027">
        <v>0</v>
      </c>
      <c r="AD1027">
        <v>0</v>
      </c>
      <c r="AE1027">
        <v>1.2476597035906836</v>
      </c>
    </row>
    <row r="1028" spans="1:31" x14ac:dyDescent="0.25">
      <c r="A1028">
        <v>2157890</v>
      </c>
      <c r="B1028">
        <v>1</v>
      </c>
      <c r="C1028" t="s">
        <v>80</v>
      </c>
      <c r="D1028" t="s">
        <v>104</v>
      </c>
      <c r="E1028" t="s">
        <v>174</v>
      </c>
      <c r="F1028" t="s">
        <v>3220</v>
      </c>
      <c r="G1028" t="s">
        <v>187</v>
      </c>
      <c r="H1028" t="s">
        <v>134</v>
      </c>
      <c r="I1028" t="s">
        <v>135</v>
      </c>
      <c r="J1028" t="s">
        <v>136</v>
      </c>
      <c r="K1028" t="s">
        <v>137</v>
      </c>
      <c r="L1028" t="s">
        <v>3221</v>
      </c>
      <c r="M1028" t="s">
        <v>2831</v>
      </c>
      <c r="N1028">
        <v>1.868055555</v>
      </c>
      <c r="O1028">
        <v>0</v>
      </c>
      <c r="P1028">
        <v>1</v>
      </c>
      <c r="Q1028">
        <v>0</v>
      </c>
      <c r="R1028">
        <v>5</v>
      </c>
      <c r="S1028">
        <v>0</v>
      </c>
      <c r="T1028">
        <v>1</v>
      </c>
      <c r="U1028">
        <v>0</v>
      </c>
      <c r="V1028">
        <v>0</v>
      </c>
      <c r="W1028">
        <v>0</v>
      </c>
      <c r="X1028">
        <v>2.7390070431070419</v>
      </c>
      <c r="Y1028">
        <v>0</v>
      </c>
      <c r="Z1028">
        <v>1.4818459832366668</v>
      </c>
      <c r="AA1028">
        <v>0</v>
      </c>
      <c r="AB1028">
        <v>0.60895188637383346</v>
      </c>
      <c r="AC1028">
        <v>0</v>
      </c>
      <c r="AD1028">
        <v>0</v>
      </c>
      <c r="AE1028">
        <v>4.8298049127175418</v>
      </c>
    </row>
    <row r="1029" spans="1:31" x14ac:dyDescent="0.25">
      <c r="A1029">
        <v>2158245</v>
      </c>
      <c r="B1029">
        <v>1</v>
      </c>
      <c r="C1029" t="s">
        <v>81</v>
      </c>
      <c r="D1029" t="s">
        <v>127</v>
      </c>
      <c r="E1029" t="s">
        <v>174</v>
      </c>
      <c r="F1029" t="s">
        <v>3222</v>
      </c>
      <c r="G1029" t="s">
        <v>187</v>
      </c>
      <c r="H1029" t="s">
        <v>134</v>
      </c>
      <c r="I1029" t="s">
        <v>135</v>
      </c>
      <c r="J1029" t="s">
        <v>136</v>
      </c>
      <c r="K1029" t="s">
        <v>137</v>
      </c>
      <c r="L1029" t="s">
        <v>3223</v>
      </c>
      <c r="M1029" t="s">
        <v>3224</v>
      </c>
      <c r="N1029">
        <v>23.778333332999999</v>
      </c>
      <c r="O1029">
        <v>0</v>
      </c>
      <c r="P1029">
        <v>16</v>
      </c>
      <c r="Q1029">
        <v>0</v>
      </c>
      <c r="R1029">
        <v>3</v>
      </c>
      <c r="S1029">
        <v>0</v>
      </c>
      <c r="T1029">
        <v>3</v>
      </c>
      <c r="U1029">
        <v>0</v>
      </c>
      <c r="V1029">
        <v>0</v>
      </c>
      <c r="W1029">
        <v>0</v>
      </c>
      <c r="X1029">
        <v>68.344578108248783</v>
      </c>
      <c r="Y1029">
        <v>0</v>
      </c>
      <c r="Z1029">
        <v>2.7549484778759834</v>
      </c>
      <c r="AA1029">
        <v>0</v>
      </c>
      <c r="AB1029">
        <v>3.4597288133601509</v>
      </c>
      <c r="AC1029">
        <v>0</v>
      </c>
      <c r="AD1029">
        <v>0</v>
      </c>
      <c r="AE1029">
        <v>74.559255399484925</v>
      </c>
    </row>
    <row r="1030" spans="1:31" x14ac:dyDescent="0.25">
      <c r="A1030">
        <v>2158096</v>
      </c>
      <c r="B1030">
        <v>1</v>
      </c>
      <c r="C1030" t="s">
        <v>80</v>
      </c>
      <c r="D1030" t="s">
        <v>106</v>
      </c>
      <c r="E1030" t="s">
        <v>174</v>
      </c>
      <c r="F1030" t="s">
        <v>3225</v>
      </c>
      <c r="G1030" t="s">
        <v>581</v>
      </c>
      <c r="H1030" t="s">
        <v>134</v>
      </c>
      <c r="I1030" t="s">
        <v>135</v>
      </c>
      <c r="J1030" t="s">
        <v>136</v>
      </c>
      <c r="K1030" t="s">
        <v>137</v>
      </c>
      <c r="L1030" t="s">
        <v>3226</v>
      </c>
      <c r="M1030" t="s">
        <v>3227</v>
      </c>
      <c r="N1030">
        <v>2.9372222219999999</v>
      </c>
      <c r="O1030">
        <v>0</v>
      </c>
      <c r="P1030">
        <v>11</v>
      </c>
      <c r="Q1030">
        <v>0</v>
      </c>
      <c r="R1030">
        <v>0</v>
      </c>
      <c r="S1030">
        <v>0</v>
      </c>
      <c r="T1030">
        <v>2</v>
      </c>
      <c r="U1030">
        <v>0</v>
      </c>
      <c r="V1030">
        <v>0</v>
      </c>
      <c r="W1030">
        <v>0</v>
      </c>
      <c r="X1030">
        <v>2.9915333788440002</v>
      </c>
      <c r="Y1030">
        <v>0</v>
      </c>
      <c r="Z1030">
        <v>0</v>
      </c>
      <c r="AA1030">
        <v>0</v>
      </c>
      <c r="AB1030">
        <v>5.8193834512000001E-3</v>
      </c>
      <c r="AC1030">
        <v>0</v>
      </c>
      <c r="AD1030">
        <v>0</v>
      </c>
      <c r="AE1030">
        <v>2.9973527622952001</v>
      </c>
    </row>
    <row r="1031" spans="1:31" x14ac:dyDescent="0.25">
      <c r="A1031">
        <v>2158488</v>
      </c>
      <c r="B1031">
        <v>1</v>
      </c>
      <c r="C1031" t="s">
        <v>81</v>
      </c>
      <c r="D1031" t="s">
        <v>122</v>
      </c>
      <c r="E1031" t="s">
        <v>131</v>
      </c>
      <c r="F1031" t="s">
        <v>3228</v>
      </c>
      <c r="G1031" t="s">
        <v>231</v>
      </c>
      <c r="H1031" t="s">
        <v>134</v>
      </c>
      <c r="I1031" t="s">
        <v>135</v>
      </c>
      <c r="J1031" t="s">
        <v>136</v>
      </c>
      <c r="K1031" t="s">
        <v>137</v>
      </c>
      <c r="L1031" t="s">
        <v>3229</v>
      </c>
      <c r="M1031" t="s">
        <v>3230</v>
      </c>
      <c r="N1031">
        <v>3.0208333330000001</v>
      </c>
      <c r="O1031">
        <v>0</v>
      </c>
      <c r="P1031">
        <v>9</v>
      </c>
      <c r="Q1031">
        <v>0</v>
      </c>
      <c r="R1031">
        <v>0</v>
      </c>
      <c r="S1031">
        <v>0</v>
      </c>
      <c r="T1031">
        <v>5</v>
      </c>
      <c r="U1031">
        <v>0</v>
      </c>
      <c r="V1031">
        <v>0</v>
      </c>
      <c r="W1031">
        <v>0</v>
      </c>
      <c r="X1031">
        <v>8.0885850913419528</v>
      </c>
      <c r="Y1031">
        <v>0</v>
      </c>
      <c r="Z1031">
        <v>0</v>
      </c>
      <c r="AA1031">
        <v>0</v>
      </c>
      <c r="AB1031">
        <v>6.2447457607520178</v>
      </c>
      <c r="AC1031">
        <v>0</v>
      </c>
      <c r="AD1031">
        <v>0</v>
      </c>
      <c r="AE1031">
        <v>14.333330852093971</v>
      </c>
    </row>
    <row r="1032" spans="1:31" x14ac:dyDescent="0.25">
      <c r="A1032">
        <v>2157990</v>
      </c>
      <c r="B1032">
        <v>1</v>
      </c>
      <c r="C1032" t="s">
        <v>81</v>
      </c>
      <c r="D1032" t="s">
        <v>127</v>
      </c>
      <c r="E1032" t="s">
        <v>161</v>
      </c>
      <c r="F1032" t="s">
        <v>3231</v>
      </c>
      <c r="G1032" t="s">
        <v>458</v>
      </c>
      <c r="H1032" t="s">
        <v>134</v>
      </c>
      <c r="I1032" t="s">
        <v>135</v>
      </c>
      <c r="J1032" t="s">
        <v>136</v>
      </c>
      <c r="K1032" t="s">
        <v>137</v>
      </c>
      <c r="L1032" t="s">
        <v>3232</v>
      </c>
      <c r="M1032" t="s">
        <v>3233</v>
      </c>
      <c r="N1032">
        <v>14.928333332999999</v>
      </c>
      <c r="O1032">
        <v>0</v>
      </c>
      <c r="P1032">
        <v>90</v>
      </c>
      <c r="Q1032">
        <v>0</v>
      </c>
      <c r="R1032">
        <v>12</v>
      </c>
      <c r="S1032">
        <v>0</v>
      </c>
      <c r="T1032">
        <v>2</v>
      </c>
      <c r="U1032">
        <v>0</v>
      </c>
      <c r="V1032">
        <v>0</v>
      </c>
      <c r="W1032">
        <v>0</v>
      </c>
      <c r="X1032">
        <v>275.19535648893839</v>
      </c>
      <c r="Y1032">
        <v>0</v>
      </c>
      <c r="Z1032">
        <v>42.261089870873839</v>
      </c>
      <c r="AA1032">
        <v>0</v>
      </c>
      <c r="AB1032">
        <v>25.686300709306796</v>
      </c>
      <c r="AC1032">
        <v>0</v>
      </c>
      <c r="AD1032">
        <v>0</v>
      </c>
      <c r="AE1032">
        <v>343.14274706911903</v>
      </c>
    </row>
    <row r="1033" spans="1:31" x14ac:dyDescent="0.25">
      <c r="A1033">
        <v>2158139</v>
      </c>
      <c r="B1033">
        <v>1</v>
      </c>
      <c r="C1033" t="s">
        <v>80</v>
      </c>
      <c r="D1033" t="s">
        <v>105</v>
      </c>
      <c r="E1033" t="s">
        <v>146</v>
      </c>
      <c r="F1033" t="s">
        <v>3234</v>
      </c>
      <c r="G1033" t="s">
        <v>167</v>
      </c>
      <c r="H1033" t="s">
        <v>143</v>
      </c>
      <c r="I1033" t="s">
        <v>135</v>
      </c>
      <c r="J1033" t="s">
        <v>136</v>
      </c>
      <c r="K1033" t="s">
        <v>137</v>
      </c>
      <c r="L1033" t="s">
        <v>3235</v>
      </c>
      <c r="M1033" t="s">
        <v>3236</v>
      </c>
      <c r="N1033">
        <v>2.6291666660000002</v>
      </c>
      <c r="O1033">
        <v>2</v>
      </c>
      <c r="P1033">
        <v>0</v>
      </c>
      <c r="Q1033">
        <v>4</v>
      </c>
      <c r="R1033">
        <v>0</v>
      </c>
      <c r="S1033">
        <v>3</v>
      </c>
      <c r="T1033">
        <v>0</v>
      </c>
      <c r="U1033">
        <v>0</v>
      </c>
      <c r="V1033">
        <v>0</v>
      </c>
      <c r="W1033">
        <v>2.1693193845187499</v>
      </c>
      <c r="X1033">
        <v>0</v>
      </c>
      <c r="Y1033">
        <v>3.6849211822046248</v>
      </c>
      <c r="Z1033">
        <v>0</v>
      </c>
      <c r="AA1033">
        <v>23.268936837083125</v>
      </c>
      <c r="AB1033">
        <v>0</v>
      </c>
      <c r="AC1033">
        <v>0</v>
      </c>
      <c r="AD1033">
        <v>0</v>
      </c>
      <c r="AE1033">
        <v>29.123177403806501</v>
      </c>
    </row>
    <row r="1034" spans="1:31" x14ac:dyDescent="0.25">
      <c r="A1034">
        <v>2125016</v>
      </c>
      <c r="B1034">
        <v>1</v>
      </c>
      <c r="C1034" t="s">
        <v>80</v>
      </c>
      <c r="D1034" t="s">
        <v>82</v>
      </c>
      <c r="E1034" t="s">
        <v>131</v>
      </c>
      <c r="F1034" t="s">
        <v>3237</v>
      </c>
      <c r="G1034" t="s">
        <v>152</v>
      </c>
      <c r="H1034" t="s">
        <v>134</v>
      </c>
      <c r="I1034" t="s">
        <v>135</v>
      </c>
      <c r="J1034" t="s">
        <v>136</v>
      </c>
      <c r="K1034" t="s">
        <v>137</v>
      </c>
      <c r="L1034" t="s">
        <v>3238</v>
      </c>
      <c r="M1034" t="s">
        <v>3239</v>
      </c>
      <c r="N1034">
        <v>4.2577777770000003</v>
      </c>
      <c r="O1034">
        <v>0</v>
      </c>
      <c r="P1034">
        <v>1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3.9181183434682669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3.9181183434682669</v>
      </c>
    </row>
    <row r="1035" spans="1:31" x14ac:dyDescent="0.25">
      <c r="A1035">
        <v>2124375</v>
      </c>
      <c r="B1035">
        <v>1</v>
      </c>
      <c r="C1035" t="s">
        <v>80</v>
      </c>
      <c r="D1035" t="s">
        <v>106</v>
      </c>
      <c r="E1035" t="s">
        <v>131</v>
      </c>
      <c r="F1035" t="s">
        <v>3240</v>
      </c>
      <c r="G1035" t="s">
        <v>152</v>
      </c>
      <c r="H1035" t="s">
        <v>134</v>
      </c>
      <c r="I1035" t="s">
        <v>135</v>
      </c>
      <c r="J1035" t="s">
        <v>136</v>
      </c>
      <c r="K1035" t="s">
        <v>137</v>
      </c>
      <c r="L1035" t="s">
        <v>3241</v>
      </c>
      <c r="M1035" t="s">
        <v>3242</v>
      </c>
      <c r="N1035">
        <v>0.67194444399999997</v>
      </c>
      <c r="O1035">
        <v>0</v>
      </c>
      <c r="P1035">
        <v>1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6.7937928280658338E-2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6.7937928280658338E-2</v>
      </c>
    </row>
    <row r="1036" spans="1:31" x14ac:dyDescent="0.25">
      <c r="A1036">
        <v>2124853</v>
      </c>
      <c r="B1036">
        <v>1</v>
      </c>
      <c r="C1036" t="s">
        <v>80</v>
      </c>
      <c r="D1036" t="s">
        <v>94</v>
      </c>
      <c r="E1036" t="s">
        <v>146</v>
      </c>
      <c r="F1036" t="s">
        <v>3243</v>
      </c>
      <c r="G1036" t="s">
        <v>3244</v>
      </c>
      <c r="H1036" t="s">
        <v>143</v>
      </c>
      <c r="I1036" t="s">
        <v>135</v>
      </c>
      <c r="J1036" t="s">
        <v>136</v>
      </c>
      <c r="K1036" t="s">
        <v>137</v>
      </c>
      <c r="L1036" t="s">
        <v>3245</v>
      </c>
      <c r="M1036" t="s">
        <v>3246</v>
      </c>
      <c r="N1036">
        <v>1.172222222</v>
      </c>
      <c r="O1036">
        <v>0</v>
      </c>
      <c r="P1036">
        <v>3497</v>
      </c>
      <c r="Q1036">
        <v>0</v>
      </c>
      <c r="R1036">
        <v>0</v>
      </c>
      <c r="S1036">
        <v>0</v>
      </c>
      <c r="T1036">
        <v>279</v>
      </c>
      <c r="U1036">
        <v>0</v>
      </c>
      <c r="V1036">
        <v>0</v>
      </c>
      <c r="W1036">
        <v>0</v>
      </c>
      <c r="X1036">
        <v>1206.2173466987633</v>
      </c>
      <c r="Y1036">
        <v>0</v>
      </c>
      <c r="Z1036">
        <v>0</v>
      </c>
      <c r="AA1036">
        <v>0</v>
      </c>
      <c r="AB1036">
        <v>406.8279105345199</v>
      </c>
      <c r="AC1036">
        <v>0</v>
      </c>
      <c r="AD1036">
        <v>0</v>
      </c>
      <c r="AE1036">
        <v>1613.0452572332833</v>
      </c>
    </row>
    <row r="1037" spans="1:31" x14ac:dyDescent="0.25">
      <c r="A1037">
        <v>2124830</v>
      </c>
      <c r="B1037">
        <v>1</v>
      </c>
      <c r="C1037" t="s">
        <v>80</v>
      </c>
      <c r="D1037" t="s">
        <v>100</v>
      </c>
      <c r="E1037" t="s">
        <v>196</v>
      </c>
      <c r="F1037" t="s">
        <v>3247</v>
      </c>
      <c r="G1037" t="s">
        <v>142</v>
      </c>
      <c r="H1037" t="s">
        <v>143</v>
      </c>
      <c r="I1037" t="s">
        <v>135</v>
      </c>
      <c r="J1037" t="s">
        <v>136</v>
      </c>
      <c r="K1037" t="s">
        <v>137</v>
      </c>
      <c r="L1037" t="s">
        <v>3248</v>
      </c>
      <c r="M1037" t="s">
        <v>3249</v>
      </c>
      <c r="N1037">
        <v>0.61194444400000003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31</v>
      </c>
      <c r="U1037">
        <v>0</v>
      </c>
      <c r="V1037">
        <v>3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34.410638000526347</v>
      </c>
      <c r="AC1037">
        <v>0</v>
      </c>
      <c r="AD1037">
        <v>15.191187475651251</v>
      </c>
      <c r="AE1037">
        <v>49.601825476177595</v>
      </c>
    </row>
    <row r="1038" spans="1:31" x14ac:dyDescent="0.25">
      <c r="A1038">
        <v>2124538</v>
      </c>
      <c r="B1038">
        <v>1</v>
      </c>
      <c r="C1038" t="s">
        <v>80</v>
      </c>
      <c r="D1038" t="s">
        <v>95</v>
      </c>
      <c r="E1038" t="s">
        <v>174</v>
      </c>
      <c r="F1038" t="s">
        <v>3250</v>
      </c>
      <c r="G1038" t="s">
        <v>538</v>
      </c>
      <c r="H1038" t="s">
        <v>134</v>
      </c>
      <c r="I1038" t="s">
        <v>135</v>
      </c>
      <c r="J1038" t="s">
        <v>136</v>
      </c>
      <c r="K1038" t="s">
        <v>236</v>
      </c>
      <c r="L1038" t="s">
        <v>3251</v>
      </c>
      <c r="M1038" t="s">
        <v>3252</v>
      </c>
      <c r="N1038">
        <v>7.8163016660000002</v>
      </c>
      <c r="O1038">
        <v>0</v>
      </c>
      <c r="P1038">
        <v>54</v>
      </c>
      <c r="Q1038">
        <v>0</v>
      </c>
      <c r="R1038">
        <v>0</v>
      </c>
      <c r="S1038">
        <v>0</v>
      </c>
      <c r="T1038">
        <v>2</v>
      </c>
      <c r="U1038">
        <v>0</v>
      </c>
      <c r="V1038">
        <v>0</v>
      </c>
      <c r="W1038">
        <v>0</v>
      </c>
      <c r="X1038">
        <v>118.07969116820631</v>
      </c>
      <c r="Y1038">
        <v>0</v>
      </c>
      <c r="Z1038">
        <v>0</v>
      </c>
      <c r="AA1038">
        <v>0</v>
      </c>
      <c r="AB1038">
        <v>1.5628048395642167</v>
      </c>
      <c r="AC1038">
        <v>0</v>
      </c>
      <c r="AD1038">
        <v>0</v>
      </c>
      <c r="AE1038">
        <v>119.64249600777053</v>
      </c>
    </row>
    <row r="1039" spans="1:31" x14ac:dyDescent="0.25">
      <c r="A1039">
        <v>2124916</v>
      </c>
      <c r="B1039">
        <v>1</v>
      </c>
      <c r="C1039" t="s">
        <v>80</v>
      </c>
      <c r="D1039" t="s">
        <v>100</v>
      </c>
      <c r="E1039" t="s">
        <v>131</v>
      </c>
      <c r="F1039" t="s">
        <v>3253</v>
      </c>
      <c r="G1039" t="s">
        <v>152</v>
      </c>
      <c r="H1039" t="s">
        <v>134</v>
      </c>
      <c r="I1039" t="s">
        <v>135</v>
      </c>
      <c r="J1039" t="s">
        <v>136</v>
      </c>
      <c r="K1039" t="s">
        <v>137</v>
      </c>
      <c r="L1039" t="s">
        <v>3254</v>
      </c>
      <c r="M1039" t="s">
        <v>3255</v>
      </c>
      <c r="N1039">
        <v>2.4488888879999999</v>
      </c>
      <c r="O1039">
        <v>0</v>
      </c>
      <c r="P1039">
        <v>1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0.34642053050500005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0.34642053050500005</v>
      </c>
    </row>
    <row r="1040" spans="1:31" x14ac:dyDescent="0.25">
      <c r="A1040">
        <v>2123980</v>
      </c>
      <c r="B1040">
        <v>1</v>
      </c>
      <c r="C1040" t="s">
        <v>81</v>
      </c>
      <c r="D1040" t="s">
        <v>123</v>
      </c>
      <c r="E1040" t="s">
        <v>196</v>
      </c>
      <c r="F1040" t="s">
        <v>1727</v>
      </c>
      <c r="G1040" t="s">
        <v>142</v>
      </c>
      <c r="H1040" t="s">
        <v>143</v>
      </c>
      <c r="I1040" t="s">
        <v>135</v>
      </c>
      <c r="J1040" t="s">
        <v>136</v>
      </c>
      <c r="K1040" t="s">
        <v>137</v>
      </c>
      <c r="L1040" t="s">
        <v>3256</v>
      </c>
      <c r="M1040" t="s">
        <v>3257</v>
      </c>
      <c r="N1040">
        <v>1.7102777769999999</v>
      </c>
      <c r="O1040">
        <v>3</v>
      </c>
      <c r="P1040">
        <v>204</v>
      </c>
      <c r="Q1040">
        <v>65</v>
      </c>
      <c r="R1040">
        <v>115</v>
      </c>
      <c r="S1040">
        <v>13</v>
      </c>
      <c r="T1040">
        <v>20</v>
      </c>
      <c r="U1040">
        <v>1</v>
      </c>
      <c r="V1040">
        <v>0</v>
      </c>
      <c r="W1040">
        <v>12.68665086872892</v>
      </c>
      <c r="X1040">
        <v>60.797959778425067</v>
      </c>
      <c r="Y1040">
        <v>184.63395212013876</v>
      </c>
      <c r="Z1040">
        <v>63.231916897300742</v>
      </c>
      <c r="AA1040">
        <v>76.191034325661164</v>
      </c>
      <c r="AB1040">
        <v>10.289480431413578</v>
      </c>
      <c r="AC1040">
        <v>0</v>
      </c>
      <c r="AD1040">
        <v>0</v>
      </c>
      <c r="AE1040">
        <v>407.83099442166821</v>
      </c>
    </row>
    <row r="1041" spans="1:31" x14ac:dyDescent="0.25">
      <c r="A1041">
        <v>2123934</v>
      </c>
      <c r="B1041">
        <v>1</v>
      </c>
      <c r="C1041" t="s">
        <v>80</v>
      </c>
      <c r="D1041" t="s">
        <v>97</v>
      </c>
      <c r="E1041" t="s">
        <v>196</v>
      </c>
      <c r="F1041" t="s">
        <v>3258</v>
      </c>
      <c r="G1041" t="s">
        <v>226</v>
      </c>
      <c r="H1041" t="s">
        <v>143</v>
      </c>
      <c r="I1041" t="s">
        <v>135</v>
      </c>
      <c r="J1041" t="s">
        <v>136</v>
      </c>
      <c r="K1041" t="s">
        <v>137</v>
      </c>
      <c r="L1041" t="s">
        <v>3259</v>
      </c>
      <c r="M1041" t="s">
        <v>3260</v>
      </c>
      <c r="N1041">
        <v>0.23583333300000001</v>
      </c>
      <c r="O1041">
        <v>1</v>
      </c>
      <c r="P1041">
        <v>2186</v>
      </c>
      <c r="Q1041">
        <v>0</v>
      </c>
      <c r="R1041">
        <v>60</v>
      </c>
      <c r="S1041">
        <v>8</v>
      </c>
      <c r="T1041">
        <v>242</v>
      </c>
      <c r="U1041">
        <v>0</v>
      </c>
      <c r="V1041">
        <v>1</v>
      </c>
      <c r="W1041">
        <v>3.4858616330113747</v>
      </c>
      <c r="X1041">
        <v>137.39993649063541</v>
      </c>
      <c r="Y1041">
        <v>0</v>
      </c>
      <c r="Z1041">
        <v>4.389891897297117</v>
      </c>
      <c r="AA1041">
        <v>28.485638837096751</v>
      </c>
      <c r="AB1041">
        <v>47.813400382241738</v>
      </c>
      <c r="AC1041">
        <v>0</v>
      </c>
      <c r="AD1041">
        <v>0.22941522267930001</v>
      </c>
      <c r="AE1041">
        <v>221.80414446296172</v>
      </c>
    </row>
    <row r="1042" spans="1:31" x14ac:dyDescent="0.25">
      <c r="A1042">
        <v>2124475</v>
      </c>
      <c r="B1042">
        <v>1</v>
      </c>
      <c r="C1042" t="s">
        <v>80</v>
      </c>
      <c r="D1042" t="s">
        <v>103</v>
      </c>
      <c r="E1042" t="s">
        <v>196</v>
      </c>
      <c r="F1042" t="s">
        <v>3261</v>
      </c>
      <c r="G1042" t="s">
        <v>142</v>
      </c>
      <c r="H1042" t="s">
        <v>143</v>
      </c>
      <c r="I1042" t="s">
        <v>135</v>
      </c>
      <c r="J1042" t="s">
        <v>136</v>
      </c>
      <c r="K1042" t="s">
        <v>137</v>
      </c>
      <c r="L1042" t="s">
        <v>3262</v>
      </c>
      <c r="M1042" t="s">
        <v>3263</v>
      </c>
      <c r="N1042">
        <v>0.44500000000000001</v>
      </c>
      <c r="O1042">
        <v>12</v>
      </c>
      <c r="P1042">
        <v>1619</v>
      </c>
      <c r="Q1042">
        <v>6</v>
      </c>
      <c r="R1042">
        <v>245</v>
      </c>
      <c r="S1042">
        <v>12</v>
      </c>
      <c r="T1042">
        <v>172</v>
      </c>
      <c r="U1042">
        <v>0</v>
      </c>
      <c r="V1042">
        <v>0</v>
      </c>
      <c r="W1042">
        <v>2.7860808243095998</v>
      </c>
      <c r="X1042">
        <v>145.52929228960394</v>
      </c>
      <c r="Y1042">
        <v>12.457702686310201</v>
      </c>
      <c r="Z1042">
        <v>40.970261212217672</v>
      </c>
      <c r="AA1042">
        <v>11.442336594105599</v>
      </c>
      <c r="AB1042">
        <v>46.067779008348658</v>
      </c>
      <c r="AC1042">
        <v>0</v>
      </c>
      <c r="AD1042">
        <v>0</v>
      </c>
      <c r="AE1042">
        <v>259.25345261489571</v>
      </c>
    </row>
    <row r="1043" spans="1:31" x14ac:dyDescent="0.25">
      <c r="A1043">
        <v>2124870</v>
      </c>
      <c r="B1043">
        <v>1</v>
      </c>
      <c r="C1043" t="s">
        <v>80</v>
      </c>
      <c r="D1043" t="s">
        <v>90</v>
      </c>
      <c r="E1043" t="s">
        <v>131</v>
      </c>
      <c r="F1043" t="s">
        <v>3264</v>
      </c>
      <c r="G1043" t="s">
        <v>171</v>
      </c>
      <c r="H1043" t="s">
        <v>134</v>
      </c>
      <c r="I1043" t="s">
        <v>135</v>
      </c>
      <c r="J1043" t="s">
        <v>136</v>
      </c>
      <c r="K1043" t="s">
        <v>137</v>
      </c>
      <c r="L1043" t="s">
        <v>3265</v>
      </c>
      <c r="M1043" t="s">
        <v>3266</v>
      </c>
      <c r="N1043">
        <v>5.2711111109999997</v>
      </c>
      <c r="O1043">
        <v>0</v>
      </c>
      <c r="P1043">
        <v>1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8.9092916784658346E-2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8.9092916784658346E-2</v>
      </c>
    </row>
    <row r="1044" spans="1:31" x14ac:dyDescent="0.25">
      <c r="A1044">
        <v>2124933</v>
      </c>
      <c r="B1044">
        <v>1</v>
      </c>
      <c r="C1044" t="s">
        <v>81</v>
      </c>
      <c r="D1044" t="s">
        <v>123</v>
      </c>
      <c r="E1044" t="s">
        <v>196</v>
      </c>
      <c r="F1044" t="s">
        <v>3267</v>
      </c>
      <c r="G1044" t="s">
        <v>142</v>
      </c>
      <c r="H1044" t="s">
        <v>143</v>
      </c>
      <c r="I1044" t="s">
        <v>135</v>
      </c>
      <c r="J1044" t="s">
        <v>136</v>
      </c>
      <c r="K1044" t="s">
        <v>137</v>
      </c>
      <c r="L1044" t="s">
        <v>3268</v>
      </c>
      <c r="M1044" t="s">
        <v>3269</v>
      </c>
      <c r="N1044">
        <v>1.5161111110000001</v>
      </c>
      <c r="O1044">
        <v>4</v>
      </c>
      <c r="P1044">
        <v>550</v>
      </c>
      <c r="Q1044">
        <v>310</v>
      </c>
      <c r="R1044">
        <v>375</v>
      </c>
      <c r="S1044">
        <v>29</v>
      </c>
      <c r="T1044">
        <v>72</v>
      </c>
      <c r="U1044">
        <v>1</v>
      </c>
      <c r="V1044">
        <v>0</v>
      </c>
      <c r="W1044">
        <v>19.198119176505248</v>
      </c>
      <c r="X1044">
        <v>180.0173343124091</v>
      </c>
      <c r="Y1044">
        <v>461.06926646771842</v>
      </c>
      <c r="Z1044">
        <v>209.77182733197691</v>
      </c>
      <c r="AA1044">
        <v>109.90704563855562</v>
      </c>
      <c r="AB1044">
        <v>55.627613584005005</v>
      </c>
      <c r="AC1044">
        <v>0</v>
      </c>
      <c r="AD1044">
        <v>0</v>
      </c>
      <c r="AE1044">
        <v>1035.5912065111702</v>
      </c>
    </row>
    <row r="1045" spans="1:31" x14ac:dyDescent="0.25">
      <c r="A1045">
        <v>2123937</v>
      </c>
      <c r="B1045">
        <v>1</v>
      </c>
      <c r="C1045" t="s">
        <v>80</v>
      </c>
      <c r="D1045" t="s">
        <v>101</v>
      </c>
      <c r="E1045" t="s">
        <v>196</v>
      </c>
      <c r="F1045" t="s">
        <v>3270</v>
      </c>
      <c r="G1045" t="s">
        <v>2752</v>
      </c>
      <c r="H1045" t="s">
        <v>143</v>
      </c>
      <c r="I1045" t="s">
        <v>135</v>
      </c>
      <c r="J1045" t="s">
        <v>136</v>
      </c>
      <c r="K1045" t="s">
        <v>137</v>
      </c>
      <c r="L1045" t="s">
        <v>3271</v>
      </c>
      <c r="M1045" t="s">
        <v>3272</v>
      </c>
      <c r="N1045">
        <v>11.651666666000001</v>
      </c>
      <c r="O1045">
        <v>8</v>
      </c>
      <c r="P1045">
        <v>4</v>
      </c>
      <c r="Q1045">
        <v>9</v>
      </c>
      <c r="R1045">
        <v>0</v>
      </c>
      <c r="S1045">
        <v>6</v>
      </c>
      <c r="T1045">
        <v>1</v>
      </c>
      <c r="U1045">
        <v>0</v>
      </c>
      <c r="V1045">
        <v>0</v>
      </c>
      <c r="W1045">
        <v>22.38078421594518</v>
      </c>
      <c r="X1045">
        <v>4.6177828340947347</v>
      </c>
      <c r="Y1045">
        <v>1186.36813354166</v>
      </c>
      <c r="Z1045">
        <v>0</v>
      </c>
      <c r="AA1045">
        <v>2595.4863177298234</v>
      </c>
      <c r="AB1045">
        <v>0.87316796324146662</v>
      </c>
      <c r="AC1045">
        <v>0</v>
      </c>
      <c r="AD1045">
        <v>0</v>
      </c>
      <c r="AE1045">
        <v>3809.7261862847649</v>
      </c>
    </row>
    <row r="1046" spans="1:31" x14ac:dyDescent="0.25">
      <c r="A1046">
        <v>2124435</v>
      </c>
      <c r="B1046">
        <v>1</v>
      </c>
      <c r="C1046" t="s">
        <v>80</v>
      </c>
      <c r="D1046" t="s">
        <v>84</v>
      </c>
      <c r="E1046" t="s">
        <v>131</v>
      </c>
      <c r="F1046" t="s">
        <v>3273</v>
      </c>
      <c r="G1046" t="s">
        <v>152</v>
      </c>
      <c r="H1046" t="s">
        <v>134</v>
      </c>
      <c r="I1046" t="s">
        <v>135</v>
      </c>
      <c r="J1046" t="s">
        <v>136</v>
      </c>
      <c r="K1046" t="s">
        <v>137</v>
      </c>
      <c r="L1046" t="s">
        <v>3274</v>
      </c>
      <c r="M1046" t="s">
        <v>3275</v>
      </c>
      <c r="N1046">
        <v>6.5008333330000001</v>
      </c>
      <c r="O1046">
        <v>0</v>
      </c>
      <c r="P1046">
        <v>1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0.43913334928334996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0.43913334928334996</v>
      </c>
    </row>
    <row r="1047" spans="1:31" x14ac:dyDescent="0.25">
      <c r="A1047">
        <v>2124269</v>
      </c>
      <c r="B1047">
        <v>1</v>
      </c>
      <c r="C1047" t="s">
        <v>80</v>
      </c>
      <c r="D1047" t="s">
        <v>90</v>
      </c>
      <c r="E1047" t="s">
        <v>131</v>
      </c>
      <c r="F1047" t="s">
        <v>3276</v>
      </c>
      <c r="G1047" t="s">
        <v>152</v>
      </c>
      <c r="H1047" t="s">
        <v>134</v>
      </c>
      <c r="I1047" t="s">
        <v>135</v>
      </c>
      <c r="J1047" t="s">
        <v>136</v>
      </c>
      <c r="K1047" t="s">
        <v>137</v>
      </c>
      <c r="L1047" t="s">
        <v>3277</v>
      </c>
      <c r="M1047" t="s">
        <v>3278</v>
      </c>
      <c r="N1047">
        <v>6.5083333330000004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1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83.445887161081544</v>
      </c>
      <c r="AC1047">
        <v>0</v>
      </c>
      <c r="AD1047">
        <v>0</v>
      </c>
      <c r="AE1047">
        <v>83.445887161081544</v>
      </c>
    </row>
    <row r="1048" spans="1:31" x14ac:dyDescent="0.25">
      <c r="A1048">
        <v>2124767</v>
      </c>
      <c r="B1048">
        <v>1</v>
      </c>
      <c r="C1048" t="s">
        <v>80</v>
      </c>
      <c r="D1048" t="s">
        <v>84</v>
      </c>
      <c r="E1048" t="s">
        <v>131</v>
      </c>
      <c r="F1048" t="s">
        <v>3279</v>
      </c>
      <c r="G1048" t="s">
        <v>152</v>
      </c>
      <c r="H1048" t="s">
        <v>134</v>
      </c>
      <c r="I1048" t="s">
        <v>135</v>
      </c>
      <c r="J1048" t="s">
        <v>136</v>
      </c>
      <c r="K1048" t="s">
        <v>137</v>
      </c>
      <c r="L1048" t="s">
        <v>3280</v>
      </c>
      <c r="M1048" t="s">
        <v>3281</v>
      </c>
      <c r="N1048">
        <v>2.5705555549999999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1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0.82915726642466669</v>
      </c>
      <c r="AC1048">
        <v>0</v>
      </c>
      <c r="AD1048">
        <v>0</v>
      </c>
      <c r="AE1048">
        <v>0.82915726642466669</v>
      </c>
    </row>
    <row r="1049" spans="1:31" x14ac:dyDescent="0.25">
      <c r="A1049">
        <v>2124910</v>
      </c>
      <c r="B1049">
        <v>1</v>
      </c>
      <c r="C1049" t="s">
        <v>80</v>
      </c>
      <c r="D1049" t="s">
        <v>106</v>
      </c>
      <c r="E1049" t="s">
        <v>174</v>
      </c>
      <c r="F1049" t="s">
        <v>3282</v>
      </c>
      <c r="G1049" t="s">
        <v>3037</v>
      </c>
      <c r="H1049" t="s">
        <v>134</v>
      </c>
      <c r="I1049" t="s">
        <v>135</v>
      </c>
      <c r="J1049" t="s">
        <v>136</v>
      </c>
      <c r="K1049" t="s">
        <v>137</v>
      </c>
      <c r="L1049" t="s">
        <v>3283</v>
      </c>
      <c r="M1049" t="s">
        <v>3284</v>
      </c>
      <c r="N1049">
        <v>0.78861111100000003</v>
      </c>
      <c r="O1049">
        <v>0</v>
      </c>
      <c r="P1049">
        <v>1</v>
      </c>
      <c r="Q1049">
        <v>0</v>
      </c>
      <c r="R1049">
        <v>2</v>
      </c>
      <c r="S1049">
        <v>0</v>
      </c>
      <c r="T1049">
        <v>1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2.8375139755117416</v>
      </c>
      <c r="AA1049">
        <v>0</v>
      </c>
      <c r="AB1049">
        <v>0.59837414241578346</v>
      </c>
      <c r="AC1049">
        <v>0</v>
      </c>
      <c r="AD1049">
        <v>0</v>
      </c>
      <c r="AE1049">
        <v>3.4358881179275249</v>
      </c>
    </row>
    <row r="1050" spans="1:31" x14ac:dyDescent="0.25">
      <c r="A1050">
        <v>2124412</v>
      </c>
      <c r="B1050">
        <v>1</v>
      </c>
      <c r="C1050" t="s">
        <v>80</v>
      </c>
      <c r="D1050" t="s">
        <v>84</v>
      </c>
      <c r="E1050" t="s">
        <v>174</v>
      </c>
      <c r="F1050" t="s">
        <v>3285</v>
      </c>
      <c r="G1050" t="s">
        <v>187</v>
      </c>
      <c r="H1050" t="s">
        <v>134</v>
      </c>
      <c r="I1050" t="s">
        <v>135</v>
      </c>
      <c r="J1050" t="s">
        <v>136</v>
      </c>
      <c r="K1050" t="s">
        <v>137</v>
      </c>
      <c r="L1050" t="s">
        <v>3286</v>
      </c>
      <c r="M1050" t="s">
        <v>3287</v>
      </c>
      <c r="N1050">
        <v>2.5322222220000001</v>
      </c>
      <c r="O1050">
        <v>0</v>
      </c>
      <c r="P1050">
        <v>87</v>
      </c>
      <c r="Q1050">
        <v>0</v>
      </c>
      <c r="R1050">
        <v>0</v>
      </c>
      <c r="S1050">
        <v>0</v>
      </c>
      <c r="T1050">
        <v>1</v>
      </c>
      <c r="U1050">
        <v>0</v>
      </c>
      <c r="V1050">
        <v>0</v>
      </c>
      <c r="W1050">
        <v>0</v>
      </c>
      <c r="X1050">
        <v>56.269847210933889</v>
      </c>
      <c r="Y1050">
        <v>0</v>
      </c>
      <c r="Z1050">
        <v>0</v>
      </c>
      <c r="AA1050">
        <v>0</v>
      </c>
      <c r="AB1050">
        <v>0.46962917989200004</v>
      </c>
      <c r="AC1050">
        <v>0</v>
      </c>
      <c r="AD1050">
        <v>0</v>
      </c>
      <c r="AE1050">
        <v>56.739476390825892</v>
      </c>
    </row>
    <row r="1051" spans="1:31" x14ac:dyDescent="0.25">
      <c r="A1051">
        <v>2124790</v>
      </c>
      <c r="B1051">
        <v>1</v>
      </c>
      <c r="C1051" t="s">
        <v>80</v>
      </c>
      <c r="D1051" t="s">
        <v>105</v>
      </c>
      <c r="E1051" t="s">
        <v>140</v>
      </c>
      <c r="F1051" t="s">
        <v>3288</v>
      </c>
      <c r="G1051" t="s">
        <v>142</v>
      </c>
      <c r="H1051" t="s">
        <v>143</v>
      </c>
      <c r="I1051" t="s">
        <v>135</v>
      </c>
      <c r="J1051" t="s">
        <v>136</v>
      </c>
      <c r="K1051" t="s">
        <v>137</v>
      </c>
      <c r="L1051" t="s">
        <v>3289</v>
      </c>
      <c r="M1051" t="s">
        <v>3290</v>
      </c>
      <c r="N1051">
        <v>0.88777777700000005</v>
      </c>
      <c r="O1051">
        <v>0</v>
      </c>
      <c r="P1051">
        <v>0</v>
      </c>
      <c r="Q1051">
        <v>0</v>
      </c>
      <c r="R1051">
        <v>0</v>
      </c>
      <c r="S1051">
        <v>1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332.90825571805829</v>
      </c>
      <c r="AB1051">
        <v>0</v>
      </c>
      <c r="AC1051">
        <v>0</v>
      </c>
      <c r="AD1051">
        <v>0</v>
      </c>
      <c r="AE1051">
        <v>332.90825571805829</v>
      </c>
    </row>
    <row r="1052" spans="1:31" x14ac:dyDescent="0.25">
      <c r="A1052">
        <v>2124953</v>
      </c>
      <c r="B1052">
        <v>1</v>
      </c>
      <c r="C1052" t="s">
        <v>80</v>
      </c>
      <c r="D1052" t="s">
        <v>96</v>
      </c>
      <c r="E1052" t="s">
        <v>131</v>
      </c>
      <c r="F1052" t="s">
        <v>3291</v>
      </c>
      <c r="G1052" t="s">
        <v>133</v>
      </c>
      <c r="H1052" t="s">
        <v>134</v>
      </c>
      <c r="I1052" t="s">
        <v>135</v>
      </c>
      <c r="J1052" t="s">
        <v>136</v>
      </c>
      <c r="K1052" t="s">
        <v>137</v>
      </c>
      <c r="L1052" t="s">
        <v>3292</v>
      </c>
      <c r="M1052" t="s">
        <v>3293</v>
      </c>
      <c r="N1052">
        <v>2.1008333330000002</v>
      </c>
      <c r="O1052">
        <v>0</v>
      </c>
      <c r="P1052">
        <v>1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2.82400672882265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2.82400672882265</v>
      </c>
    </row>
    <row r="1053" spans="1:31" x14ac:dyDescent="0.25">
      <c r="A1053">
        <v>2124392</v>
      </c>
      <c r="B1053">
        <v>1</v>
      </c>
      <c r="C1053" t="s">
        <v>80</v>
      </c>
      <c r="D1053" t="s">
        <v>85</v>
      </c>
      <c r="E1053" t="s">
        <v>206</v>
      </c>
      <c r="F1053" t="s">
        <v>3294</v>
      </c>
      <c r="G1053" t="s">
        <v>187</v>
      </c>
      <c r="H1053" t="s">
        <v>134</v>
      </c>
      <c r="I1053" t="s">
        <v>135</v>
      </c>
      <c r="J1053" t="s">
        <v>136</v>
      </c>
      <c r="K1053" t="s">
        <v>137</v>
      </c>
      <c r="L1053" t="s">
        <v>3295</v>
      </c>
      <c r="M1053" t="s">
        <v>3296</v>
      </c>
      <c r="N1053">
        <v>2.2980555549999999</v>
      </c>
      <c r="O1053">
        <v>0</v>
      </c>
      <c r="P1053">
        <v>67</v>
      </c>
      <c r="Q1053">
        <v>0</v>
      </c>
      <c r="R1053">
        <v>0</v>
      </c>
      <c r="S1053">
        <v>0</v>
      </c>
      <c r="T1053">
        <v>19</v>
      </c>
      <c r="U1053">
        <v>0</v>
      </c>
      <c r="V1053">
        <v>0</v>
      </c>
      <c r="W1053">
        <v>0</v>
      </c>
      <c r="X1053">
        <v>36.210189759121064</v>
      </c>
      <c r="Y1053">
        <v>0</v>
      </c>
      <c r="Z1053">
        <v>0</v>
      </c>
      <c r="AA1053">
        <v>0</v>
      </c>
      <c r="AB1053">
        <v>30.612977362634801</v>
      </c>
      <c r="AC1053">
        <v>0</v>
      </c>
      <c r="AD1053">
        <v>0</v>
      </c>
      <c r="AE1053">
        <v>66.823167121755858</v>
      </c>
    </row>
    <row r="1054" spans="1:31" x14ac:dyDescent="0.25">
      <c r="A1054">
        <v>2124810</v>
      </c>
      <c r="B1054">
        <v>1</v>
      </c>
      <c r="C1054" t="s">
        <v>81</v>
      </c>
      <c r="D1054" t="s">
        <v>128</v>
      </c>
      <c r="E1054" t="s">
        <v>131</v>
      </c>
      <c r="F1054" t="s">
        <v>3297</v>
      </c>
      <c r="G1054" t="s">
        <v>171</v>
      </c>
      <c r="H1054" t="s">
        <v>134</v>
      </c>
      <c r="I1054" t="s">
        <v>135</v>
      </c>
      <c r="J1054" t="s">
        <v>136</v>
      </c>
      <c r="K1054" t="s">
        <v>137</v>
      </c>
      <c r="L1054" t="s">
        <v>3298</v>
      </c>
      <c r="M1054" t="s">
        <v>3299</v>
      </c>
      <c r="N1054">
        <v>3.5497222220000002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16</v>
      </c>
      <c r="U1054">
        <v>0</v>
      </c>
      <c r="V1054">
        <v>1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45.412791185478085</v>
      </c>
      <c r="AC1054">
        <v>0</v>
      </c>
      <c r="AD1054">
        <v>43.482198503328</v>
      </c>
      <c r="AE1054">
        <v>88.894989688806078</v>
      </c>
    </row>
    <row r="1055" spans="1:31" x14ac:dyDescent="0.25">
      <c r="A1055">
        <v>2124890</v>
      </c>
      <c r="B1055">
        <v>1</v>
      </c>
      <c r="C1055" t="s">
        <v>80</v>
      </c>
      <c r="D1055" t="s">
        <v>100</v>
      </c>
      <c r="E1055" t="s">
        <v>174</v>
      </c>
      <c r="F1055" t="s">
        <v>3300</v>
      </c>
      <c r="G1055" t="s">
        <v>187</v>
      </c>
      <c r="H1055" t="s">
        <v>134</v>
      </c>
      <c r="I1055" t="s">
        <v>135</v>
      </c>
      <c r="J1055" t="s">
        <v>136</v>
      </c>
      <c r="K1055" t="s">
        <v>137</v>
      </c>
      <c r="L1055" t="s">
        <v>3301</v>
      </c>
      <c r="M1055" t="s">
        <v>3302</v>
      </c>
      <c r="N1055">
        <v>2.0383333330000002</v>
      </c>
      <c r="O1055">
        <v>0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0.41403615757740841</v>
      </c>
      <c r="AA1055">
        <v>0</v>
      </c>
      <c r="AB1055">
        <v>0</v>
      </c>
      <c r="AC1055">
        <v>0</v>
      </c>
      <c r="AD1055">
        <v>0</v>
      </c>
      <c r="AE1055">
        <v>0.41403615757740841</v>
      </c>
    </row>
    <row r="1056" spans="1:31" x14ac:dyDescent="0.25">
      <c r="A1056">
        <v>2124704</v>
      </c>
      <c r="B1056">
        <v>1</v>
      </c>
      <c r="C1056" t="s">
        <v>81</v>
      </c>
      <c r="D1056" t="s">
        <v>127</v>
      </c>
      <c r="E1056" t="s">
        <v>131</v>
      </c>
      <c r="F1056" t="s">
        <v>3303</v>
      </c>
      <c r="G1056" t="s">
        <v>133</v>
      </c>
      <c r="H1056" t="s">
        <v>134</v>
      </c>
      <c r="I1056" t="s">
        <v>135</v>
      </c>
      <c r="J1056" t="s">
        <v>136</v>
      </c>
      <c r="K1056" t="s">
        <v>137</v>
      </c>
      <c r="L1056" t="s">
        <v>3304</v>
      </c>
      <c r="M1056" t="s">
        <v>3305</v>
      </c>
      <c r="N1056">
        <v>1.653333333</v>
      </c>
      <c r="O1056">
        <v>0</v>
      </c>
      <c r="P1056">
        <v>6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2.4358920967199995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2.4358920967199995</v>
      </c>
    </row>
    <row r="1057" spans="1:31" x14ac:dyDescent="0.25">
      <c r="A1057">
        <v>2124349</v>
      </c>
      <c r="B1057">
        <v>1</v>
      </c>
      <c r="C1057" t="s">
        <v>81</v>
      </c>
      <c r="D1057" t="s">
        <v>112</v>
      </c>
      <c r="E1057" t="s">
        <v>140</v>
      </c>
      <c r="F1057" t="s">
        <v>3306</v>
      </c>
      <c r="G1057" t="s">
        <v>142</v>
      </c>
      <c r="H1057" t="s">
        <v>143</v>
      </c>
      <c r="I1057" t="s">
        <v>148</v>
      </c>
      <c r="J1057" t="s">
        <v>136</v>
      </c>
      <c r="K1057" t="s">
        <v>137</v>
      </c>
      <c r="L1057" t="s">
        <v>3307</v>
      </c>
      <c r="M1057" t="s">
        <v>3308</v>
      </c>
      <c r="N1057">
        <v>8.3333330000000001E-3</v>
      </c>
      <c r="O1057">
        <v>1</v>
      </c>
      <c r="P1057">
        <v>778</v>
      </c>
      <c r="Q1057">
        <v>69</v>
      </c>
      <c r="R1057">
        <v>111</v>
      </c>
      <c r="S1057">
        <v>9</v>
      </c>
      <c r="T1057">
        <v>57</v>
      </c>
      <c r="U1057">
        <v>0</v>
      </c>
      <c r="V1057">
        <v>0</v>
      </c>
      <c r="W1057">
        <v>3.0639009135000001E-3</v>
      </c>
      <c r="X1057">
        <v>1.5335771028329994</v>
      </c>
      <c r="Y1057">
        <v>0.94974731225149966</v>
      </c>
      <c r="Z1057">
        <v>0.98072832720000025</v>
      </c>
      <c r="AA1057">
        <v>0.54373907314375014</v>
      </c>
      <c r="AB1057">
        <v>0.14305395019716663</v>
      </c>
      <c r="AC1057">
        <v>0</v>
      </c>
      <c r="AD1057">
        <v>0</v>
      </c>
      <c r="AE1057">
        <v>4.1539096665389161</v>
      </c>
    </row>
    <row r="1058" spans="1:31" x14ac:dyDescent="0.25">
      <c r="A1058">
        <v>2124847</v>
      </c>
      <c r="B1058">
        <v>1</v>
      </c>
      <c r="C1058" t="s">
        <v>81</v>
      </c>
      <c r="D1058" t="s">
        <v>127</v>
      </c>
      <c r="E1058" t="s">
        <v>131</v>
      </c>
      <c r="F1058" t="s">
        <v>3309</v>
      </c>
      <c r="G1058" t="s">
        <v>152</v>
      </c>
      <c r="H1058" t="s">
        <v>134</v>
      </c>
      <c r="I1058" t="s">
        <v>135</v>
      </c>
      <c r="J1058" t="s">
        <v>136</v>
      </c>
      <c r="K1058" t="s">
        <v>137</v>
      </c>
      <c r="L1058" t="s">
        <v>3310</v>
      </c>
      <c r="M1058" t="s">
        <v>3311</v>
      </c>
      <c r="N1058">
        <v>1.094166666</v>
      </c>
      <c r="O1058">
        <v>0</v>
      </c>
      <c r="P1058">
        <v>3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0.68798881670137502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0.68798881670137502</v>
      </c>
    </row>
    <row r="1059" spans="1:31" x14ac:dyDescent="0.25">
      <c r="A1059">
        <v>2124455</v>
      </c>
      <c r="B1059">
        <v>1</v>
      </c>
      <c r="C1059" t="s">
        <v>81</v>
      </c>
      <c r="D1059" t="s">
        <v>128</v>
      </c>
      <c r="E1059" t="s">
        <v>140</v>
      </c>
      <c r="F1059" t="s">
        <v>3312</v>
      </c>
      <c r="G1059" t="s">
        <v>142</v>
      </c>
      <c r="H1059" t="s">
        <v>143</v>
      </c>
      <c r="I1059" t="s">
        <v>135</v>
      </c>
      <c r="J1059" t="s">
        <v>136</v>
      </c>
      <c r="K1059" t="s">
        <v>137</v>
      </c>
      <c r="L1059" t="s">
        <v>3313</v>
      </c>
      <c r="M1059" t="s">
        <v>3314</v>
      </c>
      <c r="N1059">
        <v>0.11388888799999999</v>
      </c>
      <c r="O1059">
        <v>0</v>
      </c>
      <c r="P1059">
        <v>603</v>
      </c>
      <c r="Q1059">
        <v>1</v>
      </c>
      <c r="R1059">
        <v>0</v>
      </c>
      <c r="S1059">
        <v>31</v>
      </c>
      <c r="T1059">
        <v>47</v>
      </c>
      <c r="U1059">
        <v>36</v>
      </c>
      <c r="V1059">
        <v>43</v>
      </c>
      <c r="W1059">
        <v>0</v>
      </c>
      <c r="X1059">
        <v>17.289320105862686</v>
      </c>
      <c r="Y1059">
        <v>0.17968180099783332</v>
      </c>
      <c r="Z1059">
        <v>0</v>
      </c>
      <c r="AA1059">
        <v>102.33158952168257</v>
      </c>
      <c r="AB1059">
        <v>33.557534357832004</v>
      </c>
      <c r="AC1059">
        <v>548.53590515694987</v>
      </c>
      <c r="AD1059">
        <v>250.78052831634142</v>
      </c>
      <c r="AE1059">
        <v>952.67455925966647</v>
      </c>
    </row>
    <row r="1060" spans="1:31" x14ac:dyDescent="0.25">
      <c r="A1060">
        <v>2124896</v>
      </c>
      <c r="B1060">
        <v>1</v>
      </c>
      <c r="C1060" t="s">
        <v>80</v>
      </c>
      <c r="D1060" t="s">
        <v>92</v>
      </c>
      <c r="E1060" t="s">
        <v>174</v>
      </c>
      <c r="F1060" t="s">
        <v>3315</v>
      </c>
      <c r="G1060" t="s">
        <v>171</v>
      </c>
      <c r="H1060" t="s">
        <v>134</v>
      </c>
      <c r="I1060" t="s">
        <v>135</v>
      </c>
      <c r="J1060" t="s">
        <v>136</v>
      </c>
      <c r="K1060" t="s">
        <v>137</v>
      </c>
      <c r="L1060" t="s">
        <v>3316</v>
      </c>
      <c r="M1060" t="s">
        <v>3317</v>
      </c>
      <c r="N1060">
        <v>0.79888888800000002</v>
      </c>
      <c r="O1060">
        <v>0</v>
      </c>
      <c r="P1060">
        <v>103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22.625701346267878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22.625701346267878</v>
      </c>
    </row>
    <row r="1061" spans="1:31" x14ac:dyDescent="0.25">
      <c r="A1061">
        <v>2124518</v>
      </c>
      <c r="B1061">
        <v>1</v>
      </c>
      <c r="C1061" t="s">
        <v>80</v>
      </c>
      <c r="D1061" t="s">
        <v>106</v>
      </c>
      <c r="E1061" t="s">
        <v>196</v>
      </c>
      <c r="F1061" t="s">
        <v>3318</v>
      </c>
      <c r="G1061" t="s">
        <v>538</v>
      </c>
      <c r="H1061" t="s">
        <v>143</v>
      </c>
      <c r="I1061" t="s">
        <v>135</v>
      </c>
      <c r="J1061" t="s">
        <v>136</v>
      </c>
      <c r="K1061" t="s">
        <v>236</v>
      </c>
      <c r="L1061" t="s">
        <v>3319</v>
      </c>
      <c r="M1061" t="s">
        <v>3320</v>
      </c>
      <c r="N1061">
        <v>7.6352777769999998</v>
      </c>
      <c r="O1061">
        <v>0</v>
      </c>
      <c r="P1061">
        <v>1158</v>
      </c>
      <c r="Q1061">
        <v>18</v>
      </c>
      <c r="R1061">
        <v>133</v>
      </c>
      <c r="S1061">
        <v>10</v>
      </c>
      <c r="T1061">
        <v>228</v>
      </c>
      <c r="U1061">
        <v>0</v>
      </c>
      <c r="V1061">
        <v>0</v>
      </c>
      <c r="W1061">
        <v>0</v>
      </c>
      <c r="X1061">
        <v>1336.6681244413976</v>
      </c>
      <c r="Y1061">
        <v>34.96177526335363</v>
      </c>
      <c r="Z1061">
        <v>139.73118319592473</v>
      </c>
      <c r="AA1061">
        <v>422.09098816682854</v>
      </c>
      <c r="AB1061">
        <v>587.08367033806178</v>
      </c>
      <c r="AC1061">
        <v>0</v>
      </c>
      <c r="AD1061">
        <v>0</v>
      </c>
      <c r="AE1061">
        <v>2520.5357414055666</v>
      </c>
    </row>
    <row r="1062" spans="1:31" x14ac:dyDescent="0.25">
      <c r="A1062">
        <v>2124541</v>
      </c>
      <c r="B1062">
        <v>1</v>
      </c>
      <c r="C1062" t="s">
        <v>80</v>
      </c>
      <c r="D1062" t="s">
        <v>110</v>
      </c>
      <c r="E1062" t="s">
        <v>174</v>
      </c>
      <c r="F1062" t="s">
        <v>498</v>
      </c>
      <c r="G1062" t="s">
        <v>538</v>
      </c>
      <c r="H1062" t="s">
        <v>134</v>
      </c>
      <c r="I1062" t="s">
        <v>135</v>
      </c>
      <c r="J1062" t="s">
        <v>136</v>
      </c>
      <c r="K1062" t="s">
        <v>236</v>
      </c>
      <c r="L1062" t="s">
        <v>3321</v>
      </c>
      <c r="M1062" t="s">
        <v>3322</v>
      </c>
      <c r="N1062">
        <v>7.1833333330000002</v>
      </c>
      <c r="O1062">
        <v>0</v>
      </c>
      <c r="P1062">
        <v>275</v>
      </c>
      <c r="Q1062">
        <v>0</v>
      </c>
      <c r="R1062">
        <v>0</v>
      </c>
      <c r="S1062">
        <v>0</v>
      </c>
      <c r="T1062">
        <v>20</v>
      </c>
      <c r="U1062">
        <v>0</v>
      </c>
      <c r="V1062">
        <v>0</v>
      </c>
      <c r="W1062">
        <v>0</v>
      </c>
      <c r="X1062">
        <v>493.76029664173814</v>
      </c>
      <c r="Y1062">
        <v>0</v>
      </c>
      <c r="Z1062">
        <v>0</v>
      </c>
      <c r="AA1062">
        <v>0</v>
      </c>
      <c r="AB1062">
        <v>80.532990593099001</v>
      </c>
      <c r="AC1062">
        <v>0</v>
      </c>
      <c r="AD1062">
        <v>0</v>
      </c>
      <c r="AE1062">
        <v>574.29328723483718</v>
      </c>
    </row>
    <row r="1063" spans="1:31" x14ac:dyDescent="0.25">
      <c r="A1063">
        <v>2124873</v>
      </c>
      <c r="B1063">
        <v>1</v>
      </c>
      <c r="C1063" t="s">
        <v>80</v>
      </c>
      <c r="D1063" t="s">
        <v>84</v>
      </c>
      <c r="E1063" t="s">
        <v>146</v>
      </c>
      <c r="F1063" t="s">
        <v>3323</v>
      </c>
      <c r="G1063" t="s">
        <v>167</v>
      </c>
      <c r="H1063" t="s">
        <v>143</v>
      </c>
      <c r="I1063" t="s">
        <v>135</v>
      </c>
      <c r="J1063" t="s">
        <v>136</v>
      </c>
      <c r="K1063" t="s">
        <v>137</v>
      </c>
      <c r="L1063" t="s">
        <v>3324</v>
      </c>
      <c r="M1063" t="s">
        <v>3325</v>
      </c>
      <c r="N1063">
        <v>2.0419444439999999</v>
      </c>
      <c r="O1063">
        <v>0</v>
      </c>
      <c r="P1063">
        <v>94</v>
      </c>
      <c r="Q1063">
        <v>0</v>
      </c>
      <c r="R1063">
        <v>43</v>
      </c>
      <c r="S1063">
        <v>1</v>
      </c>
      <c r="T1063">
        <v>11</v>
      </c>
      <c r="U1063">
        <v>0</v>
      </c>
      <c r="V1063">
        <v>0</v>
      </c>
      <c r="W1063">
        <v>0</v>
      </c>
      <c r="X1063">
        <v>44.751588070990053</v>
      </c>
      <c r="Y1063">
        <v>0</v>
      </c>
      <c r="Z1063">
        <v>41.664596506608667</v>
      </c>
      <c r="AA1063">
        <v>24.045259853910402</v>
      </c>
      <c r="AB1063">
        <v>9.9677011637821007</v>
      </c>
      <c r="AC1063">
        <v>0</v>
      </c>
      <c r="AD1063">
        <v>0</v>
      </c>
      <c r="AE1063">
        <v>120.42914559529123</v>
      </c>
    </row>
    <row r="1064" spans="1:31" x14ac:dyDescent="0.25">
      <c r="A1064">
        <v>2124495</v>
      </c>
      <c r="B1064">
        <v>1</v>
      </c>
      <c r="C1064" t="s">
        <v>81</v>
      </c>
      <c r="D1064" t="s">
        <v>120</v>
      </c>
      <c r="E1064" t="s">
        <v>196</v>
      </c>
      <c r="F1064" t="s">
        <v>197</v>
      </c>
      <c r="G1064" t="s">
        <v>142</v>
      </c>
      <c r="H1064" t="s">
        <v>143</v>
      </c>
      <c r="I1064" t="s">
        <v>135</v>
      </c>
      <c r="J1064" t="s">
        <v>136</v>
      </c>
      <c r="K1064" t="s">
        <v>137</v>
      </c>
      <c r="L1064" t="s">
        <v>3326</v>
      </c>
      <c r="M1064" t="s">
        <v>3327</v>
      </c>
      <c r="N1064">
        <v>1.329722222</v>
      </c>
      <c r="O1064">
        <v>1</v>
      </c>
      <c r="P1064">
        <v>122</v>
      </c>
      <c r="Q1064">
        <v>23</v>
      </c>
      <c r="R1064">
        <v>11</v>
      </c>
      <c r="S1064">
        <v>1</v>
      </c>
      <c r="T1064">
        <v>7</v>
      </c>
      <c r="U1064">
        <v>0</v>
      </c>
      <c r="V1064">
        <v>0</v>
      </c>
      <c r="W1064">
        <v>0.53316961442970001</v>
      </c>
      <c r="X1064">
        <v>37.143972790724433</v>
      </c>
      <c r="Y1064">
        <v>63.028020999503426</v>
      </c>
      <c r="Z1064">
        <v>26.141227687177384</v>
      </c>
      <c r="AA1064">
        <v>0.73466052639262502</v>
      </c>
      <c r="AB1064">
        <v>0.94306478781736658</v>
      </c>
      <c r="AC1064">
        <v>0</v>
      </c>
      <c r="AD1064">
        <v>0</v>
      </c>
      <c r="AE1064">
        <v>128.52411640604493</v>
      </c>
    </row>
    <row r="1065" spans="1:31" x14ac:dyDescent="0.25">
      <c r="A1065">
        <v>2124827</v>
      </c>
      <c r="B1065">
        <v>1</v>
      </c>
      <c r="C1065" t="s">
        <v>80</v>
      </c>
      <c r="D1065" t="s">
        <v>82</v>
      </c>
      <c r="E1065" t="s">
        <v>131</v>
      </c>
      <c r="F1065" t="s">
        <v>3328</v>
      </c>
      <c r="G1065" t="s">
        <v>133</v>
      </c>
      <c r="H1065" t="s">
        <v>134</v>
      </c>
      <c r="I1065" t="s">
        <v>135</v>
      </c>
      <c r="J1065" t="s">
        <v>136</v>
      </c>
      <c r="K1065" t="s">
        <v>137</v>
      </c>
      <c r="L1065" t="s">
        <v>3329</v>
      </c>
      <c r="M1065" t="s">
        <v>3330</v>
      </c>
      <c r="N1065">
        <v>4.9144444439999999</v>
      </c>
      <c r="O1065">
        <v>0</v>
      </c>
      <c r="P1065">
        <v>11</v>
      </c>
      <c r="Q1065">
        <v>0</v>
      </c>
      <c r="R1065">
        <v>0</v>
      </c>
      <c r="S1065">
        <v>0</v>
      </c>
      <c r="T1065">
        <v>6</v>
      </c>
      <c r="U1065">
        <v>0</v>
      </c>
      <c r="V1065">
        <v>0</v>
      </c>
      <c r="W1065">
        <v>0</v>
      </c>
      <c r="X1065">
        <v>14.025428007555359</v>
      </c>
      <c r="Y1065">
        <v>0</v>
      </c>
      <c r="Z1065">
        <v>0</v>
      </c>
      <c r="AA1065">
        <v>0</v>
      </c>
      <c r="AB1065">
        <v>6.2127589604660995</v>
      </c>
      <c r="AC1065">
        <v>0</v>
      </c>
      <c r="AD1065">
        <v>0</v>
      </c>
      <c r="AE1065">
        <v>20.238186968021459</v>
      </c>
    </row>
    <row r="1066" spans="1:31" x14ac:dyDescent="0.25">
      <c r="A1066">
        <v>2124687</v>
      </c>
      <c r="B1066">
        <v>1</v>
      </c>
      <c r="C1066" t="s">
        <v>81</v>
      </c>
      <c r="D1066" t="s">
        <v>127</v>
      </c>
      <c r="E1066" t="s">
        <v>131</v>
      </c>
      <c r="F1066" t="s">
        <v>3331</v>
      </c>
      <c r="G1066" t="s">
        <v>439</v>
      </c>
      <c r="H1066" t="s">
        <v>134</v>
      </c>
      <c r="I1066" t="s">
        <v>135</v>
      </c>
      <c r="J1066" t="s">
        <v>136</v>
      </c>
      <c r="K1066" t="s">
        <v>137</v>
      </c>
      <c r="L1066" t="s">
        <v>3332</v>
      </c>
      <c r="M1066" t="s">
        <v>3333</v>
      </c>
      <c r="N1066">
        <v>2.6588888879999999</v>
      </c>
      <c r="O1066">
        <v>0</v>
      </c>
      <c r="P1066">
        <v>5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3.6465927034958328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3.6465927034958328</v>
      </c>
    </row>
    <row r="1067" spans="1:31" x14ac:dyDescent="0.25">
      <c r="A1067">
        <v>2124535</v>
      </c>
      <c r="B1067">
        <v>1</v>
      </c>
      <c r="C1067" t="s">
        <v>80</v>
      </c>
      <c r="D1067" t="s">
        <v>97</v>
      </c>
      <c r="E1067" t="s">
        <v>196</v>
      </c>
      <c r="F1067" t="s">
        <v>3334</v>
      </c>
      <c r="G1067" t="s">
        <v>142</v>
      </c>
      <c r="H1067" t="s">
        <v>143</v>
      </c>
      <c r="I1067" t="s">
        <v>135</v>
      </c>
      <c r="J1067" t="s">
        <v>136</v>
      </c>
      <c r="K1067" t="s">
        <v>137</v>
      </c>
      <c r="L1067" t="s">
        <v>3335</v>
      </c>
      <c r="M1067" t="s">
        <v>3336</v>
      </c>
      <c r="N1067">
        <v>0.564722222</v>
      </c>
      <c r="O1067">
        <v>0</v>
      </c>
      <c r="P1067">
        <v>195</v>
      </c>
      <c r="Q1067">
        <v>0</v>
      </c>
      <c r="R1067">
        <v>48</v>
      </c>
      <c r="S1067">
        <v>1</v>
      </c>
      <c r="T1067">
        <v>25</v>
      </c>
      <c r="U1067">
        <v>0</v>
      </c>
      <c r="V1067">
        <v>1</v>
      </c>
      <c r="W1067">
        <v>0</v>
      </c>
      <c r="X1067">
        <v>43.783631025396751</v>
      </c>
      <c r="Y1067">
        <v>0</v>
      </c>
      <c r="Z1067">
        <v>12.176397748631496</v>
      </c>
      <c r="AA1067">
        <v>8.9195805607422258</v>
      </c>
      <c r="AB1067">
        <v>16.154868238477583</v>
      </c>
      <c r="AC1067">
        <v>0</v>
      </c>
      <c r="AD1067">
        <v>3.4904137974301994</v>
      </c>
      <c r="AE1067">
        <v>84.524891370678233</v>
      </c>
    </row>
    <row r="1068" spans="1:31" x14ac:dyDescent="0.25">
      <c r="A1068">
        <v>2124973</v>
      </c>
      <c r="B1068">
        <v>1</v>
      </c>
      <c r="C1068" t="s">
        <v>81</v>
      </c>
      <c r="D1068" t="s">
        <v>112</v>
      </c>
      <c r="E1068" t="s">
        <v>146</v>
      </c>
      <c r="F1068" t="s">
        <v>3337</v>
      </c>
      <c r="G1068" t="s">
        <v>142</v>
      </c>
      <c r="H1068" t="s">
        <v>143</v>
      </c>
      <c r="I1068" t="s">
        <v>135</v>
      </c>
      <c r="J1068" t="s">
        <v>136</v>
      </c>
      <c r="K1068" t="s">
        <v>137</v>
      </c>
      <c r="L1068" t="s">
        <v>3338</v>
      </c>
      <c r="M1068" t="s">
        <v>3339</v>
      </c>
      <c r="N1068">
        <v>2.3372222219999998</v>
      </c>
      <c r="O1068">
        <v>1</v>
      </c>
      <c r="P1068">
        <v>121</v>
      </c>
      <c r="Q1068">
        <v>17</v>
      </c>
      <c r="R1068">
        <v>29</v>
      </c>
      <c r="S1068">
        <v>1</v>
      </c>
      <c r="T1068">
        <v>4</v>
      </c>
      <c r="U1068">
        <v>0</v>
      </c>
      <c r="V1068">
        <v>0</v>
      </c>
      <c r="W1068">
        <v>1.2972653102402585</v>
      </c>
      <c r="X1068">
        <v>50.845763665223906</v>
      </c>
      <c r="Y1068">
        <v>17.468948893209134</v>
      </c>
      <c r="Z1068">
        <v>9.1762547144534654</v>
      </c>
      <c r="AA1068">
        <v>0.82902791656096664</v>
      </c>
      <c r="AB1068">
        <v>1.0788730572708001</v>
      </c>
      <c r="AC1068">
        <v>0</v>
      </c>
      <c r="AD1068">
        <v>0</v>
      </c>
      <c r="AE1068">
        <v>80.696133556958515</v>
      </c>
    </row>
    <row r="1069" spans="1:31" x14ac:dyDescent="0.25">
      <c r="A1069">
        <v>2124372</v>
      </c>
      <c r="B1069">
        <v>1</v>
      </c>
      <c r="C1069" t="s">
        <v>80</v>
      </c>
      <c r="D1069" t="s">
        <v>93</v>
      </c>
      <c r="E1069" t="s">
        <v>174</v>
      </c>
      <c r="F1069" t="s">
        <v>3340</v>
      </c>
      <c r="G1069" t="s">
        <v>187</v>
      </c>
      <c r="H1069" t="s">
        <v>134</v>
      </c>
      <c r="I1069" t="s">
        <v>135</v>
      </c>
      <c r="J1069" t="s">
        <v>136</v>
      </c>
      <c r="K1069" t="s">
        <v>137</v>
      </c>
      <c r="L1069" t="s">
        <v>3341</v>
      </c>
      <c r="M1069" t="s">
        <v>3342</v>
      </c>
      <c r="N1069">
        <v>1.763055555</v>
      </c>
      <c r="O1069">
        <v>0</v>
      </c>
      <c r="P1069">
        <v>10</v>
      </c>
      <c r="Q1069">
        <v>0</v>
      </c>
      <c r="R1069">
        <v>1</v>
      </c>
      <c r="S1069">
        <v>0</v>
      </c>
      <c r="T1069">
        <v>4</v>
      </c>
      <c r="U1069">
        <v>0</v>
      </c>
      <c r="V1069">
        <v>0</v>
      </c>
      <c r="W1069">
        <v>0</v>
      </c>
      <c r="X1069">
        <v>2.326902225454667</v>
      </c>
      <c r="Y1069">
        <v>0</v>
      </c>
      <c r="Z1069">
        <v>2.9667091770000005E-4</v>
      </c>
      <c r="AA1069">
        <v>0</v>
      </c>
      <c r="AB1069">
        <v>2.4443647249772917</v>
      </c>
      <c r="AC1069">
        <v>0</v>
      </c>
      <c r="AD1069">
        <v>0</v>
      </c>
      <c r="AE1069">
        <v>4.7715636213496584</v>
      </c>
    </row>
    <row r="1070" spans="1:31" x14ac:dyDescent="0.25">
      <c r="A1070">
        <v>2124432</v>
      </c>
      <c r="B1070">
        <v>1</v>
      </c>
      <c r="C1070" t="s">
        <v>80</v>
      </c>
      <c r="D1070" t="s">
        <v>100</v>
      </c>
      <c r="E1070" t="s">
        <v>131</v>
      </c>
      <c r="F1070" t="s">
        <v>3343</v>
      </c>
      <c r="G1070" t="s">
        <v>152</v>
      </c>
      <c r="H1070" t="s">
        <v>134</v>
      </c>
      <c r="I1070" t="s">
        <v>135</v>
      </c>
      <c r="J1070" t="s">
        <v>136</v>
      </c>
      <c r="K1070" t="s">
        <v>137</v>
      </c>
      <c r="L1070" t="s">
        <v>3344</v>
      </c>
      <c r="M1070" t="s">
        <v>3345</v>
      </c>
      <c r="N1070">
        <v>2.0249999999999999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1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0.2514059866344</v>
      </c>
      <c r="AC1070">
        <v>0</v>
      </c>
      <c r="AD1070">
        <v>0</v>
      </c>
      <c r="AE1070">
        <v>0.2514059866344</v>
      </c>
    </row>
    <row r="1071" spans="1:31" x14ac:dyDescent="0.25">
      <c r="A1071">
        <v>2125019</v>
      </c>
      <c r="B1071">
        <v>1</v>
      </c>
      <c r="C1071" t="s">
        <v>80</v>
      </c>
      <c r="D1071" t="s">
        <v>96</v>
      </c>
      <c r="E1071" t="s">
        <v>131</v>
      </c>
      <c r="F1071" t="s">
        <v>3346</v>
      </c>
      <c r="G1071" t="s">
        <v>152</v>
      </c>
      <c r="H1071" t="s">
        <v>134</v>
      </c>
      <c r="I1071" t="s">
        <v>135</v>
      </c>
      <c r="J1071" t="s">
        <v>136</v>
      </c>
      <c r="K1071" t="s">
        <v>137</v>
      </c>
      <c r="L1071" t="s">
        <v>3347</v>
      </c>
      <c r="M1071" t="s">
        <v>3348</v>
      </c>
      <c r="N1071">
        <v>2.573611111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2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3.6636809396165342</v>
      </c>
      <c r="AC1071">
        <v>0</v>
      </c>
      <c r="AD1071">
        <v>0</v>
      </c>
      <c r="AE1071">
        <v>3.6636809396165342</v>
      </c>
    </row>
    <row r="1072" spans="1:31" x14ac:dyDescent="0.25">
      <c r="A1072">
        <v>2124478</v>
      </c>
      <c r="B1072">
        <v>1</v>
      </c>
      <c r="C1072" t="s">
        <v>81</v>
      </c>
      <c r="D1072" t="s">
        <v>118</v>
      </c>
      <c r="E1072" t="s">
        <v>196</v>
      </c>
      <c r="F1072" t="s">
        <v>3349</v>
      </c>
      <c r="G1072" t="s">
        <v>235</v>
      </c>
      <c r="H1072" t="s">
        <v>143</v>
      </c>
      <c r="I1072" t="s">
        <v>135</v>
      </c>
      <c r="J1072" t="s">
        <v>136</v>
      </c>
      <c r="K1072" t="s">
        <v>236</v>
      </c>
      <c r="L1072" t="s">
        <v>3350</v>
      </c>
      <c r="M1072" t="s">
        <v>3351</v>
      </c>
      <c r="N1072">
        <v>6.6841666660000003</v>
      </c>
      <c r="O1072">
        <v>1</v>
      </c>
      <c r="P1072">
        <v>353</v>
      </c>
      <c r="Q1072">
        <v>44</v>
      </c>
      <c r="R1072">
        <v>33</v>
      </c>
      <c r="S1072">
        <v>9</v>
      </c>
      <c r="T1072">
        <v>38</v>
      </c>
      <c r="U1072">
        <v>0</v>
      </c>
      <c r="V1072">
        <v>0</v>
      </c>
      <c r="W1072">
        <v>2.8470671796549003</v>
      </c>
      <c r="X1072">
        <v>316.42920913958596</v>
      </c>
      <c r="Y1072">
        <v>1306.2195094920171</v>
      </c>
      <c r="Z1072">
        <v>55.333418514943581</v>
      </c>
      <c r="AA1072">
        <v>202.70166578164915</v>
      </c>
      <c r="AB1072">
        <v>206.07119622625521</v>
      </c>
      <c r="AC1072">
        <v>0</v>
      </c>
      <c r="AD1072">
        <v>0</v>
      </c>
      <c r="AE1072">
        <v>2089.602066334106</v>
      </c>
    </row>
    <row r="1073" spans="1:31" x14ac:dyDescent="0.25">
      <c r="A1073">
        <v>2124744</v>
      </c>
      <c r="B1073">
        <v>1</v>
      </c>
      <c r="C1073" t="s">
        <v>80</v>
      </c>
      <c r="D1073" t="s">
        <v>82</v>
      </c>
      <c r="E1073" t="s">
        <v>131</v>
      </c>
      <c r="F1073" t="s">
        <v>3352</v>
      </c>
      <c r="G1073" t="s">
        <v>152</v>
      </c>
      <c r="H1073" t="s">
        <v>134</v>
      </c>
      <c r="I1073" t="s">
        <v>135</v>
      </c>
      <c r="J1073" t="s">
        <v>136</v>
      </c>
      <c r="K1073" t="s">
        <v>137</v>
      </c>
      <c r="L1073" t="s">
        <v>3353</v>
      </c>
      <c r="M1073" t="s">
        <v>3354</v>
      </c>
      <c r="N1073">
        <v>8.5824999999999996</v>
      </c>
      <c r="O1073">
        <v>0</v>
      </c>
      <c r="P1073">
        <v>1</v>
      </c>
      <c r="Q1073">
        <v>0</v>
      </c>
      <c r="R1073">
        <v>0</v>
      </c>
      <c r="S1073">
        <v>0</v>
      </c>
      <c r="T1073">
        <v>3</v>
      </c>
      <c r="U1073">
        <v>0</v>
      </c>
      <c r="V1073">
        <v>0</v>
      </c>
      <c r="W1073">
        <v>0</v>
      </c>
      <c r="X1073">
        <v>3.5993043470688</v>
      </c>
      <c r="Y1073">
        <v>0</v>
      </c>
      <c r="Z1073">
        <v>0</v>
      </c>
      <c r="AA1073">
        <v>0</v>
      </c>
      <c r="AB1073">
        <v>7.7547576606075772</v>
      </c>
      <c r="AC1073">
        <v>0</v>
      </c>
      <c r="AD1073">
        <v>0</v>
      </c>
      <c r="AE1073">
        <v>11.354062007676378</v>
      </c>
    </row>
    <row r="1074" spans="1:31" x14ac:dyDescent="0.25">
      <c r="A1074">
        <v>2124458</v>
      </c>
      <c r="B1074">
        <v>1</v>
      </c>
      <c r="C1074" t="s">
        <v>80</v>
      </c>
      <c r="D1074" t="s">
        <v>92</v>
      </c>
      <c r="E1074" t="s">
        <v>131</v>
      </c>
      <c r="F1074" t="s">
        <v>3355</v>
      </c>
      <c r="G1074" t="s">
        <v>152</v>
      </c>
      <c r="H1074" t="s">
        <v>134</v>
      </c>
      <c r="I1074" t="s">
        <v>135</v>
      </c>
      <c r="J1074" t="s">
        <v>136</v>
      </c>
      <c r="K1074" t="s">
        <v>137</v>
      </c>
      <c r="L1074" t="s">
        <v>3356</v>
      </c>
      <c r="M1074" t="s">
        <v>3357</v>
      </c>
      <c r="N1074">
        <v>3.9116666659999999</v>
      </c>
      <c r="O1074">
        <v>0</v>
      </c>
      <c r="P1074">
        <v>1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1.1516981391747001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1.1516981391747001</v>
      </c>
    </row>
    <row r="1075" spans="1:31" x14ac:dyDescent="0.25">
      <c r="A1075">
        <v>2124438</v>
      </c>
      <c r="B1075">
        <v>1</v>
      </c>
      <c r="C1075" t="s">
        <v>80</v>
      </c>
      <c r="D1075" t="s">
        <v>95</v>
      </c>
      <c r="E1075" t="s">
        <v>140</v>
      </c>
      <c r="F1075" t="s">
        <v>1271</v>
      </c>
      <c r="G1075" t="s">
        <v>142</v>
      </c>
      <c r="H1075" t="s">
        <v>143</v>
      </c>
      <c r="I1075" t="s">
        <v>135</v>
      </c>
      <c r="J1075" t="s">
        <v>136</v>
      </c>
      <c r="K1075" t="s">
        <v>137</v>
      </c>
      <c r="L1075" t="s">
        <v>3358</v>
      </c>
      <c r="M1075" t="s">
        <v>3359</v>
      </c>
      <c r="N1075">
        <v>0.133611111</v>
      </c>
      <c r="O1075">
        <v>3</v>
      </c>
      <c r="P1075">
        <v>390</v>
      </c>
      <c r="Q1075">
        <v>7</v>
      </c>
      <c r="R1075">
        <v>2</v>
      </c>
      <c r="S1075">
        <v>30</v>
      </c>
      <c r="T1075">
        <v>15</v>
      </c>
      <c r="U1075">
        <v>4</v>
      </c>
      <c r="V1075">
        <v>0</v>
      </c>
      <c r="W1075">
        <v>0.24173930818460002</v>
      </c>
      <c r="X1075">
        <v>12.082590654950394</v>
      </c>
      <c r="Y1075">
        <v>13.374943842271842</v>
      </c>
      <c r="Z1075">
        <v>0.27051980543355836</v>
      </c>
      <c r="AA1075">
        <v>62.712953672584966</v>
      </c>
      <c r="AB1075">
        <v>0.95930564836072219</v>
      </c>
      <c r="AC1075">
        <v>55.430336129736261</v>
      </c>
      <c r="AD1075">
        <v>0</v>
      </c>
      <c r="AE1075">
        <v>145.07238906152236</v>
      </c>
    </row>
    <row r="1076" spans="1:31" x14ac:dyDescent="0.25">
      <c r="A1076">
        <v>2124289</v>
      </c>
      <c r="B1076">
        <v>1</v>
      </c>
      <c r="C1076" t="s">
        <v>80</v>
      </c>
      <c r="D1076" t="s">
        <v>103</v>
      </c>
      <c r="E1076" t="s">
        <v>196</v>
      </c>
      <c r="F1076" t="s">
        <v>1658</v>
      </c>
      <c r="G1076" t="s">
        <v>142</v>
      </c>
      <c r="H1076" t="s">
        <v>143</v>
      </c>
      <c r="I1076" t="s">
        <v>135</v>
      </c>
      <c r="J1076" t="s">
        <v>136</v>
      </c>
      <c r="K1076" t="s">
        <v>137</v>
      </c>
      <c r="L1076" t="s">
        <v>3360</v>
      </c>
      <c r="M1076" t="s">
        <v>3361</v>
      </c>
      <c r="N1076">
        <v>5.2249999999999996</v>
      </c>
      <c r="O1076">
        <v>0</v>
      </c>
      <c r="P1076">
        <v>504</v>
      </c>
      <c r="Q1076">
        <v>19</v>
      </c>
      <c r="R1076">
        <v>2</v>
      </c>
      <c r="S1076">
        <v>1</v>
      </c>
      <c r="T1076">
        <v>48</v>
      </c>
      <c r="U1076">
        <v>1</v>
      </c>
      <c r="V1076">
        <v>5</v>
      </c>
      <c r="W1076">
        <v>0</v>
      </c>
      <c r="X1076">
        <v>573.78801908704634</v>
      </c>
      <c r="Y1076">
        <v>22.741387123696715</v>
      </c>
      <c r="Z1076">
        <v>4.3147817265944086</v>
      </c>
      <c r="AA1076">
        <v>538.43083619348067</v>
      </c>
      <c r="AB1076">
        <v>48.570485662487584</v>
      </c>
      <c r="AC1076">
        <v>679.89099605104809</v>
      </c>
      <c r="AD1076">
        <v>841.83766845902426</v>
      </c>
      <c r="AE1076">
        <v>2709.5741743033782</v>
      </c>
    </row>
    <row r="1077" spans="1:31" x14ac:dyDescent="0.25">
      <c r="A1077">
        <v>2124979</v>
      </c>
      <c r="B1077">
        <v>1</v>
      </c>
      <c r="C1077" t="s">
        <v>80</v>
      </c>
      <c r="D1077" t="s">
        <v>97</v>
      </c>
      <c r="E1077" t="s">
        <v>146</v>
      </c>
      <c r="F1077" t="s">
        <v>680</v>
      </c>
      <c r="G1077" t="s">
        <v>142</v>
      </c>
      <c r="H1077" t="s">
        <v>143</v>
      </c>
      <c r="I1077" t="s">
        <v>135</v>
      </c>
      <c r="J1077" t="s">
        <v>136</v>
      </c>
      <c r="K1077" t="s">
        <v>137</v>
      </c>
      <c r="L1077" t="s">
        <v>3362</v>
      </c>
      <c r="M1077" t="s">
        <v>3363</v>
      </c>
      <c r="N1077">
        <v>1.278888888</v>
      </c>
      <c r="O1077">
        <v>2</v>
      </c>
      <c r="P1077">
        <v>381</v>
      </c>
      <c r="Q1077">
        <v>0</v>
      </c>
      <c r="R1077">
        <v>39</v>
      </c>
      <c r="S1077">
        <v>1</v>
      </c>
      <c r="T1077">
        <v>42</v>
      </c>
      <c r="U1077">
        <v>0</v>
      </c>
      <c r="V1077">
        <v>0</v>
      </c>
      <c r="W1077">
        <v>108.02148851094884</v>
      </c>
      <c r="X1077">
        <v>263.72792040951492</v>
      </c>
      <c r="Y1077">
        <v>0</v>
      </c>
      <c r="Z1077">
        <v>25.858242037896691</v>
      </c>
      <c r="AA1077">
        <v>0</v>
      </c>
      <c r="AB1077">
        <v>38.030702859303361</v>
      </c>
      <c r="AC1077">
        <v>0</v>
      </c>
      <c r="AD1077">
        <v>0</v>
      </c>
      <c r="AE1077">
        <v>435.63835381766381</v>
      </c>
    </row>
    <row r="1078" spans="1:31" x14ac:dyDescent="0.25">
      <c r="A1078">
        <v>2124956</v>
      </c>
      <c r="B1078">
        <v>1</v>
      </c>
      <c r="C1078" t="s">
        <v>80</v>
      </c>
      <c r="D1078" t="s">
        <v>103</v>
      </c>
      <c r="E1078" t="s">
        <v>131</v>
      </c>
      <c r="F1078" t="s">
        <v>3364</v>
      </c>
      <c r="G1078" t="s">
        <v>152</v>
      </c>
      <c r="H1078" t="s">
        <v>134</v>
      </c>
      <c r="I1078" t="s">
        <v>135</v>
      </c>
      <c r="J1078" t="s">
        <v>136</v>
      </c>
      <c r="K1078" t="s">
        <v>137</v>
      </c>
      <c r="L1078" t="s">
        <v>3365</v>
      </c>
      <c r="M1078" t="s">
        <v>3366</v>
      </c>
      <c r="N1078">
        <v>1.531666666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1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2.0274419632500002E-3</v>
      </c>
      <c r="AC1078">
        <v>0</v>
      </c>
      <c r="AD1078">
        <v>0</v>
      </c>
      <c r="AE1078">
        <v>2.0274419632500002E-3</v>
      </c>
    </row>
    <row r="1079" spans="1:31" x14ac:dyDescent="0.25">
      <c r="A1079">
        <v>2124999</v>
      </c>
      <c r="B1079">
        <v>1</v>
      </c>
      <c r="C1079" t="s">
        <v>80</v>
      </c>
      <c r="D1079" t="s">
        <v>89</v>
      </c>
      <c r="E1079" t="s">
        <v>146</v>
      </c>
      <c r="F1079" t="s">
        <v>3367</v>
      </c>
      <c r="G1079" t="s">
        <v>3244</v>
      </c>
      <c r="H1079" t="s">
        <v>143</v>
      </c>
      <c r="I1079" t="s">
        <v>135</v>
      </c>
      <c r="J1079" t="s">
        <v>136</v>
      </c>
      <c r="K1079" t="s">
        <v>137</v>
      </c>
      <c r="L1079" t="s">
        <v>3368</v>
      </c>
      <c r="M1079" t="s">
        <v>3369</v>
      </c>
      <c r="N1079">
        <v>3.6097222219999998</v>
      </c>
      <c r="O1079">
        <v>4</v>
      </c>
      <c r="P1079">
        <v>860</v>
      </c>
      <c r="Q1079">
        <v>2</v>
      </c>
      <c r="R1079">
        <v>71</v>
      </c>
      <c r="S1079">
        <v>11</v>
      </c>
      <c r="T1079">
        <v>77</v>
      </c>
      <c r="U1079">
        <v>7</v>
      </c>
      <c r="V1079">
        <v>0</v>
      </c>
      <c r="W1079">
        <v>701.87455640096562</v>
      </c>
      <c r="X1079">
        <v>2028.3746393579083</v>
      </c>
      <c r="Y1079">
        <v>23.2342913399787</v>
      </c>
      <c r="Z1079">
        <v>54.449720825243716</v>
      </c>
      <c r="AA1079">
        <v>410.41293528361581</v>
      </c>
      <c r="AB1079">
        <v>379.54006200771431</v>
      </c>
      <c r="AC1079">
        <v>611.99320842267366</v>
      </c>
      <c r="AD1079">
        <v>0</v>
      </c>
      <c r="AE1079">
        <v>4209.8794136381002</v>
      </c>
    </row>
    <row r="1080" spans="1:31" x14ac:dyDescent="0.25">
      <c r="A1080">
        <v>2124893</v>
      </c>
      <c r="B1080">
        <v>1</v>
      </c>
      <c r="C1080" t="s">
        <v>80</v>
      </c>
      <c r="D1080" t="s">
        <v>98</v>
      </c>
      <c r="E1080" t="s">
        <v>131</v>
      </c>
      <c r="F1080" t="s">
        <v>3370</v>
      </c>
      <c r="G1080" t="s">
        <v>152</v>
      </c>
      <c r="H1080" t="s">
        <v>134</v>
      </c>
      <c r="I1080" t="s">
        <v>135</v>
      </c>
      <c r="J1080" t="s">
        <v>136</v>
      </c>
      <c r="K1080" t="s">
        <v>137</v>
      </c>
      <c r="L1080" t="s">
        <v>3371</v>
      </c>
      <c r="M1080" t="s">
        <v>3372</v>
      </c>
      <c r="N1080">
        <v>1.535555555</v>
      </c>
      <c r="O1080">
        <v>0</v>
      </c>
      <c r="P1080">
        <v>1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0.40332589218653336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0.40332589218653336</v>
      </c>
    </row>
    <row r="1081" spans="1:31" x14ac:dyDescent="0.25">
      <c r="A1081">
        <v>2124452</v>
      </c>
      <c r="B1081">
        <v>1</v>
      </c>
      <c r="C1081" t="s">
        <v>81</v>
      </c>
      <c r="D1081" t="s">
        <v>128</v>
      </c>
      <c r="E1081" t="s">
        <v>131</v>
      </c>
      <c r="F1081" t="s">
        <v>3373</v>
      </c>
      <c r="G1081" t="s">
        <v>439</v>
      </c>
      <c r="H1081" t="s">
        <v>134</v>
      </c>
      <c r="I1081" t="s">
        <v>135</v>
      </c>
      <c r="J1081" t="s">
        <v>136</v>
      </c>
      <c r="K1081" t="s">
        <v>137</v>
      </c>
      <c r="L1081" t="s">
        <v>3374</v>
      </c>
      <c r="M1081" t="s">
        <v>3375</v>
      </c>
      <c r="N1081">
        <v>3.0225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1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</row>
    <row r="1082" spans="1:31" x14ac:dyDescent="0.25">
      <c r="A1082">
        <v>2124945</v>
      </c>
      <c r="B1082">
        <v>1</v>
      </c>
      <c r="C1082" t="s">
        <v>81</v>
      </c>
      <c r="D1082" t="s">
        <v>128</v>
      </c>
      <c r="E1082" t="s">
        <v>161</v>
      </c>
      <c r="F1082" t="s">
        <v>3376</v>
      </c>
      <c r="G1082" t="s">
        <v>215</v>
      </c>
      <c r="H1082" t="s">
        <v>134</v>
      </c>
      <c r="I1082" t="s">
        <v>135</v>
      </c>
      <c r="J1082" t="s">
        <v>136</v>
      </c>
      <c r="K1082" t="s">
        <v>137</v>
      </c>
      <c r="L1082" t="s">
        <v>3377</v>
      </c>
      <c r="M1082" t="s">
        <v>3378</v>
      </c>
      <c r="N1082">
        <v>0.768055555</v>
      </c>
      <c r="O1082">
        <v>0</v>
      </c>
      <c r="P1082">
        <v>168</v>
      </c>
      <c r="Q1082">
        <v>0</v>
      </c>
      <c r="R1082">
        <v>0</v>
      </c>
      <c r="S1082">
        <v>0</v>
      </c>
      <c r="T1082">
        <v>31</v>
      </c>
      <c r="U1082">
        <v>0</v>
      </c>
      <c r="V1082">
        <v>0</v>
      </c>
      <c r="W1082">
        <v>0</v>
      </c>
      <c r="X1082">
        <v>31.950465098510968</v>
      </c>
      <c r="Y1082">
        <v>0</v>
      </c>
      <c r="Z1082">
        <v>0</v>
      </c>
      <c r="AA1082">
        <v>0</v>
      </c>
      <c r="AB1082">
        <v>36.60359641004105</v>
      </c>
      <c r="AC1082">
        <v>0</v>
      </c>
      <c r="AD1082">
        <v>0</v>
      </c>
      <c r="AE1082">
        <v>68.554061508552024</v>
      </c>
    </row>
    <row r="1083" spans="1:31" x14ac:dyDescent="0.25">
      <c r="A1083">
        <v>2124922</v>
      </c>
      <c r="B1083">
        <v>1</v>
      </c>
      <c r="C1083" t="s">
        <v>80</v>
      </c>
      <c r="D1083" t="s">
        <v>100</v>
      </c>
      <c r="E1083" t="s">
        <v>131</v>
      </c>
      <c r="F1083" t="s">
        <v>3379</v>
      </c>
      <c r="G1083" t="s">
        <v>152</v>
      </c>
      <c r="H1083" t="s">
        <v>134</v>
      </c>
      <c r="I1083" t="s">
        <v>135</v>
      </c>
      <c r="J1083" t="s">
        <v>136</v>
      </c>
      <c r="K1083" t="s">
        <v>137</v>
      </c>
      <c r="L1083" t="s">
        <v>3380</v>
      </c>
      <c r="M1083" t="s">
        <v>3381</v>
      </c>
      <c r="N1083">
        <v>0.72444444399999997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1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1.6275971695625002E-2</v>
      </c>
      <c r="AC1083">
        <v>0</v>
      </c>
      <c r="AD1083">
        <v>0</v>
      </c>
      <c r="AE1083">
        <v>1.6275971695625002E-2</v>
      </c>
    </row>
    <row r="1084" spans="1:31" x14ac:dyDescent="0.25">
      <c r="A1084">
        <v>2124590</v>
      </c>
      <c r="B1084">
        <v>1</v>
      </c>
      <c r="C1084" t="s">
        <v>80</v>
      </c>
      <c r="D1084" t="s">
        <v>93</v>
      </c>
      <c r="E1084" t="s">
        <v>174</v>
      </c>
      <c r="F1084" t="s">
        <v>3382</v>
      </c>
      <c r="G1084" t="s">
        <v>300</v>
      </c>
      <c r="H1084" t="s">
        <v>134</v>
      </c>
      <c r="I1084" t="s">
        <v>135</v>
      </c>
      <c r="J1084" t="s">
        <v>136</v>
      </c>
      <c r="K1084" t="s">
        <v>137</v>
      </c>
      <c r="L1084" t="s">
        <v>3383</v>
      </c>
      <c r="M1084" t="s">
        <v>3384</v>
      </c>
      <c r="N1084">
        <v>8.7455555549999993</v>
      </c>
      <c r="O1084">
        <v>0</v>
      </c>
      <c r="P1084">
        <v>46</v>
      </c>
      <c r="Q1084">
        <v>0</v>
      </c>
      <c r="R1084">
        <v>0</v>
      </c>
      <c r="S1084">
        <v>0</v>
      </c>
      <c r="T1084">
        <v>2</v>
      </c>
      <c r="U1084">
        <v>0</v>
      </c>
      <c r="V1084">
        <v>0</v>
      </c>
      <c r="W1084">
        <v>0</v>
      </c>
      <c r="X1084">
        <v>77.831793150150219</v>
      </c>
      <c r="Y1084">
        <v>0</v>
      </c>
      <c r="Z1084">
        <v>0</v>
      </c>
      <c r="AA1084">
        <v>0</v>
      </c>
      <c r="AB1084">
        <v>13.132281167179244</v>
      </c>
      <c r="AC1084">
        <v>0</v>
      </c>
      <c r="AD1084">
        <v>0</v>
      </c>
      <c r="AE1084">
        <v>90.964074317329462</v>
      </c>
    </row>
    <row r="1085" spans="1:31" x14ac:dyDescent="0.25">
      <c r="A1085">
        <v>2124730</v>
      </c>
      <c r="B1085">
        <v>1</v>
      </c>
      <c r="C1085" t="s">
        <v>80</v>
      </c>
      <c r="D1085" t="s">
        <v>96</v>
      </c>
      <c r="E1085" t="s">
        <v>131</v>
      </c>
      <c r="F1085" t="s">
        <v>3385</v>
      </c>
      <c r="G1085" t="s">
        <v>133</v>
      </c>
      <c r="H1085" t="s">
        <v>134</v>
      </c>
      <c r="I1085" t="s">
        <v>135</v>
      </c>
      <c r="J1085" t="s">
        <v>136</v>
      </c>
      <c r="K1085" t="s">
        <v>137</v>
      </c>
      <c r="L1085" t="s">
        <v>3386</v>
      </c>
      <c r="M1085" t="s">
        <v>3387</v>
      </c>
      <c r="N1085">
        <v>2.9011111110000001</v>
      </c>
      <c r="O1085">
        <v>0</v>
      </c>
      <c r="P1085">
        <v>4</v>
      </c>
      <c r="Q1085">
        <v>0</v>
      </c>
      <c r="R1085">
        <v>0</v>
      </c>
      <c r="S1085">
        <v>0</v>
      </c>
      <c r="T1085">
        <v>1</v>
      </c>
      <c r="U1085">
        <v>0</v>
      </c>
      <c r="V1085">
        <v>0</v>
      </c>
      <c r="W1085">
        <v>0</v>
      </c>
      <c r="X1085">
        <v>8.7529039982799983E-2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8.7529039982799983E-2</v>
      </c>
    </row>
    <row r="1086" spans="1:31" x14ac:dyDescent="0.25">
      <c r="A1086">
        <v>2124899</v>
      </c>
      <c r="B1086">
        <v>1</v>
      </c>
      <c r="C1086" t="s">
        <v>80</v>
      </c>
      <c r="D1086" t="s">
        <v>83</v>
      </c>
      <c r="E1086" t="s">
        <v>131</v>
      </c>
      <c r="F1086" t="s">
        <v>3388</v>
      </c>
      <c r="G1086" t="s">
        <v>133</v>
      </c>
      <c r="H1086" t="s">
        <v>134</v>
      </c>
      <c r="I1086" t="s">
        <v>135</v>
      </c>
      <c r="J1086" t="s">
        <v>136</v>
      </c>
      <c r="K1086" t="s">
        <v>137</v>
      </c>
      <c r="L1086" t="s">
        <v>3389</v>
      </c>
      <c r="M1086" t="s">
        <v>3390</v>
      </c>
      <c r="N1086">
        <v>3.369444444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32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32.453390721977136</v>
      </c>
      <c r="AC1086">
        <v>0</v>
      </c>
      <c r="AD1086">
        <v>0</v>
      </c>
      <c r="AE1086">
        <v>32.453390721977136</v>
      </c>
    </row>
    <row r="1087" spans="1:31" x14ac:dyDescent="0.25">
      <c r="A1087">
        <v>2124544</v>
      </c>
      <c r="B1087">
        <v>1</v>
      </c>
      <c r="C1087" t="s">
        <v>80</v>
      </c>
      <c r="D1087" t="s">
        <v>110</v>
      </c>
      <c r="E1087" t="s">
        <v>174</v>
      </c>
      <c r="F1087" t="s">
        <v>495</v>
      </c>
      <c r="G1087" t="s">
        <v>538</v>
      </c>
      <c r="H1087" t="s">
        <v>134</v>
      </c>
      <c r="I1087" t="s">
        <v>135</v>
      </c>
      <c r="J1087" t="s">
        <v>136</v>
      </c>
      <c r="K1087" t="s">
        <v>236</v>
      </c>
      <c r="L1087" t="s">
        <v>3391</v>
      </c>
      <c r="M1087" t="s">
        <v>3392</v>
      </c>
      <c r="N1087">
        <v>7.1964452769999996</v>
      </c>
      <c r="O1087">
        <v>0</v>
      </c>
      <c r="P1087">
        <v>246</v>
      </c>
      <c r="Q1087">
        <v>0</v>
      </c>
      <c r="R1087">
        <v>0</v>
      </c>
      <c r="S1087">
        <v>0</v>
      </c>
      <c r="T1087">
        <v>15</v>
      </c>
      <c r="U1087">
        <v>0</v>
      </c>
      <c r="V1087">
        <v>1</v>
      </c>
      <c r="W1087">
        <v>0</v>
      </c>
      <c r="X1087">
        <v>463.15228987600352</v>
      </c>
      <c r="Y1087">
        <v>0</v>
      </c>
      <c r="Z1087">
        <v>0</v>
      </c>
      <c r="AA1087">
        <v>0</v>
      </c>
      <c r="AB1087">
        <v>51.842112765610722</v>
      </c>
      <c r="AC1087">
        <v>0</v>
      </c>
      <c r="AD1087">
        <v>25.0433144789646</v>
      </c>
      <c r="AE1087">
        <v>540.0377171205788</v>
      </c>
    </row>
    <row r="1088" spans="1:31" x14ac:dyDescent="0.25">
      <c r="A1088">
        <v>2124736</v>
      </c>
      <c r="B1088">
        <v>1</v>
      </c>
      <c r="C1088" t="s">
        <v>81</v>
      </c>
      <c r="D1088" t="s">
        <v>122</v>
      </c>
      <c r="E1088" t="s">
        <v>131</v>
      </c>
      <c r="F1088" t="s">
        <v>3393</v>
      </c>
      <c r="G1088" t="s">
        <v>152</v>
      </c>
      <c r="H1088" t="s">
        <v>134</v>
      </c>
      <c r="I1088" t="s">
        <v>135</v>
      </c>
      <c r="J1088" t="s">
        <v>136</v>
      </c>
      <c r="K1088" t="s">
        <v>137</v>
      </c>
      <c r="L1088" t="s">
        <v>3394</v>
      </c>
      <c r="M1088" t="s">
        <v>3395</v>
      </c>
      <c r="N1088">
        <v>2.0158333329999998</v>
      </c>
      <c r="O1088">
        <v>0</v>
      </c>
      <c r="P1088">
        <v>9</v>
      </c>
      <c r="Q1088">
        <v>0</v>
      </c>
      <c r="R1088">
        <v>0</v>
      </c>
      <c r="S1088">
        <v>0</v>
      </c>
      <c r="T1088">
        <v>2</v>
      </c>
      <c r="U1088">
        <v>0</v>
      </c>
      <c r="V1088">
        <v>0</v>
      </c>
      <c r="W1088">
        <v>0</v>
      </c>
      <c r="X1088">
        <v>5.1702953842036505</v>
      </c>
      <c r="Y1088">
        <v>0</v>
      </c>
      <c r="Z1088">
        <v>0</v>
      </c>
      <c r="AA1088">
        <v>0</v>
      </c>
      <c r="AB1088">
        <v>0.27056451392154168</v>
      </c>
      <c r="AC1088">
        <v>0</v>
      </c>
      <c r="AD1088">
        <v>0</v>
      </c>
      <c r="AE1088">
        <v>5.4408598981251926</v>
      </c>
    </row>
    <row r="1089" spans="1:31" x14ac:dyDescent="0.25">
      <c r="A1089">
        <v>2123943</v>
      </c>
      <c r="B1089">
        <v>1</v>
      </c>
      <c r="C1089" t="s">
        <v>80</v>
      </c>
      <c r="D1089" t="s">
        <v>93</v>
      </c>
      <c r="E1089" t="s">
        <v>131</v>
      </c>
      <c r="F1089" t="s">
        <v>3396</v>
      </c>
      <c r="G1089" t="s">
        <v>152</v>
      </c>
      <c r="H1089" t="s">
        <v>134</v>
      </c>
      <c r="I1089" t="s">
        <v>135</v>
      </c>
      <c r="J1089" t="s">
        <v>136</v>
      </c>
      <c r="K1089" t="s">
        <v>137</v>
      </c>
      <c r="L1089" t="s">
        <v>3397</v>
      </c>
      <c r="M1089" t="s">
        <v>3398</v>
      </c>
      <c r="N1089">
        <v>0.92027777700000002</v>
      </c>
      <c r="O1089">
        <v>0</v>
      </c>
      <c r="P1089">
        <v>2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0.60271372182945004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0.60271372182945004</v>
      </c>
    </row>
    <row r="1090" spans="1:31" x14ac:dyDescent="0.25">
      <c r="A1090">
        <v>2124584</v>
      </c>
      <c r="B1090">
        <v>1</v>
      </c>
      <c r="C1090" t="s">
        <v>80</v>
      </c>
      <c r="D1090" t="s">
        <v>101</v>
      </c>
      <c r="E1090" t="s">
        <v>146</v>
      </c>
      <c r="F1090" t="s">
        <v>3399</v>
      </c>
      <c r="G1090" t="s">
        <v>235</v>
      </c>
      <c r="H1090" t="s">
        <v>143</v>
      </c>
      <c r="I1090" t="s">
        <v>135</v>
      </c>
      <c r="J1090" t="s">
        <v>136</v>
      </c>
      <c r="K1090" t="s">
        <v>236</v>
      </c>
      <c r="L1090" t="s">
        <v>3400</v>
      </c>
      <c r="M1090" t="s">
        <v>3401</v>
      </c>
      <c r="N1090">
        <v>9.4166666659999994</v>
      </c>
      <c r="O1090">
        <v>0</v>
      </c>
      <c r="P1090">
        <v>433</v>
      </c>
      <c r="Q1090">
        <v>0</v>
      </c>
      <c r="R1090">
        <v>1</v>
      </c>
      <c r="S1090">
        <v>0</v>
      </c>
      <c r="T1090">
        <v>6</v>
      </c>
      <c r="U1090">
        <v>0</v>
      </c>
      <c r="V1090">
        <v>0</v>
      </c>
      <c r="W1090">
        <v>0</v>
      </c>
      <c r="X1090">
        <v>1055.0851947137064</v>
      </c>
      <c r="Y1090">
        <v>0</v>
      </c>
      <c r="Z1090">
        <v>0.279758248785</v>
      </c>
      <c r="AA1090">
        <v>0</v>
      </c>
      <c r="AB1090">
        <v>40.576581580917349</v>
      </c>
      <c r="AC1090">
        <v>0</v>
      </c>
      <c r="AD1090">
        <v>0</v>
      </c>
      <c r="AE1090">
        <v>1095.9415345434086</v>
      </c>
    </row>
    <row r="1091" spans="1:31" x14ac:dyDescent="0.25">
      <c r="A1091">
        <v>2124630</v>
      </c>
      <c r="B1091">
        <v>1</v>
      </c>
      <c r="C1091" t="s">
        <v>80</v>
      </c>
      <c r="D1091" t="s">
        <v>103</v>
      </c>
      <c r="E1091" t="s">
        <v>131</v>
      </c>
      <c r="F1091" t="s">
        <v>3402</v>
      </c>
      <c r="G1091" t="s">
        <v>152</v>
      </c>
      <c r="H1091" t="s">
        <v>134</v>
      </c>
      <c r="I1091" t="s">
        <v>135</v>
      </c>
      <c r="J1091" t="s">
        <v>136</v>
      </c>
      <c r="K1091" t="s">
        <v>137</v>
      </c>
      <c r="L1091" t="s">
        <v>3403</v>
      </c>
      <c r="M1091" t="s">
        <v>3404</v>
      </c>
      <c r="N1091">
        <v>3.914722222</v>
      </c>
      <c r="O1091">
        <v>0</v>
      </c>
      <c r="P1091">
        <v>1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0.13656434385300001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0.13656434385300001</v>
      </c>
    </row>
    <row r="1092" spans="1:31" x14ac:dyDescent="0.25">
      <c r="A1092">
        <v>2124484</v>
      </c>
      <c r="B1092">
        <v>1</v>
      </c>
      <c r="C1092" t="s">
        <v>80</v>
      </c>
      <c r="D1092" t="s">
        <v>83</v>
      </c>
      <c r="E1092" t="s">
        <v>146</v>
      </c>
      <c r="F1092" t="s">
        <v>3405</v>
      </c>
      <c r="G1092" t="s">
        <v>235</v>
      </c>
      <c r="H1092" t="s">
        <v>143</v>
      </c>
      <c r="I1092" t="s">
        <v>135</v>
      </c>
      <c r="J1092" t="s">
        <v>136</v>
      </c>
      <c r="K1092" t="s">
        <v>236</v>
      </c>
      <c r="L1092" t="s">
        <v>3406</v>
      </c>
      <c r="M1092" t="s">
        <v>3407</v>
      </c>
      <c r="N1092">
        <v>7.5818138880000001</v>
      </c>
      <c r="O1092">
        <v>0</v>
      </c>
      <c r="P1092">
        <v>617</v>
      </c>
      <c r="Q1092">
        <v>0</v>
      </c>
      <c r="R1092">
        <v>0</v>
      </c>
      <c r="S1092">
        <v>0</v>
      </c>
      <c r="T1092">
        <v>107</v>
      </c>
      <c r="U1092">
        <v>0</v>
      </c>
      <c r="V1092">
        <v>0</v>
      </c>
      <c r="W1092">
        <v>0</v>
      </c>
      <c r="X1092">
        <v>1016.8055067803355</v>
      </c>
      <c r="Y1092">
        <v>0</v>
      </c>
      <c r="Z1092">
        <v>0</v>
      </c>
      <c r="AA1092">
        <v>0</v>
      </c>
      <c r="AB1092">
        <v>775.48302143995511</v>
      </c>
      <c r="AC1092">
        <v>0</v>
      </c>
      <c r="AD1092">
        <v>0</v>
      </c>
      <c r="AE1092">
        <v>1792.2885282202906</v>
      </c>
    </row>
    <row r="1093" spans="1:31" x14ac:dyDescent="0.25">
      <c r="A1093">
        <v>2124839</v>
      </c>
      <c r="B1093">
        <v>1</v>
      </c>
      <c r="C1093" t="s">
        <v>80</v>
      </c>
      <c r="D1093" t="s">
        <v>83</v>
      </c>
      <c r="E1093" t="s">
        <v>131</v>
      </c>
      <c r="F1093" t="s">
        <v>3408</v>
      </c>
      <c r="G1093" t="s">
        <v>152</v>
      </c>
      <c r="H1093" t="s">
        <v>134</v>
      </c>
      <c r="I1093" t="s">
        <v>135</v>
      </c>
      <c r="J1093" t="s">
        <v>136</v>
      </c>
      <c r="K1093" t="s">
        <v>137</v>
      </c>
      <c r="L1093" t="s">
        <v>3409</v>
      </c>
      <c r="M1093" t="s">
        <v>3410</v>
      </c>
      <c r="N1093">
        <v>1.2691666660000001</v>
      </c>
      <c r="O1093">
        <v>0</v>
      </c>
      <c r="P1093">
        <v>2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0.56864356769024171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0.56864356769024171</v>
      </c>
    </row>
    <row r="1094" spans="1:31" x14ac:dyDescent="0.25">
      <c r="A1094">
        <v>2124859</v>
      </c>
      <c r="B1094">
        <v>1</v>
      </c>
      <c r="C1094" t="s">
        <v>80</v>
      </c>
      <c r="D1094" t="s">
        <v>99</v>
      </c>
      <c r="E1094" t="s">
        <v>131</v>
      </c>
      <c r="F1094" t="s">
        <v>3411</v>
      </c>
      <c r="G1094" t="s">
        <v>171</v>
      </c>
      <c r="H1094" t="s">
        <v>134</v>
      </c>
      <c r="I1094" t="s">
        <v>135</v>
      </c>
      <c r="J1094" t="s">
        <v>136</v>
      </c>
      <c r="K1094" t="s">
        <v>137</v>
      </c>
      <c r="L1094" t="s">
        <v>3412</v>
      </c>
      <c r="M1094" t="s">
        <v>3413</v>
      </c>
      <c r="N1094">
        <v>1.469166666</v>
      </c>
      <c r="O1094">
        <v>0</v>
      </c>
      <c r="P1094">
        <v>20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6.6227490530416686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6.6227490530416686</v>
      </c>
    </row>
    <row r="1095" spans="1:31" x14ac:dyDescent="0.25">
      <c r="A1095">
        <v>2124982</v>
      </c>
      <c r="B1095">
        <v>1</v>
      </c>
      <c r="C1095" t="s">
        <v>81</v>
      </c>
      <c r="D1095" t="s">
        <v>113</v>
      </c>
      <c r="E1095" t="s">
        <v>161</v>
      </c>
      <c r="F1095" t="s">
        <v>3414</v>
      </c>
      <c r="G1095" t="s">
        <v>215</v>
      </c>
      <c r="H1095" t="s">
        <v>134</v>
      </c>
      <c r="I1095" t="s">
        <v>135</v>
      </c>
      <c r="J1095" t="s">
        <v>136</v>
      </c>
      <c r="K1095" t="s">
        <v>137</v>
      </c>
      <c r="L1095" t="s">
        <v>3415</v>
      </c>
      <c r="M1095" t="s">
        <v>3416</v>
      </c>
      <c r="N1095">
        <v>1.266388888</v>
      </c>
      <c r="O1095">
        <v>0</v>
      </c>
      <c r="P1095">
        <v>28</v>
      </c>
      <c r="Q1095">
        <v>0</v>
      </c>
      <c r="R1095">
        <v>28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2.3117771129632341</v>
      </c>
      <c r="Y1095">
        <v>0</v>
      </c>
      <c r="Z1095">
        <v>4.85384828320975</v>
      </c>
      <c r="AA1095">
        <v>0</v>
      </c>
      <c r="AB1095">
        <v>0</v>
      </c>
      <c r="AC1095">
        <v>0</v>
      </c>
      <c r="AD1095">
        <v>0</v>
      </c>
      <c r="AE1095">
        <v>7.1656253961729846</v>
      </c>
    </row>
    <row r="1096" spans="1:31" x14ac:dyDescent="0.25">
      <c r="A1096">
        <v>2135038</v>
      </c>
      <c r="B1096">
        <v>1</v>
      </c>
      <c r="C1096" t="s">
        <v>81</v>
      </c>
      <c r="D1096" t="s">
        <v>128</v>
      </c>
      <c r="E1096" t="s">
        <v>206</v>
      </c>
      <c r="F1096" t="s">
        <v>3417</v>
      </c>
      <c r="G1096" t="s">
        <v>187</v>
      </c>
      <c r="H1096" t="s">
        <v>134</v>
      </c>
      <c r="I1096" t="s">
        <v>135</v>
      </c>
      <c r="J1096" t="s">
        <v>136</v>
      </c>
      <c r="K1096" t="s">
        <v>137</v>
      </c>
      <c r="L1096" t="s">
        <v>3418</v>
      </c>
      <c r="M1096" t="s">
        <v>3419</v>
      </c>
      <c r="N1096">
        <v>5.8425000000000002</v>
      </c>
      <c r="O1096">
        <v>0</v>
      </c>
      <c r="P1096">
        <v>92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104.20979059327297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104.20979059327297</v>
      </c>
    </row>
    <row r="1097" spans="1:31" x14ac:dyDescent="0.25">
      <c r="A1097">
        <v>2124441</v>
      </c>
      <c r="B1097">
        <v>1</v>
      </c>
      <c r="C1097" t="s">
        <v>80</v>
      </c>
      <c r="D1097" t="s">
        <v>98</v>
      </c>
      <c r="E1097" t="s">
        <v>161</v>
      </c>
      <c r="F1097" t="s">
        <v>3420</v>
      </c>
      <c r="G1097" t="s">
        <v>215</v>
      </c>
      <c r="H1097" t="s">
        <v>134</v>
      </c>
      <c r="I1097" t="s">
        <v>135</v>
      </c>
      <c r="J1097" t="s">
        <v>136</v>
      </c>
      <c r="K1097" t="s">
        <v>137</v>
      </c>
      <c r="L1097" t="s">
        <v>3421</v>
      </c>
      <c r="M1097" t="s">
        <v>3422</v>
      </c>
      <c r="N1097">
        <v>1.311388888</v>
      </c>
      <c r="O1097">
        <v>0</v>
      </c>
      <c r="P1097">
        <v>74</v>
      </c>
      <c r="Q1097">
        <v>0</v>
      </c>
      <c r="R1097">
        <v>4</v>
      </c>
      <c r="S1097">
        <v>0</v>
      </c>
      <c r="T1097">
        <v>11</v>
      </c>
      <c r="U1097">
        <v>0</v>
      </c>
      <c r="V1097">
        <v>0</v>
      </c>
      <c r="W1097">
        <v>0</v>
      </c>
      <c r="X1097">
        <v>28.715820334082412</v>
      </c>
      <c r="Y1097">
        <v>0</v>
      </c>
      <c r="Z1097">
        <v>0.91981760958863901</v>
      </c>
      <c r="AA1097">
        <v>0</v>
      </c>
      <c r="AB1097">
        <v>6.8882353935031659</v>
      </c>
      <c r="AC1097">
        <v>0</v>
      </c>
      <c r="AD1097">
        <v>0</v>
      </c>
      <c r="AE1097">
        <v>36.523873337174216</v>
      </c>
    </row>
    <row r="1098" spans="1:31" x14ac:dyDescent="0.25">
      <c r="A1098">
        <v>2124547</v>
      </c>
      <c r="B1098">
        <v>1</v>
      </c>
      <c r="C1098" t="s">
        <v>80</v>
      </c>
      <c r="D1098" t="s">
        <v>82</v>
      </c>
      <c r="E1098" t="s">
        <v>174</v>
      </c>
      <c r="F1098" t="s">
        <v>3423</v>
      </c>
      <c r="G1098" t="s">
        <v>374</v>
      </c>
      <c r="H1098" t="s">
        <v>134</v>
      </c>
      <c r="I1098" t="s">
        <v>135</v>
      </c>
      <c r="J1098" t="s">
        <v>136</v>
      </c>
      <c r="K1098" t="s">
        <v>137</v>
      </c>
      <c r="L1098" t="s">
        <v>3424</v>
      </c>
      <c r="M1098" t="s">
        <v>3425</v>
      </c>
      <c r="N1098">
        <v>3.3991666660000002</v>
      </c>
      <c r="O1098">
        <v>0</v>
      </c>
      <c r="P1098">
        <v>59</v>
      </c>
      <c r="Q1098">
        <v>0</v>
      </c>
      <c r="R1098">
        <v>0</v>
      </c>
      <c r="S1098">
        <v>0</v>
      </c>
      <c r="T1098">
        <v>22</v>
      </c>
      <c r="U1098">
        <v>0</v>
      </c>
      <c r="V1098">
        <v>0</v>
      </c>
      <c r="W1098">
        <v>0</v>
      </c>
      <c r="X1098">
        <v>40.697368735328659</v>
      </c>
      <c r="Y1098">
        <v>0</v>
      </c>
      <c r="Z1098">
        <v>0</v>
      </c>
      <c r="AA1098">
        <v>0</v>
      </c>
      <c r="AB1098">
        <v>87.947439596212789</v>
      </c>
      <c r="AC1098">
        <v>0</v>
      </c>
      <c r="AD1098">
        <v>0</v>
      </c>
      <c r="AE1098">
        <v>128.64480833154144</v>
      </c>
    </row>
    <row r="1099" spans="1:31" x14ac:dyDescent="0.25">
      <c r="A1099">
        <v>2124902</v>
      </c>
      <c r="B1099">
        <v>1</v>
      </c>
      <c r="C1099" t="s">
        <v>80</v>
      </c>
      <c r="D1099" t="s">
        <v>87</v>
      </c>
      <c r="E1099" t="s">
        <v>146</v>
      </c>
      <c r="F1099" t="s">
        <v>3426</v>
      </c>
      <c r="G1099" t="s">
        <v>3244</v>
      </c>
      <c r="H1099" t="s">
        <v>143</v>
      </c>
      <c r="I1099" t="s">
        <v>135</v>
      </c>
      <c r="J1099" t="s">
        <v>136</v>
      </c>
      <c r="K1099" t="s">
        <v>137</v>
      </c>
      <c r="L1099" t="s">
        <v>3427</v>
      </c>
      <c r="M1099" t="s">
        <v>3428</v>
      </c>
      <c r="N1099">
        <v>1.2324999999999999</v>
      </c>
      <c r="O1099">
        <v>0</v>
      </c>
      <c r="P1099">
        <v>207</v>
      </c>
      <c r="Q1099">
        <v>0</v>
      </c>
      <c r="R1099">
        <v>0</v>
      </c>
      <c r="S1099">
        <v>0</v>
      </c>
      <c r="T1099">
        <v>32</v>
      </c>
      <c r="U1099">
        <v>0</v>
      </c>
      <c r="V1099">
        <v>0</v>
      </c>
      <c r="W1099">
        <v>0</v>
      </c>
      <c r="X1099">
        <v>60.163868839628755</v>
      </c>
      <c r="Y1099">
        <v>0</v>
      </c>
      <c r="Z1099">
        <v>0</v>
      </c>
      <c r="AA1099">
        <v>0</v>
      </c>
      <c r="AB1099">
        <v>17.808552236308074</v>
      </c>
      <c r="AC1099">
        <v>0</v>
      </c>
      <c r="AD1099">
        <v>0</v>
      </c>
      <c r="AE1099">
        <v>77.972421075936836</v>
      </c>
    </row>
    <row r="1100" spans="1:31" x14ac:dyDescent="0.25">
      <c r="A1100">
        <v>2135032</v>
      </c>
      <c r="B1100">
        <v>1</v>
      </c>
      <c r="C1100" t="s">
        <v>80</v>
      </c>
      <c r="D1100" t="s">
        <v>101</v>
      </c>
      <c r="E1100" t="s">
        <v>146</v>
      </c>
      <c r="F1100" t="s">
        <v>3429</v>
      </c>
      <c r="G1100" t="s">
        <v>167</v>
      </c>
      <c r="H1100" t="s">
        <v>143</v>
      </c>
      <c r="I1100" t="s">
        <v>135</v>
      </c>
      <c r="J1100" t="s">
        <v>136</v>
      </c>
      <c r="K1100" t="s">
        <v>137</v>
      </c>
      <c r="L1100" t="s">
        <v>3430</v>
      </c>
      <c r="M1100" t="s">
        <v>3431</v>
      </c>
      <c r="N1100">
        <v>1.3558333330000001</v>
      </c>
      <c r="O1100">
        <v>3</v>
      </c>
      <c r="P1100">
        <v>74</v>
      </c>
      <c r="Q1100">
        <v>5</v>
      </c>
      <c r="R1100">
        <v>26</v>
      </c>
      <c r="S1100">
        <v>5</v>
      </c>
      <c r="T1100">
        <v>22</v>
      </c>
      <c r="U1100">
        <v>0</v>
      </c>
      <c r="V1100">
        <v>0</v>
      </c>
      <c r="W1100">
        <v>3.4285832603093338</v>
      </c>
      <c r="X1100">
        <v>21.138222301091066</v>
      </c>
      <c r="Y1100">
        <v>26.438437172700908</v>
      </c>
      <c r="Z1100">
        <v>3.682485078642499</v>
      </c>
      <c r="AA1100">
        <v>10.097364510592975</v>
      </c>
      <c r="AB1100">
        <v>29.007345393400033</v>
      </c>
      <c r="AC1100">
        <v>0</v>
      </c>
      <c r="AD1100">
        <v>0</v>
      </c>
      <c r="AE1100">
        <v>93.792437716736814</v>
      </c>
    </row>
    <row r="1101" spans="1:31" x14ac:dyDescent="0.25">
      <c r="A1101">
        <v>2124504</v>
      </c>
      <c r="B1101">
        <v>1</v>
      </c>
      <c r="C1101" t="s">
        <v>81</v>
      </c>
      <c r="D1101" t="s">
        <v>122</v>
      </c>
      <c r="E1101" t="s">
        <v>196</v>
      </c>
      <c r="F1101" t="s">
        <v>3432</v>
      </c>
      <c r="G1101" t="s">
        <v>142</v>
      </c>
      <c r="H1101" t="s">
        <v>143</v>
      </c>
      <c r="I1101" t="s">
        <v>135</v>
      </c>
      <c r="J1101" t="s">
        <v>136</v>
      </c>
      <c r="K1101" t="s">
        <v>137</v>
      </c>
      <c r="L1101" t="s">
        <v>3433</v>
      </c>
      <c r="M1101" t="s">
        <v>3434</v>
      </c>
      <c r="N1101">
        <v>2.5533333329999999</v>
      </c>
      <c r="O1101">
        <v>1</v>
      </c>
      <c r="P1101">
        <v>462</v>
      </c>
      <c r="Q1101">
        <v>4</v>
      </c>
      <c r="R1101">
        <v>0</v>
      </c>
      <c r="S1101">
        <v>2</v>
      </c>
      <c r="T1101">
        <v>18</v>
      </c>
      <c r="U1101">
        <v>0</v>
      </c>
      <c r="V1101">
        <v>0</v>
      </c>
      <c r="W1101">
        <v>0.29627986659986666</v>
      </c>
      <c r="X1101">
        <v>112.74647697631744</v>
      </c>
      <c r="Y1101">
        <v>4.7811712331550007</v>
      </c>
      <c r="Z1101">
        <v>0</v>
      </c>
      <c r="AA1101">
        <v>33.740054609976795</v>
      </c>
      <c r="AB1101">
        <v>4.3170503759227339</v>
      </c>
      <c r="AC1101">
        <v>0</v>
      </c>
      <c r="AD1101">
        <v>0</v>
      </c>
      <c r="AE1101">
        <v>155.88103306197183</v>
      </c>
    </row>
    <row r="1102" spans="1:31" x14ac:dyDescent="0.25">
      <c r="A1102">
        <v>2123963</v>
      </c>
      <c r="B1102">
        <v>1</v>
      </c>
      <c r="C1102" t="s">
        <v>80</v>
      </c>
      <c r="D1102" t="s">
        <v>103</v>
      </c>
      <c r="E1102" t="s">
        <v>140</v>
      </c>
      <c r="F1102" t="s">
        <v>3435</v>
      </c>
      <c r="G1102" t="s">
        <v>142</v>
      </c>
      <c r="H1102" t="s">
        <v>143</v>
      </c>
      <c r="I1102" t="s">
        <v>135</v>
      </c>
      <c r="J1102" t="s">
        <v>136</v>
      </c>
      <c r="K1102" t="s">
        <v>137</v>
      </c>
      <c r="L1102" t="s">
        <v>3436</v>
      </c>
      <c r="M1102" t="s">
        <v>3437</v>
      </c>
      <c r="N1102">
        <v>0.57083333300000005</v>
      </c>
      <c r="O1102">
        <v>0</v>
      </c>
      <c r="P1102">
        <v>27</v>
      </c>
      <c r="Q1102">
        <v>0</v>
      </c>
      <c r="R1102">
        <v>3</v>
      </c>
      <c r="S1102">
        <v>19</v>
      </c>
      <c r="T1102">
        <v>28</v>
      </c>
      <c r="U1102">
        <v>24</v>
      </c>
      <c r="V1102">
        <v>9</v>
      </c>
      <c r="W1102">
        <v>0</v>
      </c>
      <c r="X1102">
        <v>5.3874365564938849</v>
      </c>
      <c r="Y1102">
        <v>0</v>
      </c>
      <c r="Z1102">
        <v>8.56514271375E-2</v>
      </c>
      <c r="AA1102">
        <v>75.89719945271105</v>
      </c>
      <c r="AB1102">
        <v>22.464690956686812</v>
      </c>
      <c r="AC1102">
        <v>282.08022715948044</v>
      </c>
      <c r="AD1102">
        <v>60.286957620177176</v>
      </c>
      <c r="AE1102">
        <v>446.20216317268688</v>
      </c>
    </row>
    <row r="1103" spans="1:31" x14ac:dyDescent="0.25">
      <c r="A1103">
        <v>2124796</v>
      </c>
      <c r="B1103">
        <v>1</v>
      </c>
      <c r="C1103" t="s">
        <v>80</v>
      </c>
      <c r="D1103" t="s">
        <v>100</v>
      </c>
      <c r="E1103" t="s">
        <v>131</v>
      </c>
      <c r="F1103" t="s">
        <v>3438</v>
      </c>
      <c r="G1103" t="s">
        <v>171</v>
      </c>
      <c r="H1103" t="s">
        <v>134</v>
      </c>
      <c r="I1103" t="s">
        <v>135</v>
      </c>
      <c r="J1103" t="s">
        <v>136</v>
      </c>
      <c r="K1103" t="s">
        <v>137</v>
      </c>
      <c r="L1103" t="s">
        <v>3439</v>
      </c>
      <c r="M1103" t="s">
        <v>3440</v>
      </c>
      <c r="N1103">
        <v>1.3777777769999999</v>
      </c>
      <c r="O1103">
        <v>0</v>
      </c>
      <c r="P1103">
        <v>1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0.23055099508606666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0.23055099508606666</v>
      </c>
    </row>
    <row r="1104" spans="1:31" x14ac:dyDescent="0.25">
      <c r="A1104">
        <v>2124756</v>
      </c>
      <c r="B1104">
        <v>1</v>
      </c>
      <c r="C1104" t="s">
        <v>80</v>
      </c>
      <c r="D1104" t="s">
        <v>97</v>
      </c>
      <c r="E1104" t="s">
        <v>174</v>
      </c>
      <c r="F1104" t="s">
        <v>3441</v>
      </c>
      <c r="G1104" t="s">
        <v>211</v>
      </c>
      <c r="H1104" t="s">
        <v>134</v>
      </c>
      <c r="I1104" t="s">
        <v>135</v>
      </c>
      <c r="J1104" t="s">
        <v>136</v>
      </c>
      <c r="K1104" t="s">
        <v>137</v>
      </c>
      <c r="L1104" t="s">
        <v>3442</v>
      </c>
      <c r="M1104" t="s">
        <v>3443</v>
      </c>
      <c r="N1104">
        <v>2.4813888880000001</v>
      </c>
      <c r="O1104">
        <v>0</v>
      </c>
      <c r="P1104">
        <v>45</v>
      </c>
      <c r="Q1104">
        <v>0</v>
      </c>
      <c r="R1104">
        <v>0</v>
      </c>
      <c r="S1104">
        <v>0</v>
      </c>
      <c r="T1104">
        <v>2</v>
      </c>
      <c r="U1104">
        <v>0</v>
      </c>
      <c r="V1104">
        <v>0</v>
      </c>
      <c r="W1104">
        <v>0</v>
      </c>
      <c r="X1104">
        <v>40.002248253175175</v>
      </c>
      <c r="Y1104">
        <v>0</v>
      </c>
      <c r="Z1104">
        <v>0</v>
      </c>
      <c r="AA1104">
        <v>0</v>
      </c>
      <c r="AB1104">
        <v>4.084443920809667</v>
      </c>
      <c r="AC1104">
        <v>0</v>
      </c>
      <c r="AD1104">
        <v>0</v>
      </c>
      <c r="AE1104">
        <v>44.086692173984844</v>
      </c>
    </row>
    <row r="1105" spans="1:31" x14ac:dyDescent="0.25">
      <c r="A1105">
        <v>2124733</v>
      </c>
      <c r="B1105">
        <v>1</v>
      </c>
      <c r="C1105" t="s">
        <v>80</v>
      </c>
      <c r="D1105" t="s">
        <v>98</v>
      </c>
      <c r="E1105" t="s">
        <v>131</v>
      </c>
      <c r="F1105" t="s">
        <v>3444</v>
      </c>
      <c r="G1105" t="s">
        <v>152</v>
      </c>
      <c r="H1105" t="s">
        <v>134</v>
      </c>
      <c r="I1105" t="s">
        <v>135</v>
      </c>
      <c r="J1105" t="s">
        <v>136</v>
      </c>
      <c r="K1105" t="s">
        <v>137</v>
      </c>
      <c r="L1105" t="s">
        <v>3445</v>
      </c>
      <c r="M1105" t="s">
        <v>3446</v>
      </c>
      <c r="N1105">
        <v>6.1972222219999997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1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3.353755266016667E-3</v>
      </c>
      <c r="AC1105">
        <v>0</v>
      </c>
      <c r="AD1105">
        <v>0</v>
      </c>
      <c r="AE1105">
        <v>3.353755266016667E-3</v>
      </c>
    </row>
    <row r="1106" spans="1:31" x14ac:dyDescent="0.25">
      <c r="A1106">
        <v>2124564</v>
      </c>
      <c r="B1106">
        <v>1</v>
      </c>
      <c r="C1106" t="s">
        <v>80</v>
      </c>
      <c r="D1106" t="s">
        <v>83</v>
      </c>
      <c r="E1106" t="s">
        <v>131</v>
      </c>
      <c r="F1106" t="s">
        <v>3447</v>
      </c>
      <c r="G1106" t="s">
        <v>152</v>
      </c>
      <c r="H1106" t="s">
        <v>134</v>
      </c>
      <c r="I1106" t="s">
        <v>135</v>
      </c>
      <c r="J1106" t="s">
        <v>136</v>
      </c>
      <c r="K1106" t="s">
        <v>137</v>
      </c>
      <c r="L1106" t="s">
        <v>3448</v>
      </c>
      <c r="M1106" t="s">
        <v>3449</v>
      </c>
      <c r="N1106">
        <v>7.6466666659999998</v>
      </c>
      <c r="O1106">
        <v>0</v>
      </c>
      <c r="P1106">
        <v>2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4.0725521431157334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4.0725521431157334</v>
      </c>
    </row>
    <row r="1107" spans="1:31" x14ac:dyDescent="0.25">
      <c r="A1107">
        <v>2124418</v>
      </c>
      <c r="B1107">
        <v>1</v>
      </c>
      <c r="C1107" t="s">
        <v>81</v>
      </c>
      <c r="D1107" t="s">
        <v>127</v>
      </c>
      <c r="E1107" t="s">
        <v>206</v>
      </c>
      <c r="F1107" t="s">
        <v>3450</v>
      </c>
      <c r="G1107" t="s">
        <v>246</v>
      </c>
      <c r="H1107" t="s">
        <v>134</v>
      </c>
      <c r="I1107" t="s">
        <v>135</v>
      </c>
      <c r="J1107" t="s">
        <v>136</v>
      </c>
      <c r="K1107" t="s">
        <v>137</v>
      </c>
      <c r="L1107" t="s">
        <v>3451</v>
      </c>
      <c r="M1107" t="s">
        <v>3452</v>
      </c>
      <c r="N1107">
        <v>2.6855555550000001</v>
      </c>
      <c r="O1107">
        <v>0</v>
      </c>
      <c r="P1107">
        <v>152</v>
      </c>
      <c r="Q1107">
        <v>0</v>
      </c>
      <c r="R1107">
        <v>0</v>
      </c>
      <c r="S1107">
        <v>0</v>
      </c>
      <c r="T1107">
        <v>2</v>
      </c>
      <c r="U1107">
        <v>0</v>
      </c>
      <c r="V1107">
        <v>0</v>
      </c>
      <c r="W1107">
        <v>0</v>
      </c>
      <c r="X1107">
        <v>76.256253765070142</v>
      </c>
      <c r="Y1107">
        <v>0</v>
      </c>
      <c r="Z1107">
        <v>0</v>
      </c>
      <c r="AA1107">
        <v>0</v>
      </c>
      <c r="AB1107">
        <v>9.5493378432591675E-2</v>
      </c>
      <c r="AC1107">
        <v>0</v>
      </c>
      <c r="AD1107">
        <v>0</v>
      </c>
      <c r="AE1107">
        <v>76.351747143502735</v>
      </c>
    </row>
    <row r="1108" spans="1:31" x14ac:dyDescent="0.25">
      <c r="A1108">
        <v>2124570</v>
      </c>
      <c r="B1108">
        <v>1</v>
      </c>
      <c r="C1108" t="s">
        <v>80</v>
      </c>
      <c r="D1108" t="s">
        <v>90</v>
      </c>
      <c r="E1108" t="s">
        <v>131</v>
      </c>
      <c r="F1108" t="s">
        <v>3453</v>
      </c>
      <c r="G1108" t="s">
        <v>152</v>
      </c>
      <c r="H1108" t="s">
        <v>134</v>
      </c>
      <c r="I1108" t="s">
        <v>135</v>
      </c>
      <c r="J1108" t="s">
        <v>136</v>
      </c>
      <c r="K1108" t="s">
        <v>137</v>
      </c>
      <c r="L1108" t="s">
        <v>3454</v>
      </c>
      <c r="M1108" t="s">
        <v>3455</v>
      </c>
      <c r="N1108">
        <v>4.6316666660000001</v>
      </c>
      <c r="O1108">
        <v>0</v>
      </c>
      <c r="P1108">
        <v>4</v>
      </c>
      <c r="Q1108">
        <v>0</v>
      </c>
      <c r="R1108">
        <v>0</v>
      </c>
      <c r="S1108">
        <v>0</v>
      </c>
      <c r="T1108">
        <v>1</v>
      </c>
      <c r="U1108">
        <v>0</v>
      </c>
      <c r="V1108">
        <v>0</v>
      </c>
      <c r="W1108">
        <v>0</v>
      </c>
      <c r="X1108">
        <v>1.7263046509137006</v>
      </c>
      <c r="Y1108">
        <v>0</v>
      </c>
      <c r="Z1108">
        <v>0</v>
      </c>
      <c r="AA1108">
        <v>0</v>
      </c>
      <c r="AB1108">
        <v>7.2809574657621328</v>
      </c>
      <c r="AC1108">
        <v>0</v>
      </c>
      <c r="AD1108">
        <v>0</v>
      </c>
      <c r="AE1108">
        <v>9.0072621166758324</v>
      </c>
    </row>
    <row r="1109" spans="1:31" x14ac:dyDescent="0.25">
      <c r="A1109">
        <v>2123940</v>
      </c>
      <c r="B1109">
        <v>1</v>
      </c>
      <c r="C1109" t="s">
        <v>80</v>
      </c>
      <c r="D1109" t="s">
        <v>85</v>
      </c>
      <c r="E1109" t="s">
        <v>131</v>
      </c>
      <c r="F1109" t="s">
        <v>3456</v>
      </c>
      <c r="G1109" t="s">
        <v>231</v>
      </c>
      <c r="H1109" t="s">
        <v>134</v>
      </c>
      <c r="I1109" t="s">
        <v>135</v>
      </c>
      <c r="J1109" t="s">
        <v>136</v>
      </c>
      <c r="K1109" t="s">
        <v>137</v>
      </c>
      <c r="L1109" t="s">
        <v>3457</v>
      </c>
      <c r="M1109" t="s">
        <v>3458</v>
      </c>
      <c r="N1109">
        <v>0.96222222199999996</v>
      </c>
      <c r="O1109">
        <v>0</v>
      </c>
      <c r="P1109">
        <v>1</v>
      </c>
      <c r="Q1109">
        <v>0</v>
      </c>
      <c r="R1109">
        <v>0</v>
      </c>
      <c r="S1109">
        <v>0</v>
      </c>
      <c r="T1109">
        <v>1</v>
      </c>
      <c r="U1109">
        <v>0</v>
      </c>
      <c r="V1109">
        <v>0</v>
      </c>
      <c r="W1109">
        <v>0</v>
      </c>
      <c r="X1109">
        <v>0.1480867446396</v>
      </c>
      <c r="Y1109">
        <v>0</v>
      </c>
      <c r="Z1109">
        <v>0</v>
      </c>
      <c r="AA1109">
        <v>0</v>
      </c>
      <c r="AB1109">
        <v>5.1463114444525004E-2</v>
      </c>
      <c r="AC1109">
        <v>0</v>
      </c>
      <c r="AD1109">
        <v>0</v>
      </c>
      <c r="AE1109">
        <v>0.19954985908412501</v>
      </c>
    </row>
    <row r="1110" spans="1:31" x14ac:dyDescent="0.25">
      <c r="A1110">
        <v>2124627</v>
      </c>
      <c r="B1110">
        <v>1</v>
      </c>
      <c r="C1110" t="s">
        <v>80</v>
      </c>
      <c r="D1110" t="s">
        <v>83</v>
      </c>
      <c r="E1110" t="s">
        <v>131</v>
      </c>
      <c r="F1110" t="s">
        <v>3459</v>
      </c>
      <c r="G1110" t="s">
        <v>152</v>
      </c>
      <c r="H1110" t="s">
        <v>134</v>
      </c>
      <c r="I1110" t="s">
        <v>135</v>
      </c>
      <c r="J1110" t="s">
        <v>136</v>
      </c>
      <c r="K1110" t="s">
        <v>137</v>
      </c>
      <c r="L1110" t="s">
        <v>3460</v>
      </c>
      <c r="M1110" t="s">
        <v>3461</v>
      </c>
      <c r="N1110">
        <v>1.3786111109999999</v>
      </c>
      <c r="O1110">
        <v>0</v>
      </c>
      <c r="P1110">
        <v>5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0.72282527150670006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0.72282527150670006</v>
      </c>
    </row>
    <row r="1111" spans="1:31" x14ac:dyDescent="0.25">
      <c r="A1111">
        <v>2123986</v>
      </c>
      <c r="B1111">
        <v>1</v>
      </c>
      <c r="C1111" t="s">
        <v>80</v>
      </c>
      <c r="D1111" t="s">
        <v>93</v>
      </c>
      <c r="E1111" t="s">
        <v>140</v>
      </c>
      <c r="F1111" t="s">
        <v>3462</v>
      </c>
      <c r="G1111" t="s">
        <v>142</v>
      </c>
      <c r="H1111" t="s">
        <v>143</v>
      </c>
      <c r="I1111" t="s">
        <v>135</v>
      </c>
      <c r="J1111" t="s">
        <v>136</v>
      </c>
      <c r="K1111" t="s">
        <v>137</v>
      </c>
      <c r="L1111" t="s">
        <v>3463</v>
      </c>
      <c r="M1111" t="s">
        <v>3464</v>
      </c>
      <c r="N1111">
        <v>1.5733333329999999</v>
      </c>
      <c r="O1111">
        <v>1</v>
      </c>
      <c r="P1111">
        <v>86</v>
      </c>
      <c r="Q1111">
        <v>10</v>
      </c>
      <c r="R1111">
        <v>140</v>
      </c>
      <c r="S1111">
        <v>2</v>
      </c>
      <c r="T1111">
        <v>51</v>
      </c>
      <c r="U1111">
        <v>3</v>
      </c>
      <c r="V1111">
        <v>0</v>
      </c>
      <c r="W1111">
        <v>0.11463511011295001</v>
      </c>
      <c r="X1111">
        <v>25.451366738599994</v>
      </c>
      <c r="Y1111">
        <v>16.319084126130001</v>
      </c>
      <c r="Z1111">
        <v>70.954477126469058</v>
      </c>
      <c r="AA1111">
        <v>43.860547916082915</v>
      </c>
      <c r="AB1111">
        <v>25.383191031309181</v>
      </c>
      <c r="AC1111">
        <v>115.03456120002001</v>
      </c>
      <c r="AD1111">
        <v>0</v>
      </c>
      <c r="AE1111">
        <v>297.11786324872406</v>
      </c>
    </row>
    <row r="1112" spans="1:31" x14ac:dyDescent="0.25">
      <c r="A1112">
        <v>2124673</v>
      </c>
      <c r="B1112">
        <v>1</v>
      </c>
      <c r="C1112" t="s">
        <v>81</v>
      </c>
      <c r="D1112" t="s">
        <v>128</v>
      </c>
      <c r="E1112" t="s">
        <v>146</v>
      </c>
      <c r="F1112" t="s">
        <v>3465</v>
      </c>
      <c r="G1112" t="s">
        <v>142</v>
      </c>
      <c r="H1112" t="s">
        <v>143</v>
      </c>
      <c r="I1112" t="s">
        <v>148</v>
      </c>
      <c r="J1112" t="s">
        <v>136</v>
      </c>
      <c r="K1112" t="s">
        <v>137</v>
      </c>
      <c r="L1112" t="s">
        <v>3466</v>
      </c>
      <c r="M1112" t="s">
        <v>3467</v>
      </c>
      <c r="N1112">
        <v>0.01</v>
      </c>
      <c r="O1112">
        <v>0</v>
      </c>
      <c r="P1112">
        <v>497</v>
      </c>
      <c r="Q1112">
        <v>3</v>
      </c>
      <c r="R1112">
        <v>26</v>
      </c>
      <c r="S1112">
        <v>2</v>
      </c>
      <c r="T1112">
        <v>54</v>
      </c>
      <c r="U1112">
        <v>0</v>
      </c>
      <c r="V1112">
        <v>0</v>
      </c>
      <c r="W1112">
        <v>0</v>
      </c>
      <c r="X1112">
        <v>0.86771433101940021</v>
      </c>
      <c r="Y1112">
        <v>2.0746979759999999E-2</v>
      </c>
      <c r="Z1112">
        <v>5.3793404339999996E-2</v>
      </c>
      <c r="AA1112">
        <v>6.3071970191999997E-3</v>
      </c>
      <c r="AB1112">
        <v>0.27432542254199999</v>
      </c>
      <c r="AC1112">
        <v>0</v>
      </c>
      <c r="AD1112">
        <v>0</v>
      </c>
      <c r="AE1112">
        <v>1.2228873346806002</v>
      </c>
    </row>
    <row r="1113" spans="1:31" x14ac:dyDescent="0.25">
      <c r="A1113">
        <v>2124919</v>
      </c>
      <c r="B1113">
        <v>1</v>
      </c>
      <c r="C1113" t="s">
        <v>81</v>
      </c>
      <c r="D1113" t="s">
        <v>118</v>
      </c>
      <c r="E1113" t="s">
        <v>196</v>
      </c>
      <c r="F1113" t="s">
        <v>3468</v>
      </c>
      <c r="G1113" t="s">
        <v>142</v>
      </c>
      <c r="H1113" t="s">
        <v>143</v>
      </c>
      <c r="I1113" t="s">
        <v>135</v>
      </c>
      <c r="J1113" t="s">
        <v>136</v>
      </c>
      <c r="K1113" t="s">
        <v>137</v>
      </c>
      <c r="L1113" t="s">
        <v>3469</v>
      </c>
      <c r="M1113" t="s">
        <v>3470</v>
      </c>
      <c r="N1113">
        <v>0.91833333299999997</v>
      </c>
      <c r="O1113">
        <v>0</v>
      </c>
      <c r="P1113">
        <v>0</v>
      </c>
      <c r="Q1113">
        <v>2</v>
      </c>
      <c r="R1113">
        <v>43</v>
      </c>
      <c r="S1113">
        <v>1</v>
      </c>
      <c r="T1113">
        <v>2</v>
      </c>
      <c r="U1113">
        <v>0</v>
      </c>
      <c r="V1113">
        <v>0</v>
      </c>
      <c r="W1113">
        <v>0</v>
      </c>
      <c r="X1113">
        <v>0</v>
      </c>
      <c r="Y1113">
        <v>10.822385775838999</v>
      </c>
      <c r="Z1113">
        <v>12.532817075443548</v>
      </c>
      <c r="AA1113">
        <v>4.2216817699907008</v>
      </c>
      <c r="AB1113">
        <v>6.9243522885000007E-4</v>
      </c>
      <c r="AC1113">
        <v>0</v>
      </c>
      <c r="AD1113">
        <v>0</v>
      </c>
      <c r="AE1113">
        <v>27.577577056502101</v>
      </c>
    </row>
    <row r="1114" spans="1:31" x14ac:dyDescent="0.25">
      <c r="A1114">
        <v>2124813</v>
      </c>
      <c r="B1114">
        <v>1</v>
      </c>
      <c r="C1114" t="s">
        <v>80</v>
      </c>
      <c r="D1114" t="s">
        <v>96</v>
      </c>
      <c r="E1114" t="s">
        <v>131</v>
      </c>
      <c r="F1114" t="s">
        <v>3471</v>
      </c>
      <c r="G1114" t="s">
        <v>133</v>
      </c>
      <c r="H1114" t="s">
        <v>134</v>
      </c>
      <c r="I1114" t="s">
        <v>135</v>
      </c>
      <c r="J1114" t="s">
        <v>136</v>
      </c>
      <c r="K1114" t="s">
        <v>137</v>
      </c>
      <c r="L1114" t="s">
        <v>3472</v>
      </c>
      <c r="M1114" t="s">
        <v>3473</v>
      </c>
      <c r="N1114">
        <v>1.3591666659999999</v>
      </c>
      <c r="O1114">
        <v>0</v>
      </c>
      <c r="P1114">
        <v>1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2.7515810219625E-2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2.7515810219625E-2</v>
      </c>
    </row>
    <row r="1115" spans="1:31" x14ac:dyDescent="0.25">
      <c r="A1115">
        <v>2124507</v>
      </c>
      <c r="B1115">
        <v>1</v>
      </c>
      <c r="C1115" t="s">
        <v>80</v>
      </c>
      <c r="D1115" t="s">
        <v>93</v>
      </c>
      <c r="E1115" t="s">
        <v>161</v>
      </c>
      <c r="F1115" t="s">
        <v>3474</v>
      </c>
      <c r="G1115" t="s">
        <v>171</v>
      </c>
      <c r="H1115" t="s">
        <v>134</v>
      </c>
      <c r="I1115" t="s">
        <v>135</v>
      </c>
      <c r="J1115" t="s">
        <v>136</v>
      </c>
      <c r="K1115" t="s">
        <v>137</v>
      </c>
      <c r="L1115" t="s">
        <v>3475</v>
      </c>
      <c r="M1115" t="s">
        <v>3476</v>
      </c>
      <c r="N1115">
        <v>3.1516666660000001</v>
      </c>
      <c r="O1115">
        <v>0</v>
      </c>
      <c r="P1115">
        <v>50</v>
      </c>
      <c r="Q1115">
        <v>0</v>
      </c>
      <c r="R1115">
        <v>21</v>
      </c>
      <c r="S1115">
        <v>0</v>
      </c>
      <c r="T1115">
        <v>12</v>
      </c>
      <c r="U1115">
        <v>0</v>
      </c>
      <c r="V1115">
        <v>0</v>
      </c>
      <c r="W1115">
        <v>0</v>
      </c>
      <c r="X1115">
        <v>25.108433264079032</v>
      </c>
      <c r="Y1115">
        <v>0</v>
      </c>
      <c r="Z1115">
        <v>86.558106605089861</v>
      </c>
      <c r="AA1115">
        <v>0</v>
      </c>
      <c r="AB1115">
        <v>14.498894859400858</v>
      </c>
      <c r="AC1115">
        <v>0</v>
      </c>
      <c r="AD1115">
        <v>0</v>
      </c>
      <c r="AE1115">
        <v>126.16543472856976</v>
      </c>
    </row>
    <row r="1116" spans="1:31" x14ac:dyDescent="0.25">
      <c r="A1116">
        <v>2124836</v>
      </c>
      <c r="B1116">
        <v>1</v>
      </c>
      <c r="C1116" t="s">
        <v>80</v>
      </c>
      <c r="D1116" t="s">
        <v>103</v>
      </c>
      <c r="E1116" t="s">
        <v>131</v>
      </c>
      <c r="F1116" t="s">
        <v>3477</v>
      </c>
      <c r="G1116" t="s">
        <v>152</v>
      </c>
      <c r="H1116" t="s">
        <v>134</v>
      </c>
      <c r="I1116" t="s">
        <v>135</v>
      </c>
      <c r="J1116" t="s">
        <v>136</v>
      </c>
      <c r="K1116" t="s">
        <v>137</v>
      </c>
      <c r="L1116" t="s">
        <v>3478</v>
      </c>
      <c r="M1116" t="s">
        <v>3479</v>
      </c>
      <c r="N1116">
        <v>4.9444444440000002</v>
      </c>
      <c r="O1116">
        <v>0</v>
      </c>
      <c r="P1116">
        <v>1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1.1923845124438333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1.1923845124438333</v>
      </c>
    </row>
    <row r="1117" spans="1:31" x14ac:dyDescent="0.25">
      <c r="A1117">
        <v>2125005</v>
      </c>
      <c r="B1117">
        <v>1</v>
      </c>
      <c r="C1117" t="s">
        <v>80</v>
      </c>
      <c r="D1117" t="s">
        <v>83</v>
      </c>
      <c r="E1117" t="s">
        <v>131</v>
      </c>
      <c r="F1117" t="s">
        <v>3480</v>
      </c>
      <c r="G1117" t="s">
        <v>152</v>
      </c>
      <c r="H1117" t="s">
        <v>134</v>
      </c>
      <c r="I1117" t="s">
        <v>135</v>
      </c>
      <c r="J1117" t="s">
        <v>136</v>
      </c>
      <c r="K1117" t="s">
        <v>137</v>
      </c>
      <c r="L1117" t="s">
        <v>3481</v>
      </c>
      <c r="M1117" t="s">
        <v>3482</v>
      </c>
      <c r="N1117">
        <v>1.1174999999999999</v>
      </c>
      <c r="O1117">
        <v>0</v>
      </c>
      <c r="P1117">
        <v>5</v>
      </c>
      <c r="Q1117">
        <v>0</v>
      </c>
      <c r="R1117">
        <v>0</v>
      </c>
      <c r="S1117">
        <v>0</v>
      </c>
      <c r="T1117">
        <v>1</v>
      </c>
      <c r="U1117">
        <v>0</v>
      </c>
      <c r="V1117">
        <v>0</v>
      </c>
      <c r="W1117">
        <v>0</v>
      </c>
      <c r="X1117">
        <v>1.4760258837425002</v>
      </c>
      <c r="Y1117">
        <v>0</v>
      </c>
      <c r="Z1117">
        <v>0</v>
      </c>
      <c r="AA1117">
        <v>0</v>
      </c>
      <c r="AB1117">
        <v>0.20184708420449998</v>
      </c>
      <c r="AC1117">
        <v>0</v>
      </c>
      <c r="AD1117">
        <v>0</v>
      </c>
      <c r="AE1117">
        <v>1.6778729679470001</v>
      </c>
    </row>
    <row r="1118" spans="1:31" x14ac:dyDescent="0.25">
      <c r="A1118">
        <v>2124464</v>
      </c>
      <c r="B1118">
        <v>1</v>
      </c>
      <c r="C1118" t="s">
        <v>81</v>
      </c>
      <c r="D1118" t="s">
        <v>112</v>
      </c>
      <c r="E1118" t="s">
        <v>196</v>
      </c>
      <c r="F1118" t="s">
        <v>3483</v>
      </c>
      <c r="G1118" t="s">
        <v>142</v>
      </c>
      <c r="H1118" t="s">
        <v>143</v>
      </c>
      <c r="I1118" t="s">
        <v>148</v>
      </c>
      <c r="J1118" t="s">
        <v>136</v>
      </c>
      <c r="K1118" t="s">
        <v>137</v>
      </c>
      <c r="L1118" t="s">
        <v>3484</v>
      </c>
      <c r="M1118" t="s">
        <v>3485</v>
      </c>
      <c r="N1118">
        <v>1.1111111E-2</v>
      </c>
      <c r="O1118">
        <v>0</v>
      </c>
      <c r="P1118">
        <v>671</v>
      </c>
      <c r="Q1118">
        <v>7</v>
      </c>
      <c r="R1118">
        <v>97</v>
      </c>
      <c r="S1118">
        <v>5</v>
      </c>
      <c r="T1118">
        <v>35</v>
      </c>
      <c r="U1118">
        <v>1</v>
      </c>
      <c r="V1118">
        <v>0</v>
      </c>
      <c r="W1118">
        <v>0</v>
      </c>
      <c r="X1118">
        <v>0.84262537554533379</v>
      </c>
      <c r="Y1118">
        <v>0.16720772725222224</v>
      </c>
      <c r="Z1118">
        <v>0.38211854422699992</v>
      </c>
      <c r="AA1118">
        <v>0.4203022531911112</v>
      </c>
      <c r="AB1118">
        <v>7.2479204604000008E-2</v>
      </c>
      <c r="AC1118">
        <v>0</v>
      </c>
      <c r="AD1118">
        <v>0</v>
      </c>
      <c r="AE1118">
        <v>1.8847331048196669</v>
      </c>
    </row>
    <row r="1119" spans="1:31" x14ac:dyDescent="0.25">
      <c r="A1119">
        <v>2124856</v>
      </c>
      <c r="B1119">
        <v>1</v>
      </c>
      <c r="C1119" t="s">
        <v>80</v>
      </c>
      <c r="D1119" t="s">
        <v>96</v>
      </c>
      <c r="E1119" t="s">
        <v>174</v>
      </c>
      <c r="F1119" t="s">
        <v>3486</v>
      </c>
      <c r="G1119" t="s">
        <v>163</v>
      </c>
      <c r="H1119" t="s">
        <v>134</v>
      </c>
      <c r="I1119" t="s">
        <v>135</v>
      </c>
      <c r="J1119" t="s">
        <v>136</v>
      </c>
      <c r="K1119" t="s">
        <v>137</v>
      </c>
      <c r="L1119" t="s">
        <v>3487</v>
      </c>
      <c r="M1119" t="s">
        <v>3488</v>
      </c>
      <c r="N1119">
        <v>0.98055555500000002</v>
      </c>
      <c r="O1119">
        <v>0</v>
      </c>
      <c r="P1119">
        <v>33</v>
      </c>
      <c r="Q1119">
        <v>0</v>
      </c>
      <c r="R1119">
        <v>0</v>
      </c>
      <c r="S1119">
        <v>0</v>
      </c>
      <c r="T1119">
        <v>1</v>
      </c>
      <c r="U1119">
        <v>0</v>
      </c>
      <c r="V1119">
        <v>0</v>
      </c>
      <c r="W1119">
        <v>0</v>
      </c>
      <c r="X1119">
        <v>11.955793393417498</v>
      </c>
      <c r="Y1119">
        <v>0</v>
      </c>
      <c r="Z1119">
        <v>0</v>
      </c>
      <c r="AA1119">
        <v>0</v>
      </c>
      <c r="AB1119">
        <v>0.24165273874499998</v>
      </c>
      <c r="AC1119">
        <v>0</v>
      </c>
      <c r="AD1119">
        <v>0</v>
      </c>
      <c r="AE1119">
        <v>12.197446132162497</v>
      </c>
    </row>
    <row r="1120" spans="1:31" x14ac:dyDescent="0.25">
      <c r="A1120">
        <v>2124793</v>
      </c>
      <c r="B1120">
        <v>1</v>
      </c>
      <c r="C1120" t="s">
        <v>80</v>
      </c>
      <c r="D1120" t="s">
        <v>101</v>
      </c>
      <c r="E1120" t="s">
        <v>196</v>
      </c>
      <c r="F1120" t="s">
        <v>3270</v>
      </c>
      <c r="G1120" t="s">
        <v>142</v>
      </c>
      <c r="H1120" t="s">
        <v>143</v>
      </c>
      <c r="I1120" t="s">
        <v>135</v>
      </c>
      <c r="J1120" t="s">
        <v>136</v>
      </c>
      <c r="K1120" t="s">
        <v>137</v>
      </c>
      <c r="L1120" t="s">
        <v>3489</v>
      </c>
      <c r="M1120" t="s">
        <v>3490</v>
      </c>
      <c r="N1120">
        <v>1.3619444439999999</v>
      </c>
      <c r="O1120">
        <v>8</v>
      </c>
      <c r="P1120">
        <v>4</v>
      </c>
      <c r="Q1120">
        <v>9</v>
      </c>
      <c r="R1120">
        <v>0</v>
      </c>
      <c r="S1120">
        <v>6</v>
      </c>
      <c r="T1120">
        <v>1</v>
      </c>
      <c r="U1120">
        <v>0</v>
      </c>
      <c r="V1120">
        <v>0</v>
      </c>
      <c r="W1120">
        <v>2.9653213111408752</v>
      </c>
      <c r="X1120">
        <v>0.61987204388806671</v>
      </c>
      <c r="Y1120">
        <v>156.1214968292231</v>
      </c>
      <c r="Z1120">
        <v>0</v>
      </c>
      <c r="AA1120">
        <v>390.09310866759739</v>
      </c>
      <c r="AB1120">
        <v>0.1408483063922667</v>
      </c>
      <c r="AC1120">
        <v>0</v>
      </c>
      <c r="AD1120">
        <v>0</v>
      </c>
      <c r="AE1120">
        <v>549.94064715824175</v>
      </c>
    </row>
    <row r="1121" spans="1:31" x14ac:dyDescent="0.25">
      <c r="A1121">
        <v>2123960</v>
      </c>
      <c r="B1121">
        <v>1</v>
      </c>
      <c r="C1121" t="s">
        <v>80</v>
      </c>
      <c r="D1121" t="s">
        <v>103</v>
      </c>
      <c r="E1121" t="s">
        <v>196</v>
      </c>
      <c r="F1121" t="s">
        <v>1658</v>
      </c>
      <c r="G1121" t="s">
        <v>142</v>
      </c>
      <c r="H1121" t="s">
        <v>143</v>
      </c>
      <c r="I1121" t="s">
        <v>135</v>
      </c>
      <c r="J1121" t="s">
        <v>136</v>
      </c>
      <c r="K1121" t="s">
        <v>137</v>
      </c>
      <c r="L1121" t="s">
        <v>3491</v>
      </c>
      <c r="M1121" t="s">
        <v>3492</v>
      </c>
      <c r="N1121">
        <v>3.1625000000000001</v>
      </c>
      <c r="O1121">
        <v>0</v>
      </c>
      <c r="P1121">
        <v>504</v>
      </c>
      <c r="Q1121">
        <v>19</v>
      </c>
      <c r="R1121">
        <v>2</v>
      </c>
      <c r="S1121">
        <v>1</v>
      </c>
      <c r="T1121">
        <v>48</v>
      </c>
      <c r="U1121">
        <v>1</v>
      </c>
      <c r="V1121">
        <v>5</v>
      </c>
      <c r="W1121">
        <v>0</v>
      </c>
      <c r="X1121">
        <v>253.00773533007654</v>
      </c>
      <c r="Y1121">
        <v>10.938622760528693</v>
      </c>
      <c r="Z1121">
        <v>1.7464539110380917</v>
      </c>
      <c r="AA1121">
        <v>218.1669518608756</v>
      </c>
      <c r="AB1121">
        <v>17.00871849069966</v>
      </c>
      <c r="AC1121">
        <v>174.67699176404977</v>
      </c>
      <c r="AD1121">
        <v>119.04403808819626</v>
      </c>
      <c r="AE1121">
        <v>794.58951220546464</v>
      </c>
    </row>
    <row r="1122" spans="1:31" x14ac:dyDescent="0.25">
      <c r="A1122">
        <v>2124613</v>
      </c>
      <c r="B1122">
        <v>1</v>
      </c>
      <c r="C1122" t="s">
        <v>80</v>
      </c>
      <c r="D1122" t="s">
        <v>103</v>
      </c>
      <c r="E1122" t="s">
        <v>131</v>
      </c>
      <c r="F1122" t="s">
        <v>3493</v>
      </c>
      <c r="G1122" t="s">
        <v>152</v>
      </c>
      <c r="H1122" t="s">
        <v>134</v>
      </c>
      <c r="I1122" t="s">
        <v>135</v>
      </c>
      <c r="J1122" t="s">
        <v>136</v>
      </c>
      <c r="K1122" t="s">
        <v>137</v>
      </c>
      <c r="L1122" t="s">
        <v>3494</v>
      </c>
      <c r="M1122" t="s">
        <v>3495</v>
      </c>
      <c r="N1122">
        <v>4.1813888879999999</v>
      </c>
      <c r="O1122">
        <v>0</v>
      </c>
      <c r="P1122">
        <v>1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2.4244352923250001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2.4244352923250001</v>
      </c>
    </row>
    <row r="1123" spans="1:31" x14ac:dyDescent="0.25">
      <c r="A1123">
        <v>2124682</v>
      </c>
      <c r="B1123">
        <v>1</v>
      </c>
      <c r="C1123" t="s">
        <v>81</v>
      </c>
      <c r="D1123" t="s">
        <v>123</v>
      </c>
      <c r="E1123" t="s">
        <v>131</v>
      </c>
      <c r="F1123" t="s">
        <v>3496</v>
      </c>
      <c r="G1123" t="s">
        <v>152</v>
      </c>
      <c r="H1123" t="s">
        <v>134</v>
      </c>
      <c r="I1123" t="s">
        <v>135</v>
      </c>
      <c r="J1123" t="s">
        <v>136</v>
      </c>
      <c r="K1123" t="s">
        <v>137</v>
      </c>
      <c r="L1123" t="s">
        <v>3497</v>
      </c>
      <c r="M1123" t="s">
        <v>3498</v>
      </c>
      <c r="N1123">
        <v>7.9083333329999999</v>
      </c>
      <c r="O1123">
        <v>0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9.1414865988200006E-2</v>
      </c>
      <c r="AA1123">
        <v>0</v>
      </c>
      <c r="AB1123">
        <v>0</v>
      </c>
      <c r="AC1123">
        <v>0</v>
      </c>
      <c r="AD1123">
        <v>0</v>
      </c>
      <c r="AE1123">
        <v>9.1414865988200006E-2</v>
      </c>
    </row>
    <row r="1124" spans="1:31" x14ac:dyDescent="0.25">
      <c r="A1124">
        <v>2124659</v>
      </c>
      <c r="B1124">
        <v>1</v>
      </c>
      <c r="C1124" t="s">
        <v>80</v>
      </c>
      <c r="D1124" t="s">
        <v>110</v>
      </c>
      <c r="E1124" t="s">
        <v>146</v>
      </c>
      <c r="F1124" t="s">
        <v>3499</v>
      </c>
      <c r="G1124" t="s">
        <v>300</v>
      </c>
      <c r="H1124" t="s">
        <v>143</v>
      </c>
      <c r="I1124" t="s">
        <v>135</v>
      </c>
      <c r="J1124" t="s">
        <v>3</v>
      </c>
      <c r="K1124" t="s">
        <v>137</v>
      </c>
      <c r="L1124" t="s">
        <v>3500</v>
      </c>
      <c r="M1124" t="s">
        <v>3501</v>
      </c>
      <c r="N1124">
        <v>1.0525</v>
      </c>
      <c r="O1124">
        <v>0</v>
      </c>
      <c r="P1124">
        <v>833</v>
      </c>
      <c r="Q1124">
        <v>0</v>
      </c>
      <c r="R1124">
        <v>0</v>
      </c>
      <c r="S1124">
        <v>0</v>
      </c>
      <c r="T1124">
        <v>32</v>
      </c>
      <c r="U1124">
        <v>0</v>
      </c>
      <c r="V1124">
        <v>0</v>
      </c>
      <c r="W1124">
        <v>0</v>
      </c>
      <c r="X1124">
        <v>205.66216382352155</v>
      </c>
      <c r="Y1124">
        <v>0</v>
      </c>
      <c r="Z1124">
        <v>0</v>
      </c>
      <c r="AA1124">
        <v>0</v>
      </c>
      <c r="AB1124">
        <v>19.845243882182146</v>
      </c>
      <c r="AC1124">
        <v>0</v>
      </c>
      <c r="AD1124">
        <v>0</v>
      </c>
      <c r="AE1124">
        <v>225.50740770570371</v>
      </c>
    </row>
    <row r="1125" spans="1:31" x14ac:dyDescent="0.25">
      <c r="A1125">
        <v>2124759</v>
      </c>
      <c r="B1125">
        <v>1</v>
      </c>
      <c r="C1125" t="s">
        <v>80</v>
      </c>
      <c r="D1125" t="s">
        <v>89</v>
      </c>
      <c r="E1125" t="s">
        <v>146</v>
      </c>
      <c r="F1125" t="s">
        <v>3502</v>
      </c>
      <c r="G1125" t="s">
        <v>300</v>
      </c>
      <c r="H1125" t="s">
        <v>143</v>
      </c>
      <c r="I1125" t="s">
        <v>135</v>
      </c>
      <c r="J1125" t="s">
        <v>136</v>
      </c>
      <c r="K1125" t="s">
        <v>137</v>
      </c>
      <c r="L1125" t="s">
        <v>3503</v>
      </c>
      <c r="M1125" t="s">
        <v>3504</v>
      </c>
      <c r="N1125">
        <v>8.7238888879999994</v>
      </c>
      <c r="O1125">
        <v>4</v>
      </c>
      <c r="P1125">
        <v>258</v>
      </c>
      <c r="Q1125">
        <v>1</v>
      </c>
      <c r="R1125">
        <v>11</v>
      </c>
      <c r="S1125">
        <v>6</v>
      </c>
      <c r="T1125">
        <v>33</v>
      </c>
      <c r="U1125">
        <v>4</v>
      </c>
      <c r="V1125">
        <v>0</v>
      </c>
      <c r="W1125">
        <v>1664.5588736263144</v>
      </c>
      <c r="X1125">
        <v>1140.0332097332894</v>
      </c>
      <c r="Y1125">
        <v>21.811312393833667</v>
      </c>
      <c r="Z1125">
        <v>32.901926418200745</v>
      </c>
      <c r="AA1125">
        <v>845.87597400177958</v>
      </c>
      <c r="AB1125">
        <v>469.90177015046072</v>
      </c>
      <c r="AC1125">
        <v>1858.5040567563553</v>
      </c>
      <c r="AD1125">
        <v>0</v>
      </c>
      <c r="AE1125">
        <v>6033.5871230802341</v>
      </c>
    </row>
    <row r="1126" spans="1:31" x14ac:dyDescent="0.25">
      <c r="A1126">
        <v>2124868</v>
      </c>
      <c r="B1126">
        <v>1</v>
      </c>
      <c r="C1126" t="s">
        <v>80</v>
      </c>
      <c r="D1126" t="s">
        <v>87</v>
      </c>
      <c r="E1126" t="s">
        <v>146</v>
      </c>
      <c r="F1126" t="s">
        <v>3505</v>
      </c>
      <c r="G1126" t="s">
        <v>3244</v>
      </c>
      <c r="H1126" t="s">
        <v>143</v>
      </c>
      <c r="I1126" t="s">
        <v>135</v>
      </c>
      <c r="J1126" t="s">
        <v>136</v>
      </c>
      <c r="K1126" t="s">
        <v>137</v>
      </c>
      <c r="L1126" t="s">
        <v>3506</v>
      </c>
      <c r="M1126" t="s">
        <v>3507</v>
      </c>
      <c r="N1126">
        <v>0.91777777699999996</v>
      </c>
      <c r="O1126">
        <v>0</v>
      </c>
      <c r="P1126">
        <v>3320</v>
      </c>
      <c r="Q1126">
        <v>0</v>
      </c>
      <c r="R1126">
        <v>0</v>
      </c>
      <c r="S1126">
        <v>0</v>
      </c>
      <c r="T1126">
        <v>287</v>
      </c>
      <c r="U1126">
        <v>0</v>
      </c>
      <c r="V1126">
        <v>4</v>
      </c>
      <c r="W1126">
        <v>0</v>
      </c>
      <c r="X1126">
        <v>758.7418847288651</v>
      </c>
      <c r="Y1126">
        <v>0</v>
      </c>
      <c r="Z1126">
        <v>0</v>
      </c>
      <c r="AA1126">
        <v>0</v>
      </c>
      <c r="AB1126">
        <v>223.69774836032079</v>
      </c>
      <c r="AC1126">
        <v>0</v>
      </c>
      <c r="AD1126">
        <v>56.330993086387281</v>
      </c>
      <c r="AE1126">
        <v>1038.7706261755732</v>
      </c>
    </row>
    <row r="1127" spans="1:31" x14ac:dyDescent="0.25">
      <c r="A1127">
        <v>2135041</v>
      </c>
      <c r="B1127">
        <v>1</v>
      </c>
      <c r="C1127" t="s">
        <v>80</v>
      </c>
      <c r="D1127" t="s">
        <v>101</v>
      </c>
      <c r="E1127" t="s">
        <v>196</v>
      </c>
      <c r="F1127" t="s">
        <v>3508</v>
      </c>
      <c r="G1127" t="s">
        <v>226</v>
      </c>
      <c r="H1127" t="s">
        <v>143</v>
      </c>
      <c r="I1127" t="s">
        <v>135</v>
      </c>
      <c r="J1127" t="s">
        <v>136</v>
      </c>
      <c r="K1127" t="s">
        <v>137</v>
      </c>
      <c r="L1127" t="s">
        <v>3509</v>
      </c>
      <c r="M1127" t="s">
        <v>3510</v>
      </c>
      <c r="N1127">
        <v>0.92500000000000004</v>
      </c>
      <c r="O1127">
        <v>3</v>
      </c>
      <c r="P1127">
        <v>0</v>
      </c>
      <c r="Q1127">
        <v>3</v>
      </c>
      <c r="R1127">
        <v>0</v>
      </c>
      <c r="S1127">
        <v>1</v>
      </c>
      <c r="T1127">
        <v>0</v>
      </c>
      <c r="U1127">
        <v>0</v>
      </c>
      <c r="V1127">
        <v>0</v>
      </c>
      <c r="W1127">
        <v>1.449072135525</v>
      </c>
      <c r="X1127">
        <v>0</v>
      </c>
      <c r="Y1127">
        <v>35.652342081476256</v>
      </c>
      <c r="Z1127">
        <v>0</v>
      </c>
      <c r="AA1127">
        <v>0.46451818817550006</v>
      </c>
      <c r="AB1127">
        <v>0</v>
      </c>
      <c r="AC1127">
        <v>0</v>
      </c>
      <c r="AD1127">
        <v>0</v>
      </c>
      <c r="AE1127">
        <v>37.565932405176753</v>
      </c>
    </row>
    <row r="1128" spans="1:31" x14ac:dyDescent="0.25">
      <c r="A1128">
        <v>2124928</v>
      </c>
      <c r="B1128">
        <v>1</v>
      </c>
      <c r="C1128" t="s">
        <v>80</v>
      </c>
      <c r="D1128" t="s">
        <v>84</v>
      </c>
      <c r="E1128" t="s">
        <v>131</v>
      </c>
      <c r="F1128" t="s">
        <v>3511</v>
      </c>
      <c r="G1128" t="s">
        <v>133</v>
      </c>
      <c r="H1128" t="s">
        <v>134</v>
      </c>
      <c r="I1128" t="s">
        <v>135</v>
      </c>
      <c r="J1128" t="s">
        <v>136</v>
      </c>
      <c r="K1128" t="s">
        <v>137</v>
      </c>
      <c r="L1128" t="s">
        <v>3512</v>
      </c>
      <c r="M1128" t="s">
        <v>3513</v>
      </c>
      <c r="N1128">
        <v>3.18</v>
      </c>
      <c r="O1128">
        <v>0</v>
      </c>
      <c r="P1128">
        <v>4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3.6635304208839994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3.6635304208839994</v>
      </c>
    </row>
    <row r="1129" spans="1:31" x14ac:dyDescent="0.25">
      <c r="A1129">
        <v>2123932</v>
      </c>
      <c r="B1129">
        <v>1</v>
      </c>
      <c r="C1129" t="s">
        <v>80</v>
      </c>
      <c r="D1129" t="s">
        <v>93</v>
      </c>
      <c r="E1129" t="s">
        <v>131</v>
      </c>
      <c r="F1129" t="s">
        <v>3514</v>
      </c>
      <c r="G1129" t="s">
        <v>152</v>
      </c>
      <c r="H1129" t="s">
        <v>134</v>
      </c>
      <c r="I1129" t="s">
        <v>135</v>
      </c>
      <c r="J1129" t="s">
        <v>136</v>
      </c>
      <c r="K1129" t="s">
        <v>137</v>
      </c>
      <c r="L1129" t="s">
        <v>3515</v>
      </c>
      <c r="M1129" t="s">
        <v>3516</v>
      </c>
      <c r="N1129">
        <v>1.231666666</v>
      </c>
      <c r="O1129">
        <v>0</v>
      </c>
      <c r="P1129">
        <v>1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0.22199685482455001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0.22199685482455001</v>
      </c>
    </row>
    <row r="1130" spans="1:31" x14ac:dyDescent="0.25">
      <c r="A1130">
        <v>2124473</v>
      </c>
      <c r="B1130">
        <v>1</v>
      </c>
      <c r="C1130" t="s">
        <v>81</v>
      </c>
      <c r="D1130" t="s">
        <v>120</v>
      </c>
      <c r="E1130" t="s">
        <v>140</v>
      </c>
      <c r="F1130" t="s">
        <v>3517</v>
      </c>
      <c r="G1130" t="s">
        <v>142</v>
      </c>
      <c r="H1130" t="s">
        <v>143</v>
      </c>
      <c r="I1130" t="s">
        <v>135</v>
      </c>
      <c r="J1130" t="s">
        <v>136</v>
      </c>
      <c r="K1130" t="s">
        <v>137</v>
      </c>
      <c r="L1130" t="s">
        <v>3518</v>
      </c>
      <c r="M1130" t="s">
        <v>3519</v>
      </c>
      <c r="N1130">
        <v>1.0349999999999999</v>
      </c>
      <c r="O1130">
        <v>1</v>
      </c>
      <c r="P1130">
        <v>294</v>
      </c>
      <c r="Q1130">
        <v>73</v>
      </c>
      <c r="R1130">
        <v>3</v>
      </c>
      <c r="S1130">
        <v>15</v>
      </c>
      <c r="T1130">
        <v>34</v>
      </c>
      <c r="U1130">
        <v>2</v>
      </c>
      <c r="V1130">
        <v>0</v>
      </c>
      <c r="W1130">
        <v>1.2411863507743999</v>
      </c>
      <c r="X1130">
        <v>81.11468874799327</v>
      </c>
      <c r="Y1130">
        <v>165.04229830632605</v>
      </c>
      <c r="Z1130">
        <v>0.42902922034715008</v>
      </c>
      <c r="AA1130">
        <v>49.084349751338202</v>
      </c>
      <c r="AB1130">
        <v>6.5485540341894444</v>
      </c>
      <c r="AC1130">
        <v>66.201347465644957</v>
      </c>
      <c r="AD1130">
        <v>0</v>
      </c>
      <c r="AE1130">
        <v>369.66145387661351</v>
      </c>
    </row>
    <row r="1131" spans="1:31" x14ac:dyDescent="0.25">
      <c r="A1131">
        <v>2125014</v>
      </c>
      <c r="B1131">
        <v>1</v>
      </c>
      <c r="C1131" t="s">
        <v>80</v>
      </c>
      <c r="D1131" t="s">
        <v>83</v>
      </c>
      <c r="E1131" t="s">
        <v>174</v>
      </c>
      <c r="F1131" t="s">
        <v>3520</v>
      </c>
      <c r="G1131" t="s">
        <v>187</v>
      </c>
      <c r="H1131" t="s">
        <v>134</v>
      </c>
      <c r="I1131" t="s">
        <v>135</v>
      </c>
      <c r="J1131" t="s">
        <v>136</v>
      </c>
      <c r="K1131" t="s">
        <v>137</v>
      </c>
      <c r="L1131" t="s">
        <v>3521</v>
      </c>
      <c r="M1131" t="s">
        <v>3522</v>
      </c>
      <c r="N1131">
        <v>1.1005555549999999</v>
      </c>
      <c r="O1131">
        <v>0</v>
      </c>
      <c r="P1131">
        <v>24</v>
      </c>
      <c r="Q1131">
        <v>0</v>
      </c>
      <c r="R1131">
        <v>0</v>
      </c>
      <c r="S1131">
        <v>0</v>
      </c>
      <c r="T1131">
        <v>2</v>
      </c>
      <c r="U1131">
        <v>0</v>
      </c>
      <c r="V1131">
        <v>0</v>
      </c>
      <c r="W1131">
        <v>0</v>
      </c>
      <c r="X1131">
        <v>6.3572066656694419</v>
      </c>
      <c r="Y1131">
        <v>0</v>
      </c>
      <c r="Z1131">
        <v>0</v>
      </c>
      <c r="AA1131">
        <v>0</v>
      </c>
      <c r="AB1131">
        <v>0.22630242599932499</v>
      </c>
      <c r="AC1131">
        <v>0</v>
      </c>
      <c r="AD1131">
        <v>0</v>
      </c>
      <c r="AE1131">
        <v>6.5835090916687671</v>
      </c>
    </row>
    <row r="1132" spans="1:31" x14ac:dyDescent="0.25">
      <c r="A1132">
        <v>2124822</v>
      </c>
      <c r="B1132">
        <v>1</v>
      </c>
      <c r="C1132" t="s">
        <v>80</v>
      </c>
      <c r="D1132" t="s">
        <v>107</v>
      </c>
      <c r="E1132" t="s">
        <v>131</v>
      </c>
      <c r="F1132" t="s">
        <v>3523</v>
      </c>
      <c r="G1132" t="s">
        <v>152</v>
      </c>
      <c r="H1132" t="s">
        <v>134</v>
      </c>
      <c r="I1132" t="s">
        <v>135</v>
      </c>
      <c r="J1132" t="s">
        <v>136</v>
      </c>
      <c r="K1132" t="s">
        <v>137</v>
      </c>
      <c r="L1132" t="s">
        <v>3524</v>
      </c>
      <c r="M1132" t="s">
        <v>3525</v>
      </c>
      <c r="N1132">
        <v>2.835555555</v>
      </c>
      <c r="O1132">
        <v>0</v>
      </c>
      <c r="P1132">
        <v>7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3.099885045400967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3.099885045400967</v>
      </c>
    </row>
    <row r="1133" spans="1:31" x14ac:dyDescent="0.25">
      <c r="A1133">
        <v>2124722</v>
      </c>
      <c r="B1133">
        <v>1</v>
      </c>
      <c r="C1133" t="s">
        <v>81</v>
      </c>
      <c r="D1133" t="s">
        <v>123</v>
      </c>
      <c r="E1133" t="s">
        <v>131</v>
      </c>
      <c r="F1133" t="s">
        <v>3526</v>
      </c>
      <c r="G1133" t="s">
        <v>152</v>
      </c>
      <c r="H1133" t="s">
        <v>134</v>
      </c>
      <c r="I1133" t="s">
        <v>135</v>
      </c>
      <c r="J1133" t="s">
        <v>136</v>
      </c>
      <c r="K1133" t="s">
        <v>137</v>
      </c>
      <c r="L1133" t="s">
        <v>3527</v>
      </c>
      <c r="M1133" t="s">
        <v>3528</v>
      </c>
      <c r="N1133">
        <v>1.4113888880000001</v>
      </c>
      <c r="O1133">
        <v>0</v>
      </c>
      <c r="P1133">
        <v>3</v>
      </c>
      <c r="Q1133">
        <v>0</v>
      </c>
      <c r="R1133">
        <v>0</v>
      </c>
      <c r="S1133">
        <v>0</v>
      </c>
      <c r="T1133">
        <v>3</v>
      </c>
      <c r="U1133">
        <v>0</v>
      </c>
      <c r="V1133">
        <v>0</v>
      </c>
      <c r="W1133">
        <v>0</v>
      </c>
      <c r="X1133">
        <v>0.25458565253623333</v>
      </c>
      <c r="Y1133">
        <v>0</v>
      </c>
      <c r="Z1133">
        <v>0</v>
      </c>
      <c r="AA1133">
        <v>0</v>
      </c>
      <c r="AB1133">
        <v>2.4210706874729557</v>
      </c>
      <c r="AC1133">
        <v>0</v>
      </c>
      <c r="AD1133">
        <v>0</v>
      </c>
      <c r="AE1133">
        <v>2.6756563400091888</v>
      </c>
    </row>
    <row r="1134" spans="1:31" x14ac:dyDescent="0.25">
      <c r="A1134">
        <v>2124427</v>
      </c>
      <c r="B1134">
        <v>1</v>
      </c>
      <c r="C1134" t="s">
        <v>80</v>
      </c>
      <c r="D1134" t="s">
        <v>109</v>
      </c>
      <c r="E1134" t="s">
        <v>174</v>
      </c>
      <c r="F1134" t="s">
        <v>3529</v>
      </c>
      <c r="G1134" t="s">
        <v>187</v>
      </c>
      <c r="H1134" t="s">
        <v>134</v>
      </c>
      <c r="I1134" t="s">
        <v>135</v>
      </c>
      <c r="J1134" t="s">
        <v>136</v>
      </c>
      <c r="K1134" t="s">
        <v>137</v>
      </c>
      <c r="L1134" t="s">
        <v>3530</v>
      </c>
      <c r="M1134" t="s">
        <v>3531</v>
      </c>
      <c r="N1134">
        <v>2.8038888879999999</v>
      </c>
      <c r="O1134">
        <v>0</v>
      </c>
      <c r="P1134">
        <v>34</v>
      </c>
      <c r="Q1134">
        <v>0</v>
      </c>
      <c r="R1134">
        <v>0</v>
      </c>
      <c r="S1134">
        <v>0</v>
      </c>
      <c r="T1134">
        <v>5</v>
      </c>
      <c r="U1134">
        <v>0</v>
      </c>
      <c r="V1134">
        <v>0</v>
      </c>
      <c r="W1134">
        <v>0</v>
      </c>
      <c r="X1134">
        <v>12.049463556063554</v>
      </c>
      <c r="Y1134">
        <v>0</v>
      </c>
      <c r="Z1134">
        <v>0</v>
      </c>
      <c r="AA1134">
        <v>0</v>
      </c>
      <c r="AB1134">
        <v>3.6430063324640085</v>
      </c>
      <c r="AC1134">
        <v>0</v>
      </c>
      <c r="AD1134">
        <v>0</v>
      </c>
      <c r="AE1134">
        <v>15.692469888527562</v>
      </c>
    </row>
    <row r="1135" spans="1:31" x14ac:dyDescent="0.25">
      <c r="A1135">
        <v>2124968</v>
      </c>
      <c r="B1135">
        <v>1</v>
      </c>
      <c r="C1135" t="s">
        <v>80</v>
      </c>
      <c r="D1135" t="s">
        <v>101</v>
      </c>
      <c r="E1135" t="s">
        <v>161</v>
      </c>
      <c r="F1135" t="s">
        <v>3532</v>
      </c>
      <c r="G1135" t="s">
        <v>215</v>
      </c>
      <c r="H1135" t="s">
        <v>134</v>
      </c>
      <c r="I1135" t="s">
        <v>135</v>
      </c>
      <c r="J1135" t="s">
        <v>136</v>
      </c>
      <c r="K1135" t="s">
        <v>137</v>
      </c>
      <c r="L1135" t="s">
        <v>3533</v>
      </c>
      <c r="M1135" t="s">
        <v>3534</v>
      </c>
      <c r="N1135">
        <v>0.83583333299999996</v>
      </c>
      <c r="O1135">
        <v>0</v>
      </c>
      <c r="P1135">
        <v>433</v>
      </c>
      <c r="Q1135">
        <v>0</v>
      </c>
      <c r="R1135">
        <v>1</v>
      </c>
      <c r="S1135">
        <v>0</v>
      </c>
      <c r="T1135">
        <v>6</v>
      </c>
      <c r="U1135">
        <v>0</v>
      </c>
      <c r="V1135">
        <v>0</v>
      </c>
      <c r="W1135">
        <v>0</v>
      </c>
      <c r="X1135">
        <v>112.69164712926251</v>
      </c>
      <c r="Y1135">
        <v>0</v>
      </c>
      <c r="Z1135">
        <v>2.7029805927149996E-2</v>
      </c>
      <c r="AA1135">
        <v>0</v>
      </c>
      <c r="AB1135">
        <v>3.0233539779343999</v>
      </c>
      <c r="AC1135">
        <v>0</v>
      </c>
      <c r="AD1135">
        <v>0</v>
      </c>
      <c r="AE1135">
        <v>115.74203091312407</v>
      </c>
    </row>
    <row r="1136" spans="1:31" x14ac:dyDescent="0.25">
      <c r="A1136">
        <v>2124696</v>
      </c>
      <c r="B1136">
        <v>1</v>
      </c>
      <c r="C1136" t="s">
        <v>80</v>
      </c>
      <c r="D1136" t="s">
        <v>86</v>
      </c>
      <c r="E1136" t="s">
        <v>131</v>
      </c>
      <c r="F1136" t="s">
        <v>3535</v>
      </c>
      <c r="G1136" t="s">
        <v>152</v>
      </c>
      <c r="H1136" t="s">
        <v>134</v>
      </c>
      <c r="I1136" t="s">
        <v>135</v>
      </c>
      <c r="J1136" t="s">
        <v>136</v>
      </c>
      <c r="K1136" t="s">
        <v>137</v>
      </c>
      <c r="L1136" t="s">
        <v>3536</v>
      </c>
      <c r="M1136" t="s">
        <v>3537</v>
      </c>
      <c r="N1136">
        <v>6.3666666660000004</v>
      </c>
      <c r="O1136">
        <v>0</v>
      </c>
      <c r="P1136">
        <v>1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13.307928938116154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13.307928938116154</v>
      </c>
    </row>
    <row r="1137" spans="1:31" x14ac:dyDescent="0.25">
      <c r="A1137">
        <v>2124765</v>
      </c>
      <c r="B1137">
        <v>1</v>
      </c>
      <c r="C1137" t="s">
        <v>80</v>
      </c>
      <c r="D1137" t="s">
        <v>101</v>
      </c>
      <c r="E1137" t="s">
        <v>196</v>
      </c>
      <c r="F1137" t="s">
        <v>3538</v>
      </c>
      <c r="G1137" t="s">
        <v>142</v>
      </c>
      <c r="H1137" t="s">
        <v>143</v>
      </c>
      <c r="I1137" t="s">
        <v>148</v>
      </c>
      <c r="J1137" t="s">
        <v>136</v>
      </c>
      <c r="K1137" t="s">
        <v>137</v>
      </c>
      <c r="L1137" t="s">
        <v>3539</v>
      </c>
      <c r="M1137" t="s">
        <v>3540</v>
      </c>
      <c r="N1137">
        <v>8.3333330000000001E-3</v>
      </c>
      <c r="O1137">
        <v>21</v>
      </c>
      <c r="P1137">
        <v>3594</v>
      </c>
      <c r="Q1137">
        <v>21</v>
      </c>
      <c r="R1137">
        <v>111</v>
      </c>
      <c r="S1137">
        <v>34</v>
      </c>
      <c r="T1137">
        <v>420</v>
      </c>
      <c r="U1137">
        <v>6</v>
      </c>
      <c r="V1137">
        <v>1</v>
      </c>
      <c r="W1137">
        <v>8.5736756263749991E-2</v>
      </c>
      <c r="X1137">
        <v>8.1332173742275398</v>
      </c>
      <c r="Y1137">
        <v>1.3306741586546664</v>
      </c>
      <c r="Z1137">
        <v>0.22554273653150009</v>
      </c>
      <c r="AA1137">
        <v>4.0880440007837491</v>
      </c>
      <c r="AB1137">
        <v>3.4383609205977508</v>
      </c>
      <c r="AC1137">
        <v>5.2962808398199996</v>
      </c>
      <c r="AD1137">
        <v>8.5731934744999998E-3</v>
      </c>
      <c r="AE1137">
        <v>22.606429980353457</v>
      </c>
    </row>
    <row r="1138" spans="1:31" x14ac:dyDescent="0.25">
      <c r="A1138">
        <v>2124888</v>
      </c>
      <c r="B1138">
        <v>1</v>
      </c>
      <c r="C1138" t="s">
        <v>80</v>
      </c>
      <c r="D1138" t="s">
        <v>97</v>
      </c>
      <c r="E1138" t="s">
        <v>140</v>
      </c>
      <c r="F1138" t="s">
        <v>3541</v>
      </c>
      <c r="G1138" t="s">
        <v>142</v>
      </c>
      <c r="H1138" t="s">
        <v>143</v>
      </c>
      <c r="I1138" t="s">
        <v>135</v>
      </c>
      <c r="J1138" t="s">
        <v>136</v>
      </c>
      <c r="K1138" t="s">
        <v>137</v>
      </c>
      <c r="L1138" t="s">
        <v>3542</v>
      </c>
      <c r="M1138" t="s">
        <v>3543</v>
      </c>
      <c r="N1138">
        <v>0.753611111</v>
      </c>
      <c r="O1138">
        <v>7</v>
      </c>
      <c r="P1138">
        <v>461</v>
      </c>
      <c r="Q1138">
        <v>10</v>
      </c>
      <c r="R1138">
        <v>327</v>
      </c>
      <c r="S1138">
        <v>16</v>
      </c>
      <c r="T1138">
        <v>129</v>
      </c>
      <c r="U1138">
        <v>1</v>
      </c>
      <c r="V1138">
        <v>0</v>
      </c>
      <c r="W1138">
        <v>78.725490062861482</v>
      </c>
      <c r="X1138">
        <v>178.37379098455418</v>
      </c>
      <c r="Y1138">
        <v>37.687899843097334</v>
      </c>
      <c r="Z1138">
        <v>143.27877235537204</v>
      </c>
      <c r="AA1138">
        <v>136.61939141612089</v>
      </c>
      <c r="AB1138">
        <v>109.67258710322352</v>
      </c>
      <c r="AC1138">
        <v>0</v>
      </c>
      <c r="AD1138">
        <v>0</v>
      </c>
      <c r="AE1138">
        <v>684.35793176522952</v>
      </c>
    </row>
    <row r="1139" spans="1:31" x14ac:dyDescent="0.25">
      <c r="A1139">
        <v>2124433</v>
      </c>
      <c r="B1139">
        <v>1</v>
      </c>
      <c r="C1139" t="s">
        <v>81</v>
      </c>
      <c r="D1139" t="s">
        <v>115</v>
      </c>
      <c r="E1139" t="s">
        <v>146</v>
      </c>
      <c r="F1139" t="s">
        <v>3544</v>
      </c>
      <c r="G1139" t="s">
        <v>167</v>
      </c>
      <c r="H1139" t="s">
        <v>143</v>
      </c>
      <c r="I1139" t="s">
        <v>135</v>
      </c>
      <c r="J1139" t="s">
        <v>136</v>
      </c>
      <c r="K1139" t="s">
        <v>137</v>
      </c>
      <c r="L1139" t="s">
        <v>3545</v>
      </c>
      <c r="M1139" t="s">
        <v>3546</v>
      </c>
      <c r="N1139">
        <v>5.028333333</v>
      </c>
      <c r="O1139">
        <v>0</v>
      </c>
      <c r="P1139">
        <v>117</v>
      </c>
      <c r="Q1139">
        <v>2</v>
      </c>
      <c r="R1139">
        <v>10</v>
      </c>
      <c r="S1139">
        <v>2</v>
      </c>
      <c r="T1139">
        <v>2</v>
      </c>
      <c r="U1139">
        <v>0</v>
      </c>
      <c r="V1139">
        <v>0</v>
      </c>
      <c r="W1139">
        <v>0</v>
      </c>
      <c r="X1139">
        <v>62.821121840580268</v>
      </c>
      <c r="Y1139">
        <v>24.822166294779148</v>
      </c>
      <c r="Z1139">
        <v>7.9794536090115002</v>
      </c>
      <c r="AA1139">
        <v>34.494960520603499</v>
      </c>
      <c r="AB1139">
        <v>0</v>
      </c>
      <c r="AC1139">
        <v>0</v>
      </c>
      <c r="AD1139">
        <v>0</v>
      </c>
      <c r="AE1139">
        <v>130.11770226497441</v>
      </c>
    </row>
    <row r="1140" spans="1:31" x14ac:dyDescent="0.25">
      <c r="A1140">
        <v>2124533</v>
      </c>
      <c r="B1140">
        <v>1</v>
      </c>
      <c r="C1140" t="s">
        <v>80</v>
      </c>
      <c r="D1140" t="s">
        <v>84</v>
      </c>
      <c r="E1140" t="s">
        <v>174</v>
      </c>
      <c r="F1140" t="s">
        <v>3547</v>
      </c>
      <c r="G1140" t="s">
        <v>176</v>
      </c>
      <c r="H1140" t="s">
        <v>134</v>
      </c>
      <c r="I1140" t="s">
        <v>135</v>
      </c>
      <c r="J1140" t="s">
        <v>136</v>
      </c>
      <c r="K1140" t="s">
        <v>137</v>
      </c>
      <c r="L1140" t="s">
        <v>3548</v>
      </c>
      <c r="M1140" t="s">
        <v>3549</v>
      </c>
      <c r="N1140">
        <v>2.2633333329999998</v>
      </c>
      <c r="O1140">
        <v>0</v>
      </c>
      <c r="P1140">
        <v>112</v>
      </c>
      <c r="Q1140">
        <v>0</v>
      </c>
      <c r="R1140">
        <v>0</v>
      </c>
      <c r="S1140">
        <v>0</v>
      </c>
      <c r="T1140">
        <v>9</v>
      </c>
      <c r="U1140">
        <v>0</v>
      </c>
      <c r="V1140">
        <v>0</v>
      </c>
      <c r="W1140">
        <v>0</v>
      </c>
      <c r="X1140">
        <v>81.888452998947301</v>
      </c>
      <c r="Y1140">
        <v>0</v>
      </c>
      <c r="Z1140">
        <v>0</v>
      </c>
      <c r="AA1140">
        <v>0</v>
      </c>
      <c r="AB1140">
        <v>17.894942737831602</v>
      </c>
      <c r="AC1140">
        <v>0</v>
      </c>
      <c r="AD1140">
        <v>0</v>
      </c>
      <c r="AE1140">
        <v>99.7833957367789</v>
      </c>
    </row>
    <row r="1141" spans="1:31" x14ac:dyDescent="0.25">
      <c r="A1141">
        <v>2124908</v>
      </c>
      <c r="B1141">
        <v>1</v>
      </c>
      <c r="C1141" t="s">
        <v>80</v>
      </c>
      <c r="D1141" t="s">
        <v>100</v>
      </c>
      <c r="E1141" t="s">
        <v>131</v>
      </c>
      <c r="F1141" t="s">
        <v>3550</v>
      </c>
      <c r="G1141" t="s">
        <v>171</v>
      </c>
      <c r="H1141" t="s">
        <v>134</v>
      </c>
      <c r="I1141" t="s">
        <v>135</v>
      </c>
      <c r="J1141" t="s">
        <v>136</v>
      </c>
      <c r="K1141" t="s">
        <v>137</v>
      </c>
      <c r="L1141" t="s">
        <v>3551</v>
      </c>
      <c r="M1141" t="s">
        <v>3552</v>
      </c>
      <c r="N1141">
        <v>0.54833333299999998</v>
      </c>
      <c r="O1141">
        <v>0</v>
      </c>
      <c r="P1141">
        <v>2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0.33413508630639999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0.33413508630639999</v>
      </c>
    </row>
    <row r="1142" spans="1:31" x14ac:dyDescent="0.25">
      <c r="A1142">
        <v>2124951</v>
      </c>
      <c r="B1142">
        <v>1</v>
      </c>
      <c r="C1142" t="s">
        <v>81</v>
      </c>
      <c r="D1142" t="s">
        <v>118</v>
      </c>
      <c r="E1142" t="s">
        <v>196</v>
      </c>
      <c r="F1142" t="s">
        <v>1512</v>
      </c>
      <c r="G1142" t="s">
        <v>142</v>
      </c>
      <c r="H1142" t="s">
        <v>143</v>
      </c>
      <c r="I1142" t="s">
        <v>148</v>
      </c>
      <c r="J1142" t="s">
        <v>136</v>
      </c>
      <c r="K1142" t="s">
        <v>137</v>
      </c>
      <c r="L1142" t="s">
        <v>3553</v>
      </c>
      <c r="M1142" t="s">
        <v>3554</v>
      </c>
      <c r="N1142">
        <v>8.3333330000000001E-3</v>
      </c>
      <c r="O1142">
        <v>0</v>
      </c>
      <c r="P1142">
        <v>1760</v>
      </c>
      <c r="Q1142">
        <v>52</v>
      </c>
      <c r="R1142">
        <v>61</v>
      </c>
      <c r="S1142">
        <v>1</v>
      </c>
      <c r="T1142">
        <v>135</v>
      </c>
      <c r="U1142">
        <v>0</v>
      </c>
      <c r="V1142">
        <v>0</v>
      </c>
      <c r="W1142">
        <v>0</v>
      </c>
      <c r="X1142">
        <v>2.7147437342317455</v>
      </c>
      <c r="Y1142">
        <v>0.10681181333600001</v>
      </c>
      <c r="Z1142">
        <v>9.2829215965166703E-2</v>
      </c>
      <c r="AA1142">
        <v>2.3459342499999999E-3</v>
      </c>
      <c r="AB1142">
        <v>0.33753283970433345</v>
      </c>
      <c r="AC1142">
        <v>0</v>
      </c>
      <c r="AD1142">
        <v>0</v>
      </c>
      <c r="AE1142">
        <v>3.2542635374872457</v>
      </c>
    </row>
    <row r="1143" spans="1:31" x14ac:dyDescent="0.25">
      <c r="A1143">
        <v>2124739</v>
      </c>
      <c r="B1143">
        <v>1</v>
      </c>
      <c r="C1143" t="s">
        <v>80</v>
      </c>
      <c r="D1143" t="s">
        <v>93</v>
      </c>
      <c r="E1143" t="s">
        <v>140</v>
      </c>
      <c r="F1143" t="s">
        <v>3555</v>
      </c>
      <c r="G1143" t="s">
        <v>1254</v>
      </c>
      <c r="H1143" t="s">
        <v>143</v>
      </c>
      <c r="I1143" t="s">
        <v>135</v>
      </c>
      <c r="J1143" t="s">
        <v>136</v>
      </c>
      <c r="K1143" t="s">
        <v>137</v>
      </c>
      <c r="L1143" t="s">
        <v>3556</v>
      </c>
      <c r="M1143" t="s">
        <v>3557</v>
      </c>
      <c r="N1143">
        <v>3.0119444440000001</v>
      </c>
      <c r="O1143">
        <v>1</v>
      </c>
      <c r="P1143">
        <v>1445</v>
      </c>
      <c r="Q1143">
        <v>4</v>
      </c>
      <c r="R1143">
        <v>164</v>
      </c>
      <c r="S1143">
        <v>9</v>
      </c>
      <c r="T1143">
        <v>285</v>
      </c>
      <c r="U1143">
        <v>3</v>
      </c>
      <c r="V1143">
        <v>2</v>
      </c>
      <c r="W1143">
        <v>66.593382104798323</v>
      </c>
      <c r="X1143">
        <v>757.14915694934359</v>
      </c>
      <c r="Y1143">
        <v>58.465755518739861</v>
      </c>
      <c r="Z1143">
        <v>273.78714439351097</v>
      </c>
      <c r="AA1143">
        <v>199.42323748103024</v>
      </c>
      <c r="AB1143">
        <v>553.98087621932143</v>
      </c>
      <c r="AC1143">
        <v>343.45328623182928</v>
      </c>
      <c r="AD1143">
        <v>39.784210129296319</v>
      </c>
      <c r="AE1143">
        <v>2292.63704902787</v>
      </c>
    </row>
    <row r="1144" spans="1:31" x14ac:dyDescent="0.25">
      <c r="A1144">
        <v>2124988</v>
      </c>
      <c r="B1144">
        <v>1</v>
      </c>
      <c r="C1144" t="s">
        <v>80</v>
      </c>
      <c r="D1144" t="s">
        <v>99</v>
      </c>
      <c r="E1144" t="s">
        <v>131</v>
      </c>
      <c r="F1144" t="s">
        <v>3558</v>
      </c>
      <c r="G1144" t="s">
        <v>152</v>
      </c>
      <c r="H1144" t="s">
        <v>134</v>
      </c>
      <c r="I1144" t="s">
        <v>135</v>
      </c>
      <c r="J1144" t="s">
        <v>136</v>
      </c>
      <c r="K1144" t="s">
        <v>137</v>
      </c>
      <c r="L1144" t="s">
        <v>3559</v>
      </c>
      <c r="M1144" t="s">
        <v>3560</v>
      </c>
      <c r="N1144">
        <v>2.7483333330000002</v>
      </c>
      <c r="O1144">
        <v>0</v>
      </c>
      <c r="P1144">
        <v>3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0.61515144913999997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0.61515144913999997</v>
      </c>
    </row>
    <row r="1145" spans="1:31" x14ac:dyDescent="0.25">
      <c r="A1145">
        <v>2124745</v>
      </c>
      <c r="B1145">
        <v>1</v>
      </c>
      <c r="C1145" t="s">
        <v>80</v>
      </c>
      <c r="D1145" t="s">
        <v>93</v>
      </c>
      <c r="E1145" t="s">
        <v>174</v>
      </c>
      <c r="F1145" t="s">
        <v>3561</v>
      </c>
      <c r="G1145" t="s">
        <v>187</v>
      </c>
      <c r="H1145" t="s">
        <v>134</v>
      </c>
      <c r="I1145" t="s">
        <v>135</v>
      </c>
      <c r="J1145" t="s">
        <v>136</v>
      </c>
      <c r="K1145" t="s">
        <v>137</v>
      </c>
      <c r="L1145" t="s">
        <v>3562</v>
      </c>
      <c r="M1145" t="s">
        <v>3563</v>
      </c>
      <c r="N1145">
        <v>6.8113888879999998</v>
      </c>
      <c r="O1145">
        <v>0</v>
      </c>
      <c r="P1145">
        <v>1</v>
      </c>
      <c r="Q1145">
        <v>0</v>
      </c>
      <c r="R1145">
        <v>4</v>
      </c>
      <c r="S1145">
        <v>0</v>
      </c>
      <c r="T1145">
        <v>2</v>
      </c>
      <c r="U1145">
        <v>0</v>
      </c>
      <c r="V1145">
        <v>0</v>
      </c>
      <c r="W1145">
        <v>0</v>
      </c>
      <c r="X1145">
        <v>3.2858406433038421</v>
      </c>
      <c r="Y1145">
        <v>0</v>
      </c>
      <c r="Z1145">
        <v>58.984150808262186</v>
      </c>
      <c r="AA1145">
        <v>0</v>
      </c>
      <c r="AB1145">
        <v>2.7099904531746</v>
      </c>
      <c r="AC1145">
        <v>0</v>
      </c>
      <c r="AD1145">
        <v>0</v>
      </c>
      <c r="AE1145">
        <v>64.979981904740626</v>
      </c>
    </row>
    <row r="1146" spans="1:31" x14ac:dyDescent="0.25">
      <c r="A1146">
        <v>2124447</v>
      </c>
      <c r="B1146">
        <v>1</v>
      </c>
      <c r="C1146" t="s">
        <v>81</v>
      </c>
      <c r="D1146" t="s">
        <v>127</v>
      </c>
      <c r="E1146" t="s">
        <v>174</v>
      </c>
      <c r="F1146" t="s">
        <v>3564</v>
      </c>
      <c r="G1146" t="s">
        <v>187</v>
      </c>
      <c r="H1146" t="s">
        <v>134</v>
      </c>
      <c r="I1146" t="s">
        <v>135</v>
      </c>
      <c r="J1146" t="s">
        <v>136</v>
      </c>
      <c r="K1146" t="s">
        <v>137</v>
      </c>
      <c r="L1146" t="s">
        <v>3565</v>
      </c>
      <c r="M1146" t="s">
        <v>3566</v>
      </c>
      <c r="N1146">
        <v>2.721944444</v>
      </c>
      <c r="O1146">
        <v>0</v>
      </c>
      <c r="P1146">
        <v>1</v>
      </c>
      <c r="Q1146">
        <v>0</v>
      </c>
      <c r="R1146">
        <v>3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0.10947219065257502</v>
      </c>
      <c r="Y1146">
        <v>0</v>
      </c>
      <c r="Z1146">
        <v>0.10582681165741667</v>
      </c>
      <c r="AA1146">
        <v>0</v>
      </c>
      <c r="AB1146">
        <v>0</v>
      </c>
      <c r="AC1146">
        <v>0</v>
      </c>
      <c r="AD1146">
        <v>0</v>
      </c>
      <c r="AE1146">
        <v>0.21529900230999169</v>
      </c>
    </row>
    <row r="1147" spans="1:31" x14ac:dyDescent="0.25">
      <c r="A1147">
        <v>2124493</v>
      </c>
      <c r="B1147">
        <v>1</v>
      </c>
      <c r="C1147" t="s">
        <v>81</v>
      </c>
      <c r="D1147" t="s">
        <v>127</v>
      </c>
      <c r="E1147" t="s">
        <v>206</v>
      </c>
      <c r="F1147" t="s">
        <v>3567</v>
      </c>
      <c r="G1147" t="s">
        <v>235</v>
      </c>
      <c r="H1147" t="s">
        <v>134</v>
      </c>
      <c r="I1147" t="s">
        <v>135</v>
      </c>
      <c r="J1147" t="s">
        <v>136</v>
      </c>
      <c r="K1147" t="s">
        <v>236</v>
      </c>
      <c r="L1147" t="s">
        <v>3568</v>
      </c>
      <c r="M1147" t="s">
        <v>3569</v>
      </c>
      <c r="N1147">
        <v>5.8676027770000001</v>
      </c>
      <c r="O1147">
        <v>0</v>
      </c>
      <c r="P1147">
        <v>76</v>
      </c>
      <c r="Q1147">
        <v>0</v>
      </c>
      <c r="R1147">
        <v>0</v>
      </c>
      <c r="S1147">
        <v>0</v>
      </c>
      <c r="T1147">
        <v>7</v>
      </c>
      <c r="U1147">
        <v>0</v>
      </c>
      <c r="V1147">
        <v>0</v>
      </c>
      <c r="W1147">
        <v>0</v>
      </c>
      <c r="X1147">
        <v>93.173298428207218</v>
      </c>
      <c r="Y1147">
        <v>0</v>
      </c>
      <c r="Z1147">
        <v>0</v>
      </c>
      <c r="AA1147">
        <v>0</v>
      </c>
      <c r="AB1147">
        <v>12.755663299723398</v>
      </c>
      <c r="AC1147">
        <v>0</v>
      </c>
      <c r="AD1147">
        <v>0</v>
      </c>
      <c r="AE1147">
        <v>105.92896172793061</v>
      </c>
    </row>
    <row r="1148" spans="1:31" x14ac:dyDescent="0.25">
      <c r="A1148">
        <v>2124825</v>
      </c>
      <c r="B1148">
        <v>1</v>
      </c>
      <c r="C1148" t="s">
        <v>80</v>
      </c>
      <c r="D1148" t="s">
        <v>82</v>
      </c>
      <c r="E1148" t="s">
        <v>161</v>
      </c>
      <c r="F1148" t="s">
        <v>3570</v>
      </c>
      <c r="G1148" t="s">
        <v>171</v>
      </c>
      <c r="H1148" t="s">
        <v>134</v>
      </c>
      <c r="I1148" t="s">
        <v>135</v>
      </c>
      <c r="J1148" t="s">
        <v>136</v>
      </c>
      <c r="K1148" t="s">
        <v>137</v>
      </c>
      <c r="L1148" t="s">
        <v>3571</v>
      </c>
      <c r="M1148" t="s">
        <v>3572</v>
      </c>
      <c r="N1148">
        <v>0.91777777699999996</v>
      </c>
      <c r="O1148">
        <v>0</v>
      </c>
      <c r="P1148">
        <v>411</v>
      </c>
      <c r="Q1148">
        <v>0</v>
      </c>
      <c r="R1148">
        <v>0</v>
      </c>
      <c r="S1148">
        <v>0</v>
      </c>
      <c r="T1148">
        <v>24</v>
      </c>
      <c r="U1148">
        <v>0</v>
      </c>
      <c r="V1148">
        <v>0</v>
      </c>
      <c r="W1148">
        <v>0</v>
      </c>
      <c r="X1148">
        <v>115.78883206921236</v>
      </c>
      <c r="Y1148">
        <v>0</v>
      </c>
      <c r="Z1148">
        <v>0</v>
      </c>
      <c r="AA1148">
        <v>0</v>
      </c>
      <c r="AB1148">
        <v>19.801565787273429</v>
      </c>
      <c r="AC1148">
        <v>0</v>
      </c>
      <c r="AD1148">
        <v>0</v>
      </c>
      <c r="AE1148">
        <v>135.59039785648579</v>
      </c>
    </row>
    <row r="1149" spans="1:31" x14ac:dyDescent="0.25">
      <c r="A1149">
        <v>2124470</v>
      </c>
      <c r="B1149">
        <v>1</v>
      </c>
      <c r="C1149" t="s">
        <v>80</v>
      </c>
      <c r="D1149" t="s">
        <v>84</v>
      </c>
      <c r="E1149" t="s">
        <v>131</v>
      </c>
      <c r="F1149" t="s">
        <v>3573</v>
      </c>
      <c r="G1149" t="s">
        <v>152</v>
      </c>
      <c r="H1149" t="s">
        <v>134</v>
      </c>
      <c r="I1149" t="s">
        <v>135</v>
      </c>
      <c r="J1149" t="s">
        <v>136</v>
      </c>
      <c r="K1149" t="s">
        <v>137</v>
      </c>
      <c r="L1149" t="s">
        <v>3574</v>
      </c>
      <c r="M1149" t="s">
        <v>3575</v>
      </c>
      <c r="N1149">
        <v>2.239166666</v>
      </c>
      <c r="O1149">
        <v>0</v>
      </c>
      <c r="P1149">
        <v>1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6.2193936619466671E-2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6.2193936619466671E-2</v>
      </c>
    </row>
    <row r="1150" spans="1:31" x14ac:dyDescent="0.25">
      <c r="A1150">
        <v>2123952</v>
      </c>
      <c r="B1150">
        <v>1</v>
      </c>
      <c r="C1150" t="s">
        <v>80</v>
      </c>
      <c r="D1150" t="s">
        <v>97</v>
      </c>
      <c r="E1150" t="s">
        <v>161</v>
      </c>
      <c r="F1150" t="s">
        <v>3576</v>
      </c>
      <c r="G1150" t="s">
        <v>215</v>
      </c>
      <c r="H1150" t="s">
        <v>134</v>
      </c>
      <c r="I1150" t="s">
        <v>135</v>
      </c>
      <c r="J1150" t="s">
        <v>136</v>
      </c>
      <c r="K1150" t="s">
        <v>137</v>
      </c>
      <c r="L1150" t="s">
        <v>3577</v>
      </c>
      <c r="M1150" t="s">
        <v>3578</v>
      </c>
      <c r="N1150">
        <v>1.316944444</v>
      </c>
      <c r="O1150">
        <v>0</v>
      </c>
      <c r="P1150">
        <v>181</v>
      </c>
      <c r="Q1150">
        <v>0</v>
      </c>
      <c r="R1150">
        <v>2</v>
      </c>
      <c r="S1150">
        <v>0</v>
      </c>
      <c r="T1150">
        <v>18</v>
      </c>
      <c r="U1150">
        <v>0</v>
      </c>
      <c r="V1150">
        <v>0</v>
      </c>
      <c r="W1150">
        <v>0</v>
      </c>
      <c r="X1150">
        <v>47.360103481635761</v>
      </c>
      <c r="Y1150">
        <v>0</v>
      </c>
      <c r="Z1150">
        <v>0.32166458738070003</v>
      </c>
      <c r="AA1150">
        <v>0</v>
      </c>
      <c r="AB1150">
        <v>14.409625772304802</v>
      </c>
      <c r="AC1150">
        <v>0</v>
      </c>
      <c r="AD1150">
        <v>0</v>
      </c>
      <c r="AE1150">
        <v>62.091393841321263</v>
      </c>
    </row>
    <row r="1151" spans="1:31" x14ac:dyDescent="0.25">
      <c r="A1151">
        <v>2124616</v>
      </c>
      <c r="B1151">
        <v>1</v>
      </c>
      <c r="C1151" t="s">
        <v>81</v>
      </c>
      <c r="D1151" t="s">
        <v>112</v>
      </c>
      <c r="E1151" t="s">
        <v>131</v>
      </c>
      <c r="F1151" t="s">
        <v>3579</v>
      </c>
      <c r="G1151" t="s">
        <v>133</v>
      </c>
      <c r="H1151" t="s">
        <v>134</v>
      </c>
      <c r="I1151" t="s">
        <v>135</v>
      </c>
      <c r="J1151" t="s">
        <v>136</v>
      </c>
      <c r="K1151" t="s">
        <v>137</v>
      </c>
      <c r="L1151" t="s">
        <v>3580</v>
      </c>
      <c r="M1151" t="s">
        <v>3581</v>
      </c>
      <c r="N1151">
        <v>2.8272222220000001</v>
      </c>
      <c r="O1151">
        <v>0</v>
      </c>
      <c r="P1151">
        <v>9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3.7110238401401006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3.7110238401401006</v>
      </c>
    </row>
    <row r="1152" spans="1:31" x14ac:dyDescent="0.25">
      <c r="A1152">
        <v>2123969</v>
      </c>
      <c r="B1152">
        <v>1</v>
      </c>
      <c r="C1152" t="s">
        <v>80</v>
      </c>
      <c r="D1152" t="s">
        <v>84</v>
      </c>
      <c r="E1152" t="s">
        <v>174</v>
      </c>
      <c r="F1152" t="s">
        <v>3582</v>
      </c>
      <c r="G1152" t="s">
        <v>187</v>
      </c>
      <c r="H1152" t="s">
        <v>134</v>
      </c>
      <c r="I1152" t="s">
        <v>135</v>
      </c>
      <c r="J1152" t="s">
        <v>136</v>
      </c>
      <c r="K1152" t="s">
        <v>137</v>
      </c>
      <c r="L1152" t="s">
        <v>3583</v>
      </c>
      <c r="M1152" t="s">
        <v>3584</v>
      </c>
      <c r="N1152">
        <v>1.2511111109999999</v>
      </c>
      <c r="O1152">
        <v>0</v>
      </c>
      <c r="P1152">
        <v>169</v>
      </c>
      <c r="Q1152">
        <v>0</v>
      </c>
      <c r="R1152">
        <v>0</v>
      </c>
      <c r="S1152">
        <v>0</v>
      </c>
      <c r="T1152">
        <v>20</v>
      </c>
      <c r="U1152">
        <v>0</v>
      </c>
      <c r="V1152">
        <v>0</v>
      </c>
      <c r="W1152">
        <v>0</v>
      </c>
      <c r="X1152">
        <v>27.54337472602931</v>
      </c>
      <c r="Y1152">
        <v>0</v>
      </c>
      <c r="Z1152">
        <v>0</v>
      </c>
      <c r="AA1152">
        <v>0</v>
      </c>
      <c r="AB1152">
        <v>15.854089360933084</v>
      </c>
      <c r="AC1152">
        <v>0</v>
      </c>
      <c r="AD1152">
        <v>0</v>
      </c>
      <c r="AE1152">
        <v>43.397464086962394</v>
      </c>
    </row>
    <row r="1153" spans="1:31" x14ac:dyDescent="0.25">
      <c r="A1153">
        <v>2124516</v>
      </c>
      <c r="B1153">
        <v>1</v>
      </c>
      <c r="C1153" t="s">
        <v>80</v>
      </c>
      <c r="D1153" t="s">
        <v>106</v>
      </c>
      <c r="E1153" t="s">
        <v>131</v>
      </c>
      <c r="F1153" t="s">
        <v>3585</v>
      </c>
      <c r="G1153" t="s">
        <v>152</v>
      </c>
      <c r="H1153" t="s">
        <v>134</v>
      </c>
      <c r="I1153" t="s">
        <v>135</v>
      </c>
      <c r="J1153" t="s">
        <v>136</v>
      </c>
      <c r="K1153" t="s">
        <v>137</v>
      </c>
      <c r="L1153" t="s">
        <v>3586</v>
      </c>
      <c r="M1153" t="s">
        <v>3587</v>
      </c>
      <c r="N1153">
        <v>2.5480555549999999</v>
      </c>
      <c r="O1153">
        <v>0</v>
      </c>
      <c r="P1153">
        <v>2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0.30737978113455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0.30737978113455</v>
      </c>
    </row>
    <row r="1154" spans="1:31" x14ac:dyDescent="0.25">
      <c r="A1154">
        <v>2124662</v>
      </c>
      <c r="B1154">
        <v>1</v>
      </c>
      <c r="C1154" t="s">
        <v>80</v>
      </c>
      <c r="D1154" t="s">
        <v>97</v>
      </c>
      <c r="E1154" t="s">
        <v>146</v>
      </c>
      <c r="F1154" t="s">
        <v>3588</v>
      </c>
      <c r="G1154" t="s">
        <v>142</v>
      </c>
      <c r="H1154" t="s">
        <v>143</v>
      </c>
      <c r="I1154" t="s">
        <v>135</v>
      </c>
      <c r="J1154" t="s">
        <v>136</v>
      </c>
      <c r="K1154" t="s">
        <v>137</v>
      </c>
      <c r="L1154" t="s">
        <v>3589</v>
      </c>
      <c r="M1154" t="s">
        <v>3590</v>
      </c>
      <c r="N1154">
        <v>2.9666666660000001</v>
      </c>
      <c r="O1154">
        <v>1</v>
      </c>
      <c r="P1154">
        <v>515</v>
      </c>
      <c r="Q1154">
        <v>0</v>
      </c>
      <c r="R1154">
        <v>0</v>
      </c>
      <c r="S1154">
        <v>0</v>
      </c>
      <c r="T1154">
        <v>14</v>
      </c>
      <c r="U1154">
        <v>0</v>
      </c>
      <c r="V1154">
        <v>0</v>
      </c>
      <c r="W1154">
        <v>56.762477766046715</v>
      </c>
      <c r="X1154">
        <v>578.83999708218118</v>
      </c>
      <c r="Y1154">
        <v>0</v>
      </c>
      <c r="Z1154">
        <v>0</v>
      </c>
      <c r="AA1154">
        <v>0</v>
      </c>
      <c r="AB1154">
        <v>105.37484765845257</v>
      </c>
      <c r="AC1154">
        <v>0</v>
      </c>
      <c r="AD1154">
        <v>0</v>
      </c>
      <c r="AE1154">
        <v>740.97732250668048</v>
      </c>
    </row>
    <row r="1155" spans="1:31" x14ac:dyDescent="0.25">
      <c r="A1155">
        <v>2124430</v>
      </c>
      <c r="B1155">
        <v>1</v>
      </c>
      <c r="C1155" t="s">
        <v>80</v>
      </c>
      <c r="D1155" t="s">
        <v>97</v>
      </c>
      <c r="E1155" t="s">
        <v>146</v>
      </c>
      <c r="F1155" t="s">
        <v>3591</v>
      </c>
      <c r="G1155" t="s">
        <v>142</v>
      </c>
      <c r="H1155" t="s">
        <v>143</v>
      </c>
      <c r="I1155" t="s">
        <v>135</v>
      </c>
      <c r="J1155" t="s">
        <v>136</v>
      </c>
      <c r="K1155" t="s">
        <v>137</v>
      </c>
      <c r="L1155" t="s">
        <v>3592</v>
      </c>
      <c r="M1155" t="s">
        <v>3593</v>
      </c>
      <c r="N1155">
        <v>1.6888888879999999</v>
      </c>
      <c r="O1155">
        <v>0</v>
      </c>
      <c r="P1155">
        <v>1032</v>
      </c>
      <c r="Q1155">
        <v>0</v>
      </c>
      <c r="R1155">
        <v>43</v>
      </c>
      <c r="S1155">
        <v>3</v>
      </c>
      <c r="T1155">
        <v>375</v>
      </c>
      <c r="U1155">
        <v>0</v>
      </c>
      <c r="V1155">
        <v>1</v>
      </c>
      <c r="W1155">
        <v>0</v>
      </c>
      <c r="X1155">
        <v>609.97354467194236</v>
      </c>
      <c r="Y1155">
        <v>0</v>
      </c>
      <c r="Z1155">
        <v>29.491607254290528</v>
      </c>
      <c r="AA1155">
        <v>124.05646574140019</v>
      </c>
      <c r="AB1155">
        <v>514.4839667284192</v>
      </c>
      <c r="AC1155">
        <v>0</v>
      </c>
      <c r="AD1155">
        <v>1.86229879289685</v>
      </c>
      <c r="AE1155">
        <v>1279.867883188949</v>
      </c>
    </row>
    <row r="1156" spans="1:31" x14ac:dyDescent="0.25">
      <c r="A1156">
        <v>2123992</v>
      </c>
      <c r="B1156">
        <v>1</v>
      </c>
      <c r="C1156" t="s">
        <v>80</v>
      </c>
      <c r="D1156" t="s">
        <v>103</v>
      </c>
      <c r="E1156" t="s">
        <v>140</v>
      </c>
      <c r="F1156" t="s">
        <v>3594</v>
      </c>
      <c r="G1156" t="s">
        <v>142</v>
      </c>
      <c r="H1156" t="s">
        <v>143</v>
      </c>
      <c r="I1156" t="s">
        <v>135</v>
      </c>
      <c r="J1156" t="s">
        <v>136</v>
      </c>
      <c r="K1156" t="s">
        <v>137</v>
      </c>
      <c r="L1156" t="s">
        <v>3595</v>
      </c>
      <c r="M1156" t="s">
        <v>3596</v>
      </c>
      <c r="N1156">
        <v>0.12944444399999999</v>
      </c>
      <c r="O1156">
        <v>0</v>
      </c>
      <c r="P1156">
        <v>0</v>
      </c>
      <c r="Q1156">
        <v>4</v>
      </c>
      <c r="R1156">
        <v>18</v>
      </c>
      <c r="S1156">
        <v>6</v>
      </c>
      <c r="T1156">
        <v>5</v>
      </c>
      <c r="U1156">
        <v>4</v>
      </c>
      <c r="V1156">
        <v>0</v>
      </c>
      <c r="W1156">
        <v>0</v>
      </c>
      <c r="X1156">
        <v>0</v>
      </c>
      <c r="Y1156">
        <v>0.18287546242042779</v>
      </c>
      <c r="Z1156">
        <v>4.3963076112005552</v>
      </c>
      <c r="AA1156">
        <v>28.793848586900005</v>
      </c>
      <c r="AB1156">
        <v>1.8690247728548668</v>
      </c>
      <c r="AC1156">
        <v>10.074619648825834</v>
      </c>
      <c r="AD1156">
        <v>0</v>
      </c>
      <c r="AE1156">
        <v>45.316676082201681</v>
      </c>
    </row>
    <row r="1157" spans="1:31" x14ac:dyDescent="0.25">
      <c r="A1157">
        <v>2125011</v>
      </c>
      <c r="B1157">
        <v>1</v>
      </c>
      <c r="C1157" t="s">
        <v>80</v>
      </c>
      <c r="D1157" t="s">
        <v>93</v>
      </c>
      <c r="E1157" t="s">
        <v>174</v>
      </c>
      <c r="F1157" t="s">
        <v>3597</v>
      </c>
      <c r="G1157" t="s">
        <v>183</v>
      </c>
      <c r="H1157" t="s">
        <v>134</v>
      </c>
      <c r="I1157" t="s">
        <v>135</v>
      </c>
      <c r="J1157" t="s">
        <v>136</v>
      </c>
      <c r="K1157" t="s">
        <v>137</v>
      </c>
      <c r="L1157" t="s">
        <v>3598</v>
      </c>
      <c r="M1157" t="s">
        <v>3599</v>
      </c>
      <c r="N1157">
        <v>7.6847222220000004</v>
      </c>
      <c r="O1157">
        <v>0</v>
      </c>
      <c r="P1157">
        <v>13</v>
      </c>
      <c r="Q1157">
        <v>0</v>
      </c>
      <c r="R1157">
        <v>0</v>
      </c>
      <c r="S1157">
        <v>0</v>
      </c>
      <c r="T1157">
        <v>1</v>
      </c>
      <c r="U1157">
        <v>0</v>
      </c>
      <c r="V1157">
        <v>0</v>
      </c>
      <c r="W1157">
        <v>0</v>
      </c>
      <c r="X1157">
        <v>17.731976743828508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17.731976743828508</v>
      </c>
    </row>
    <row r="1158" spans="1:31" x14ac:dyDescent="0.25">
      <c r="A1158">
        <v>2124971</v>
      </c>
      <c r="B1158">
        <v>1</v>
      </c>
      <c r="C1158" t="s">
        <v>81</v>
      </c>
      <c r="D1158" t="s">
        <v>127</v>
      </c>
      <c r="E1158" t="s">
        <v>196</v>
      </c>
      <c r="F1158" t="s">
        <v>3600</v>
      </c>
      <c r="G1158" t="s">
        <v>1447</v>
      </c>
      <c r="H1158" t="s">
        <v>143</v>
      </c>
      <c r="I1158" t="s">
        <v>135</v>
      </c>
      <c r="J1158" t="s">
        <v>136</v>
      </c>
      <c r="K1158" t="s">
        <v>137</v>
      </c>
      <c r="L1158" t="s">
        <v>3601</v>
      </c>
      <c r="M1158" t="s">
        <v>3602</v>
      </c>
      <c r="N1158">
        <v>1.368055555</v>
      </c>
      <c r="O1158">
        <v>0</v>
      </c>
      <c r="P1158">
        <v>96</v>
      </c>
      <c r="Q1158">
        <v>0</v>
      </c>
      <c r="R1158">
        <v>12</v>
      </c>
      <c r="S1158">
        <v>0</v>
      </c>
      <c r="T1158">
        <v>18</v>
      </c>
      <c r="U1158">
        <v>0</v>
      </c>
      <c r="V1158">
        <v>0</v>
      </c>
      <c r="W1158">
        <v>0</v>
      </c>
      <c r="X1158">
        <v>27.060671126686426</v>
      </c>
      <c r="Y1158">
        <v>0</v>
      </c>
      <c r="Z1158">
        <v>4.3802727245216175</v>
      </c>
      <c r="AA1158">
        <v>0</v>
      </c>
      <c r="AB1158">
        <v>7.0640387360817867</v>
      </c>
      <c r="AC1158">
        <v>0</v>
      </c>
      <c r="AD1158">
        <v>0</v>
      </c>
      <c r="AE1158">
        <v>38.504982587289831</v>
      </c>
    </row>
    <row r="1159" spans="1:31" x14ac:dyDescent="0.25">
      <c r="A1159">
        <v>2124576</v>
      </c>
      <c r="B1159">
        <v>1</v>
      </c>
      <c r="C1159" t="s">
        <v>80</v>
      </c>
      <c r="D1159" t="s">
        <v>110</v>
      </c>
      <c r="E1159" t="s">
        <v>140</v>
      </c>
      <c r="F1159" t="s">
        <v>3603</v>
      </c>
      <c r="G1159" t="s">
        <v>300</v>
      </c>
      <c r="H1159" t="s">
        <v>143</v>
      </c>
      <c r="I1159" t="s">
        <v>135</v>
      </c>
      <c r="J1159" t="s">
        <v>3</v>
      </c>
      <c r="K1159" t="s">
        <v>137</v>
      </c>
      <c r="L1159" t="s">
        <v>3604</v>
      </c>
      <c r="M1159" t="s">
        <v>3605</v>
      </c>
      <c r="N1159">
        <v>0.84861111099999997</v>
      </c>
      <c r="O1159">
        <v>0</v>
      </c>
      <c r="P1159">
        <v>1626</v>
      </c>
      <c r="Q1159">
        <v>0</v>
      </c>
      <c r="R1159">
        <v>0</v>
      </c>
      <c r="S1159">
        <v>1</v>
      </c>
      <c r="T1159">
        <v>166</v>
      </c>
      <c r="U1159">
        <v>0</v>
      </c>
      <c r="V1159">
        <v>0</v>
      </c>
      <c r="W1159">
        <v>0</v>
      </c>
      <c r="X1159">
        <v>324.89370019361832</v>
      </c>
      <c r="Y1159">
        <v>0</v>
      </c>
      <c r="Z1159">
        <v>0</v>
      </c>
      <c r="AA1159">
        <v>47.174471886208337</v>
      </c>
      <c r="AB1159">
        <v>154.61414124847451</v>
      </c>
      <c r="AC1159">
        <v>0</v>
      </c>
      <c r="AD1159">
        <v>0</v>
      </c>
      <c r="AE1159">
        <v>526.68231332830112</v>
      </c>
    </row>
    <row r="1160" spans="1:31" x14ac:dyDescent="0.25">
      <c r="A1160">
        <v>2124530</v>
      </c>
      <c r="B1160">
        <v>1</v>
      </c>
      <c r="C1160" t="s">
        <v>80</v>
      </c>
      <c r="D1160" t="s">
        <v>105</v>
      </c>
      <c r="E1160" t="s">
        <v>146</v>
      </c>
      <c r="F1160" t="s">
        <v>3606</v>
      </c>
      <c r="G1160" t="s">
        <v>142</v>
      </c>
      <c r="H1160" t="s">
        <v>143</v>
      </c>
      <c r="I1160" t="s">
        <v>135</v>
      </c>
      <c r="J1160" t="s">
        <v>136</v>
      </c>
      <c r="K1160" t="s">
        <v>137</v>
      </c>
      <c r="L1160" t="s">
        <v>3607</v>
      </c>
      <c r="M1160" t="s">
        <v>3608</v>
      </c>
      <c r="N1160">
        <v>0.222222222</v>
      </c>
      <c r="O1160">
        <v>0</v>
      </c>
      <c r="P1160">
        <v>1786</v>
      </c>
      <c r="Q1160">
        <v>0</v>
      </c>
      <c r="R1160">
        <v>0</v>
      </c>
      <c r="S1160">
        <v>0</v>
      </c>
      <c r="T1160">
        <v>122</v>
      </c>
      <c r="U1160">
        <v>0</v>
      </c>
      <c r="V1160">
        <v>2</v>
      </c>
      <c r="W1160">
        <v>0</v>
      </c>
      <c r="X1160">
        <v>84.351535102466784</v>
      </c>
      <c r="Y1160">
        <v>0</v>
      </c>
      <c r="Z1160">
        <v>0</v>
      </c>
      <c r="AA1160">
        <v>0</v>
      </c>
      <c r="AB1160">
        <v>38.439498214308877</v>
      </c>
      <c r="AC1160">
        <v>0</v>
      </c>
      <c r="AD1160">
        <v>0.95828957587999997</v>
      </c>
      <c r="AE1160">
        <v>123.74932289265567</v>
      </c>
    </row>
    <row r="1161" spans="1:31" x14ac:dyDescent="0.25">
      <c r="A1161">
        <v>2124911</v>
      </c>
      <c r="B1161">
        <v>1</v>
      </c>
      <c r="C1161" t="s">
        <v>80</v>
      </c>
      <c r="D1161" t="s">
        <v>97</v>
      </c>
      <c r="E1161" t="s">
        <v>196</v>
      </c>
      <c r="F1161" t="s">
        <v>3609</v>
      </c>
      <c r="G1161" t="s">
        <v>142</v>
      </c>
      <c r="H1161" t="s">
        <v>143</v>
      </c>
      <c r="I1161" t="s">
        <v>135</v>
      </c>
      <c r="J1161" t="s">
        <v>136</v>
      </c>
      <c r="K1161" t="s">
        <v>137</v>
      </c>
      <c r="L1161" t="s">
        <v>3610</v>
      </c>
      <c r="M1161" t="s">
        <v>3611</v>
      </c>
      <c r="N1161">
        <v>1.145</v>
      </c>
      <c r="O1161">
        <v>3</v>
      </c>
      <c r="P1161">
        <v>345</v>
      </c>
      <c r="Q1161">
        <v>4</v>
      </c>
      <c r="R1161">
        <v>53</v>
      </c>
      <c r="S1161">
        <v>12</v>
      </c>
      <c r="T1161">
        <v>38</v>
      </c>
      <c r="U1161">
        <v>0</v>
      </c>
      <c r="V1161">
        <v>0</v>
      </c>
      <c r="W1161">
        <v>294.47668908318656</v>
      </c>
      <c r="X1161">
        <v>165.55923263255448</v>
      </c>
      <c r="Y1161">
        <v>397.3336488247644</v>
      </c>
      <c r="Z1161">
        <v>12.346420724251745</v>
      </c>
      <c r="AA1161">
        <v>288.46928537233981</v>
      </c>
      <c r="AB1161">
        <v>63.051669337221199</v>
      </c>
      <c r="AC1161">
        <v>0</v>
      </c>
      <c r="AD1161">
        <v>0</v>
      </c>
      <c r="AE1161">
        <v>1221.2369459743184</v>
      </c>
    </row>
    <row r="1162" spans="1:31" x14ac:dyDescent="0.25">
      <c r="A1162">
        <v>2124742</v>
      </c>
      <c r="B1162">
        <v>1</v>
      </c>
      <c r="C1162" t="s">
        <v>80</v>
      </c>
      <c r="D1162" t="s">
        <v>93</v>
      </c>
      <c r="E1162" t="s">
        <v>131</v>
      </c>
      <c r="F1162" t="s">
        <v>3612</v>
      </c>
      <c r="G1162" t="s">
        <v>133</v>
      </c>
      <c r="H1162" t="s">
        <v>134</v>
      </c>
      <c r="I1162" t="s">
        <v>135</v>
      </c>
      <c r="J1162" t="s">
        <v>136</v>
      </c>
      <c r="K1162" t="s">
        <v>137</v>
      </c>
      <c r="L1162" t="s">
        <v>3613</v>
      </c>
      <c r="M1162" t="s">
        <v>3614</v>
      </c>
      <c r="N1162">
        <v>4.3744444439999999</v>
      </c>
      <c r="O1162">
        <v>0</v>
      </c>
      <c r="P1162">
        <v>1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0.55118397108826667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0.55118397108826667</v>
      </c>
    </row>
    <row r="1163" spans="1:31" x14ac:dyDescent="0.25">
      <c r="A1163">
        <v>2124556</v>
      </c>
      <c r="B1163">
        <v>1</v>
      </c>
      <c r="C1163" t="s">
        <v>81</v>
      </c>
      <c r="D1163" t="s">
        <v>117</v>
      </c>
      <c r="E1163" t="s">
        <v>140</v>
      </c>
      <c r="F1163" t="s">
        <v>3615</v>
      </c>
      <c r="G1163" t="s">
        <v>142</v>
      </c>
      <c r="H1163" t="s">
        <v>143</v>
      </c>
      <c r="I1163" t="s">
        <v>135</v>
      </c>
      <c r="J1163" t="s">
        <v>136</v>
      </c>
      <c r="K1163" t="s">
        <v>137</v>
      </c>
      <c r="L1163" t="s">
        <v>3616</v>
      </c>
      <c r="M1163" t="s">
        <v>3617</v>
      </c>
      <c r="N1163">
        <v>6.5277776999999995E-2</v>
      </c>
      <c r="O1163">
        <v>1</v>
      </c>
      <c r="P1163">
        <v>0</v>
      </c>
      <c r="Q1163">
        <v>3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1.5609269851500001E-2</v>
      </c>
      <c r="X1163">
        <v>0</v>
      </c>
      <c r="Y1163">
        <v>5.2894248650249998E-2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6.8503518501750002E-2</v>
      </c>
    </row>
    <row r="1164" spans="1:31" x14ac:dyDescent="0.25">
      <c r="A1164">
        <v>2124656</v>
      </c>
      <c r="B1164">
        <v>1</v>
      </c>
      <c r="C1164" t="s">
        <v>81</v>
      </c>
      <c r="D1164" t="s">
        <v>117</v>
      </c>
      <c r="E1164" t="s">
        <v>140</v>
      </c>
      <c r="F1164" t="s">
        <v>3618</v>
      </c>
      <c r="G1164" t="s">
        <v>142</v>
      </c>
      <c r="H1164" t="s">
        <v>143</v>
      </c>
      <c r="I1164" t="s">
        <v>148</v>
      </c>
      <c r="J1164" t="s">
        <v>136</v>
      </c>
      <c r="K1164" t="s">
        <v>137</v>
      </c>
      <c r="L1164" t="s">
        <v>3619</v>
      </c>
      <c r="M1164" t="s">
        <v>3620</v>
      </c>
      <c r="N1164">
        <v>4.6111111000000003E-2</v>
      </c>
      <c r="O1164">
        <v>0</v>
      </c>
      <c r="P1164">
        <v>2224</v>
      </c>
      <c r="Q1164">
        <v>33</v>
      </c>
      <c r="R1164">
        <v>76</v>
      </c>
      <c r="S1164">
        <v>17</v>
      </c>
      <c r="T1164">
        <v>191</v>
      </c>
      <c r="U1164">
        <v>7</v>
      </c>
      <c r="V1164">
        <v>1</v>
      </c>
      <c r="W1164">
        <v>0</v>
      </c>
      <c r="X1164">
        <v>14.657764955255796</v>
      </c>
      <c r="Y1164">
        <v>4.0306805231758558</v>
      </c>
      <c r="Z1164">
        <v>0.59542164427489996</v>
      </c>
      <c r="AA1164">
        <v>4.7526057237201274</v>
      </c>
      <c r="AB1164">
        <v>5.0898896551208876</v>
      </c>
      <c r="AC1164">
        <v>38.764318187672863</v>
      </c>
      <c r="AD1164">
        <v>0.50193080878599994</v>
      </c>
      <c r="AE1164">
        <v>68.392611498006431</v>
      </c>
    </row>
    <row r="1165" spans="1:31" x14ac:dyDescent="0.25">
      <c r="A1165">
        <v>2124201</v>
      </c>
      <c r="B1165">
        <v>1</v>
      </c>
      <c r="C1165" t="s">
        <v>80</v>
      </c>
      <c r="D1165" t="s">
        <v>103</v>
      </c>
      <c r="E1165" t="s">
        <v>196</v>
      </c>
      <c r="F1165" t="s">
        <v>3621</v>
      </c>
      <c r="G1165" t="s">
        <v>142</v>
      </c>
      <c r="H1165" t="s">
        <v>143</v>
      </c>
      <c r="I1165" t="s">
        <v>135</v>
      </c>
      <c r="J1165" t="s">
        <v>136</v>
      </c>
      <c r="K1165" t="s">
        <v>137</v>
      </c>
      <c r="L1165" t="s">
        <v>3622</v>
      </c>
      <c r="M1165" t="s">
        <v>3623</v>
      </c>
      <c r="N1165">
        <v>5.437777777</v>
      </c>
      <c r="O1165">
        <v>0</v>
      </c>
      <c r="P1165">
        <v>0</v>
      </c>
      <c r="Q1165">
        <v>4</v>
      </c>
      <c r="R1165">
        <v>18</v>
      </c>
      <c r="S1165">
        <v>4</v>
      </c>
      <c r="T1165">
        <v>5</v>
      </c>
      <c r="U1165">
        <v>4</v>
      </c>
      <c r="V1165">
        <v>0</v>
      </c>
      <c r="W1165">
        <v>0</v>
      </c>
      <c r="X1165">
        <v>0</v>
      </c>
      <c r="Y1165">
        <v>9.36632511942544</v>
      </c>
      <c r="Z1165">
        <v>258.4396907793581</v>
      </c>
      <c r="AA1165">
        <v>145.05949472845492</v>
      </c>
      <c r="AB1165">
        <v>131.24249321423403</v>
      </c>
      <c r="AC1165">
        <v>928.83626536916518</v>
      </c>
      <c r="AD1165">
        <v>0</v>
      </c>
      <c r="AE1165">
        <v>1472.9442692106377</v>
      </c>
    </row>
    <row r="1166" spans="1:31" x14ac:dyDescent="0.25">
      <c r="A1166">
        <v>2124948</v>
      </c>
      <c r="B1166">
        <v>1</v>
      </c>
      <c r="C1166" t="s">
        <v>80</v>
      </c>
      <c r="D1166" t="s">
        <v>103</v>
      </c>
      <c r="E1166" t="s">
        <v>131</v>
      </c>
      <c r="F1166" t="s">
        <v>3624</v>
      </c>
      <c r="G1166" t="s">
        <v>300</v>
      </c>
      <c r="H1166" t="s">
        <v>134</v>
      </c>
      <c r="I1166" t="s">
        <v>135</v>
      </c>
      <c r="J1166" t="s">
        <v>3</v>
      </c>
      <c r="K1166" t="s">
        <v>137</v>
      </c>
      <c r="L1166" t="s">
        <v>3625</v>
      </c>
      <c r="M1166" t="s">
        <v>3626</v>
      </c>
      <c r="N1166">
        <v>1.9783333329999999</v>
      </c>
      <c r="O1166">
        <v>0</v>
      </c>
      <c r="P1166">
        <v>2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1.1971171739016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1.1971171739016</v>
      </c>
    </row>
    <row r="1167" spans="1:31" x14ac:dyDescent="0.25">
      <c r="A1167">
        <v>2124699</v>
      </c>
      <c r="B1167">
        <v>1</v>
      </c>
      <c r="C1167" t="s">
        <v>81</v>
      </c>
      <c r="D1167" t="s">
        <v>120</v>
      </c>
      <c r="E1167" t="s">
        <v>131</v>
      </c>
      <c r="F1167" t="s">
        <v>3627</v>
      </c>
      <c r="G1167" t="s">
        <v>152</v>
      </c>
      <c r="H1167" t="s">
        <v>134</v>
      </c>
      <c r="I1167" t="s">
        <v>135</v>
      </c>
      <c r="J1167" t="s">
        <v>136</v>
      </c>
      <c r="K1167" t="s">
        <v>137</v>
      </c>
      <c r="L1167" t="s">
        <v>3628</v>
      </c>
      <c r="M1167" t="s">
        <v>3629</v>
      </c>
      <c r="N1167">
        <v>2.051388888</v>
      </c>
      <c r="O1167">
        <v>0</v>
      </c>
      <c r="P1167">
        <v>1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0.38447315249516667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0.38447315249516667</v>
      </c>
    </row>
    <row r="1168" spans="1:31" x14ac:dyDescent="0.25">
      <c r="A1168">
        <v>2124991</v>
      </c>
      <c r="B1168">
        <v>1</v>
      </c>
      <c r="C1168" t="s">
        <v>80</v>
      </c>
      <c r="D1168" t="s">
        <v>93</v>
      </c>
      <c r="E1168" t="s">
        <v>131</v>
      </c>
      <c r="F1168" t="s">
        <v>3630</v>
      </c>
      <c r="G1168" t="s">
        <v>152</v>
      </c>
      <c r="H1168" t="s">
        <v>134</v>
      </c>
      <c r="I1168" t="s">
        <v>135</v>
      </c>
      <c r="J1168" t="s">
        <v>136</v>
      </c>
      <c r="K1168" t="s">
        <v>137</v>
      </c>
      <c r="L1168" t="s">
        <v>3631</v>
      </c>
      <c r="M1168" t="s">
        <v>3632</v>
      </c>
      <c r="N1168">
        <v>3.0644444439999998</v>
      </c>
      <c r="O1168">
        <v>0</v>
      </c>
      <c r="P1168">
        <v>1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0.57768640369860014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0.57768640369860014</v>
      </c>
    </row>
    <row r="1169" spans="1:31" x14ac:dyDescent="0.25">
      <c r="A1169">
        <v>2124599</v>
      </c>
      <c r="B1169">
        <v>1</v>
      </c>
      <c r="C1169" t="s">
        <v>81</v>
      </c>
      <c r="D1169" t="s">
        <v>128</v>
      </c>
      <c r="E1169" t="s">
        <v>196</v>
      </c>
      <c r="F1169" t="s">
        <v>3633</v>
      </c>
      <c r="G1169" t="s">
        <v>142</v>
      </c>
      <c r="H1169" t="s">
        <v>143</v>
      </c>
      <c r="I1169" t="s">
        <v>135</v>
      </c>
      <c r="J1169" t="s">
        <v>136</v>
      </c>
      <c r="K1169" t="s">
        <v>137</v>
      </c>
      <c r="L1169" t="s">
        <v>3634</v>
      </c>
      <c r="M1169" t="s">
        <v>3635</v>
      </c>
      <c r="N1169">
        <v>3.09</v>
      </c>
      <c r="O1169">
        <v>3</v>
      </c>
      <c r="P1169">
        <v>1</v>
      </c>
      <c r="Q1169">
        <v>21</v>
      </c>
      <c r="R1169">
        <v>7</v>
      </c>
      <c r="S1169">
        <v>8</v>
      </c>
      <c r="T1169">
        <v>0</v>
      </c>
      <c r="U1169">
        <v>0</v>
      </c>
      <c r="V1169">
        <v>0</v>
      </c>
      <c r="W1169">
        <v>11.627453373660224</v>
      </c>
      <c r="X1169">
        <v>0.108593487359625</v>
      </c>
      <c r="Y1169">
        <v>60.807272663355448</v>
      </c>
      <c r="Z1169">
        <v>11.373462909059052</v>
      </c>
      <c r="AA1169">
        <v>227.6800349891725</v>
      </c>
      <c r="AB1169">
        <v>0</v>
      </c>
      <c r="AC1169">
        <v>0</v>
      </c>
      <c r="AD1169">
        <v>0</v>
      </c>
      <c r="AE1169">
        <v>311.59681742260682</v>
      </c>
    </row>
    <row r="1170" spans="1:31" x14ac:dyDescent="0.25">
      <c r="A1170">
        <v>2124542</v>
      </c>
      <c r="B1170">
        <v>1</v>
      </c>
      <c r="C1170" t="s">
        <v>80</v>
      </c>
      <c r="D1170" t="s">
        <v>110</v>
      </c>
      <c r="E1170" t="s">
        <v>206</v>
      </c>
      <c r="F1170" t="s">
        <v>461</v>
      </c>
      <c r="G1170" t="s">
        <v>538</v>
      </c>
      <c r="H1170" t="s">
        <v>134</v>
      </c>
      <c r="I1170" t="s">
        <v>135</v>
      </c>
      <c r="J1170" t="s">
        <v>136</v>
      </c>
      <c r="K1170" t="s">
        <v>236</v>
      </c>
      <c r="L1170" t="s">
        <v>3636</v>
      </c>
      <c r="M1170" t="s">
        <v>3637</v>
      </c>
      <c r="N1170">
        <v>7.3400933330000004</v>
      </c>
      <c r="O1170">
        <v>0</v>
      </c>
      <c r="P1170">
        <v>91</v>
      </c>
      <c r="Q1170">
        <v>0</v>
      </c>
      <c r="R1170">
        <v>0</v>
      </c>
      <c r="S1170">
        <v>0</v>
      </c>
      <c r="T1170">
        <v>19</v>
      </c>
      <c r="U1170">
        <v>0</v>
      </c>
      <c r="V1170">
        <v>0</v>
      </c>
      <c r="W1170">
        <v>0</v>
      </c>
      <c r="X1170">
        <v>144.53962373715666</v>
      </c>
      <c r="Y1170">
        <v>0</v>
      </c>
      <c r="Z1170">
        <v>0</v>
      </c>
      <c r="AA1170">
        <v>0</v>
      </c>
      <c r="AB1170">
        <v>42.442415738848617</v>
      </c>
      <c r="AC1170">
        <v>0</v>
      </c>
      <c r="AD1170">
        <v>0</v>
      </c>
      <c r="AE1170">
        <v>186.98203947600527</v>
      </c>
    </row>
    <row r="1171" spans="1:31" x14ac:dyDescent="0.25">
      <c r="A1171">
        <v>2135047</v>
      </c>
      <c r="B1171">
        <v>1</v>
      </c>
      <c r="C1171" t="s">
        <v>80</v>
      </c>
      <c r="D1171" t="s">
        <v>105</v>
      </c>
      <c r="E1171" t="s">
        <v>131</v>
      </c>
      <c r="F1171" t="s">
        <v>3638</v>
      </c>
      <c r="G1171" t="s">
        <v>152</v>
      </c>
      <c r="H1171" t="s">
        <v>134</v>
      </c>
      <c r="I1171" t="s">
        <v>135</v>
      </c>
      <c r="J1171" t="s">
        <v>136</v>
      </c>
      <c r="K1171" t="s">
        <v>137</v>
      </c>
      <c r="L1171" t="s">
        <v>3639</v>
      </c>
      <c r="M1171" t="s">
        <v>3640</v>
      </c>
      <c r="N1171">
        <v>0.60861111099999998</v>
      </c>
      <c r="O1171">
        <v>0</v>
      </c>
      <c r="P1171">
        <v>1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0.11353205434733334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0.11353205434733334</v>
      </c>
    </row>
    <row r="1172" spans="1:31" x14ac:dyDescent="0.25">
      <c r="A1172">
        <v>2124897</v>
      </c>
      <c r="B1172">
        <v>1</v>
      </c>
      <c r="C1172" t="s">
        <v>80</v>
      </c>
      <c r="D1172" t="s">
        <v>89</v>
      </c>
      <c r="E1172" t="s">
        <v>131</v>
      </c>
      <c r="F1172" t="s">
        <v>3641</v>
      </c>
      <c r="G1172" t="s">
        <v>152</v>
      </c>
      <c r="H1172" t="s">
        <v>134</v>
      </c>
      <c r="I1172" t="s">
        <v>135</v>
      </c>
      <c r="J1172" t="s">
        <v>136</v>
      </c>
      <c r="K1172" t="s">
        <v>137</v>
      </c>
      <c r="L1172" t="s">
        <v>3642</v>
      </c>
      <c r="M1172" t="s">
        <v>3643</v>
      </c>
      <c r="N1172">
        <v>2.1644444439999999</v>
      </c>
      <c r="O1172">
        <v>0</v>
      </c>
      <c r="P1172">
        <v>1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0.27930612450880005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0.27930612450880005</v>
      </c>
    </row>
    <row r="1173" spans="1:31" x14ac:dyDescent="0.25">
      <c r="A1173">
        <v>2124565</v>
      </c>
      <c r="B1173">
        <v>1</v>
      </c>
      <c r="C1173" t="s">
        <v>80</v>
      </c>
      <c r="D1173" t="s">
        <v>82</v>
      </c>
      <c r="E1173" t="s">
        <v>131</v>
      </c>
      <c r="F1173" t="s">
        <v>3644</v>
      </c>
      <c r="G1173" t="s">
        <v>152</v>
      </c>
      <c r="H1173" t="s">
        <v>134</v>
      </c>
      <c r="I1173" t="s">
        <v>135</v>
      </c>
      <c r="J1173" t="s">
        <v>136</v>
      </c>
      <c r="K1173" t="s">
        <v>137</v>
      </c>
      <c r="L1173" t="s">
        <v>3645</v>
      </c>
      <c r="M1173" t="s">
        <v>3646</v>
      </c>
      <c r="N1173">
        <v>5.0091666659999996</v>
      </c>
      <c r="O1173">
        <v>0</v>
      </c>
      <c r="P1173">
        <v>3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0.41282287777095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0.41282287777095</v>
      </c>
    </row>
    <row r="1174" spans="1:31" x14ac:dyDescent="0.25">
      <c r="A1174">
        <v>2124496</v>
      </c>
      <c r="B1174">
        <v>1</v>
      </c>
      <c r="C1174" t="s">
        <v>80</v>
      </c>
      <c r="D1174" t="s">
        <v>83</v>
      </c>
      <c r="E1174" t="s">
        <v>131</v>
      </c>
      <c r="F1174" t="s">
        <v>3647</v>
      </c>
      <c r="G1174" t="s">
        <v>231</v>
      </c>
      <c r="H1174" t="s">
        <v>134</v>
      </c>
      <c r="I1174" t="s">
        <v>135</v>
      </c>
      <c r="J1174" t="s">
        <v>136</v>
      </c>
      <c r="K1174" t="s">
        <v>137</v>
      </c>
      <c r="L1174" t="s">
        <v>3648</v>
      </c>
      <c r="M1174" t="s">
        <v>3649</v>
      </c>
      <c r="N1174">
        <v>0.70611111100000001</v>
      </c>
      <c r="O1174">
        <v>0</v>
      </c>
      <c r="P1174">
        <v>1</v>
      </c>
      <c r="Q1174">
        <v>0</v>
      </c>
      <c r="R1174">
        <v>0</v>
      </c>
      <c r="S1174">
        <v>0</v>
      </c>
      <c r="T1174">
        <v>9</v>
      </c>
      <c r="U1174">
        <v>0</v>
      </c>
      <c r="V1174">
        <v>3</v>
      </c>
      <c r="W1174">
        <v>0</v>
      </c>
      <c r="X1174">
        <v>9.0276047316599994E-2</v>
      </c>
      <c r="Y1174">
        <v>0</v>
      </c>
      <c r="Z1174">
        <v>0</v>
      </c>
      <c r="AA1174">
        <v>0</v>
      </c>
      <c r="AB1174">
        <v>22.318039445400238</v>
      </c>
      <c r="AC1174">
        <v>0</v>
      </c>
      <c r="AD1174">
        <v>7.3720658096953002</v>
      </c>
      <c r="AE1174">
        <v>29.780381302412138</v>
      </c>
    </row>
    <row r="1175" spans="1:31" x14ac:dyDescent="0.25">
      <c r="A1175">
        <v>2124851</v>
      </c>
      <c r="B1175">
        <v>1</v>
      </c>
      <c r="C1175" t="s">
        <v>81</v>
      </c>
      <c r="D1175" t="s">
        <v>116</v>
      </c>
      <c r="E1175" t="s">
        <v>174</v>
      </c>
      <c r="F1175" t="s">
        <v>3650</v>
      </c>
      <c r="G1175" t="s">
        <v>187</v>
      </c>
      <c r="H1175" t="s">
        <v>134</v>
      </c>
      <c r="I1175" t="s">
        <v>135</v>
      </c>
      <c r="J1175" t="s">
        <v>136</v>
      </c>
      <c r="K1175" t="s">
        <v>137</v>
      </c>
      <c r="L1175" t="s">
        <v>3651</v>
      </c>
      <c r="M1175" t="s">
        <v>3652</v>
      </c>
      <c r="N1175">
        <v>3.363611111</v>
      </c>
      <c r="O1175">
        <v>0</v>
      </c>
      <c r="P1175">
        <v>10</v>
      </c>
      <c r="Q1175">
        <v>0</v>
      </c>
      <c r="R1175">
        <v>0</v>
      </c>
      <c r="S1175">
        <v>0</v>
      </c>
      <c r="T1175">
        <v>4</v>
      </c>
      <c r="U1175">
        <v>0</v>
      </c>
      <c r="V1175">
        <v>0</v>
      </c>
      <c r="W1175">
        <v>0</v>
      </c>
      <c r="X1175">
        <v>3.1113526731999999</v>
      </c>
      <c r="Y1175">
        <v>0</v>
      </c>
      <c r="Z1175">
        <v>0</v>
      </c>
      <c r="AA1175">
        <v>0</v>
      </c>
      <c r="AB1175">
        <v>4.8782271688685999</v>
      </c>
      <c r="AC1175">
        <v>0</v>
      </c>
      <c r="AD1175">
        <v>0</v>
      </c>
      <c r="AE1175">
        <v>7.9895798420685997</v>
      </c>
    </row>
    <row r="1176" spans="1:31" x14ac:dyDescent="0.25">
      <c r="A1176">
        <v>2124914</v>
      </c>
      <c r="B1176">
        <v>1</v>
      </c>
      <c r="C1176" t="s">
        <v>80</v>
      </c>
      <c r="D1176" t="s">
        <v>109</v>
      </c>
      <c r="E1176" t="s">
        <v>161</v>
      </c>
      <c r="F1176" t="s">
        <v>3653</v>
      </c>
      <c r="G1176" t="s">
        <v>3654</v>
      </c>
      <c r="H1176" t="s">
        <v>134</v>
      </c>
      <c r="I1176" t="s">
        <v>135</v>
      </c>
      <c r="J1176" t="s">
        <v>136</v>
      </c>
      <c r="K1176" t="s">
        <v>137</v>
      </c>
      <c r="L1176" t="s">
        <v>3655</v>
      </c>
      <c r="M1176" t="s">
        <v>3656</v>
      </c>
      <c r="N1176">
        <v>0.46361111100000002</v>
      </c>
      <c r="O1176">
        <v>0</v>
      </c>
      <c r="P1176">
        <v>157</v>
      </c>
      <c r="Q1176">
        <v>0</v>
      </c>
      <c r="R1176">
        <v>7</v>
      </c>
      <c r="S1176">
        <v>0</v>
      </c>
      <c r="T1176">
        <v>21</v>
      </c>
      <c r="U1176">
        <v>0</v>
      </c>
      <c r="V1176">
        <v>0</v>
      </c>
      <c r="W1176">
        <v>0</v>
      </c>
      <c r="X1176">
        <v>12.957438733588239</v>
      </c>
      <c r="Y1176">
        <v>0</v>
      </c>
      <c r="Z1176">
        <v>6.7650971625266676E-2</v>
      </c>
      <c r="AA1176">
        <v>0</v>
      </c>
      <c r="AB1176">
        <v>5.1773024759247983</v>
      </c>
      <c r="AC1176">
        <v>0</v>
      </c>
      <c r="AD1176">
        <v>0</v>
      </c>
      <c r="AE1176">
        <v>18.202392181138304</v>
      </c>
    </row>
    <row r="1177" spans="1:31" x14ac:dyDescent="0.25">
      <c r="A1177">
        <v>2124419</v>
      </c>
      <c r="B1177">
        <v>1</v>
      </c>
      <c r="C1177" t="s">
        <v>80</v>
      </c>
      <c r="D1177" t="s">
        <v>90</v>
      </c>
      <c r="E1177" t="s">
        <v>131</v>
      </c>
      <c r="F1177" t="s">
        <v>3657</v>
      </c>
      <c r="G1177" t="s">
        <v>133</v>
      </c>
      <c r="H1177" t="s">
        <v>134</v>
      </c>
      <c r="I1177" t="s">
        <v>135</v>
      </c>
      <c r="J1177" t="s">
        <v>136</v>
      </c>
      <c r="K1177" t="s">
        <v>137</v>
      </c>
      <c r="L1177" t="s">
        <v>3658</v>
      </c>
      <c r="M1177" t="s">
        <v>3659</v>
      </c>
      <c r="N1177">
        <v>9.4983333329999997</v>
      </c>
      <c r="O1177">
        <v>0</v>
      </c>
      <c r="P1177">
        <v>1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4.6955316787224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4.6955316787224</v>
      </c>
    </row>
    <row r="1178" spans="1:31" x14ac:dyDescent="0.25">
      <c r="A1178">
        <v>2124728</v>
      </c>
      <c r="B1178">
        <v>1</v>
      </c>
      <c r="C1178" t="s">
        <v>80</v>
      </c>
      <c r="D1178" t="s">
        <v>90</v>
      </c>
      <c r="E1178" t="s">
        <v>174</v>
      </c>
      <c r="F1178" t="s">
        <v>3660</v>
      </c>
      <c r="G1178" t="s">
        <v>187</v>
      </c>
      <c r="H1178" t="s">
        <v>134</v>
      </c>
      <c r="I1178" t="s">
        <v>135</v>
      </c>
      <c r="J1178" t="s">
        <v>136</v>
      </c>
      <c r="K1178" t="s">
        <v>137</v>
      </c>
      <c r="L1178" t="s">
        <v>3661</v>
      </c>
      <c r="M1178" t="s">
        <v>3662</v>
      </c>
      <c r="N1178">
        <v>0.85416666600000002</v>
      </c>
      <c r="O1178">
        <v>0</v>
      </c>
      <c r="P1178">
        <v>157</v>
      </c>
      <c r="Q1178">
        <v>0</v>
      </c>
      <c r="R1178">
        <v>0</v>
      </c>
      <c r="S1178">
        <v>0</v>
      </c>
      <c r="T1178">
        <v>4</v>
      </c>
      <c r="U1178">
        <v>0</v>
      </c>
      <c r="V1178">
        <v>0</v>
      </c>
      <c r="W1178">
        <v>0</v>
      </c>
      <c r="X1178">
        <v>31.59135949776881</v>
      </c>
      <c r="Y1178">
        <v>0</v>
      </c>
      <c r="Z1178">
        <v>0</v>
      </c>
      <c r="AA1178">
        <v>0</v>
      </c>
      <c r="AB1178">
        <v>0.56355120144819992</v>
      </c>
      <c r="AC1178">
        <v>0</v>
      </c>
      <c r="AD1178">
        <v>0</v>
      </c>
      <c r="AE1178">
        <v>32.154910699217012</v>
      </c>
    </row>
    <row r="1179" spans="1:31" x14ac:dyDescent="0.25">
      <c r="A1179">
        <v>2123978</v>
      </c>
      <c r="B1179">
        <v>1</v>
      </c>
      <c r="C1179" t="s">
        <v>80</v>
      </c>
      <c r="D1179" t="s">
        <v>84</v>
      </c>
      <c r="E1179" t="s">
        <v>140</v>
      </c>
      <c r="F1179" t="s">
        <v>3663</v>
      </c>
      <c r="G1179" t="s">
        <v>226</v>
      </c>
      <c r="H1179" t="s">
        <v>143</v>
      </c>
      <c r="I1179" t="s">
        <v>148</v>
      </c>
      <c r="J1179" t="s">
        <v>136</v>
      </c>
      <c r="K1179" t="s">
        <v>236</v>
      </c>
      <c r="L1179" t="s">
        <v>3256</v>
      </c>
      <c r="M1179" t="s">
        <v>3664</v>
      </c>
      <c r="N1179">
        <v>2.4444443999999999E-2</v>
      </c>
      <c r="O1179">
        <v>0</v>
      </c>
      <c r="P1179">
        <v>16398</v>
      </c>
      <c r="Q1179">
        <v>0</v>
      </c>
      <c r="R1179">
        <v>0</v>
      </c>
      <c r="S1179">
        <v>1</v>
      </c>
      <c r="T1179">
        <v>1448</v>
      </c>
      <c r="U1179">
        <v>0</v>
      </c>
      <c r="V1179">
        <v>3</v>
      </c>
      <c r="W1179">
        <v>0</v>
      </c>
      <c r="X1179">
        <v>64.931090983164779</v>
      </c>
      <c r="Y1179">
        <v>0</v>
      </c>
      <c r="Z1179">
        <v>0</v>
      </c>
      <c r="AA1179">
        <v>8.6431894807999995E-2</v>
      </c>
      <c r="AB1179">
        <v>12.267553849333183</v>
      </c>
      <c r="AC1179">
        <v>0</v>
      </c>
      <c r="AD1179">
        <v>0.230586961152</v>
      </c>
      <c r="AE1179">
        <v>77.515663688457963</v>
      </c>
    </row>
    <row r="1180" spans="1:31" x14ac:dyDescent="0.25">
      <c r="A1180">
        <v>2123941</v>
      </c>
      <c r="B1180">
        <v>1</v>
      </c>
      <c r="C1180" t="s">
        <v>81</v>
      </c>
      <c r="D1180" t="s">
        <v>128</v>
      </c>
      <c r="E1180" t="s">
        <v>140</v>
      </c>
      <c r="F1180" t="s">
        <v>3665</v>
      </c>
      <c r="G1180" t="s">
        <v>142</v>
      </c>
      <c r="H1180" t="s">
        <v>143</v>
      </c>
      <c r="I1180" t="s">
        <v>135</v>
      </c>
      <c r="J1180" t="s">
        <v>136</v>
      </c>
      <c r="K1180" t="s">
        <v>137</v>
      </c>
      <c r="L1180" t="s">
        <v>3666</v>
      </c>
      <c r="M1180" t="s">
        <v>3667</v>
      </c>
      <c r="N1180">
        <v>0.83666666599999995</v>
      </c>
      <c r="O1180">
        <v>0</v>
      </c>
      <c r="P1180">
        <v>0</v>
      </c>
      <c r="Q1180">
        <v>10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2.6657600246531667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2.6657600246531667</v>
      </c>
    </row>
    <row r="1181" spans="1:31" x14ac:dyDescent="0.25">
      <c r="A1181">
        <v>2124479</v>
      </c>
      <c r="B1181">
        <v>1</v>
      </c>
      <c r="C1181" t="s">
        <v>81</v>
      </c>
      <c r="D1181" t="s">
        <v>115</v>
      </c>
      <c r="E1181" t="s">
        <v>196</v>
      </c>
      <c r="F1181" t="s">
        <v>3668</v>
      </c>
      <c r="G1181" t="s">
        <v>235</v>
      </c>
      <c r="H1181" t="s">
        <v>143</v>
      </c>
      <c r="I1181" t="s">
        <v>135</v>
      </c>
      <c r="J1181" t="s">
        <v>136</v>
      </c>
      <c r="K1181" t="s">
        <v>236</v>
      </c>
      <c r="L1181" t="s">
        <v>3669</v>
      </c>
      <c r="M1181" t="s">
        <v>3670</v>
      </c>
      <c r="N1181">
        <v>3.008570277</v>
      </c>
      <c r="O1181">
        <v>0</v>
      </c>
      <c r="P1181">
        <v>418</v>
      </c>
      <c r="Q1181">
        <v>3</v>
      </c>
      <c r="R1181">
        <v>16</v>
      </c>
      <c r="S1181">
        <v>0</v>
      </c>
      <c r="T1181">
        <v>29</v>
      </c>
      <c r="U1181">
        <v>0</v>
      </c>
      <c r="V1181">
        <v>1</v>
      </c>
      <c r="W1181">
        <v>0</v>
      </c>
      <c r="X1181">
        <v>110.85573815809541</v>
      </c>
      <c r="Y1181">
        <v>1.7714709889744003</v>
      </c>
      <c r="Z1181">
        <v>5.7980200080905515</v>
      </c>
      <c r="AA1181">
        <v>0</v>
      </c>
      <c r="AB1181">
        <v>15.413175409684447</v>
      </c>
      <c r="AC1181">
        <v>0</v>
      </c>
      <c r="AD1181">
        <v>1.6312767687166668E-3</v>
      </c>
      <c r="AE1181">
        <v>133.84003584161351</v>
      </c>
    </row>
    <row r="1182" spans="1:31" x14ac:dyDescent="0.25">
      <c r="A1182">
        <v>2124957</v>
      </c>
      <c r="B1182">
        <v>1</v>
      </c>
      <c r="C1182" t="s">
        <v>80</v>
      </c>
      <c r="D1182" t="s">
        <v>103</v>
      </c>
      <c r="E1182" t="s">
        <v>131</v>
      </c>
      <c r="F1182" t="s">
        <v>3671</v>
      </c>
      <c r="G1182" t="s">
        <v>152</v>
      </c>
      <c r="H1182" t="s">
        <v>134</v>
      </c>
      <c r="I1182" t="s">
        <v>135</v>
      </c>
      <c r="J1182" t="s">
        <v>136</v>
      </c>
      <c r="K1182" t="s">
        <v>137</v>
      </c>
      <c r="L1182" t="s">
        <v>3672</v>
      </c>
      <c r="M1182" t="s">
        <v>3673</v>
      </c>
      <c r="N1182">
        <v>0.96499999999999997</v>
      </c>
      <c r="O1182">
        <v>0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1.4718398300000002E-5</v>
      </c>
      <c r="AA1182">
        <v>0</v>
      </c>
      <c r="AB1182">
        <v>0</v>
      </c>
      <c r="AC1182">
        <v>0</v>
      </c>
      <c r="AD1182">
        <v>0</v>
      </c>
      <c r="AE1182">
        <v>1.4718398300000002E-5</v>
      </c>
    </row>
    <row r="1183" spans="1:31" x14ac:dyDescent="0.25">
      <c r="A1183">
        <v>2123961</v>
      </c>
      <c r="B1183">
        <v>1</v>
      </c>
      <c r="C1183" t="s">
        <v>80</v>
      </c>
      <c r="D1183" t="s">
        <v>103</v>
      </c>
      <c r="E1183" t="s">
        <v>146</v>
      </c>
      <c r="F1183" t="s">
        <v>3674</v>
      </c>
      <c r="G1183" t="s">
        <v>142</v>
      </c>
      <c r="H1183" t="s">
        <v>143</v>
      </c>
      <c r="I1183" t="s">
        <v>135</v>
      </c>
      <c r="J1183" t="s">
        <v>136</v>
      </c>
      <c r="K1183" t="s">
        <v>137</v>
      </c>
      <c r="L1183" t="s">
        <v>3675</v>
      </c>
      <c r="M1183" t="s">
        <v>3676</v>
      </c>
      <c r="N1183">
        <v>0.47361111099999997</v>
      </c>
      <c r="O1183">
        <v>0</v>
      </c>
      <c r="P1183">
        <v>6708</v>
      </c>
      <c r="Q1183">
        <v>0</v>
      </c>
      <c r="R1183">
        <v>8</v>
      </c>
      <c r="S1183">
        <v>3</v>
      </c>
      <c r="T1183">
        <v>262</v>
      </c>
      <c r="U1183">
        <v>0</v>
      </c>
      <c r="V1183">
        <v>1</v>
      </c>
      <c r="W1183">
        <v>0</v>
      </c>
      <c r="X1183">
        <v>489.93139175578546</v>
      </c>
      <c r="Y1183">
        <v>0</v>
      </c>
      <c r="Z1183">
        <v>1.223984084856</v>
      </c>
      <c r="AA1183">
        <v>6.0692711366302996</v>
      </c>
      <c r="AB1183">
        <v>123.30848467358598</v>
      </c>
      <c r="AC1183">
        <v>0</v>
      </c>
      <c r="AD1183">
        <v>2.0317175495984996</v>
      </c>
      <c r="AE1183">
        <v>622.56484920045625</v>
      </c>
    </row>
    <row r="1184" spans="1:31" x14ac:dyDescent="0.25">
      <c r="A1184">
        <v>2124788</v>
      </c>
      <c r="B1184">
        <v>1</v>
      </c>
      <c r="C1184" t="s">
        <v>80</v>
      </c>
      <c r="D1184" t="s">
        <v>104</v>
      </c>
      <c r="E1184" t="s">
        <v>131</v>
      </c>
      <c r="F1184" t="s">
        <v>3677</v>
      </c>
      <c r="G1184" t="s">
        <v>152</v>
      </c>
      <c r="H1184" t="s">
        <v>134</v>
      </c>
      <c r="I1184" t="s">
        <v>135</v>
      </c>
      <c r="J1184" t="s">
        <v>136</v>
      </c>
      <c r="K1184" t="s">
        <v>137</v>
      </c>
      <c r="L1184" t="s">
        <v>3678</v>
      </c>
      <c r="M1184" t="s">
        <v>3679</v>
      </c>
      <c r="N1184">
        <v>1.760555555</v>
      </c>
      <c r="O1184">
        <v>0</v>
      </c>
      <c r="P1184">
        <v>2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0.72321429961433337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0.72321429961433337</v>
      </c>
    </row>
    <row r="1185" spans="1:31" x14ac:dyDescent="0.25">
      <c r="A1185">
        <v>2124416</v>
      </c>
      <c r="B1185">
        <v>1</v>
      </c>
      <c r="C1185" t="s">
        <v>81</v>
      </c>
      <c r="D1185" t="s">
        <v>113</v>
      </c>
      <c r="E1185" t="s">
        <v>161</v>
      </c>
      <c r="F1185" t="s">
        <v>3680</v>
      </c>
      <c r="G1185" t="s">
        <v>215</v>
      </c>
      <c r="H1185" t="s">
        <v>134</v>
      </c>
      <c r="I1185" t="s">
        <v>135</v>
      </c>
      <c r="J1185" t="s">
        <v>136</v>
      </c>
      <c r="K1185" t="s">
        <v>137</v>
      </c>
      <c r="L1185" t="s">
        <v>3681</v>
      </c>
      <c r="M1185" t="s">
        <v>3682</v>
      </c>
      <c r="N1185">
        <v>2.4649999999999999</v>
      </c>
      <c r="O1185">
        <v>0</v>
      </c>
      <c r="P1185">
        <v>157</v>
      </c>
      <c r="Q1185">
        <v>0</v>
      </c>
      <c r="R1185">
        <v>0</v>
      </c>
      <c r="S1185">
        <v>0</v>
      </c>
      <c r="T1185">
        <v>9</v>
      </c>
      <c r="U1185">
        <v>0</v>
      </c>
      <c r="V1185">
        <v>0</v>
      </c>
      <c r="W1185">
        <v>0</v>
      </c>
      <c r="X1185">
        <v>62.236226395214032</v>
      </c>
      <c r="Y1185">
        <v>0</v>
      </c>
      <c r="Z1185">
        <v>0</v>
      </c>
      <c r="AA1185">
        <v>0</v>
      </c>
      <c r="AB1185">
        <v>8.8756158900000681</v>
      </c>
      <c r="AC1185">
        <v>0</v>
      </c>
      <c r="AD1185">
        <v>0</v>
      </c>
      <c r="AE1185">
        <v>71.111842285214095</v>
      </c>
    </row>
    <row r="1186" spans="1:31" x14ac:dyDescent="0.25">
      <c r="A1186">
        <v>2124439</v>
      </c>
      <c r="B1186">
        <v>1</v>
      </c>
      <c r="C1186" t="s">
        <v>80</v>
      </c>
      <c r="D1186" t="s">
        <v>82</v>
      </c>
      <c r="E1186" t="s">
        <v>131</v>
      </c>
      <c r="F1186" t="s">
        <v>3683</v>
      </c>
      <c r="G1186" t="s">
        <v>133</v>
      </c>
      <c r="H1186" t="s">
        <v>134</v>
      </c>
      <c r="I1186" t="s">
        <v>135</v>
      </c>
      <c r="J1186" t="s">
        <v>136</v>
      </c>
      <c r="K1186" t="s">
        <v>137</v>
      </c>
      <c r="L1186" t="s">
        <v>3684</v>
      </c>
      <c r="M1186" t="s">
        <v>3685</v>
      </c>
      <c r="N1186">
        <v>9.3699999999999992</v>
      </c>
      <c r="O1186">
        <v>0</v>
      </c>
      <c r="P1186">
        <v>5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9.0449885448048004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9.0449885448048004</v>
      </c>
    </row>
    <row r="1187" spans="1:31" x14ac:dyDescent="0.25">
      <c r="A1187">
        <v>2124857</v>
      </c>
      <c r="B1187">
        <v>1</v>
      </c>
      <c r="C1187" t="s">
        <v>80</v>
      </c>
      <c r="D1187" t="s">
        <v>96</v>
      </c>
      <c r="E1187" t="s">
        <v>131</v>
      </c>
      <c r="F1187" t="s">
        <v>3686</v>
      </c>
      <c r="G1187" t="s">
        <v>152</v>
      </c>
      <c r="H1187" t="s">
        <v>134</v>
      </c>
      <c r="I1187" t="s">
        <v>135</v>
      </c>
      <c r="J1187" t="s">
        <v>136</v>
      </c>
      <c r="K1187" t="s">
        <v>137</v>
      </c>
      <c r="L1187" t="s">
        <v>3687</v>
      </c>
      <c r="M1187" t="s">
        <v>3688</v>
      </c>
      <c r="N1187">
        <v>1.53</v>
      </c>
      <c r="O1187">
        <v>0</v>
      </c>
      <c r="P1187">
        <v>6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3.2365338320700001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3.2365338320700001</v>
      </c>
    </row>
    <row r="1188" spans="1:31" x14ac:dyDescent="0.25">
      <c r="A1188">
        <v>2135030</v>
      </c>
      <c r="B1188">
        <v>1</v>
      </c>
      <c r="C1188" t="s">
        <v>80</v>
      </c>
      <c r="D1188" t="s">
        <v>110</v>
      </c>
      <c r="E1188" t="s">
        <v>161</v>
      </c>
      <c r="F1188" t="s">
        <v>3689</v>
      </c>
      <c r="G1188" t="s">
        <v>171</v>
      </c>
      <c r="H1188" t="s">
        <v>134</v>
      </c>
      <c r="I1188" t="s">
        <v>135</v>
      </c>
      <c r="J1188" t="s">
        <v>136</v>
      </c>
      <c r="K1188" t="s">
        <v>137</v>
      </c>
      <c r="L1188" t="s">
        <v>3690</v>
      </c>
      <c r="M1188" t="s">
        <v>3691</v>
      </c>
      <c r="N1188">
        <v>0.52222222200000001</v>
      </c>
      <c r="O1188">
        <v>0</v>
      </c>
      <c r="P1188">
        <v>526</v>
      </c>
      <c r="Q1188">
        <v>0</v>
      </c>
      <c r="R1188">
        <v>0</v>
      </c>
      <c r="S1188">
        <v>0</v>
      </c>
      <c r="T1188">
        <v>49</v>
      </c>
      <c r="U1188">
        <v>0</v>
      </c>
      <c r="V1188">
        <v>1</v>
      </c>
      <c r="W1188">
        <v>0</v>
      </c>
      <c r="X1188">
        <v>79.264608550383855</v>
      </c>
      <c r="Y1188">
        <v>0</v>
      </c>
      <c r="Z1188">
        <v>0</v>
      </c>
      <c r="AA1188">
        <v>0</v>
      </c>
      <c r="AB1188">
        <v>9.0680660682243328</v>
      </c>
      <c r="AC1188">
        <v>0</v>
      </c>
      <c r="AD1188">
        <v>2.8646570763199999</v>
      </c>
      <c r="AE1188">
        <v>91.197331694928195</v>
      </c>
    </row>
    <row r="1189" spans="1:31" x14ac:dyDescent="0.25">
      <c r="A1189">
        <v>2124559</v>
      </c>
      <c r="B1189">
        <v>1</v>
      </c>
      <c r="C1189" t="s">
        <v>80</v>
      </c>
      <c r="D1189" t="s">
        <v>105</v>
      </c>
      <c r="E1189" t="s">
        <v>140</v>
      </c>
      <c r="F1189" t="s">
        <v>3692</v>
      </c>
      <c r="G1189" t="s">
        <v>142</v>
      </c>
      <c r="H1189" t="s">
        <v>143</v>
      </c>
      <c r="I1189" t="s">
        <v>135</v>
      </c>
      <c r="J1189" t="s">
        <v>136</v>
      </c>
      <c r="K1189" t="s">
        <v>137</v>
      </c>
      <c r="L1189" t="s">
        <v>3693</v>
      </c>
      <c r="M1189" t="s">
        <v>3694</v>
      </c>
      <c r="N1189">
        <v>0.102777777</v>
      </c>
      <c r="O1189">
        <v>1</v>
      </c>
      <c r="P1189">
        <v>10049</v>
      </c>
      <c r="Q1189">
        <v>0</v>
      </c>
      <c r="R1189">
        <v>51</v>
      </c>
      <c r="S1189">
        <v>3</v>
      </c>
      <c r="T1189">
        <v>1849</v>
      </c>
      <c r="U1189">
        <v>2</v>
      </c>
      <c r="V1189">
        <v>4</v>
      </c>
      <c r="W1189">
        <v>0.13403964266500001</v>
      </c>
      <c r="X1189">
        <v>231.76607999398402</v>
      </c>
      <c r="Y1189">
        <v>0</v>
      </c>
      <c r="Z1189">
        <v>1.2208595171389165</v>
      </c>
      <c r="AA1189">
        <v>18.440500029147668</v>
      </c>
      <c r="AB1189">
        <v>193.06079714515266</v>
      </c>
      <c r="AC1189">
        <v>40.277710287239991</v>
      </c>
      <c r="AD1189">
        <v>1.4801750941564999</v>
      </c>
      <c r="AE1189">
        <v>486.3801617094847</v>
      </c>
    </row>
    <row r="1190" spans="1:31" x14ac:dyDescent="0.25">
      <c r="A1190">
        <v>2125000</v>
      </c>
      <c r="B1190">
        <v>1</v>
      </c>
      <c r="C1190" t="s">
        <v>81</v>
      </c>
      <c r="D1190" t="s">
        <v>116</v>
      </c>
      <c r="E1190" t="s">
        <v>131</v>
      </c>
      <c r="F1190" t="s">
        <v>3695</v>
      </c>
      <c r="G1190" t="s">
        <v>152</v>
      </c>
      <c r="H1190" t="s">
        <v>134</v>
      </c>
      <c r="I1190" t="s">
        <v>135</v>
      </c>
      <c r="J1190" t="s">
        <v>136</v>
      </c>
      <c r="K1190" t="s">
        <v>137</v>
      </c>
      <c r="L1190" t="s">
        <v>3696</v>
      </c>
      <c r="M1190" t="s">
        <v>3697</v>
      </c>
      <c r="N1190">
        <v>3.8330555550000001</v>
      </c>
      <c r="O1190">
        <v>0</v>
      </c>
      <c r="P1190">
        <v>1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0.74474606331543336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0.74474606331543336</v>
      </c>
    </row>
    <row r="1191" spans="1:31" x14ac:dyDescent="0.25">
      <c r="A1191">
        <v>2124751</v>
      </c>
      <c r="B1191">
        <v>1</v>
      </c>
      <c r="C1191" t="s">
        <v>81</v>
      </c>
      <c r="D1191" t="s">
        <v>112</v>
      </c>
      <c r="E1191" t="s">
        <v>131</v>
      </c>
      <c r="F1191" t="s">
        <v>3698</v>
      </c>
      <c r="G1191" t="s">
        <v>152</v>
      </c>
      <c r="H1191" t="s">
        <v>134</v>
      </c>
      <c r="I1191" t="s">
        <v>135</v>
      </c>
      <c r="J1191" t="s">
        <v>136</v>
      </c>
      <c r="K1191" t="s">
        <v>137</v>
      </c>
      <c r="L1191" t="s">
        <v>3699</v>
      </c>
      <c r="M1191" t="s">
        <v>3700</v>
      </c>
      <c r="N1191">
        <v>5.2972222220000003</v>
      </c>
      <c r="O1191">
        <v>0</v>
      </c>
      <c r="P1191">
        <v>1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1.2874842376526834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1.2874842376526834</v>
      </c>
    </row>
    <row r="1192" spans="1:31" x14ac:dyDescent="0.25">
      <c r="A1192">
        <v>2124502</v>
      </c>
      <c r="B1192">
        <v>1</v>
      </c>
      <c r="C1192" t="s">
        <v>80</v>
      </c>
      <c r="D1192" t="s">
        <v>82</v>
      </c>
      <c r="E1192" t="s">
        <v>174</v>
      </c>
      <c r="F1192" t="s">
        <v>3701</v>
      </c>
      <c r="G1192" t="s">
        <v>538</v>
      </c>
      <c r="H1192" t="s">
        <v>134</v>
      </c>
      <c r="I1192" t="s">
        <v>135</v>
      </c>
      <c r="J1192" t="s">
        <v>136</v>
      </c>
      <c r="K1192" t="s">
        <v>236</v>
      </c>
      <c r="L1192" t="s">
        <v>3702</v>
      </c>
      <c r="M1192" t="s">
        <v>3703</v>
      </c>
      <c r="N1192">
        <v>7.7644322219999999</v>
      </c>
      <c r="O1192">
        <v>0</v>
      </c>
      <c r="P1192">
        <v>230</v>
      </c>
      <c r="Q1192">
        <v>0</v>
      </c>
      <c r="R1192">
        <v>0</v>
      </c>
      <c r="S1192">
        <v>0</v>
      </c>
      <c r="T1192">
        <v>7</v>
      </c>
      <c r="U1192">
        <v>0</v>
      </c>
      <c r="V1192">
        <v>0</v>
      </c>
      <c r="W1192">
        <v>0</v>
      </c>
      <c r="X1192">
        <v>524.75464434237369</v>
      </c>
      <c r="Y1192">
        <v>0</v>
      </c>
      <c r="Z1192">
        <v>0</v>
      </c>
      <c r="AA1192">
        <v>0</v>
      </c>
      <c r="AB1192">
        <v>28.330812986719433</v>
      </c>
      <c r="AC1192">
        <v>0</v>
      </c>
      <c r="AD1192">
        <v>0</v>
      </c>
      <c r="AE1192">
        <v>553.08545732909317</v>
      </c>
    </row>
    <row r="1193" spans="1:31" x14ac:dyDescent="0.25">
      <c r="A1193">
        <v>2124731</v>
      </c>
      <c r="B1193">
        <v>1</v>
      </c>
      <c r="C1193" t="s">
        <v>80</v>
      </c>
      <c r="D1193" t="s">
        <v>107</v>
      </c>
      <c r="E1193" t="s">
        <v>131</v>
      </c>
      <c r="F1193" t="s">
        <v>3704</v>
      </c>
      <c r="G1193" t="s">
        <v>133</v>
      </c>
      <c r="H1193" t="s">
        <v>134</v>
      </c>
      <c r="I1193" t="s">
        <v>135</v>
      </c>
      <c r="J1193" t="s">
        <v>136</v>
      </c>
      <c r="K1193" t="s">
        <v>137</v>
      </c>
      <c r="L1193" t="s">
        <v>3705</v>
      </c>
      <c r="M1193" t="s">
        <v>3706</v>
      </c>
      <c r="N1193">
        <v>2.3430555549999998</v>
      </c>
      <c r="O1193">
        <v>0</v>
      </c>
      <c r="P1193">
        <v>2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0.30107620166541665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0.30107620166541665</v>
      </c>
    </row>
    <row r="1194" spans="1:31" x14ac:dyDescent="0.25">
      <c r="A1194">
        <v>2124539</v>
      </c>
      <c r="B1194">
        <v>1</v>
      </c>
      <c r="C1194" t="s">
        <v>80</v>
      </c>
      <c r="D1194" t="s">
        <v>110</v>
      </c>
      <c r="E1194" t="s">
        <v>174</v>
      </c>
      <c r="F1194" t="s">
        <v>480</v>
      </c>
      <c r="G1194" t="s">
        <v>538</v>
      </c>
      <c r="H1194" t="s">
        <v>134</v>
      </c>
      <c r="I1194" t="s">
        <v>135</v>
      </c>
      <c r="J1194" t="s">
        <v>136</v>
      </c>
      <c r="K1194" t="s">
        <v>236</v>
      </c>
      <c r="L1194" t="s">
        <v>3707</v>
      </c>
      <c r="M1194" t="s">
        <v>3708</v>
      </c>
      <c r="N1194">
        <v>7.1666666660000002</v>
      </c>
      <c r="O1194">
        <v>0</v>
      </c>
      <c r="P1194">
        <v>150</v>
      </c>
      <c r="Q1194">
        <v>0</v>
      </c>
      <c r="R1194">
        <v>0</v>
      </c>
      <c r="S1194">
        <v>0</v>
      </c>
      <c r="T1194">
        <v>6</v>
      </c>
      <c r="U1194">
        <v>0</v>
      </c>
      <c r="V1194">
        <v>0</v>
      </c>
      <c r="W1194">
        <v>0</v>
      </c>
      <c r="X1194">
        <v>296.53460975971007</v>
      </c>
      <c r="Y1194">
        <v>0</v>
      </c>
      <c r="Z1194">
        <v>0</v>
      </c>
      <c r="AA1194">
        <v>0</v>
      </c>
      <c r="AB1194">
        <v>35.530470192515004</v>
      </c>
      <c r="AC1194">
        <v>0</v>
      </c>
      <c r="AD1194">
        <v>0</v>
      </c>
      <c r="AE1194">
        <v>332.06507995222506</v>
      </c>
    </row>
    <row r="1195" spans="1:31" x14ac:dyDescent="0.25">
      <c r="A1195">
        <v>2124877</v>
      </c>
      <c r="B1195">
        <v>1</v>
      </c>
      <c r="C1195" t="s">
        <v>81</v>
      </c>
      <c r="D1195" t="s">
        <v>118</v>
      </c>
      <c r="E1195" t="s">
        <v>196</v>
      </c>
      <c r="F1195" t="s">
        <v>3468</v>
      </c>
      <c r="G1195" t="s">
        <v>142</v>
      </c>
      <c r="H1195" t="s">
        <v>143</v>
      </c>
      <c r="I1195" t="s">
        <v>135</v>
      </c>
      <c r="J1195" t="s">
        <v>136</v>
      </c>
      <c r="K1195" t="s">
        <v>137</v>
      </c>
      <c r="L1195" t="s">
        <v>3709</v>
      </c>
      <c r="M1195" t="s">
        <v>3710</v>
      </c>
      <c r="N1195">
        <v>0.51777777700000005</v>
      </c>
      <c r="O1195">
        <v>0</v>
      </c>
      <c r="P1195">
        <v>0</v>
      </c>
      <c r="Q1195">
        <v>2</v>
      </c>
      <c r="R1195">
        <v>43</v>
      </c>
      <c r="S1195">
        <v>1</v>
      </c>
      <c r="T1195">
        <v>2</v>
      </c>
      <c r="U1195">
        <v>0</v>
      </c>
      <c r="V1195">
        <v>0</v>
      </c>
      <c r="W1195">
        <v>0</v>
      </c>
      <c r="X1195">
        <v>0</v>
      </c>
      <c r="Y1195">
        <v>6.1500608608665415</v>
      </c>
      <c r="Z1195">
        <v>6.5064194994967748</v>
      </c>
      <c r="AA1195">
        <v>2.5770791235344666</v>
      </c>
      <c r="AB1195">
        <v>4.2066134032499997E-4</v>
      </c>
      <c r="AC1195">
        <v>0</v>
      </c>
      <c r="AD1195">
        <v>0</v>
      </c>
      <c r="AE1195">
        <v>15.233980145238107</v>
      </c>
    </row>
    <row r="1196" spans="1:31" x14ac:dyDescent="0.25">
      <c r="A1196">
        <v>2124854</v>
      </c>
      <c r="B1196">
        <v>1</v>
      </c>
      <c r="C1196" t="s">
        <v>81</v>
      </c>
      <c r="D1196" t="s">
        <v>116</v>
      </c>
      <c r="E1196" t="s">
        <v>146</v>
      </c>
      <c r="F1196" t="s">
        <v>3711</v>
      </c>
      <c r="G1196" t="s">
        <v>167</v>
      </c>
      <c r="H1196" t="s">
        <v>143</v>
      </c>
      <c r="I1196" t="s">
        <v>135</v>
      </c>
      <c r="J1196" t="s">
        <v>136</v>
      </c>
      <c r="K1196" t="s">
        <v>137</v>
      </c>
      <c r="L1196" t="s">
        <v>3712</v>
      </c>
      <c r="M1196" t="s">
        <v>3713</v>
      </c>
      <c r="N1196">
        <v>2.4327777770000001</v>
      </c>
      <c r="O1196">
        <v>0</v>
      </c>
      <c r="P1196">
        <v>107</v>
      </c>
      <c r="Q1196">
        <v>0</v>
      </c>
      <c r="R1196">
        <v>0</v>
      </c>
      <c r="S1196">
        <v>0</v>
      </c>
      <c r="T1196">
        <v>2</v>
      </c>
      <c r="U1196">
        <v>0</v>
      </c>
      <c r="V1196">
        <v>0</v>
      </c>
      <c r="W1196">
        <v>0</v>
      </c>
      <c r="X1196">
        <v>19.428611519537114</v>
      </c>
      <c r="Y1196">
        <v>0</v>
      </c>
      <c r="Z1196">
        <v>0</v>
      </c>
      <c r="AA1196">
        <v>0</v>
      </c>
      <c r="AB1196">
        <v>0.24676463746230001</v>
      </c>
      <c r="AC1196">
        <v>0</v>
      </c>
      <c r="AD1196">
        <v>0</v>
      </c>
      <c r="AE1196">
        <v>19.675376156999413</v>
      </c>
    </row>
    <row r="1197" spans="1:31" x14ac:dyDescent="0.25">
      <c r="A1197">
        <v>2124808</v>
      </c>
      <c r="B1197">
        <v>1</v>
      </c>
      <c r="C1197" t="s">
        <v>81</v>
      </c>
      <c r="D1197" t="s">
        <v>128</v>
      </c>
      <c r="E1197" t="s">
        <v>174</v>
      </c>
      <c r="F1197" t="s">
        <v>3714</v>
      </c>
      <c r="G1197" t="s">
        <v>187</v>
      </c>
      <c r="H1197" t="s">
        <v>134</v>
      </c>
      <c r="I1197" t="s">
        <v>135</v>
      </c>
      <c r="J1197" t="s">
        <v>136</v>
      </c>
      <c r="K1197" t="s">
        <v>137</v>
      </c>
      <c r="L1197" t="s">
        <v>3715</v>
      </c>
      <c r="M1197" t="s">
        <v>3716</v>
      </c>
      <c r="N1197">
        <v>6.9769444439999999</v>
      </c>
      <c r="O1197">
        <v>0</v>
      </c>
      <c r="P1197">
        <v>41</v>
      </c>
      <c r="Q1197">
        <v>0</v>
      </c>
      <c r="R1197">
        <v>0</v>
      </c>
      <c r="S1197">
        <v>0</v>
      </c>
      <c r="T1197">
        <v>3</v>
      </c>
      <c r="U1197">
        <v>0</v>
      </c>
      <c r="V1197">
        <v>0</v>
      </c>
      <c r="W1197">
        <v>0</v>
      </c>
      <c r="X1197">
        <v>57.663719054693388</v>
      </c>
      <c r="Y1197">
        <v>0</v>
      </c>
      <c r="Z1197">
        <v>0</v>
      </c>
      <c r="AA1197">
        <v>0</v>
      </c>
      <c r="AB1197">
        <v>11.462335755463997</v>
      </c>
      <c r="AC1197">
        <v>0</v>
      </c>
      <c r="AD1197">
        <v>0</v>
      </c>
      <c r="AE1197">
        <v>69.126054810157385</v>
      </c>
    </row>
    <row r="1198" spans="1:31" x14ac:dyDescent="0.25">
      <c r="A1198">
        <v>2124685</v>
      </c>
      <c r="B1198">
        <v>1</v>
      </c>
      <c r="C1198" t="s">
        <v>80</v>
      </c>
      <c r="D1198" t="s">
        <v>106</v>
      </c>
      <c r="E1198" t="s">
        <v>131</v>
      </c>
      <c r="F1198" t="s">
        <v>3717</v>
      </c>
      <c r="G1198" t="s">
        <v>152</v>
      </c>
      <c r="H1198" t="s">
        <v>134</v>
      </c>
      <c r="I1198" t="s">
        <v>135</v>
      </c>
      <c r="J1198" t="s">
        <v>136</v>
      </c>
      <c r="K1198" t="s">
        <v>137</v>
      </c>
      <c r="L1198" t="s">
        <v>3718</v>
      </c>
      <c r="M1198" t="s">
        <v>3719</v>
      </c>
      <c r="N1198">
        <v>2.559722222</v>
      </c>
      <c r="O1198">
        <v>0</v>
      </c>
      <c r="P1198">
        <v>1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0.17724686399879166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0.17724686399879166</v>
      </c>
    </row>
    <row r="1199" spans="1:31" x14ac:dyDescent="0.25">
      <c r="A1199">
        <v>2124522</v>
      </c>
      <c r="B1199">
        <v>1</v>
      </c>
      <c r="C1199" t="s">
        <v>81</v>
      </c>
      <c r="D1199" t="s">
        <v>112</v>
      </c>
      <c r="E1199" t="s">
        <v>146</v>
      </c>
      <c r="F1199" t="s">
        <v>3720</v>
      </c>
      <c r="G1199" t="s">
        <v>235</v>
      </c>
      <c r="H1199" t="s">
        <v>143</v>
      </c>
      <c r="I1199" t="s">
        <v>135</v>
      </c>
      <c r="J1199" t="s">
        <v>136</v>
      </c>
      <c r="K1199" t="s">
        <v>236</v>
      </c>
      <c r="L1199" t="s">
        <v>3721</v>
      </c>
      <c r="M1199" t="s">
        <v>3722</v>
      </c>
      <c r="N1199">
        <v>8.1064361110000007</v>
      </c>
      <c r="O1199">
        <v>1</v>
      </c>
      <c r="P1199">
        <v>489</v>
      </c>
      <c r="Q1199">
        <v>17</v>
      </c>
      <c r="R1199">
        <v>57</v>
      </c>
      <c r="S1199">
        <v>1</v>
      </c>
      <c r="T1199">
        <v>61</v>
      </c>
      <c r="U1199">
        <v>0</v>
      </c>
      <c r="V1199">
        <v>0</v>
      </c>
      <c r="W1199">
        <v>3.8211027939173836</v>
      </c>
      <c r="X1199">
        <v>705.11414054182887</v>
      </c>
      <c r="Y1199">
        <v>66.326447676055707</v>
      </c>
      <c r="Z1199">
        <v>72.315776779960629</v>
      </c>
      <c r="AA1199">
        <v>3.4868257408193504</v>
      </c>
      <c r="AB1199">
        <v>230.1698518056827</v>
      </c>
      <c r="AC1199">
        <v>0</v>
      </c>
      <c r="AD1199">
        <v>0</v>
      </c>
      <c r="AE1199">
        <v>1081.2341453382646</v>
      </c>
    </row>
    <row r="1200" spans="1:31" x14ac:dyDescent="0.25">
      <c r="A1200">
        <v>2124917</v>
      </c>
      <c r="B1200">
        <v>1</v>
      </c>
      <c r="C1200" t="s">
        <v>80</v>
      </c>
      <c r="D1200" t="s">
        <v>84</v>
      </c>
      <c r="E1200" t="s">
        <v>131</v>
      </c>
      <c r="F1200" t="s">
        <v>3723</v>
      </c>
      <c r="G1200" t="s">
        <v>152</v>
      </c>
      <c r="H1200" t="s">
        <v>134</v>
      </c>
      <c r="I1200" t="s">
        <v>135</v>
      </c>
      <c r="J1200" t="s">
        <v>136</v>
      </c>
      <c r="K1200" t="s">
        <v>137</v>
      </c>
      <c r="L1200" t="s">
        <v>3724</v>
      </c>
      <c r="M1200" t="s">
        <v>3725</v>
      </c>
      <c r="N1200">
        <v>3.2102777769999999</v>
      </c>
      <c r="O1200">
        <v>0</v>
      </c>
      <c r="P1200">
        <v>2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1.908707534745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1.908707534745</v>
      </c>
    </row>
    <row r="1201" spans="1:31" x14ac:dyDescent="0.25">
      <c r="A1201">
        <v>2125017</v>
      </c>
      <c r="B1201">
        <v>1</v>
      </c>
      <c r="C1201" t="s">
        <v>80</v>
      </c>
      <c r="D1201" t="s">
        <v>97</v>
      </c>
      <c r="E1201" t="s">
        <v>146</v>
      </c>
      <c r="F1201" t="s">
        <v>3591</v>
      </c>
      <c r="G1201" t="s">
        <v>142</v>
      </c>
      <c r="H1201" t="s">
        <v>143</v>
      </c>
      <c r="I1201" t="s">
        <v>135</v>
      </c>
      <c r="J1201" t="s">
        <v>136</v>
      </c>
      <c r="K1201" t="s">
        <v>137</v>
      </c>
      <c r="L1201" t="s">
        <v>3726</v>
      </c>
      <c r="M1201" t="s">
        <v>3727</v>
      </c>
      <c r="N1201">
        <v>0.92305555500000003</v>
      </c>
      <c r="O1201">
        <v>0</v>
      </c>
      <c r="P1201">
        <v>1032</v>
      </c>
      <c r="Q1201">
        <v>0</v>
      </c>
      <c r="R1201">
        <v>43</v>
      </c>
      <c r="S1201">
        <v>3</v>
      </c>
      <c r="T1201">
        <v>375</v>
      </c>
      <c r="U1201">
        <v>0</v>
      </c>
      <c r="V1201">
        <v>1</v>
      </c>
      <c r="W1201">
        <v>0</v>
      </c>
      <c r="X1201">
        <v>384.64689431995572</v>
      </c>
      <c r="Y1201">
        <v>0</v>
      </c>
      <c r="Z1201">
        <v>13.278202050210799</v>
      </c>
      <c r="AA1201">
        <v>53.613824322749963</v>
      </c>
      <c r="AB1201">
        <v>208.77614230531282</v>
      </c>
      <c r="AC1201">
        <v>0</v>
      </c>
      <c r="AD1201">
        <v>0.4678430937330334</v>
      </c>
      <c r="AE1201">
        <v>660.78290609196222</v>
      </c>
    </row>
    <row r="1202" spans="1:31" x14ac:dyDescent="0.25">
      <c r="A1202">
        <v>2124476</v>
      </c>
      <c r="B1202">
        <v>1</v>
      </c>
      <c r="C1202" t="s">
        <v>81</v>
      </c>
      <c r="D1202" t="s">
        <v>128</v>
      </c>
      <c r="E1202" t="s">
        <v>174</v>
      </c>
      <c r="F1202" t="s">
        <v>3728</v>
      </c>
      <c r="G1202" t="s">
        <v>538</v>
      </c>
      <c r="H1202" t="s">
        <v>134</v>
      </c>
      <c r="I1202" t="s">
        <v>135</v>
      </c>
      <c r="J1202" t="s">
        <v>136</v>
      </c>
      <c r="K1202" t="s">
        <v>236</v>
      </c>
      <c r="L1202" t="s">
        <v>3729</v>
      </c>
      <c r="M1202" t="s">
        <v>3730</v>
      </c>
      <c r="N1202">
        <v>6.2432127770000001</v>
      </c>
      <c r="O1202">
        <v>0</v>
      </c>
      <c r="P1202">
        <v>28</v>
      </c>
      <c r="Q1202">
        <v>0</v>
      </c>
      <c r="R1202">
        <v>0</v>
      </c>
      <c r="S1202">
        <v>0</v>
      </c>
      <c r="T1202">
        <v>5</v>
      </c>
      <c r="U1202">
        <v>0</v>
      </c>
      <c r="V1202">
        <v>0</v>
      </c>
      <c r="W1202">
        <v>0</v>
      </c>
      <c r="X1202">
        <v>49.10635722089205</v>
      </c>
      <c r="Y1202">
        <v>0</v>
      </c>
      <c r="Z1202">
        <v>0</v>
      </c>
      <c r="AA1202">
        <v>0</v>
      </c>
      <c r="AB1202">
        <v>13.061517793717956</v>
      </c>
      <c r="AC1202">
        <v>0</v>
      </c>
      <c r="AD1202">
        <v>0</v>
      </c>
      <c r="AE1202">
        <v>62.167875014610004</v>
      </c>
    </row>
    <row r="1203" spans="1:31" x14ac:dyDescent="0.25">
      <c r="A1203">
        <v>2124791</v>
      </c>
      <c r="B1203">
        <v>1</v>
      </c>
      <c r="C1203" t="s">
        <v>80</v>
      </c>
      <c r="D1203" t="s">
        <v>87</v>
      </c>
      <c r="E1203" t="s">
        <v>146</v>
      </c>
      <c r="F1203" t="s">
        <v>3731</v>
      </c>
      <c r="G1203" t="s">
        <v>3244</v>
      </c>
      <c r="H1203" t="s">
        <v>143</v>
      </c>
      <c r="I1203" t="s">
        <v>135</v>
      </c>
      <c r="J1203" t="s">
        <v>136</v>
      </c>
      <c r="K1203" t="s">
        <v>137</v>
      </c>
      <c r="L1203" t="s">
        <v>3732</v>
      </c>
      <c r="M1203" t="s">
        <v>3733</v>
      </c>
      <c r="N1203">
        <v>1.773055555</v>
      </c>
      <c r="O1203">
        <v>0</v>
      </c>
      <c r="P1203">
        <v>3527</v>
      </c>
      <c r="Q1203">
        <v>0</v>
      </c>
      <c r="R1203">
        <v>0</v>
      </c>
      <c r="S1203">
        <v>1</v>
      </c>
      <c r="T1203">
        <v>319</v>
      </c>
      <c r="U1203">
        <v>0</v>
      </c>
      <c r="V1203">
        <v>4</v>
      </c>
      <c r="W1203">
        <v>0</v>
      </c>
      <c r="X1203">
        <v>1518.9576654254668</v>
      </c>
      <c r="Y1203">
        <v>0</v>
      </c>
      <c r="Z1203">
        <v>0</v>
      </c>
      <c r="AA1203">
        <v>40.385086031150571</v>
      </c>
      <c r="AB1203">
        <v>478.80507257843948</v>
      </c>
      <c r="AC1203">
        <v>0</v>
      </c>
      <c r="AD1203">
        <v>113.75180870662091</v>
      </c>
      <c r="AE1203">
        <v>2151.8996327416776</v>
      </c>
    </row>
    <row r="1204" spans="1:31" x14ac:dyDescent="0.25">
      <c r="A1204">
        <v>2124934</v>
      </c>
      <c r="B1204">
        <v>1</v>
      </c>
      <c r="C1204" t="s">
        <v>80</v>
      </c>
      <c r="D1204" t="s">
        <v>103</v>
      </c>
      <c r="E1204" t="s">
        <v>224</v>
      </c>
      <c r="F1204" t="s">
        <v>3734</v>
      </c>
      <c r="G1204" t="s">
        <v>142</v>
      </c>
      <c r="H1204" t="s">
        <v>143</v>
      </c>
      <c r="I1204" t="s">
        <v>148</v>
      </c>
      <c r="J1204" t="s">
        <v>136</v>
      </c>
      <c r="K1204" t="s">
        <v>137</v>
      </c>
      <c r="L1204" t="s">
        <v>3735</v>
      </c>
      <c r="M1204" t="s">
        <v>3736</v>
      </c>
      <c r="N1204">
        <v>2.9166666000000001E-2</v>
      </c>
      <c r="O1204">
        <v>0</v>
      </c>
      <c r="P1204">
        <v>1400</v>
      </c>
      <c r="Q1204">
        <v>30</v>
      </c>
      <c r="R1204">
        <v>156</v>
      </c>
      <c r="S1204">
        <v>14</v>
      </c>
      <c r="T1204">
        <v>138</v>
      </c>
      <c r="U1204">
        <v>2</v>
      </c>
      <c r="V1204">
        <v>0</v>
      </c>
      <c r="W1204">
        <v>0</v>
      </c>
      <c r="X1204">
        <v>12.669022639833884</v>
      </c>
      <c r="Y1204">
        <v>0.56610838141608333</v>
      </c>
      <c r="Z1204">
        <v>9.8541543899919191</v>
      </c>
      <c r="AA1204">
        <v>1.4611301812485</v>
      </c>
      <c r="AB1204">
        <v>3.6144831312665846</v>
      </c>
      <c r="AC1204">
        <v>10.133442908347499</v>
      </c>
      <c r="AD1204">
        <v>0</v>
      </c>
      <c r="AE1204">
        <v>38.298341632104467</v>
      </c>
    </row>
    <row r="1205" spans="1:31" x14ac:dyDescent="0.25">
      <c r="A1205">
        <v>2123938</v>
      </c>
      <c r="B1205">
        <v>1</v>
      </c>
      <c r="C1205" t="s">
        <v>80</v>
      </c>
      <c r="D1205" t="s">
        <v>94</v>
      </c>
      <c r="E1205" t="s">
        <v>161</v>
      </c>
      <c r="F1205" t="s">
        <v>3737</v>
      </c>
      <c r="G1205" t="s">
        <v>215</v>
      </c>
      <c r="H1205" t="s">
        <v>134</v>
      </c>
      <c r="I1205" t="s">
        <v>135</v>
      </c>
      <c r="J1205" t="s">
        <v>136</v>
      </c>
      <c r="K1205" t="s">
        <v>137</v>
      </c>
      <c r="L1205" t="s">
        <v>3738</v>
      </c>
      <c r="M1205" t="s">
        <v>3739</v>
      </c>
      <c r="N1205">
        <v>0.73361111099999998</v>
      </c>
      <c r="O1205">
        <v>0</v>
      </c>
      <c r="P1205">
        <v>147</v>
      </c>
      <c r="Q1205">
        <v>0</v>
      </c>
      <c r="R1205">
        <v>10</v>
      </c>
      <c r="S1205">
        <v>0</v>
      </c>
      <c r="T1205">
        <v>18</v>
      </c>
      <c r="U1205">
        <v>0</v>
      </c>
      <c r="V1205">
        <v>0</v>
      </c>
      <c r="W1205">
        <v>0</v>
      </c>
      <c r="X1205">
        <v>11.032807141739573</v>
      </c>
      <c r="Y1205">
        <v>0</v>
      </c>
      <c r="Z1205">
        <v>2.0303821012485002</v>
      </c>
      <c r="AA1205">
        <v>0</v>
      </c>
      <c r="AB1205">
        <v>8.4258710599688857</v>
      </c>
      <c r="AC1205">
        <v>0</v>
      </c>
      <c r="AD1205">
        <v>0</v>
      </c>
      <c r="AE1205">
        <v>21.489060302956958</v>
      </c>
    </row>
    <row r="1206" spans="1:31" x14ac:dyDescent="0.25">
      <c r="A1206">
        <v>2124768</v>
      </c>
      <c r="B1206">
        <v>1</v>
      </c>
      <c r="C1206" t="s">
        <v>81</v>
      </c>
      <c r="D1206" t="s">
        <v>128</v>
      </c>
      <c r="E1206" t="s">
        <v>131</v>
      </c>
      <c r="F1206" t="s">
        <v>3740</v>
      </c>
      <c r="G1206" t="s">
        <v>133</v>
      </c>
      <c r="H1206" t="s">
        <v>134</v>
      </c>
      <c r="I1206" t="s">
        <v>135</v>
      </c>
      <c r="J1206" t="s">
        <v>136</v>
      </c>
      <c r="K1206" t="s">
        <v>137</v>
      </c>
      <c r="L1206" t="s">
        <v>3741</v>
      </c>
      <c r="M1206" t="s">
        <v>3742</v>
      </c>
      <c r="N1206">
        <v>2.5236111110000001</v>
      </c>
      <c r="O1206">
        <v>0</v>
      </c>
      <c r="P1206">
        <v>2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0.89695967086424999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0.89695967086424999</v>
      </c>
    </row>
    <row r="1207" spans="1:31" x14ac:dyDescent="0.25">
      <c r="A1207">
        <v>2124834</v>
      </c>
      <c r="B1207">
        <v>1</v>
      </c>
      <c r="C1207" t="s">
        <v>80</v>
      </c>
      <c r="D1207" t="s">
        <v>85</v>
      </c>
      <c r="E1207" t="s">
        <v>206</v>
      </c>
      <c r="F1207" t="s">
        <v>3743</v>
      </c>
      <c r="G1207" t="s">
        <v>458</v>
      </c>
      <c r="H1207" t="s">
        <v>134</v>
      </c>
      <c r="I1207" t="s">
        <v>135</v>
      </c>
      <c r="J1207" t="s">
        <v>136</v>
      </c>
      <c r="K1207" t="s">
        <v>137</v>
      </c>
      <c r="L1207" t="s">
        <v>3744</v>
      </c>
      <c r="M1207" t="s">
        <v>3745</v>
      </c>
      <c r="N1207">
        <v>1.3047222220000001</v>
      </c>
      <c r="O1207">
        <v>0</v>
      </c>
      <c r="P1207">
        <v>66</v>
      </c>
      <c r="Q1207">
        <v>0</v>
      </c>
      <c r="R1207">
        <v>0</v>
      </c>
      <c r="S1207">
        <v>0</v>
      </c>
      <c r="T1207">
        <v>12</v>
      </c>
      <c r="U1207">
        <v>0</v>
      </c>
      <c r="V1207">
        <v>0</v>
      </c>
      <c r="W1207">
        <v>0</v>
      </c>
      <c r="X1207">
        <v>16.37282254456159</v>
      </c>
      <c r="Y1207">
        <v>0</v>
      </c>
      <c r="Z1207">
        <v>0</v>
      </c>
      <c r="AA1207">
        <v>0</v>
      </c>
      <c r="AB1207">
        <v>18.464631062242603</v>
      </c>
      <c r="AC1207">
        <v>0</v>
      </c>
      <c r="AD1207">
        <v>0</v>
      </c>
      <c r="AE1207">
        <v>34.837453606804189</v>
      </c>
    </row>
    <row r="1208" spans="1:31" x14ac:dyDescent="0.25">
      <c r="A1208">
        <v>2124413</v>
      </c>
      <c r="B1208">
        <v>1</v>
      </c>
      <c r="C1208" t="s">
        <v>81</v>
      </c>
      <c r="D1208" t="s">
        <v>123</v>
      </c>
      <c r="E1208" t="s">
        <v>161</v>
      </c>
      <c r="F1208" t="s">
        <v>3746</v>
      </c>
      <c r="G1208" t="s">
        <v>215</v>
      </c>
      <c r="H1208" t="s">
        <v>134</v>
      </c>
      <c r="I1208" t="s">
        <v>135</v>
      </c>
      <c r="J1208" t="s">
        <v>136</v>
      </c>
      <c r="K1208" t="s">
        <v>137</v>
      </c>
      <c r="L1208" t="s">
        <v>3747</v>
      </c>
      <c r="M1208" t="s">
        <v>3748</v>
      </c>
      <c r="N1208">
        <v>4.2372222219999998</v>
      </c>
      <c r="O1208">
        <v>0</v>
      </c>
      <c r="P1208">
        <v>101</v>
      </c>
      <c r="Q1208">
        <v>0</v>
      </c>
      <c r="R1208">
        <v>15</v>
      </c>
      <c r="S1208">
        <v>0</v>
      </c>
      <c r="T1208">
        <v>12</v>
      </c>
      <c r="U1208">
        <v>0</v>
      </c>
      <c r="V1208">
        <v>0</v>
      </c>
      <c r="W1208">
        <v>0</v>
      </c>
      <c r="X1208">
        <v>86.314624070608119</v>
      </c>
      <c r="Y1208">
        <v>0</v>
      </c>
      <c r="Z1208">
        <v>17.973348129660003</v>
      </c>
      <c r="AA1208">
        <v>0</v>
      </c>
      <c r="AB1208">
        <v>10.734686715092264</v>
      </c>
      <c r="AC1208">
        <v>0</v>
      </c>
      <c r="AD1208">
        <v>0</v>
      </c>
      <c r="AE1208">
        <v>115.02265891536038</v>
      </c>
    </row>
    <row r="1209" spans="1:31" x14ac:dyDescent="0.25">
      <c r="A1209">
        <v>2124642</v>
      </c>
      <c r="B1209">
        <v>1</v>
      </c>
      <c r="C1209" t="s">
        <v>80</v>
      </c>
      <c r="D1209" t="s">
        <v>107</v>
      </c>
      <c r="E1209" t="s">
        <v>174</v>
      </c>
      <c r="F1209" t="s">
        <v>3749</v>
      </c>
      <c r="G1209" t="s">
        <v>458</v>
      </c>
      <c r="H1209" t="s">
        <v>134</v>
      </c>
      <c r="I1209" t="s">
        <v>135</v>
      </c>
      <c r="J1209" t="s">
        <v>136</v>
      </c>
      <c r="K1209" t="s">
        <v>137</v>
      </c>
      <c r="L1209" t="s">
        <v>3750</v>
      </c>
      <c r="M1209" t="s">
        <v>3751</v>
      </c>
      <c r="N1209">
        <v>3.9938888879999999</v>
      </c>
      <c r="O1209">
        <v>0</v>
      </c>
      <c r="P1209">
        <v>78</v>
      </c>
      <c r="Q1209">
        <v>0</v>
      </c>
      <c r="R1209">
        <v>0</v>
      </c>
      <c r="S1209">
        <v>0</v>
      </c>
      <c r="T1209">
        <v>3</v>
      </c>
      <c r="U1209">
        <v>0</v>
      </c>
      <c r="V1209">
        <v>0</v>
      </c>
      <c r="W1209">
        <v>0</v>
      </c>
      <c r="X1209">
        <v>43.185654710503876</v>
      </c>
      <c r="Y1209">
        <v>0</v>
      </c>
      <c r="Z1209">
        <v>0</v>
      </c>
      <c r="AA1209">
        <v>0</v>
      </c>
      <c r="AB1209">
        <v>3.8411398031639425</v>
      </c>
      <c r="AC1209">
        <v>0</v>
      </c>
      <c r="AD1209">
        <v>0</v>
      </c>
      <c r="AE1209">
        <v>47.026794513667816</v>
      </c>
    </row>
    <row r="1210" spans="1:31" x14ac:dyDescent="0.25">
      <c r="A1210">
        <v>2124605</v>
      </c>
      <c r="B1210">
        <v>1</v>
      </c>
      <c r="C1210" t="s">
        <v>80</v>
      </c>
      <c r="D1210" t="s">
        <v>85</v>
      </c>
      <c r="E1210" t="s">
        <v>131</v>
      </c>
      <c r="F1210" t="s">
        <v>3752</v>
      </c>
      <c r="G1210" t="s">
        <v>133</v>
      </c>
      <c r="H1210" t="s">
        <v>134</v>
      </c>
      <c r="I1210" t="s">
        <v>135</v>
      </c>
      <c r="J1210" t="s">
        <v>136</v>
      </c>
      <c r="K1210" t="s">
        <v>137</v>
      </c>
      <c r="L1210" t="s">
        <v>3753</v>
      </c>
      <c r="M1210" t="s">
        <v>3754</v>
      </c>
      <c r="N1210">
        <v>9.4625000000000004</v>
      </c>
      <c r="O1210">
        <v>0</v>
      </c>
      <c r="P1210">
        <v>6</v>
      </c>
      <c r="Q1210">
        <v>0</v>
      </c>
      <c r="R1210">
        <v>0</v>
      </c>
      <c r="S1210">
        <v>0</v>
      </c>
      <c r="T1210">
        <v>1</v>
      </c>
      <c r="U1210">
        <v>0</v>
      </c>
      <c r="V1210">
        <v>0</v>
      </c>
      <c r="W1210">
        <v>0</v>
      </c>
      <c r="X1210">
        <v>17.64301399039833</v>
      </c>
      <c r="Y1210">
        <v>0</v>
      </c>
      <c r="Z1210">
        <v>0</v>
      </c>
      <c r="AA1210">
        <v>0</v>
      </c>
      <c r="AB1210">
        <v>3.0176927433613332</v>
      </c>
      <c r="AC1210">
        <v>0</v>
      </c>
      <c r="AD1210">
        <v>0</v>
      </c>
      <c r="AE1210">
        <v>20.660706733759664</v>
      </c>
    </row>
    <row r="1211" spans="1:31" x14ac:dyDescent="0.25">
      <c r="A1211">
        <v>2124456</v>
      </c>
      <c r="B1211">
        <v>1</v>
      </c>
      <c r="C1211" t="s">
        <v>81</v>
      </c>
      <c r="D1211" t="s">
        <v>127</v>
      </c>
      <c r="E1211" t="s">
        <v>140</v>
      </c>
      <c r="F1211" t="s">
        <v>3755</v>
      </c>
      <c r="G1211" t="s">
        <v>142</v>
      </c>
      <c r="H1211" t="s">
        <v>143</v>
      </c>
      <c r="I1211" t="s">
        <v>135</v>
      </c>
      <c r="J1211" t="s">
        <v>136</v>
      </c>
      <c r="K1211" t="s">
        <v>137</v>
      </c>
      <c r="L1211" t="s">
        <v>3756</v>
      </c>
      <c r="M1211" t="s">
        <v>3757</v>
      </c>
      <c r="N1211">
        <v>0.91388888800000001</v>
      </c>
      <c r="O1211">
        <v>9</v>
      </c>
      <c r="P1211">
        <v>4474</v>
      </c>
      <c r="Q1211">
        <v>578</v>
      </c>
      <c r="R1211">
        <v>405</v>
      </c>
      <c r="S1211">
        <v>52</v>
      </c>
      <c r="T1211">
        <v>475</v>
      </c>
      <c r="U1211">
        <v>15</v>
      </c>
      <c r="V1211">
        <v>2</v>
      </c>
      <c r="W1211">
        <v>2.4154954761239997</v>
      </c>
      <c r="X1211">
        <v>736.88975405442568</v>
      </c>
      <c r="Y1211">
        <v>249.1249651110964</v>
      </c>
      <c r="Z1211">
        <v>102.45432796169959</v>
      </c>
      <c r="AA1211">
        <v>611.24434925421394</v>
      </c>
      <c r="AB1211">
        <v>242.99288484980866</v>
      </c>
      <c r="AC1211">
        <v>976.62043250939996</v>
      </c>
      <c r="AD1211">
        <v>3.743892823321</v>
      </c>
      <c r="AE1211">
        <v>2925.486102040089</v>
      </c>
    </row>
    <row r="1212" spans="1:31" x14ac:dyDescent="0.25">
      <c r="A1212">
        <v>2124780</v>
      </c>
      <c r="B1212">
        <v>1</v>
      </c>
      <c r="C1212" t="s">
        <v>80</v>
      </c>
      <c r="D1212" t="s">
        <v>86</v>
      </c>
      <c r="E1212" t="s">
        <v>161</v>
      </c>
      <c r="F1212" t="s">
        <v>3758</v>
      </c>
      <c r="G1212" t="s">
        <v>235</v>
      </c>
      <c r="H1212" t="s">
        <v>134</v>
      </c>
      <c r="I1212" t="s">
        <v>135</v>
      </c>
      <c r="J1212" t="s">
        <v>136</v>
      </c>
      <c r="K1212" t="s">
        <v>236</v>
      </c>
      <c r="L1212" t="s">
        <v>3759</v>
      </c>
      <c r="M1212" t="s">
        <v>3760</v>
      </c>
      <c r="N1212">
        <v>1.437777777</v>
      </c>
      <c r="O1212">
        <v>0</v>
      </c>
      <c r="P1212">
        <v>276</v>
      </c>
      <c r="Q1212">
        <v>0</v>
      </c>
      <c r="R1212">
        <v>2</v>
      </c>
      <c r="S1212">
        <v>0</v>
      </c>
      <c r="T1212">
        <v>9</v>
      </c>
      <c r="U1212">
        <v>0</v>
      </c>
      <c r="V1212">
        <v>0</v>
      </c>
      <c r="W1212">
        <v>0</v>
      </c>
      <c r="X1212">
        <v>129.34004680046519</v>
      </c>
      <c r="Y1212">
        <v>0</v>
      </c>
      <c r="Z1212">
        <v>0.40126583238373337</v>
      </c>
      <c r="AA1212">
        <v>0</v>
      </c>
      <c r="AB1212">
        <v>41.548036423812604</v>
      </c>
      <c r="AC1212">
        <v>0</v>
      </c>
      <c r="AD1212">
        <v>0</v>
      </c>
      <c r="AE1212">
        <v>171.28934905666154</v>
      </c>
    </row>
    <row r="1213" spans="1:31" x14ac:dyDescent="0.25">
      <c r="A1213">
        <v>2124634</v>
      </c>
      <c r="B1213">
        <v>1</v>
      </c>
      <c r="C1213" t="s">
        <v>80</v>
      </c>
      <c r="D1213" t="s">
        <v>88</v>
      </c>
      <c r="E1213" t="s">
        <v>131</v>
      </c>
      <c r="F1213" t="s">
        <v>3761</v>
      </c>
      <c r="G1213" t="s">
        <v>187</v>
      </c>
      <c r="H1213" t="s">
        <v>134</v>
      </c>
      <c r="I1213" t="s">
        <v>135</v>
      </c>
      <c r="J1213" t="s">
        <v>136</v>
      </c>
      <c r="K1213" t="s">
        <v>137</v>
      </c>
      <c r="L1213" t="s">
        <v>3762</v>
      </c>
      <c r="M1213" t="s">
        <v>3763</v>
      </c>
      <c r="N1213">
        <v>3.2597222220000002</v>
      </c>
      <c r="O1213">
        <v>0</v>
      </c>
      <c r="P1213">
        <v>9</v>
      </c>
      <c r="Q1213">
        <v>0</v>
      </c>
      <c r="R1213">
        <v>0</v>
      </c>
      <c r="S1213">
        <v>0</v>
      </c>
      <c r="T1213">
        <v>1</v>
      </c>
      <c r="U1213">
        <v>0</v>
      </c>
      <c r="V1213">
        <v>0</v>
      </c>
      <c r="W1213">
        <v>0</v>
      </c>
      <c r="X1213">
        <v>5.2975286842363349</v>
      </c>
      <c r="Y1213">
        <v>0</v>
      </c>
      <c r="Z1213">
        <v>0</v>
      </c>
      <c r="AA1213">
        <v>0</v>
      </c>
      <c r="AB1213">
        <v>1.0605633714855001</v>
      </c>
      <c r="AC1213">
        <v>0</v>
      </c>
      <c r="AD1213">
        <v>0</v>
      </c>
      <c r="AE1213">
        <v>6.3580920557218352</v>
      </c>
    </row>
    <row r="1214" spans="1:31" x14ac:dyDescent="0.25">
      <c r="A1214">
        <v>2123970</v>
      </c>
      <c r="B1214">
        <v>1</v>
      </c>
      <c r="C1214" t="s">
        <v>81</v>
      </c>
      <c r="D1214" t="s">
        <v>128</v>
      </c>
      <c r="E1214" t="s">
        <v>131</v>
      </c>
      <c r="F1214" t="s">
        <v>3764</v>
      </c>
      <c r="G1214" t="s">
        <v>152</v>
      </c>
      <c r="H1214" t="s">
        <v>134</v>
      </c>
      <c r="I1214" t="s">
        <v>135</v>
      </c>
      <c r="J1214" t="s">
        <v>136</v>
      </c>
      <c r="K1214" t="s">
        <v>137</v>
      </c>
      <c r="L1214" t="s">
        <v>3765</v>
      </c>
      <c r="M1214" t="s">
        <v>3766</v>
      </c>
      <c r="N1214">
        <v>2.2366666660000001</v>
      </c>
      <c r="O1214">
        <v>0</v>
      </c>
      <c r="P1214">
        <v>1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2.1854430167000003E-3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2.1854430167000003E-3</v>
      </c>
    </row>
    <row r="1215" spans="1:31" x14ac:dyDescent="0.25">
      <c r="A1215">
        <v>2124588</v>
      </c>
      <c r="B1215">
        <v>1</v>
      </c>
      <c r="C1215" t="s">
        <v>81</v>
      </c>
      <c r="D1215" t="s">
        <v>115</v>
      </c>
      <c r="E1215" t="s">
        <v>196</v>
      </c>
      <c r="F1215" t="s">
        <v>925</v>
      </c>
      <c r="G1215" t="s">
        <v>142</v>
      </c>
      <c r="H1215" t="s">
        <v>143</v>
      </c>
      <c r="I1215" t="s">
        <v>135</v>
      </c>
      <c r="J1215" t="s">
        <v>136</v>
      </c>
      <c r="K1215" t="s">
        <v>137</v>
      </c>
      <c r="L1215" t="s">
        <v>3454</v>
      </c>
      <c r="M1215" t="s">
        <v>3767</v>
      </c>
      <c r="N1215">
        <v>3.5733333329999999</v>
      </c>
      <c r="O1215">
        <v>0</v>
      </c>
      <c r="P1215">
        <v>573</v>
      </c>
      <c r="Q1215">
        <v>1</v>
      </c>
      <c r="R1215">
        <v>31</v>
      </c>
      <c r="S1215">
        <v>1</v>
      </c>
      <c r="T1215">
        <v>19</v>
      </c>
      <c r="U1215">
        <v>1</v>
      </c>
      <c r="V1215">
        <v>0</v>
      </c>
      <c r="W1215">
        <v>0</v>
      </c>
      <c r="X1215">
        <v>166.44088637379627</v>
      </c>
      <c r="Y1215">
        <v>14.39031466918045</v>
      </c>
      <c r="Z1215">
        <v>20.705809411458599</v>
      </c>
      <c r="AA1215">
        <v>8.1502272262400002</v>
      </c>
      <c r="AB1215">
        <v>18.334910122038714</v>
      </c>
      <c r="AC1215">
        <v>160.35287912819001</v>
      </c>
      <c r="AD1215">
        <v>0</v>
      </c>
      <c r="AE1215">
        <v>388.37502693090403</v>
      </c>
    </row>
    <row r="1216" spans="1:31" x14ac:dyDescent="0.25">
      <c r="A1216">
        <v>2124757</v>
      </c>
      <c r="B1216">
        <v>1</v>
      </c>
      <c r="C1216" t="s">
        <v>80</v>
      </c>
      <c r="D1216" t="s">
        <v>84</v>
      </c>
      <c r="E1216" t="s">
        <v>131</v>
      </c>
      <c r="F1216" t="s">
        <v>3768</v>
      </c>
      <c r="G1216" t="s">
        <v>152</v>
      </c>
      <c r="H1216" t="s">
        <v>134</v>
      </c>
      <c r="I1216" t="s">
        <v>135</v>
      </c>
      <c r="J1216" t="s">
        <v>136</v>
      </c>
      <c r="K1216" t="s">
        <v>137</v>
      </c>
      <c r="L1216" t="s">
        <v>3769</v>
      </c>
      <c r="M1216" t="s">
        <v>3770</v>
      </c>
      <c r="N1216">
        <v>1.471666666</v>
      </c>
      <c r="O1216">
        <v>0</v>
      </c>
      <c r="P1216">
        <v>5</v>
      </c>
      <c r="Q1216">
        <v>0</v>
      </c>
      <c r="R1216">
        <v>0</v>
      </c>
      <c r="S1216">
        <v>0</v>
      </c>
      <c r="T1216">
        <v>1</v>
      </c>
      <c r="U1216">
        <v>0</v>
      </c>
      <c r="V1216">
        <v>0</v>
      </c>
      <c r="W1216">
        <v>0</v>
      </c>
      <c r="X1216">
        <v>2.3600393617631994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2.3600393617631994</v>
      </c>
    </row>
    <row r="1217" spans="1:31" x14ac:dyDescent="0.25">
      <c r="A1217">
        <v>2124734</v>
      </c>
      <c r="B1217">
        <v>1</v>
      </c>
      <c r="C1217" t="s">
        <v>80</v>
      </c>
      <c r="D1217" t="s">
        <v>103</v>
      </c>
      <c r="E1217" t="s">
        <v>161</v>
      </c>
      <c r="F1217" t="s">
        <v>3771</v>
      </c>
      <c r="G1217" t="s">
        <v>384</v>
      </c>
      <c r="H1217" t="s">
        <v>134</v>
      </c>
      <c r="I1217" t="s">
        <v>135</v>
      </c>
      <c r="J1217" t="s">
        <v>136</v>
      </c>
      <c r="K1217" t="s">
        <v>137</v>
      </c>
      <c r="L1217" t="s">
        <v>3772</v>
      </c>
      <c r="M1217" t="s">
        <v>3773</v>
      </c>
      <c r="N1217">
        <v>1.189444444</v>
      </c>
      <c r="O1217">
        <v>0</v>
      </c>
      <c r="P1217">
        <v>465</v>
      </c>
      <c r="Q1217">
        <v>0</v>
      </c>
      <c r="R1217">
        <v>0</v>
      </c>
      <c r="S1217">
        <v>0</v>
      </c>
      <c r="T1217">
        <v>27</v>
      </c>
      <c r="U1217">
        <v>0</v>
      </c>
      <c r="V1217">
        <v>0</v>
      </c>
      <c r="W1217">
        <v>0</v>
      </c>
      <c r="X1217">
        <v>104.97267672264928</v>
      </c>
      <c r="Y1217">
        <v>0</v>
      </c>
      <c r="Z1217">
        <v>0</v>
      </c>
      <c r="AA1217">
        <v>0</v>
      </c>
      <c r="AB1217">
        <v>28.677493864640581</v>
      </c>
      <c r="AC1217">
        <v>0</v>
      </c>
      <c r="AD1217">
        <v>0</v>
      </c>
      <c r="AE1217">
        <v>133.65017058728986</v>
      </c>
    </row>
    <row r="1218" spans="1:31" x14ac:dyDescent="0.25">
      <c r="A1218">
        <v>2124611</v>
      </c>
      <c r="B1218">
        <v>1</v>
      </c>
      <c r="C1218" t="s">
        <v>80</v>
      </c>
      <c r="D1218" t="s">
        <v>110</v>
      </c>
      <c r="E1218" t="s">
        <v>131</v>
      </c>
      <c r="F1218" t="s">
        <v>3774</v>
      </c>
      <c r="G1218" t="s">
        <v>171</v>
      </c>
      <c r="H1218" t="s">
        <v>134</v>
      </c>
      <c r="I1218" t="s">
        <v>135</v>
      </c>
      <c r="J1218" t="s">
        <v>136</v>
      </c>
      <c r="K1218" t="s">
        <v>137</v>
      </c>
      <c r="L1218" t="s">
        <v>3775</v>
      </c>
      <c r="M1218" t="s">
        <v>3776</v>
      </c>
      <c r="N1218">
        <v>6.1833333330000002</v>
      </c>
      <c r="O1218">
        <v>0</v>
      </c>
      <c r="P1218">
        <v>34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56.663479902882621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56.663479902882621</v>
      </c>
    </row>
    <row r="1219" spans="1:31" x14ac:dyDescent="0.25">
      <c r="A1219">
        <v>2123947</v>
      </c>
      <c r="B1219">
        <v>1</v>
      </c>
      <c r="C1219" t="s">
        <v>80</v>
      </c>
      <c r="D1219" t="s">
        <v>100</v>
      </c>
      <c r="E1219" t="s">
        <v>131</v>
      </c>
      <c r="F1219" t="s">
        <v>3777</v>
      </c>
      <c r="G1219" t="s">
        <v>171</v>
      </c>
      <c r="H1219" t="s">
        <v>134</v>
      </c>
      <c r="I1219" t="s">
        <v>135</v>
      </c>
      <c r="J1219" t="s">
        <v>136</v>
      </c>
      <c r="K1219" t="s">
        <v>137</v>
      </c>
      <c r="L1219" t="s">
        <v>3778</v>
      </c>
      <c r="M1219" t="s">
        <v>3779</v>
      </c>
      <c r="N1219">
        <v>0.64</v>
      </c>
      <c r="O1219">
        <v>0</v>
      </c>
      <c r="P1219">
        <v>1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9.3607858137600003E-2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9.3607858137600003E-2</v>
      </c>
    </row>
    <row r="1220" spans="1:31" x14ac:dyDescent="0.25">
      <c r="A1220">
        <v>2124966</v>
      </c>
      <c r="B1220">
        <v>1</v>
      </c>
      <c r="C1220" t="s">
        <v>80</v>
      </c>
      <c r="D1220" t="s">
        <v>95</v>
      </c>
      <c r="E1220" t="s">
        <v>174</v>
      </c>
      <c r="F1220" t="s">
        <v>3780</v>
      </c>
      <c r="G1220" t="s">
        <v>187</v>
      </c>
      <c r="H1220" t="s">
        <v>134</v>
      </c>
      <c r="I1220" t="s">
        <v>135</v>
      </c>
      <c r="J1220" t="s">
        <v>136</v>
      </c>
      <c r="K1220" t="s">
        <v>137</v>
      </c>
      <c r="L1220" t="s">
        <v>3781</v>
      </c>
      <c r="M1220" t="s">
        <v>3782</v>
      </c>
      <c r="N1220">
        <v>1.4552777770000001</v>
      </c>
      <c r="O1220">
        <v>0</v>
      </c>
      <c r="P1220">
        <v>37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9.9126230738850758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9.9126230738850758</v>
      </c>
    </row>
    <row r="1221" spans="1:31" x14ac:dyDescent="0.25">
      <c r="A1221">
        <v>2123987</v>
      </c>
      <c r="B1221">
        <v>1</v>
      </c>
      <c r="C1221" t="s">
        <v>81</v>
      </c>
      <c r="D1221" t="s">
        <v>115</v>
      </c>
      <c r="E1221" t="s">
        <v>161</v>
      </c>
      <c r="F1221" t="s">
        <v>3783</v>
      </c>
      <c r="G1221" t="s">
        <v>215</v>
      </c>
      <c r="H1221" t="s">
        <v>134</v>
      </c>
      <c r="I1221" t="s">
        <v>135</v>
      </c>
      <c r="J1221" t="s">
        <v>136</v>
      </c>
      <c r="K1221" t="s">
        <v>137</v>
      </c>
      <c r="L1221" t="s">
        <v>3784</v>
      </c>
      <c r="M1221" t="s">
        <v>3785</v>
      </c>
      <c r="N1221">
        <v>2.0830555550000001</v>
      </c>
      <c r="O1221">
        <v>0</v>
      </c>
      <c r="P1221">
        <v>10</v>
      </c>
      <c r="Q1221">
        <v>0</v>
      </c>
      <c r="R1221">
        <v>7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1.6668391813120003</v>
      </c>
      <c r="Y1221">
        <v>0</v>
      </c>
      <c r="Z1221">
        <v>5.8665908249917509</v>
      </c>
      <c r="AA1221">
        <v>0</v>
      </c>
      <c r="AB1221">
        <v>0</v>
      </c>
      <c r="AC1221">
        <v>0</v>
      </c>
      <c r="AD1221">
        <v>0</v>
      </c>
      <c r="AE1221">
        <v>7.5334300063037514</v>
      </c>
    </row>
    <row r="1222" spans="1:31" x14ac:dyDescent="0.25">
      <c r="A1222">
        <v>2124674</v>
      </c>
      <c r="B1222">
        <v>1</v>
      </c>
      <c r="C1222" t="s">
        <v>80</v>
      </c>
      <c r="D1222" t="s">
        <v>103</v>
      </c>
      <c r="E1222" t="s">
        <v>196</v>
      </c>
      <c r="F1222" t="s">
        <v>3261</v>
      </c>
      <c r="G1222" t="s">
        <v>142</v>
      </c>
      <c r="H1222" t="s">
        <v>143</v>
      </c>
      <c r="I1222" t="s">
        <v>135</v>
      </c>
      <c r="J1222" t="s">
        <v>136</v>
      </c>
      <c r="K1222" t="s">
        <v>137</v>
      </c>
      <c r="L1222" t="s">
        <v>3786</v>
      </c>
      <c r="M1222" t="s">
        <v>3787</v>
      </c>
      <c r="N1222">
        <v>0.73194444400000003</v>
      </c>
      <c r="O1222">
        <v>12</v>
      </c>
      <c r="P1222">
        <v>1619</v>
      </c>
      <c r="Q1222">
        <v>6</v>
      </c>
      <c r="R1222">
        <v>245</v>
      </c>
      <c r="S1222">
        <v>12</v>
      </c>
      <c r="T1222">
        <v>172</v>
      </c>
      <c r="U1222">
        <v>0</v>
      </c>
      <c r="V1222">
        <v>0</v>
      </c>
      <c r="W1222">
        <v>4.6556685022703999</v>
      </c>
      <c r="X1222">
        <v>243.18610620627481</v>
      </c>
      <c r="Y1222">
        <v>19.551903467517299</v>
      </c>
      <c r="Z1222">
        <v>67.612625270492757</v>
      </c>
      <c r="AA1222">
        <v>18.627013329424933</v>
      </c>
      <c r="AB1222">
        <v>76.887987776440539</v>
      </c>
      <c r="AC1222">
        <v>0</v>
      </c>
      <c r="AD1222">
        <v>0</v>
      </c>
      <c r="AE1222">
        <v>430.5213045524207</v>
      </c>
    </row>
    <row r="1223" spans="1:31" x14ac:dyDescent="0.25">
      <c r="A1223">
        <v>2124425</v>
      </c>
      <c r="B1223">
        <v>1</v>
      </c>
      <c r="C1223" t="s">
        <v>81</v>
      </c>
      <c r="D1223" t="s">
        <v>115</v>
      </c>
      <c r="E1223" t="s">
        <v>196</v>
      </c>
      <c r="F1223" t="s">
        <v>3788</v>
      </c>
      <c r="G1223" t="s">
        <v>142</v>
      </c>
      <c r="H1223" t="s">
        <v>143</v>
      </c>
      <c r="I1223" t="s">
        <v>148</v>
      </c>
      <c r="J1223" t="s">
        <v>136</v>
      </c>
      <c r="K1223" t="s">
        <v>137</v>
      </c>
      <c r="L1223" t="s">
        <v>3789</v>
      </c>
      <c r="M1223" t="s">
        <v>3790</v>
      </c>
      <c r="N1223">
        <v>8.3333330000000001E-3</v>
      </c>
      <c r="O1223">
        <v>0</v>
      </c>
      <c r="P1223">
        <v>530</v>
      </c>
      <c r="Q1223">
        <v>2</v>
      </c>
      <c r="R1223">
        <v>20</v>
      </c>
      <c r="S1223">
        <v>4</v>
      </c>
      <c r="T1223">
        <v>28</v>
      </c>
      <c r="U1223">
        <v>0</v>
      </c>
      <c r="V1223">
        <v>0</v>
      </c>
      <c r="W1223">
        <v>0</v>
      </c>
      <c r="X1223">
        <v>0.44504791123199966</v>
      </c>
      <c r="Y1223">
        <v>4.3558894730999997E-2</v>
      </c>
      <c r="Z1223">
        <v>7.9876982682750036E-2</v>
      </c>
      <c r="AA1223">
        <v>0.196972113906</v>
      </c>
      <c r="AB1223">
        <v>6.5354384829083345E-2</v>
      </c>
      <c r="AC1223">
        <v>0</v>
      </c>
      <c r="AD1223">
        <v>0</v>
      </c>
      <c r="AE1223">
        <v>0.83081028738083296</v>
      </c>
    </row>
    <row r="1224" spans="1:31" x14ac:dyDescent="0.25">
      <c r="A1224">
        <v>2124920</v>
      </c>
      <c r="B1224">
        <v>1</v>
      </c>
      <c r="C1224" t="s">
        <v>81</v>
      </c>
      <c r="D1224" t="s">
        <v>119</v>
      </c>
      <c r="E1224" t="s">
        <v>131</v>
      </c>
      <c r="F1224" t="s">
        <v>3791</v>
      </c>
      <c r="G1224" t="s">
        <v>152</v>
      </c>
      <c r="H1224" t="s">
        <v>134</v>
      </c>
      <c r="I1224" t="s">
        <v>135</v>
      </c>
      <c r="J1224" t="s">
        <v>136</v>
      </c>
      <c r="K1224" t="s">
        <v>137</v>
      </c>
      <c r="L1224" t="s">
        <v>3792</v>
      </c>
      <c r="M1224" t="s">
        <v>3793</v>
      </c>
      <c r="N1224">
        <v>1.855555555</v>
      </c>
      <c r="O1224">
        <v>0</v>
      </c>
      <c r="P1224">
        <v>1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0.40315615767250002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0.40315615767250002</v>
      </c>
    </row>
    <row r="1225" spans="1:31" x14ac:dyDescent="0.25">
      <c r="A1225">
        <v>2124525</v>
      </c>
      <c r="B1225">
        <v>1</v>
      </c>
      <c r="C1225" t="s">
        <v>80</v>
      </c>
      <c r="D1225" t="s">
        <v>82</v>
      </c>
      <c r="E1225" t="s">
        <v>174</v>
      </c>
      <c r="F1225" t="s">
        <v>3794</v>
      </c>
      <c r="G1225" t="s">
        <v>3795</v>
      </c>
      <c r="H1225" t="s">
        <v>134</v>
      </c>
      <c r="I1225" t="s">
        <v>135</v>
      </c>
      <c r="J1225" t="s">
        <v>136</v>
      </c>
      <c r="K1225" t="s">
        <v>137</v>
      </c>
      <c r="L1225" t="s">
        <v>3796</v>
      </c>
      <c r="M1225" t="s">
        <v>3797</v>
      </c>
      <c r="N1225">
        <v>5.6011111109999998</v>
      </c>
      <c r="O1225">
        <v>0</v>
      </c>
      <c r="P1225">
        <v>96</v>
      </c>
      <c r="Q1225">
        <v>0</v>
      </c>
      <c r="R1225">
        <v>0</v>
      </c>
      <c r="S1225">
        <v>0</v>
      </c>
      <c r="T1225">
        <v>8</v>
      </c>
      <c r="U1225">
        <v>0</v>
      </c>
      <c r="V1225">
        <v>0</v>
      </c>
      <c r="W1225">
        <v>0</v>
      </c>
      <c r="X1225">
        <v>146.8769076630299</v>
      </c>
      <c r="Y1225">
        <v>0</v>
      </c>
      <c r="Z1225">
        <v>0</v>
      </c>
      <c r="AA1225">
        <v>0</v>
      </c>
      <c r="AB1225">
        <v>31.43014087800843</v>
      </c>
      <c r="AC1225">
        <v>0</v>
      </c>
      <c r="AD1225">
        <v>0</v>
      </c>
      <c r="AE1225">
        <v>178.30704854103834</v>
      </c>
    </row>
    <row r="1226" spans="1:31" x14ac:dyDescent="0.25">
      <c r="A1226">
        <v>2123984</v>
      </c>
      <c r="B1226">
        <v>1</v>
      </c>
      <c r="C1226" t="s">
        <v>80</v>
      </c>
      <c r="D1226" t="s">
        <v>90</v>
      </c>
      <c r="E1226" t="s">
        <v>174</v>
      </c>
      <c r="F1226" t="s">
        <v>3798</v>
      </c>
      <c r="G1226" t="s">
        <v>384</v>
      </c>
      <c r="H1226" t="s">
        <v>134</v>
      </c>
      <c r="I1226" t="s">
        <v>135</v>
      </c>
      <c r="J1226" t="s">
        <v>136</v>
      </c>
      <c r="K1226" t="s">
        <v>137</v>
      </c>
      <c r="L1226" t="s">
        <v>3799</v>
      </c>
      <c r="M1226" t="s">
        <v>3800</v>
      </c>
      <c r="N1226">
        <v>5.5972222220000001</v>
      </c>
      <c r="O1226">
        <v>0</v>
      </c>
      <c r="P1226">
        <v>26</v>
      </c>
      <c r="Q1226">
        <v>0</v>
      </c>
      <c r="R1226">
        <v>0</v>
      </c>
      <c r="S1226">
        <v>0</v>
      </c>
      <c r="T1226">
        <v>17</v>
      </c>
      <c r="U1226">
        <v>0</v>
      </c>
      <c r="V1226">
        <v>0</v>
      </c>
      <c r="W1226">
        <v>0</v>
      </c>
      <c r="X1226">
        <v>29.704439605792835</v>
      </c>
      <c r="Y1226">
        <v>0</v>
      </c>
      <c r="Z1226">
        <v>0</v>
      </c>
      <c r="AA1226">
        <v>0</v>
      </c>
      <c r="AB1226">
        <v>47.461672311185936</v>
      </c>
      <c r="AC1226">
        <v>0</v>
      </c>
      <c r="AD1226">
        <v>0</v>
      </c>
      <c r="AE1226">
        <v>77.166111916978764</v>
      </c>
    </row>
    <row r="1227" spans="1:31" x14ac:dyDescent="0.25">
      <c r="A1227">
        <v>2135036</v>
      </c>
      <c r="B1227">
        <v>1</v>
      </c>
      <c r="C1227" t="s">
        <v>80</v>
      </c>
      <c r="D1227" t="s">
        <v>94</v>
      </c>
      <c r="E1227" t="s">
        <v>131</v>
      </c>
      <c r="F1227" t="s">
        <v>3801</v>
      </c>
      <c r="G1227" t="s">
        <v>133</v>
      </c>
      <c r="H1227" t="s">
        <v>134</v>
      </c>
      <c r="I1227" t="s">
        <v>135</v>
      </c>
      <c r="J1227" t="s">
        <v>136</v>
      </c>
      <c r="K1227" t="s">
        <v>137</v>
      </c>
      <c r="L1227" t="s">
        <v>3802</v>
      </c>
      <c r="M1227" t="s">
        <v>3803</v>
      </c>
      <c r="N1227">
        <v>6.12</v>
      </c>
      <c r="O1227">
        <v>0</v>
      </c>
      <c r="P1227">
        <v>17</v>
      </c>
      <c r="Q1227">
        <v>0</v>
      </c>
      <c r="R1227">
        <v>0</v>
      </c>
      <c r="S1227">
        <v>0</v>
      </c>
      <c r="T1227">
        <v>1</v>
      </c>
      <c r="U1227">
        <v>0</v>
      </c>
      <c r="V1227">
        <v>0</v>
      </c>
      <c r="W1227">
        <v>0</v>
      </c>
      <c r="X1227">
        <v>32.917429638963299</v>
      </c>
      <c r="Y1227">
        <v>0</v>
      </c>
      <c r="Z1227">
        <v>0</v>
      </c>
      <c r="AA1227">
        <v>0</v>
      </c>
      <c r="AB1227">
        <v>6.6941369378400006E-2</v>
      </c>
      <c r="AC1227">
        <v>0</v>
      </c>
      <c r="AD1227">
        <v>0</v>
      </c>
      <c r="AE1227">
        <v>32.984371008341697</v>
      </c>
    </row>
    <row r="1228" spans="1:31" x14ac:dyDescent="0.25">
      <c r="A1228">
        <v>2124837</v>
      </c>
      <c r="B1228">
        <v>1</v>
      </c>
      <c r="C1228" t="s">
        <v>80</v>
      </c>
      <c r="D1228" t="s">
        <v>98</v>
      </c>
      <c r="E1228" t="s">
        <v>131</v>
      </c>
      <c r="F1228" t="s">
        <v>3804</v>
      </c>
      <c r="G1228" t="s">
        <v>152</v>
      </c>
      <c r="H1228" t="s">
        <v>134</v>
      </c>
      <c r="I1228" t="s">
        <v>135</v>
      </c>
      <c r="J1228" t="s">
        <v>136</v>
      </c>
      <c r="K1228" t="s">
        <v>137</v>
      </c>
      <c r="L1228" t="s">
        <v>3805</v>
      </c>
      <c r="M1228" t="s">
        <v>3806</v>
      </c>
      <c r="N1228">
        <v>3.011111111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1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0.97934501862632506</v>
      </c>
      <c r="AC1228">
        <v>0</v>
      </c>
      <c r="AD1228">
        <v>0</v>
      </c>
      <c r="AE1228">
        <v>0.97934501862632506</v>
      </c>
    </row>
    <row r="1229" spans="1:31" x14ac:dyDescent="0.25">
      <c r="A1229">
        <v>2124508</v>
      </c>
      <c r="B1229">
        <v>1</v>
      </c>
      <c r="C1229" t="s">
        <v>80</v>
      </c>
      <c r="D1229" t="s">
        <v>90</v>
      </c>
      <c r="E1229" t="s">
        <v>131</v>
      </c>
      <c r="F1229" t="s">
        <v>3807</v>
      </c>
      <c r="G1229" t="s">
        <v>152</v>
      </c>
      <c r="H1229" t="s">
        <v>134</v>
      </c>
      <c r="I1229" t="s">
        <v>135</v>
      </c>
      <c r="J1229" t="s">
        <v>136</v>
      </c>
      <c r="K1229" t="s">
        <v>137</v>
      </c>
      <c r="L1229" t="s">
        <v>3808</v>
      </c>
      <c r="M1229" t="s">
        <v>3809</v>
      </c>
      <c r="N1229">
        <v>7.9936111109999999</v>
      </c>
      <c r="O1229">
        <v>0</v>
      </c>
      <c r="P1229">
        <v>4</v>
      </c>
      <c r="Q1229">
        <v>0</v>
      </c>
      <c r="R1229">
        <v>0</v>
      </c>
      <c r="S1229">
        <v>0</v>
      </c>
      <c r="T1229">
        <v>1</v>
      </c>
      <c r="U1229">
        <v>0</v>
      </c>
      <c r="V1229">
        <v>0</v>
      </c>
      <c r="W1229">
        <v>0</v>
      </c>
      <c r="X1229">
        <v>3.9677869213499002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3.9677869213499002</v>
      </c>
    </row>
    <row r="1230" spans="1:31" x14ac:dyDescent="0.25">
      <c r="A1230">
        <v>2125006</v>
      </c>
      <c r="B1230">
        <v>1</v>
      </c>
      <c r="C1230" t="s">
        <v>80</v>
      </c>
      <c r="D1230" t="s">
        <v>87</v>
      </c>
      <c r="E1230" t="s">
        <v>206</v>
      </c>
      <c r="F1230" t="s">
        <v>3810</v>
      </c>
      <c r="G1230" t="s">
        <v>246</v>
      </c>
      <c r="H1230" t="s">
        <v>134</v>
      </c>
      <c r="I1230" t="s">
        <v>135</v>
      </c>
      <c r="J1230" t="s">
        <v>136</v>
      </c>
      <c r="K1230" t="s">
        <v>137</v>
      </c>
      <c r="L1230" t="s">
        <v>3811</v>
      </c>
      <c r="M1230" t="s">
        <v>3812</v>
      </c>
      <c r="N1230">
        <v>1.0563888880000001</v>
      </c>
      <c r="O1230">
        <v>0</v>
      </c>
      <c r="P1230">
        <v>94</v>
      </c>
      <c r="Q1230">
        <v>0</v>
      </c>
      <c r="R1230">
        <v>0</v>
      </c>
      <c r="S1230">
        <v>0</v>
      </c>
      <c r="T1230">
        <v>16</v>
      </c>
      <c r="U1230">
        <v>0</v>
      </c>
      <c r="V1230">
        <v>0</v>
      </c>
      <c r="W1230">
        <v>0</v>
      </c>
      <c r="X1230">
        <v>26.549611045894029</v>
      </c>
      <c r="Y1230">
        <v>0</v>
      </c>
      <c r="Z1230">
        <v>0</v>
      </c>
      <c r="AA1230">
        <v>0</v>
      </c>
      <c r="AB1230">
        <v>11.608703437196667</v>
      </c>
      <c r="AC1230">
        <v>0</v>
      </c>
      <c r="AD1230">
        <v>0</v>
      </c>
      <c r="AE1230">
        <v>38.158314483090692</v>
      </c>
    </row>
    <row r="1231" spans="1:31" x14ac:dyDescent="0.25">
      <c r="A1231">
        <v>2124608</v>
      </c>
      <c r="B1231">
        <v>1</v>
      </c>
      <c r="C1231" t="s">
        <v>81</v>
      </c>
      <c r="D1231" t="s">
        <v>115</v>
      </c>
      <c r="E1231" t="s">
        <v>146</v>
      </c>
      <c r="F1231" t="s">
        <v>3813</v>
      </c>
      <c r="G1231" t="s">
        <v>167</v>
      </c>
      <c r="H1231" t="s">
        <v>143</v>
      </c>
      <c r="I1231" t="s">
        <v>135</v>
      </c>
      <c r="J1231" t="s">
        <v>136</v>
      </c>
      <c r="K1231" t="s">
        <v>137</v>
      </c>
      <c r="L1231" t="s">
        <v>3814</v>
      </c>
      <c r="M1231" t="s">
        <v>3815</v>
      </c>
      <c r="N1231">
        <v>8.3413888879999991</v>
      </c>
      <c r="O1231">
        <v>0</v>
      </c>
      <c r="P1231">
        <v>201</v>
      </c>
      <c r="Q1231">
        <v>0</v>
      </c>
      <c r="R1231">
        <v>1</v>
      </c>
      <c r="S1231">
        <v>0</v>
      </c>
      <c r="T1231">
        <v>13</v>
      </c>
      <c r="U1231">
        <v>0</v>
      </c>
      <c r="V1231">
        <v>0</v>
      </c>
      <c r="W1231">
        <v>0</v>
      </c>
      <c r="X1231">
        <v>172.26437033014528</v>
      </c>
      <c r="Y1231">
        <v>0</v>
      </c>
      <c r="Z1231">
        <v>1.4756306756000001E-3</v>
      </c>
      <c r="AA1231">
        <v>0</v>
      </c>
      <c r="AB1231">
        <v>28.928638355817711</v>
      </c>
      <c r="AC1231">
        <v>0</v>
      </c>
      <c r="AD1231">
        <v>0</v>
      </c>
      <c r="AE1231">
        <v>201.19448431663858</v>
      </c>
    </row>
    <row r="1232" spans="1:31" x14ac:dyDescent="0.25">
      <c r="A1232">
        <v>2124737</v>
      </c>
      <c r="B1232">
        <v>1</v>
      </c>
      <c r="C1232" t="s">
        <v>81</v>
      </c>
      <c r="D1232" t="s">
        <v>113</v>
      </c>
      <c r="E1232" t="s">
        <v>131</v>
      </c>
      <c r="F1232" t="s">
        <v>3816</v>
      </c>
      <c r="G1232" t="s">
        <v>439</v>
      </c>
      <c r="H1232" t="s">
        <v>134</v>
      </c>
      <c r="I1232" t="s">
        <v>135</v>
      </c>
      <c r="J1232" t="s">
        <v>136</v>
      </c>
      <c r="K1232" t="s">
        <v>137</v>
      </c>
      <c r="L1232" t="s">
        <v>3817</v>
      </c>
      <c r="M1232" t="s">
        <v>3818</v>
      </c>
      <c r="N1232">
        <v>1.0761111109999999</v>
      </c>
      <c r="O1232">
        <v>0</v>
      </c>
      <c r="P1232">
        <v>1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0.32508986427541664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0.32508986427541664</v>
      </c>
    </row>
    <row r="1233" spans="1:31" x14ac:dyDescent="0.25">
      <c r="A1233">
        <v>2124551</v>
      </c>
      <c r="B1233">
        <v>1</v>
      </c>
      <c r="C1233" t="s">
        <v>80</v>
      </c>
      <c r="D1233" t="s">
        <v>103</v>
      </c>
      <c r="E1233" t="s">
        <v>196</v>
      </c>
      <c r="F1233" t="s">
        <v>3819</v>
      </c>
      <c r="G1233" t="s">
        <v>142</v>
      </c>
      <c r="H1233" t="s">
        <v>143</v>
      </c>
      <c r="I1233" t="s">
        <v>135</v>
      </c>
      <c r="J1233" t="s">
        <v>136</v>
      </c>
      <c r="K1233" t="s">
        <v>137</v>
      </c>
      <c r="L1233" t="s">
        <v>3820</v>
      </c>
      <c r="M1233" t="s">
        <v>3821</v>
      </c>
      <c r="N1233">
        <v>1.6430555549999999</v>
      </c>
      <c r="O1233">
        <v>0</v>
      </c>
      <c r="P1233">
        <v>27</v>
      </c>
      <c r="Q1233">
        <v>0</v>
      </c>
      <c r="R1233">
        <v>1</v>
      </c>
      <c r="S1233">
        <v>12</v>
      </c>
      <c r="T1233">
        <v>24</v>
      </c>
      <c r="U1233">
        <v>9</v>
      </c>
      <c r="V1233">
        <v>1</v>
      </c>
      <c r="W1233">
        <v>0</v>
      </c>
      <c r="X1233">
        <v>22.812971166950419</v>
      </c>
      <c r="Y1233">
        <v>0</v>
      </c>
      <c r="Z1233">
        <v>8.6752467000000003E-5</v>
      </c>
      <c r="AA1233">
        <v>205.55047751939733</v>
      </c>
      <c r="AB1233">
        <v>55.651469840177825</v>
      </c>
      <c r="AC1233">
        <v>629.57225425132401</v>
      </c>
      <c r="AD1233">
        <v>68.616614662819998</v>
      </c>
      <c r="AE1233">
        <v>982.20387419313658</v>
      </c>
    </row>
    <row r="1234" spans="1:31" x14ac:dyDescent="0.25">
      <c r="A1234">
        <v>2124694</v>
      </c>
      <c r="B1234">
        <v>1</v>
      </c>
      <c r="C1234" t="s">
        <v>81</v>
      </c>
      <c r="D1234" t="s">
        <v>128</v>
      </c>
      <c r="E1234" t="s">
        <v>131</v>
      </c>
      <c r="F1234" t="s">
        <v>3822</v>
      </c>
      <c r="G1234" t="s">
        <v>152</v>
      </c>
      <c r="H1234" t="s">
        <v>134</v>
      </c>
      <c r="I1234" t="s">
        <v>135</v>
      </c>
      <c r="J1234" t="s">
        <v>136</v>
      </c>
      <c r="K1234" t="s">
        <v>137</v>
      </c>
      <c r="L1234" t="s">
        <v>3823</v>
      </c>
      <c r="M1234" t="s">
        <v>3824</v>
      </c>
      <c r="N1234">
        <v>2.980277777</v>
      </c>
      <c r="O1234">
        <v>0</v>
      </c>
      <c r="P1234">
        <v>4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1.8346095404722251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1.8346095404722251</v>
      </c>
    </row>
    <row r="1235" spans="1:31" x14ac:dyDescent="0.25">
      <c r="A1235">
        <v>2124843</v>
      </c>
      <c r="B1235">
        <v>1</v>
      </c>
      <c r="C1235" t="s">
        <v>80</v>
      </c>
      <c r="D1235" t="s">
        <v>97</v>
      </c>
      <c r="E1235" t="s">
        <v>146</v>
      </c>
      <c r="F1235" t="s">
        <v>3825</v>
      </c>
      <c r="G1235" t="s">
        <v>167</v>
      </c>
      <c r="H1235" t="s">
        <v>143</v>
      </c>
      <c r="I1235" t="s">
        <v>135</v>
      </c>
      <c r="J1235" t="s">
        <v>136</v>
      </c>
      <c r="K1235" t="s">
        <v>137</v>
      </c>
      <c r="L1235" t="s">
        <v>3826</v>
      </c>
      <c r="M1235" t="s">
        <v>3827</v>
      </c>
      <c r="N1235">
        <v>3.826944444</v>
      </c>
      <c r="O1235">
        <v>0</v>
      </c>
      <c r="P1235">
        <v>137</v>
      </c>
      <c r="Q1235">
        <v>0</v>
      </c>
      <c r="R1235">
        <v>13</v>
      </c>
      <c r="S1235">
        <v>0</v>
      </c>
      <c r="T1235">
        <v>13</v>
      </c>
      <c r="U1235">
        <v>0</v>
      </c>
      <c r="V1235">
        <v>0</v>
      </c>
      <c r="W1235">
        <v>0</v>
      </c>
      <c r="X1235">
        <v>222.48150454109384</v>
      </c>
      <c r="Y1235">
        <v>0</v>
      </c>
      <c r="Z1235">
        <v>27.153932355761356</v>
      </c>
      <c r="AA1235">
        <v>0</v>
      </c>
      <c r="AB1235">
        <v>22.254197486978239</v>
      </c>
      <c r="AC1235">
        <v>0</v>
      </c>
      <c r="AD1235">
        <v>0</v>
      </c>
      <c r="AE1235">
        <v>271.88963438383342</v>
      </c>
    </row>
    <row r="1236" spans="1:31" x14ac:dyDescent="0.25">
      <c r="A1236">
        <v>2124614</v>
      </c>
      <c r="B1236">
        <v>1</v>
      </c>
      <c r="C1236" t="s">
        <v>80</v>
      </c>
      <c r="D1236" t="s">
        <v>97</v>
      </c>
      <c r="E1236" t="s">
        <v>140</v>
      </c>
      <c r="F1236" t="s">
        <v>3828</v>
      </c>
      <c r="G1236" t="s">
        <v>142</v>
      </c>
      <c r="H1236" t="s">
        <v>143</v>
      </c>
      <c r="I1236" t="s">
        <v>135</v>
      </c>
      <c r="J1236" t="s">
        <v>136</v>
      </c>
      <c r="K1236" t="s">
        <v>137</v>
      </c>
      <c r="L1236" t="s">
        <v>3829</v>
      </c>
      <c r="M1236" t="s">
        <v>3830</v>
      </c>
      <c r="N1236">
        <v>0.18444444400000001</v>
      </c>
      <c r="O1236">
        <v>15</v>
      </c>
      <c r="P1236">
        <v>9195</v>
      </c>
      <c r="Q1236">
        <v>2</v>
      </c>
      <c r="R1236">
        <v>391</v>
      </c>
      <c r="S1236">
        <v>21</v>
      </c>
      <c r="T1236">
        <v>897</v>
      </c>
      <c r="U1236">
        <v>0</v>
      </c>
      <c r="V1236">
        <v>2</v>
      </c>
      <c r="W1236">
        <v>29.749867049590801</v>
      </c>
      <c r="X1236">
        <v>612.92487938124032</v>
      </c>
      <c r="Y1236">
        <v>0.21780514730882222</v>
      </c>
      <c r="Z1236">
        <v>27.502684748763716</v>
      </c>
      <c r="AA1236">
        <v>97.46428847803999</v>
      </c>
      <c r="AB1236">
        <v>210.19255216500952</v>
      </c>
      <c r="AC1236">
        <v>0</v>
      </c>
      <c r="AD1236">
        <v>2.9819214802591993</v>
      </c>
      <c r="AE1236">
        <v>981.03399845021227</v>
      </c>
    </row>
    <row r="1237" spans="1:31" x14ac:dyDescent="0.25">
      <c r="A1237">
        <v>2124422</v>
      </c>
      <c r="B1237">
        <v>1</v>
      </c>
      <c r="C1237" t="s">
        <v>80</v>
      </c>
      <c r="D1237" t="s">
        <v>97</v>
      </c>
      <c r="E1237" t="s">
        <v>196</v>
      </c>
      <c r="F1237" t="s">
        <v>3831</v>
      </c>
      <c r="G1237" t="s">
        <v>142</v>
      </c>
      <c r="H1237" t="s">
        <v>143</v>
      </c>
      <c r="I1237" t="s">
        <v>135</v>
      </c>
      <c r="J1237" t="s">
        <v>136</v>
      </c>
      <c r="K1237" t="s">
        <v>137</v>
      </c>
      <c r="L1237" t="s">
        <v>3832</v>
      </c>
      <c r="M1237" t="s">
        <v>3833</v>
      </c>
      <c r="N1237">
        <v>2.0347222220000001</v>
      </c>
      <c r="O1237">
        <v>2</v>
      </c>
      <c r="P1237">
        <v>604</v>
      </c>
      <c r="Q1237">
        <v>2</v>
      </c>
      <c r="R1237">
        <v>181</v>
      </c>
      <c r="S1237">
        <v>1</v>
      </c>
      <c r="T1237">
        <v>95</v>
      </c>
      <c r="U1237">
        <v>0</v>
      </c>
      <c r="V1237">
        <v>0</v>
      </c>
      <c r="W1237">
        <v>2.5155434267359</v>
      </c>
      <c r="X1237">
        <v>456.32974971585082</v>
      </c>
      <c r="Y1237">
        <v>2.5086680878825947</v>
      </c>
      <c r="Z1237">
        <v>145.70968061913234</v>
      </c>
      <c r="AA1237">
        <v>21.755169085375336</v>
      </c>
      <c r="AB1237">
        <v>183.56851900837356</v>
      </c>
      <c r="AC1237">
        <v>0</v>
      </c>
      <c r="AD1237">
        <v>0</v>
      </c>
      <c r="AE1237">
        <v>812.38732994335055</v>
      </c>
    </row>
    <row r="1238" spans="1:31" x14ac:dyDescent="0.25">
      <c r="A1238">
        <v>2124777</v>
      </c>
      <c r="B1238">
        <v>1</v>
      </c>
      <c r="C1238" t="s">
        <v>80</v>
      </c>
      <c r="D1238" t="s">
        <v>107</v>
      </c>
      <c r="E1238" t="s">
        <v>196</v>
      </c>
      <c r="F1238" t="s">
        <v>1348</v>
      </c>
      <c r="G1238" t="s">
        <v>142</v>
      </c>
      <c r="H1238" t="s">
        <v>143</v>
      </c>
      <c r="I1238" t="s">
        <v>135</v>
      </c>
      <c r="J1238" t="s">
        <v>136</v>
      </c>
      <c r="K1238" t="s">
        <v>137</v>
      </c>
      <c r="L1238" t="s">
        <v>3834</v>
      </c>
      <c r="M1238" t="s">
        <v>3835</v>
      </c>
      <c r="N1238">
        <v>2.2819444440000001</v>
      </c>
      <c r="O1238">
        <v>1</v>
      </c>
      <c r="P1238">
        <v>1753</v>
      </c>
      <c r="Q1238">
        <v>0</v>
      </c>
      <c r="R1238">
        <v>1</v>
      </c>
      <c r="S1238">
        <v>0</v>
      </c>
      <c r="T1238">
        <v>71</v>
      </c>
      <c r="U1238">
        <v>0</v>
      </c>
      <c r="V1238">
        <v>2</v>
      </c>
      <c r="W1238">
        <v>37.430177087042246</v>
      </c>
      <c r="X1238">
        <v>568.19183601000827</v>
      </c>
      <c r="Y1238">
        <v>0</v>
      </c>
      <c r="Z1238">
        <v>0.18840838625400003</v>
      </c>
      <c r="AA1238">
        <v>0</v>
      </c>
      <c r="AB1238">
        <v>128.41998577636431</v>
      </c>
      <c r="AC1238">
        <v>0</v>
      </c>
      <c r="AD1238">
        <v>4.8108085116524997</v>
      </c>
      <c r="AE1238">
        <v>739.04121577132128</v>
      </c>
    </row>
    <row r="1239" spans="1:31" x14ac:dyDescent="0.25">
      <c r="A1239">
        <v>2124445</v>
      </c>
      <c r="B1239">
        <v>1</v>
      </c>
      <c r="C1239" t="s">
        <v>80</v>
      </c>
      <c r="D1239" t="s">
        <v>104</v>
      </c>
      <c r="E1239" t="s">
        <v>196</v>
      </c>
      <c r="F1239" t="s">
        <v>3836</v>
      </c>
      <c r="G1239" t="s">
        <v>142</v>
      </c>
      <c r="H1239" t="s">
        <v>143</v>
      </c>
      <c r="I1239" t="s">
        <v>135</v>
      </c>
      <c r="J1239" t="s">
        <v>136</v>
      </c>
      <c r="K1239" t="s">
        <v>137</v>
      </c>
      <c r="L1239" t="s">
        <v>3837</v>
      </c>
      <c r="M1239" t="s">
        <v>3838</v>
      </c>
      <c r="N1239">
        <v>8.0277776999999995E-2</v>
      </c>
      <c r="O1239">
        <v>4</v>
      </c>
      <c r="P1239">
        <v>1662</v>
      </c>
      <c r="Q1239">
        <v>10</v>
      </c>
      <c r="R1239">
        <v>17</v>
      </c>
      <c r="S1239">
        <v>15</v>
      </c>
      <c r="T1239">
        <v>180</v>
      </c>
      <c r="U1239">
        <v>3</v>
      </c>
      <c r="V1239">
        <v>0</v>
      </c>
      <c r="W1239">
        <v>2.29332099942E-2</v>
      </c>
      <c r="X1239">
        <v>29.987436149694457</v>
      </c>
      <c r="Y1239">
        <v>0.30656998219975834</v>
      </c>
      <c r="Z1239">
        <v>0.12116888972180835</v>
      </c>
      <c r="AA1239">
        <v>34.673279625783579</v>
      </c>
      <c r="AB1239">
        <v>8.4427130972448747</v>
      </c>
      <c r="AC1239">
        <v>4.7828459266493999</v>
      </c>
      <c r="AD1239">
        <v>0</v>
      </c>
      <c r="AE1239">
        <v>78.336946881288071</v>
      </c>
    </row>
    <row r="1240" spans="1:31" x14ac:dyDescent="0.25">
      <c r="A1240">
        <v>2124714</v>
      </c>
      <c r="B1240">
        <v>1</v>
      </c>
      <c r="C1240" t="s">
        <v>80</v>
      </c>
      <c r="D1240" t="s">
        <v>96</v>
      </c>
      <c r="E1240" t="s">
        <v>131</v>
      </c>
      <c r="F1240" t="s">
        <v>3839</v>
      </c>
      <c r="G1240" t="s">
        <v>133</v>
      </c>
      <c r="H1240" t="s">
        <v>134</v>
      </c>
      <c r="I1240" t="s">
        <v>135</v>
      </c>
      <c r="J1240" t="s">
        <v>136</v>
      </c>
      <c r="K1240" t="s">
        <v>137</v>
      </c>
      <c r="L1240" t="s">
        <v>3840</v>
      </c>
      <c r="M1240" t="s">
        <v>3841</v>
      </c>
      <c r="N1240">
        <v>3.8941666659999998</v>
      </c>
      <c r="O1240">
        <v>0</v>
      </c>
      <c r="P1240">
        <v>1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3.1030464586777491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3.1030464586777491</v>
      </c>
    </row>
    <row r="1241" spans="1:31" x14ac:dyDescent="0.25">
      <c r="A1241">
        <v>2124677</v>
      </c>
      <c r="B1241">
        <v>1</v>
      </c>
      <c r="C1241" t="s">
        <v>80</v>
      </c>
      <c r="D1241" t="s">
        <v>103</v>
      </c>
      <c r="E1241" t="s">
        <v>131</v>
      </c>
      <c r="F1241" t="s">
        <v>3842</v>
      </c>
      <c r="G1241" t="s">
        <v>152</v>
      </c>
      <c r="H1241" t="s">
        <v>134</v>
      </c>
      <c r="I1241" t="s">
        <v>135</v>
      </c>
      <c r="J1241" t="s">
        <v>136</v>
      </c>
      <c r="K1241" t="s">
        <v>137</v>
      </c>
      <c r="L1241" t="s">
        <v>3843</v>
      </c>
      <c r="M1241" t="s">
        <v>3844</v>
      </c>
      <c r="N1241">
        <v>4.9124999999999996</v>
      </c>
      <c r="O1241">
        <v>0</v>
      </c>
      <c r="P1241">
        <v>1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2.6153147121381668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2.6153147121381668</v>
      </c>
    </row>
    <row r="1242" spans="1:31" x14ac:dyDescent="0.25">
      <c r="A1242">
        <v>2124528</v>
      </c>
      <c r="B1242">
        <v>1</v>
      </c>
      <c r="C1242" t="s">
        <v>80</v>
      </c>
      <c r="D1242" t="s">
        <v>105</v>
      </c>
      <c r="E1242" t="s">
        <v>206</v>
      </c>
      <c r="F1242" t="s">
        <v>3845</v>
      </c>
      <c r="G1242" t="s">
        <v>300</v>
      </c>
      <c r="H1242" t="s">
        <v>134</v>
      </c>
      <c r="I1242" t="s">
        <v>135</v>
      </c>
      <c r="J1242" t="s">
        <v>3</v>
      </c>
      <c r="K1242" t="s">
        <v>137</v>
      </c>
      <c r="L1242" t="s">
        <v>3846</v>
      </c>
      <c r="M1242" t="s">
        <v>3847</v>
      </c>
      <c r="N1242">
        <v>4.1900000000000004</v>
      </c>
      <c r="O1242">
        <v>0</v>
      </c>
      <c r="P1242">
        <v>9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7.7898556284669178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7.7898556284669178</v>
      </c>
    </row>
    <row r="1243" spans="1:31" x14ac:dyDescent="0.25">
      <c r="A1243">
        <v>2124462</v>
      </c>
      <c r="B1243">
        <v>1</v>
      </c>
      <c r="C1243" t="s">
        <v>80</v>
      </c>
      <c r="D1243" t="s">
        <v>97</v>
      </c>
      <c r="E1243" t="s">
        <v>146</v>
      </c>
      <c r="F1243" t="s">
        <v>3848</v>
      </c>
      <c r="G1243" t="s">
        <v>3849</v>
      </c>
      <c r="H1243" t="s">
        <v>143</v>
      </c>
      <c r="I1243" t="s">
        <v>135</v>
      </c>
      <c r="J1243" t="s">
        <v>136</v>
      </c>
      <c r="K1243" t="s">
        <v>137</v>
      </c>
      <c r="L1243" t="s">
        <v>3850</v>
      </c>
      <c r="M1243" t="s">
        <v>3851</v>
      </c>
      <c r="N1243">
        <v>6.3438888880000004</v>
      </c>
      <c r="O1243">
        <v>4</v>
      </c>
      <c r="P1243">
        <v>748</v>
      </c>
      <c r="Q1243">
        <v>0</v>
      </c>
      <c r="R1243">
        <v>14</v>
      </c>
      <c r="S1243">
        <v>4</v>
      </c>
      <c r="T1243">
        <v>39</v>
      </c>
      <c r="U1243">
        <v>0</v>
      </c>
      <c r="V1243">
        <v>0</v>
      </c>
      <c r="W1243">
        <v>251.26907379194705</v>
      </c>
      <c r="X1243">
        <v>1847.9122568077664</v>
      </c>
      <c r="Y1243">
        <v>0</v>
      </c>
      <c r="Z1243">
        <v>71.551855044906645</v>
      </c>
      <c r="AA1243">
        <v>363.61598721718826</v>
      </c>
      <c r="AB1243">
        <v>255.94278436233171</v>
      </c>
      <c r="AC1243">
        <v>0</v>
      </c>
      <c r="AD1243">
        <v>0</v>
      </c>
      <c r="AE1243">
        <v>2790.2919572241399</v>
      </c>
    </row>
    <row r="1244" spans="1:31" x14ac:dyDescent="0.25">
      <c r="A1244">
        <v>2124883</v>
      </c>
      <c r="B1244">
        <v>1</v>
      </c>
      <c r="C1244" t="s">
        <v>80</v>
      </c>
      <c r="D1244" t="s">
        <v>97</v>
      </c>
      <c r="E1244" t="s">
        <v>161</v>
      </c>
      <c r="F1244" t="s">
        <v>3852</v>
      </c>
      <c r="G1244" t="s">
        <v>215</v>
      </c>
      <c r="H1244" t="s">
        <v>134</v>
      </c>
      <c r="I1244" t="s">
        <v>135</v>
      </c>
      <c r="J1244" t="s">
        <v>136</v>
      </c>
      <c r="K1244" t="s">
        <v>137</v>
      </c>
      <c r="L1244" t="s">
        <v>3853</v>
      </c>
      <c r="M1244" t="s">
        <v>3854</v>
      </c>
      <c r="N1244">
        <v>1.571388888</v>
      </c>
      <c r="O1244">
        <v>0</v>
      </c>
      <c r="P1244">
        <v>448</v>
      </c>
      <c r="Q1244">
        <v>0</v>
      </c>
      <c r="R1244">
        <v>7</v>
      </c>
      <c r="S1244">
        <v>0</v>
      </c>
      <c r="T1244">
        <v>40</v>
      </c>
      <c r="U1244">
        <v>0</v>
      </c>
      <c r="V1244">
        <v>0</v>
      </c>
      <c r="W1244">
        <v>0</v>
      </c>
      <c r="X1244">
        <v>245.92575054350684</v>
      </c>
      <c r="Y1244">
        <v>0</v>
      </c>
      <c r="Z1244">
        <v>2.2264511206262001</v>
      </c>
      <c r="AA1244">
        <v>0</v>
      </c>
      <c r="AB1244">
        <v>78.702185616179221</v>
      </c>
      <c r="AC1244">
        <v>0</v>
      </c>
      <c r="AD1244">
        <v>0</v>
      </c>
      <c r="AE1244">
        <v>326.85438728031227</v>
      </c>
    </row>
    <row r="1245" spans="1:31" x14ac:dyDescent="0.25">
      <c r="A1245">
        <v>2124548</v>
      </c>
      <c r="B1245">
        <v>1</v>
      </c>
      <c r="C1245" t="s">
        <v>80</v>
      </c>
      <c r="D1245" t="s">
        <v>94</v>
      </c>
      <c r="E1245" t="s">
        <v>174</v>
      </c>
      <c r="F1245" t="s">
        <v>3855</v>
      </c>
      <c r="G1245" t="s">
        <v>2524</v>
      </c>
      <c r="H1245" t="s">
        <v>134</v>
      </c>
      <c r="I1245" t="s">
        <v>135</v>
      </c>
      <c r="J1245" t="s">
        <v>136</v>
      </c>
      <c r="K1245" t="s">
        <v>137</v>
      </c>
      <c r="L1245" t="s">
        <v>3856</v>
      </c>
      <c r="M1245" t="s">
        <v>3857</v>
      </c>
      <c r="N1245">
        <v>1.5633333330000001</v>
      </c>
      <c r="O1245">
        <v>0</v>
      </c>
      <c r="P1245">
        <v>28</v>
      </c>
      <c r="Q1245">
        <v>0</v>
      </c>
      <c r="R1245">
        <v>1</v>
      </c>
      <c r="S1245">
        <v>0</v>
      </c>
      <c r="T1245">
        <v>6</v>
      </c>
      <c r="U1245">
        <v>0</v>
      </c>
      <c r="V1245">
        <v>0</v>
      </c>
      <c r="W1245">
        <v>0</v>
      </c>
      <c r="X1245">
        <v>13.596153042047998</v>
      </c>
      <c r="Y1245">
        <v>0</v>
      </c>
      <c r="Z1245">
        <v>2.37946018685E-2</v>
      </c>
      <c r="AA1245">
        <v>0</v>
      </c>
      <c r="AB1245">
        <v>3.3038136117058334</v>
      </c>
      <c r="AC1245">
        <v>0</v>
      </c>
      <c r="AD1245">
        <v>0</v>
      </c>
      <c r="AE1245">
        <v>16.923761255622331</v>
      </c>
    </row>
    <row r="1246" spans="1:31" x14ac:dyDescent="0.25">
      <c r="A1246">
        <v>2124797</v>
      </c>
      <c r="B1246">
        <v>1</v>
      </c>
      <c r="C1246" t="s">
        <v>81</v>
      </c>
      <c r="D1246" t="s">
        <v>127</v>
      </c>
      <c r="E1246" t="s">
        <v>161</v>
      </c>
      <c r="F1246" t="s">
        <v>3858</v>
      </c>
      <c r="G1246" t="s">
        <v>215</v>
      </c>
      <c r="H1246" t="s">
        <v>134</v>
      </c>
      <c r="I1246" t="s">
        <v>135</v>
      </c>
      <c r="J1246" t="s">
        <v>136</v>
      </c>
      <c r="K1246" t="s">
        <v>137</v>
      </c>
      <c r="L1246" t="s">
        <v>3859</v>
      </c>
      <c r="M1246" t="s">
        <v>3860</v>
      </c>
      <c r="N1246">
        <v>4.8988888880000001</v>
      </c>
      <c r="O1246">
        <v>0</v>
      </c>
      <c r="P1246">
        <v>168</v>
      </c>
      <c r="Q1246">
        <v>0</v>
      </c>
      <c r="R1246">
        <v>1</v>
      </c>
      <c r="S1246">
        <v>0</v>
      </c>
      <c r="T1246">
        <v>14</v>
      </c>
      <c r="U1246">
        <v>0</v>
      </c>
      <c r="V1246">
        <v>0</v>
      </c>
      <c r="W1246">
        <v>0</v>
      </c>
      <c r="X1246">
        <v>224.60724841907572</v>
      </c>
      <c r="Y1246">
        <v>0</v>
      </c>
      <c r="Z1246">
        <v>9.6207881551733349E-2</v>
      </c>
      <c r="AA1246">
        <v>0</v>
      </c>
      <c r="AB1246">
        <v>32.789667488661287</v>
      </c>
      <c r="AC1246">
        <v>0</v>
      </c>
      <c r="AD1246">
        <v>0</v>
      </c>
      <c r="AE1246">
        <v>257.49312378928875</v>
      </c>
    </row>
    <row r="1247" spans="1:31" x14ac:dyDescent="0.25">
      <c r="A1247">
        <v>2124442</v>
      </c>
      <c r="B1247">
        <v>1</v>
      </c>
      <c r="C1247" t="s">
        <v>80</v>
      </c>
      <c r="D1247" t="s">
        <v>101</v>
      </c>
      <c r="E1247" t="s">
        <v>146</v>
      </c>
      <c r="F1247" t="s">
        <v>3861</v>
      </c>
      <c r="G1247" t="s">
        <v>167</v>
      </c>
      <c r="H1247" t="s">
        <v>143</v>
      </c>
      <c r="I1247" t="s">
        <v>135</v>
      </c>
      <c r="J1247" t="s">
        <v>136</v>
      </c>
      <c r="K1247" t="s">
        <v>137</v>
      </c>
      <c r="L1247" t="s">
        <v>3862</v>
      </c>
      <c r="M1247" t="s">
        <v>3863</v>
      </c>
      <c r="N1247">
        <v>2.679444444</v>
      </c>
      <c r="O1247">
        <v>0</v>
      </c>
      <c r="P1247">
        <v>22</v>
      </c>
      <c r="Q1247">
        <v>0</v>
      </c>
      <c r="R1247">
        <v>0</v>
      </c>
      <c r="S1247">
        <v>0</v>
      </c>
      <c r="T1247">
        <v>5</v>
      </c>
      <c r="U1247">
        <v>0</v>
      </c>
      <c r="V1247">
        <v>0</v>
      </c>
      <c r="W1247">
        <v>0</v>
      </c>
      <c r="X1247">
        <v>25.118453429152638</v>
      </c>
      <c r="Y1247">
        <v>0</v>
      </c>
      <c r="Z1247">
        <v>0</v>
      </c>
      <c r="AA1247">
        <v>0</v>
      </c>
      <c r="AB1247">
        <v>3.4024142155050332</v>
      </c>
      <c r="AC1247">
        <v>0</v>
      </c>
      <c r="AD1247">
        <v>0</v>
      </c>
      <c r="AE1247">
        <v>28.52086764465767</v>
      </c>
    </row>
    <row r="1248" spans="1:31" x14ac:dyDescent="0.25">
      <c r="A1248">
        <v>2124903</v>
      </c>
      <c r="B1248">
        <v>1</v>
      </c>
      <c r="C1248" t="s">
        <v>81</v>
      </c>
      <c r="D1248" t="s">
        <v>119</v>
      </c>
      <c r="E1248" t="s">
        <v>131</v>
      </c>
      <c r="F1248" t="s">
        <v>3864</v>
      </c>
      <c r="G1248" t="s">
        <v>152</v>
      </c>
      <c r="H1248" t="s">
        <v>134</v>
      </c>
      <c r="I1248" t="s">
        <v>135</v>
      </c>
      <c r="J1248" t="s">
        <v>136</v>
      </c>
      <c r="K1248" t="s">
        <v>137</v>
      </c>
      <c r="L1248" t="s">
        <v>3865</v>
      </c>
      <c r="M1248" t="s">
        <v>3866</v>
      </c>
      <c r="N1248">
        <v>1.5305555550000001</v>
      </c>
      <c r="O1248">
        <v>0</v>
      </c>
      <c r="P1248">
        <v>1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0.38878823875833335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0.38878823875833335</v>
      </c>
    </row>
    <row r="1249" spans="1:31" x14ac:dyDescent="0.25">
      <c r="A1249">
        <v>2123964</v>
      </c>
      <c r="B1249">
        <v>1</v>
      </c>
      <c r="C1249" t="s">
        <v>80</v>
      </c>
      <c r="D1249" t="s">
        <v>90</v>
      </c>
      <c r="E1249" t="s">
        <v>174</v>
      </c>
      <c r="F1249" t="s">
        <v>3867</v>
      </c>
      <c r="G1249" t="s">
        <v>458</v>
      </c>
      <c r="H1249" t="s">
        <v>134</v>
      </c>
      <c r="I1249" t="s">
        <v>135</v>
      </c>
      <c r="J1249" t="s">
        <v>136</v>
      </c>
      <c r="K1249" t="s">
        <v>137</v>
      </c>
      <c r="L1249" t="s">
        <v>3868</v>
      </c>
      <c r="M1249" t="s">
        <v>3869</v>
      </c>
      <c r="N1249">
        <v>4.0083333330000004</v>
      </c>
      <c r="O1249">
        <v>0</v>
      </c>
      <c r="P1249">
        <v>305</v>
      </c>
      <c r="Q1249">
        <v>0</v>
      </c>
      <c r="R1249">
        <v>0</v>
      </c>
      <c r="S1249">
        <v>0</v>
      </c>
      <c r="T1249">
        <v>10</v>
      </c>
      <c r="U1249">
        <v>0</v>
      </c>
      <c r="V1249">
        <v>0</v>
      </c>
      <c r="W1249">
        <v>0</v>
      </c>
      <c r="X1249">
        <v>214.0780777686424</v>
      </c>
      <c r="Y1249">
        <v>0</v>
      </c>
      <c r="Z1249">
        <v>0</v>
      </c>
      <c r="AA1249">
        <v>0</v>
      </c>
      <c r="AB1249">
        <v>7.4152251170580561</v>
      </c>
      <c r="AC1249">
        <v>0</v>
      </c>
      <c r="AD1249">
        <v>0</v>
      </c>
      <c r="AE1249">
        <v>221.49330288570044</v>
      </c>
    </row>
    <row r="1250" spans="1:31" x14ac:dyDescent="0.25">
      <c r="A1250">
        <v>2124989</v>
      </c>
      <c r="B1250">
        <v>1</v>
      </c>
      <c r="C1250" t="s">
        <v>80</v>
      </c>
      <c r="D1250" t="s">
        <v>99</v>
      </c>
      <c r="E1250" t="s">
        <v>131</v>
      </c>
      <c r="F1250" t="s">
        <v>3870</v>
      </c>
      <c r="G1250" t="s">
        <v>152</v>
      </c>
      <c r="H1250" t="s">
        <v>134</v>
      </c>
      <c r="I1250" t="s">
        <v>135</v>
      </c>
      <c r="J1250" t="s">
        <v>136</v>
      </c>
      <c r="K1250" t="s">
        <v>137</v>
      </c>
      <c r="L1250" t="s">
        <v>3871</v>
      </c>
      <c r="M1250" t="s">
        <v>3872</v>
      </c>
      <c r="N1250">
        <v>2.8708333330000002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1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0.72412902350419173</v>
      </c>
      <c r="AC1250">
        <v>0</v>
      </c>
      <c r="AD1250">
        <v>0</v>
      </c>
      <c r="AE1250">
        <v>0.72412902350419173</v>
      </c>
    </row>
    <row r="1251" spans="1:31" x14ac:dyDescent="0.25">
      <c r="A1251">
        <v>2124697</v>
      </c>
      <c r="B1251">
        <v>1</v>
      </c>
      <c r="C1251" t="s">
        <v>80</v>
      </c>
      <c r="D1251" t="s">
        <v>103</v>
      </c>
      <c r="E1251" t="s">
        <v>196</v>
      </c>
      <c r="F1251" t="s">
        <v>3873</v>
      </c>
      <c r="G1251" t="s">
        <v>142</v>
      </c>
      <c r="H1251" t="s">
        <v>143</v>
      </c>
      <c r="I1251" t="s">
        <v>135</v>
      </c>
      <c r="J1251" t="s">
        <v>136</v>
      </c>
      <c r="K1251" t="s">
        <v>137</v>
      </c>
      <c r="L1251" t="s">
        <v>3874</v>
      </c>
      <c r="M1251" t="s">
        <v>3875</v>
      </c>
      <c r="N1251">
        <v>1.4172222219999999</v>
      </c>
      <c r="O1251">
        <v>0</v>
      </c>
      <c r="P1251">
        <v>27</v>
      </c>
      <c r="Q1251">
        <v>0</v>
      </c>
      <c r="R1251">
        <v>1</v>
      </c>
      <c r="S1251">
        <v>12</v>
      </c>
      <c r="T1251">
        <v>24</v>
      </c>
      <c r="U1251">
        <v>9</v>
      </c>
      <c r="V1251">
        <v>1</v>
      </c>
      <c r="W1251">
        <v>0</v>
      </c>
      <c r="X1251">
        <v>19.076500009127233</v>
      </c>
      <c r="Y1251">
        <v>0</v>
      </c>
      <c r="Z1251">
        <v>7.4511718400000016E-5</v>
      </c>
      <c r="AA1251">
        <v>173.58024975409381</v>
      </c>
      <c r="AB1251">
        <v>47.149798059128521</v>
      </c>
      <c r="AC1251">
        <v>517.73226998278733</v>
      </c>
      <c r="AD1251">
        <v>54.858919629028662</v>
      </c>
      <c r="AE1251">
        <v>812.39781194588386</v>
      </c>
    </row>
    <row r="1252" spans="1:31" x14ac:dyDescent="0.25">
      <c r="A1252">
        <v>2124803</v>
      </c>
      <c r="B1252">
        <v>1</v>
      </c>
      <c r="C1252" t="s">
        <v>81</v>
      </c>
      <c r="D1252" t="s">
        <v>123</v>
      </c>
      <c r="E1252" t="s">
        <v>146</v>
      </c>
      <c r="F1252" t="s">
        <v>3876</v>
      </c>
      <c r="G1252" t="s">
        <v>3244</v>
      </c>
      <c r="H1252" t="s">
        <v>143</v>
      </c>
      <c r="I1252" t="s">
        <v>135</v>
      </c>
      <c r="J1252" t="s">
        <v>136</v>
      </c>
      <c r="K1252" t="s">
        <v>137</v>
      </c>
      <c r="L1252" t="s">
        <v>3877</v>
      </c>
      <c r="M1252" t="s">
        <v>3878</v>
      </c>
      <c r="N1252">
        <v>2.4883333329999999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123</v>
      </c>
      <c r="U1252">
        <v>0</v>
      </c>
      <c r="V1252">
        <v>4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242.87615232618606</v>
      </c>
      <c r="AC1252">
        <v>0</v>
      </c>
      <c r="AD1252">
        <v>44.564256173689124</v>
      </c>
      <c r="AE1252">
        <v>287.44040849987516</v>
      </c>
    </row>
    <row r="1253" spans="1:31" x14ac:dyDescent="0.25">
      <c r="A1253">
        <v>2124517</v>
      </c>
      <c r="B1253">
        <v>1</v>
      </c>
      <c r="C1253" t="s">
        <v>80</v>
      </c>
      <c r="D1253" t="s">
        <v>83</v>
      </c>
      <c r="E1253" t="s">
        <v>131</v>
      </c>
      <c r="F1253" t="s">
        <v>3879</v>
      </c>
      <c r="G1253" t="s">
        <v>152</v>
      </c>
      <c r="H1253" t="s">
        <v>134</v>
      </c>
      <c r="I1253" t="s">
        <v>135</v>
      </c>
      <c r="J1253" t="s">
        <v>136</v>
      </c>
      <c r="K1253" t="s">
        <v>137</v>
      </c>
      <c r="L1253" t="s">
        <v>3880</v>
      </c>
      <c r="M1253" t="s">
        <v>3881</v>
      </c>
      <c r="N1253">
        <v>2.0180555550000001</v>
      </c>
      <c r="O1253">
        <v>0</v>
      </c>
      <c r="P1253">
        <v>1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0.28215151278599998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0.28215151278599998</v>
      </c>
    </row>
    <row r="1254" spans="1:31" x14ac:dyDescent="0.25">
      <c r="A1254">
        <v>2124494</v>
      </c>
      <c r="B1254">
        <v>1</v>
      </c>
      <c r="C1254" t="s">
        <v>80</v>
      </c>
      <c r="D1254" t="s">
        <v>106</v>
      </c>
      <c r="E1254" t="s">
        <v>140</v>
      </c>
      <c r="F1254" t="s">
        <v>3882</v>
      </c>
      <c r="G1254" t="s">
        <v>142</v>
      </c>
      <c r="H1254" t="s">
        <v>143</v>
      </c>
      <c r="I1254" t="s">
        <v>135</v>
      </c>
      <c r="J1254" t="s">
        <v>136</v>
      </c>
      <c r="K1254" t="s">
        <v>137</v>
      </c>
      <c r="L1254" t="s">
        <v>3883</v>
      </c>
      <c r="M1254" t="s">
        <v>3884</v>
      </c>
      <c r="N1254">
        <v>0.67555555499999997</v>
      </c>
      <c r="O1254">
        <v>0</v>
      </c>
      <c r="P1254">
        <v>1600</v>
      </c>
      <c r="Q1254">
        <v>0</v>
      </c>
      <c r="R1254">
        <v>0</v>
      </c>
      <c r="S1254">
        <v>2</v>
      </c>
      <c r="T1254">
        <v>55</v>
      </c>
      <c r="U1254">
        <v>0</v>
      </c>
      <c r="V1254">
        <v>0</v>
      </c>
      <c r="W1254">
        <v>0</v>
      </c>
      <c r="X1254">
        <v>207.67693628982173</v>
      </c>
      <c r="Y1254">
        <v>0</v>
      </c>
      <c r="Z1254">
        <v>0</v>
      </c>
      <c r="AA1254">
        <v>1.8260649365775334</v>
      </c>
      <c r="AB1254">
        <v>51.146982206210659</v>
      </c>
      <c r="AC1254">
        <v>0</v>
      </c>
      <c r="AD1254">
        <v>0</v>
      </c>
      <c r="AE1254">
        <v>260.64998343260993</v>
      </c>
    </row>
    <row r="1255" spans="1:31" x14ac:dyDescent="0.25">
      <c r="A1255">
        <v>2123993</v>
      </c>
      <c r="B1255">
        <v>1</v>
      </c>
      <c r="C1255" t="s">
        <v>80</v>
      </c>
      <c r="D1255" t="s">
        <v>103</v>
      </c>
      <c r="E1255" t="s">
        <v>140</v>
      </c>
      <c r="F1255" t="s">
        <v>3885</v>
      </c>
      <c r="G1255" t="s">
        <v>142</v>
      </c>
      <c r="H1255" t="s">
        <v>143</v>
      </c>
      <c r="I1255" t="s">
        <v>135</v>
      </c>
      <c r="J1255" t="s">
        <v>136</v>
      </c>
      <c r="K1255" t="s">
        <v>137</v>
      </c>
      <c r="L1255" t="s">
        <v>3886</v>
      </c>
      <c r="M1255" t="s">
        <v>3887</v>
      </c>
      <c r="N1255">
        <v>0.28416666600000001</v>
      </c>
      <c r="O1255">
        <v>0</v>
      </c>
      <c r="P1255">
        <v>4801</v>
      </c>
      <c r="Q1255">
        <v>6</v>
      </c>
      <c r="R1255">
        <v>34</v>
      </c>
      <c r="S1255">
        <v>13</v>
      </c>
      <c r="T1255">
        <v>352</v>
      </c>
      <c r="U1255">
        <v>26</v>
      </c>
      <c r="V1255">
        <v>1</v>
      </c>
      <c r="W1255">
        <v>0</v>
      </c>
      <c r="X1255">
        <v>204.67538455916099</v>
      </c>
      <c r="Y1255">
        <v>37.871897709458445</v>
      </c>
      <c r="Z1255">
        <v>2.075487643832167</v>
      </c>
      <c r="AA1255">
        <v>82.847711498016679</v>
      </c>
      <c r="AB1255">
        <v>67.531708401124618</v>
      </c>
      <c r="AC1255">
        <v>376.58616660723027</v>
      </c>
      <c r="AD1255">
        <v>2.7939834573750004</v>
      </c>
      <c r="AE1255">
        <v>774.38233987619822</v>
      </c>
    </row>
    <row r="1256" spans="1:31" x14ac:dyDescent="0.25">
      <c r="A1256">
        <v>2124477</v>
      </c>
      <c r="B1256">
        <v>1</v>
      </c>
      <c r="C1256" t="s">
        <v>80</v>
      </c>
      <c r="D1256" t="s">
        <v>104</v>
      </c>
      <c r="E1256" t="s">
        <v>196</v>
      </c>
      <c r="F1256" t="s">
        <v>3888</v>
      </c>
      <c r="G1256" t="s">
        <v>142</v>
      </c>
      <c r="H1256" t="s">
        <v>143</v>
      </c>
      <c r="I1256" t="s">
        <v>135</v>
      </c>
      <c r="J1256" t="s">
        <v>136</v>
      </c>
      <c r="K1256" t="s">
        <v>137</v>
      </c>
      <c r="L1256" t="s">
        <v>3889</v>
      </c>
      <c r="M1256" t="s">
        <v>3890</v>
      </c>
      <c r="N1256">
        <v>0.79833333299999998</v>
      </c>
      <c r="O1256">
        <v>3</v>
      </c>
      <c r="P1256">
        <v>115</v>
      </c>
      <c r="Q1256">
        <v>18</v>
      </c>
      <c r="R1256">
        <v>225</v>
      </c>
      <c r="S1256">
        <v>9</v>
      </c>
      <c r="T1256">
        <v>54</v>
      </c>
      <c r="U1256">
        <v>4</v>
      </c>
      <c r="V1256">
        <v>0</v>
      </c>
      <c r="W1256">
        <v>26.341271282792196</v>
      </c>
      <c r="X1256">
        <v>26.320262997852787</v>
      </c>
      <c r="Y1256">
        <v>28.89913719127188</v>
      </c>
      <c r="Z1256">
        <v>43.81210812042611</v>
      </c>
      <c r="AA1256">
        <v>34.674031413652898</v>
      </c>
      <c r="AB1256">
        <v>52.536963663567498</v>
      </c>
      <c r="AC1256">
        <v>379.21489949089164</v>
      </c>
      <c r="AD1256">
        <v>0</v>
      </c>
      <c r="AE1256">
        <v>591.79867416045499</v>
      </c>
    </row>
    <row r="1257" spans="1:31" x14ac:dyDescent="0.25">
      <c r="A1257">
        <v>2125012</v>
      </c>
      <c r="B1257">
        <v>1</v>
      </c>
      <c r="C1257" t="s">
        <v>80</v>
      </c>
      <c r="D1257" t="s">
        <v>94</v>
      </c>
      <c r="E1257" t="s">
        <v>131</v>
      </c>
      <c r="F1257" t="s">
        <v>3891</v>
      </c>
      <c r="G1257" t="s">
        <v>133</v>
      </c>
      <c r="H1257" t="s">
        <v>134</v>
      </c>
      <c r="I1257" t="s">
        <v>135</v>
      </c>
      <c r="J1257" t="s">
        <v>136</v>
      </c>
      <c r="K1257" t="s">
        <v>137</v>
      </c>
      <c r="L1257" t="s">
        <v>3892</v>
      </c>
      <c r="M1257" t="s">
        <v>3893</v>
      </c>
      <c r="N1257">
        <v>5.3255555550000002</v>
      </c>
      <c r="O1257">
        <v>0</v>
      </c>
      <c r="P1257">
        <v>4</v>
      </c>
      <c r="Q1257">
        <v>0</v>
      </c>
      <c r="R1257">
        <v>0</v>
      </c>
      <c r="S1257">
        <v>0</v>
      </c>
      <c r="T1257">
        <v>3</v>
      </c>
      <c r="U1257">
        <v>0</v>
      </c>
      <c r="V1257">
        <v>0</v>
      </c>
      <c r="W1257">
        <v>0</v>
      </c>
      <c r="X1257">
        <v>6.4686421128666014</v>
      </c>
      <c r="Y1257">
        <v>0</v>
      </c>
      <c r="Z1257">
        <v>0</v>
      </c>
      <c r="AA1257">
        <v>0</v>
      </c>
      <c r="AB1257">
        <v>5.871049779556059</v>
      </c>
      <c r="AC1257">
        <v>0</v>
      </c>
      <c r="AD1257">
        <v>0</v>
      </c>
      <c r="AE1257">
        <v>12.33969189242266</v>
      </c>
    </row>
    <row r="1258" spans="1:31" x14ac:dyDescent="0.25">
      <c r="A1258">
        <v>2124763</v>
      </c>
      <c r="B1258">
        <v>1</v>
      </c>
      <c r="C1258" t="s">
        <v>81</v>
      </c>
      <c r="D1258" t="s">
        <v>112</v>
      </c>
      <c r="E1258" t="s">
        <v>146</v>
      </c>
      <c r="F1258" t="s">
        <v>3894</v>
      </c>
      <c r="G1258" t="s">
        <v>167</v>
      </c>
      <c r="H1258" t="s">
        <v>143</v>
      </c>
      <c r="I1258" t="s">
        <v>135</v>
      </c>
      <c r="J1258" t="s">
        <v>136</v>
      </c>
      <c r="K1258" t="s">
        <v>137</v>
      </c>
      <c r="L1258" t="s">
        <v>3895</v>
      </c>
      <c r="M1258" t="s">
        <v>3896</v>
      </c>
      <c r="N1258">
        <v>1.9580555550000001</v>
      </c>
      <c r="O1258">
        <v>0</v>
      </c>
      <c r="P1258">
        <v>67</v>
      </c>
      <c r="Q1258">
        <v>0</v>
      </c>
      <c r="R1258">
        <v>3</v>
      </c>
      <c r="S1258">
        <v>0</v>
      </c>
      <c r="T1258">
        <v>2</v>
      </c>
      <c r="U1258">
        <v>0</v>
      </c>
      <c r="V1258">
        <v>0</v>
      </c>
      <c r="W1258">
        <v>0</v>
      </c>
      <c r="X1258">
        <v>9.6777748997981341</v>
      </c>
      <c r="Y1258">
        <v>0</v>
      </c>
      <c r="Z1258">
        <v>0.55241537104920002</v>
      </c>
      <c r="AA1258">
        <v>0</v>
      </c>
      <c r="AB1258">
        <v>0.15801709473680001</v>
      </c>
      <c r="AC1258">
        <v>0</v>
      </c>
      <c r="AD1258">
        <v>0</v>
      </c>
      <c r="AE1258">
        <v>10.388207365584135</v>
      </c>
    </row>
    <row r="1259" spans="1:31" x14ac:dyDescent="0.25">
      <c r="A1259">
        <v>2124680</v>
      </c>
      <c r="B1259">
        <v>1</v>
      </c>
      <c r="C1259" t="s">
        <v>80</v>
      </c>
      <c r="D1259" t="s">
        <v>93</v>
      </c>
      <c r="E1259" t="s">
        <v>161</v>
      </c>
      <c r="F1259" t="s">
        <v>3897</v>
      </c>
      <c r="G1259" t="s">
        <v>235</v>
      </c>
      <c r="H1259" t="s">
        <v>134</v>
      </c>
      <c r="I1259" t="s">
        <v>135</v>
      </c>
      <c r="J1259" t="s">
        <v>136</v>
      </c>
      <c r="K1259" t="s">
        <v>236</v>
      </c>
      <c r="L1259" t="s">
        <v>3898</v>
      </c>
      <c r="M1259" t="s">
        <v>3899</v>
      </c>
      <c r="N1259">
        <v>3.0166666659999999</v>
      </c>
      <c r="O1259">
        <v>0</v>
      </c>
      <c r="P1259">
        <v>85</v>
      </c>
      <c r="Q1259">
        <v>0</v>
      </c>
      <c r="R1259">
        <v>9</v>
      </c>
      <c r="S1259">
        <v>0</v>
      </c>
      <c r="T1259">
        <v>10</v>
      </c>
      <c r="U1259">
        <v>0</v>
      </c>
      <c r="V1259">
        <v>0</v>
      </c>
      <c r="W1259">
        <v>0</v>
      </c>
      <c r="X1259">
        <v>31.908621179852958</v>
      </c>
      <c r="Y1259">
        <v>0</v>
      </c>
      <c r="Z1259">
        <v>3.2345697937499995</v>
      </c>
      <c r="AA1259">
        <v>0</v>
      </c>
      <c r="AB1259">
        <v>5.9569969191200016</v>
      </c>
      <c r="AC1259">
        <v>0</v>
      </c>
      <c r="AD1259">
        <v>0</v>
      </c>
      <c r="AE1259">
        <v>41.100187892722957</v>
      </c>
    </row>
    <row r="1260" spans="1:31" x14ac:dyDescent="0.25">
      <c r="A1260">
        <v>2124617</v>
      </c>
      <c r="B1260">
        <v>1</v>
      </c>
      <c r="C1260" t="s">
        <v>80</v>
      </c>
      <c r="D1260" t="s">
        <v>93</v>
      </c>
      <c r="E1260" t="s">
        <v>140</v>
      </c>
      <c r="F1260" t="s">
        <v>3900</v>
      </c>
      <c r="G1260" t="s">
        <v>142</v>
      </c>
      <c r="H1260" t="s">
        <v>143</v>
      </c>
      <c r="I1260" t="s">
        <v>135</v>
      </c>
      <c r="J1260" t="s">
        <v>136</v>
      </c>
      <c r="K1260" t="s">
        <v>137</v>
      </c>
      <c r="L1260" t="s">
        <v>3901</v>
      </c>
      <c r="M1260" t="s">
        <v>3902</v>
      </c>
      <c r="N1260">
        <v>0.82583333299999995</v>
      </c>
      <c r="O1260">
        <v>5</v>
      </c>
      <c r="P1260">
        <v>4190</v>
      </c>
      <c r="Q1260">
        <v>100</v>
      </c>
      <c r="R1260">
        <v>757</v>
      </c>
      <c r="S1260">
        <v>24</v>
      </c>
      <c r="T1260">
        <v>918</v>
      </c>
      <c r="U1260">
        <v>7</v>
      </c>
      <c r="V1260">
        <v>0</v>
      </c>
      <c r="W1260">
        <v>3.00685290550435</v>
      </c>
      <c r="X1260">
        <v>587.94606444292367</v>
      </c>
      <c r="Y1260">
        <v>284.66476602267841</v>
      </c>
      <c r="Z1260">
        <v>190.90719701032012</v>
      </c>
      <c r="AA1260">
        <v>181.66401833474418</v>
      </c>
      <c r="AB1260">
        <v>432.56486385664982</v>
      </c>
      <c r="AC1260">
        <v>459.1333303653177</v>
      </c>
      <c r="AD1260">
        <v>0</v>
      </c>
      <c r="AE1260">
        <v>2139.8870929381383</v>
      </c>
    </row>
    <row r="1261" spans="1:31" x14ac:dyDescent="0.25">
      <c r="A1261">
        <v>2135045</v>
      </c>
      <c r="B1261">
        <v>1</v>
      </c>
      <c r="C1261" t="s">
        <v>80</v>
      </c>
      <c r="D1261" t="s">
        <v>104</v>
      </c>
      <c r="E1261" t="s">
        <v>131</v>
      </c>
      <c r="F1261" t="s">
        <v>3903</v>
      </c>
      <c r="G1261" t="s">
        <v>152</v>
      </c>
      <c r="H1261" t="s">
        <v>134</v>
      </c>
      <c r="I1261" t="s">
        <v>135</v>
      </c>
      <c r="J1261" t="s">
        <v>136</v>
      </c>
      <c r="K1261" t="s">
        <v>137</v>
      </c>
      <c r="L1261" t="s">
        <v>3904</v>
      </c>
      <c r="M1261" t="s">
        <v>3905</v>
      </c>
      <c r="N1261">
        <v>1.865</v>
      </c>
      <c r="O1261">
        <v>0</v>
      </c>
      <c r="P1261">
        <v>5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1.4804440603351752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1.4804440603351752</v>
      </c>
    </row>
    <row r="1262" spans="1:31" x14ac:dyDescent="0.25">
      <c r="A1262">
        <v>2124972</v>
      </c>
      <c r="B1262">
        <v>1</v>
      </c>
      <c r="C1262" t="s">
        <v>80</v>
      </c>
      <c r="D1262" t="s">
        <v>96</v>
      </c>
      <c r="E1262" t="s">
        <v>206</v>
      </c>
      <c r="F1262" t="s">
        <v>3906</v>
      </c>
      <c r="G1262" t="s">
        <v>246</v>
      </c>
      <c r="H1262" t="s">
        <v>134</v>
      </c>
      <c r="I1262" t="s">
        <v>135</v>
      </c>
      <c r="J1262" t="s">
        <v>136</v>
      </c>
      <c r="K1262" t="s">
        <v>137</v>
      </c>
      <c r="L1262" t="s">
        <v>3907</v>
      </c>
      <c r="M1262" t="s">
        <v>3908</v>
      </c>
      <c r="N1262">
        <v>2.1488888880000001</v>
      </c>
      <c r="O1262">
        <v>0</v>
      </c>
      <c r="P1262">
        <v>18</v>
      </c>
      <c r="Q1262">
        <v>0</v>
      </c>
      <c r="R1262">
        <v>0</v>
      </c>
      <c r="S1262">
        <v>0</v>
      </c>
      <c r="T1262">
        <v>2</v>
      </c>
      <c r="U1262">
        <v>0</v>
      </c>
      <c r="V1262">
        <v>0</v>
      </c>
      <c r="W1262">
        <v>0</v>
      </c>
      <c r="X1262">
        <v>13.128821164959863</v>
      </c>
      <c r="Y1262">
        <v>0</v>
      </c>
      <c r="Z1262">
        <v>0</v>
      </c>
      <c r="AA1262">
        <v>0</v>
      </c>
      <c r="AB1262">
        <v>5.6610058217522257</v>
      </c>
      <c r="AC1262">
        <v>0</v>
      </c>
      <c r="AD1262">
        <v>0</v>
      </c>
      <c r="AE1262">
        <v>18.78982698671209</v>
      </c>
    </row>
    <row r="1263" spans="1:31" x14ac:dyDescent="0.25">
      <c r="A1263">
        <v>2125018</v>
      </c>
      <c r="B1263">
        <v>1</v>
      </c>
      <c r="C1263" t="s">
        <v>80</v>
      </c>
      <c r="D1263" t="s">
        <v>97</v>
      </c>
      <c r="E1263" t="s">
        <v>146</v>
      </c>
      <c r="F1263" t="s">
        <v>3825</v>
      </c>
      <c r="G1263" t="s">
        <v>167</v>
      </c>
      <c r="H1263" t="s">
        <v>143</v>
      </c>
      <c r="I1263" t="s">
        <v>135</v>
      </c>
      <c r="J1263" t="s">
        <v>136</v>
      </c>
      <c r="K1263" t="s">
        <v>137</v>
      </c>
      <c r="L1263" t="s">
        <v>3909</v>
      </c>
      <c r="M1263" t="s">
        <v>3910</v>
      </c>
      <c r="N1263">
        <v>2.0669444440000002</v>
      </c>
      <c r="O1263">
        <v>0</v>
      </c>
      <c r="P1263">
        <v>137</v>
      </c>
      <c r="Q1263">
        <v>0</v>
      </c>
      <c r="R1263">
        <v>13</v>
      </c>
      <c r="S1263">
        <v>0</v>
      </c>
      <c r="T1263">
        <v>13</v>
      </c>
      <c r="U1263">
        <v>0</v>
      </c>
      <c r="V1263">
        <v>0</v>
      </c>
      <c r="W1263">
        <v>0</v>
      </c>
      <c r="X1263">
        <v>128.60563240335449</v>
      </c>
      <c r="Y1263">
        <v>0</v>
      </c>
      <c r="Z1263">
        <v>11.476757851564319</v>
      </c>
      <c r="AA1263">
        <v>0</v>
      </c>
      <c r="AB1263">
        <v>8.609835650675743</v>
      </c>
      <c r="AC1263">
        <v>0</v>
      </c>
      <c r="AD1263">
        <v>0</v>
      </c>
      <c r="AE1263">
        <v>148.69222590559454</v>
      </c>
    </row>
    <row r="1264" spans="1:31" x14ac:dyDescent="0.25">
      <c r="A1264">
        <v>2124720</v>
      </c>
      <c r="B1264">
        <v>1</v>
      </c>
      <c r="C1264" t="s">
        <v>81</v>
      </c>
      <c r="D1264" t="s">
        <v>127</v>
      </c>
      <c r="E1264" t="s">
        <v>131</v>
      </c>
      <c r="F1264" t="s">
        <v>3911</v>
      </c>
      <c r="G1264" t="s">
        <v>231</v>
      </c>
      <c r="H1264" t="s">
        <v>134</v>
      </c>
      <c r="I1264" t="s">
        <v>135</v>
      </c>
      <c r="J1264" t="s">
        <v>136</v>
      </c>
      <c r="K1264" t="s">
        <v>137</v>
      </c>
      <c r="L1264" t="s">
        <v>3912</v>
      </c>
      <c r="M1264" t="s">
        <v>3913</v>
      </c>
      <c r="N1264">
        <v>3.7969444440000002</v>
      </c>
      <c r="O1264">
        <v>0</v>
      </c>
      <c r="P1264">
        <v>1</v>
      </c>
      <c r="Q1264">
        <v>0</v>
      </c>
      <c r="R1264">
        <v>1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1.6506485339546249</v>
      </c>
      <c r="Y1264">
        <v>0</v>
      </c>
      <c r="Z1264">
        <v>1.8786022496864998</v>
      </c>
      <c r="AA1264">
        <v>0</v>
      </c>
      <c r="AB1264">
        <v>0</v>
      </c>
      <c r="AC1264">
        <v>0</v>
      </c>
      <c r="AD1264">
        <v>0</v>
      </c>
      <c r="AE1264">
        <v>3.5292507836411247</v>
      </c>
    </row>
    <row r="1265" spans="1:31" x14ac:dyDescent="0.25">
      <c r="A1265">
        <v>2124886</v>
      </c>
      <c r="B1265">
        <v>1</v>
      </c>
      <c r="C1265" t="s">
        <v>81</v>
      </c>
      <c r="D1265" t="s">
        <v>113</v>
      </c>
      <c r="E1265" t="s">
        <v>131</v>
      </c>
      <c r="F1265" t="s">
        <v>3914</v>
      </c>
      <c r="G1265" t="s">
        <v>152</v>
      </c>
      <c r="H1265" t="s">
        <v>134</v>
      </c>
      <c r="I1265" t="s">
        <v>135</v>
      </c>
      <c r="J1265" t="s">
        <v>136</v>
      </c>
      <c r="K1265" t="s">
        <v>137</v>
      </c>
      <c r="L1265" t="s">
        <v>3915</v>
      </c>
      <c r="M1265" t="s">
        <v>3916</v>
      </c>
      <c r="N1265">
        <v>1.925277777</v>
      </c>
      <c r="O1265">
        <v>0</v>
      </c>
      <c r="P1265">
        <v>1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0.27792799538255003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0.27792799538255003</v>
      </c>
    </row>
    <row r="1266" spans="1:31" x14ac:dyDescent="0.25">
      <c r="A1266">
        <v>2124743</v>
      </c>
      <c r="B1266">
        <v>1</v>
      </c>
      <c r="C1266" t="s">
        <v>80</v>
      </c>
      <c r="D1266" t="s">
        <v>102</v>
      </c>
      <c r="E1266" t="s">
        <v>146</v>
      </c>
      <c r="F1266" t="s">
        <v>3917</v>
      </c>
      <c r="G1266" t="s">
        <v>142</v>
      </c>
      <c r="H1266" t="s">
        <v>143</v>
      </c>
      <c r="I1266" t="s">
        <v>135</v>
      </c>
      <c r="J1266" t="s">
        <v>136</v>
      </c>
      <c r="K1266" t="s">
        <v>137</v>
      </c>
      <c r="L1266" t="s">
        <v>3918</v>
      </c>
      <c r="M1266" t="s">
        <v>3919</v>
      </c>
      <c r="N1266">
        <v>0.463888888</v>
      </c>
      <c r="O1266">
        <v>0</v>
      </c>
      <c r="P1266">
        <v>10</v>
      </c>
      <c r="Q1266">
        <v>3</v>
      </c>
      <c r="R1266">
        <v>115</v>
      </c>
      <c r="S1266">
        <v>0</v>
      </c>
      <c r="T1266">
        <v>22</v>
      </c>
      <c r="U1266">
        <v>0</v>
      </c>
      <c r="V1266">
        <v>0</v>
      </c>
      <c r="W1266">
        <v>0</v>
      </c>
      <c r="X1266">
        <v>0.41516252841064999</v>
      </c>
      <c r="Y1266">
        <v>0.17617600009076667</v>
      </c>
      <c r="Z1266">
        <v>4.6050897502154839</v>
      </c>
      <c r="AA1266">
        <v>0</v>
      </c>
      <c r="AB1266">
        <v>1.3827679965955977</v>
      </c>
      <c r="AC1266">
        <v>0</v>
      </c>
      <c r="AD1266">
        <v>0</v>
      </c>
      <c r="AE1266">
        <v>6.5791962753124977</v>
      </c>
    </row>
    <row r="1267" spans="1:31" x14ac:dyDescent="0.25">
      <c r="A1267">
        <v>2124557</v>
      </c>
      <c r="B1267">
        <v>1</v>
      </c>
      <c r="C1267" t="s">
        <v>80</v>
      </c>
      <c r="D1267" t="s">
        <v>93</v>
      </c>
      <c r="E1267" t="s">
        <v>140</v>
      </c>
      <c r="F1267" t="s">
        <v>3920</v>
      </c>
      <c r="G1267" t="s">
        <v>142</v>
      </c>
      <c r="H1267" t="s">
        <v>143</v>
      </c>
      <c r="I1267" t="s">
        <v>135</v>
      </c>
      <c r="J1267" t="s">
        <v>136</v>
      </c>
      <c r="K1267" t="s">
        <v>137</v>
      </c>
      <c r="L1267" t="s">
        <v>3921</v>
      </c>
      <c r="M1267" t="s">
        <v>3922</v>
      </c>
      <c r="N1267">
        <v>0.48805555499999997</v>
      </c>
      <c r="O1267">
        <v>3</v>
      </c>
      <c r="P1267">
        <v>12</v>
      </c>
      <c r="Q1267">
        <v>39</v>
      </c>
      <c r="R1267">
        <v>166</v>
      </c>
      <c r="S1267">
        <v>11</v>
      </c>
      <c r="T1267">
        <v>38</v>
      </c>
      <c r="U1267">
        <v>0</v>
      </c>
      <c r="V1267">
        <v>0</v>
      </c>
      <c r="W1267">
        <v>3.1966715155847503</v>
      </c>
      <c r="X1267">
        <v>2.8522236672489005</v>
      </c>
      <c r="Y1267">
        <v>42.233327534112178</v>
      </c>
      <c r="Z1267">
        <v>107.76757407654777</v>
      </c>
      <c r="AA1267">
        <v>76.418725060083034</v>
      </c>
      <c r="AB1267">
        <v>13.50749612794665</v>
      </c>
      <c r="AC1267">
        <v>0</v>
      </c>
      <c r="AD1267">
        <v>0</v>
      </c>
      <c r="AE1267">
        <v>245.97601798152328</v>
      </c>
    </row>
    <row r="1268" spans="1:31" x14ac:dyDescent="0.25">
      <c r="A1268">
        <v>2124892</v>
      </c>
      <c r="B1268">
        <v>1</v>
      </c>
      <c r="C1268" t="s">
        <v>80</v>
      </c>
      <c r="D1268" t="s">
        <v>103</v>
      </c>
      <c r="E1268" t="s">
        <v>196</v>
      </c>
      <c r="F1268" t="s">
        <v>1658</v>
      </c>
      <c r="G1268" t="s">
        <v>142</v>
      </c>
      <c r="H1268" t="s">
        <v>143</v>
      </c>
      <c r="I1268" t="s">
        <v>135</v>
      </c>
      <c r="J1268" t="s">
        <v>136</v>
      </c>
      <c r="K1268" t="s">
        <v>137</v>
      </c>
      <c r="L1268" t="s">
        <v>3923</v>
      </c>
      <c r="M1268" t="s">
        <v>3924</v>
      </c>
      <c r="N1268">
        <v>1.049722222</v>
      </c>
      <c r="O1268">
        <v>0</v>
      </c>
      <c r="P1268">
        <v>504</v>
      </c>
      <c r="Q1268">
        <v>19</v>
      </c>
      <c r="R1268">
        <v>2</v>
      </c>
      <c r="S1268">
        <v>1</v>
      </c>
      <c r="T1268">
        <v>48</v>
      </c>
      <c r="U1268">
        <v>1</v>
      </c>
      <c r="V1268">
        <v>5</v>
      </c>
      <c r="W1268">
        <v>0</v>
      </c>
      <c r="X1268">
        <v>126.03814125623076</v>
      </c>
      <c r="Y1268">
        <v>4.441747045285009</v>
      </c>
      <c r="Z1268">
        <v>0.96052589851811665</v>
      </c>
      <c r="AA1268">
        <v>111.44596898840432</v>
      </c>
      <c r="AB1268">
        <v>10.595454719473809</v>
      </c>
      <c r="AC1268">
        <v>145.76025369866926</v>
      </c>
      <c r="AD1268">
        <v>209.88891937031769</v>
      </c>
      <c r="AE1268">
        <v>609.13101097689901</v>
      </c>
    </row>
    <row r="1269" spans="1:31" x14ac:dyDescent="0.25">
      <c r="A1269">
        <v>2124786</v>
      </c>
      <c r="B1269">
        <v>1</v>
      </c>
      <c r="C1269" t="s">
        <v>80</v>
      </c>
      <c r="D1269" t="s">
        <v>101</v>
      </c>
      <c r="E1269" t="s">
        <v>146</v>
      </c>
      <c r="F1269" t="s">
        <v>3925</v>
      </c>
      <c r="G1269" t="s">
        <v>142</v>
      </c>
      <c r="H1269" t="s">
        <v>143</v>
      </c>
      <c r="I1269" t="s">
        <v>135</v>
      </c>
      <c r="J1269" t="s">
        <v>136</v>
      </c>
      <c r="K1269" t="s">
        <v>137</v>
      </c>
      <c r="L1269" t="s">
        <v>3926</v>
      </c>
      <c r="M1269" t="s">
        <v>3927</v>
      </c>
      <c r="N1269">
        <v>0.28249999999999997</v>
      </c>
      <c r="O1269">
        <v>0</v>
      </c>
      <c r="P1269">
        <v>0</v>
      </c>
      <c r="Q1269">
        <v>0</v>
      </c>
      <c r="R1269">
        <v>0</v>
      </c>
      <c r="S1269">
        <v>1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1.4790938875220998</v>
      </c>
      <c r="AB1269">
        <v>0</v>
      </c>
      <c r="AC1269">
        <v>0</v>
      </c>
      <c r="AD1269">
        <v>0</v>
      </c>
      <c r="AE1269">
        <v>1.4790938875220998</v>
      </c>
    </row>
    <row r="1270" spans="1:31" x14ac:dyDescent="0.25">
      <c r="A1270">
        <v>2123953</v>
      </c>
      <c r="B1270">
        <v>1</v>
      </c>
      <c r="C1270" t="s">
        <v>81</v>
      </c>
      <c r="D1270" t="s">
        <v>126</v>
      </c>
      <c r="E1270" t="s">
        <v>146</v>
      </c>
      <c r="F1270" t="s">
        <v>3928</v>
      </c>
      <c r="G1270" t="s">
        <v>142</v>
      </c>
      <c r="H1270" t="s">
        <v>143</v>
      </c>
      <c r="I1270" t="s">
        <v>135</v>
      </c>
      <c r="J1270" t="s">
        <v>136</v>
      </c>
      <c r="K1270" t="s">
        <v>137</v>
      </c>
      <c r="L1270" t="s">
        <v>3929</v>
      </c>
      <c r="M1270" t="s">
        <v>3930</v>
      </c>
      <c r="N1270">
        <v>0.77222222200000001</v>
      </c>
      <c r="O1270">
        <v>0</v>
      </c>
      <c r="P1270">
        <v>721</v>
      </c>
      <c r="Q1270">
        <v>3</v>
      </c>
      <c r="R1270">
        <v>87</v>
      </c>
      <c r="S1270">
        <v>0</v>
      </c>
      <c r="T1270">
        <v>101</v>
      </c>
      <c r="U1270">
        <v>0</v>
      </c>
      <c r="V1270">
        <v>0</v>
      </c>
      <c r="W1270">
        <v>0</v>
      </c>
      <c r="X1270">
        <v>76.515221500805467</v>
      </c>
      <c r="Y1270">
        <v>3.235763050039334</v>
      </c>
      <c r="Z1270">
        <v>10.64971259900423</v>
      </c>
      <c r="AA1270">
        <v>0</v>
      </c>
      <c r="AB1270">
        <v>30.292654646948424</v>
      </c>
      <c r="AC1270">
        <v>0</v>
      </c>
      <c r="AD1270">
        <v>0</v>
      </c>
      <c r="AE1270">
        <v>120.69335179679746</v>
      </c>
    </row>
    <row r="1271" spans="1:31" x14ac:dyDescent="0.25">
      <c r="A1271">
        <v>2135028</v>
      </c>
      <c r="B1271">
        <v>1</v>
      </c>
      <c r="C1271" t="s">
        <v>80</v>
      </c>
      <c r="D1271" t="s">
        <v>97</v>
      </c>
      <c r="E1271" t="s">
        <v>196</v>
      </c>
      <c r="F1271" t="s">
        <v>3931</v>
      </c>
      <c r="G1271" t="s">
        <v>226</v>
      </c>
      <c r="H1271" t="s">
        <v>143</v>
      </c>
      <c r="I1271" t="s">
        <v>135</v>
      </c>
      <c r="J1271" t="s">
        <v>136</v>
      </c>
      <c r="K1271" t="s">
        <v>137</v>
      </c>
      <c r="L1271" t="s">
        <v>3932</v>
      </c>
      <c r="M1271" t="s">
        <v>3933</v>
      </c>
      <c r="N1271">
        <v>0.74055555500000003</v>
      </c>
      <c r="O1271">
        <v>2</v>
      </c>
      <c r="P1271">
        <v>604</v>
      </c>
      <c r="Q1271">
        <v>2</v>
      </c>
      <c r="R1271">
        <v>181</v>
      </c>
      <c r="S1271">
        <v>1</v>
      </c>
      <c r="T1271">
        <v>95</v>
      </c>
      <c r="U1271">
        <v>0</v>
      </c>
      <c r="V1271">
        <v>0</v>
      </c>
      <c r="W1271">
        <v>1.0031172096315333</v>
      </c>
      <c r="X1271">
        <v>182.33322394766293</v>
      </c>
      <c r="Y1271">
        <v>0.73662131419888333</v>
      </c>
      <c r="Z1271">
        <v>43.970820501774014</v>
      </c>
      <c r="AA1271">
        <v>5.8608113043816008</v>
      </c>
      <c r="AB1271">
        <v>44.468337238302126</v>
      </c>
      <c r="AC1271">
        <v>0</v>
      </c>
      <c r="AD1271">
        <v>0</v>
      </c>
      <c r="AE1271">
        <v>278.37293151595111</v>
      </c>
    </row>
    <row r="1272" spans="1:31" x14ac:dyDescent="0.25">
      <c r="A1272">
        <v>2124202</v>
      </c>
      <c r="B1272">
        <v>1</v>
      </c>
      <c r="C1272" t="s">
        <v>80</v>
      </c>
      <c r="D1272" t="s">
        <v>103</v>
      </c>
      <c r="E1272" t="s">
        <v>140</v>
      </c>
      <c r="F1272" t="s">
        <v>3594</v>
      </c>
      <c r="G1272" t="s">
        <v>142</v>
      </c>
      <c r="H1272" t="s">
        <v>143</v>
      </c>
      <c r="I1272" t="s">
        <v>135</v>
      </c>
      <c r="J1272" t="s">
        <v>136</v>
      </c>
      <c r="K1272" t="s">
        <v>137</v>
      </c>
      <c r="L1272" t="s">
        <v>3934</v>
      </c>
      <c r="M1272" t="s">
        <v>3935</v>
      </c>
      <c r="N1272">
        <v>0.20472222200000001</v>
      </c>
      <c r="O1272">
        <v>0</v>
      </c>
      <c r="P1272">
        <v>0</v>
      </c>
      <c r="Q1272">
        <v>4</v>
      </c>
      <c r="R1272">
        <v>18</v>
      </c>
      <c r="S1272">
        <v>6</v>
      </c>
      <c r="T1272">
        <v>5</v>
      </c>
      <c r="U1272">
        <v>4</v>
      </c>
      <c r="V1272">
        <v>0</v>
      </c>
      <c r="W1272">
        <v>0</v>
      </c>
      <c r="X1272">
        <v>0</v>
      </c>
      <c r="Y1272">
        <v>0.30703253961679444</v>
      </c>
      <c r="Z1272">
        <v>8.9907590877916821</v>
      </c>
      <c r="AA1272">
        <v>47.833995371139991</v>
      </c>
      <c r="AB1272">
        <v>3.2241954948305662</v>
      </c>
      <c r="AC1272">
        <v>17.054164198934959</v>
      </c>
      <c r="AD1272">
        <v>0</v>
      </c>
      <c r="AE1272">
        <v>77.410146692314001</v>
      </c>
    </row>
    <row r="1273" spans="1:31" x14ac:dyDescent="0.25">
      <c r="A1273">
        <v>2124600</v>
      </c>
      <c r="B1273">
        <v>1</v>
      </c>
      <c r="C1273" t="s">
        <v>81</v>
      </c>
      <c r="D1273" t="s">
        <v>119</v>
      </c>
      <c r="E1273" t="s">
        <v>131</v>
      </c>
      <c r="F1273" t="s">
        <v>3936</v>
      </c>
      <c r="G1273" t="s">
        <v>152</v>
      </c>
      <c r="H1273" t="s">
        <v>134</v>
      </c>
      <c r="I1273" t="s">
        <v>135</v>
      </c>
      <c r="J1273" t="s">
        <v>136</v>
      </c>
      <c r="K1273" t="s">
        <v>137</v>
      </c>
      <c r="L1273" t="s">
        <v>3937</v>
      </c>
      <c r="M1273" t="s">
        <v>3938</v>
      </c>
      <c r="N1273">
        <v>1.498888888</v>
      </c>
      <c r="O1273">
        <v>0</v>
      </c>
      <c r="P1273">
        <v>1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1.0374929066592999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1.0374929066592999</v>
      </c>
    </row>
    <row r="1274" spans="1:31" x14ac:dyDescent="0.25">
      <c r="A1274">
        <v>2124451</v>
      </c>
      <c r="B1274">
        <v>1</v>
      </c>
      <c r="C1274" t="s">
        <v>81</v>
      </c>
      <c r="D1274" t="s">
        <v>128</v>
      </c>
      <c r="E1274" t="s">
        <v>131</v>
      </c>
      <c r="F1274" t="s">
        <v>3939</v>
      </c>
      <c r="G1274" t="s">
        <v>133</v>
      </c>
      <c r="H1274" t="s">
        <v>134</v>
      </c>
      <c r="I1274" t="s">
        <v>135</v>
      </c>
      <c r="J1274" t="s">
        <v>136</v>
      </c>
      <c r="K1274" t="s">
        <v>137</v>
      </c>
      <c r="L1274" t="s">
        <v>3940</v>
      </c>
      <c r="M1274" t="s">
        <v>3941</v>
      </c>
      <c r="N1274">
        <v>5.653888888</v>
      </c>
      <c r="O1274">
        <v>0</v>
      </c>
      <c r="P1274">
        <v>1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0.72473472003645012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0.72473472003645012</v>
      </c>
    </row>
    <row r="1275" spans="1:31" x14ac:dyDescent="0.25">
      <c r="A1275">
        <v>2124637</v>
      </c>
      <c r="B1275">
        <v>1</v>
      </c>
      <c r="C1275" t="s">
        <v>80</v>
      </c>
      <c r="D1275" t="s">
        <v>103</v>
      </c>
      <c r="E1275" t="s">
        <v>146</v>
      </c>
      <c r="F1275" t="s">
        <v>3942</v>
      </c>
      <c r="G1275" t="s">
        <v>235</v>
      </c>
      <c r="H1275" t="s">
        <v>143</v>
      </c>
      <c r="I1275" t="s">
        <v>135</v>
      </c>
      <c r="J1275" t="s">
        <v>136</v>
      </c>
      <c r="K1275" t="s">
        <v>236</v>
      </c>
      <c r="L1275" t="s">
        <v>3943</v>
      </c>
      <c r="M1275" t="s">
        <v>3944</v>
      </c>
      <c r="N1275">
        <v>6.3394444439999997</v>
      </c>
      <c r="O1275">
        <v>0</v>
      </c>
      <c r="P1275">
        <v>102</v>
      </c>
      <c r="Q1275">
        <v>0</v>
      </c>
      <c r="R1275">
        <v>11</v>
      </c>
      <c r="S1275">
        <v>0</v>
      </c>
      <c r="T1275">
        <v>6</v>
      </c>
      <c r="U1275">
        <v>0</v>
      </c>
      <c r="V1275">
        <v>0</v>
      </c>
      <c r="W1275">
        <v>0</v>
      </c>
      <c r="X1275">
        <v>168.80257778263268</v>
      </c>
      <c r="Y1275">
        <v>0</v>
      </c>
      <c r="Z1275">
        <v>17.528075669941238</v>
      </c>
      <c r="AA1275">
        <v>0</v>
      </c>
      <c r="AB1275">
        <v>7.4775548007738992</v>
      </c>
      <c r="AC1275">
        <v>0</v>
      </c>
      <c r="AD1275">
        <v>0</v>
      </c>
      <c r="AE1275">
        <v>193.80820825334783</v>
      </c>
    </row>
    <row r="1276" spans="1:31" x14ac:dyDescent="0.25">
      <c r="A1276">
        <v>2124806</v>
      </c>
      <c r="B1276">
        <v>1</v>
      </c>
      <c r="C1276" t="s">
        <v>81</v>
      </c>
      <c r="D1276" t="s">
        <v>128</v>
      </c>
      <c r="E1276" t="s">
        <v>131</v>
      </c>
      <c r="F1276" t="s">
        <v>3945</v>
      </c>
      <c r="G1276" t="s">
        <v>231</v>
      </c>
      <c r="H1276" t="s">
        <v>134</v>
      </c>
      <c r="I1276" t="s">
        <v>135</v>
      </c>
      <c r="J1276" t="s">
        <v>136</v>
      </c>
      <c r="K1276" t="s">
        <v>137</v>
      </c>
      <c r="L1276" t="s">
        <v>3946</v>
      </c>
      <c r="M1276" t="s">
        <v>3947</v>
      </c>
      <c r="N1276">
        <v>1.4950000000000001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1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6.7798777436460007</v>
      </c>
      <c r="AC1276">
        <v>0</v>
      </c>
      <c r="AD1276">
        <v>0</v>
      </c>
      <c r="AE1276">
        <v>6.7798777436460007</v>
      </c>
    </row>
    <row r="1277" spans="1:31" x14ac:dyDescent="0.25">
      <c r="A1277">
        <v>2124829</v>
      </c>
      <c r="B1277">
        <v>1</v>
      </c>
      <c r="C1277" t="s">
        <v>80</v>
      </c>
      <c r="D1277" t="s">
        <v>82</v>
      </c>
      <c r="E1277" t="s">
        <v>131</v>
      </c>
      <c r="F1277" t="s">
        <v>3948</v>
      </c>
      <c r="G1277" t="s">
        <v>152</v>
      </c>
      <c r="H1277" t="s">
        <v>134</v>
      </c>
      <c r="I1277" t="s">
        <v>135</v>
      </c>
      <c r="J1277" t="s">
        <v>136</v>
      </c>
      <c r="K1277" t="s">
        <v>137</v>
      </c>
      <c r="L1277" t="s">
        <v>3949</v>
      </c>
      <c r="M1277" t="s">
        <v>3950</v>
      </c>
      <c r="N1277">
        <v>8.375555555</v>
      </c>
      <c r="O1277">
        <v>0</v>
      </c>
      <c r="P1277">
        <v>3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3.4141262120504008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3.4141262120504008</v>
      </c>
    </row>
    <row r="1278" spans="1:31" x14ac:dyDescent="0.25">
      <c r="A1278">
        <v>2124491</v>
      </c>
      <c r="B1278">
        <v>1</v>
      </c>
      <c r="C1278" t="s">
        <v>81</v>
      </c>
      <c r="D1278" t="s">
        <v>112</v>
      </c>
      <c r="E1278" t="s">
        <v>131</v>
      </c>
      <c r="F1278" t="s">
        <v>3951</v>
      </c>
      <c r="G1278" t="s">
        <v>152</v>
      </c>
      <c r="H1278" t="s">
        <v>134</v>
      </c>
      <c r="I1278" t="s">
        <v>135</v>
      </c>
      <c r="J1278" t="s">
        <v>136</v>
      </c>
      <c r="K1278" t="s">
        <v>137</v>
      </c>
      <c r="L1278" t="s">
        <v>3952</v>
      </c>
      <c r="M1278" t="s">
        <v>3953</v>
      </c>
      <c r="N1278">
        <v>2.2977777769999999</v>
      </c>
      <c r="O1278">
        <v>0</v>
      </c>
      <c r="P1278">
        <v>1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0.66918163521579999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0.66918163521579999</v>
      </c>
    </row>
    <row r="1279" spans="1:31" x14ac:dyDescent="0.25">
      <c r="A1279">
        <v>2124514</v>
      </c>
      <c r="B1279">
        <v>1</v>
      </c>
      <c r="C1279" t="s">
        <v>80</v>
      </c>
      <c r="D1279" t="s">
        <v>104</v>
      </c>
      <c r="E1279" t="s">
        <v>196</v>
      </c>
      <c r="F1279" t="s">
        <v>3954</v>
      </c>
      <c r="G1279" t="s">
        <v>142</v>
      </c>
      <c r="H1279" t="s">
        <v>143</v>
      </c>
      <c r="I1279" t="s">
        <v>135</v>
      </c>
      <c r="J1279" t="s">
        <v>136</v>
      </c>
      <c r="K1279" t="s">
        <v>137</v>
      </c>
      <c r="L1279" t="s">
        <v>3955</v>
      </c>
      <c r="M1279" t="s">
        <v>3956</v>
      </c>
      <c r="N1279">
        <v>0.43388888799999997</v>
      </c>
      <c r="O1279">
        <v>0</v>
      </c>
      <c r="P1279">
        <v>103</v>
      </c>
      <c r="Q1279">
        <v>3</v>
      </c>
      <c r="R1279">
        <v>3</v>
      </c>
      <c r="S1279">
        <v>10</v>
      </c>
      <c r="T1279">
        <v>11</v>
      </c>
      <c r="U1279">
        <v>2</v>
      </c>
      <c r="V1279">
        <v>0</v>
      </c>
      <c r="W1279">
        <v>0</v>
      </c>
      <c r="X1279">
        <v>10.462120713926197</v>
      </c>
      <c r="Y1279">
        <v>1.2445827421562332</v>
      </c>
      <c r="Z1279">
        <v>7.5254133703099996E-2</v>
      </c>
      <c r="AA1279">
        <v>41.491183679442265</v>
      </c>
      <c r="AB1279">
        <v>1.0796280237165499</v>
      </c>
      <c r="AC1279">
        <v>61.844633634402662</v>
      </c>
      <c r="AD1279">
        <v>0</v>
      </c>
      <c r="AE1279">
        <v>116.19740292734701</v>
      </c>
    </row>
    <row r="1280" spans="1:31" x14ac:dyDescent="0.25">
      <c r="A1280">
        <v>2124537</v>
      </c>
      <c r="B1280">
        <v>1</v>
      </c>
      <c r="C1280" t="s">
        <v>80</v>
      </c>
      <c r="D1280" t="s">
        <v>110</v>
      </c>
      <c r="E1280" t="s">
        <v>174</v>
      </c>
      <c r="F1280" t="s">
        <v>3957</v>
      </c>
      <c r="G1280" t="s">
        <v>538</v>
      </c>
      <c r="H1280" t="s">
        <v>134</v>
      </c>
      <c r="I1280" t="s">
        <v>135</v>
      </c>
      <c r="J1280" t="s">
        <v>136</v>
      </c>
      <c r="K1280" t="s">
        <v>236</v>
      </c>
      <c r="L1280" t="s">
        <v>3707</v>
      </c>
      <c r="M1280" t="s">
        <v>3958</v>
      </c>
      <c r="N1280">
        <v>7.0666666659999997</v>
      </c>
      <c r="O1280">
        <v>0</v>
      </c>
      <c r="P1280">
        <v>345</v>
      </c>
      <c r="Q1280">
        <v>0</v>
      </c>
      <c r="R1280">
        <v>0</v>
      </c>
      <c r="S1280">
        <v>0</v>
      </c>
      <c r="T1280">
        <v>25</v>
      </c>
      <c r="U1280">
        <v>0</v>
      </c>
      <c r="V1280">
        <v>0</v>
      </c>
      <c r="W1280">
        <v>0</v>
      </c>
      <c r="X1280">
        <v>551.22782618966517</v>
      </c>
      <c r="Y1280">
        <v>0</v>
      </c>
      <c r="Z1280">
        <v>0</v>
      </c>
      <c r="AA1280">
        <v>0</v>
      </c>
      <c r="AB1280">
        <v>219.28704388842667</v>
      </c>
      <c r="AC1280">
        <v>0</v>
      </c>
      <c r="AD1280">
        <v>0</v>
      </c>
      <c r="AE1280">
        <v>770.5148700780918</v>
      </c>
    </row>
    <row r="1281" spans="1:31" x14ac:dyDescent="0.25">
      <c r="A1281">
        <v>2124660</v>
      </c>
      <c r="B1281">
        <v>1</v>
      </c>
      <c r="C1281" t="s">
        <v>80</v>
      </c>
      <c r="D1281" t="s">
        <v>84</v>
      </c>
      <c r="E1281" t="s">
        <v>131</v>
      </c>
      <c r="F1281" t="s">
        <v>3959</v>
      </c>
      <c r="G1281" t="s">
        <v>152</v>
      </c>
      <c r="H1281" t="s">
        <v>134</v>
      </c>
      <c r="I1281" t="s">
        <v>135</v>
      </c>
      <c r="J1281" t="s">
        <v>136</v>
      </c>
      <c r="K1281" t="s">
        <v>137</v>
      </c>
      <c r="L1281" t="s">
        <v>3960</v>
      </c>
      <c r="M1281" t="s">
        <v>3961</v>
      </c>
      <c r="N1281">
        <v>3.0838888880000002</v>
      </c>
      <c r="O1281">
        <v>0</v>
      </c>
      <c r="P1281">
        <v>1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0.54365285856608336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0.54365285856608336</v>
      </c>
    </row>
    <row r="1282" spans="1:31" x14ac:dyDescent="0.25">
      <c r="A1282">
        <v>2124975</v>
      </c>
      <c r="B1282">
        <v>1</v>
      </c>
      <c r="C1282" t="s">
        <v>80</v>
      </c>
      <c r="D1282" t="s">
        <v>100</v>
      </c>
      <c r="E1282" t="s">
        <v>131</v>
      </c>
      <c r="F1282" t="s">
        <v>3962</v>
      </c>
      <c r="G1282" t="s">
        <v>152</v>
      </c>
      <c r="H1282" t="s">
        <v>134</v>
      </c>
      <c r="I1282" t="s">
        <v>135</v>
      </c>
      <c r="J1282" t="s">
        <v>136</v>
      </c>
      <c r="K1282" t="s">
        <v>137</v>
      </c>
      <c r="L1282" t="s">
        <v>3963</v>
      </c>
      <c r="M1282" t="s">
        <v>3964</v>
      </c>
      <c r="N1282">
        <v>4.0044444439999998</v>
      </c>
      <c r="O1282">
        <v>0</v>
      </c>
      <c r="P1282">
        <v>2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3.3639699535240002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3.3639699535240002</v>
      </c>
    </row>
    <row r="1283" spans="1:31" x14ac:dyDescent="0.25">
      <c r="A1283">
        <v>2124620</v>
      </c>
      <c r="B1283">
        <v>1</v>
      </c>
      <c r="C1283" t="s">
        <v>80</v>
      </c>
      <c r="D1283" t="s">
        <v>96</v>
      </c>
      <c r="E1283" t="s">
        <v>131</v>
      </c>
      <c r="F1283" t="s">
        <v>3965</v>
      </c>
      <c r="G1283" t="s">
        <v>152</v>
      </c>
      <c r="H1283" t="s">
        <v>134</v>
      </c>
      <c r="I1283" t="s">
        <v>135</v>
      </c>
      <c r="J1283" t="s">
        <v>136</v>
      </c>
      <c r="K1283" t="s">
        <v>137</v>
      </c>
      <c r="L1283" t="s">
        <v>3966</v>
      </c>
      <c r="M1283" t="s">
        <v>3967</v>
      </c>
      <c r="N1283">
        <v>2.392222222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1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2.2655775125688336</v>
      </c>
      <c r="AC1283">
        <v>0</v>
      </c>
      <c r="AD1283">
        <v>0</v>
      </c>
      <c r="AE1283">
        <v>2.2655775125688336</v>
      </c>
    </row>
    <row r="1284" spans="1:31" x14ac:dyDescent="0.25">
      <c r="A1284">
        <v>2124474</v>
      </c>
      <c r="B1284">
        <v>1</v>
      </c>
      <c r="C1284" t="s">
        <v>80</v>
      </c>
      <c r="D1284" t="s">
        <v>100</v>
      </c>
      <c r="E1284" t="s">
        <v>196</v>
      </c>
      <c r="F1284" t="s">
        <v>3968</v>
      </c>
      <c r="G1284" t="s">
        <v>142</v>
      </c>
      <c r="H1284" t="s">
        <v>143</v>
      </c>
      <c r="I1284" t="s">
        <v>135</v>
      </c>
      <c r="J1284" t="s">
        <v>136</v>
      </c>
      <c r="K1284" t="s">
        <v>137</v>
      </c>
      <c r="L1284" t="s">
        <v>3969</v>
      </c>
      <c r="M1284" t="s">
        <v>3970</v>
      </c>
      <c r="N1284">
        <v>0.67555555499999997</v>
      </c>
      <c r="O1284">
        <v>4</v>
      </c>
      <c r="P1284">
        <v>137</v>
      </c>
      <c r="Q1284">
        <v>5</v>
      </c>
      <c r="R1284">
        <v>57</v>
      </c>
      <c r="S1284">
        <v>6</v>
      </c>
      <c r="T1284">
        <v>50</v>
      </c>
      <c r="U1284">
        <v>0</v>
      </c>
      <c r="V1284">
        <v>0</v>
      </c>
      <c r="W1284">
        <v>2.0260660025736001</v>
      </c>
      <c r="X1284">
        <v>22.67702745225947</v>
      </c>
      <c r="Y1284">
        <v>4.4038521220182663</v>
      </c>
      <c r="Z1284">
        <v>11.817472456251732</v>
      </c>
      <c r="AA1284">
        <v>58.900819999250537</v>
      </c>
      <c r="AB1284">
        <v>22.54255608187561</v>
      </c>
      <c r="AC1284">
        <v>0</v>
      </c>
      <c r="AD1284">
        <v>0</v>
      </c>
      <c r="AE1284">
        <v>122.36779411422921</v>
      </c>
    </row>
    <row r="1285" spans="1:31" x14ac:dyDescent="0.25">
      <c r="A1285">
        <v>2125015</v>
      </c>
      <c r="B1285">
        <v>1</v>
      </c>
      <c r="C1285" t="s">
        <v>80</v>
      </c>
      <c r="D1285" t="s">
        <v>105</v>
      </c>
      <c r="E1285" t="s">
        <v>131</v>
      </c>
      <c r="F1285" t="s">
        <v>3971</v>
      </c>
      <c r="G1285" t="s">
        <v>152</v>
      </c>
      <c r="H1285" t="s">
        <v>134</v>
      </c>
      <c r="I1285" t="s">
        <v>135</v>
      </c>
      <c r="J1285" t="s">
        <v>136</v>
      </c>
      <c r="K1285" t="s">
        <v>137</v>
      </c>
      <c r="L1285" t="s">
        <v>3972</v>
      </c>
      <c r="M1285" t="s">
        <v>3973</v>
      </c>
      <c r="N1285">
        <v>1.7991666660000001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1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1.9699083114581333</v>
      </c>
      <c r="AC1285">
        <v>0</v>
      </c>
      <c r="AD1285">
        <v>0</v>
      </c>
      <c r="AE1285">
        <v>1.9699083114581333</v>
      </c>
    </row>
    <row r="1286" spans="1:31" x14ac:dyDescent="0.25">
      <c r="A1286">
        <v>2124869</v>
      </c>
      <c r="B1286">
        <v>1</v>
      </c>
      <c r="C1286" t="s">
        <v>80</v>
      </c>
      <c r="D1286" t="s">
        <v>82</v>
      </c>
      <c r="E1286" t="s">
        <v>206</v>
      </c>
      <c r="F1286" t="s">
        <v>3974</v>
      </c>
      <c r="G1286" t="s">
        <v>246</v>
      </c>
      <c r="H1286" t="s">
        <v>134</v>
      </c>
      <c r="I1286" t="s">
        <v>135</v>
      </c>
      <c r="J1286" t="s">
        <v>136</v>
      </c>
      <c r="K1286" t="s">
        <v>137</v>
      </c>
      <c r="L1286" t="s">
        <v>3975</v>
      </c>
      <c r="M1286" t="s">
        <v>3976</v>
      </c>
      <c r="N1286">
        <v>3.804166666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7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55.453520570171513</v>
      </c>
      <c r="AC1286">
        <v>0</v>
      </c>
      <c r="AD1286">
        <v>0</v>
      </c>
      <c r="AE1286">
        <v>55.453520570171513</v>
      </c>
    </row>
    <row r="1287" spans="1:31" x14ac:dyDescent="0.25">
      <c r="A1287">
        <v>2124574</v>
      </c>
      <c r="B1287">
        <v>1</v>
      </c>
      <c r="C1287" t="s">
        <v>80</v>
      </c>
      <c r="D1287" t="s">
        <v>100</v>
      </c>
      <c r="E1287" t="s">
        <v>196</v>
      </c>
      <c r="F1287" t="s">
        <v>3977</v>
      </c>
      <c r="G1287" t="s">
        <v>142</v>
      </c>
      <c r="H1287" t="s">
        <v>143</v>
      </c>
      <c r="I1287" t="s">
        <v>135</v>
      </c>
      <c r="J1287" t="s">
        <v>136</v>
      </c>
      <c r="K1287" t="s">
        <v>137</v>
      </c>
      <c r="L1287" t="s">
        <v>3978</v>
      </c>
      <c r="M1287" t="s">
        <v>3979</v>
      </c>
      <c r="N1287">
        <v>1.112777777</v>
      </c>
      <c r="O1287">
        <v>0</v>
      </c>
      <c r="P1287">
        <v>328</v>
      </c>
      <c r="Q1287">
        <v>8</v>
      </c>
      <c r="R1287">
        <v>32</v>
      </c>
      <c r="S1287">
        <v>1</v>
      </c>
      <c r="T1287">
        <v>26</v>
      </c>
      <c r="U1287">
        <v>0</v>
      </c>
      <c r="V1287">
        <v>0</v>
      </c>
      <c r="W1287">
        <v>0</v>
      </c>
      <c r="X1287">
        <v>101.89785936687477</v>
      </c>
      <c r="Y1287">
        <v>3.9546257890550587</v>
      </c>
      <c r="Z1287">
        <v>13.133223535615887</v>
      </c>
      <c r="AA1287">
        <v>9.6804191982108332</v>
      </c>
      <c r="AB1287">
        <v>16.574595213188111</v>
      </c>
      <c r="AC1287">
        <v>0</v>
      </c>
      <c r="AD1287">
        <v>0</v>
      </c>
      <c r="AE1287">
        <v>145.24072310294466</v>
      </c>
    </row>
    <row r="1288" spans="1:31" x14ac:dyDescent="0.25">
      <c r="A1288">
        <v>2124554</v>
      </c>
      <c r="B1288">
        <v>1</v>
      </c>
      <c r="C1288" t="s">
        <v>81</v>
      </c>
      <c r="D1288" t="s">
        <v>117</v>
      </c>
      <c r="E1288" t="s">
        <v>140</v>
      </c>
      <c r="F1288" t="s">
        <v>3980</v>
      </c>
      <c r="G1288" t="s">
        <v>142</v>
      </c>
      <c r="H1288" t="s">
        <v>143</v>
      </c>
      <c r="I1288" t="s">
        <v>135</v>
      </c>
      <c r="J1288" t="s">
        <v>136</v>
      </c>
      <c r="K1288" t="s">
        <v>137</v>
      </c>
      <c r="L1288" t="s">
        <v>3981</v>
      </c>
      <c r="M1288" t="s">
        <v>3982</v>
      </c>
      <c r="N1288">
        <v>5.5833332999999999E-2</v>
      </c>
      <c r="O1288">
        <v>4</v>
      </c>
      <c r="P1288">
        <v>2189</v>
      </c>
      <c r="Q1288">
        <v>83</v>
      </c>
      <c r="R1288">
        <v>232</v>
      </c>
      <c r="S1288">
        <v>11</v>
      </c>
      <c r="T1288">
        <v>85</v>
      </c>
      <c r="U1288">
        <v>0</v>
      </c>
      <c r="V1288">
        <v>0</v>
      </c>
      <c r="W1288">
        <v>4.5692239705649999E-2</v>
      </c>
      <c r="X1288">
        <v>16.32392058443931</v>
      </c>
      <c r="Y1288">
        <v>6.3129020393900079</v>
      </c>
      <c r="Z1288">
        <v>0.91265611706629179</v>
      </c>
      <c r="AA1288">
        <v>2.3648847610527999</v>
      </c>
      <c r="AB1288">
        <v>2.6403729703202758</v>
      </c>
      <c r="AC1288">
        <v>0</v>
      </c>
      <c r="AD1288">
        <v>0</v>
      </c>
      <c r="AE1288">
        <v>28.600428711974335</v>
      </c>
    </row>
    <row r="1289" spans="1:31" x14ac:dyDescent="0.25">
      <c r="A1289">
        <v>2124411</v>
      </c>
      <c r="B1289">
        <v>1</v>
      </c>
      <c r="C1289" t="s">
        <v>80</v>
      </c>
      <c r="D1289" t="s">
        <v>82</v>
      </c>
      <c r="E1289" t="s">
        <v>206</v>
      </c>
      <c r="F1289" t="s">
        <v>3983</v>
      </c>
      <c r="G1289" t="s">
        <v>187</v>
      </c>
      <c r="H1289" t="s">
        <v>134</v>
      </c>
      <c r="I1289" t="s">
        <v>135</v>
      </c>
      <c r="J1289" t="s">
        <v>136</v>
      </c>
      <c r="K1289" t="s">
        <v>137</v>
      </c>
      <c r="L1289" t="s">
        <v>3984</v>
      </c>
      <c r="M1289" t="s">
        <v>3985</v>
      </c>
      <c r="N1289">
        <v>2.1016666659999999</v>
      </c>
      <c r="O1289">
        <v>0</v>
      </c>
      <c r="P1289">
        <v>179</v>
      </c>
      <c r="Q1289">
        <v>0</v>
      </c>
      <c r="R1289">
        <v>0</v>
      </c>
      <c r="S1289">
        <v>0</v>
      </c>
      <c r="T1289">
        <v>5</v>
      </c>
      <c r="U1289">
        <v>0</v>
      </c>
      <c r="V1289">
        <v>0</v>
      </c>
      <c r="W1289">
        <v>0</v>
      </c>
      <c r="X1289">
        <v>71.42203933762778</v>
      </c>
      <c r="Y1289">
        <v>0</v>
      </c>
      <c r="Z1289">
        <v>0</v>
      </c>
      <c r="AA1289">
        <v>0</v>
      </c>
      <c r="AB1289">
        <v>5.4593944307041324</v>
      </c>
      <c r="AC1289">
        <v>0</v>
      </c>
      <c r="AD1289">
        <v>0</v>
      </c>
      <c r="AE1289">
        <v>76.881433768331917</v>
      </c>
    </row>
    <row r="1290" spans="1:31" x14ac:dyDescent="0.25">
      <c r="A1290">
        <v>2124909</v>
      </c>
      <c r="B1290">
        <v>1</v>
      </c>
      <c r="C1290" t="s">
        <v>80</v>
      </c>
      <c r="D1290" t="s">
        <v>85</v>
      </c>
      <c r="E1290" t="s">
        <v>131</v>
      </c>
      <c r="F1290" t="s">
        <v>3986</v>
      </c>
      <c r="G1290" t="s">
        <v>152</v>
      </c>
      <c r="H1290" t="s">
        <v>134</v>
      </c>
      <c r="I1290" t="s">
        <v>135</v>
      </c>
      <c r="J1290" t="s">
        <v>136</v>
      </c>
      <c r="K1290" t="s">
        <v>137</v>
      </c>
      <c r="L1290" t="s">
        <v>3987</v>
      </c>
      <c r="M1290" t="s">
        <v>3988</v>
      </c>
      <c r="N1290">
        <v>2.145</v>
      </c>
      <c r="O1290">
        <v>0</v>
      </c>
      <c r="P1290">
        <v>2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1.8914231141296001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1.8914231141296001</v>
      </c>
    </row>
    <row r="1291" spans="1:31" x14ac:dyDescent="0.25">
      <c r="A1291">
        <v>2124434</v>
      </c>
      <c r="B1291">
        <v>1</v>
      </c>
      <c r="C1291" t="s">
        <v>80</v>
      </c>
      <c r="D1291" t="s">
        <v>93</v>
      </c>
      <c r="E1291" t="s">
        <v>140</v>
      </c>
      <c r="F1291" t="s">
        <v>3989</v>
      </c>
      <c r="G1291" t="s">
        <v>142</v>
      </c>
      <c r="H1291" t="s">
        <v>143</v>
      </c>
      <c r="I1291" t="s">
        <v>135</v>
      </c>
      <c r="J1291" t="s">
        <v>136</v>
      </c>
      <c r="K1291" t="s">
        <v>137</v>
      </c>
      <c r="L1291" t="s">
        <v>3990</v>
      </c>
      <c r="M1291" t="s">
        <v>3694</v>
      </c>
      <c r="N1291">
        <v>1.35</v>
      </c>
      <c r="O1291">
        <v>2</v>
      </c>
      <c r="P1291">
        <v>347</v>
      </c>
      <c r="Q1291">
        <v>19</v>
      </c>
      <c r="R1291">
        <v>70</v>
      </c>
      <c r="S1291">
        <v>5</v>
      </c>
      <c r="T1291">
        <v>72</v>
      </c>
      <c r="U1291">
        <v>1</v>
      </c>
      <c r="V1291">
        <v>0</v>
      </c>
      <c r="W1291">
        <v>0.93258451170000001</v>
      </c>
      <c r="X1291">
        <v>100.66794002901</v>
      </c>
      <c r="Y1291">
        <v>90.128261396487986</v>
      </c>
      <c r="Z1291">
        <v>231.16075710840408</v>
      </c>
      <c r="AA1291">
        <v>5.0220995782573334</v>
      </c>
      <c r="AB1291">
        <v>102.91750008961749</v>
      </c>
      <c r="AC1291">
        <v>111.6745851470255</v>
      </c>
      <c r="AD1291">
        <v>0</v>
      </c>
      <c r="AE1291">
        <v>642.50372786050241</v>
      </c>
    </row>
    <row r="1292" spans="1:31" x14ac:dyDescent="0.25">
      <c r="A1292">
        <v>2124199</v>
      </c>
      <c r="B1292">
        <v>1</v>
      </c>
      <c r="C1292" t="s">
        <v>80</v>
      </c>
      <c r="D1292" t="s">
        <v>103</v>
      </c>
      <c r="E1292" t="s">
        <v>140</v>
      </c>
      <c r="F1292" t="s">
        <v>3991</v>
      </c>
      <c r="G1292" t="s">
        <v>142</v>
      </c>
      <c r="H1292" t="s">
        <v>143</v>
      </c>
      <c r="I1292" t="s">
        <v>135</v>
      </c>
      <c r="J1292" t="s">
        <v>136</v>
      </c>
      <c r="K1292" t="s">
        <v>137</v>
      </c>
      <c r="L1292" t="s">
        <v>3992</v>
      </c>
      <c r="M1292" t="s">
        <v>3993</v>
      </c>
      <c r="N1292">
        <v>4.9458333330000004</v>
      </c>
      <c r="O1292">
        <v>0</v>
      </c>
      <c r="P1292">
        <v>27</v>
      </c>
      <c r="Q1292">
        <v>0</v>
      </c>
      <c r="R1292">
        <v>3</v>
      </c>
      <c r="S1292">
        <v>19</v>
      </c>
      <c r="T1292">
        <v>28</v>
      </c>
      <c r="U1292">
        <v>24</v>
      </c>
      <c r="V1292">
        <v>9</v>
      </c>
      <c r="W1292">
        <v>0</v>
      </c>
      <c r="X1292">
        <v>60.01905763832216</v>
      </c>
      <c r="Y1292">
        <v>0</v>
      </c>
      <c r="Z1292">
        <v>1.1287744601231249</v>
      </c>
      <c r="AA1292">
        <v>873.18759923270966</v>
      </c>
      <c r="AB1292">
        <v>295.0896738143993</v>
      </c>
      <c r="AC1292">
        <v>4994.9559462791249</v>
      </c>
      <c r="AD1292">
        <v>1804.1497434781982</v>
      </c>
      <c r="AE1292">
        <v>8028.5307949028775</v>
      </c>
    </row>
    <row r="1293" spans="1:31" x14ac:dyDescent="0.25">
      <c r="A1293">
        <v>2124789</v>
      </c>
      <c r="B1293">
        <v>1</v>
      </c>
      <c r="C1293" t="s">
        <v>80</v>
      </c>
      <c r="D1293" t="s">
        <v>84</v>
      </c>
      <c r="E1293" t="s">
        <v>174</v>
      </c>
      <c r="F1293" t="s">
        <v>3994</v>
      </c>
      <c r="G1293" t="s">
        <v>187</v>
      </c>
      <c r="H1293" t="s">
        <v>134</v>
      </c>
      <c r="I1293" t="s">
        <v>135</v>
      </c>
      <c r="J1293" t="s">
        <v>136</v>
      </c>
      <c r="K1293" t="s">
        <v>137</v>
      </c>
      <c r="L1293" t="s">
        <v>3995</v>
      </c>
      <c r="M1293" t="s">
        <v>3996</v>
      </c>
      <c r="N1293">
        <v>4.9630555550000004</v>
      </c>
      <c r="O1293">
        <v>0</v>
      </c>
      <c r="P1293">
        <v>0</v>
      </c>
      <c r="Q1293">
        <v>0</v>
      </c>
      <c r="R1293">
        <v>5</v>
      </c>
      <c r="S1293">
        <v>0</v>
      </c>
      <c r="T1293">
        <v>1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31.27635947655321</v>
      </c>
      <c r="AA1293">
        <v>0</v>
      </c>
      <c r="AB1293">
        <v>21.717425533299537</v>
      </c>
      <c r="AC1293">
        <v>0</v>
      </c>
      <c r="AD1293">
        <v>0</v>
      </c>
      <c r="AE1293">
        <v>52.993785009852743</v>
      </c>
    </row>
    <row r="1294" spans="1:31" x14ac:dyDescent="0.25">
      <c r="A1294">
        <v>2124534</v>
      </c>
      <c r="B1294">
        <v>1</v>
      </c>
      <c r="C1294" t="s">
        <v>81</v>
      </c>
      <c r="D1294" t="s">
        <v>113</v>
      </c>
      <c r="E1294" t="s">
        <v>146</v>
      </c>
      <c r="F1294" t="s">
        <v>3997</v>
      </c>
      <c r="G1294" t="s">
        <v>142</v>
      </c>
      <c r="H1294" t="s">
        <v>143</v>
      </c>
      <c r="I1294" t="s">
        <v>135</v>
      </c>
      <c r="J1294" t="s">
        <v>136</v>
      </c>
      <c r="K1294" t="s">
        <v>137</v>
      </c>
      <c r="L1294" t="s">
        <v>3998</v>
      </c>
      <c r="M1294" t="s">
        <v>3999</v>
      </c>
      <c r="N1294">
        <v>0.67361111100000004</v>
      </c>
      <c r="O1294">
        <v>4</v>
      </c>
      <c r="P1294">
        <v>116</v>
      </c>
      <c r="Q1294">
        <v>16</v>
      </c>
      <c r="R1294">
        <v>36</v>
      </c>
      <c r="S1294">
        <v>1</v>
      </c>
      <c r="T1294">
        <v>43</v>
      </c>
      <c r="U1294">
        <v>1</v>
      </c>
      <c r="V1294">
        <v>0</v>
      </c>
      <c r="W1294">
        <v>4.7952061070277496</v>
      </c>
      <c r="X1294">
        <v>13.019030813890419</v>
      </c>
      <c r="Y1294">
        <v>9.9147542430578319</v>
      </c>
      <c r="Z1294">
        <v>13.397585891946125</v>
      </c>
      <c r="AA1294">
        <v>3.8924779149716251</v>
      </c>
      <c r="AB1294">
        <v>15.111323292370866</v>
      </c>
      <c r="AC1294">
        <v>35.630307007953334</v>
      </c>
      <c r="AD1294">
        <v>0</v>
      </c>
      <c r="AE1294">
        <v>95.760685271217952</v>
      </c>
    </row>
    <row r="1295" spans="1:31" x14ac:dyDescent="0.25">
      <c r="A1295">
        <v>2124932</v>
      </c>
      <c r="B1295">
        <v>1</v>
      </c>
      <c r="C1295" t="s">
        <v>80</v>
      </c>
      <c r="D1295" t="s">
        <v>93</v>
      </c>
      <c r="E1295" t="s">
        <v>140</v>
      </c>
      <c r="F1295" t="s">
        <v>4000</v>
      </c>
      <c r="G1295" t="s">
        <v>142</v>
      </c>
      <c r="H1295" t="s">
        <v>143</v>
      </c>
      <c r="I1295" t="s">
        <v>135</v>
      </c>
      <c r="J1295" t="s">
        <v>136</v>
      </c>
      <c r="K1295" t="s">
        <v>137</v>
      </c>
      <c r="L1295" t="s">
        <v>4001</v>
      </c>
      <c r="M1295" t="s">
        <v>4002</v>
      </c>
      <c r="N1295">
        <v>0.57250000000000001</v>
      </c>
      <c r="O1295">
        <v>0</v>
      </c>
      <c r="P1295">
        <v>0</v>
      </c>
      <c r="Q1295">
        <v>10</v>
      </c>
      <c r="R1295">
        <v>0</v>
      </c>
      <c r="S1295">
        <v>2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27.24851847810195</v>
      </c>
      <c r="Z1295">
        <v>0</v>
      </c>
      <c r="AA1295">
        <v>23.053840050700803</v>
      </c>
      <c r="AB1295">
        <v>0</v>
      </c>
      <c r="AC1295">
        <v>0</v>
      </c>
      <c r="AD1295">
        <v>0</v>
      </c>
      <c r="AE1295">
        <v>50.302358528802756</v>
      </c>
    </row>
    <row r="1296" spans="1:31" x14ac:dyDescent="0.25">
      <c r="A1296">
        <v>2123956</v>
      </c>
      <c r="B1296">
        <v>1</v>
      </c>
      <c r="C1296" t="s">
        <v>81</v>
      </c>
      <c r="D1296" t="s">
        <v>123</v>
      </c>
      <c r="E1296" t="s">
        <v>140</v>
      </c>
      <c r="F1296" t="s">
        <v>4003</v>
      </c>
      <c r="G1296" t="s">
        <v>142</v>
      </c>
      <c r="H1296" t="s">
        <v>143</v>
      </c>
      <c r="I1296" t="s">
        <v>135</v>
      </c>
      <c r="J1296" t="s">
        <v>136</v>
      </c>
      <c r="K1296" t="s">
        <v>137</v>
      </c>
      <c r="L1296" t="s">
        <v>4004</v>
      </c>
      <c r="M1296" t="s">
        <v>4005</v>
      </c>
      <c r="N1296">
        <v>2.3588888880000001</v>
      </c>
      <c r="O1296">
        <v>7</v>
      </c>
      <c r="P1296">
        <v>1284</v>
      </c>
      <c r="Q1296">
        <v>99</v>
      </c>
      <c r="R1296">
        <v>69</v>
      </c>
      <c r="S1296">
        <v>27</v>
      </c>
      <c r="T1296">
        <v>111</v>
      </c>
      <c r="U1296">
        <v>6</v>
      </c>
      <c r="V1296">
        <v>0</v>
      </c>
      <c r="W1296">
        <v>0.94108888574999994</v>
      </c>
      <c r="X1296">
        <v>400.32489286763979</v>
      </c>
      <c r="Y1296">
        <v>50.132896824958706</v>
      </c>
      <c r="Z1296">
        <v>36.516614215703171</v>
      </c>
      <c r="AA1296">
        <v>211.84955678992196</v>
      </c>
      <c r="AB1296">
        <v>76.352474568494003</v>
      </c>
      <c r="AC1296">
        <v>537.47054866902135</v>
      </c>
      <c r="AD1296">
        <v>0</v>
      </c>
      <c r="AE1296">
        <v>1313.588072821489</v>
      </c>
    </row>
    <row r="1297" spans="1:31" x14ac:dyDescent="0.25">
      <c r="A1297">
        <v>2124952</v>
      </c>
      <c r="B1297">
        <v>1</v>
      </c>
      <c r="C1297" t="s">
        <v>80</v>
      </c>
      <c r="D1297" t="s">
        <v>97</v>
      </c>
      <c r="E1297" t="s">
        <v>196</v>
      </c>
      <c r="F1297" t="s">
        <v>3931</v>
      </c>
      <c r="G1297" t="s">
        <v>226</v>
      </c>
      <c r="H1297" t="s">
        <v>143</v>
      </c>
      <c r="I1297" t="s">
        <v>135</v>
      </c>
      <c r="J1297" t="s">
        <v>136</v>
      </c>
      <c r="K1297" t="s">
        <v>137</v>
      </c>
      <c r="L1297" t="s">
        <v>4006</v>
      </c>
      <c r="M1297" t="s">
        <v>4007</v>
      </c>
      <c r="N1297">
        <v>0.175277777</v>
      </c>
      <c r="O1297">
        <v>2</v>
      </c>
      <c r="P1297">
        <v>604</v>
      </c>
      <c r="Q1297">
        <v>2</v>
      </c>
      <c r="R1297">
        <v>181</v>
      </c>
      <c r="S1297">
        <v>1</v>
      </c>
      <c r="T1297">
        <v>95</v>
      </c>
      <c r="U1297">
        <v>0</v>
      </c>
      <c r="V1297">
        <v>0</v>
      </c>
      <c r="W1297">
        <v>0.25001848694528334</v>
      </c>
      <c r="X1297">
        <v>45.445021112855066</v>
      </c>
      <c r="Y1297">
        <v>0.19898689565103891</v>
      </c>
      <c r="Z1297">
        <v>14.560391424889403</v>
      </c>
      <c r="AA1297">
        <v>1.6378542547786665</v>
      </c>
      <c r="AB1297">
        <v>14.225705707067171</v>
      </c>
      <c r="AC1297">
        <v>0</v>
      </c>
      <c r="AD1297">
        <v>0</v>
      </c>
      <c r="AE1297">
        <v>76.317977882186625</v>
      </c>
    </row>
    <row r="1298" spans="1:31" x14ac:dyDescent="0.25">
      <c r="A1298">
        <v>2124454</v>
      </c>
      <c r="B1298">
        <v>1</v>
      </c>
      <c r="C1298" t="s">
        <v>80</v>
      </c>
      <c r="D1298" t="s">
        <v>93</v>
      </c>
      <c r="E1298" t="s">
        <v>131</v>
      </c>
      <c r="F1298" t="s">
        <v>4008</v>
      </c>
      <c r="G1298" t="s">
        <v>152</v>
      </c>
      <c r="H1298" t="s">
        <v>134</v>
      </c>
      <c r="I1298" t="s">
        <v>135</v>
      </c>
      <c r="J1298" t="s">
        <v>136</v>
      </c>
      <c r="K1298" t="s">
        <v>137</v>
      </c>
      <c r="L1298" t="s">
        <v>4009</v>
      </c>
      <c r="M1298" t="s">
        <v>4010</v>
      </c>
      <c r="N1298">
        <v>2.6780555549999998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1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0.31495878567160002</v>
      </c>
      <c r="AC1298">
        <v>0</v>
      </c>
      <c r="AD1298">
        <v>0</v>
      </c>
      <c r="AE1298">
        <v>0.31495878567160002</v>
      </c>
    </row>
    <row r="1299" spans="1:31" x14ac:dyDescent="0.25">
      <c r="A1299">
        <v>2124889</v>
      </c>
      <c r="B1299">
        <v>1</v>
      </c>
      <c r="C1299" t="s">
        <v>80</v>
      </c>
      <c r="D1299" t="s">
        <v>97</v>
      </c>
      <c r="E1299" t="s">
        <v>206</v>
      </c>
      <c r="F1299" t="s">
        <v>4011</v>
      </c>
      <c r="G1299" t="s">
        <v>246</v>
      </c>
      <c r="H1299" t="s">
        <v>134</v>
      </c>
      <c r="I1299" t="s">
        <v>135</v>
      </c>
      <c r="J1299" t="s">
        <v>136</v>
      </c>
      <c r="K1299" t="s">
        <v>137</v>
      </c>
      <c r="L1299" t="s">
        <v>4012</v>
      </c>
      <c r="M1299" t="s">
        <v>4013</v>
      </c>
      <c r="N1299">
        <v>4.4308333329999998</v>
      </c>
      <c r="O1299">
        <v>0</v>
      </c>
      <c r="P1299">
        <v>6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13.218318142793475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13.218318142793475</v>
      </c>
    </row>
    <row r="1300" spans="1:31" x14ac:dyDescent="0.25">
      <c r="A1300">
        <v>2124995</v>
      </c>
      <c r="B1300">
        <v>1</v>
      </c>
      <c r="C1300" t="s">
        <v>81</v>
      </c>
      <c r="D1300" t="s">
        <v>128</v>
      </c>
      <c r="E1300" t="s">
        <v>174</v>
      </c>
      <c r="F1300" t="s">
        <v>4014</v>
      </c>
      <c r="G1300" t="s">
        <v>374</v>
      </c>
      <c r="H1300" t="s">
        <v>134</v>
      </c>
      <c r="I1300" t="s">
        <v>135</v>
      </c>
      <c r="J1300" t="s">
        <v>136</v>
      </c>
      <c r="K1300" t="s">
        <v>137</v>
      </c>
      <c r="L1300" t="s">
        <v>4015</v>
      </c>
      <c r="M1300" t="s">
        <v>4016</v>
      </c>
      <c r="N1300">
        <v>3.6158333329999999</v>
      </c>
      <c r="O1300">
        <v>0</v>
      </c>
      <c r="P1300">
        <v>21</v>
      </c>
      <c r="Q1300">
        <v>0</v>
      </c>
      <c r="R1300">
        <v>2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15.487755385988288</v>
      </c>
      <c r="Y1300">
        <v>0</v>
      </c>
      <c r="Z1300">
        <v>4.3492377777533999</v>
      </c>
      <c r="AA1300">
        <v>0</v>
      </c>
      <c r="AB1300">
        <v>0</v>
      </c>
      <c r="AC1300">
        <v>0</v>
      </c>
      <c r="AD1300">
        <v>0</v>
      </c>
      <c r="AE1300">
        <v>19.836993163741688</v>
      </c>
    </row>
    <row r="1301" spans="1:31" x14ac:dyDescent="0.25">
      <c r="A1301">
        <v>2124497</v>
      </c>
      <c r="B1301">
        <v>1</v>
      </c>
      <c r="C1301" t="s">
        <v>80</v>
      </c>
      <c r="D1301" t="s">
        <v>103</v>
      </c>
      <c r="E1301" t="s">
        <v>131</v>
      </c>
      <c r="F1301" t="s">
        <v>4017</v>
      </c>
      <c r="G1301" t="s">
        <v>231</v>
      </c>
      <c r="H1301" t="s">
        <v>134</v>
      </c>
      <c r="I1301" t="s">
        <v>135</v>
      </c>
      <c r="J1301" t="s">
        <v>136</v>
      </c>
      <c r="K1301" t="s">
        <v>137</v>
      </c>
      <c r="L1301" t="s">
        <v>4018</v>
      </c>
      <c r="M1301" t="s">
        <v>4019</v>
      </c>
      <c r="N1301">
        <v>2.1633333330000002</v>
      </c>
      <c r="O1301">
        <v>0</v>
      </c>
      <c r="P1301">
        <v>0</v>
      </c>
      <c r="Q1301">
        <v>0</v>
      </c>
      <c r="R1301">
        <v>2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1.5247792690884752</v>
      </c>
      <c r="AA1301">
        <v>0</v>
      </c>
      <c r="AB1301">
        <v>0</v>
      </c>
      <c r="AC1301">
        <v>0</v>
      </c>
      <c r="AD1301">
        <v>0</v>
      </c>
      <c r="AE1301">
        <v>1.5247792690884752</v>
      </c>
    </row>
    <row r="1302" spans="1:31" x14ac:dyDescent="0.25">
      <c r="A1302">
        <v>2124597</v>
      </c>
      <c r="B1302">
        <v>1</v>
      </c>
      <c r="C1302" t="s">
        <v>81</v>
      </c>
      <c r="D1302" t="s">
        <v>123</v>
      </c>
      <c r="E1302" t="s">
        <v>196</v>
      </c>
      <c r="F1302" t="s">
        <v>4020</v>
      </c>
      <c r="G1302" t="s">
        <v>142</v>
      </c>
      <c r="H1302" t="s">
        <v>143</v>
      </c>
      <c r="I1302" t="s">
        <v>135</v>
      </c>
      <c r="J1302" t="s">
        <v>136</v>
      </c>
      <c r="K1302" t="s">
        <v>137</v>
      </c>
      <c r="L1302" t="s">
        <v>4021</v>
      </c>
      <c r="M1302" t="s">
        <v>3620</v>
      </c>
      <c r="N1302">
        <v>0.54</v>
      </c>
      <c r="O1302">
        <v>4</v>
      </c>
      <c r="P1302">
        <v>550</v>
      </c>
      <c r="Q1302">
        <v>310</v>
      </c>
      <c r="R1302">
        <v>375</v>
      </c>
      <c r="S1302">
        <v>29</v>
      </c>
      <c r="T1302">
        <v>72</v>
      </c>
      <c r="U1302">
        <v>1</v>
      </c>
      <c r="V1302">
        <v>0</v>
      </c>
      <c r="W1302">
        <v>6.2724957361164009</v>
      </c>
      <c r="X1302">
        <v>58.536091204131623</v>
      </c>
      <c r="Y1302">
        <v>170.6192889460236</v>
      </c>
      <c r="Z1302">
        <v>62.369374815594021</v>
      </c>
      <c r="AA1302">
        <v>47.739947941619988</v>
      </c>
      <c r="AB1302">
        <v>24.042860919903603</v>
      </c>
      <c r="AC1302">
        <v>0</v>
      </c>
      <c r="AD1302">
        <v>0</v>
      </c>
      <c r="AE1302">
        <v>369.58005956338928</v>
      </c>
    </row>
    <row r="1303" spans="1:31" x14ac:dyDescent="0.25">
      <c r="A1303">
        <v>2124746</v>
      </c>
      <c r="B1303">
        <v>1</v>
      </c>
      <c r="C1303" t="s">
        <v>81</v>
      </c>
      <c r="D1303" t="s">
        <v>128</v>
      </c>
      <c r="E1303" t="s">
        <v>140</v>
      </c>
      <c r="F1303" t="s">
        <v>4022</v>
      </c>
      <c r="G1303" t="s">
        <v>142</v>
      </c>
      <c r="H1303" t="s">
        <v>143</v>
      </c>
      <c r="I1303" t="s">
        <v>135</v>
      </c>
      <c r="J1303" t="s">
        <v>136</v>
      </c>
      <c r="K1303" t="s">
        <v>137</v>
      </c>
      <c r="L1303" t="s">
        <v>4023</v>
      </c>
      <c r="M1303" t="s">
        <v>3662</v>
      </c>
      <c r="N1303">
        <v>9.7500000000000003E-2</v>
      </c>
      <c r="O1303">
        <v>7</v>
      </c>
      <c r="P1303">
        <v>71</v>
      </c>
      <c r="Q1303">
        <v>34</v>
      </c>
      <c r="R1303">
        <v>7</v>
      </c>
      <c r="S1303">
        <v>4</v>
      </c>
      <c r="T1303">
        <v>6</v>
      </c>
      <c r="U1303">
        <v>0</v>
      </c>
      <c r="V1303">
        <v>0</v>
      </c>
      <c r="W1303">
        <v>0.15253222933204166</v>
      </c>
      <c r="X1303">
        <v>0.94223655757134117</v>
      </c>
      <c r="Y1303">
        <v>1.5463274025874887</v>
      </c>
      <c r="Z1303">
        <v>0.15243266641591671</v>
      </c>
      <c r="AA1303">
        <v>1.7577021031002171</v>
      </c>
      <c r="AB1303">
        <v>0.31855000868544997</v>
      </c>
      <c r="AC1303">
        <v>0</v>
      </c>
      <c r="AD1303">
        <v>0</v>
      </c>
      <c r="AE1303">
        <v>4.8697809676924555</v>
      </c>
    </row>
    <row r="1304" spans="1:31" x14ac:dyDescent="0.25">
      <c r="A1304">
        <v>2135025</v>
      </c>
      <c r="B1304">
        <v>1</v>
      </c>
      <c r="C1304" t="s">
        <v>80</v>
      </c>
      <c r="D1304" t="s">
        <v>84</v>
      </c>
      <c r="E1304" t="s">
        <v>131</v>
      </c>
      <c r="F1304" t="s">
        <v>4024</v>
      </c>
      <c r="G1304" t="s">
        <v>152</v>
      </c>
      <c r="H1304" t="s">
        <v>134</v>
      </c>
      <c r="I1304" t="s">
        <v>135</v>
      </c>
      <c r="J1304" t="s">
        <v>136</v>
      </c>
      <c r="K1304" t="s">
        <v>137</v>
      </c>
      <c r="L1304" t="s">
        <v>4025</v>
      </c>
      <c r="M1304" t="s">
        <v>4026</v>
      </c>
      <c r="N1304">
        <v>1.8419444439999999</v>
      </c>
      <c r="O1304">
        <v>0</v>
      </c>
      <c r="P1304">
        <v>2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0.51707074191722502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0.51707074191722502</v>
      </c>
    </row>
    <row r="1305" spans="1:31" x14ac:dyDescent="0.25">
      <c r="A1305">
        <v>2124732</v>
      </c>
      <c r="B1305">
        <v>1</v>
      </c>
      <c r="C1305" t="s">
        <v>81</v>
      </c>
      <c r="D1305" t="s">
        <v>128</v>
      </c>
      <c r="E1305" t="s">
        <v>196</v>
      </c>
      <c r="F1305" t="s">
        <v>4027</v>
      </c>
      <c r="G1305" t="s">
        <v>142</v>
      </c>
      <c r="H1305" t="s">
        <v>143</v>
      </c>
      <c r="I1305" t="s">
        <v>135</v>
      </c>
      <c r="J1305" t="s">
        <v>136</v>
      </c>
      <c r="K1305" t="s">
        <v>137</v>
      </c>
      <c r="L1305" t="s">
        <v>4028</v>
      </c>
      <c r="M1305" t="s">
        <v>4029</v>
      </c>
      <c r="N1305">
        <v>0.25277777699999998</v>
      </c>
      <c r="O1305">
        <v>6</v>
      </c>
      <c r="P1305">
        <v>1247</v>
      </c>
      <c r="Q1305">
        <v>21</v>
      </c>
      <c r="R1305">
        <v>16</v>
      </c>
      <c r="S1305">
        <v>11</v>
      </c>
      <c r="T1305">
        <v>88</v>
      </c>
      <c r="U1305">
        <v>0</v>
      </c>
      <c r="V1305">
        <v>0</v>
      </c>
      <c r="W1305">
        <v>0.45314128040999996</v>
      </c>
      <c r="X1305">
        <v>41.628482082262884</v>
      </c>
      <c r="Y1305">
        <v>28.477326589380862</v>
      </c>
      <c r="Z1305">
        <v>0.77144874206400005</v>
      </c>
      <c r="AA1305">
        <v>18.297263486198666</v>
      </c>
      <c r="AB1305">
        <v>5.9989902446691383</v>
      </c>
      <c r="AC1305">
        <v>0</v>
      </c>
      <c r="AD1305">
        <v>0</v>
      </c>
      <c r="AE1305">
        <v>95.626652424985551</v>
      </c>
    </row>
    <row r="1306" spans="1:31" x14ac:dyDescent="0.25">
      <c r="A1306">
        <v>2124563</v>
      </c>
      <c r="B1306">
        <v>1</v>
      </c>
      <c r="C1306" t="s">
        <v>80</v>
      </c>
      <c r="D1306" t="s">
        <v>82</v>
      </c>
      <c r="E1306" t="s">
        <v>174</v>
      </c>
      <c r="F1306" t="s">
        <v>4030</v>
      </c>
      <c r="G1306" t="s">
        <v>538</v>
      </c>
      <c r="H1306" t="s">
        <v>134</v>
      </c>
      <c r="I1306" t="s">
        <v>135</v>
      </c>
      <c r="J1306" t="s">
        <v>136</v>
      </c>
      <c r="K1306" t="s">
        <v>236</v>
      </c>
      <c r="L1306" t="s">
        <v>4031</v>
      </c>
      <c r="M1306" t="s">
        <v>4032</v>
      </c>
      <c r="N1306">
        <v>7.4104694440000003</v>
      </c>
      <c r="O1306">
        <v>0</v>
      </c>
      <c r="P1306">
        <v>63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117.65907102290127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117.65907102290127</v>
      </c>
    </row>
    <row r="1307" spans="1:31" x14ac:dyDescent="0.25">
      <c r="A1307">
        <v>2124214</v>
      </c>
      <c r="B1307">
        <v>1</v>
      </c>
      <c r="C1307" t="s">
        <v>80</v>
      </c>
      <c r="D1307" t="s">
        <v>92</v>
      </c>
      <c r="E1307" t="s">
        <v>140</v>
      </c>
      <c r="F1307" t="s">
        <v>4033</v>
      </c>
      <c r="G1307" t="s">
        <v>142</v>
      </c>
      <c r="H1307" t="s">
        <v>143</v>
      </c>
      <c r="I1307" t="s">
        <v>135</v>
      </c>
      <c r="J1307" t="s">
        <v>136</v>
      </c>
      <c r="K1307" t="s">
        <v>137</v>
      </c>
      <c r="L1307" t="s">
        <v>4034</v>
      </c>
      <c r="M1307" t="s">
        <v>4035</v>
      </c>
      <c r="N1307">
        <v>0.63611111099999995</v>
      </c>
      <c r="O1307">
        <v>1</v>
      </c>
      <c r="P1307">
        <v>3321</v>
      </c>
      <c r="Q1307">
        <v>0</v>
      </c>
      <c r="R1307">
        <v>6</v>
      </c>
      <c r="S1307">
        <v>5</v>
      </c>
      <c r="T1307">
        <v>145</v>
      </c>
      <c r="U1307">
        <v>0</v>
      </c>
      <c r="V1307">
        <v>0</v>
      </c>
      <c r="W1307">
        <v>4.4056092134212514</v>
      </c>
      <c r="X1307">
        <v>309.23504503650315</v>
      </c>
      <c r="Y1307">
        <v>0</v>
      </c>
      <c r="Z1307">
        <v>0.38941958366758334</v>
      </c>
      <c r="AA1307">
        <v>43.702584017805663</v>
      </c>
      <c r="AB1307">
        <v>45.377313603201991</v>
      </c>
      <c r="AC1307">
        <v>0</v>
      </c>
      <c r="AD1307">
        <v>0</v>
      </c>
      <c r="AE1307">
        <v>403.10997145459964</v>
      </c>
    </row>
    <row r="1308" spans="1:31" x14ac:dyDescent="0.25">
      <c r="A1308">
        <v>2124540</v>
      </c>
      <c r="B1308">
        <v>1</v>
      </c>
      <c r="C1308" t="s">
        <v>80</v>
      </c>
      <c r="D1308" t="s">
        <v>83</v>
      </c>
      <c r="E1308" t="s">
        <v>146</v>
      </c>
      <c r="F1308" t="s">
        <v>4036</v>
      </c>
      <c r="G1308" t="s">
        <v>235</v>
      </c>
      <c r="H1308" t="s">
        <v>143</v>
      </c>
      <c r="I1308" t="s">
        <v>135</v>
      </c>
      <c r="J1308" t="s">
        <v>136</v>
      </c>
      <c r="K1308" t="s">
        <v>236</v>
      </c>
      <c r="L1308" t="s">
        <v>4037</v>
      </c>
      <c r="M1308" t="s">
        <v>4038</v>
      </c>
      <c r="N1308">
        <v>2.1296249999999999</v>
      </c>
      <c r="O1308">
        <v>0</v>
      </c>
      <c r="P1308">
        <v>152</v>
      </c>
      <c r="Q1308">
        <v>0</v>
      </c>
      <c r="R1308">
        <v>0</v>
      </c>
      <c r="S1308">
        <v>0</v>
      </c>
      <c r="T1308">
        <v>22</v>
      </c>
      <c r="U1308">
        <v>0</v>
      </c>
      <c r="V1308">
        <v>1</v>
      </c>
      <c r="W1308">
        <v>0</v>
      </c>
      <c r="X1308">
        <v>82.250140623342048</v>
      </c>
      <c r="Y1308">
        <v>0</v>
      </c>
      <c r="Z1308">
        <v>0</v>
      </c>
      <c r="AA1308">
        <v>0</v>
      </c>
      <c r="AB1308">
        <v>90.389473904439981</v>
      </c>
      <c r="AC1308">
        <v>0</v>
      </c>
      <c r="AD1308">
        <v>15.897198722985998</v>
      </c>
      <c r="AE1308">
        <v>188.53681325076803</v>
      </c>
    </row>
    <row r="1309" spans="1:31" x14ac:dyDescent="0.25">
      <c r="A1309">
        <v>2124609</v>
      </c>
      <c r="B1309">
        <v>1</v>
      </c>
      <c r="C1309" t="s">
        <v>81</v>
      </c>
      <c r="D1309" t="s">
        <v>126</v>
      </c>
      <c r="E1309" t="s">
        <v>131</v>
      </c>
      <c r="F1309" t="s">
        <v>4039</v>
      </c>
      <c r="G1309" t="s">
        <v>231</v>
      </c>
      <c r="H1309" t="s">
        <v>134</v>
      </c>
      <c r="I1309" t="s">
        <v>135</v>
      </c>
      <c r="J1309" t="s">
        <v>136</v>
      </c>
      <c r="K1309" t="s">
        <v>137</v>
      </c>
      <c r="L1309" t="s">
        <v>4040</v>
      </c>
      <c r="M1309" t="s">
        <v>4041</v>
      </c>
      <c r="N1309">
        <v>1.188055555</v>
      </c>
      <c r="O1309">
        <v>0</v>
      </c>
      <c r="P1309">
        <v>1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9.0232293100133337E-2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9.0232293100133337E-2</v>
      </c>
    </row>
    <row r="1310" spans="1:31" x14ac:dyDescent="0.25">
      <c r="A1310">
        <v>2124709</v>
      </c>
      <c r="B1310">
        <v>1</v>
      </c>
      <c r="C1310" t="s">
        <v>81</v>
      </c>
      <c r="D1310" t="s">
        <v>116</v>
      </c>
      <c r="E1310" t="s">
        <v>131</v>
      </c>
      <c r="F1310" t="s">
        <v>4042</v>
      </c>
      <c r="G1310" t="s">
        <v>171</v>
      </c>
      <c r="H1310" t="s">
        <v>134</v>
      </c>
      <c r="I1310" t="s">
        <v>135</v>
      </c>
      <c r="J1310" t="s">
        <v>136</v>
      </c>
      <c r="K1310" t="s">
        <v>137</v>
      </c>
      <c r="L1310" t="s">
        <v>4043</v>
      </c>
      <c r="M1310" t="s">
        <v>4044</v>
      </c>
      <c r="N1310">
        <v>0.67027777700000002</v>
      </c>
      <c r="O1310">
        <v>0</v>
      </c>
      <c r="P1310">
        <v>1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2.5200410780691667E-2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2.5200410780691667E-2</v>
      </c>
    </row>
    <row r="1311" spans="1:31" x14ac:dyDescent="0.25">
      <c r="A1311">
        <v>2124417</v>
      </c>
      <c r="B1311">
        <v>1</v>
      </c>
      <c r="C1311" t="s">
        <v>80</v>
      </c>
      <c r="D1311" t="s">
        <v>84</v>
      </c>
      <c r="E1311" t="s">
        <v>131</v>
      </c>
      <c r="F1311" t="s">
        <v>4045</v>
      </c>
      <c r="G1311" t="s">
        <v>152</v>
      </c>
      <c r="H1311" t="s">
        <v>134</v>
      </c>
      <c r="I1311" t="s">
        <v>135</v>
      </c>
      <c r="J1311" t="s">
        <v>136</v>
      </c>
      <c r="K1311" t="s">
        <v>137</v>
      </c>
      <c r="L1311" t="s">
        <v>4046</v>
      </c>
      <c r="M1311" t="s">
        <v>4047</v>
      </c>
      <c r="N1311">
        <v>3.0386111109999998</v>
      </c>
      <c r="O1311">
        <v>0</v>
      </c>
      <c r="P1311">
        <v>3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1.9558757556707831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1.9558757556707831</v>
      </c>
    </row>
    <row r="1312" spans="1:31" x14ac:dyDescent="0.25">
      <c r="A1312">
        <v>2124669</v>
      </c>
      <c r="B1312">
        <v>1</v>
      </c>
      <c r="C1312" t="s">
        <v>80</v>
      </c>
      <c r="D1312" t="s">
        <v>97</v>
      </c>
      <c r="E1312" t="s">
        <v>161</v>
      </c>
      <c r="F1312" t="s">
        <v>4048</v>
      </c>
      <c r="G1312" t="s">
        <v>235</v>
      </c>
      <c r="H1312" t="s">
        <v>134</v>
      </c>
      <c r="I1312" t="s">
        <v>135</v>
      </c>
      <c r="J1312" t="s">
        <v>136</v>
      </c>
      <c r="K1312" t="s">
        <v>236</v>
      </c>
      <c r="L1312" t="s">
        <v>4049</v>
      </c>
      <c r="M1312" t="s">
        <v>4050</v>
      </c>
      <c r="N1312">
        <v>0.90666666600000001</v>
      </c>
      <c r="O1312">
        <v>0</v>
      </c>
      <c r="P1312">
        <v>26</v>
      </c>
      <c r="Q1312">
        <v>0</v>
      </c>
      <c r="R1312">
        <v>24</v>
      </c>
      <c r="S1312">
        <v>0</v>
      </c>
      <c r="T1312">
        <v>26</v>
      </c>
      <c r="U1312">
        <v>0</v>
      </c>
      <c r="V1312">
        <v>0</v>
      </c>
      <c r="W1312">
        <v>0</v>
      </c>
      <c r="X1312">
        <v>11.651975751037664</v>
      </c>
      <c r="Y1312">
        <v>0</v>
      </c>
      <c r="Z1312">
        <v>28.318365501439001</v>
      </c>
      <c r="AA1312">
        <v>0</v>
      </c>
      <c r="AB1312">
        <v>52.619717766030746</v>
      </c>
      <c r="AC1312">
        <v>0</v>
      </c>
      <c r="AD1312">
        <v>0</v>
      </c>
      <c r="AE1312">
        <v>92.590059018507418</v>
      </c>
    </row>
    <row r="1313" spans="1:31" x14ac:dyDescent="0.25">
      <c r="A1313">
        <v>2124772</v>
      </c>
      <c r="B1313">
        <v>1</v>
      </c>
      <c r="C1313" t="s">
        <v>81</v>
      </c>
      <c r="D1313" t="s">
        <v>115</v>
      </c>
      <c r="E1313" t="s">
        <v>146</v>
      </c>
      <c r="F1313" t="s">
        <v>4051</v>
      </c>
      <c r="G1313" t="s">
        <v>226</v>
      </c>
      <c r="H1313" t="s">
        <v>143</v>
      </c>
      <c r="I1313" t="s">
        <v>135</v>
      </c>
      <c r="J1313" t="s">
        <v>136</v>
      </c>
      <c r="K1313" t="s">
        <v>137</v>
      </c>
      <c r="L1313" t="s">
        <v>4052</v>
      </c>
      <c r="M1313" t="s">
        <v>4053</v>
      </c>
      <c r="N1313">
        <v>2.7030555550000002</v>
      </c>
      <c r="O1313">
        <v>0</v>
      </c>
      <c r="P1313">
        <v>172</v>
      </c>
      <c r="Q1313">
        <v>0</v>
      </c>
      <c r="R1313">
        <v>2</v>
      </c>
      <c r="S1313">
        <v>0</v>
      </c>
      <c r="T1313">
        <v>11</v>
      </c>
      <c r="U1313">
        <v>0</v>
      </c>
      <c r="V1313">
        <v>0</v>
      </c>
      <c r="W1313">
        <v>0</v>
      </c>
      <c r="X1313">
        <v>42.981145947614607</v>
      </c>
      <c r="Y1313">
        <v>0</v>
      </c>
      <c r="Z1313">
        <v>8.977342007512501E-2</v>
      </c>
      <c r="AA1313">
        <v>0</v>
      </c>
      <c r="AB1313">
        <v>9.16078052717498</v>
      </c>
      <c r="AC1313">
        <v>0</v>
      </c>
      <c r="AD1313">
        <v>0</v>
      </c>
      <c r="AE1313">
        <v>52.231699894864711</v>
      </c>
    </row>
    <row r="1314" spans="1:31" x14ac:dyDescent="0.25">
      <c r="A1314">
        <v>2124918</v>
      </c>
      <c r="B1314">
        <v>1</v>
      </c>
      <c r="C1314" t="s">
        <v>80</v>
      </c>
      <c r="D1314" t="s">
        <v>104</v>
      </c>
      <c r="E1314" t="s">
        <v>131</v>
      </c>
      <c r="F1314" t="s">
        <v>4054</v>
      </c>
      <c r="G1314" t="s">
        <v>133</v>
      </c>
      <c r="H1314" t="s">
        <v>134</v>
      </c>
      <c r="I1314" t="s">
        <v>135</v>
      </c>
      <c r="J1314" t="s">
        <v>136</v>
      </c>
      <c r="K1314" t="s">
        <v>137</v>
      </c>
      <c r="L1314" t="s">
        <v>4055</v>
      </c>
      <c r="M1314" t="s">
        <v>4056</v>
      </c>
      <c r="N1314">
        <v>4.3002777769999998</v>
      </c>
      <c r="O1314">
        <v>0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0.93199780250150843</v>
      </c>
      <c r="AA1314">
        <v>0</v>
      </c>
      <c r="AB1314">
        <v>0</v>
      </c>
      <c r="AC1314">
        <v>0</v>
      </c>
      <c r="AD1314">
        <v>0</v>
      </c>
      <c r="AE1314">
        <v>0.93199780250150843</v>
      </c>
    </row>
    <row r="1315" spans="1:31" x14ac:dyDescent="0.25">
      <c r="A1315">
        <v>2124792</v>
      </c>
      <c r="B1315">
        <v>1</v>
      </c>
      <c r="C1315" t="s">
        <v>81</v>
      </c>
      <c r="D1315" t="s">
        <v>128</v>
      </c>
      <c r="E1315" t="s">
        <v>196</v>
      </c>
      <c r="F1315" t="s">
        <v>4027</v>
      </c>
      <c r="G1315" t="s">
        <v>142</v>
      </c>
      <c r="H1315" t="s">
        <v>143</v>
      </c>
      <c r="I1315" t="s">
        <v>148</v>
      </c>
      <c r="J1315" t="s">
        <v>136</v>
      </c>
      <c r="K1315" t="s">
        <v>137</v>
      </c>
      <c r="L1315" t="s">
        <v>4057</v>
      </c>
      <c r="M1315" t="s">
        <v>4058</v>
      </c>
      <c r="N1315">
        <v>1.2777777000000001E-2</v>
      </c>
      <c r="O1315">
        <v>6</v>
      </c>
      <c r="P1315">
        <v>1247</v>
      </c>
      <c r="Q1315">
        <v>21</v>
      </c>
      <c r="R1315">
        <v>16</v>
      </c>
      <c r="S1315">
        <v>11</v>
      </c>
      <c r="T1315">
        <v>88</v>
      </c>
      <c r="U1315">
        <v>0</v>
      </c>
      <c r="V1315">
        <v>0</v>
      </c>
      <c r="W1315">
        <v>2.2705439383333335E-2</v>
      </c>
      <c r="X1315">
        <v>2.08586813448035</v>
      </c>
      <c r="Y1315">
        <v>1.4880638225029224</v>
      </c>
      <c r="Z1315">
        <v>4.1682809361600008E-2</v>
      </c>
      <c r="AA1315">
        <v>0.94156575916899998</v>
      </c>
      <c r="AB1315">
        <v>0.30552855155198905</v>
      </c>
      <c r="AC1315">
        <v>0</v>
      </c>
      <c r="AD1315">
        <v>0</v>
      </c>
      <c r="AE1315">
        <v>4.8854145164491944</v>
      </c>
    </row>
    <row r="1316" spans="1:31" x14ac:dyDescent="0.25">
      <c r="A1316">
        <v>2123939</v>
      </c>
      <c r="B1316">
        <v>1</v>
      </c>
      <c r="C1316" t="s">
        <v>81</v>
      </c>
      <c r="D1316" t="s">
        <v>127</v>
      </c>
      <c r="E1316" t="s">
        <v>174</v>
      </c>
      <c r="F1316" t="s">
        <v>1849</v>
      </c>
      <c r="G1316" t="s">
        <v>187</v>
      </c>
      <c r="H1316" t="s">
        <v>134</v>
      </c>
      <c r="I1316" t="s">
        <v>135</v>
      </c>
      <c r="J1316" t="s">
        <v>136</v>
      </c>
      <c r="K1316" t="s">
        <v>137</v>
      </c>
      <c r="L1316" t="s">
        <v>4059</v>
      </c>
      <c r="M1316" t="s">
        <v>4060</v>
      </c>
      <c r="N1316">
        <v>2.6888888880000001</v>
      </c>
      <c r="O1316">
        <v>0</v>
      </c>
      <c r="P1316">
        <v>6</v>
      </c>
      <c r="Q1316">
        <v>0</v>
      </c>
      <c r="R1316">
        <v>0</v>
      </c>
      <c r="S1316">
        <v>0</v>
      </c>
      <c r="T1316">
        <v>1</v>
      </c>
      <c r="U1316">
        <v>0</v>
      </c>
      <c r="V1316">
        <v>0</v>
      </c>
      <c r="W1316">
        <v>0</v>
      </c>
      <c r="X1316">
        <v>2.981633329244092</v>
      </c>
      <c r="Y1316">
        <v>0</v>
      </c>
      <c r="Z1316">
        <v>0</v>
      </c>
      <c r="AA1316">
        <v>0</v>
      </c>
      <c r="AB1316">
        <v>1.3978301179500001E-3</v>
      </c>
      <c r="AC1316">
        <v>0</v>
      </c>
      <c r="AD1316">
        <v>0</v>
      </c>
      <c r="AE1316">
        <v>2.9830311593620418</v>
      </c>
    </row>
    <row r="1317" spans="1:31" x14ac:dyDescent="0.25">
      <c r="A1317">
        <v>2124984</v>
      </c>
      <c r="B1317">
        <v>1</v>
      </c>
      <c r="C1317" t="s">
        <v>81</v>
      </c>
      <c r="D1317" t="s">
        <v>118</v>
      </c>
      <c r="E1317" t="s">
        <v>146</v>
      </c>
      <c r="F1317" t="s">
        <v>4061</v>
      </c>
      <c r="G1317" t="s">
        <v>167</v>
      </c>
      <c r="H1317" t="s">
        <v>143</v>
      </c>
      <c r="I1317" t="s">
        <v>135</v>
      </c>
      <c r="J1317" t="s">
        <v>136</v>
      </c>
      <c r="K1317" t="s">
        <v>137</v>
      </c>
      <c r="L1317" t="s">
        <v>4062</v>
      </c>
      <c r="M1317" t="s">
        <v>4063</v>
      </c>
      <c r="N1317">
        <v>2.531666666</v>
      </c>
      <c r="O1317">
        <v>0</v>
      </c>
      <c r="P1317">
        <v>133</v>
      </c>
      <c r="Q1317">
        <v>1</v>
      </c>
      <c r="R1317">
        <v>3</v>
      </c>
      <c r="S1317">
        <v>0</v>
      </c>
      <c r="T1317">
        <v>5</v>
      </c>
      <c r="U1317">
        <v>0</v>
      </c>
      <c r="V1317">
        <v>0</v>
      </c>
      <c r="W1317">
        <v>0</v>
      </c>
      <c r="X1317">
        <v>55.172945946272272</v>
      </c>
      <c r="Y1317">
        <v>4.0334958562619079</v>
      </c>
      <c r="Z1317">
        <v>1.3214460826417833</v>
      </c>
      <c r="AA1317">
        <v>0</v>
      </c>
      <c r="AB1317">
        <v>2.4813309305575997</v>
      </c>
      <c r="AC1317">
        <v>0</v>
      </c>
      <c r="AD1317">
        <v>0</v>
      </c>
      <c r="AE1317">
        <v>63.009218815733561</v>
      </c>
    </row>
    <row r="1318" spans="1:31" x14ac:dyDescent="0.25">
      <c r="A1318">
        <v>2124978</v>
      </c>
      <c r="B1318">
        <v>1</v>
      </c>
      <c r="C1318" t="s">
        <v>80</v>
      </c>
      <c r="D1318" t="s">
        <v>107</v>
      </c>
      <c r="E1318" t="s">
        <v>131</v>
      </c>
      <c r="F1318" t="s">
        <v>4064</v>
      </c>
      <c r="G1318" t="s">
        <v>133</v>
      </c>
      <c r="H1318" t="s">
        <v>134</v>
      </c>
      <c r="I1318" t="s">
        <v>135</v>
      </c>
      <c r="J1318" t="s">
        <v>136</v>
      </c>
      <c r="K1318" t="s">
        <v>137</v>
      </c>
      <c r="L1318" t="s">
        <v>4065</v>
      </c>
      <c r="M1318" t="s">
        <v>4066</v>
      </c>
      <c r="N1318">
        <v>1.8133333330000001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1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0.12388333925879999</v>
      </c>
      <c r="AC1318">
        <v>0</v>
      </c>
      <c r="AD1318">
        <v>0</v>
      </c>
      <c r="AE1318">
        <v>0.12388333925879999</v>
      </c>
    </row>
    <row r="1319" spans="1:31" x14ac:dyDescent="0.25">
      <c r="A1319">
        <v>2135034</v>
      </c>
      <c r="B1319">
        <v>1</v>
      </c>
      <c r="C1319" t="s">
        <v>80</v>
      </c>
      <c r="D1319" t="s">
        <v>106</v>
      </c>
      <c r="E1319" t="s">
        <v>161</v>
      </c>
      <c r="F1319" t="s">
        <v>4067</v>
      </c>
      <c r="G1319" t="s">
        <v>215</v>
      </c>
      <c r="H1319" t="s">
        <v>134</v>
      </c>
      <c r="I1319" t="s">
        <v>135</v>
      </c>
      <c r="J1319" t="s">
        <v>136</v>
      </c>
      <c r="K1319" t="s">
        <v>137</v>
      </c>
      <c r="L1319" t="s">
        <v>4068</v>
      </c>
      <c r="M1319" t="s">
        <v>4069</v>
      </c>
      <c r="N1319">
        <v>0.74</v>
      </c>
      <c r="O1319">
        <v>0</v>
      </c>
      <c r="P1319">
        <v>34</v>
      </c>
      <c r="Q1319">
        <v>0</v>
      </c>
      <c r="R1319">
        <v>9</v>
      </c>
      <c r="S1319">
        <v>0</v>
      </c>
      <c r="T1319">
        <v>12</v>
      </c>
      <c r="U1319">
        <v>0</v>
      </c>
      <c r="V1319">
        <v>0</v>
      </c>
      <c r="W1319">
        <v>0</v>
      </c>
      <c r="X1319">
        <v>4.7283144778746014</v>
      </c>
      <c r="Y1319">
        <v>0</v>
      </c>
      <c r="Z1319">
        <v>2.5356578634072</v>
      </c>
      <c r="AA1319">
        <v>0</v>
      </c>
      <c r="AB1319">
        <v>6.2967864450432005</v>
      </c>
      <c r="AC1319">
        <v>0</v>
      </c>
      <c r="AD1319">
        <v>0</v>
      </c>
      <c r="AE1319">
        <v>13.560758786325003</v>
      </c>
    </row>
    <row r="1320" spans="1:31" x14ac:dyDescent="0.25">
      <c r="A1320">
        <v>2124437</v>
      </c>
      <c r="B1320">
        <v>1</v>
      </c>
      <c r="C1320" t="s">
        <v>80</v>
      </c>
      <c r="D1320" t="s">
        <v>104</v>
      </c>
      <c r="E1320" t="s">
        <v>146</v>
      </c>
      <c r="F1320" t="s">
        <v>4070</v>
      </c>
      <c r="G1320" t="s">
        <v>142</v>
      </c>
      <c r="H1320" t="s">
        <v>143</v>
      </c>
      <c r="I1320" t="s">
        <v>135</v>
      </c>
      <c r="J1320" t="s">
        <v>136</v>
      </c>
      <c r="K1320" t="s">
        <v>137</v>
      </c>
      <c r="L1320" t="s">
        <v>4071</v>
      </c>
      <c r="M1320" t="s">
        <v>4072</v>
      </c>
      <c r="N1320">
        <v>1.143611111</v>
      </c>
      <c r="O1320">
        <v>0</v>
      </c>
      <c r="P1320">
        <v>188</v>
      </c>
      <c r="Q1320">
        <v>0</v>
      </c>
      <c r="R1320">
        <v>0</v>
      </c>
      <c r="S1320">
        <v>0</v>
      </c>
      <c r="T1320">
        <v>19</v>
      </c>
      <c r="U1320">
        <v>0</v>
      </c>
      <c r="V1320">
        <v>0</v>
      </c>
      <c r="W1320">
        <v>0</v>
      </c>
      <c r="X1320">
        <v>59.503215113331578</v>
      </c>
      <c r="Y1320">
        <v>0</v>
      </c>
      <c r="Z1320">
        <v>0</v>
      </c>
      <c r="AA1320">
        <v>0</v>
      </c>
      <c r="AB1320">
        <v>20.257998935289578</v>
      </c>
      <c r="AC1320">
        <v>0</v>
      </c>
      <c r="AD1320">
        <v>0</v>
      </c>
      <c r="AE1320">
        <v>79.761214048621156</v>
      </c>
    </row>
    <row r="1321" spans="1:31" x14ac:dyDescent="0.25">
      <c r="A1321">
        <v>2124463</v>
      </c>
      <c r="B1321">
        <v>1</v>
      </c>
      <c r="C1321" t="s">
        <v>80</v>
      </c>
      <c r="D1321" t="s">
        <v>100</v>
      </c>
      <c r="E1321" t="s">
        <v>131</v>
      </c>
      <c r="F1321" t="s">
        <v>4073</v>
      </c>
      <c r="G1321" t="s">
        <v>152</v>
      </c>
      <c r="H1321" t="s">
        <v>134</v>
      </c>
      <c r="I1321" t="s">
        <v>135</v>
      </c>
      <c r="J1321" t="s">
        <v>136</v>
      </c>
      <c r="K1321" t="s">
        <v>137</v>
      </c>
      <c r="L1321" t="s">
        <v>4074</v>
      </c>
      <c r="M1321" t="s">
        <v>4075</v>
      </c>
      <c r="N1321">
        <v>3.4880555549999999</v>
      </c>
      <c r="O1321">
        <v>0</v>
      </c>
      <c r="P1321">
        <v>1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1.3335871680967668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1.3335871680967668</v>
      </c>
    </row>
    <row r="1322" spans="1:31" x14ac:dyDescent="0.25">
      <c r="A1322">
        <v>2125004</v>
      </c>
      <c r="B1322">
        <v>1</v>
      </c>
      <c r="C1322" t="s">
        <v>80</v>
      </c>
      <c r="D1322" t="s">
        <v>103</v>
      </c>
      <c r="E1322" t="s">
        <v>131</v>
      </c>
      <c r="F1322" t="s">
        <v>4076</v>
      </c>
      <c r="G1322" t="s">
        <v>152</v>
      </c>
      <c r="H1322" t="s">
        <v>134</v>
      </c>
      <c r="I1322" t="s">
        <v>135</v>
      </c>
      <c r="J1322" t="s">
        <v>136</v>
      </c>
      <c r="K1322" t="s">
        <v>137</v>
      </c>
      <c r="L1322" t="s">
        <v>4077</v>
      </c>
      <c r="M1322" t="s">
        <v>4078</v>
      </c>
      <c r="N1322">
        <v>0.92833333299999998</v>
      </c>
      <c r="O1322">
        <v>0</v>
      </c>
      <c r="P1322">
        <v>1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0.14783376105545834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0.14783376105545834</v>
      </c>
    </row>
    <row r="1323" spans="1:31" x14ac:dyDescent="0.25">
      <c r="A1323">
        <v>2124749</v>
      </c>
      <c r="B1323">
        <v>1</v>
      </c>
      <c r="C1323" t="s">
        <v>81</v>
      </c>
      <c r="D1323" t="s">
        <v>123</v>
      </c>
      <c r="E1323" t="s">
        <v>146</v>
      </c>
      <c r="F1323" t="s">
        <v>4079</v>
      </c>
      <c r="G1323" t="s">
        <v>142</v>
      </c>
      <c r="H1323" t="s">
        <v>143</v>
      </c>
      <c r="I1323" t="s">
        <v>135</v>
      </c>
      <c r="J1323" t="s">
        <v>136</v>
      </c>
      <c r="K1323" t="s">
        <v>137</v>
      </c>
      <c r="L1323" t="s">
        <v>4080</v>
      </c>
      <c r="M1323" t="s">
        <v>4081</v>
      </c>
      <c r="N1323">
        <v>1.021111111</v>
      </c>
      <c r="O1323">
        <v>0</v>
      </c>
      <c r="P1323">
        <v>204</v>
      </c>
      <c r="Q1323">
        <v>0</v>
      </c>
      <c r="R1323">
        <v>2</v>
      </c>
      <c r="S1323">
        <v>0</v>
      </c>
      <c r="T1323">
        <v>287</v>
      </c>
      <c r="U1323">
        <v>0</v>
      </c>
      <c r="V1323">
        <v>20</v>
      </c>
      <c r="W1323">
        <v>0</v>
      </c>
      <c r="X1323">
        <v>52.78344818674541</v>
      </c>
      <c r="Y1323">
        <v>0</v>
      </c>
      <c r="Z1323">
        <v>2.648420092386667E-2</v>
      </c>
      <c r="AA1323">
        <v>0</v>
      </c>
      <c r="AB1323">
        <v>255.20409152510595</v>
      </c>
      <c r="AC1323">
        <v>0</v>
      </c>
      <c r="AD1323">
        <v>489.769136605688</v>
      </c>
      <c r="AE1323">
        <v>797.78316051846321</v>
      </c>
    </row>
    <row r="1324" spans="1:31" x14ac:dyDescent="0.25">
      <c r="A1324">
        <v>2124443</v>
      </c>
      <c r="B1324">
        <v>1</v>
      </c>
      <c r="C1324" t="s">
        <v>80</v>
      </c>
      <c r="D1324" t="s">
        <v>100</v>
      </c>
      <c r="E1324" t="s">
        <v>131</v>
      </c>
      <c r="F1324" t="s">
        <v>4082</v>
      </c>
      <c r="G1324" t="s">
        <v>152</v>
      </c>
      <c r="H1324" t="s">
        <v>134</v>
      </c>
      <c r="I1324" t="s">
        <v>135</v>
      </c>
      <c r="J1324" t="s">
        <v>136</v>
      </c>
      <c r="K1324" t="s">
        <v>137</v>
      </c>
      <c r="L1324" t="s">
        <v>4083</v>
      </c>
      <c r="M1324" t="s">
        <v>4084</v>
      </c>
      <c r="N1324">
        <v>2.119444444</v>
      </c>
      <c r="O1324">
        <v>0</v>
      </c>
      <c r="P1324">
        <v>1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0.46118203169324995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0.46118203169324995</v>
      </c>
    </row>
    <row r="1325" spans="1:31" x14ac:dyDescent="0.25">
      <c r="A1325">
        <v>2123959</v>
      </c>
      <c r="B1325">
        <v>1</v>
      </c>
      <c r="C1325" t="s">
        <v>80</v>
      </c>
      <c r="D1325" t="s">
        <v>103</v>
      </c>
      <c r="E1325" t="s">
        <v>140</v>
      </c>
      <c r="F1325" t="s">
        <v>3435</v>
      </c>
      <c r="G1325" t="s">
        <v>142</v>
      </c>
      <c r="H1325" t="s">
        <v>143</v>
      </c>
      <c r="I1325" t="s">
        <v>135</v>
      </c>
      <c r="J1325" t="s">
        <v>136</v>
      </c>
      <c r="K1325" t="s">
        <v>137</v>
      </c>
      <c r="L1325" t="s">
        <v>4085</v>
      </c>
      <c r="M1325" t="s">
        <v>3436</v>
      </c>
      <c r="N1325">
        <v>0.14138888799999999</v>
      </c>
      <c r="O1325">
        <v>0</v>
      </c>
      <c r="P1325">
        <v>27</v>
      </c>
      <c r="Q1325">
        <v>0</v>
      </c>
      <c r="R1325">
        <v>3</v>
      </c>
      <c r="S1325">
        <v>19</v>
      </c>
      <c r="T1325">
        <v>28</v>
      </c>
      <c r="U1325">
        <v>24</v>
      </c>
      <c r="V1325">
        <v>9</v>
      </c>
      <c r="W1325">
        <v>0</v>
      </c>
      <c r="X1325">
        <v>1.3717109436237667</v>
      </c>
      <c r="Y1325">
        <v>0</v>
      </c>
      <c r="Z1325">
        <v>2.2115544626625006E-2</v>
      </c>
      <c r="AA1325">
        <v>19.025486414241115</v>
      </c>
      <c r="AB1325">
        <v>5.6408054531988983</v>
      </c>
      <c r="AC1325">
        <v>70.950356221662005</v>
      </c>
      <c r="AD1325">
        <v>14.617511672508327</v>
      </c>
      <c r="AE1325">
        <v>111.62798624986074</v>
      </c>
    </row>
    <row r="1326" spans="1:31" x14ac:dyDescent="0.25">
      <c r="A1326">
        <v>2124566</v>
      </c>
      <c r="B1326">
        <v>1</v>
      </c>
      <c r="C1326" t="s">
        <v>80</v>
      </c>
      <c r="D1326" t="s">
        <v>106</v>
      </c>
      <c r="E1326" t="s">
        <v>174</v>
      </c>
      <c r="F1326" t="s">
        <v>4086</v>
      </c>
      <c r="G1326" t="s">
        <v>538</v>
      </c>
      <c r="H1326" t="s">
        <v>134</v>
      </c>
      <c r="I1326" t="s">
        <v>135</v>
      </c>
      <c r="J1326" t="s">
        <v>136</v>
      </c>
      <c r="K1326" t="s">
        <v>236</v>
      </c>
      <c r="L1326" t="s">
        <v>4087</v>
      </c>
      <c r="M1326" t="s">
        <v>4088</v>
      </c>
      <c r="N1326">
        <v>7.726431388</v>
      </c>
      <c r="O1326">
        <v>0</v>
      </c>
      <c r="P1326">
        <v>37</v>
      </c>
      <c r="Q1326">
        <v>0</v>
      </c>
      <c r="R1326">
        <v>1</v>
      </c>
      <c r="S1326">
        <v>0</v>
      </c>
      <c r="T1326">
        <v>2</v>
      </c>
      <c r="U1326">
        <v>0</v>
      </c>
      <c r="V1326">
        <v>0</v>
      </c>
      <c r="W1326">
        <v>0</v>
      </c>
      <c r="X1326">
        <v>57.143965398932536</v>
      </c>
      <c r="Y1326">
        <v>0</v>
      </c>
      <c r="Z1326">
        <v>14.586406521081416</v>
      </c>
      <c r="AA1326">
        <v>0</v>
      </c>
      <c r="AB1326">
        <v>10.718236892533399</v>
      </c>
      <c r="AC1326">
        <v>0</v>
      </c>
      <c r="AD1326">
        <v>0</v>
      </c>
      <c r="AE1326">
        <v>82.448608812547349</v>
      </c>
    </row>
    <row r="1327" spans="1:31" x14ac:dyDescent="0.25">
      <c r="A1327">
        <v>2124921</v>
      </c>
      <c r="B1327">
        <v>1</v>
      </c>
      <c r="C1327" t="s">
        <v>80</v>
      </c>
      <c r="D1327" t="s">
        <v>103</v>
      </c>
      <c r="E1327" t="s">
        <v>131</v>
      </c>
      <c r="F1327" t="s">
        <v>4089</v>
      </c>
      <c r="G1327" t="s">
        <v>152</v>
      </c>
      <c r="H1327" t="s">
        <v>134</v>
      </c>
      <c r="I1327" t="s">
        <v>135</v>
      </c>
      <c r="J1327" t="s">
        <v>136</v>
      </c>
      <c r="K1327" t="s">
        <v>137</v>
      </c>
      <c r="L1327" t="s">
        <v>4090</v>
      </c>
      <c r="M1327" t="s">
        <v>4091</v>
      </c>
      <c r="N1327">
        <v>1.7297222219999999</v>
      </c>
      <c r="O1327">
        <v>0</v>
      </c>
      <c r="P1327">
        <v>3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1.2537051425111669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1.2537051425111669</v>
      </c>
    </row>
    <row r="1328" spans="1:31" x14ac:dyDescent="0.25">
      <c r="A1328">
        <v>2124188</v>
      </c>
      <c r="B1328">
        <v>1</v>
      </c>
      <c r="C1328" t="s">
        <v>81</v>
      </c>
      <c r="D1328" t="s">
        <v>120</v>
      </c>
      <c r="E1328" t="s">
        <v>161</v>
      </c>
      <c r="F1328" t="s">
        <v>4092</v>
      </c>
      <c r="G1328" t="s">
        <v>215</v>
      </c>
      <c r="H1328" t="s">
        <v>134</v>
      </c>
      <c r="I1328" t="s">
        <v>135</v>
      </c>
      <c r="J1328" t="s">
        <v>136</v>
      </c>
      <c r="K1328" t="s">
        <v>137</v>
      </c>
      <c r="L1328" t="s">
        <v>4093</v>
      </c>
      <c r="M1328" t="s">
        <v>4094</v>
      </c>
      <c r="N1328">
        <v>0.42388888800000002</v>
      </c>
      <c r="O1328">
        <v>0</v>
      </c>
      <c r="P1328">
        <v>69</v>
      </c>
      <c r="Q1328">
        <v>0</v>
      </c>
      <c r="R1328">
        <v>1</v>
      </c>
      <c r="S1328">
        <v>0</v>
      </c>
      <c r="T1328">
        <v>4</v>
      </c>
      <c r="U1328">
        <v>0</v>
      </c>
      <c r="V1328">
        <v>0</v>
      </c>
      <c r="W1328">
        <v>0</v>
      </c>
      <c r="X1328">
        <v>6.7445406740159006</v>
      </c>
      <c r="Y1328">
        <v>0</v>
      </c>
      <c r="Z1328">
        <v>9.1231614350216664E-2</v>
      </c>
      <c r="AA1328">
        <v>0</v>
      </c>
      <c r="AB1328">
        <v>5.3578796607933327E-2</v>
      </c>
      <c r="AC1328">
        <v>0</v>
      </c>
      <c r="AD1328">
        <v>0</v>
      </c>
      <c r="AE1328">
        <v>6.8893510849740505</v>
      </c>
    </row>
    <row r="1329" spans="1:31" x14ac:dyDescent="0.25">
      <c r="A1329">
        <v>2124852</v>
      </c>
      <c r="B1329">
        <v>1</v>
      </c>
      <c r="C1329" t="s">
        <v>80</v>
      </c>
      <c r="D1329" t="s">
        <v>97</v>
      </c>
      <c r="E1329" t="s">
        <v>146</v>
      </c>
      <c r="F1329" t="s">
        <v>4095</v>
      </c>
      <c r="G1329" t="s">
        <v>167</v>
      </c>
      <c r="H1329" t="s">
        <v>143</v>
      </c>
      <c r="I1329" t="s">
        <v>135</v>
      </c>
      <c r="J1329" t="s">
        <v>136</v>
      </c>
      <c r="K1329" t="s">
        <v>137</v>
      </c>
      <c r="L1329" t="s">
        <v>4096</v>
      </c>
      <c r="M1329" t="s">
        <v>4097</v>
      </c>
      <c r="N1329">
        <v>4.2805555550000003</v>
      </c>
      <c r="O1329">
        <v>1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0</v>
      </c>
      <c r="V1329">
        <v>0</v>
      </c>
      <c r="W1329">
        <v>324.58963504046028</v>
      </c>
      <c r="X1329">
        <v>0</v>
      </c>
      <c r="Y1329">
        <v>0</v>
      </c>
      <c r="Z1329">
        <v>4.1470220816373331</v>
      </c>
      <c r="AA1329">
        <v>0</v>
      </c>
      <c r="AB1329">
        <v>0</v>
      </c>
      <c r="AC1329">
        <v>0</v>
      </c>
      <c r="AD1329">
        <v>0</v>
      </c>
      <c r="AE1329">
        <v>328.7366571220976</v>
      </c>
    </row>
    <row r="1330" spans="1:31" x14ac:dyDescent="0.25">
      <c r="A1330">
        <v>2124543</v>
      </c>
      <c r="B1330">
        <v>1</v>
      </c>
      <c r="C1330" t="s">
        <v>81</v>
      </c>
      <c r="D1330" t="s">
        <v>121</v>
      </c>
      <c r="E1330" t="s">
        <v>196</v>
      </c>
      <c r="F1330" t="s">
        <v>4098</v>
      </c>
      <c r="G1330" t="s">
        <v>142</v>
      </c>
      <c r="H1330" t="s">
        <v>143</v>
      </c>
      <c r="I1330" t="s">
        <v>148</v>
      </c>
      <c r="J1330" t="s">
        <v>136</v>
      </c>
      <c r="K1330" t="s">
        <v>137</v>
      </c>
      <c r="L1330" t="s">
        <v>4099</v>
      </c>
      <c r="M1330" t="s">
        <v>4100</v>
      </c>
      <c r="N1330">
        <v>8.3333330000000001E-3</v>
      </c>
      <c r="O1330">
        <v>0</v>
      </c>
      <c r="P1330">
        <v>633</v>
      </c>
      <c r="Q1330">
        <v>0</v>
      </c>
      <c r="R1330">
        <v>9</v>
      </c>
      <c r="S1330">
        <v>0</v>
      </c>
      <c r="T1330">
        <v>30</v>
      </c>
      <c r="U1330">
        <v>0</v>
      </c>
      <c r="V1330">
        <v>0</v>
      </c>
      <c r="W1330">
        <v>0</v>
      </c>
      <c r="X1330">
        <v>0.59897880117650015</v>
      </c>
      <c r="Y1330">
        <v>0</v>
      </c>
      <c r="Z1330">
        <v>3.9639916990000003E-3</v>
      </c>
      <c r="AA1330">
        <v>0</v>
      </c>
      <c r="AB1330">
        <v>7.1267578600499995E-2</v>
      </c>
      <c r="AC1330">
        <v>0</v>
      </c>
      <c r="AD1330">
        <v>0</v>
      </c>
      <c r="AE1330">
        <v>0.67421037147600016</v>
      </c>
    </row>
    <row r="1331" spans="1:31" x14ac:dyDescent="0.25">
      <c r="A1331">
        <v>2124915</v>
      </c>
      <c r="B1331">
        <v>1</v>
      </c>
      <c r="C1331" t="s">
        <v>80</v>
      </c>
      <c r="D1331" t="s">
        <v>107</v>
      </c>
      <c r="E1331" t="s">
        <v>131</v>
      </c>
      <c r="F1331" t="s">
        <v>4101</v>
      </c>
      <c r="G1331" t="s">
        <v>133</v>
      </c>
      <c r="H1331" t="s">
        <v>134</v>
      </c>
      <c r="I1331" t="s">
        <v>135</v>
      </c>
      <c r="J1331" t="s">
        <v>136</v>
      </c>
      <c r="K1331" t="s">
        <v>137</v>
      </c>
      <c r="L1331" t="s">
        <v>4102</v>
      </c>
      <c r="M1331" t="s">
        <v>4103</v>
      </c>
      <c r="N1331">
        <v>2.5186111109999998</v>
      </c>
      <c r="O1331">
        <v>0</v>
      </c>
      <c r="P1331">
        <v>1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0.48739582852621671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0.48739582852621671</v>
      </c>
    </row>
    <row r="1332" spans="1:31" x14ac:dyDescent="0.25">
      <c r="A1332">
        <v>2124583</v>
      </c>
      <c r="B1332">
        <v>1</v>
      </c>
      <c r="C1332" t="s">
        <v>81</v>
      </c>
      <c r="D1332" t="s">
        <v>118</v>
      </c>
      <c r="E1332" t="s">
        <v>196</v>
      </c>
      <c r="F1332" t="s">
        <v>4104</v>
      </c>
      <c r="G1332" t="s">
        <v>235</v>
      </c>
      <c r="H1332" t="s">
        <v>143</v>
      </c>
      <c r="I1332" t="s">
        <v>135</v>
      </c>
      <c r="J1332" t="s">
        <v>136</v>
      </c>
      <c r="K1332" t="s">
        <v>236</v>
      </c>
      <c r="L1332" t="s">
        <v>4105</v>
      </c>
      <c r="M1332" t="s">
        <v>4106</v>
      </c>
      <c r="N1332">
        <v>0.80972222199999999</v>
      </c>
      <c r="O1332">
        <v>0</v>
      </c>
      <c r="P1332">
        <v>328</v>
      </c>
      <c r="Q1332">
        <v>0</v>
      </c>
      <c r="R1332">
        <v>8</v>
      </c>
      <c r="S1332">
        <v>1</v>
      </c>
      <c r="T1332">
        <v>6</v>
      </c>
      <c r="U1332">
        <v>0</v>
      </c>
      <c r="V1332">
        <v>0</v>
      </c>
      <c r="W1332">
        <v>0</v>
      </c>
      <c r="X1332">
        <v>40.272964168618522</v>
      </c>
      <c r="Y1332">
        <v>0</v>
      </c>
      <c r="Z1332">
        <v>0.36935894136349995</v>
      </c>
      <c r="AA1332">
        <v>4.7294224120114574</v>
      </c>
      <c r="AB1332">
        <v>1.1893655774825</v>
      </c>
      <c r="AC1332">
        <v>0</v>
      </c>
      <c r="AD1332">
        <v>0</v>
      </c>
      <c r="AE1332">
        <v>46.56111109947598</v>
      </c>
    </row>
    <row r="1333" spans="1:31" x14ac:dyDescent="0.25">
      <c r="A1333">
        <v>2123942</v>
      </c>
      <c r="B1333">
        <v>1</v>
      </c>
      <c r="C1333" t="s">
        <v>80</v>
      </c>
      <c r="D1333" t="s">
        <v>93</v>
      </c>
      <c r="E1333" t="s">
        <v>131</v>
      </c>
      <c r="F1333" t="s">
        <v>4107</v>
      </c>
      <c r="G1333" t="s">
        <v>152</v>
      </c>
      <c r="H1333" t="s">
        <v>134</v>
      </c>
      <c r="I1333" t="s">
        <v>135</v>
      </c>
      <c r="J1333" t="s">
        <v>136</v>
      </c>
      <c r="K1333" t="s">
        <v>137</v>
      </c>
      <c r="L1333" t="s">
        <v>4108</v>
      </c>
      <c r="M1333" t="s">
        <v>4109</v>
      </c>
      <c r="N1333">
        <v>1.516388888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1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3.458601166045E-2</v>
      </c>
      <c r="AC1333">
        <v>0</v>
      </c>
      <c r="AD1333">
        <v>0</v>
      </c>
      <c r="AE1333">
        <v>3.458601166045E-2</v>
      </c>
    </row>
    <row r="1334" spans="1:31" x14ac:dyDescent="0.25">
      <c r="A1334">
        <v>2124420</v>
      </c>
      <c r="B1334">
        <v>1</v>
      </c>
      <c r="C1334" t="s">
        <v>81</v>
      </c>
      <c r="D1334" t="s">
        <v>122</v>
      </c>
      <c r="E1334" t="s">
        <v>196</v>
      </c>
      <c r="F1334" t="s">
        <v>3432</v>
      </c>
      <c r="G1334" t="s">
        <v>142</v>
      </c>
      <c r="H1334" t="s">
        <v>143</v>
      </c>
      <c r="I1334" t="s">
        <v>135</v>
      </c>
      <c r="J1334" t="s">
        <v>136</v>
      </c>
      <c r="K1334" t="s">
        <v>137</v>
      </c>
      <c r="L1334" t="s">
        <v>4110</v>
      </c>
      <c r="M1334" t="s">
        <v>4111</v>
      </c>
      <c r="N1334">
        <v>1.750555555</v>
      </c>
      <c r="O1334">
        <v>1</v>
      </c>
      <c r="P1334">
        <v>462</v>
      </c>
      <c r="Q1334">
        <v>4</v>
      </c>
      <c r="R1334">
        <v>0</v>
      </c>
      <c r="S1334">
        <v>2</v>
      </c>
      <c r="T1334">
        <v>18</v>
      </c>
      <c r="U1334">
        <v>0</v>
      </c>
      <c r="V1334">
        <v>0</v>
      </c>
      <c r="W1334">
        <v>0.19108148172504166</v>
      </c>
      <c r="X1334">
        <v>72.714234908689136</v>
      </c>
      <c r="Y1334">
        <v>3.3297838248649745</v>
      </c>
      <c r="Z1334">
        <v>0</v>
      </c>
      <c r="AA1334">
        <v>19.460339256648183</v>
      </c>
      <c r="AB1334">
        <v>2.3708430239080167</v>
      </c>
      <c r="AC1334">
        <v>0</v>
      </c>
      <c r="AD1334">
        <v>0</v>
      </c>
      <c r="AE1334">
        <v>98.066282495835353</v>
      </c>
    </row>
    <row r="1335" spans="1:31" x14ac:dyDescent="0.25">
      <c r="A1335">
        <v>2124629</v>
      </c>
      <c r="B1335">
        <v>1</v>
      </c>
      <c r="C1335" t="s">
        <v>81</v>
      </c>
      <c r="D1335" t="s">
        <v>128</v>
      </c>
      <c r="E1335" t="s">
        <v>131</v>
      </c>
      <c r="F1335" t="s">
        <v>4112</v>
      </c>
      <c r="G1335" t="s">
        <v>152</v>
      </c>
      <c r="H1335" t="s">
        <v>134</v>
      </c>
      <c r="I1335" t="s">
        <v>135</v>
      </c>
      <c r="J1335" t="s">
        <v>136</v>
      </c>
      <c r="K1335" t="s">
        <v>137</v>
      </c>
      <c r="L1335" t="s">
        <v>4113</v>
      </c>
      <c r="M1335" t="s">
        <v>4114</v>
      </c>
      <c r="N1335">
        <v>2.5555555550000002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1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5.3677178318149341</v>
      </c>
      <c r="AC1335">
        <v>0</v>
      </c>
      <c r="AD1335">
        <v>0</v>
      </c>
      <c r="AE1335">
        <v>5.3677178318149341</v>
      </c>
    </row>
    <row r="1336" spans="1:31" x14ac:dyDescent="0.25">
      <c r="A1336">
        <v>2124769</v>
      </c>
      <c r="B1336">
        <v>1</v>
      </c>
      <c r="C1336" t="s">
        <v>80</v>
      </c>
      <c r="D1336" t="s">
        <v>97</v>
      </c>
      <c r="E1336" t="s">
        <v>146</v>
      </c>
      <c r="F1336" t="s">
        <v>4115</v>
      </c>
      <c r="G1336" t="s">
        <v>142</v>
      </c>
      <c r="H1336" t="s">
        <v>143</v>
      </c>
      <c r="I1336" t="s">
        <v>135</v>
      </c>
      <c r="J1336" t="s">
        <v>136</v>
      </c>
      <c r="K1336" t="s">
        <v>137</v>
      </c>
      <c r="L1336" t="s">
        <v>4116</v>
      </c>
      <c r="M1336" t="s">
        <v>4117</v>
      </c>
      <c r="N1336">
        <v>0.388333333</v>
      </c>
      <c r="O1336">
        <v>0</v>
      </c>
      <c r="P1336">
        <v>206</v>
      </c>
      <c r="Q1336">
        <v>0</v>
      </c>
      <c r="R1336">
        <v>0</v>
      </c>
      <c r="S1336">
        <v>3</v>
      </c>
      <c r="T1336">
        <v>250</v>
      </c>
      <c r="U1336">
        <v>0</v>
      </c>
      <c r="V1336">
        <v>1</v>
      </c>
      <c r="W1336">
        <v>0</v>
      </c>
      <c r="X1336">
        <v>25.454867574571953</v>
      </c>
      <c r="Y1336">
        <v>0</v>
      </c>
      <c r="Z1336">
        <v>0</v>
      </c>
      <c r="AA1336">
        <v>29.87829662777925</v>
      </c>
      <c r="AB1336">
        <v>83.709036629188034</v>
      </c>
      <c r="AC1336">
        <v>0</v>
      </c>
      <c r="AD1336">
        <v>0.47107778992340005</v>
      </c>
      <c r="AE1336">
        <v>139.51327862146263</v>
      </c>
    </row>
    <row r="1337" spans="1:31" x14ac:dyDescent="0.25">
      <c r="A1337">
        <v>2124526</v>
      </c>
      <c r="B1337">
        <v>1</v>
      </c>
      <c r="C1337" t="s">
        <v>81</v>
      </c>
      <c r="D1337" t="s">
        <v>127</v>
      </c>
      <c r="E1337" t="s">
        <v>174</v>
      </c>
      <c r="F1337" t="s">
        <v>4118</v>
      </c>
      <c r="G1337" t="s">
        <v>187</v>
      </c>
      <c r="H1337" t="s">
        <v>134</v>
      </c>
      <c r="I1337" t="s">
        <v>135</v>
      </c>
      <c r="J1337" t="s">
        <v>136</v>
      </c>
      <c r="K1337" t="s">
        <v>137</v>
      </c>
      <c r="L1337" t="s">
        <v>4119</v>
      </c>
      <c r="M1337" t="s">
        <v>4120</v>
      </c>
      <c r="N1337">
        <v>2.3577777769999999</v>
      </c>
      <c r="O1337">
        <v>0</v>
      </c>
      <c r="P1337">
        <v>0</v>
      </c>
      <c r="Q1337">
        <v>0</v>
      </c>
      <c r="R1337">
        <v>2</v>
      </c>
      <c r="S1337">
        <v>0</v>
      </c>
      <c r="T1337">
        <v>1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5.1186656972500007E-4</v>
      </c>
      <c r="AA1337">
        <v>0</v>
      </c>
      <c r="AB1337">
        <v>1.5077868181409253</v>
      </c>
      <c r="AC1337">
        <v>0</v>
      </c>
      <c r="AD1337">
        <v>0</v>
      </c>
      <c r="AE1337">
        <v>1.5082986847106503</v>
      </c>
    </row>
    <row r="1338" spans="1:31" x14ac:dyDescent="0.25">
      <c r="A1338">
        <v>2124672</v>
      </c>
      <c r="B1338">
        <v>1</v>
      </c>
      <c r="C1338" t="s">
        <v>81</v>
      </c>
      <c r="D1338" t="s">
        <v>128</v>
      </c>
      <c r="E1338" t="s">
        <v>196</v>
      </c>
      <c r="F1338" t="s">
        <v>4027</v>
      </c>
      <c r="G1338" t="s">
        <v>142</v>
      </c>
      <c r="H1338" t="s">
        <v>143</v>
      </c>
      <c r="I1338" t="s">
        <v>135</v>
      </c>
      <c r="J1338" t="s">
        <v>136</v>
      </c>
      <c r="K1338" t="s">
        <v>137</v>
      </c>
      <c r="L1338" t="s">
        <v>4121</v>
      </c>
      <c r="M1338" t="s">
        <v>4122</v>
      </c>
      <c r="N1338">
        <v>0.28111111100000002</v>
      </c>
      <c r="O1338">
        <v>6</v>
      </c>
      <c r="P1338">
        <v>1247</v>
      </c>
      <c r="Q1338">
        <v>21</v>
      </c>
      <c r="R1338">
        <v>16</v>
      </c>
      <c r="S1338">
        <v>11</v>
      </c>
      <c r="T1338">
        <v>88</v>
      </c>
      <c r="U1338">
        <v>0</v>
      </c>
      <c r="V1338">
        <v>0</v>
      </c>
      <c r="W1338">
        <v>0.51188790134533335</v>
      </c>
      <c r="X1338">
        <v>47.025324747260257</v>
      </c>
      <c r="Y1338">
        <v>30.174789977030841</v>
      </c>
      <c r="Z1338">
        <v>0.90433896695999993</v>
      </c>
      <c r="AA1338">
        <v>19.848308321205469</v>
      </c>
      <c r="AB1338">
        <v>6.6865100754982434</v>
      </c>
      <c r="AC1338">
        <v>0</v>
      </c>
      <c r="AD1338">
        <v>0</v>
      </c>
      <c r="AE1338">
        <v>105.15115998930014</v>
      </c>
    </row>
    <row r="1339" spans="1:31" x14ac:dyDescent="0.25">
      <c r="A1339">
        <v>2124815</v>
      </c>
      <c r="B1339">
        <v>1</v>
      </c>
      <c r="C1339" t="s">
        <v>81</v>
      </c>
      <c r="D1339" t="s">
        <v>123</v>
      </c>
      <c r="E1339" t="s">
        <v>196</v>
      </c>
      <c r="F1339" t="s">
        <v>4123</v>
      </c>
      <c r="G1339" t="s">
        <v>142</v>
      </c>
      <c r="H1339" t="s">
        <v>143</v>
      </c>
      <c r="I1339" t="s">
        <v>135</v>
      </c>
      <c r="J1339" t="s">
        <v>136</v>
      </c>
      <c r="K1339" t="s">
        <v>137</v>
      </c>
      <c r="L1339" t="s">
        <v>4124</v>
      </c>
      <c r="M1339" t="s">
        <v>4125</v>
      </c>
      <c r="N1339">
        <v>2.4458333329999999</v>
      </c>
      <c r="O1339">
        <v>0</v>
      </c>
      <c r="P1339">
        <v>0</v>
      </c>
      <c r="Q1339">
        <v>54</v>
      </c>
      <c r="R1339">
        <v>0</v>
      </c>
      <c r="S1339">
        <v>7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28.174843784021764</v>
      </c>
      <c r="Z1339">
        <v>0</v>
      </c>
      <c r="AA1339">
        <v>7.7093921716072931</v>
      </c>
      <c r="AB1339">
        <v>0</v>
      </c>
      <c r="AC1339">
        <v>0</v>
      </c>
      <c r="AD1339">
        <v>0</v>
      </c>
      <c r="AE1339">
        <v>35.884235955629059</v>
      </c>
    </row>
    <row r="1340" spans="1:31" x14ac:dyDescent="0.25">
      <c r="A1340">
        <v>2124981</v>
      </c>
      <c r="B1340">
        <v>1</v>
      </c>
      <c r="C1340" t="s">
        <v>80</v>
      </c>
      <c r="D1340" t="s">
        <v>90</v>
      </c>
      <c r="E1340" t="s">
        <v>131</v>
      </c>
      <c r="F1340" t="s">
        <v>4126</v>
      </c>
      <c r="G1340" t="s">
        <v>152</v>
      </c>
      <c r="H1340" t="s">
        <v>134</v>
      </c>
      <c r="I1340" t="s">
        <v>135</v>
      </c>
      <c r="J1340" t="s">
        <v>136</v>
      </c>
      <c r="K1340" t="s">
        <v>137</v>
      </c>
      <c r="L1340" t="s">
        <v>4127</v>
      </c>
      <c r="M1340" t="s">
        <v>4128</v>
      </c>
      <c r="N1340">
        <v>2.608333333</v>
      </c>
      <c r="O1340">
        <v>0</v>
      </c>
      <c r="P1340">
        <v>2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1.296908326974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1.296908326974</v>
      </c>
    </row>
    <row r="1341" spans="1:31" x14ac:dyDescent="0.25">
      <c r="A1341">
        <v>2124958</v>
      </c>
      <c r="B1341">
        <v>1</v>
      </c>
      <c r="C1341" t="s">
        <v>81</v>
      </c>
      <c r="D1341" t="s">
        <v>128</v>
      </c>
      <c r="E1341" t="s">
        <v>131</v>
      </c>
      <c r="F1341" t="s">
        <v>4129</v>
      </c>
      <c r="G1341" t="s">
        <v>300</v>
      </c>
      <c r="H1341" t="s">
        <v>134</v>
      </c>
      <c r="I1341" t="s">
        <v>135</v>
      </c>
      <c r="J1341" t="s">
        <v>136</v>
      </c>
      <c r="K1341" t="s">
        <v>137</v>
      </c>
      <c r="L1341" t="s">
        <v>4130</v>
      </c>
      <c r="M1341" t="s">
        <v>4131</v>
      </c>
      <c r="N1341">
        <v>1.4675</v>
      </c>
      <c r="O1341">
        <v>0</v>
      </c>
      <c r="P1341">
        <v>7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4.8067375959000005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4.8067375959000005</v>
      </c>
    </row>
    <row r="1342" spans="1:31" x14ac:dyDescent="0.25">
      <c r="A1342">
        <v>2123962</v>
      </c>
      <c r="B1342">
        <v>1</v>
      </c>
      <c r="C1342" t="s">
        <v>81</v>
      </c>
      <c r="D1342" t="s">
        <v>128</v>
      </c>
      <c r="E1342" t="s">
        <v>140</v>
      </c>
      <c r="F1342" t="s">
        <v>3665</v>
      </c>
      <c r="G1342" t="s">
        <v>142</v>
      </c>
      <c r="H1342" t="s">
        <v>143</v>
      </c>
      <c r="I1342" t="s">
        <v>135</v>
      </c>
      <c r="J1342" t="s">
        <v>136</v>
      </c>
      <c r="K1342" t="s">
        <v>137</v>
      </c>
      <c r="L1342" t="s">
        <v>4132</v>
      </c>
      <c r="M1342" t="s">
        <v>4133</v>
      </c>
      <c r="N1342">
        <v>3.19</v>
      </c>
      <c r="O1342">
        <v>0</v>
      </c>
      <c r="P1342">
        <v>0</v>
      </c>
      <c r="Q1342">
        <v>10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10.16100641579067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10.16100641579067</v>
      </c>
    </row>
    <row r="1343" spans="1:31" x14ac:dyDescent="0.25">
      <c r="A1343">
        <v>2124603</v>
      </c>
      <c r="B1343">
        <v>1</v>
      </c>
      <c r="C1343" t="s">
        <v>80</v>
      </c>
      <c r="D1343" t="s">
        <v>93</v>
      </c>
      <c r="E1343" t="s">
        <v>174</v>
      </c>
      <c r="F1343" t="s">
        <v>4134</v>
      </c>
      <c r="G1343" t="s">
        <v>187</v>
      </c>
      <c r="H1343" t="s">
        <v>134</v>
      </c>
      <c r="I1343" t="s">
        <v>135</v>
      </c>
      <c r="J1343" t="s">
        <v>136</v>
      </c>
      <c r="K1343" t="s">
        <v>137</v>
      </c>
      <c r="L1343" t="s">
        <v>4135</v>
      </c>
      <c r="M1343" t="s">
        <v>4136</v>
      </c>
      <c r="N1343">
        <v>2.323611111</v>
      </c>
      <c r="O1343">
        <v>0</v>
      </c>
      <c r="P1343">
        <v>1</v>
      </c>
      <c r="Q1343">
        <v>0</v>
      </c>
      <c r="R1343">
        <v>0</v>
      </c>
      <c r="S1343">
        <v>0</v>
      </c>
      <c r="T1343">
        <v>1</v>
      </c>
      <c r="U1343">
        <v>0</v>
      </c>
      <c r="V1343">
        <v>0</v>
      </c>
      <c r="W1343">
        <v>0</v>
      </c>
      <c r="X1343">
        <v>7.8500122965000002E-2</v>
      </c>
      <c r="Y1343">
        <v>0</v>
      </c>
      <c r="Z1343">
        <v>0</v>
      </c>
      <c r="AA1343">
        <v>0</v>
      </c>
      <c r="AB1343">
        <v>2.8199720823816665E-2</v>
      </c>
      <c r="AC1343">
        <v>0</v>
      </c>
      <c r="AD1343">
        <v>0</v>
      </c>
      <c r="AE1343">
        <v>0.10669984378881667</v>
      </c>
    </row>
    <row r="1344" spans="1:31" x14ac:dyDescent="0.25">
      <c r="A1344">
        <v>2124858</v>
      </c>
      <c r="B1344">
        <v>1</v>
      </c>
      <c r="C1344" t="s">
        <v>81</v>
      </c>
      <c r="D1344" t="s">
        <v>123</v>
      </c>
      <c r="E1344" t="s">
        <v>131</v>
      </c>
      <c r="F1344" t="s">
        <v>4137</v>
      </c>
      <c r="G1344" t="s">
        <v>152</v>
      </c>
      <c r="H1344" t="s">
        <v>134</v>
      </c>
      <c r="I1344" t="s">
        <v>135</v>
      </c>
      <c r="J1344" t="s">
        <v>136</v>
      </c>
      <c r="K1344" t="s">
        <v>137</v>
      </c>
      <c r="L1344" t="s">
        <v>4138</v>
      </c>
      <c r="M1344" t="s">
        <v>4139</v>
      </c>
      <c r="N1344">
        <v>6.5080555550000003</v>
      </c>
      <c r="O1344">
        <v>0</v>
      </c>
      <c r="P1344">
        <v>1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</row>
    <row r="1345" spans="1:31" x14ac:dyDescent="0.25">
      <c r="A1345">
        <v>2124938</v>
      </c>
      <c r="B1345">
        <v>1</v>
      </c>
      <c r="C1345" t="s">
        <v>80</v>
      </c>
      <c r="D1345" t="s">
        <v>84</v>
      </c>
      <c r="E1345" t="s">
        <v>196</v>
      </c>
      <c r="F1345" t="s">
        <v>4140</v>
      </c>
      <c r="G1345" t="s">
        <v>142</v>
      </c>
      <c r="H1345" t="s">
        <v>143</v>
      </c>
      <c r="I1345" t="s">
        <v>135</v>
      </c>
      <c r="J1345" t="s">
        <v>136</v>
      </c>
      <c r="K1345" t="s">
        <v>137</v>
      </c>
      <c r="L1345" t="s">
        <v>4141</v>
      </c>
      <c r="M1345" t="s">
        <v>4142</v>
      </c>
      <c r="N1345">
        <v>0.30416666599999997</v>
      </c>
      <c r="O1345">
        <v>6</v>
      </c>
      <c r="P1345">
        <v>1198</v>
      </c>
      <c r="Q1345">
        <v>12</v>
      </c>
      <c r="R1345">
        <v>265</v>
      </c>
      <c r="S1345">
        <v>27</v>
      </c>
      <c r="T1345">
        <v>179</v>
      </c>
      <c r="U1345">
        <v>1</v>
      </c>
      <c r="V1345">
        <v>0</v>
      </c>
      <c r="W1345">
        <v>1.4353817172956249</v>
      </c>
      <c r="X1345">
        <v>112.09111862348115</v>
      </c>
      <c r="Y1345">
        <v>4.3707486289334998</v>
      </c>
      <c r="Z1345">
        <v>34.718756370004812</v>
      </c>
      <c r="AA1345">
        <v>42.38954302187252</v>
      </c>
      <c r="AB1345">
        <v>43.429127635042434</v>
      </c>
      <c r="AC1345">
        <v>31.425694116271874</v>
      </c>
      <c r="AD1345">
        <v>0</v>
      </c>
      <c r="AE1345">
        <v>269.86037011290193</v>
      </c>
    </row>
    <row r="1346" spans="1:31" x14ac:dyDescent="0.25">
      <c r="A1346">
        <v>2124689</v>
      </c>
      <c r="B1346">
        <v>1</v>
      </c>
      <c r="C1346" t="s">
        <v>81</v>
      </c>
      <c r="D1346" t="s">
        <v>120</v>
      </c>
      <c r="E1346" t="s">
        <v>196</v>
      </c>
      <c r="F1346" t="s">
        <v>973</v>
      </c>
      <c r="G1346" t="s">
        <v>142</v>
      </c>
      <c r="H1346" t="s">
        <v>143</v>
      </c>
      <c r="I1346" t="s">
        <v>135</v>
      </c>
      <c r="J1346" t="s">
        <v>136</v>
      </c>
      <c r="K1346" t="s">
        <v>137</v>
      </c>
      <c r="L1346" t="s">
        <v>4143</v>
      </c>
      <c r="M1346" t="s">
        <v>4144</v>
      </c>
      <c r="N1346">
        <v>1.011111111</v>
      </c>
      <c r="O1346">
        <v>0</v>
      </c>
      <c r="P1346">
        <v>189</v>
      </c>
      <c r="Q1346">
        <v>38</v>
      </c>
      <c r="R1346">
        <v>11</v>
      </c>
      <c r="S1346">
        <v>2</v>
      </c>
      <c r="T1346">
        <v>11</v>
      </c>
      <c r="U1346">
        <v>0</v>
      </c>
      <c r="V1346">
        <v>0</v>
      </c>
      <c r="W1346">
        <v>0</v>
      </c>
      <c r="X1346">
        <v>33.315146547479998</v>
      </c>
      <c r="Y1346">
        <v>15.760900618672615</v>
      </c>
      <c r="Z1346">
        <v>1.4150382674999997</v>
      </c>
      <c r="AA1346">
        <v>7.9793103476813343</v>
      </c>
      <c r="AB1346">
        <v>2.5558584239238336</v>
      </c>
      <c r="AC1346">
        <v>0</v>
      </c>
      <c r="AD1346">
        <v>0</v>
      </c>
      <c r="AE1346">
        <v>61.026254205257786</v>
      </c>
    </row>
    <row r="1347" spans="1:31" x14ac:dyDescent="0.25">
      <c r="A1347">
        <v>2135031</v>
      </c>
      <c r="B1347">
        <v>1</v>
      </c>
      <c r="C1347" t="s">
        <v>80</v>
      </c>
      <c r="D1347" t="s">
        <v>96</v>
      </c>
      <c r="E1347" t="s">
        <v>174</v>
      </c>
      <c r="F1347" t="s">
        <v>4145</v>
      </c>
      <c r="G1347" t="s">
        <v>187</v>
      </c>
      <c r="H1347" t="s">
        <v>134</v>
      </c>
      <c r="I1347" t="s">
        <v>135</v>
      </c>
      <c r="J1347" t="s">
        <v>136</v>
      </c>
      <c r="K1347" t="s">
        <v>137</v>
      </c>
      <c r="L1347" t="s">
        <v>4146</v>
      </c>
      <c r="M1347" t="s">
        <v>4147</v>
      </c>
      <c r="N1347">
        <v>1.579722222</v>
      </c>
      <c r="O1347">
        <v>0</v>
      </c>
      <c r="P1347">
        <v>60</v>
      </c>
      <c r="Q1347">
        <v>0</v>
      </c>
      <c r="R1347">
        <v>0</v>
      </c>
      <c r="S1347">
        <v>0</v>
      </c>
      <c r="T1347">
        <v>2</v>
      </c>
      <c r="U1347">
        <v>0</v>
      </c>
      <c r="V1347">
        <v>0</v>
      </c>
      <c r="W1347">
        <v>0</v>
      </c>
      <c r="X1347">
        <v>45.460079212641062</v>
      </c>
      <c r="Y1347">
        <v>0</v>
      </c>
      <c r="Z1347">
        <v>0</v>
      </c>
      <c r="AA1347">
        <v>0</v>
      </c>
      <c r="AB1347">
        <v>1.7993311425977336</v>
      </c>
      <c r="AC1347">
        <v>0</v>
      </c>
      <c r="AD1347">
        <v>0</v>
      </c>
      <c r="AE1347">
        <v>47.259410355238799</v>
      </c>
    </row>
    <row r="1348" spans="1:31" x14ac:dyDescent="0.25">
      <c r="A1348">
        <v>2124895</v>
      </c>
      <c r="B1348">
        <v>1</v>
      </c>
      <c r="C1348" t="s">
        <v>80</v>
      </c>
      <c r="D1348" t="s">
        <v>98</v>
      </c>
      <c r="E1348" t="s">
        <v>131</v>
      </c>
      <c r="F1348" t="s">
        <v>4148</v>
      </c>
      <c r="G1348" t="s">
        <v>152</v>
      </c>
      <c r="H1348" t="s">
        <v>134</v>
      </c>
      <c r="I1348" t="s">
        <v>135</v>
      </c>
      <c r="J1348" t="s">
        <v>136</v>
      </c>
      <c r="K1348" t="s">
        <v>137</v>
      </c>
      <c r="L1348" t="s">
        <v>4149</v>
      </c>
      <c r="M1348" t="s">
        <v>4150</v>
      </c>
      <c r="N1348">
        <v>0.60138888800000001</v>
      </c>
      <c r="O1348">
        <v>0</v>
      </c>
      <c r="P1348">
        <v>0</v>
      </c>
      <c r="Q1348">
        <v>0</v>
      </c>
      <c r="R1348">
        <v>1</v>
      </c>
      <c r="S1348">
        <v>0</v>
      </c>
      <c r="T1348">
        <v>1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0.35463319381241665</v>
      </c>
      <c r="AA1348">
        <v>0</v>
      </c>
      <c r="AB1348">
        <v>9.354487328833332E-3</v>
      </c>
      <c r="AC1348">
        <v>0</v>
      </c>
      <c r="AD1348">
        <v>0</v>
      </c>
      <c r="AE1348">
        <v>0.36398768114124996</v>
      </c>
    </row>
    <row r="1349" spans="1:31" x14ac:dyDescent="0.25">
      <c r="A1349">
        <v>2124546</v>
      </c>
      <c r="B1349">
        <v>1</v>
      </c>
      <c r="C1349" t="s">
        <v>80</v>
      </c>
      <c r="D1349" t="s">
        <v>100</v>
      </c>
      <c r="E1349" t="s">
        <v>174</v>
      </c>
      <c r="F1349" t="s">
        <v>4151</v>
      </c>
      <c r="G1349" t="s">
        <v>187</v>
      </c>
      <c r="H1349" t="s">
        <v>134</v>
      </c>
      <c r="I1349" t="s">
        <v>135</v>
      </c>
      <c r="J1349" t="s">
        <v>136</v>
      </c>
      <c r="K1349" t="s">
        <v>137</v>
      </c>
      <c r="L1349" t="s">
        <v>4152</v>
      </c>
      <c r="M1349" t="s">
        <v>4113</v>
      </c>
      <c r="N1349">
        <v>1.0161111110000001</v>
      </c>
      <c r="O1349">
        <v>0</v>
      </c>
      <c r="P1349">
        <v>1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</row>
    <row r="1350" spans="1:31" x14ac:dyDescent="0.25">
      <c r="A1350">
        <v>2124503</v>
      </c>
      <c r="B1350">
        <v>1</v>
      </c>
      <c r="C1350" t="s">
        <v>80</v>
      </c>
      <c r="D1350" t="s">
        <v>82</v>
      </c>
      <c r="E1350" t="s">
        <v>131</v>
      </c>
      <c r="F1350" t="s">
        <v>4153</v>
      </c>
      <c r="G1350" t="s">
        <v>152</v>
      </c>
      <c r="H1350" t="s">
        <v>134</v>
      </c>
      <c r="I1350" t="s">
        <v>135</v>
      </c>
      <c r="J1350" t="s">
        <v>136</v>
      </c>
      <c r="K1350" t="s">
        <v>137</v>
      </c>
      <c r="L1350" t="s">
        <v>4154</v>
      </c>
      <c r="M1350" t="s">
        <v>3455</v>
      </c>
      <c r="N1350">
        <v>6.2747222220000003</v>
      </c>
      <c r="O1350">
        <v>0</v>
      </c>
      <c r="P1350">
        <v>2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5.258456406294199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5.258456406294199</v>
      </c>
    </row>
    <row r="1351" spans="1:31" x14ac:dyDescent="0.25">
      <c r="A1351">
        <v>2124970</v>
      </c>
      <c r="B1351">
        <v>1</v>
      </c>
      <c r="C1351" t="s">
        <v>80</v>
      </c>
      <c r="D1351" t="s">
        <v>85</v>
      </c>
      <c r="E1351" t="s">
        <v>131</v>
      </c>
      <c r="F1351" t="s">
        <v>4155</v>
      </c>
      <c r="G1351" t="s">
        <v>133</v>
      </c>
      <c r="H1351" t="s">
        <v>134</v>
      </c>
      <c r="I1351" t="s">
        <v>135</v>
      </c>
      <c r="J1351" t="s">
        <v>136</v>
      </c>
      <c r="K1351" t="s">
        <v>137</v>
      </c>
      <c r="L1351" t="s">
        <v>4156</v>
      </c>
      <c r="M1351" t="s">
        <v>4157</v>
      </c>
      <c r="N1351">
        <v>4.2450000000000001</v>
      </c>
      <c r="O1351">
        <v>0</v>
      </c>
      <c r="P1351">
        <v>1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1.4253527251913833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1.4253527251913833</v>
      </c>
    </row>
    <row r="1352" spans="1:31" x14ac:dyDescent="0.25">
      <c r="A1352">
        <v>2124638</v>
      </c>
      <c r="B1352">
        <v>1</v>
      </c>
      <c r="C1352" t="s">
        <v>80</v>
      </c>
      <c r="D1352" t="s">
        <v>110</v>
      </c>
      <c r="E1352" t="s">
        <v>174</v>
      </c>
      <c r="F1352" t="s">
        <v>4158</v>
      </c>
      <c r="G1352" t="s">
        <v>538</v>
      </c>
      <c r="H1352" t="s">
        <v>134</v>
      </c>
      <c r="I1352" t="s">
        <v>135</v>
      </c>
      <c r="J1352" t="s">
        <v>136</v>
      </c>
      <c r="K1352" t="s">
        <v>236</v>
      </c>
      <c r="L1352" t="s">
        <v>4159</v>
      </c>
      <c r="M1352" t="s">
        <v>4160</v>
      </c>
      <c r="N1352">
        <v>6.0695350000000001</v>
      </c>
      <c r="O1352">
        <v>0</v>
      </c>
      <c r="P1352">
        <v>139</v>
      </c>
      <c r="Q1352">
        <v>0</v>
      </c>
      <c r="R1352">
        <v>0</v>
      </c>
      <c r="S1352">
        <v>0</v>
      </c>
      <c r="T1352">
        <v>19</v>
      </c>
      <c r="U1352">
        <v>0</v>
      </c>
      <c r="V1352">
        <v>0</v>
      </c>
      <c r="W1352">
        <v>0</v>
      </c>
      <c r="X1352">
        <v>191.32204611594176</v>
      </c>
      <c r="Y1352">
        <v>0</v>
      </c>
      <c r="Z1352">
        <v>0</v>
      </c>
      <c r="AA1352">
        <v>0</v>
      </c>
      <c r="AB1352">
        <v>37.895921466046573</v>
      </c>
      <c r="AC1352">
        <v>0</v>
      </c>
      <c r="AD1352">
        <v>0</v>
      </c>
      <c r="AE1352">
        <v>229.21796758198832</v>
      </c>
    </row>
    <row r="1353" spans="1:31" x14ac:dyDescent="0.25">
      <c r="A1353">
        <v>2124446</v>
      </c>
      <c r="B1353">
        <v>1</v>
      </c>
      <c r="C1353" t="s">
        <v>81</v>
      </c>
      <c r="D1353" t="s">
        <v>118</v>
      </c>
      <c r="E1353" t="s">
        <v>196</v>
      </c>
      <c r="F1353" t="s">
        <v>4161</v>
      </c>
      <c r="G1353" t="s">
        <v>142</v>
      </c>
      <c r="H1353" t="s">
        <v>143</v>
      </c>
      <c r="I1353" t="s">
        <v>135</v>
      </c>
      <c r="J1353" t="s">
        <v>136</v>
      </c>
      <c r="K1353" t="s">
        <v>137</v>
      </c>
      <c r="L1353" t="s">
        <v>4162</v>
      </c>
      <c r="M1353" t="s">
        <v>4163</v>
      </c>
      <c r="N1353">
        <v>1.3405555549999999</v>
      </c>
      <c r="O1353">
        <v>0</v>
      </c>
      <c r="P1353">
        <v>1</v>
      </c>
      <c r="Q1353">
        <v>0</v>
      </c>
      <c r="R1353">
        <v>52</v>
      </c>
      <c r="S1353">
        <v>0</v>
      </c>
      <c r="T1353">
        <v>2</v>
      </c>
      <c r="U1353">
        <v>0</v>
      </c>
      <c r="V1353">
        <v>0</v>
      </c>
      <c r="W1353">
        <v>0</v>
      </c>
      <c r="X1353">
        <v>1.5113239552E-3</v>
      </c>
      <c r="Y1353">
        <v>0</v>
      </c>
      <c r="Z1353">
        <v>8.1142811457064496</v>
      </c>
      <c r="AA1353">
        <v>0</v>
      </c>
      <c r="AB1353">
        <v>0.73423617230079996</v>
      </c>
      <c r="AC1353">
        <v>0</v>
      </c>
      <c r="AD1353">
        <v>0</v>
      </c>
      <c r="AE1353">
        <v>8.8500286419624494</v>
      </c>
    </row>
    <row r="1354" spans="1:31" x14ac:dyDescent="0.25">
      <c r="A1354">
        <v>2124615</v>
      </c>
      <c r="B1354">
        <v>1</v>
      </c>
      <c r="C1354" t="s">
        <v>80</v>
      </c>
      <c r="D1354" t="s">
        <v>90</v>
      </c>
      <c r="E1354" t="s">
        <v>131</v>
      </c>
      <c r="F1354" t="s">
        <v>4164</v>
      </c>
      <c r="G1354" t="s">
        <v>152</v>
      </c>
      <c r="H1354" t="s">
        <v>134</v>
      </c>
      <c r="I1354" t="s">
        <v>135</v>
      </c>
      <c r="J1354" t="s">
        <v>136</v>
      </c>
      <c r="K1354" t="s">
        <v>137</v>
      </c>
      <c r="L1354" t="s">
        <v>4165</v>
      </c>
      <c r="M1354" t="s">
        <v>4166</v>
      </c>
      <c r="N1354">
        <v>2.699166666</v>
      </c>
      <c r="O1354">
        <v>0</v>
      </c>
      <c r="P1354">
        <v>4</v>
      </c>
      <c r="Q1354">
        <v>0</v>
      </c>
      <c r="R1354">
        <v>0</v>
      </c>
      <c r="S1354">
        <v>0</v>
      </c>
      <c r="T1354">
        <v>2</v>
      </c>
      <c r="U1354">
        <v>0</v>
      </c>
      <c r="V1354">
        <v>0</v>
      </c>
      <c r="W1354">
        <v>0</v>
      </c>
      <c r="X1354">
        <v>3.0004635378926832</v>
      </c>
      <c r="Y1354">
        <v>0</v>
      </c>
      <c r="Z1354">
        <v>0</v>
      </c>
      <c r="AA1354">
        <v>0</v>
      </c>
      <c r="AB1354">
        <v>4.692740813464666</v>
      </c>
      <c r="AC1354">
        <v>0</v>
      </c>
      <c r="AD1354">
        <v>0</v>
      </c>
      <c r="AE1354">
        <v>7.6932043513573491</v>
      </c>
    </row>
    <row r="1355" spans="1:31" x14ac:dyDescent="0.25">
      <c r="A1355">
        <v>2124947</v>
      </c>
      <c r="B1355">
        <v>1</v>
      </c>
      <c r="C1355" t="s">
        <v>80</v>
      </c>
      <c r="D1355" t="s">
        <v>83</v>
      </c>
      <c r="E1355" t="s">
        <v>131</v>
      </c>
      <c r="F1355" t="s">
        <v>3480</v>
      </c>
      <c r="G1355" t="s">
        <v>133</v>
      </c>
      <c r="H1355" t="s">
        <v>134</v>
      </c>
      <c r="I1355" t="s">
        <v>135</v>
      </c>
      <c r="J1355" t="s">
        <v>136</v>
      </c>
      <c r="K1355" t="s">
        <v>137</v>
      </c>
      <c r="L1355" t="s">
        <v>4167</v>
      </c>
      <c r="M1355" t="s">
        <v>4168</v>
      </c>
      <c r="N1355">
        <v>0.82138888799999998</v>
      </c>
      <c r="O1355">
        <v>0</v>
      </c>
      <c r="P1355">
        <v>5</v>
      </c>
      <c r="Q1355">
        <v>0</v>
      </c>
      <c r="R1355">
        <v>0</v>
      </c>
      <c r="S1355">
        <v>0</v>
      </c>
      <c r="T1355">
        <v>1</v>
      </c>
      <c r="U1355">
        <v>0</v>
      </c>
      <c r="V1355">
        <v>0</v>
      </c>
      <c r="W1355">
        <v>0</v>
      </c>
      <c r="X1355">
        <v>1.0284981799883999</v>
      </c>
      <c r="Y1355">
        <v>0</v>
      </c>
      <c r="Z1355">
        <v>0</v>
      </c>
      <c r="AA1355">
        <v>0</v>
      </c>
      <c r="AB1355">
        <v>0.16063878487335001</v>
      </c>
      <c r="AC1355">
        <v>0</v>
      </c>
      <c r="AD1355">
        <v>0</v>
      </c>
      <c r="AE1355">
        <v>1.1891369648617498</v>
      </c>
    </row>
    <row r="1356" spans="1:31" x14ac:dyDescent="0.25">
      <c r="A1356">
        <v>2124924</v>
      </c>
      <c r="B1356">
        <v>1</v>
      </c>
      <c r="C1356" t="s">
        <v>80</v>
      </c>
      <c r="D1356" t="s">
        <v>96</v>
      </c>
      <c r="E1356" t="s">
        <v>131</v>
      </c>
      <c r="F1356" t="s">
        <v>4169</v>
      </c>
      <c r="G1356" t="s">
        <v>152</v>
      </c>
      <c r="H1356" t="s">
        <v>134</v>
      </c>
      <c r="I1356" t="s">
        <v>135</v>
      </c>
      <c r="J1356" t="s">
        <v>136</v>
      </c>
      <c r="K1356" t="s">
        <v>137</v>
      </c>
      <c r="L1356" t="s">
        <v>4170</v>
      </c>
      <c r="M1356" t="s">
        <v>4171</v>
      </c>
      <c r="N1356">
        <v>0.98638888800000002</v>
      </c>
      <c r="O1356">
        <v>0</v>
      </c>
      <c r="P1356">
        <v>1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0.33161469202765831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0.33161469202765831</v>
      </c>
    </row>
    <row r="1357" spans="1:31" x14ac:dyDescent="0.25">
      <c r="A1357">
        <v>2124469</v>
      </c>
      <c r="B1357">
        <v>1</v>
      </c>
      <c r="C1357" t="s">
        <v>81</v>
      </c>
      <c r="D1357" t="s">
        <v>127</v>
      </c>
      <c r="E1357" t="s">
        <v>131</v>
      </c>
      <c r="F1357" t="s">
        <v>4172</v>
      </c>
      <c r="G1357" t="s">
        <v>152</v>
      </c>
      <c r="H1357" t="s">
        <v>134</v>
      </c>
      <c r="I1357" t="s">
        <v>135</v>
      </c>
      <c r="J1357" t="s">
        <v>136</v>
      </c>
      <c r="K1357" t="s">
        <v>137</v>
      </c>
      <c r="L1357" t="s">
        <v>4173</v>
      </c>
      <c r="M1357" t="s">
        <v>4174</v>
      </c>
      <c r="N1357">
        <v>1.9488888879999999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2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2.7269686907948172</v>
      </c>
      <c r="AC1357">
        <v>0</v>
      </c>
      <c r="AD1357">
        <v>0</v>
      </c>
      <c r="AE1357">
        <v>2.7269686907948172</v>
      </c>
    </row>
    <row r="1358" spans="1:31" x14ac:dyDescent="0.25">
      <c r="A1358">
        <v>2123991</v>
      </c>
      <c r="B1358">
        <v>1</v>
      </c>
      <c r="C1358" t="s">
        <v>80</v>
      </c>
      <c r="D1358" t="s">
        <v>91</v>
      </c>
      <c r="E1358" t="s">
        <v>140</v>
      </c>
      <c r="F1358" t="s">
        <v>4175</v>
      </c>
      <c r="G1358" t="s">
        <v>142</v>
      </c>
      <c r="H1358" t="s">
        <v>143</v>
      </c>
      <c r="I1358" t="s">
        <v>135</v>
      </c>
      <c r="J1358" t="s">
        <v>136</v>
      </c>
      <c r="K1358" t="s">
        <v>137</v>
      </c>
      <c r="L1358" t="s">
        <v>4176</v>
      </c>
      <c r="M1358" t="s">
        <v>4177</v>
      </c>
      <c r="N1358">
        <v>0.59166666599999995</v>
      </c>
      <c r="O1358">
        <v>34</v>
      </c>
      <c r="P1358">
        <v>5497</v>
      </c>
      <c r="Q1358">
        <v>78</v>
      </c>
      <c r="R1358">
        <v>189</v>
      </c>
      <c r="S1358">
        <v>51</v>
      </c>
      <c r="T1358">
        <v>1239</v>
      </c>
      <c r="U1358">
        <v>6</v>
      </c>
      <c r="V1358">
        <v>6</v>
      </c>
      <c r="W1358">
        <v>14.045236852757991</v>
      </c>
      <c r="X1358">
        <v>481.19647401037446</v>
      </c>
      <c r="Y1358">
        <v>25.418651259685255</v>
      </c>
      <c r="Z1358">
        <v>47.702121314127034</v>
      </c>
      <c r="AA1358">
        <v>202.50070105586221</v>
      </c>
      <c r="AB1358">
        <v>306.34226854173272</v>
      </c>
      <c r="AC1358">
        <v>26.965987607456256</v>
      </c>
      <c r="AD1358">
        <v>12.645428757081998</v>
      </c>
      <c r="AE1358">
        <v>1116.8168693990781</v>
      </c>
    </row>
    <row r="1359" spans="1:31" x14ac:dyDescent="0.25">
      <c r="A1359">
        <v>2124761</v>
      </c>
      <c r="B1359">
        <v>1</v>
      </c>
      <c r="C1359" t="s">
        <v>80</v>
      </c>
      <c r="D1359" t="s">
        <v>90</v>
      </c>
      <c r="E1359" t="s">
        <v>131</v>
      </c>
      <c r="F1359" t="s">
        <v>4178</v>
      </c>
      <c r="G1359" t="s">
        <v>152</v>
      </c>
      <c r="H1359" t="s">
        <v>134</v>
      </c>
      <c r="I1359" t="s">
        <v>135</v>
      </c>
      <c r="J1359" t="s">
        <v>136</v>
      </c>
      <c r="K1359" t="s">
        <v>137</v>
      </c>
      <c r="L1359" t="s">
        <v>4179</v>
      </c>
      <c r="M1359" t="s">
        <v>4180</v>
      </c>
      <c r="N1359">
        <v>4.5197222220000004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1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1.7218605806897502</v>
      </c>
      <c r="AC1359">
        <v>0</v>
      </c>
      <c r="AD1359">
        <v>0</v>
      </c>
      <c r="AE1359">
        <v>1.7218605806897502</v>
      </c>
    </row>
    <row r="1360" spans="1:31" x14ac:dyDescent="0.25">
      <c r="A1360">
        <v>2135043</v>
      </c>
      <c r="B1360">
        <v>1</v>
      </c>
      <c r="C1360" t="s">
        <v>80</v>
      </c>
      <c r="D1360" t="s">
        <v>83</v>
      </c>
      <c r="E1360" t="s">
        <v>131</v>
      </c>
      <c r="F1360" t="s">
        <v>4181</v>
      </c>
      <c r="G1360" t="s">
        <v>152</v>
      </c>
      <c r="H1360" t="s">
        <v>134</v>
      </c>
      <c r="I1360" t="s">
        <v>135</v>
      </c>
      <c r="J1360" t="s">
        <v>136</v>
      </c>
      <c r="K1360" t="s">
        <v>137</v>
      </c>
      <c r="L1360" t="s">
        <v>4182</v>
      </c>
      <c r="M1360" t="s">
        <v>4183</v>
      </c>
      <c r="N1360">
        <v>0.50777777700000004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1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2.9229182243834666</v>
      </c>
      <c r="AC1360">
        <v>0</v>
      </c>
      <c r="AD1360">
        <v>0</v>
      </c>
      <c r="AE1360">
        <v>2.9229182243834666</v>
      </c>
    </row>
    <row r="1361" spans="1:31" x14ac:dyDescent="0.25">
      <c r="A1361">
        <v>2124569</v>
      </c>
      <c r="B1361">
        <v>1</v>
      </c>
      <c r="C1361" t="s">
        <v>80</v>
      </c>
      <c r="D1361" t="s">
        <v>93</v>
      </c>
      <c r="E1361" t="s">
        <v>174</v>
      </c>
      <c r="F1361" t="s">
        <v>4184</v>
      </c>
      <c r="G1361" t="s">
        <v>187</v>
      </c>
      <c r="H1361" t="s">
        <v>134</v>
      </c>
      <c r="I1361" t="s">
        <v>135</v>
      </c>
      <c r="J1361" t="s">
        <v>136</v>
      </c>
      <c r="K1361" t="s">
        <v>137</v>
      </c>
      <c r="L1361" t="s">
        <v>4185</v>
      </c>
      <c r="M1361" t="s">
        <v>4186</v>
      </c>
      <c r="N1361">
        <v>5.7202777769999997</v>
      </c>
      <c r="O1361">
        <v>0</v>
      </c>
      <c r="P1361">
        <v>2</v>
      </c>
      <c r="Q1361">
        <v>0</v>
      </c>
      <c r="R1361">
        <v>1</v>
      </c>
      <c r="S1361">
        <v>0</v>
      </c>
      <c r="T1361">
        <v>1</v>
      </c>
      <c r="U1361">
        <v>0</v>
      </c>
      <c r="V1361">
        <v>0</v>
      </c>
      <c r="W1361">
        <v>0</v>
      </c>
      <c r="X1361">
        <v>0.92188387788315007</v>
      </c>
      <c r="Y1361">
        <v>0</v>
      </c>
      <c r="Z1361">
        <v>0.16679949689562501</v>
      </c>
      <c r="AA1361">
        <v>0</v>
      </c>
      <c r="AB1361">
        <v>1.329157356007675</v>
      </c>
      <c r="AC1361">
        <v>0</v>
      </c>
      <c r="AD1361">
        <v>0</v>
      </c>
      <c r="AE1361">
        <v>2.41784073078645</v>
      </c>
    </row>
    <row r="1362" spans="1:31" x14ac:dyDescent="0.25">
      <c r="A1362">
        <v>2124506</v>
      </c>
      <c r="B1362">
        <v>1</v>
      </c>
      <c r="C1362" t="s">
        <v>80</v>
      </c>
      <c r="D1362" t="s">
        <v>82</v>
      </c>
      <c r="E1362" t="s">
        <v>131</v>
      </c>
      <c r="F1362" t="s">
        <v>4187</v>
      </c>
      <c r="G1362" t="s">
        <v>231</v>
      </c>
      <c r="H1362" t="s">
        <v>134</v>
      </c>
      <c r="I1362" t="s">
        <v>135</v>
      </c>
      <c r="J1362" t="s">
        <v>136</v>
      </c>
      <c r="K1362" t="s">
        <v>137</v>
      </c>
      <c r="L1362" t="s">
        <v>4188</v>
      </c>
      <c r="M1362" t="s">
        <v>4189</v>
      </c>
      <c r="N1362">
        <v>2.9097222220000001</v>
      </c>
      <c r="O1362">
        <v>0</v>
      </c>
      <c r="P1362">
        <v>13</v>
      </c>
      <c r="Q1362">
        <v>0</v>
      </c>
      <c r="R1362">
        <v>0</v>
      </c>
      <c r="S1362">
        <v>0</v>
      </c>
      <c r="T1362">
        <v>11</v>
      </c>
      <c r="U1362">
        <v>0</v>
      </c>
      <c r="V1362">
        <v>0</v>
      </c>
      <c r="W1362">
        <v>0</v>
      </c>
      <c r="X1362">
        <v>11.383349824250002</v>
      </c>
      <c r="Y1362">
        <v>0</v>
      </c>
      <c r="Z1362">
        <v>0</v>
      </c>
      <c r="AA1362">
        <v>0</v>
      </c>
      <c r="AB1362">
        <v>8.6532734649166674</v>
      </c>
      <c r="AC1362">
        <v>0</v>
      </c>
      <c r="AD1362">
        <v>0</v>
      </c>
      <c r="AE1362">
        <v>20.03662328916667</v>
      </c>
    </row>
    <row r="1363" spans="1:31" x14ac:dyDescent="0.25">
      <c r="A1363">
        <v>2124486</v>
      </c>
      <c r="B1363">
        <v>1</v>
      </c>
      <c r="C1363" t="s">
        <v>80</v>
      </c>
      <c r="D1363" t="s">
        <v>100</v>
      </c>
      <c r="E1363" t="s">
        <v>140</v>
      </c>
      <c r="F1363" t="s">
        <v>4190</v>
      </c>
      <c r="G1363" t="s">
        <v>142</v>
      </c>
      <c r="H1363" t="s">
        <v>143</v>
      </c>
      <c r="I1363" t="s">
        <v>135</v>
      </c>
      <c r="J1363" t="s">
        <v>136</v>
      </c>
      <c r="K1363" t="s">
        <v>137</v>
      </c>
      <c r="L1363" t="s">
        <v>4191</v>
      </c>
      <c r="M1363" t="s">
        <v>4192</v>
      </c>
      <c r="N1363">
        <v>0.67027777700000002</v>
      </c>
      <c r="O1363">
        <v>1</v>
      </c>
      <c r="P1363">
        <v>337</v>
      </c>
      <c r="Q1363">
        <v>146</v>
      </c>
      <c r="R1363">
        <v>187</v>
      </c>
      <c r="S1363">
        <v>6</v>
      </c>
      <c r="T1363">
        <v>36</v>
      </c>
      <c r="U1363">
        <v>1</v>
      </c>
      <c r="V1363">
        <v>0</v>
      </c>
      <c r="W1363">
        <v>0.32797510748519998</v>
      </c>
      <c r="X1363">
        <v>61.844225697561669</v>
      </c>
      <c r="Y1363">
        <v>157.26302515758053</v>
      </c>
      <c r="Z1363">
        <v>52.219266982783182</v>
      </c>
      <c r="AA1363">
        <v>62.580560797145068</v>
      </c>
      <c r="AB1363">
        <v>15.834155307051557</v>
      </c>
      <c r="AC1363">
        <v>71.154466394021995</v>
      </c>
      <c r="AD1363">
        <v>0</v>
      </c>
      <c r="AE1363">
        <v>421.22367544362913</v>
      </c>
    </row>
    <row r="1364" spans="1:31" x14ac:dyDescent="0.25">
      <c r="A1364">
        <v>2135040</v>
      </c>
      <c r="B1364">
        <v>1</v>
      </c>
      <c r="C1364" t="s">
        <v>80</v>
      </c>
      <c r="D1364" t="s">
        <v>82</v>
      </c>
      <c r="E1364" t="s">
        <v>131</v>
      </c>
      <c r="F1364" t="s">
        <v>4193</v>
      </c>
      <c r="G1364" t="s">
        <v>152</v>
      </c>
      <c r="H1364" t="s">
        <v>134</v>
      </c>
      <c r="I1364" t="s">
        <v>135</v>
      </c>
      <c r="J1364" t="s">
        <v>136</v>
      </c>
      <c r="K1364" t="s">
        <v>137</v>
      </c>
      <c r="L1364" t="s">
        <v>4194</v>
      </c>
      <c r="M1364" t="s">
        <v>4195</v>
      </c>
      <c r="N1364">
        <v>3.2694444439999999</v>
      </c>
      <c r="O1364">
        <v>0</v>
      </c>
      <c r="P1364">
        <v>1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0.43129725927850004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0.43129725927850004</v>
      </c>
    </row>
    <row r="1365" spans="1:31" x14ac:dyDescent="0.25">
      <c r="A1365">
        <v>2124512</v>
      </c>
      <c r="B1365">
        <v>1</v>
      </c>
      <c r="C1365" t="s">
        <v>80</v>
      </c>
      <c r="D1365" t="s">
        <v>83</v>
      </c>
      <c r="E1365" t="s">
        <v>131</v>
      </c>
      <c r="F1365" t="s">
        <v>4196</v>
      </c>
      <c r="G1365" t="s">
        <v>152</v>
      </c>
      <c r="H1365" t="s">
        <v>134</v>
      </c>
      <c r="I1365" t="s">
        <v>135</v>
      </c>
      <c r="J1365" t="s">
        <v>136</v>
      </c>
      <c r="K1365" t="s">
        <v>137</v>
      </c>
      <c r="L1365" t="s">
        <v>4197</v>
      </c>
      <c r="M1365" t="s">
        <v>4198</v>
      </c>
      <c r="N1365">
        <v>1.160555555</v>
      </c>
      <c r="O1365">
        <v>0</v>
      </c>
      <c r="P1365">
        <v>5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1.5231855936345999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1.5231855936345999</v>
      </c>
    </row>
    <row r="1366" spans="1:31" x14ac:dyDescent="0.25">
      <c r="A1366">
        <v>2124655</v>
      </c>
      <c r="B1366">
        <v>1</v>
      </c>
      <c r="C1366" t="s">
        <v>81</v>
      </c>
      <c r="D1366" t="s">
        <v>120</v>
      </c>
      <c r="E1366" t="s">
        <v>146</v>
      </c>
      <c r="F1366" t="s">
        <v>4199</v>
      </c>
      <c r="G1366" t="s">
        <v>142</v>
      </c>
      <c r="H1366" t="s">
        <v>143</v>
      </c>
      <c r="I1366" t="s">
        <v>148</v>
      </c>
      <c r="J1366" t="s">
        <v>136</v>
      </c>
      <c r="K1366" t="s">
        <v>137</v>
      </c>
      <c r="L1366" t="s">
        <v>4200</v>
      </c>
      <c r="M1366" t="s">
        <v>4201</v>
      </c>
      <c r="N1366">
        <v>1.9444444000000002E-2</v>
      </c>
      <c r="O1366">
        <v>3</v>
      </c>
      <c r="P1366">
        <v>738</v>
      </c>
      <c r="Q1366">
        <v>27</v>
      </c>
      <c r="R1366">
        <v>12</v>
      </c>
      <c r="S1366">
        <v>9</v>
      </c>
      <c r="T1366">
        <v>43</v>
      </c>
      <c r="U1366">
        <v>4</v>
      </c>
      <c r="V1366">
        <v>0</v>
      </c>
      <c r="W1366">
        <v>2.9337335470916669E-2</v>
      </c>
      <c r="X1366">
        <v>1.8128545696398841</v>
      </c>
      <c r="Y1366">
        <v>2.5631388627008</v>
      </c>
      <c r="Z1366">
        <v>6.1838160114333345E-2</v>
      </c>
      <c r="AA1366">
        <v>1.6886593192865946</v>
      </c>
      <c r="AB1366">
        <v>0.26409379522406112</v>
      </c>
      <c r="AC1366">
        <v>5.8498625589928341</v>
      </c>
      <c r="AD1366">
        <v>0</v>
      </c>
      <c r="AE1366">
        <v>12.269784601429425</v>
      </c>
    </row>
    <row r="1367" spans="1:31" x14ac:dyDescent="0.25">
      <c r="A1367">
        <v>2123965</v>
      </c>
      <c r="B1367">
        <v>1</v>
      </c>
      <c r="C1367" t="s">
        <v>80</v>
      </c>
      <c r="D1367" t="s">
        <v>106</v>
      </c>
      <c r="E1367" t="s">
        <v>140</v>
      </c>
      <c r="F1367" t="s">
        <v>4202</v>
      </c>
      <c r="G1367" t="s">
        <v>142</v>
      </c>
      <c r="H1367" t="s">
        <v>143</v>
      </c>
      <c r="I1367" t="s">
        <v>135</v>
      </c>
      <c r="J1367" t="s">
        <v>136</v>
      </c>
      <c r="K1367" t="s">
        <v>137</v>
      </c>
      <c r="L1367" t="s">
        <v>4203</v>
      </c>
      <c r="M1367" t="s">
        <v>4204</v>
      </c>
      <c r="N1367">
        <v>8.7499999999999994E-2</v>
      </c>
      <c r="O1367">
        <v>0</v>
      </c>
      <c r="P1367">
        <v>7</v>
      </c>
      <c r="Q1367">
        <v>29</v>
      </c>
      <c r="R1367">
        <v>55</v>
      </c>
      <c r="S1367">
        <v>9</v>
      </c>
      <c r="T1367">
        <v>12</v>
      </c>
      <c r="U1367">
        <v>1</v>
      </c>
      <c r="V1367">
        <v>0</v>
      </c>
      <c r="W1367">
        <v>0</v>
      </c>
      <c r="X1367">
        <v>0.15181334576099997</v>
      </c>
      <c r="Y1367">
        <v>5.0274900052947498</v>
      </c>
      <c r="Z1367">
        <v>1.8472989957660002</v>
      </c>
      <c r="AA1367">
        <v>2.7677775193582494</v>
      </c>
      <c r="AB1367">
        <v>0.70769954448024985</v>
      </c>
      <c r="AC1367">
        <v>0.61401591383999998</v>
      </c>
      <c r="AD1367">
        <v>0</v>
      </c>
      <c r="AE1367">
        <v>11.116095324500249</v>
      </c>
    </row>
    <row r="1368" spans="1:31" x14ac:dyDescent="0.25">
      <c r="A1368">
        <v>2124741</v>
      </c>
      <c r="B1368">
        <v>1</v>
      </c>
      <c r="C1368" t="s">
        <v>80</v>
      </c>
      <c r="D1368" t="s">
        <v>94</v>
      </c>
      <c r="E1368" t="s">
        <v>161</v>
      </c>
      <c r="F1368" t="s">
        <v>4205</v>
      </c>
      <c r="G1368" t="s">
        <v>215</v>
      </c>
      <c r="H1368" t="s">
        <v>134</v>
      </c>
      <c r="I1368" t="s">
        <v>135</v>
      </c>
      <c r="J1368" t="s">
        <v>136</v>
      </c>
      <c r="K1368" t="s">
        <v>137</v>
      </c>
      <c r="L1368" t="s">
        <v>4206</v>
      </c>
      <c r="M1368" t="s">
        <v>4207</v>
      </c>
      <c r="N1368">
        <v>1.7366666660000001</v>
      </c>
      <c r="O1368">
        <v>0</v>
      </c>
      <c r="P1368">
        <v>218</v>
      </c>
      <c r="Q1368">
        <v>0</v>
      </c>
      <c r="R1368">
        <v>0</v>
      </c>
      <c r="S1368">
        <v>0</v>
      </c>
      <c r="T1368">
        <v>40</v>
      </c>
      <c r="U1368">
        <v>0</v>
      </c>
      <c r="V1368">
        <v>0</v>
      </c>
      <c r="W1368">
        <v>0</v>
      </c>
      <c r="X1368">
        <v>33.668798724365878</v>
      </c>
      <c r="Y1368">
        <v>0</v>
      </c>
      <c r="Z1368">
        <v>0</v>
      </c>
      <c r="AA1368">
        <v>0</v>
      </c>
      <c r="AB1368">
        <v>12.933168412862704</v>
      </c>
      <c r="AC1368">
        <v>0</v>
      </c>
      <c r="AD1368">
        <v>0</v>
      </c>
      <c r="AE1368">
        <v>46.601967137228584</v>
      </c>
    </row>
    <row r="1369" spans="1:31" x14ac:dyDescent="0.25">
      <c r="A1369">
        <v>2124841</v>
      </c>
      <c r="B1369">
        <v>1</v>
      </c>
      <c r="C1369" t="s">
        <v>80</v>
      </c>
      <c r="D1369" t="s">
        <v>98</v>
      </c>
      <c r="E1369" t="s">
        <v>131</v>
      </c>
      <c r="F1369" t="s">
        <v>4208</v>
      </c>
      <c r="G1369" t="s">
        <v>152</v>
      </c>
      <c r="H1369" t="s">
        <v>134</v>
      </c>
      <c r="I1369" t="s">
        <v>135</v>
      </c>
      <c r="J1369" t="s">
        <v>136</v>
      </c>
      <c r="K1369" t="s">
        <v>137</v>
      </c>
      <c r="L1369" t="s">
        <v>4209</v>
      </c>
      <c r="M1369" t="s">
        <v>4210</v>
      </c>
      <c r="N1369">
        <v>1.2255555549999999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1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8.7036162332999989E-2</v>
      </c>
      <c r="AC1369">
        <v>0</v>
      </c>
      <c r="AD1369">
        <v>0</v>
      </c>
      <c r="AE1369">
        <v>8.7036162332999989E-2</v>
      </c>
    </row>
    <row r="1370" spans="1:31" x14ac:dyDescent="0.25">
      <c r="A1370">
        <v>2124449</v>
      </c>
      <c r="B1370">
        <v>1</v>
      </c>
      <c r="C1370" t="s">
        <v>81</v>
      </c>
      <c r="D1370" t="s">
        <v>128</v>
      </c>
      <c r="E1370" t="s">
        <v>146</v>
      </c>
      <c r="F1370" t="s">
        <v>4211</v>
      </c>
      <c r="G1370" t="s">
        <v>142</v>
      </c>
      <c r="H1370" t="s">
        <v>143</v>
      </c>
      <c r="I1370" t="s">
        <v>135</v>
      </c>
      <c r="J1370" t="s">
        <v>136</v>
      </c>
      <c r="K1370" t="s">
        <v>137</v>
      </c>
      <c r="L1370" t="s">
        <v>4009</v>
      </c>
      <c r="M1370" t="s">
        <v>4212</v>
      </c>
      <c r="N1370">
        <v>1.1572222219999999</v>
      </c>
      <c r="O1370">
        <v>0</v>
      </c>
      <c r="P1370">
        <v>0</v>
      </c>
      <c r="Q1370">
        <v>0</v>
      </c>
      <c r="R1370">
        <v>0</v>
      </c>
      <c r="S1370">
        <v>1</v>
      </c>
      <c r="T1370">
        <v>0</v>
      </c>
      <c r="U1370">
        <v>2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9.852610007114551</v>
      </c>
      <c r="AB1370">
        <v>0</v>
      </c>
      <c r="AC1370">
        <v>26.395943848242666</v>
      </c>
      <c r="AD1370">
        <v>0</v>
      </c>
      <c r="AE1370">
        <v>36.248553855357216</v>
      </c>
    </row>
    <row r="1371" spans="1:31" x14ac:dyDescent="0.25">
      <c r="A1371">
        <v>2124472</v>
      </c>
      <c r="B1371">
        <v>1</v>
      </c>
      <c r="C1371" t="s">
        <v>80</v>
      </c>
      <c r="D1371" t="s">
        <v>89</v>
      </c>
      <c r="E1371" t="s">
        <v>131</v>
      </c>
      <c r="F1371" t="s">
        <v>4213</v>
      </c>
      <c r="G1371" t="s">
        <v>152</v>
      </c>
      <c r="H1371" t="s">
        <v>134</v>
      </c>
      <c r="I1371" t="s">
        <v>135</v>
      </c>
      <c r="J1371" t="s">
        <v>136</v>
      </c>
      <c r="K1371" t="s">
        <v>137</v>
      </c>
      <c r="L1371" t="s">
        <v>4214</v>
      </c>
      <c r="M1371" t="s">
        <v>4215</v>
      </c>
      <c r="N1371">
        <v>1.933333333</v>
      </c>
      <c r="O1371">
        <v>0</v>
      </c>
      <c r="P1371">
        <v>1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1.8459728124652499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1.8459728124652499</v>
      </c>
    </row>
    <row r="1372" spans="1:31" x14ac:dyDescent="0.25">
      <c r="A1372">
        <v>2124735</v>
      </c>
      <c r="B1372">
        <v>1</v>
      </c>
      <c r="C1372" t="s">
        <v>80</v>
      </c>
      <c r="D1372" t="s">
        <v>110</v>
      </c>
      <c r="E1372" t="s">
        <v>131</v>
      </c>
      <c r="F1372" t="s">
        <v>4216</v>
      </c>
      <c r="G1372" t="s">
        <v>133</v>
      </c>
      <c r="H1372" t="s">
        <v>134</v>
      </c>
      <c r="I1372" t="s">
        <v>135</v>
      </c>
      <c r="J1372" t="s">
        <v>136</v>
      </c>
      <c r="K1372" t="s">
        <v>137</v>
      </c>
      <c r="L1372" t="s">
        <v>4217</v>
      </c>
      <c r="M1372" t="s">
        <v>4218</v>
      </c>
      <c r="N1372">
        <v>1.416666666</v>
      </c>
      <c r="O1372">
        <v>0</v>
      </c>
      <c r="P1372">
        <v>37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11.310692293889058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11.310692293889058</v>
      </c>
    </row>
    <row r="1373" spans="1:31" x14ac:dyDescent="0.25">
      <c r="A1373">
        <v>2124612</v>
      </c>
      <c r="B1373">
        <v>1</v>
      </c>
      <c r="C1373" t="s">
        <v>81</v>
      </c>
      <c r="D1373" t="s">
        <v>123</v>
      </c>
      <c r="E1373" t="s">
        <v>140</v>
      </c>
      <c r="F1373" t="s">
        <v>4219</v>
      </c>
      <c r="G1373" t="s">
        <v>142</v>
      </c>
      <c r="H1373" t="s">
        <v>143</v>
      </c>
      <c r="I1373" t="s">
        <v>135</v>
      </c>
      <c r="J1373" t="s">
        <v>136</v>
      </c>
      <c r="K1373" t="s">
        <v>137</v>
      </c>
      <c r="L1373" t="s">
        <v>4220</v>
      </c>
      <c r="M1373" t="s">
        <v>4221</v>
      </c>
      <c r="N1373">
        <v>0.116666666</v>
      </c>
      <c r="O1373">
        <v>7</v>
      </c>
      <c r="P1373">
        <v>1284</v>
      </c>
      <c r="Q1373">
        <v>99</v>
      </c>
      <c r="R1373">
        <v>69</v>
      </c>
      <c r="S1373">
        <v>27</v>
      </c>
      <c r="T1373">
        <v>111</v>
      </c>
      <c r="U1373">
        <v>6</v>
      </c>
      <c r="V1373">
        <v>0</v>
      </c>
      <c r="W1373">
        <v>6.9357203370000009E-2</v>
      </c>
      <c r="X1373">
        <v>29.567634837810978</v>
      </c>
      <c r="Y1373">
        <v>3.1672491883969998</v>
      </c>
      <c r="Z1373">
        <v>2.6814995495120004</v>
      </c>
      <c r="AA1373">
        <v>18.352391695779165</v>
      </c>
      <c r="AB1373">
        <v>7.8625350711436672</v>
      </c>
      <c r="AC1373">
        <v>82.349842428062999</v>
      </c>
      <c r="AD1373">
        <v>0</v>
      </c>
      <c r="AE1373">
        <v>144.05050997407579</v>
      </c>
    </row>
    <row r="1374" spans="1:31" x14ac:dyDescent="0.25">
      <c r="A1374">
        <v>2124635</v>
      </c>
      <c r="B1374">
        <v>1</v>
      </c>
      <c r="C1374" t="s">
        <v>80</v>
      </c>
      <c r="D1374" t="s">
        <v>97</v>
      </c>
      <c r="E1374" t="s">
        <v>140</v>
      </c>
      <c r="F1374" t="s">
        <v>874</v>
      </c>
      <c r="G1374" t="s">
        <v>142</v>
      </c>
      <c r="H1374" t="s">
        <v>143</v>
      </c>
      <c r="I1374" t="s">
        <v>135</v>
      </c>
      <c r="J1374" t="s">
        <v>136</v>
      </c>
      <c r="K1374" t="s">
        <v>137</v>
      </c>
      <c r="L1374" t="s">
        <v>4222</v>
      </c>
      <c r="M1374" t="s">
        <v>4223</v>
      </c>
      <c r="N1374">
        <v>4.4808333329999996</v>
      </c>
      <c r="O1374">
        <v>1</v>
      </c>
      <c r="P1374">
        <v>230</v>
      </c>
      <c r="Q1374">
        <v>2</v>
      </c>
      <c r="R1374">
        <v>11</v>
      </c>
      <c r="S1374">
        <v>5</v>
      </c>
      <c r="T1374">
        <v>23</v>
      </c>
      <c r="U1374">
        <v>0</v>
      </c>
      <c r="V1374">
        <v>0</v>
      </c>
      <c r="W1374">
        <v>8.2807038149086498</v>
      </c>
      <c r="X1374">
        <v>337.70631137854161</v>
      </c>
      <c r="Y1374">
        <v>2.8064904755019997</v>
      </c>
      <c r="Z1374">
        <v>5.4659992715936507</v>
      </c>
      <c r="AA1374">
        <v>198.16262458218469</v>
      </c>
      <c r="AB1374">
        <v>28.959704189566125</v>
      </c>
      <c r="AC1374">
        <v>0</v>
      </c>
      <c r="AD1374">
        <v>0</v>
      </c>
      <c r="AE1374">
        <v>581.38183371229673</v>
      </c>
    </row>
    <row r="1375" spans="1:31" x14ac:dyDescent="0.25">
      <c r="A1375">
        <v>2123971</v>
      </c>
      <c r="B1375">
        <v>1</v>
      </c>
      <c r="C1375" t="s">
        <v>80</v>
      </c>
      <c r="D1375" t="s">
        <v>103</v>
      </c>
      <c r="E1375" t="s">
        <v>140</v>
      </c>
      <c r="F1375" t="s">
        <v>3435</v>
      </c>
      <c r="G1375" t="s">
        <v>142</v>
      </c>
      <c r="H1375" t="s">
        <v>143</v>
      </c>
      <c r="I1375" t="s">
        <v>135</v>
      </c>
      <c r="J1375" t="s">
        <v>136</v>
      </c>
      <c r="K1375" t="s">
        <v>137</v>
      </c>
      <c r="L1375" t="s">
        <v>4224</v>
      </c>
      <c r="M1375" t="s">
        <v>4225</v>
      </c>
      <c r="N1375">
        <v>1.193888888</v>
      </c>
      <c r="O1375">
        <v>0</v>
      </c>
      <c r="P1375">
        <v>27</v>
      </c>
      <c r="Q1375">
        <v>0</v>
      </c>
      <c r="R1375">
        <v>3</v>
      </c>
      <c r="S1375">
        <v>19</v>
      </c>
      <c r="T1375">
        <v>28</v>
      </c>
      <c r="U1375">
        <v>24</v>
      </c>
      <c r="V1375">
        <v>9</v>
      </c>
      <c r="W1375">
        <v>0</v>
      </c>
      <c r="X1375">
        <v>11.187366373432665</v>
      </c>
      <c r="Y1375">
        <v>0</v>
      </c>
      <c r="Z1375">
        <v>0.18069827857666665</v>
      </c>
      <c r="AA1375">
        <v>159.3807421186967</v>
      </c>
      <c r="AB1375">
        <v>47.199981404338565</v>
      </c>
      <c r="AC1375">
        <v>603.20861495487941</v>
      </c>
      <c r="AD1375">
        <v>129.29899195370734</v>
      </c>
      <c r="AE1375">
        <v>950.45639508363138</v>
      </c>
    </row>
    <row r="1376" spans="1:31" x14ac:dyDescent="0.25">
      <c r="A1376">
        <v>2124758</v>
      </c>
      <c r="B1376">
        <v>1</v>
      </c>
      <c r="C1376" t="s">
        <v>80</v>
      </c>
      <c r="D1376" t="s">
        <v>104</v>
      </c>
      <c r="E1376" t="s">
        <v>131</v>
      </c>
      <c r="F1376" t="s">
        <v>4226</v>
      </c>
      <c r="G1376" t="s">
        <v>133</v>
      </c>
      <c r="H1376" t="s">
        <v>134</v>
      </c>
      <c r="I1376" t="s">
        <v>135</v>
      </c>
      <c r="J1376" t="s">
        <v>136</v>
      </c>
      <c r="K1376" t="s">
        <v>137</v>
      </c>
      <c r="L1376" t="s">
        <v>4227</v>
      </c>
      <c r="M1376" t="s">
        <v>4228</v>
      </c>
      <c r="N1376">
        <v>2.5794444439999999</v>
      </c>
      <c r="O1376">
        <v>0</v>
      </c>
      <c r="P1376">
        <v>1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</row>
    <row r="1377" spans="1:31" x14ac:dyDescent="0.25">
      <c r="A1377">
        <v>2124572</v>
      </c>
      <c r="B1377">
        <v>1</v>
      </c>
      <c r="C1377" t="s">
        <v>80</v>
      </c>
      <c r="D1377" t="s">
        <v>84</v>
      </c>
      <c r="E1377" t="s">
        <v>131</v>
      </c>
      <c r="F1377" t="s">
        <v>4229</v>
      </c>
      <c r="G1377" t="s">
        <v>152</v>
      </c>
      <c r="H1377" t="s">
        <v>134</v>
      </c>
      <c r="I1377" t="s">
        <v>135</v>
      </c>
      <c r="J1377" t="s">
        <v>136</v>
      </c>
      <c r="K1377" t="s">
        <v>137</v>
      </c>
      <c r="L1377" t="s">
        <v>4230</v>
      </c>
      <c r="M1377" t="s">
        <v>4231</v>
      </c>
      <c r="N1377">
        <v>2.7705555550000001</v>
      </c>
      <c r="O1377">
        <v>0</v>
      </c>
      <c r="P1377">
        <v>4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1.8919827741024002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1.8919827741024002</v>
      </c>
    </row>
    <row r="1378" spans="1:31" x14ac:dyDescent="0.25">
      <c r="A1378">
        <v>2124466</v>
      </c>
      <c r="B1378">
        <v>1</v>
      </c>
      <c r="C1378" t="s">
        <v>80</v>
      </c>
      <c r="D1378" t="s">
        <v>97</v>
      </c>
      <c r="E1378" t="s">
        <v>206</v>
      </c>
      <c r="F1378" t="s">
        <v>4232</v>
      </c>
      <c r="G1378" t="s">
        <v>246</v>
      </c>
      <c r="H1378" t="s">
        <v>134</v>
      </c>
      <c r="I1378" t="s">
        <v>135</v>
      </c>
      <c r="J1378" t="s">
        <v>136</v>
      </c>
      <c r="K1378" t="s">
        <v>137</v>
      </c>
      <c r="L1378" t="s">
        <v>4233</v>
      </c>
      <c r="M1378" t="s">
        <v>4234</v>
      </c>
      <c r="N1378">
        <v>2.488888888</v>
      </c>
      <c r="O1378">
        <v>0</v>
      </c>
      <c r="P1378">
        <v>8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13.524229136981466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13.524229136981466</v>
      </c>
    </row>
    <row r="1379" spans="1:31" x14ac:dyDescent="0.25">
      <c r="A1379">
        <v>2123931</v>
      </c>
      <c r="B1379">
        <v>1</v>
      </c>
      <c r="C1379" t="s">
        <v>81</v>
      </c>
      <c r="D1379" t="s">
        <v>128</v>
      </c>
      <c r="E1379" t="s">
        <v>174</v>
      </c>
      <c r="F1379" t="s">
        <v>4235</v>
      </c>
      <c r="G1379" t="s">
        <v>187</v>
      </c>
      <c r="H1379" t="s">
        <v>134</v>
      </c>
      <c r="I1379" t="s">
        <v>135</v>
      </c>
      <c r="J1379" t="s">
        <v>136</v>
      </c>
      <c r="K1379" t="s">
        <v>137</v>
      </c>
      <c r="L1379" t="s">
        <v>4236</v>
      </c>
      <c r="M1379" t="s">
        <v>4237</v>
      </c>
      <c r="N1379">
        <v>1.150555555</v>
      </c>
      <c r="O1379">
        <v>0</v>
      </c>
      <c r="P1379">
        <v>7</v>
      </c>
      <c r="Q1379">
        <v>0</v>
      </c>
      <c r="R1379">
        <v>0</v>
      </c>
      <c r="S1379">
        <v>0</v>
      </c>
      <c r="T1379">
        <v>1</v>
      </c>
      <c r="U1379">
        <v>0</v>
      </c>
      <c r="V1379">
        <v>0</v>
      </c>
      <c r="W1379">
        <v>0</v>
      </c>
      <c r="X1379">
        <v>0.9323047231771</v>
      </c>
      <c r="Y1379">
        <v>0</v>
      </c>
      <c r="Z1379">
        <v>0</v>
      </c>
      <c r="AA1379">
        <v>0</v>
      </c>
      <c r="AB1379">
        <v>0.89379276358684456</v>
      </c>
      <c r="AC1379">
        <v>0</v>
      </c>
      <c r="AD1379">
        <v>0</v>
      </c>
      <c r="AE1379">
        <v>1.8260974867639446</v>
      </c>
    </row>
    <row r="1380" spans="1:31" x14ac:dyDescent="0.25">
      <c r="A1380">
        <v>2124927</v>
      </c>
      <c r="B1380">
        <v>1</v>
      </c>
      <c r="C1380" t="s">
        <v>80</v>
      </c>
      <c r="D1380" t="s">
        <v>83</v>
      </c>
      <c r="E1380" t="s">
        <v>146</v>
      </c>
      <c r="F1380" t="s">
        <v>4036</v>
      </c>
      <c r="G1380" t="s">
        <v>235</v>
      </c>
      <c r="H1380" t="s">
        <v>143</v>
      </c>
      <c r="I1380" t="s">
        <v>135</v>
      </c>
      <c r="J1380" t="s">
        <v>136</v>
      </c>
      <c r="K1380" t="s">
        <v>236</v>
      </c>
      <c r="L1380" t="s">
        <v>3304</v>
      </c>
      <c r="M1380" t="s">
        <v>4238</v>
      </c>
      <c r="N1380">
        <v>5.744444444</v>
      </c>
      <c r="O1380">
        <v>0</v>
      </c>
      <c r="P1380">
        <v>152</v>
      </c>
      <c r="Q1380">
        <v>0</v>
      </c>
      <c r="R1380">
        <v>0</v>
      </c>
      <c r="S1380">
        <v>0</v>
      </c>
      <c r="T1380">
        <v>22</v>
      </c>
      <c r="U1380">
        <v>0</v>
      </c>
      <c r="V1380">
        <v>1</v>
      </c>
      <c r="W1380">
        <v>0</v>
      </c>
      <c r="X1380">
        <v>219.36071420429468</v>
      </c>
      <c r="Y1380">
        <v>0</v>
      </c>
      <c r="Z1380">
        <v>0</v>
      </c>
      <c r="AA1380">
        <v>0</v>
      </c>
      <c r="AB1380">
        <v>231.68035290846953</v>
      </c>
      <c r="AC1380">
        <v>0</v>
      </c>
      <c r="AD1380">
        <v>40.919097817639994</v>
      </c>
      <c r="AE1380">
        <v>491.96016493040418</v>
      </c>
    </row>
    <row r="1381" spans="1:31" x14ac:dyDescent="0.25">
      <c r="A1381">
        <v>2139723</v>
      </c>
      <c r="B1381">
        <v>1</v>
      </c>
      <c r="C1381" t="s">
        <v>80</v>
      </c>
      <c r="D1381" t="s">
        <v>94</v>
      </c>
      <c r="E1381" t="s">
        <v>140</v>
      </c>
      <c r="F1381" t="s">
        <v>4239</v>
      </c>
      <c r="G1381" t="s">
        <v>142</v>
      </c>
      <c r="H1381" t="s">
        <v>143</v>
      </c>
      <c r="I1381" t="s">
        <v>148</v>
      </c>
      <c r="J1381" t="s">
        <v>136</v>
      </c>
      <c r="K1381" t="s">
        <v>137</v>
      </c>
      <c r="L1381" t="s">
        <v>4240</v>
      </c>
      <c r="M1381" t="s">
        <v>4241</v>
      </c>
      <c r="N1381">
        <v>3.3333333E-2</v>
      </c>
      <c r="O1381">
        <v>3</v>
      </c>
      <c r="P1381">
        <v>3195</v>
      </c>
      <c r="Q1381">
        <v>67</v>
      </c>
      <c r="R1381">
        <v>514</v>
      </c>
      <c r="S1381">
        <v>31</v>
      </c>
      <c r="T1381">
        <v>330</v>
      </c>
      <c r="U1381">
        <v>5</v>
      </c>
      <c r="V1381">
        <v>0</v>
      </c>
      <c r="W1381">
        <v>4.859011789199999E-2</v>
      </c>
      <c r="X1381">
        <v>12.345079399669016</v>
      </c>
      <c r="Y1381">
        <v>1.7624459514946664</v>
      </c>
      <c r="Z1381">
        <v>2.6913166580040002</v>
      </c>
      <c r="AA1381">
        <v>5.8629096707869994</v>
      </c>
      <c r="AB1381">
        <v>4.7541198753373362</v>
      </c>
      <c r="AC1381">
        <v>13.00552886094</v>
      </c>
      <c r="AD1381">
        <v>0</v>
      </c>
      <c r="AE1381">
        <v>40.469990534124022</v>
      </c>
    </row>
    <row r="1382" spans="1:31" x14ac:dyDescent="0.25">
      <c r="A1382">
        <v>2124675</v>
      </c>
      <c r="B1382">
        <v>1</v>
      </c>
      <c r="C1382" t="s">
        <v>80</v>
      </c>
      <c r="D1382" t="s">
        <v>107</v>
      </c>
      <c r="E1382" t="s">
        <v>131</v>
      </c>
      <c r="F1382" t="s">
        <v>4242</v>
      </c>
      <c r="G1382" t="s">
        <v>133</v>
      </c>
      <c r="H1382" t="s">
        <v>134</v>
      </c>
      <c r="I1382" t="s">
        <v>135</v>
      </c>
      <c r="J1382" t="s">
        <v>136</v>
      </c>
      <c r="K1382" t="s">
        <v>137</v>
      </c>
      <c r="L1382" t="s">
        <v>4243</v>
      </c>
      <c r="M1382" t="s">
        <v>4244</v>
      </c>
      <c r="N1382">
        <v>2.0530555549999998</v>
      </c>
      <c r="O1382">
        <v>0</v>
      </c>
      <c r="P1382">
        <v>1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1.8669822371496749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1.8669822371496749</v>
      </c>
    </row>
    <row r="1383" spans="1:31" x14ac:dyDescent="0.25">
      <c r="A1383">
        <v>2124426</v>
      </c>
      <c r="B1383">
        <v>1</v>
      </c>
      <c r="C1383" t="s">
        <v>80</v>
      </c>
      <c r="D1383" t="s">
        <v>91</v>
      </c>
      <c r="E1383" t="s">
        <v>174</v>
      </c>
      <c r="F1383" t="s">
        <v>4245</v>
      </c>
      <c r="G1383" t="s">
        <v>187</v>
      </c>
      <c r="H1383" t="s">
        <v>134</v>
      </c>
      <c r="I1383" t="s">
        <v>135</v>
      </c>
      <c r="J1383" t="s">
        <v>136</v>
      </c>
      <c r="K1383" t="s">
        <v>137</v>
      </c>
      <c r="L1383" t="s">
        <v>4246</v>
      </c>
      <c r="M1383" t="s">
        <v>4247</v>
      </c>
      <c r="N1383">
        <v>2.5219444439999998</v>
      </c>
      <c r="O1383">
        <v>0</v>
      </c>
      <c r="P1383">
        <v>38</v>
      </c>
      <c r="Q1383">
        <v>0</v>
      </c>
      <c r="R1383">
        <v>5</v>
      </c>
      <c r="S1383">
        <v>0</v>
      </c>
      <c r="T1383">
        <v>4</v>
      </c>
      <c r="U1383">
        <v>0</v>
      </c>
      <c r="V1383">
        <v>0</v>
      </c>
      <c r="W1383">
        <v>0</v>
      </c>
      <c r="X1383">
        <v>21.844717914991598</v>
      </c>
      <c r="Y1383">
        <v>0</v>
      </c>
      <c r="Z1383">
        <v>9.2442946552479253</v>
      </c>
      <c r="AA1383">
        <v>0</v>
      </c>
      <c r="AB1383">
        <v>2.2933109160860257</v>
      </c>
      <c r="AC1383">
        <v>0</v>
      </c>
      <c r="AD1383">
        <v>0</v>
      </c>
      <c r="AE1383">
        <v>33.382323486325554</v>
      </c>
    </row>
    <row r="1384" spans="1:31" x14ac:dyDescent="0.25">
      <c r="A1384">
        <v>2124864</v>
      </c>
      <c r="B1384">
        <v>1</v>
      </c>
      <c r="C1384" t="s">
        <v>81</v>
      </c>
      <c r="D1384" t="s">
        <v>127</v>
      </c>
      <c r="E1384" t="s">
        <v>146</v>
      </c>
      <c r="F1384" t="s">
        <v>4248</v>
      </c>
      <c r="G1384" t="s">
        <v>142</v>
      </c>
      <c r="H1384" t="s">
        <v>143</v>
      </c>
      <c r="I1384" t="s">
        <v>148</v>
      </c>
      <c r="J1384" t="s">
        <v>136</v>
      </c>
      <c r="K1384" t="s">
        <v>137</v>
      </c>
      <c r="L1384" t="s">
        <v>4249</v>
      </c>
      <c r="M1384" t="s">
        <v>4250</v>
      </c>
      <c r="N1384">
        <v>0.01</v>
      </c>
      <c r="O1384">
        <v>0</v>
      </c>
      <c r="P1384">
        <v>415</v>
      </c>
      <c r="Q1384">
        <v>102</v>
      </c>
      <c r="R1384">
        <v>60</v>
      </c>
      <c r="S1384">
        <v>5</v>
      </c>
      <c r="T1384">
        <v>43</v>
      </c>
      <c r="U1384">
        <v>0</v>
      </c>
      <c r="V1384">
        <v>0</v>
      </c>
      <c r="W1384">
        <v>0</v>
      </c>
      <c r="X1384">
        <v>0.74209233710669986</v>
      </c>
      <c r="Y1384">
        <v>0.52446645997279973</v>
      </c>
      <c r="Z1384">
        <v>4.8078050392800005E-2</v>
      </c>
      <c r="AA1384">
        <v>0.46532729625089991</v>
      </c>
      <c r="AB1384">
        <v>0.1685272493694</v>
      </c>
      <c r="AC1384">
        <v>0</v>
      </c>
      <c r="AD1384">
        <v>0</v>
      </c>
      <c r="AE1384">
        <v>1.9484913930925996</v>
      </c>
    </row>
    <row r="1385" spans="1:31" x14ac:dyDescent="0.25">
      <c r="A1385">
        <v>2124409</v>
      </c>
      <c r="B1385">
        <v>1</v>
      </c>
      <c r="C1385" t="s">
        <v>80</v>
      </c>
      <c r="D1385" t="s">
        <v>93</v>
      </c>
      <c r="E1385" t="s">
        <v>140</v>
      </c>
      <c r="F1385" t="s">
        <v>3462</v>
      </c>
      <c r="G1385" t="s">
        <v>142</v>
      </c>
      <c r="H1385" t="s">
        <v>143</v>
      </c>
      <c r="I1385" t="s">
        <v>135</v>
      </c>
      <c r="J1385" t="s">
        <v>136</v>
      </c>
      <c r="K1385" t="s">
        <v>137</v>
      </c>
      <c r="L1385" t="s">
        <v>4251</v>
      </c>
      <c r="M1385" t="s">
        <v>4252</v>
      </c>
      <c r="N1385">
        <v>0.90444444400000001</v>
      </c>
      <c r="O1385">
        <v>1</v>
      </c>
      <c r="P1385">
        <v>86</v>
      </c>
      <c r="Q1385">
        <v>10</v>
      </c>
      <c r="R1385">
        <v>140</v>
      </c>
      <c r="S1385">
        <v>2</v>
      </c>
      <c r="T1385">
        <v>51</v>
      </c>
      <c r="U1385">
        <v>3</v>
      </c>
      <c r="V1385">
        <v>0</v>
      </c>
      <c r="W1385">
        <v>8.8617972937358347E-2</v>
      </c>
      <c r="X1385">
        <v>21.071707754011015</v>
      </c>
      <c r="Y1385">
        <v>11.497802200729167</v>
      </c>
      <c r="Z1385">
        <v>61.788909067975574</v>
      </c>
      <c r="AA1385">
        <v>32.786156284079183</v>
      </c>
      <c r="AB1385">
        <v>21.066699016734098</v>
      </c>
      <c r="AC1385">
        <v>115.23645381794702</v>
      </c>
      <c r="AD1385">
        <v>0</v>
      </c>
      <c r="AE1385">
        <v>263.53634611441339</v>
      </c>
    </row>
    <row r="1386" spans="1:31" x14ac:dyDescent="0.25">
      <c r="A1386">
        <v>2124907</v>
      </c>
      <c r="B1386">
        <v>1</v>
      </c>
      <c r="C1386" t="s">
        <v>80</v>
      </c>
      <c r="D1386" t="s">
        <v>90</v>
      </c>
      <c r="E1386" t="s">
        <v>131</v>
      </c>
      <c r="F1386" t="s">
        <v>4253</v>
      </c>
      <c r="G1386" t="s">
        <v>152</v>
      </c>
      <c r="H1386" t="s">
        <v>134</v>
      </c>
      <c r="I1386" t="s">
        <v>135</v>
      </c>
      <c r="J1386" t="s">
        <v>136</v>
      </c>
      <c r="K1386" t="s">
        <v>137</v>
      </c>
      <c r="L1386" t="s">
        <v>4254</v>
      </c>
      <c r="M1386" t="s">
        <v>4255</v>
      </c>
      <c r="N1386">
        <v>3.7822222220000001</v>
      </c>
      <c r="O1386">
        <v>0</v>
      </c>
      <c r="P1386">
        <v>3</v>
      </c>
      <c r="Q1386">
        <v>0</v>
      </c>
      <c r="R1386">
        <v>0</v>
      </c>
      <c r="S1386">
        <v>0</v>
      </c>
      <c r="T1386">
        <v>1</v>
      </c>
      <c r="U1386">
        <v>0</v>
      </c>
      <c r="V1386">
        <v>0</v>
      </c>
      <c r="W1386">
        <v>0</v>
      </c>
      <c r="X1386">
        <v>0.85269467279100009</v>
      </c>
      <c r="Y1386">
        <v>0</v>
      </c>
      <c r="Z1386">
        <v>0</v>
      </c>
      <c r="AA1386">
        <v>0</v>
      </c>
      <c r="AB1386">
        <v>6.2888353090199994E-2</v>
      </c>
      <c r="AC1386">
        <v>0</v>
      </c>
      <c r="AD1386">
        <v>0</v>
      </c>
      <c r="AE1386">
        <v>0.91558302588120011</v>
      </c>
    </row>
    <row r="1387" spans="1:31" x14ac:dyDescent="0.25">
      <c r="A1387">
        <v>2124509</v>
      </c>
      <c r="B1387">
        <v>1</v>
      </c>
      <c r="C1387" t="s">
        <v>81</v>
      </c>
      <c r="D1387" t="s">
        <v>128</v>
      </c>
      <c r="E1387" t="s">
        <v>146</v>
      </c>
      <c r="F1387" t="s">
        <v>2989</v>
      </c>
      <c r="G1387" t="s">
        <v>142</v>
      </c>
      <c r="H1387" t="s">
        <v>143</v>
      </c>
      <c r="I1387" t="s">
        <v>135</v>
      </c>
      <c r="J1387" t="s">
        <v>136</v>
      </c>
      <c r="K1387" t="s">
        <v>137</v>
      </c>
      <c r="L1387" t="s">
        <v>4256</v>
      </c>
      <c r="M1387" t="s">
        <v>4257</v>
      </c>
      <c r="N1387">
        <v>1.7352777770000001</v>
      </c>
      <c r="O1387">
        <v>4</v>
      </c>
      <c r="P1387">
        <v>38</v>
      </c>
      <c r="Q1387">
        <v>10</v>
      </c>
      <c r="R1387">
        <v>91</v>
      </c>
      <c r="S1387">
        <v>9</v>
      </c>
      <c r="T1387">
        <v>2</v>
      </c>
      <c r="U1387">
        <v>2</v>
      </c>
      <c r="V1387">
        <v>0</v>
      </c>
      <c r="W1387">
        <v>3.4664704526020498</v>
      </c>
      <c r="X1387">
        <v>13.203196036927489</v>
      </c>
      <c r="Y1387">
        <v>16.52428248051077</v>
      </c>
      <c r="Z1387">
        <v>63.397355651964361</v>
      </c>
      <c r="AA1387">
        <v>93.004894073606309</v>
      </c>
      <c r="AB1387">
        <v>8.1415969454289492</v>
      </c>
      <c r="AC1387">
        <v>137.17459124632401</v>
      </c>
      <c r="AD1387">
        <v>0</v>
      </c>
      <c r="AE1387">
        <v>334.91238688736394</v>
      </c>
    </row>
    <row r="1388" spans="1:31" x14ac:dyDescent="0.25">
      <c r="A1388">
        <v>2125007</v>
      </c>
      <c r="B1388">
        <v>1</v>
      </c>
      <c r="C1388" t="s">
        <v>80</v>
      </c>
      <c r="D1388" t="s">
        <v>84</v>
      </c>
      <c r="E1388" t="s">
        <v>131</v>
      </c>
      <c r="F1388" t="s">
        <v>4258</v>
      </c>
      <c r="G1388" t="s">
        <v>152</v>
      </c>
      <c r="H1388" t="s">
        <v>134</v>
      </c>
      <c r="I1388" t="s">
        <v>135</v>
      </c>
      <c r="J1388" t="s">
        <v>136</v>
      </c>
      <c r="K1388" t="s">
        <v>137</v>
      </c>
      <c r="L1388" t="s">
        <v>4259</v>
      </c>
      <c r="M1388" t="s">
        <v>4260</v>
      </c>
      <c r="N1388">
        <v>3.1686111110000001</v>
      </c>
      <c r="O1388">
        <v>0</v>
      </c>
      <c r="P1388">
        <v>1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0.7215655490295001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0.7215655490295001</v>
      </c>
    </row>
    <row r="1389" spans="1:31" x14ac:dyDescent="0.25">
      <c r="A1389">
        <v>2135037</v>
      </c>
      <c r="B1389">
        <v>1</v>
      </c>
      <c r="C1389" t="s">
        <v>80</v>
      </c>
      <c r="D1389" t="s">
        <v>110</v>
      </c>
      <c r="E1389" t="s">
        <v>131</v>
      </c>
      <c r="F1389" t="s">
        <v>4261</v>
      </c>
      <c r="G1389" t="s">
        <v>152</v>
      </c>
      <c r="H1389" t="s">
        <v>134</v>
      </c>
      <c r="I1389" t="s">
        <v>135</v>
      </c>
      <c r="J1389" t="s">
        <v>136</v>
      </c>
      <c r="K1389" t="s">
        <v>137</v>
      </c>
      <c r="L1389" t="s">
        <v>4262</v>
      </c>
      <c r="M1389" t="s">
        <v>4263</v>
      </c>
      <c r="N1389">
        <v>1.8180555549999999</v>
      </c>
      <c r="O1389">
        <v>0</v>
      </c>
      <c r="P1389">
        <v>4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1.6855894440060499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1.6855894440060499</v>
      </c>
    </row>
    <row r="1390" spans="1:31" x14ac:dyDescent="0.25">
      <c r="A1390">
        <v>2124881</v>
      </c>
      <c r="B1390">
        <v>1</v>
      </c>
      <c r="C1390" t="s">
        <v>80</v>
      </c>
      <c r="D1390" t="s">
        <v>106</v>
      </c>
      <c r="E1390" t="s">
        <v>131</v>
      </c>
      <c r="F1390" t="s">
        <v>4264</v>
      </c>
      <c r="G1390" t="s">
        <v>152</v>
      </c>
      <c r="H1390" t="s">
        <v>134</v>
      </c>
      <c r="I1390" t="s">
        <v>135</v>
      </c>
      <c r="J1390" t="s">
        <v>136</v>
      </c>
      <c r="K1390" t="s">
        <v>137</v>
      </c>
      <c r="L1390" t="s">
        <v>4265</v>
      </c>
      <c r="M1390" t="s">
        <v>3401</v>
      </c>
      <c r="N1390">
        <v>2.034444444</v>
      </c>
      <c r="O1390">
        <v>0</v>
      </c>
      <c r="P1390">
        <v>1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0.21257454399540004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0.21257454399540004</v>
      </c>
    </row>
    <row r="1391" spans="1:31" x14ac:dyDescent="0.25">
      <c r="A1391">
        <v>2124987</v>
      </c>
      <c r="B1391">
        <v>1</v>
      </c>
      <c r="C1391" t="s">
        <v>80</v>
      </c>
      <c r="D1391" t="s">
        <v>91</v>
      </c>
      <c r="E1391" t="s">
        <v>131</v>
      </c>
      <c r="F1391" t="s">
        <v>4266</v>
      </c>
      <c r="G1391" t="s">
        <v>152</v>
      </c>
      <c r="H1391" t="s">
        <v>134</v>
      </c>
      <c r="I1391" t="s">
        <v>135</v>
      </c>
      <c r="J1391" t="s">
        <v>136</v>
      </c>
      <c r="K1391" t="s">
        <v>137</v>
      </c>
      <c r="L1391" t="s">
        <v>4267</v>
      </c>
      <c r="M1391" t="s">
        <v>4268</v>
      </c>
      <c r="N1391">
        <v>0.93138888799999997</v>
      </c>
      <c r="O1391">
        <v>0</v>
      </c>
      <c r="P1391">
        <v>1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0.19433012399826666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0.19433012399826666</v>
      </c>
    </row>
    <row r="1392" spans="1:31" x14ac:dyDescent="0.25">
      <c r="A1392">
        <v>2124595</v>
      </c>
      <c r="B1392">
        <v>1</v>
      </c>
      <c r="C1392" t="s">
        <v>81</v>
      </c>
      <c r="D1392" t="s">
        <v>112</v>
      </c>
      <c r="E1392" t="s">
        <v>131</v>
      </c>
      <c r="F1392" t="s">
        <v>4269</v>
      </c>
      <c r="G1392" t="s">
        <v>152</v>
      </c>
      <c r="H1392" t="s">
        <v>134</v>
      </c>
      <c r="I1392" t="s">
        <v>135</v>
      </c>
      <c r="J1392" t="s">
        <v>136</v>
      </c>
      <c r="K1392" t="s">
        <v>137</v>
      </c>
      <c r="L1392" t="s">
        <v>4270</v>
      </c>
      <c r="M1392" t="s">
        <v>4271</v>
      </c>
      <c r="N1392">
        <v>1.393611111</v>
      </c>
      <c r="O1392">
        <v>0</v>
      </c>
      <c r="P1392">
        <v>1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7.123602838403334E-2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7.123602838403334E-2</v>
      </c>
    </row>
    <row r="1393" spans="1:31" x14ac:dyDescent="0.25">
      <c r="A1393">
        <v>2124950</v>
      </c>
      <c r="B1393">
        <v>1</v>
      </c>
      <c r="C1393" t="s">
        <v>80</v>
      </c>
      <c r="D1393" t="s">
        <v>106</v>
      </c>
      <c r="E1393" t="s">
        <v>196</v>
      </c>
      <c r="F1393" t="s">
        <v>3318</v>
      </c>
      <c r="G1393" t="s">
        <v>142</v>
      </c>
      <c r="H1393" t="s">
        <v>143</v>
      </c>
      <c r="I1393" t="s">
        <v>135</v>
      </c>
      <c r="J1393" t="s">
        <v>136</v>
      </c>
      <c r="K1393" t="s">
        <v>137</v>
      </c>
      <c r="L1393" t="s">
        <v>4272</v>
      </c>
      <c r="M1393" t="s">
        <v>4273</v>
      </c>
      <c r="N1393">
        <v>0.75388888799999998</v>
      </c>
      <c r="O1393">
        <v>0</v>
      </c>
      <c r="P1393">
        <v>1158</v>
      </c>
      <c r="Q1393">
        <v>18</v>
      </c>
      <c r="R1393">
        <v>133</v>
      </c>
      <c r="S1393">
        <v>10</v>
      </c>
      <c r="T1393">
        <v>228</v>
      </c>
      <c r="U1393">
        <v>0</v>
      </c>
      <c r="V1393">
        <v>0</v>
      </c>
      <c r="W1393">
        <v>0</v>
      </c>
      <c r="X1393">
        <v>147.7802188439521</v>
      </c>
      <c r="Y1393">
        <v>3.3379576323417006</v>
      </c>
      <c r="Z1393">
        <v>16.03865350780303</v>
      </c>
      <c r="AA1393">
        <v>35.785852597090262</v>
      </c>
      <c r="AB1393">
        <v>49.66313929124113</v>
      </c>
      <c r="AC1393">
        <v>0</v>
      </c>
      <c r="AD1393">
        <v>0</v>
      </c>
      <c r="AE1393">
        <v>252.60582187242821</v>
      </c>
    </row>
    <row r="1394" spans="1:31" x14ac:dyDescent="0.25">
      <c r="A1394">
        <v>2124403</v>
      </c>
      <c r="B1394">
        <v>1</v>
      </c>
      <c r="C1394" t="s">
        <v>80</v>
      </c>
      <c r="D1394" t="s">
        <v>107</v>
      </c>
      <c r="E1394" t="s">
        <v>196</v>
      </c>
      <c r="F1394" t="s">
        <v>4274</v>
      </c>
      <c r="G1394" t="s">
        <v>142</v>
      </c>
      <c r="H1394" t="s">
        <v>143</v>
      </c>
      <c r="I1394" t="s">
        <v>135</v>
      </c>
      <c r="J1394" t="s">
        <v>136</v>
      </c>
      <c r="K1394" t="s">
        <v>137</v>
      </c>
      <c r="L1394" t="s">
        <v>4275</v>
      </c>
      <c r="M1394" t="s">
        <v>4276</v>
      </c>
      <c r="N1394">
        <v>3.2725</v>
      </c>
      <c r="O1394">
        <v>0</v>
      </c>
      <c r="P1394">
        <v>131</v>
      </c>
      <c r="Q1394">
        <v>0</v>
      </c>
      <c r="R1394">
        <v>1</v>
      </c>
      <c r="S1394">
        <v>0</v>
      </c>
      <c r="T1394">
        <v>23</v>
      </c>
      <c r="U1394">
        <v>0</v>
      </c>
      <c r="V1394">
        <v>0</v>
      </c>
      <c r="W1394">
        <v>0</v>
      </c>
      <c r="X1394">
        <v>94.128916712285033</v>
      </c>
      <c r="Y1394">
        <v>0</v>
      </c>
      <c r="Z1394">
        <v>1.0265363414440001</v>
      </c>
      <c r="AA1394">
        <v>0</v>
      </c>
      <c r="AB1394">
        <v>16.880525715137669</v>
      </c>
      <c r="AC1394">
        <v>0</v>
      </c>
      <c r="AD1394">
        <v>0</v>
      </c>
      <c r="AE1394">
        <v>112.0359787688667</v>
      </c>
    </row>
    <row r="1395" spans="1:31" x14ac:dyDescent="0.25">
      <c r="A1395">
        <v>2124844</v>
      </c>
      <c r="B1395">
        <v>1</v>
      </c>
      <c r="C1395" t="s">
        <v>80</v>
      </c>
      <c r="D1395" t="s">
        <v>82</v>
      </c>
      <c r="E1395" t="s">
        <v>131</v>
      </c>
      <c r="F1395" t="s">
        <v>4277</v>
      </c>
      <c r="G1395" t="s">
        <v>152</v>
      </c>
      <c r="H1395" t="s">
        <v>134</v>
      </c>
      <c r="I1395" t="s">
        <v>135</v>
      </c>
      <c r="J1395" t="s">
        <v>136</v>
      </c>
      <c r="K1395" t="s">
        <v>137</v>
      </c>
      <c r="L1395" t="s">
        <v>4278</v>
      </c>
      <c r="M1395" t="s">
        <v>4279</v>
      </c>
      <c r="N1395">
        <v>6.1286111109999997</v>
      </c>
      <c r="O1395">
        <v>0</v>
      </c>
      <c r="P1395">
        <v>1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2.3931657561745503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2.3931657561745503</v>
      </c>
    </row>
    <row r="1396" spans="1:31" x14ac:dyDescent="0.25">
      <c r="A1396">
        <v>2135049</v>
      </c>
      <c r="B1396">
        <v>1</v>
      </c>
      <c r="C1396" t="s">
        <v>80</v>
      </c>
      <c r="D1396" t="s">
        <v>105</v>
      </c>
      <c r="E1396" t="s">
        <v>174</v>
      </c>
      <c r="F1396" t="s">
        <v>4280</v>
      </c>
      <c r="G1396" t="s">
        <v>384</v>
      </c>
      <c r="H1396" t="s">
        <v>134</v>
      </c>
      <c r="I1396" t="s">
        <v>135</v>
      </c>
      <c r="J1396" t="s">
        <v>136</v>
      </c>
      <c r="K1396" t="s">
        <v>137</v>
      </c>
      <c r="L1396" t="s">
        <v>4281</v>
      </c>
      <c r="M1396" t="s">
        <v>4282</v>
      </c>
      <c r="N1396">
        <v>0.85361111099999998</v>
      </c>
      <c r="O1396">
        <v>0</v>
      </c>
      <c r="P1396">
        <v>8</v>
      </c>
      <c r="Q1396">
        <v>0</v>
      </c>
      <c r="R1396">
        <v>1</v>
      </c>
      <c r="S1396">
        <v>0</v>
      </c>
      <c r="T1396">
        <v>6</v>
      </c>
      <c r="U1396">
        <v>0</v>
      </c>
      <c r="V1396">
        <v>0</v>
      </c>
      <c r="W1396">
        <v>0</v>
      </c>
      <c r="X1396">
        <v>1.1240506680886</v>
      </c>
      <c r="Y1396">
        <v>0</v>
      </c>
      <c r="Z1396">
        <v>0.65297158780641662</v>
      </c>
      <c r="AA1396">
        <v>0</v>
      </c>
      <c r="AB1396">
        <v>2.3018928107837668</v>
      </c>
      <c r="AC1396">
        <v>0</v>
      </c>
      <c r="AD1396">
        <v>0</v>
      </c>
      <c r="AE1396">
        <v>4.0789150666787837</v>
      </c>
    </row>
    <row r="1397" spans="1:31" x14ac:dyDescent="0.25">
      <c r="A1397">
        <v>2135050</v>
      </c>
      <c r="B1397">
        <v>1</v>
      </c>
      <c r="C1397" t="s">
        <v>80</v>
      </c>
      <c r="D1397" t="s">
        <v>101</v>
      </c>
      <c r="E1397" t="s">
        <v>146</v>
      </c>
      <c r="F1397" t="s">
        <v>4283</v>
      </c>
      <c r="G1397" t="s">
        <v>226</v>
      </c>
      <c r="H1397" t="s">
        <v>143</v>
      </c>
      <c r="I1397" t="s">
        <v>135</v>
      </c>
      <c r="J1397" t="s">
        <v>136</v>
      </c>
      <c r="K1397" t="s">
        <v>137</v>
      </c>
      <c r="L1397" t="s">
        <v>4284</v>
      </c>
      <c r="M1397" t="s">
        <v>4285</v>
      </c>
      <c r="N1397">
        <v>0.52111111099999996</v>
      </c>
      <c r="O1397">
        <v>0</v>
      </c>
      <c r="P1397">
        <v>68</v>
      </c>
      <c r="Q1397">
        <v>0</v>
      </c>
      <c r="R1397">
        <v>0</v>
      </c>
      <c r="S1397">
        <v>2</v>
      </c>
      <c r="T1397">
        <v>68</v>
      </c>
      <c r="U1397">
        <v>0</v>
      </c>
      <c r="V1397">
        <v>0</v>
      </c>
      <c r="W1397">
        <v>0</v>
      </c>
      <c r="X1397">
        <v>9.9361219602658704</v>
      </c>
      <c r="Y1397">
        <v>0</v>
      </c>
      <c r="Z1397">
        <v>0</v>
      </c>
      <c r="AA1397">
        <v>4.6612909467900003</v>
      </c>
      <c r="AB1397">
        <v>7.154006979359032</v>
      </c>
      <c r="AC1397">
        <v>0</v>
      </c>
      <c r="AD1397">
        <v>0</v>
      </c>
      <c r="AE1397">
        <v>21.751419886414901</v>
      </c>
    </row>
    <row r="1398" spans="1:31" x14ac:dyDescent="0.25">
      <c r="A1398">
        <v>2135051</v>
      </c>
      <c r="B1398">
        <v>1</v>
      </c>
      <c r="C1398" t="s">
        <v>80</v>
      </c>
      <c r="D1398" t="s">
        <v>103</v>
      </c>
      <c r="E1398" t="s">
        <v>140</v>
      </c>
      <c r="F1398" t="s">
        <v>3435</v>
      </c>
      <c r="G1398" t="s">
        <v>142</v>
      </c>
      <c r="H1398" t="s">
        <v>143</v>
      </c>
      <c r="I1398" t="s">
        <v>135</v>
      </c>
      <c r="J1398" t="s">
        <v>136</v>
      </c>
      <c r="K1398" t="s">
        <v>137</v>
      </c>
      <c r="L1398" t="s">
        <v>4286</v>
      </c>
      <c r="M1398" t="s">
        <v>4287</v>
      </c>
      <c r="N1398">
        <v>1.7166666660000001</v>
      </c>
      <c r="O1398">
        <v>0</v>
      </c>
      <c r="P1398">
        <v>27</v>
      </c>
      <c r="Q1398">
        <v>0</v>
      </c>
      <c r="R1398">
        <v>3</v>
      </c>
      <c r="S1398">
        <v>19</v>
      </c>
      <c r="T1398">
        <v>28</v>
      </c>
      <c r="U1398">
        <v>24</v>
      </c>
      <c r="V1398">
        <v>9</v>
      </c>
      <c r="W1398">
        <v>0</v>
      </c>
      <c r="X1398">
        <v>16.734086054236691</v>
      </c>
      <c r="Y1398">
        <v>0</v>
      </c>
      <c r="Z1398">
        <v>0.28937886981474997</v>
      </c>
      <c r="AA1398">
        <v>239.02458509311785</v>
      </c>
      <c r="AB1398">
        <v>71.275722863627777</v>
      </c>
      <c r="AC1398">
        <v>1328.265082793615</v>
      </c>
      <c r="AD1398">
        <v>390.1430818338527</v>
      </c>
      <c r="AE1398">
        <v>2045.7319375082648</v>
      </c>
    </row>
    <row r="1399" spans="1:31" x14ac:dyDescent="0.25">
      <c r="A1399">
        <v>2135052</v>
      </c>
      <c r="B1399">
        <v>1</v>
      </c>
      <c r="C1399" t="s">
        <v>80</v>
      </c>
      <c r="D1399" t="s">
        <v>82</v>
      </c>
      <c r="E1399" t="s">
        <v>161</v>
      </c>
      <c r="F1399" t="s">
        <v>4288</v>
      </c>
      <c r="G1399" t="s">
        <v>171</v>
      </c>
      <c r="H1399" t="s">
        <v>134</v>
      </c>
      <c r="I1399" t="s">
        <v>135</v>
      </c>
      <c r="J1399" t="s">
        <v>136</v>
      </c>
      <c r="K1399" t="s">
        <v>137</v>
      </c>
      <c r="L1399" t="s">
        <v>4289</v>
      </c>
      <c r="M1399" t="s">
        <v>4290</v>
      </c>
      <c r="N1399">
        <v>0.78722222200000003</v>
      </c>
      <c r="O1399">
        <v>0</v>
      </c>
      <c r="P1399">
        <v>493</v>
      </c>
      <c r="Q1399">
        <v>0</v>
      </c>
      <c r="R1399">
        <v>0</v>
      </c>
      <c r="S1399">
        <v>0</v>
      </c>
      <c r="T1399">
        <v>116</v>
      </c>
      <c r="U1399">
        <v>0</v>
      </c>
      <c r="V1399">
        <v>0</v>
      </c>
      <c r="W1399">
        <v>0</v>
      </c>
      <c r="X1399">
        <v>66.999043838478826</v>
      </c>
      <c r="Y1399">
        <v>0</v>
      </c>
      <c r="Z1399">
        <v>0</v>
      </c>
      <c r="AA1399">
        <v>0</v>
      </c>
      <c r="AB1399">
        <v>51.599259843674908</v>
      </c>
      <c r="AC1399">
        <v>0</v>
      </c>
      <c r="AD1399">
        <v>0</v>
      </c>
      <c r="AE1399">
        <v>118.59830368215373</v>
      </c>
    </row>
    <row r="1400" spans="1:31" x14ac:dyDescent="0.25">
      <c r="A1400">
        <v>2135053</v>
      </c>
      <c r="B1400">
        <v>1</v>
      </c>
      <c r="C1400" t="s">
        <v>80</v>
      </c>
      <c r="D1400" t="s">
        <v>83</v>
      </c>
      <c r="E1400" t="s">
        <v>174</v>
      </c>
      <c r="F1400" t="s">
        <v>4291</v>
      </c>
      <c r="G1400" t="s">
        <v>4292</v>
      </c>
      <c r="H1400" t="s">
        <v>134</v>
      </c>
      <c r="I1400" t="s">
        <v>135</v>
      </c>
      <c r="J1400" t="s">
        <v>3</v>
      </c>
      <c r="K1400" t="s">
        <v>137</v>
      </c>
      <c r="L1400" t="s">
        <v>4293</v>
      </c>
      <c r="M1400" t="s">
        <v>4294</v>
      </c>
      <c r="N1400">
        <v>5.5225</v>
      </c>
      <c r="O1400">
        <v>0</v>
      </c>
      <c r="P1400">
        <v>26</v>
      </c>
      <c r="Q1400">
        <v>0</v>
      </c>
      <c r="R1400">
        <v>0</v>
      </c>
      <c r="S1400">
        <v>0</v>
      </c>
      <c r="T1400">
        <v>10</v>
      </c>
      <c r="U1400">
        <v>0</v>
      </c>
      <c r="V1400">
        <v>0</v>
      </c>
      <c r="W1400">
        <v>0</v>
      </c>
      <c r="X1400">
        <v>25.943525946765693</v>
      </c>
      <c r="Y1400">
        <v>0</v>
      </c>
      <c r="Z1400">
        <v>0</v>
      </c>
      <c r="AA1400">
        <v>0</v>
      </c>
      <c r="AB1400">
        <v>64.130776277152194</v>
      </c>
      <c r="AC1400">
        <v>0</v>
      </c>
      <c r="AD1400">
        <v>0</v>
      </c>
      <c r="AE1400">
        <v>90.074302223917883</v>
      </c>
    </row>
    <row r="1401" spans="1:31" x14ac:dyDescent="0.25">
      <c r="A1401">
        <v>2135055</v>
      </c>
      <c r="B1401">
        <v>1</v>
      </c>
      <c r="C1401" t="s">
        <v>80</v>
      </c>
      <c r="D1401" t="s">
        <v>106</v>
      </c>
      <c r="E1401" t="s">
        <v>174</v>
      </c>
      <c r="F1401" t="s">
        <v>4295</v>
      </c>
      <c r="G1401" t="s">
        <v>187</v>
      </c>
      <c r="H1401" t="s">
        <v>134</v>
      </c>
      <c r="I1401" t="s">
        <v>135</v>
      </c>
      <c r="J1401" t="s">
        <v>136</v>
      </c>
      <c r="K1401" t="s">
        <v>137</v>
      </c>
      <c r="L1401" t="s">
        <v>4296</v>
      </c>
      <c r="M1401" t="s">
        <v>4297</v>
      </c>
      <c r="N1401">
        <v>0.818333333</v>
      </c>
      <c r="O1401">
        <v>0</v>
      </c>
      <c r="P1401">
        <v>3</v>
      </c>
      <c r="Q1401">
        <v>0</v>
      </c>
      <c r="R1401">
        <v>2</v>
      </c>
      <c r="S1401">
        <v>0</v>
      </c>
      <c r="T1401">
        <v>1</v>
      </c>
      <c r="U1401">
        <v>0</v>
      </c>
      <c r="V1401">
        <v>0</v>
      </c>
      <c r="W1401">
        <v>0</v>
      </c>
      <c r="X1401">
        <v>0.18833164920954998</v>
      </c>
      <c r="Y1401">
        <v>0</v>
      </c>
      <c r="Z1401">
        <v>4.0888368566000005E-2</v>
      </c>
      <c r="AA1401">
        <v>0</v>
      </c>
      <c r="AB1401">
        <v>1.2316174253324998</v>
      </c>
      <c r="AC1401">
        <v>0</v>
      </c>
      <c r="AD1401">
        <v>0</v>
      </c>
      <c r="AE1401">
        <v>1.4608374431080497</v>
      </c>
    </row>
    <row r="1402" spans="1:31" x14ac:dyDescent="0.25">
      <c r="A1402">
        <v>2135056</v>
      </c>
      <c r="B1402">
        <v>1</v>
      </c>
      <c r="C1402" t="s">
        <v>80</v>
      </c>
      <c r="D1402" t="s">
        <v>105</v>
      </c>
      <c r="E1402" t="s">
        <v>174</v>
      </c>
      <c r="F1402" t="s">
        <v>4298</v>
      </c>
      <c r="G1402" t="s">
        <v>187</v>
      </c>
      <c r="H1402" t="s">
        <v>134</v>
      </c>
      <c r="I1402" t="s">
        <v>135</v>
      </c>
      <c r="J1402" t="s">
        <v>136</v>
      </c>
      <c r="K1402" t="s">
        <v>137</v>
      </c>
      <c r="L1402" t="s">
        <v>4299</v>
      </c>
      <c r="M1402" t="s">
        <v>4300</v>
      </c>
      <c r="N1402">
        <v>0.48027777700000002</v>
      </c>
      <c r="O1402">
        <v>0</v>
      </c>
      <c r="P1402">
        <v>330</v>
      </c>
      <c r="Q1402">
        <v>0</v>
      </c>
      <c r="R1402">
        <v>0</v>
      </c>
      <c r="S1402">
        <v>0</v>
      </c>
      <c r="T1402">
        <v>56</v>
      </c>
      <c r="U1402">
        <v>0</v>
      </c>
      <c r="V1402">
        <v>0</v>
      </c>
      <c r="W1402">
        <v>0</v>
      </c>
      <c r="X1402">
        <v>23.500281682928382</v>
      </c>
      <c r="Y1402">
        <v>0</v>
      </c>
      <c r="Z1402">
        <v>0</v>
      </c>
      <c r="AA1402">
        <v>0</v>
      </c>
      <c r="AB1402">
        <v>22.994351351219969</v>
      </c>
      <c r="AC1402">
        <v>0</v>
      </c>
      <c r="AD1402">
        <v>0</v>
      </c>
      <c r="AE1402">
        <v>46.49463303414835</v>
      </c>
    </row>
    <row r="1403" spans="1:31" x14ac:dyDescent="0.25">
      <c r="A1403">
        <v>2135059</v>
      </c>
      <c r="B1403">
        <v>1</v>
      </c>
      <c r="C1403" t="s">
        <v>81</v>
      </c>
      <c r="D1403" t="s">
        <v>122</v>
      </c>
      <c r="E1403" t="s">
        <v>174</v>
      </c>
      <c r="F1403" t="s">
        <v>4301</v>
      </c>
      <c r="G1403" t="s">
        <v>384</v>
      </c>
      <c r="H1403" t="s">
        <v>134</v>
      </c>
      <c r="I1403" t="s">
        <v>135</v>
      </c>
      <c r="J1403" t="s">
        <v>136</v>
      </c>
      <c r="K1403" t="s">
        <v>137</v>
      </c>
      <c r="L1403" t="s">
        <v>4302</v>
      </c>
      <c r="M1403" t="s">
        <v>4303</v>
      </c>
      <c r="N1403">
        <v>3.326944444</v>
      </c>
      <c r="O1403">
        <v>0</v>
      </c>
      <c r="P1403">
        <v>89</v>
      </c>
      <c r="Q1403">
        <v>0</v>
      </c>
      <c r="R1403">
        <v>0</v>
      </c>
      <c r="S1403">
        <v>0</v>
      </c>
      <c r="T1403">
        <v>6</v>
      </c>
      <c r="U1403">
        <v>0</v>
      </c>
      <c r="V1403">
        <v>0</v>
      </c>
      <c r="W1403">
        <v>0</v>
      </c>
      <c r="X1403">
        <v>28.303993412519997</v>
      </c>
      <c r="Y1403">
        <v>0</v>
      </c>
      <c r="Z1403">
        <v>0</v>
      </c>
      <c r="AA1403">
        <v>0</v>
      </c>
      <c r="AB1403">
        <v>6.4774996383947006</v>
      </c>
      <c r="AC1403">
        <v>0</v>
      </c>
      <c r="AD1403">
        <v>0</v>
      </c>
      <c r="AE1403">
        <v>34.781493050914698</v>
      </c>
    </row>
    <row r="1404" spans="1:31" x14ac:dyDescent="0.25">
      <c r="A1404">
        <v>2135064</v>
      </c>
      <c r="B1404">
        <v>1</v>
      </c>
      <c r="C1404" t="s">
        <v>80</v>
      </c>
      <c r="D1404" t="s">
        <v>84</v>
      </c>
      <c r="E1404" t="s">
        <v>140</v>
      </c>
      <c r="F1404" t="s">
        <v>4304</v>
      </c>
      <c r="G1404" t="s">
        <v>226</v>
      </c>
      <c r="H1404" t="s">
        <v>143</v>
      </c>
      <c r="I1404" t="s">
        <v>148</v>
      </c>
      <c r="J1404" t="s">
        <v>136</v>
      </c>
      <c r="K1404" t="s">
        <v>236</v>
      </c>
      <c r="L1404" t="s">
        <v>4305</v>
      </c>
      <c r="M1404" t="s">
        <v>4306</v>
      </c>
      <c r="N1404">
        <v>3.8888888000000003E-2</v>
      </c>
      <c r="O1404">
        <v>0</v>
      </c>
      <c r="P1404">
        <v>16398</v>
      </c>
      <c r="Q1404">
        <v>0</v>
      </c>
      <c r="R1404">
        <v>0</v>
      </c>
      <c r="S1404">
        <v>1</v>
      </c>
      <c r="T1404">
        <v>1448</v>
      </c>
      <c r="U1404">
        <v>0</v>
      </c>
      <c r="V1404">
        <v>3</v>
      </c>
      <c r="W1404">
        <v>0</v>
      </c>
      <c r="X1404">
        <v>106.24844490328725</v>
      </c>
      <c r="Y1404">
        <v>0</v>
      </c>
      <c r="Z1404">
        <v>0</v>
      </c>
      <c r="AA1404">
        <v>0.14370874513333334</v>
      </c>
      <c r="AB1404">
        <v>20.529537334261711</v>
      </c>
      <c r="AC1404">
        <v>0</v>
      </c>
      <c r="AD1404">
        <v>0.7602131185658334</v>
      </c>
      <c r="AE1404">
        <v>127.68190410124812</v>
      </c>
    </row>
    <row r="1405" spans="1:31" x14ac:dyDescent="0.25">
      <c r="A1405">
        <v>2135070</v>
      </c>
      <c r="B1405">
        <v>1</v>
      </c>
      <c r="C1405" t="s">
        <v>80</v>
      </c>
      <c r="D1405" t="s">
        <v>97</v>
      </c>
      <c r="E1405" t="s">
        <v>196</v>
      </c>
      <c r="F1405" t="s">
        <v>3609</v>
      </c>
      <c r="G1405" t="s">
        <v>142</v>
      </c>
      <c r="H1405" t="s">
        <v>143</v>
      </c>
      <c r="I1405" t="s">
        <v>135</v>
      </c>
      <c r="J1405" t="s">
        <v>136</v>
      </c>
      <c r="K1405" t="s">
        <v>137</v>
      </c>
      <c r="L1405" t="s">
        <v>4307</v>
      </c>
      <c r="M1405" t="s">
        <v>4308</v>
      </c>
      <c r="N1405">
        <v>0.564722222</v>
      </c>
      <c r="O1405">
        <v>3</v>
      </c>
      <c r="P1405">
        <v>345</v>
      </c>
      <c r="Q1405">
        <v>4</v>
      </c>
      <c r="R1405">
        <v>53</v>
      </c>
      <c r="S1405">
        <v>12</v>
      </c>
      <c r="T1405">
        <v>38</v>
      </c>
      <c r="U1405">
        <v>0</v>
      </c>
      <c r="V1405">
        <v>0</v>
      </c>
      <c r="W1405">
        <v>98.512941209124179</v>
      </c>
      <c r="X1405">
        <v>55.466166455325649</v>
      </c>
      <c r="Y1405">
        <v>164.56172396700359</v>
      </c>
      <c r="Z1405">
        <v>3.7614369611861171</v>
      </c>
      <c r="AA1405">
        <v>100.87929966596927</v>
      </c>
      <c r="AB1405">
        <v>18.261977929893121</v>
      </c>
      <c r="AC1405">
        <v>0</v>
      </c>
      <c r="AD1405">
        <v>0</v>
      </c>
      <c r="AE1405">
        <v>441.44354618850195</v>
      </c>
    </row>
    <row r="1406" spans="1:31" x14ac:dyDescent="0.25">
      <c r="A1406">
        <v>2135075</v>
      </c>
      <c r="B1406">
        <v>1</v>
      </c>
      <c r="C1406" t="s">
        <v>81</v>
      </c>
      <c r="D1406" t="s">
        <v>126</v>
      </c>
      <c r="E1406" t="s">
        <v>196</v>
      </c>
      <c r="F1406" t="s">
        <v>4309</v>
      </c>
      <c r="G1406" t="s">
        <v>142</v>
      </c>
      <c r="H1406" t="s">
        <v>143</v>
      </c>
      <c r="I1406" t="s">
        <v>135</v>
      </c>
      <c r="J1406" t="s">
        <v>136</v>
      </c>
      <c r="K1406" t="s">
        <v>137</v>
      </c>
      <c r="L1406" t="s">
        <v>4310</v>
      </c>
      <c r="M1406" t="s">
        <v>4311</v>
      </c>
      <c r="N1406">
        <v>1.0674999999999999</v>
      </c>
      <c r="O1406">
        <v>2</v>
      </c>
      <c r="P1406">
        <v>230</v>
      </c>
      <c r="Q1406">
        <v>34</v>
      </c>
      <c r="R1406">
        <v>96</v>
      </c>
      <c r="S1406">
        <v>4</v>
      </c>
      <c r="T1406">
        <v>25</v>
      </c>
      <c r="U1406">
        <v>0</v>
      </c>
      <c r="V1406">
        <v>0</v>
      </c>
      <c r="W1406">
        <v>0.89945625985041677</v>
      </c>
      <c r="X1406">
        <v>24.829042126337079</v>
      </c>
      <c r="Y1406">
        <v>105.5891394333872</v>
      </c>
      <c r="Z1406">
        <v>17.330012537043263</v>
      </c>
      <c r="AA1406">
        <v>29.452232646142541</v>
      </c>
      <c r="AB1406">
        <v>59.401578611084204</v>
      </c>
      <c r="AC1406">
        <v>0</v>
      </c>
      <c r="AD1406">
        <v>0</v>
      </c>
      <c r="AE1406">
        <v>237.50146161384473</v>
      </c>
    </row>
    <row r="1407" spans="1:31" x14ac:dyDescent="0.25">
      <c r="A1407">
        <v>2135079</v>
      </c>
      <c r="B1407">
        <v>1</v>
      </c>
      <c r="C1407" t="s">
        <v>80</v>
      </c>
      <c r="D1407" t="s">
        <v>97</v>
      </c>
      <c r="E1407" t="s">
        <v>196</v>
      </c>
      <c r="F1407" t="s">
        <v>3609</v>
      </c>
      <c r="G1407" t="s">
        <v>142</v>
      </c>
      <c r="H1407" t="s">
        <v>143</v>
      </c>
      <c r="I1407" t="s">
        <v>135</v>
      </c>
      <c r="J1407" t="s">
        <v>136</v>
      </c>
      <c r="K1407" t="s">
        <v>137</v>
      </c>
      <c r="L1407" t="s">
        <v>4312</v>
      </c>
      <c r="M1407" t="s">
        <v>4313</v>
      </c>
      <c r="N1407">
        <v>4.4527777769999997</v>
      </c>
      <c r="O1407">
        <v>3</v>
      </c>
      <c r="P1407">
        <v>345</v>
      </c>
      <c r="Q1407">
        <v>4</v>
      </c>
      <c r="R1407">
        <v>53</v>
      </c>
      <c r="S1407">
        <v>12</v>
      </c>
      <c r="T1407">
        <v>38</v>
      </c>
      <c r="U1407">
        <v>0</v>
      </c>
      <c r="V1407">
        <v>0</v>
      </c>
      <c r="W1407">
        <v>1012.759791800863</v>
      </c>
      <c r="X1407">
        <v>572.76972574724994</v>
      </c>
      <c r="Y1407">
        <v>1605.4397934591693</v>
      </c>
      <c r="Z1407">
        <v>43.663307534153049</v>
      </c>
      <c r="AA1407">
        <v>1118.433559216046</v>
      </c>
      <c r="AB1407">
        <v>227.87688889841337</v>
      </c>
      <c r="AC1407">
        <v>0</v>
      </c>
      <c r="AD1407">
        <v>0</v>
      </c>
      <c r="AE1407">
        <v>4580.9430666558937</v>
      </c>
    </row>
    <row r="1408" spans="1:31" x14ac:dyDescent="0.25">
      <c r="A1408">
        <v>2135086</v>
      </c>
      <c r="B1408">
        <v>1</v>
      </c>
      <c r="C1408" t="s">
        <v>81</v>
      </c>
      <c r="D1408" t="s">
        <v>116</v>
      </c>
      <c r="E1408" t="s">
        <v>146</v>
      </c>
      <c r="F1408" t="s">
        <v>4314</v>
      </c>
      <c r="G1408" t="s">
        <v>167</v>
      </c>
      <c r="H1408" t="s">
        <v>143</v>
      </c>
      <c r="I1408" t="s">
        <v>135</v>
      </c>
      <c r="J1408" t="s">
        <v>136</v>
      </c>
      <c r="K1408" t="s">
        <v>137</v>
      </c>
      <c r="L1408" t="s">
        <v>4315</v>
      </c>
      <c r="M1408" t="s">
        <v>4316</v>
      </c>
      <c r="N1408">
        <v>2.730277777</v>
      </c>
      <c r="O1408">
        <v>0</v>
      </c>
      <c r="P1408">
        <v>48</v>
      </c>
      <c r="Q1408">
        <v>0</v>
      </c>
      <c r="R1408">
        <v>0</v>
      </c>
      <c r="S1408">
        <v>0</v>
      </c>
      <c r="T1408">
        <v>1</v>
      </c>
      <c r="U1408">
        <v>0</v>
      </c>
      <c r="V1408">
        <v>0</v>
      </c>
      <c r="W1408">
        <v>0</v>
      </c>
      <c r="X1408">
        <v>10.446506384171554</v>
      </c>
      <c r="Y1408">
        <v>0</v>
      </c>
      <c r="Z1408">
        <v>0</v>
      </c>
      <c r="AA1408">
        <v>0</v>
      </c>
      <c r="AB1408">
        <v>0.23350167928560001</v>
      </c>
      <c r="AC1408">
        <v>0</v>
      </c>
      <c r="AD1408">
        <v>0</v>
      </c>
      <c r="AE1408">
        <v>10.680008063457155</v>
      </c>
    </row>
    <row r="1409" spans="1:31" x14ac:dyDescent="0.25">
      <c r="A1409">
        <v>2135091</v>
      </c>
      <c r="B1409">
        <v>1</v>
      </c>
      <c r="C1409" t="s">
        <v>81</v>
      </c>
      <c r="D1409" t="s">
        <v>120</v>
      </c>
      <c r="E1409" t="s">
        <v>196</v>
      </c>
      <c r="F1409" t="s">
        <v>4317</v>
      </c>
      <c r="G1409" t="s">
        <v>142</v>
      </c>
      <c r="H1409" t="s">
        <v>143</v>
      </c>
      <c r="I1409" t="s">
        <v>135</v>
      </c>
      <c r="J1409" t="s">
        <v>136</v>
      </c>
      <c r="K1409" t="s">
        <v>137</v>
      </c>
      <c r="L1409" t="s">
        <v>4318</v>
      </c>
      <c r="M1409" t="s">
        <v>4319</v>
      </c>
      <c r="N1409">
        <v>1.2111111109999999</v>
      </c>
      <c r="O1409">
        <v>0</v>
      </c>
      <c r="P1409">
        <v>473</v>
      </c>
      <c r="Q1409">
        <v>23</v>
      </c>
      <c r="R1409">
        <v>43</v>
      </c>
      <c r="S1409">
        <v>3</v>
      </c>
      <c r="T1409">
        <v>24</v>
      </c>
      <c r="U1409">
        <v>0</v>
      </c>
      <c r="V1409">
        <v>0</v>
      </c>
      <c r="W1409">
        <v>0</v>
      </c>
      <c r="X1409">
        <v>146.20871158298394</v>
      </c>
      <c r="Y1409">
        <v>82.059183424222411</v>
      </c>
      <c r="Z1409">
        <v>17.652792811406893</v>
      </c>
      <c r="AA1409">
        <v>37.451187988582006</v>
      </c>
      <c r="AB1409">
        <v>16.457885985922193</v>
      </c>
      <c r="AC1409">
        <v>0</v>
      </c>
      <c r="AD1409">
        <v>0</v>
      </c>
      <c r="AE1409">
        <v>299.82976179311743</v>
      </c>
    </row>
    <row r="1410" spans="1:31" x14ac:dyDescent="0.25">
      <c r="A1410">
        <v>2135092</v>
      </c>
      <c r="B1410">
        <v>1</v>
      </c>
      <c r="C1410" t="s">
        <v>81</v>
      </c>
      <c r="D1410" t="s">
        <v>128</v>
      </c>
      <c r="E1410" t="s">
        <v>131</v>
      </c>
      <c r="F1410" t="s">
        <v>4320</v>
      </c>
      <c r="G1410" t="s">
        <v>231</v>
      </c>
      <c r="H1410" t="s">
        <v>134</v>
      </c>
      <c r="I1410" t="s">
        <v>135</v>
      </c>
      <c r="J1410" t="s">
        <v>136</v>
      </c>
      <c r="K1410" t="s">
        <v>137</v>
      </c>
      <c r="L1410" t="s">
        <v>4321</v>
      </c>
      <c r="M1410" t="s">
        <v>4322</v>
      </c>
      <c r="N1410">
        <v>1.8233333329999999</v>
      </c>
      <c r="O1410">
        <v>0</v>
      </c>
      <c r="P1410">
        <v>7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1.9879654951808003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1.9879654951808003</v>
      </c>
    </row>
    <row r="1411" spans="1:31" x14ac:dyDescent="0.25">
      <c r="A1411">
        <v>2135093</v>
      </c>
      <c r="B1411">
        <v>1</v>
      </c>
      <c r="C1411" t="s">
        <v>80</v>
      </c>
      <c r="D1411" t="s">
        <v>93</v>
      </c>
      <c r="E1411" t="s">
        <v>140</v>
      </c>
      <c r="F1411" t="s">
        <v>4323</v>
      </c>
      <c r="G1411" t="s">
        <v>142</v>
      </c>
      <c r="H1411" t="s">
        <v>143</v>
      </c>
      <c r="I1411" t="s">
        <v>135</v>
      </c>
      <c r="J1411" t="s">
        <v>136</v>
      </c>
      <c r="K1411" t="s">
        <v>137</v>
      </c>
      <c r="L1411" t="s">
        <v>4324</v>
      </c>
      <c r="M1411" t="s">
        <v>4325</v>
      </c>
      <c r="N1411">
        <v>0.54055555499999997</v>
      </c>
      <c r="O1411">
        <v>0</v>
      </c>
      <c r="P1411">
        <v>18</v>
      </c>
      <c r="Q1411">
        <v>0</v>
      </c>
      <c r="R1411">
        <v>5</v>
      </c>
      <c r="S1411">
        <v>7</v>
      </c>
      <c r="T1411">
        <v>905</v>
      </c>
      <c r="U1411">
        <v>5</v>
      </c>
      <c r="V1411">
        <v>14</v>
      </c>
      <c r="W1411">
        <v>0</v>
      </c>
      <c r="X1411">
        <v>1.1557819814090418</v>
      </c>
      <c r="Y1411">
        <v>0</v>
      </c>
      <c r="Z1411">
        <v>2.1665350217093335</v>
      </c>
      <c r="AA1411">
        <v>25.572763388814629</v>
      </c>
      <c r="AB1411">
        <v>289.8831458024045</v>
      </c>
      <c r="AC1411">
        <v>103.5552251863306</v>
      </c>
      <c r="AD1411">
        <v>68.124663871719591</v>
      </c>
      <c r="AE1411">
        <v>490.45811525238764</v>
      </c>
    </row>
    <row r="1412" spans="1:31" x14ac:dyDescent="0.25">
      <c r="A1412">
        <v>2135094</v>
      </c>
      <c r="B1412">
        <v>1</v>
      </c>
      <c r="C1412" t="s">
        <v>81</v>
      </c>
      <c r="D1412" t="s">
        <v>113</v>
      </c>
      <c r="E1412" t="s">
        <v>146</v>
      </c>
      <c r="F1412" t="s">
        <v>4326</v>
      </c>
      <c r="G1412" t="s">
        <v>142</v>
      </c>
      <c r="H1412" t="s">
        <v>143</v>
      </c>
      <c r="I1412" t="s">
        <v>148</v>
      </c>
      <c r="J1412" t="s">
        <v>136</v>
      </c>
      <c r="K1412" t="s">
        <v>137</v>
      </c>
      <c r="L1412" t="s">
        <v>4327</v>
      </c>
      <c r="M1412" t="s">
        <v>4328</v>
      </c>
      <c r="N1412">
        <v>1.1111111E-2</v>
      </c>
      <c r="O1412">
        <v>0</v>
      </c>
      <c r="P1412">
        <v>320</v>
      </c>
      <c r="Q1412">
        <v>1</v>
      </c>
      <c r="R1412">
        <v>19</v>
      </c>
      <c r="S1412">
        <v>0</v>
      </c>
      <c r="T1412">
        <v>10</v>
      </c>
      <c r="U1412">
        <v>1</v>
      </c>
      <c r="V1412">
        <v>0</v>
      </c>
      <c r="W1412">
        <v>0</v>
      </c>
      <c r="X1412">
        <v>0.39672704064600012</v>
      </c>
      <c r="Y1412">
        <v>3.0848757516666668E-3</v>
      </c>
      <c r="Z1412">
        <v>3.8327800622000002E-2</v>
      </c>
      <c r="AA1412">
        <v>0</v>
      </c>
      <c r="AB1412">
        <v>4.3625640240000013E-2</v>
      </c>
      <c r="AC1412">
        <v>1.6703774361600001</v>
      </c>
      <c r="AD1412">
        <v>0</v>
      </c>
      <c r="AE1412">
        <v>2.1521427934196669</v>
      </c>
    </row>
    <row r="1413" spans="1:31" x14ac:dyDescent="0.25">
      <c r="A1413">
        <v>2135095</v>
      </c>
      <c r="B1413">
        <v>1</v>
      </c>
      <c r="C1413" t="s">
        <v>80</v>
      </c>
      <c r="D1413" t="s">
        <v>93</v>
      </c>
      <c r="E1413" t="s">
        <v>140</v>
      </c>
      <c r="F1413" t="s">
        <v>4329</v>
      </c>
      <c r="G1413" t="s">
        <v>142</v>
      </c>
      <c r="H1413" t="s">
        <v>143</v>
      </c>
      <c r="I1413" t="s">
        <v>135</v>
      </c>
      <c r="J1413" t="s">
        <v>136</v>
      </c>
      <c r="K1413" t="s">
        <v>137</v>
      </c>
      <c r="L1413" t="s">
        <v>4330</v>
      </c>
      <c r="M1413" t="s">
        <v>4331</v>
      </c>
      <c r="N1413">
        <v>1.1225000000000001</v>
      </c>
      <c r="O1413">
        <v>0</v>
      </c>
      <c r="P1413">
        <v>26</v>
      </c>
      <c r="Q1413">
        <v>0</v>
      </c>
      <c r="R1413">
        <v>24</v>
      </c>
      <c r="S1413">
        <v>0</v>
      </c>
      <c r="T1413">
        <v>16</v>
      </c>
      <c r="U1413">
        <v>0</v>
      </c>
      <c r="V1413">
        <v>0</v>
      </c>
      <c r="W1413">
        <v>0</v>
      </c>
      <c r="X1413">
        <v>16.943642824948469</v>
      </c>
      <c r="Y1413">
        <v>0</v>
      </c>
      <c r="Z1413">
        <v>43.668361478700831</v>
      </c>
      <c r="AA1413">
        <v>0</v>
      </c>
      <c r="AB1413">
        <v>21.307351634856005</v>
      </c>
      <c r="AC1413">
        <v>0</v>
      </c>
      <c r="AD1413">
        <v>0</v>
      </c>
      <c r="AE1413">
        <v>81.919355938505305</v>
      </c>
    </row>
    <row r="1414" spans="1:31" x14ac:dyDescent="0.25">
      <c r="A1414">
        <v>2135096</v>
      </c>
      <c r="B1414">
        <v>1</v>
      </c>
      <c r="C1414" t="s">
        <v>80</v>
      </c>
      <c r="D1414" t="s">
        <v>110</v>
      </c>
      <c r="E1414" t="s">
        <v>174</v>
      </c>
      <c r="F1414" t="s">
        <v>4332</v>
      </c>
      <c r="G1414" t="s">
        <v>235</v>
      </c>
      <c r="H1414" t="s">
        <v>134</v>
      </c>
      <c r="I1414" t="s">
        <v>135</v>
      </c>
      <c r="J1414" t="s">
        <v>136</v>
      </c>
      <c r="K1414" t="s">
        <v>236</v>
      </c>
      <c r="L1414" t="s">
        <v>4333</v>
      </c>
      <c r="M1414" t="s">
        <v>4334</v>
      </c>
      <c r="N1414">
        <v>2.942536944</v>
      </c>
      <c r="O1414">
        <v>0</v>
      </c>
      <c r="P1414">
        <v>70</v>
      </c>
      <c r="Q1414">
        <v>0</v>
      </c>
      <c r="R1414">
        <v>0</v>
      </c>
      <c r="S1414">
        <v>0</v>
      </c>
      <c r="T1414">
        <v>16</v>
      </c>
      <c r="U1414">
        <v>0</v>
      </c>
      <c r="V1414">
        <v>0</v>
      </c>
      <c r="W1414">
        <v>0</v>
      </c>
      <c r="X1414">
        <v>46.911647188568359</v>
      </c>
      <c r="Y1414">
        <v>0</v>
      </c>
      <c r="Z1414">
        <v>0</v>
      </c>
      <c r="AA1414">
        <v>0</v>
      </c>
      <c r="AB1414">
        <v>24.318155215761436</v>
      </c>
      <c r="AC1414">
        <v>0</v>
      </c>
      <c r="AD1414">
        <v>0</v>
      </c>
      <c r="AE1414">
        <v>71.229802404329803</v>
      </c>
    </row>
    <row r="1415" spans="1:31" x14ac:dyDescent="0.25">
      <c r="A1415">
        <v>2135098</v>
      </c>
      <c r="B1415">
        <v>1</v>
      </c>
      <c r="C1415" t="s">
        <v>80</v>
      </c>
      <c r="D1415" t="s">
        <v>100</v>
      </c>
      <c r="E1415" t="s">
        <v>131</v>
      </c>
      <c r="F1415" t="s">
        <v>4335</v>
      </c>
      <c r="G1415" t="s">
        <v>152</v>
      </c>
      <c r="H1415" t="s">
        <v>134</v>
      </c>
      <c r="I1415" t="s">
        <v>135</v>
      </c>
      <c r="J1415" t="s">
        <v>136</v>
      </c>
      <c r="K1415" t="s">
        <v>137</v>
      </c>
      <c r="L1415" t="s">
        <v>4336</v>
      </c>
      <c r="M1415" t="s">
        <v>4337</v>
      </c>
      <c r="N1415">
        <v>1.94</v>
      </c>
      <c r="O1415">
        <v>0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0.85673000201250005</v>
      </c>
      <c r="AA1415">
        <v>0</v>
      </c>
      <c r="AB1415">
        <v>0</v>
      </c>
      <c r="AC1415">
        <v>0</v>
      </c>
      <c r="AD1415">
        <v>0</v>
      </c>
      <c r="AE1415">
        <v>0.85673000201250005</v>
      </c>
    </row>
    <row r="1416" spans="1:31" x14ac:dyDescent="0.25">
      <c r="A1416">
        <v>2135104</v>
      </c>
      <c r="B1416">
        <v>1</v>
      </c>
      <c r="C1416" t="s">
        <v>81</v>
      </c>
      <c r="D1416" t="s">
        <v>127</v>
      </c>
      <c r="E1416" t="s">
        <v>131</v>
      </c>
      <c r="F1416" t="s">
        <v>4338</v>
      </c>
      <c r="G1416" t="s">
        <v>152</v>
      </c>
      <c r="H1416" t="s">
        <v>134</v>
      </c>
      <c r="I1416" t="s">
        <v>135</v>
      </c>
      <c r="J1416" t="s">
        <v>136</v>
      </c>
      <c r="K1416" t="s">
        <v>137</v>
      </c>
      <c r="L1416" t="s">
        <v>4339</v>
      </c>
      <c r="M1416" t="s">
        <v>4340</v>
      </c>
      <c r="N1416">
        <v>3.4725000000000001</v>
      </c>
      <c r="O1416">
        <v>0</v>
      </c>
      <c r="P1416">
        <v>1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1.5023917958046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1.5023917958046</v>
      </c>
    </row>
    <row r="1417" spans="1:31" x14ac:dyDescent="0.25">
      <c r="A1417">
        <v>2135105</v>
      </c>
      <c r="B1417">
        <v>1</v>
      </c>
      <c r="C1417" t="s">
        <v>81</v>
      </c>
      <c r="D1417" t="s">
        <v>116</v>
      </c>
      <c r="E1417" t="s">
        <v>140</v>
      </c>
      <c r="F1417" t="s">
        <v>4341</v>
      </c>
      <c r="G1417" t="s">
        <v>142</v>
      </c>
      <c r="H1417" t="s">
        <v>143</v>
      </c>
      <c r="I1417" t="s">
        <v>135</v>
      </c>
      <c r="J1417" t="s">
        <v>136</v>
      </c>
      <c r="K1417" t="s">
        <v>137</v>
      </c>
      <c r="L1417" t="s">
        <v>4342</v>
      </c>
      <c r="M1417" t="s">
        <v>4343</v>
      </c>
      <c r="N1417">
        <v>2.0180555550000001</v>
      </c>
      <c r="O1417">
        <v>1</v>
      </c>
      <c r="P1417">
        <v>394</v>
      </c>
      <c r="Q1417">
        <v>15</v>
      </c>
      <c r="R1417">
        <v>20</v>
      </c>
      <c r="S1417">
        <v>12</v>
      </c>
      <c r="T1417">
        <v>24</v>
      </c>
      <c r="U1417">
        <v>1</v>
      </c>
      <c r="V1417">
        <v>0</v>
      </c>
      <c r="W1417">
        <v>1.0092032630766667</v>
      </c>
      <c r="X1417">
        <v>118.25592894021364</v>
      </c>
      <c r="Y1417">
        <v>14.858661708647878</v>
      </c>
      <c r="Z1417">
        <v>2.0511950761743196</v>
      </c>
      <c r="AA1417">
        <v>385.53605043534702</v>
      </c>
      <c r="AB1417">
        <v>7.1719830896258321</v>
      </c>
      <c r="AC1417">
        <v>19.483906380201251</v>
      </c>
      <c r="AD1417">
        <v>0</v>
      </c>
      <c r="AE1417">
        <v>548.36692889328663</v>
      </c>
    </row>
    <row r="1418" spans="1:31" x14ac:dyDescent="0.25">
      <c r="A1418">
        <v>2135106</v>
      </c>
      <c r="B1418">
        <v>1</v>
      </c>
      <c r="C1418" t="s">
        <v>80</v>
      </c>
      <c r="D1418" t="s">
        <v>90</v>
      </c>
      <c r="E1418" t="s">
        <v>131</v>
      </c>
      <c r="F1418" t="s">
        <v>4344</v>
      </c>
      <c r="G1418" t="s">
        <v>152</v>
      </c>
      <c r="H1418" t="s">
        <v>134</v>
      </c>
      <c r="I1418" t="s">
        <v>135</v>
      </c>
      <c r="J1418" t="s">
        <v>136</v>
      </c>
      <c r="K1418" t="s">
        <v>137</v>
      </c>
      <c r="L1418" t="s">
        <v>4345</v>
      </c>
      <c r="M1418" t="s">
        <v>4346</v>
      </c>
      <c r="N1418">
        <v>9.2252777770000005</v>
      </c>
      <c r="O1418">
        <v>0</v>
      </c>
      <c r="P1418">
        <v>6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6.6334223471215497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6.6334223471215497</v>
      </c>
    </row>
    <row r="1419" spans="1:31" x14ac:dyDescent="0.25">
      <c r="A1419">
        <v>2135107</v>
      </c>
      <c r="B1419">
        <v>1</v>
      </c>
      <c r="C1419" t="s">
        <v>80</v>
      </c>
      <c r="D1419" t="s">
        <v>82</v>
      </c>
      <c r="E1419" t="s">
        <v>131</v>
      </c>
      <c r="F1419" t="s">
        <v>4347</v>
      </c>
      <c r="G1419" t="s">
        <v>152</v>
      </c>
      <c r="H1419" t="s">
        <v>134</v>
      </c>
      <c r="I1419" t="s">
        <v>135</v>
      </c>
      <c r="J1419" t="s">
        <v>136</v>
      </c>
      <c r="K1419" t="s">
        <v>137</v>
      </c>
      <c r="L1419" t="s">
        <v>4348</v>
      </c>
      <c r="M1419" t="s">
        <v>4349</v>
      </c>
      <c r="N1419">
        <v>1.5008333330000001</v>
      </c>
      <c r="O1419">
        <v>0</v>
      </c>
      <c r="P1419">
        <v>2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0.55665115290994993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0.55665115290994993</v>
      </c>
    </row>
    <row r="1420" spans="1:31" x14ac:dyDescent="0.25">
      <c r="A1420">
        <v>2135108</v>
      </c>
      <c r="B1420">
        <v>1</v>
      </c>
      <c r="C1420" t="s">
        <v>81</v>
      </c>
      <c r="D1420" t="s">
        <v>128</v>
      </c>
      <c r="E1420" t="s">
        <v>140</v>
      </c>
      <c r="F1420" t="s">
        <v>4350</v>
      </c>
      <c r="G1420" t="s">
        <v>142</v>
      </c>
      <c r="H1420" t="s">
        <v>143</v>
      </c>
      <c r="I1420" t="s">
        <v>135</v>
      </c>
      <c r="J1420" t="s">
        <v>136</v>
      </c>
      <c r="K1420" t="s">
        <v>137</v>
      </c>
      <c r="L1420" t="s">
        <v>4351</v>
      </c>
      <c r="M1420" t="s">
        <v>4352</v>
      </c>
      <c r="N1420">
        <v>0.15111111099999999</v>
      </c>
      <c r="O1420">
        <v>8</v>
      </c>
      <c r="P1420">
        <v>1488</v>
      </c>
      <c r="Q1420">
        <v>55</v>
      </c>
      <c r="R1420">
        <v>85</v>
      </c>
      <c r="S1420">
        <v>9</v>
      </c>
      <c r="T1420">
        <v>99</v>
      </c>
      <c r="U1420">
        <v>3</v>
      </c>
      <c r="V1420">
        <v>0</v>
      </c>
      <c r="W1420">
        <v>0.3314242811568</v>
      </c>
      <c r="X1420">
        <v>32.56110538111065</v>
      </c>
      <c r="Y1420">
        <v>3.4441322821048006</v>
      </c>
      <c r="Z1420">
        <v>3.2806019165427567</v>
      </c>
      <c r="AA1420">
        <v>51.028222986006931</v>
      </c>
      <c r="AB1420">
        <v>5.8975199356866668</v>
      </c>
      <c r="AC1420">
        <v>13.832711217937597</v>
      </c>
      <c r="AD1420">
        <v>0</v>
      </c>
      <c r="AE1420">
        <v>110.37571800054621</v>
      </c>
    </row>
    <row r="1421" spans="1:31" x14ac:dyDescent="0.25">
      <c r="A1421">
        <v>2135109</v>
      </c>
      <c r="B1421">
        <v>1</v>
      </c>
      <c r="C1421" t="s">
        <v>80</v>
      </c>
      <c r="D1421" t="s">
        <v>105</v>
      </c>
      <c r="E1421" t="s">
        <v>140</v>
      </c>
      <c r="F1421" t="s">
        <v>4353</v>
      </c>
      <c r="G1421" t="s">
        <v>142</v>
      </c>
      <c r="H1421" t="s">
        <v>143</v>
      </c>
      <c r="I1421" t="s">
        <v>135</v>
      </c>
      <c r="J1421" t="s">
        <v>136</v>
      </c>
      <c r="K1421" t="s">
        <v>137</v>
      </c>
      <c r="L1421" t="s">
        <v>4354</v>
      </c>
      <c r="M1421" t="s">
        <v>4355</v>
      </c>
      <c r="N1421">
        <v>0.45750000000000002</v>
      </c>
      <c r="O1421">
        <v>7</v>
      </c>
      <c r="P1421">
        <v>1036</v>
      </c>
      <c r="Q1421">
        <v>19</v>
      </c>
      <c r="R1421">
        <v>628</v>
      </c>
      <c r="S1421">
        <v>15</v>
      </c>
      <c r="T1421">
        <v>121</v>
      </c>
      <c r="U1421">
        <v>0</v>
      </c>
      <c r="V1421">
        <v>1</v>
      </c>
      <c r="W1421">
        <v>0.79139398355302504</v>
      </c>
      <c r="X1421">
        <v>92.128864405153593</v>
      </c>
      <c r="Y1421">
        <v>7.2339983503632004</v>
      </c>
      <c r="Z1421">
        <v>55.668531051391938</v>
      </c>
      <c r="AA1421">
        <v>24.710670717587401</v>
      </c>
      <c r="AB1421">
        <v>39.562546011261993</v>
      </c>
      <c r="AC1421">
        <v>0</v>
      </c>
      <c r="AD1421">
        <v>3.8308399972699507</v>
      </c>
      <c r="AE1421">
        <v>223.92684451658107</v>
      </c>
    </row>
    <row r="1422" spans="1:31" x14ac:dyDescent="0.25">
      <c r="A1422">
        <v>2135110</v>
      </c>
      <c r="B1422">
        <v>1</v>
      </c>
      <c r="C1422" t="s">
        <v>81</v>
      </c>
      <c r="D1422" t="s">
        <v>113</v>
      </c>
      <c r="E1422" t="s">
        <v>140</v>
      </c>
      <c r="F1422" t="s">
        <v>4356</v>
      </c>
      <c r="G1422" t="s">
        <v>142</v>
      </c>
      <c r="H1422" t="s">
        <v>143</v>
      </c>
      <c r="I1422" t="s">
        <v>148</v>
      </c>
      <c r="J1422" t="s">
        <v>136</v>
      </c>
      <c r="K1422" t="s">
        <v>137</v>
      </c>
      <c r="L1422" t="s">
        <v>4357</v>
      </c>
      <c r="M1422" t="s">
        <v>4358</v>
      </c>
      <c r="N1422">
        <v>1.2222222E-2</v>
      </c>
      <c r="O1422">
        <v>0</v>
      </c>
      <c r="P1422">
        <v>1180</v>
      </c>
      <c r="Q1422">
        <v>2</v>
      </c>
      <c r="R1422">
        <v>387</v>
      </c>
      <c r="S1422">
        <v>2</v>
      </c>
      <c r="T1422">
        <v>53</v>
      </c>
      <c r="U1422">
        <v>0</v>
      </c>
      <c r="V1422">
        <v>1</v>
      </c>
      <c r="W1422">
        <v>0</v>
      </c>
      <c r="X1422">
        <v>1.7592587097642356</v>
      </c>
      <c r="Y1422">
        <v>1.8064938992100002E-2</v>
      </c>
      <c r="Z1422">
        <v>0.48440301187691132</v>
      </c>
      <c r="AA1422">
        <v>4.2111472368044446E-2</v>
      </c>
      <c r="AB1422">
        <v>0.30907184929206677</v>
      </c>
      <c r="AC1422">
        <v>0</v>
      </c>
      <c r="AD1422">
        <v>0</v>
      </c>
      <c r="AE1422">
        <v>2.6129099822933579</v>
      </c>
    </row>
    <row r="1423" spans="1:31" x14ac:dyDescent="0.25">
      <c r="A1423">
        <v>2135114</v>
      </c>
      <c r="B1423">
        <v>1</v>
      </c>
      <c r="C1423" t="s">
        <v>80</v>
      </c>
      <c r="D1423" t="s">
        <v>87</v>
      </c>
      <c r="E1423" t="s">
        <v>140</v>
      </c>
      <c r="F1423" t="s">
        <v>4359</v>
      </c>
      <c r="G1423" t="s">
        <v>142</v>
      </c>
      <c r="H1423" t="s">
        <v>143</v>
      </c>
      <c r="I1423" t="s">
        <v>135</v>
      </c>
      <c r="J1423" t="s">
        <v>136</v>
      </c>
      <c r="K1423" t="s">
        <v>137</v>
      </c>
      <c r="L1423" t="s">
        <v>4360</v>
      </c>
      <c r="M1423" t="s">
        <v>4361</v>
      </c>
      <c r="N1423">
        <v>1.9813888879999999</v>
      </c>
      <c r="O1423">
        <v>1</v>
      </c>
      <c r="P1423">
        <v>424</v>
      </c>
      <c r="Q1423">
        <v>0</v>
      </c>
      <c r="R1423">
        <v>0</v>
      </c>
      <c r="S1423">
        <v>14</v>
      </c>
      <c r="T1423">
        <v>119</v>
      </c>
      <c r="U1423">
        <v>1</v>
      </c>
      <c r="V1423">
        <v>0</v>
      </c>
      <c r="W1423">
        <v>1.2407068905401917</v>
      </c>
      <c r="X1423">
        <v>210.04211015377416</v>
      </c>
      <c r="Y1423">
        <v>0</v>
      </c>
      <c r="Z1423">
        <v>0</v>
      </c>
      <c r="AA1423">
        <v>1055.4305689523303</v>
      </c>
      <c r="AB1423">
        <v>587.50910870228529</v>
      </c>
      <c r="AC1423">
        <v>41.460586648562767</v>
      </c>
      <c r="AD1423">
        <v>0</v>
      </c>
      <c r="AE1423">
        <v>1895.6830813474928</v>
      </c>
    </row>
    <row r="1424" spans="1:31" x14ac:dyDescent="0.25">
      <c r="A1424">
        <v>2135116</v>
      </c>
      <c r="B1424">
        <v>1</v>
      </c>
      <c r="C1424" t="s">
        <v>80</v>
      </c>
      <c r="D1424" t="s">
        <v>105</v>
      </c>
      <c r="E1424" t="s">
        <v>174</v>
      </c>
      <c r="F1424" t="s">
        <v>4280</v>
      </c>
      <c r="G1424" t="s">
        <v>163</v>
      </c>
      <c r="H1424" t="s">
        <v>134</v>
      </c>
      <c r="I1424" t="s">
        <v>135</v>
      </c>
      <c r="J1424" t="s">
        <v>136</v>
      </c>
      <c r="K1424" t="s">
        <v>137</v>
      </c>
      <c r="L1424" t="s">
        <v>4362</v>
      </c>
      <c r="M1424" t="s">
        <v>4363</v>
      </c>
      <c r="N1424">
        <v>2.8169444440000002</v>
      </c>
      <c r="O1424">
        <v>0</v>
      </c>
      <c r="P1424">
        <v>8</v>
      </c>
      <c r="Q1424">
        <v>0</v>
      </c>
      <c r="R1424">
        <v>1</v>
      </c>
      <c r="S1424">
        <v>0</v>
      </c>
      <c r="T1424">
        <v>6</v>
      </c>
      <c r="U1424">
        <v>0</v>
      </c>
      <c r="V1424">
        <v>0</v>
      </c>
      <c r="W1424">
        <v>0</v>
      </c>
      <c r="X1424">
        <v>4.8469266910526745</v>
      </c>
      <c r="Y1424">
        <v>0</v>
      </c>
      <c r="Z1424">
        <v>2.7917621026351664</v>
      </c>
      <c r="AA1424">
        <v>0</v>
      </c>
      <c r="AB1424">
        <v>14.716723485867401</v>
      </c>
      <c r="AC1424">
        <v>0</v>
      </c>
      <c r="AD1424">
        <v>0</v>
      </c>
      <c r="AE1424">
        <v>22.355412279555242</v>
      </c>
    </row>
    <row r="1425" spans="1:31" x14ac:dyDescent="0.25">
      <c r="A1425">
        <v>2135117</v>
      </c>
      <c r="B1425">
        <v>1</v>
      </c>
      <c r="C1425" t="s">
        <v>80</v>
      </c>
      <c r="D1425" t="s">
        <v>94</v>
      </c>
      <c r="E1425" t="s">
        <v>140</v>
      </c>
      <c r="F1425" t="s">
        <v>4364</v>
      </c>
      <c r="G1425" t="s">
        <v>142</v>
      </c>
      <c r="H1425" t="s">
        <v>143</v>
      </c>
      <c r="I1425" t="s">
        <v>135</v>
      </c>
      <c r="J1425" t="s">
        <v>136</v>
      </c>
      <c r="K1425" t="s">
        <v>137</v>
      </c>
      <c r="L1425" t="s">
        <v>4365</v>
      </c>
      <c r="M1425" t="s">
        <v>4366</v>
      </c>
      <c r="N1425">
        <v>0.53611111099999997</v>
      </c>
      <c r="O1425">
        <v>0</v>
      </c>
      <c r="P1425">
        <v>0</v>
      </c>
      <c r="Q1425">
        <v>0</v>
      </c>
      <c r="R1425">
        <v>110</v>
      </c>
      <c r="S1425">
        <v>0</v>
      </c>
      <c r="T1425">
        <v>3</v>
      </c>
      <c r="U1425">
        <v>1</v>
      </c>
      <c r="V1425">
        <v>0</v>
      </c>
      <c r="W1425">
        <v>0</v>
      </c>
      <c r="X1425">
        <v>0</v>
      </c>
      <c r="Y1425">
        <v>0</v>
      </c>
      <c r="Z1425">
        <v>3.0420838565504997</v>
      </c>
      <c r="AA1425">
        <v>0</v>
      </c>
      <c r="AB1425">
        <v>0.69749710766913342</v>
      </c>
      <c r="AC1425">
        <v>170.22853283614666</v>
      </c>
      <c r="AD1425">
        <v>0</v>
      </c>
      <c r="AE1425">
        <v>173.9681138003663</v>
      </c>
    </row>
    <row r="1426" spans="1:31" x14ac:dyDescent="0.25">
      <c r="A1426">
        <v>2135119</v>
      </c>
      <c r="B1426">
        <v>1</v>
      </c>
      <c r="C1426" t="s">
        <v>80</v>
      </c>
      <c r="D1426" t="s">
        <v>103</v>
      </c>
      <c r="E1426" t="s">
        <v>131</v>
      </c>
      <c r="F1426" t="s">
        <v>4367</v>
      </c>
      <c r="G1426" t="s">
        <v>152</v>
      </c>
      <c r="H1426" t="s">
        <v>134</v>
      </c>
      <c r="I1426" t="s">
        <v>135</v>
      </c>
      <c r="J1426" t="s">
        <v>136</v>
      </c>
      <c r="K1426" t="s">
        <v>137</v>
      </c>
      <c r="L1426" t="s">
        <v>4368</v>
      </c>
      <c r="M1426" t="s">
        <v>4369</v>
      </c>
      <c r="N1426">
        <v>1.041666666</v>
      </c>
      <c r="O1426">
        <v>0</v>
      </c>
      <c r="P1426">
        <v>2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0.57716577498964994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0.57716577498964994</v>
      </c>
    </row>
    <row r="1427" spans="1:31" x14ac:dyDescent="0.25">
      <c r="A1427">
        <v>2135121</v>
      </c>
      <c r="B1427">
        <v>1</v>
      </c>
      <c r="C1427" t="s">
        <v>81</v>
      </c>
      <c r="D1427" t="s">
        <v>120</v>
      </c>
      <c r="E1427" t="s">
        <v>196</v>
      </c>
      <c r="F1427" t="s">
        <v>4370</v>
      </c>
      <c r="G1427" t="s">
        <v>142</v>
      </c>
      <c r="H1427" t="s">
        <v>143</v>
      </c>
      <c r="I1427" t="s">
        <v>135</v>
      </c>
      <c r="J1427" t="s">
        <v>136</v>
      </c>
      <c r="K1427" t="s">
        <v>137</v>
      </c>
      <c r="L1427" t="s">
        <v>4371</v>
      </c>
      <c r="M1427" t="s">
        <v>4372</v>
      </c>
      <c r="N1427">
        <v>9.4166665999999996E-2</v>
      </c>
      <c r="O1427">
        <v>0</v>
      </c>
      <c r="P1427">
        <v>3232</v>
      </c>
      <c r="Q1427">
        <v>166</v>
      </c>
      <c r="R1427">
        <v>129</v>
      </c>
      <c r="S1427">
        <v>20</v>
      </c>
      <c r="T1427">
        <v>270</v>
      </c>
      <c r="U1427">
        <v>3</v>
      </c>
      <c r="V1427">
        <v>0</v>
      </c>
      <c r="W1427">
        <v>0</v>
      </c>
      <c r="X1427">
        <v>58.401898750507826</v>
      </c>
      <c r="Y1427">
        <v>9.1123196111641711</v>
      </c>
      <c r="Z1427">
        <v>4.6091414477723331</v>
      </c>
      <c r="AA1427">
        <v>25.767212141310907</v>
      </c>
      <c r="AB1427">
        <v>10.968762120109201</v>
      </c>
      <c r="AC1427">
        <v>16.806330129215898</v>
      </c>
      <c r="AD1427">
        <v>0</v>
      </c>
      <c r="AE1427">
        <v>125.66566420008033</v>
      </c>
    </row>
    <row r="1428" spans="1:31" x14ac:dyDescent="0.25">
      <c r="A1428">
        <v>2135122</v>
      </c>
      <c r="B1428">
        <v>1</v>
      </c>
      <c r="C1428" t="s">
        <v>80</v>
      </c>
      <c r="D1428" t="s">
        <v>87</v>
      </c>
      <c r="E1428" t="s">
        <v>206</v>
      </c>
      <c r="F1428" t="s">
        <v>4373</v>
      </c>
      <c r="G1428" t="s">
        <v>246</v>
      </c>
      <c r="H1428" t="s">
        <v>134</v>
      </c>
      <c r="I1428" t="s">
        <v>135</v>
      </c>
      <c r="J1428" t="s">
        <v>136</v>
      </c>
      <c r="K1428" t="s">
        <v>137</v>
      </c>
      <c r="L1428" t="s">
        <v>4374</v>
      </c>
      <c r="M1428" t="s">
        <v>4375</v>
      </c>
      <c r="N1428">
        <v>1.9936111110000001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1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11.007493205599602</v>
      </c>
      <c r="AC1428">
        <v>0</v>
      </c>
      <c r="AD1428">
        <v>0</v>
      </c>
      <c r="AE1428">
        <v>11.007493205599602</v>
      </c>
    </row>
    <row r="1429" spans="1:31" x14ac:dyDescent="0.25">
      <c r="A1429">
        <v>2135123</v>
      </c>
      <c r="B1429">
        <v>1</v>
      </c>
      <c r="C1429" t="s">
        <v>80</v>
      </c>
      <c r="D1429" t="s">
        <v>93</v>
      </c>
      <c r="E1429" t="s">
        <v>131</v>
      </c>
      <c r="F1429" t="s">
        <v>4376</v>
      </c>
      <c r="G1429" t="s">
        <v>152</v>
      </c>
      <c r="H1429" t="s">
        <v>134</v>
      </c>
      <c r="I1429" t="s">
        <v>135</v>
      </c>
      <c r="J1429" t="s">
        <v>136</v>
      </c>
      <c r="K1429" t="s">
        <v>137</v>
      </c>
      <c r="L1429" t="s">
        <v>4377</v>
      </c>
      <c r="M1429" t="s">
        <v>4378</v>
      </c>
      <c r="N1429">
        <v>3.9941666659999999</v>
      </c>
      <c r="O1429">
        <v>0</v>
      </c>
      <c r="P1429">
        <v>1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1.2063332358166001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1.2063332358166001</v>
      </c>
    </row>
    <row r="1430" spans="1:31" x14ac:dyDescent="0.25">
      <c r="A1430">
        <v>2135125</v>
      </c>
      <c r="B1430">
        <v>1</v>
      </c>
      <c r="C1430" t="s">
        <v>81</v>
      </c>
      <c r="D1430" t="s">
        <v>128</v>
      </c>
      <c r="E1430" t="s">
        <v>140</v>
      </c>
      <c r="F1430" t="s">
        <v>4379</v>
      </c>
      <c r="G1430" t="s">
        <v>142</v>
      </c>
      <c r="H1430" t="s">
        <v>143</v>
      </c>
      <c r="I1430" t="s">
        <v>135</v>
      </c>
      <c r="J1430" t="s">
        <v>136</v>
      </c>
      <c r="K1430" t="s">
        <v>137</v>
      </c>
      <c r="L1430" t="s">
        <v>4380</v>
      </c>
      <c r="M1430" t="s">
        <v>4381</v>
      </c>
      <c r="N1430">
        <v>0.317222222</v>
      </c>
      <c r="O1430">
        <v>0</v>
      </c>
      <c r="P1430">
        <v>507</v>
      </c>
      <c r="Q1430">
        <v>1</v>
      </c>
      <c r="R1430">
        <v>63</v>
      </c>
      <c r="S1430">
        <v>3</v>
      </c>
      <c r="T1430">
        <v>106</v>
      </c>
      <c r="U1430">
        <v>1</v>
      </c>
      <c r="V1430">
        <v>0</v>
      </c>
      <c r="W1430">
        <v>0</v>
      </c>
      <c r="X1430">
        <v>28.198393682406405</v>
      </c>
      <c r="Y1430">
        <v>4.1123949089666665</v>
      </c>
      <c r="Z1430">
        <v>3.4297461534482503</v>
      </c>
      <c r="AA1430">
        <v>2.1776869634944584</v>
      </c>
      <c r="AB1430">
        <v>19.725548983967752</v>
      </c>
      <c r="AC1430">
        <v>9.8702877245554426</v>
      </c>
      <c r="AD1430">
        <v>0</v>
      </c>
      <c r="AE1430">
        <v>67.514058416838964</v>
      </c>
    </row>
    <row r="1431" spans="1:31" x14ac:dyDescent="0.25">
      <c r="A1431">
        <v>2135126</v>
      </c>
      <c r="B1431">
        <v>1</v>
      </c>
      <c r="C1431" t="s">
        <v>80</v>
      </c>
      <c r="D1431" t="s">
        <v>95</v>
      </c>
      <c r="E1431" t="s">
        <v>174</v>
      </c>
      <c r="F1431" t="s">
        <v>3250</v>
      </c>
      <c r="G1431" t="s">
        <v>538</v>
      </c>
      <c r="H1431" t="s">
        <v>134</v>
      </c>
      <c r="I1431" t="s">
        <v>135</v>
      </c>
      <c r="J1431" t="s">
        <v>136</v>
      </c>
      <c r="K1431" t="s">
        <v>236</v>
      </c>
      <c r="L1431" t="s">
        <v>4382</v>
      </c>
      <c r="M1431" t="s">
        <v>4383</v>
      </c>
      <c r="N1431">
        <v>7.7200758330000001</v>
      </c>
      <c r="O1431">
        <v>0</v>
      </c>
      <c r="P1431">
        <v>54</v>
      </c>
      <c r="Q1431">
        <v>0</v>
      </c>
      <c r="R1431">
        <v>0</v>
      </c>
      <c r="S1431">
        <v>0</v>
      </c>
      <c r="T1431">
        <v>2</v>
      </c>
      <c r="U1431">
        <v>0</v>
      </c>
      <c r="V1431">
        <v>0</v>
      </c>
      <c r="W1431">
        <v>0</v>
      </c>
      <c r="X1431">
        <v>108.80598994707663</v>
      </c>
      <c r="Y1431">
        <v>0</v>
      </c>
      <c r="Z1431">
        <v>0</v>
      </c>
      <c r="AA1431">
        <v>0</v>
      </c>
      <c r="AB1431">
        <v>1.5491629103705169</v>
      </c>
      <c r="AC1431">
        <v>0</v>
      </c>
      <c r="AD1431">
        <v>0</v>
      </c>
      <c r="AE1431">
        <v>110.35515285744714</v>
      </c>
    </row>
    <row r="1432" spans="1:31" x14ac:dyDescent="0.25">
      <c r="A1432">
        <v>2135127</v>
      </c>
      <c r="B1432">
        <v>1</v>
      </c>
      <c r="C1432" t="s">
        <v>81</v>
      </c>
      <c r="D1432" t="s">
        <v>118</v>
      </c>
      <c r="E1432" t="s">
        <v>161</v>
      </c>
      <c r="F1432" t="s">
        <v>4384</v>
      </c>
      <c r="G1432" t="s">
        <v>235</v>
      </c>
      <c r="H1432" t="s">
        <v>134</v>
      </c>
      <c r="I1432" t="s">
        <v>135</v>
      </c>
      <c r="J1432" t="s">
        <v>136</v>
      </c>
      <c r="K1432" t="s">
        <v>236</v>
      </c>
      <c r="L1432" t="s">
        <v>4385</v>
      </c>
      <c r="M1432" t="s">
        <v>4386</v>
      </c>
      <c r="N1432">
        <v>1.1061722220000001</v>
      </c>
      <c r="O1432">
        <v>0</v>
      </c>
      <c r="P1432">
        <v>699</v>
      </c>
      <c r="Q1432">
        <v>0</v>
      </c>
      <c r="R1432">
        <v>0</v>
      </c>
      <c r="S1432">
        <v>0</v>
      </c>
      <c r="T1432">
        <v>205</v>
      </c>
      <c r="U1432">
        <v>0</v>
      </c>
      <c r="V1432">
        <v>0</v>
      </c>
      <c r="W1432">
        <v>0</v>
      </c>
      <c r="X1432">
        <v>181.19043441731711</v>
      </c>
      <c r="Y1432">
        <v>0</v>
      </c>
      <c r="Z1432">
        <v>0</v>
      </c>
      <c r="AA1432">
        <v>0</v>
      </c>
      <c r="AB1432">
        <v>166.45132797041444</v>
      </c>
      <c r="AC1432">
        <v>0</v>
      </c>
      <c r="AD1432">
        <v>0</v>
      </c>
      <c r="AE1432">
        <v>347.64176238773155</v>
      </c>
    </row>
    <row r="1433" spans="1:31" x14ac:dyDescent="0.25">
      <c r="A1433">
        <v>2135130</v>
      </c>
      <c r="B1433">
        <v>1</v>
      </c>
      <c r="C1433" t="s">
        <v>80</v>
      </c>
      <c r="D1433" t="s">
        <v>111</v>
      </c>
      <c r="E1433" t="s">
        <v>146</v>
      </c>
      <c r="F1433" t="s">
        <v>4387</v>
      </c>
      <c r="G1433" t="s">
        <v>538</v>
      </c>
      <c r="H1433" t="s">
        <v>143</v>
      </c>
      <c r="I1433" t="s">
        <v>135</v>
      </c>
      <c r="J1433" t="s">
        <v>136</v>
      </c>
      <c r="K1433" t="s">
        <v>236</v>
      </c>
      <c r="L1433" t="s">
        <v>4388</v>
      </c>
      <c r="M1433" t="s">
        <v>4389</v>
      </c>
      <c r="N1433">
        <v>8.5274999999999999</v>
      </c>
      <c r="O1433">
        <v>0</v>
      </c>
      <c r="P1433">
        <v>4</v>
      </c>
      <c r="Q1433">
        <v>0</v>
      </c>
      <c r="R1433">
        <v>0</v>
      </c>
      <c r="S1433">
        <v>0</v>
      </c>
      <c r="T1433">
        <v>2</v>
      </c>
      <c r="U1433">
        <v>1</v>
      </c>
      <c r="V1433">
        <v>0</v>
      </c>
      <c r="W1433">
        <v>0</v>
      </c>
      <c r="X1433">
        <v>3.4183774375686005</v>
      </c>
      <c r="Y1433">
        <v>0</v>
      </c>
      <c r="Z1433">
        <v>0</v>
      </c>
      <c r="AA1433">
        <v>0</v>
      </c>
      <c r="AB1433">
        <v>24.067161633491402</v>
      </c>
      <c r="AC1433">
        <v>107.395056569334</v>
      </c>
      <c r="AD1433">
        <v>0</v>
      </c>
      <c r="AE1433">
        <v>134.88059564039401</v>
      </c>
    </row>
    <row r="1434" spans="1:31" x14ac:dyDescent="0.25">
      <c r="A1434">
        <v>2135131</v>
      </c>
      <c r="B1434">
        <v>1</v>
      </c>
      <c r="C1434" t="s">
        <v>80</v>
      </c>
      <c r="D1434" t="s">
        <v>104</v>
      </c>
      <c r="E1434" t="s">
        <v>174</v>
      </c>
      <c r="F1434" t="s">
        <v>4390</v>
      </c>
      <c r="G1434" t="s">
        <v>187</v>
      </c>
      <c r="H1434" t="s">
        <v>134</v>
      </c>
      <c r="I1434" t="s">
        <v>135</v>
      </c>
      <c r="J1434" t="s">
        <v>136</v>
      </c>
      <c r="K1434" t="s">
        <v>137</v>
      </c>
      <c r="L1434" t="s">
        <v>4391</v>
      </c>
      <c r="M1434" t="s">
        <v>4392</v>
      </c>
      <c r="N1434">
        <v>1.5225</v>
      </c>
      <c r="O1434">
        <v>0</v>
      </c>
      <c r="P1434">
        <v>1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0.17099615024805001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0.17099615024805001</v>
      </c>
    </row>
    <row r="1435" spans="1:31" x14ac:dyDescent="0.25">
      <c r="A1435">
        <v>2135132</v>
      </c>
      <c r="B1435">
        <v>1</v>
      </c>
      <c r="C1435" t="s">
        <v>81</v>
      </c>
      <c r="D1435" t="s">
        <v>115</v>
      </c>
      <c r="E1435" t="s">
        <v>196</v>
      </c>
      <c r="F1435" t="s">
        <v>4393</v>
      </c>
      <c r="G1435" t="s">
        <v>235</v>
      </c>
      <c r="H1435" t="s">
        <v>143</v>
      </c>
      <c r="I1435" t="s">
        <v>135</v>
      </c>
      <c r="J1435" t="s">
        <v>136</v>
      </c>
      <c r="K1435" t="s">
        <v>236</v>
      </c>
      <c r="L1435" t="s">
        <v>4394</v>
      </c>
      <c r="M1435" t="s">
        <v>4395</v>
      </c>
      <c r="N1435">
        <v>5.7780555549999999</v>
      </c>
      <c r="O1435">
        <v>0</v>
      </c>
      <c r="P1435">
        <v>358</v>
      </c>
      <c r="Q1435">
        <v>0</v>
      </c>
      <c r="R1435">
        <v>25</v>
      </c>
      <c r="S1435">
        <v>0</v>
      </c>
      <c r="T1435">
        <v>15</v>
      </c>
      <c r="U1435">
        <v>0</v>
      </c>
      <c r="V1435">
        <v>0</v>
      </c>
      <c r="W1435">
        <v>0</v>
      </c>
      <c r="X1435">
        <v>159.95527972184391</v>
      </c>
      <c r="Y1435">
        <v>0</v>
      </c>
      <c r="Z1435">
        <v>36.284533071159998</v>
      </c>
      <c r="AA1435">
        <v>0</v>
      </c>
      <c r="AB1435">
        <v>24.256388624812494</v>
      </c>
      <c r="AC1435">
        <v>0</v>
      </c>
      <c r="AD1435">
        <v>0</v>
      </c>
      <c r="AE1435">
        <v>220.49620141781642</v>
      </c>
    </row>
    <row r="1436" spans="1:31" x14ac:dyDescent="0.25">
      <c r="A1436">
        <v>2135133</v>
      </c>
      <c r="B1436">
        <v>1</v>
      </c>
      <c r="C1436" t="s">
        <v>80</v>
      </c>
      <c r="D1436" t="s">
        <v>88</v>
      </c>
      <c r="E1436" t="s">
        <v>174</v>
      </c>
      <c r="F1436" t="s">
        <v>1604</v>
      </c>
      <c r="G1436" t="s">
        <v>755</v>
      </c>
      <c r="H1436" t="s">
        <v>134</v>
      </c>
      <c r="I1436" t="s">
        <v>135</v>
      </c>
      <c r="J1436" t="s">
        <v>136</v>
      </c>
      <c r="K1436" t="s">
        <v>137</v>
      </c>
      <c r="L1436" t="s">
        <v>4396</v>
      </c>
      <c r="M1436" t="s">
        <v>4397</v>
      </c>
      <c r="N1436">
        <v>3.7083333330000001</v>
      </c>
      <c r="O1436">
        <v>0</v>
      </c>
      <c r="P1436">
        <v>28</v>
      </c>
      <c r="Q1436">
        <v>0</v>
      </c>
      <c r="R1436">
        <v>0</v>
      </c>
      <c r="S1436">
        <v>0</v>
      </c>
      <c r="T1436">
        <v>12</v>
      </c>
      <c r="U1436">
        <v>0</v>
      </c>
      <c r="V1436">
        <v>0</v>
      </c>
      <c r="W1436">
        <v>0</v>
      </c>
      <c r="X1436">
        <v>28.02868611689005</v>
      </c>
      <c r="Y1436">
        <v>0</v>
      </c>
      <c r="Z1436">
        <v>0</v>
      </c>
      <c r="AA1436">
        <v>0</v>
      </c>
      <c r="AB1436">
        <v>104.10878134243215</v>
      </c>
      <c r="AC1436">
        <v>0</v>
      </c>
      <c r="AD1436">
        <v>0</v>
      </c>
      <c r="AE1436">
        <v>132.13746745932221</v>
      </c>
    </row>
    <row r="1437" spans="1:31" x14ac:dyDescent="0.25">
      <c r="A1437">
        <v>2135134</v>
      </c>
      <c r="B1437">
        <v>1</v>
      </c>
      <c r="C1437" t="s">
        <v>80</v>
      </c>
      <c r="D1437" t="s">
        <v>98</v>
      </c>
      <c r="E1437" t="s">
        <v>146</v>
      </c>
      <c r="F1437" t="s">
        <v>4398</v>
      </c>
      <c r="G1437" t="s">
        <v>538</v>
      </c>
      <c r="H1437" t="s">
        <v>143</v>
      </c>
      <c r="I1437" t="s">
        <v>135</v>
      </c>
      <c r="J1437" t="s">
        <v>136</v>
      </c>
      <c r="K1437" t="s">
        <v>236</v>
      </c>
      <c r="L1437" t="s">
        <v>4399</v>
      </c>
      <c r="M1437" t="s">
        <v>4400</v>
      </c>
      <c r="N1437">
        <v>7.3838888880000004</v>
      </c>
      <c r="O1437">
        <v>0</v>
      </c>
      <c r="P1437">
        <v>92</v>
      </c>
      <c r="Q1437">
        <v>0</v>
      </c>
      <c r="R1437">
        <v>2</v>
      </c>
      <c r="S1437">
        <v>0</v>
      </c>
      <c r="T1437">
        <v>26</v>
      </c>
      <c r="U1437">
        <v>0</v>
      </c>
      <c r="V1437">
        <v>0</v>
      </c>
      <c r="W1437">
        <v>0</v>
      </c>
      <c r="X1437">
        <v>114.91453641787028</v>
      </c>
      <c r="Y1437">
        <v>0</v>
      </c>
      <c r="Z1437">
        <v>7.4599953323895347</v>
      </c>
      <c r="AA1437">
        <v>0</v>
      </c>
      <c r="AB1437">
        <v>221.30117244218434</v>
      </c>
      <c r="AC1437">
        <v>0</v>
      </c>
      <c r="AD1437">
        <v>0</v>
      </c>
      <c r="AE1437">
        <v>343.67570419244419</v>
      </c>
    </row>
    <row r="1438" spans="1:31" x14ac:dyDescent="0.25">
      <c r="A1438">
        <v>2135135</v>
      </c>
      <c r="B1438">
        <v>1</v>
      </c>
      <c r="C1438" t="s">
        <v>80</v>
      </c>
      <c r="D1438" t="s">
        <v>105</v>
      </c>
      <c r="E1438" t="s">
        <v>131</v>
      </c>
      <c r="F1438" t="s">
        <v>4401</v>
      </c>
      <c r="G1438" t="s">
        <v>152</v>
      </c>
      <c r="H1438" t="s">
        <v>134</v>
      </c>
      <c r="I1438" t="s">
        <v>135</v>
      </c>
      <c r="J1438" t="s">
        <v>136</v>
      </c>
      <c r="K1438" t="s">
        <v>137</v>
      </c>
      <c r="L1438" t="s">
        <v>4402</v>
      </c>
      <c r="M1438" t="s">
        <v>4403</v>
      </c>
      <c r="N1438">
        <v>3.1686111110000001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1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4.0577021684260002</v>
      </c>
      <c r="AC1438">
        <v>0</v>
      </c>
      <c r="AD1438">
        <v>0</v>
      </c>
      <c r="AE1438">
        <v>4.0577021684260002</v>
      </c>
    </row>
    <row r="1439" spans="1:31" x14ac:dyDescent="0.25">
      <c r="A1439">
        <v>2135136</v>
      </c>
      <c r="B1439">
        <v>1</v>
      </c>
      <c r="C1439" t="s">
        <v>80</v>
      </c>
      <c r="D1439" t="s">
        <v>101</v>
      </c>
      <c r="E1439" t="s">
        <v>140</v>
      </c>
      <c r="F1439" t="s">
        <v>4404</v>
      </c>
      <c r="G1439" t="s">
        <v>235</v>
      </c>
      <c r="H1439" t="s">
        <v>143</v>
      </c>
      <c r="I1439" t="s">
        <v>135</v>
      </c>
      <c r="J1439" t="s">
        <v>136</v>
      </c>
      <c r="K1439" t="s">
        <v>236</v>
      </c>
      <c r="L1439" t="s">
        <v>4405</v>
      </c>
      <c r="M1439" t="s">
        <v>4406</v>
      </c>
      <c r="N1439">
        <v>8.6527777770000007</v>
      </c>
      <c r="O1439">
        <v>0</v>
      </c>
      <c r="P1439">
        <v>223</v>
      </c>
      <c r="Q1439">
        <v>0</v>
      </c>
      <c r="R1439">
        <v>0</v>
      </c>
      <c r="S1439">
        <v>2</v>
      </c>
      <c r="T1439">
        <v>69</v>
      </c>
      <c r="U1439">
        <v>0</v>
      </c>
      <c r="V1439">
        <v>0</v>
      </c>
      <c r="W1439">
        <v>0</v>
      </c>
      <c r="X1439">
        <v>526.97025431301881</v>
      </c>
      <c r="Y1439">
        <v>0</v>
      </c>
      <c r="Z1439">
        <v>0</v>
      </c>
      <c r="AA1439">
        <v>122.42093846680217</v>
      </c>
      <c r="AB1439">
        <v>217.53763481108706</v>
      </c>
      <c r="AC1439">
        <v>0</v>
      </c>
      <c r="AD1439">
        <v>0</v>
      </c>
      <c r="AE1439">
        <v>866.9288275909081</v>
      </c>
    </row>
    <row r="1440" spans="1:31" x14ac:dyDescent="0.25">
      <c r="A1440">
        <v>2135137</v>
      </c>
      <c r="B1440">
        <v>1</v>
      </c>
      <c r="C1440" t="s">
        <v>80</v>
      </c>
      <c r="D1440" t="s">
        <v>107</v>
      </c>
      <c r="E1440" t="s">
        <v>131</v>
      </c>
      <c r="F1440" t="s">
        <v>4407</v>
      </c>
      <c r="G1440" t="s">
        <v>133</v>
      </c>
      <c r="H1440" t="s">
        <v>134</v>
      </c>
      <c r="I1440" t="s">
        <v>135</v>
      </c>
      <c r="J1440" t="s">
        <v>136</v>
      </c>
      <c r="K1440" t="s">
        <v>137</v>
      </c>
      <c r="L1440" t="s">
        <v>4408</v>
      </c>
      <c r="M1440" t="s">
        <v>4409</v>
      </c>
      <c r="N1440">
        <v>2.9441666660000001</v>
      </c>
      <c r="O1440">
        <v>0</v>
      </c>
      <c r="P1440">
        <v>1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9.9255362728275009E-2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9.9255362728275009E-2</v>
      </c>
    </row>
    <row r="1441" spans="1:31" x14ac:dyDescent="0.25">
      <c r="A1441">
        <v>2135138</v>
      </c>
      <c r="B1441">
        <v>1</v>
      </c>
      <c r="C1441" t="s">
        <v>81</v>
      </c>
      <c r="D1441" t="s">
        <v>127</v>
      </c>
      <c r="E1441" t="s">
        <v>161</v>
      </c>
      <c r="F1441" t="s">
        <v>4410</v>
      </c>
      <c r="G1441" t="s">
        <v>235</v>
      </c>
      <c r="H1441" t="s">
        <v>134</v>
      </c>
      <c r="I1441" t="s">
        <v>135</v>
      </c>
      <c r="J1441" t="s">
        <v>136</v>
      </c>
      <c r="K1441" t="s">
        <v>236</v>
      </c>
      <c r="L1441" t="s">
        <v>4411</v>
      </c>
      <c r="M1441" t="s">
        <v>4412</v>
      </c>
      <c r="N1441">
        <v>5.6620461110000004</v>
      </c>
      <c r="O1441">
        <v>0</v>
      </c>
      <c r="P1441">
        <v>523</v>
      </c>
      <c r="Q1441">
        <v>0</v>
      </c>
      <c r="R1441">
        <v>0</v>
      </c>
      <c r="S1441">
        <v>0</v>
      </c>
      <c r="T1441">
        <v>23</v>
      </c>
      <c r="U1441">
        <v>0</v>
      </c>
      <c r="V1441">
        <v>0</v>
      </c>
      <c r="W1441">
        <v>0</v>
      </c>
      <c r="X1441">
        <v>621.6541420669804</v>
      </c>
      <c r="Y1441">
        <v>0</v>
      </c>
      <c r="Z1441">
        <v>0</v>
      </c>
      <c r="AA1441">
        <v>0</v>
      </c>
      <c r="AB1441">
        <v>114.34251625763842</v>
      </c>
      <c r="AC1441">
        <v>0</v>
      </c>
      <c r="AD1441">
        <v>0</v>
      </c>
      <c r="AE1441">
        <v>735.99665832461881</v>
      </c>
    </row>
    <row r="1442" spans="1:31" x14ac:dyDescent="0.25">
      <c r="A1442">
        <v>2135139</v>
      </c>
      <c r="B1442">
        <v>1</v>
      </c>
      <c r="C1442" t="s">
        <v>80</v>
      </c>
      <c r="D1442" t="s">
        <v>103</v>
      </c>
      <c r="E1442" t="s">
        <v>140</v>
      </c>
      <c r="F1442" t="s">
        <v>4413</v>
      </c>
      <c r="G1442" t="s">
        <v>142</v>
      </c>
      <c r="H1442" t="s">
        <v>143</v>
      </c>
      <c r="I1442" t="s">
        <v>135</v>
      </c>
      <c r="J1442" t="s">
        <v>136</v>
      </c>
      <c r="K1442" t="s">
        <v>137</v>
      </c>
      <c r="L1442" t="s">
        <v>4414</v>
      </c>
      <c r="M1442" t="s">
        <v>4415</v>
      </c>
      <c r="N1442">
        <v>0.46944444400000002</v>
      </c>
      <c r="O1442">
        <v>1</v>
      </c>
      <c r="P1442">
        <v>11791</v>
      </c>
      <c r="Q1442">
        <v>28</v>
      </c>
      <c r="R1442">
        <v>65</v>
      </c>
      <c r="S1442">
        <v>32</v>
      </c>
      <c r="T1442">
        <v>828</v>
      </c>
      <c r="U1442">
        <v>5</v>
      </c>
      <c r="V1442">
        <v>2</v>
      </c>
      <c r="W1442">
        <v>0.108237964432</v>
      </c>
      <c r="X1442">
        <v>1231.4862830266668</v>
      </c>
      <c r="Y1442">
        <v>52.719679518844359</v>
      </c>
      <c r="Z1442">
        <v>21.694967277754326</v>
      </c>
      <c r="AA1442">
        <v>263.04340583990546</v>
      </c>
      <c r="AB1442">
        <v>564.96618522067558</v>
      </c>
      <c r="AC1442">
        <v>190.81986864750985</v>
      </c>
      <c r="AD1442">
        <v>16.655073286570335</v>
      </c>
      <c r="AE1442">
        <v>2341.4937007823587</v>
      </c>
    </row>
    <row r="1443" spans="1:31" x14ac:dyDescent="0.25">
      <c r="A1443">
        <v>2135140</v>
      </c>
      <c r="B1443">
        <v>1</v>
      </c>
      <c r="C1443" t="s">
        <v>81</v>
      </c>
      <c r="D1443" t="s">
        <v>122</v>
      </c>
      <c r="E1443" t="s">
        <v>140</v>
      </c>
      <c r="F1443" t="s">
        <v>4416</v>
      </c>
      <c r="G1443" t="s">
        <v>235</v>
      </c>
      <c r="H1443" t="s">
        <v>143</v>
      </c>
      <c r="I1443" t="s">
        <v>135</v>
      </c>
      <c r="J1443" t="s">
        <v>136</v>
      </c>
      <c r="K1443" t="s">
        <v>236</v>
      </c>
      <c r="L1443" t="s">
        <v>4417</v>
      </c>
      <c r="M1443" t="s">
        <v>4418</v>
      </c>
      <c r="N1443">
        <v>2.8675000000000002</v>
      </c>
      <c r="O1443">
        <v>23</v>
      </c>
      <c r="P1443">
        <v>692</v>
      </c>
      <c r="Q1443">
        <v>66</v>
      </c>
      <c r="R1443">
        <v>21</v>
      </c>
      <c r="S1443">
        <v>18</v>
      </c>
      <c r="T1443">
        <v>45</v>
      </c>
      <c r="U1443">
        <v>0</v>
      </c>
      <c r="V1443">
        <v>1</v>
      </c>
      <c r="W1443">
        <v>12.442700587420797</v>
      </c>
      <c r="X1443">
        <v>241.73870730896542</v>
      </c>
      <c r="Y1443">
        <v>155.43857555401183</v>
      </c>
      <c r="Z1443">
        <v>12.338252897487104</v>
      </c>
      <c r="AA1443">
        <v>305.42338311569267</v>
      </c>
      <c r="AB1443">
        <v>57.551385916191869</v>
      </c>
      <c r="AC1443">
        <v>0</v>
      </c>
      <c r="AD1443">
        <v>5.4463692604815002</v>
      </c>
      <c r="AE1443">
        <v>790.37937464025117</v>
      </c>
    </row>
    <row r="1444" spans="1:31" x14ac:dyDescent="0.25">
      <c r="A1444">
        <v>2135142</v>
      </c>
      <c r="B1444">
        <v>1</v>
      </c>
      <c r="C1444" t="s">
        <v>80</v>
      </c>
      <c r="D1444" t="s">
        <v>106</v>
      </c>
      <c r="E1444" t="s">
        <v>196</v>
      </c>
      <c r="F1444" t="s">
        <v>4419</v>
      </c>
      <c r="G1444" t="s">
        <v>538</v>
      </c>
      <c r="H1444" t="s">
        <v>143</v>
      </c>
      <c r="I1444" t="s">
        <v>135</v>
      </c>
      <c r="J1444" t="s">
        <v>136</v>
      </c>
      <c r="K1444" t="s">
        <v>236</v>
      </c>
      <c r="L1444" t="s">
        <v>4420</v>
      </c>
      <c r="M1444" t="s">
        <v>4421</v>
      </c>
      <c r="N1444">
        <v>2.4583702770000002</v>
      </c>
      <c r="O1444">
        <v>0</v>
      </c>
      <c r="P1444">
        <v>26</v>
      </c>
      <c r="Q1444">
        <v>17</v>
      </c>
      <c r="R1444">
        <v>60</v>
      </c>
      <c r="S1444">
        <v>4</v>
      </c>
      <c r="T1444">
        <v>21</v>
      </c>
      <c r="U1444">
        <v>0</v>
      </c>
      <c r="V1444">
        <v>0</v>
      </c>
      <c r="W1444">
        <v>0</v>
      </c>
      <c r="X1444">
        <v>14.910720458345953</v>
      </c>
      <c r="Y1444">
        <v>77.199057975641281</v>
      </c>
      <c r="Z1444">
        <v>144.28900853634869</v>
      </c>
      <c r="AA1444">
        <v>13.502791897266</v>
      </c>
      <c r="AB1444">
        <v>44.454134501388353</v>
      </c>
      <c r="AC1444">
        <v>0</v>
      </c>
      <c r="AD1444">
        <v>0</v>
      </c>
      <c r="AE1444">
        <v>294.35571336899028</v>
      </c>
    </row>
    <row r="1445" spans="1:31" x14ac:dyDescent="0.25">
      <c r="A1445">
        <v>2135143</v>
      </c>
      <c r="B1445">
        <v>1</v>
      </c>
      <c r="C1445" t="s">
        <v>81</v>
      </c>
      <c r="D1445" t="s">
        <v>123</v>
      </c>
      <c r="E1445" t="s">
        <v>140</v>
      </c>
      <c r="F1445" t="s">
        <v>4422</v>
      </c>
      <c r="G1445" t="s">
        <v>142</v>
      </c>
      <c r="H1445" t="s">
        <v>143</v>
      </c>
      <c r="I1445" t="s">
        <v>135</v>
      </c>
      <c r="J1445" t="s">
        <v>136</v>
      </c>
      <c r="K1445" t="s">
        <v>137</v>
      </c>
      <c r="L1445" t="s">
        <v>4423</v>
      </c>
      <c r="M1445" t="s">
        <v>4424</v>
      </c>
      <c r="N1445">
        <v>0.58166666600000005</v>
      </c>
      <c r="O1445">
        <v>5</v>
      </c>
      <c r="P1445">
        <v>0</v>
      </c>
      <c r="Q1445">
        <v>69</v>
      </c>
      <c r="R1445">
        <v>0</v>
      </c>
      <c r="S1445">
        <v>10</v>
      </c>
      <c r="T1445">
        <v>0</v>
      </c>
      <c r="U1445">
        <v>0</v>
      </c>
      <c r="V1445">
        <v>0</v>
      </c>
      <c r="W1445">
        <v>0.49415435510240002</v>
      </c>
      <c r="X1445">
        <v>0</v>
      </c>
      <c r="Y1445">
        <v>16.829987439156447</v>
      </c>
      <c r="Z1445">
        <v>0</v>
      </c>
      <c r="AA1445">
        <v>2.0943082096303502</v>
      </c>
      <c r="AB1445">
        <v>0</v>
      </c>
      <c r="AC1445">
        <v>0</v>
      </c>
      <c r="AD1445">
        <v>0</v>
      </c>
      <c r="AE1445">
        <v>19.418450003889198</v>
      </c>
    </row>
    <row r="1446" spans="1:31" x14ac:dyDescent="0.25">
      <c r="A1446">
        <v>2135144</v>
      </c>
      <c r="B1446">
        <v>1</v>
      </c>
      <c r="C1446" t="s">
        <v>80</v>
      </c>
      <c r="D1446" t="s">
        <v>104</v>
      </c>
      <c r="E1446" t="s">
        <v>131</v>
      </c>
      <c r="F1446" t="s">
        <v>4425</v>
      </c>
      <c r="G1446" t="s">
        <v>152</v>
      </c>
      <c r="H1446" t="s">
        <v>134</v>
      </c>
      <c r="I1446" t="s">
        <v>135</v>
      </c>
      <c r="J1446" t="s">
        <v>136</v>
      </c>
      <c r="K1446" t="s">
        <v>137</v>
      </c>
      <c r="L1446" t="s">
        <v>4426</v>
      </c>
      <c r="M1446" t="s">
        <v>4427</v>
      </c>
      <c r="N1446">
        <v>2.5766666659999999</v>
      </c>
      <c r="O1446">
        <v>0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3.7833411243583335E-3</v>
      </c>
      <c r="AA1446">
        <v>0</v>
      </c>
      <c r="AB1446">
        <v>0</v>
      </c>
      <c r="AC1446">
        <v>0</v>
      </c>
      <c r="AD1446">
        <v>0</v>
      </c>
      <c r="AE1446">
        <v>3.7833411243583335E-3</v>
      </c>
    </row>
    <row r="1447" spans="1:31" x14ac:dyDescent="0.25">
      <c r="A1447">
        <v>2135146</v>
      </c>
      <c r="B1447">
        <v>1</v>
      </c>
      <c r="C1447" t="s">
        <v>81</v>
      </c>
      <c r="D1447" t="s">
        <v>112</v>
      </c>
      <c r="E1447" t="s">
        <v>140</v>
      </c>
      <c r="F1447" t="s">
        <v>4428</v>
      </c>
      <c r="G1447" t="s">
        <v>235</v>
      </c>
      <c r="H1447" t="s">
        <v>143</v>
      </c>
      <c r="I1447" t="s">
        <v>135</v>
      </c>
      <c r="J1447" t="s">
        <v>136</v>
      </c>
      <c r="K1447" t="s">
        <v>236</v>
      </c>
      <c r="L1447" t="s">
        <v>4429</v>
      </c>
      <c r="M1447" t="s">
        <v>4430</v>
      </c>
      <c r="N1447">
        <v>7.4527777769999997</v>
      </c>
      <c r="O1447">
        <v>6</v>
      </c>
      <c r="P1447">
        <v>4104</v>
      </c>
      <c r="Q1447">
        <v>125</v>
      </c>
      <c r="R1447">
        <v>533</v>
      </c>
      <c r="S1447">
        <v>37</v>
      </c>
      <c r="T1447">
        <v>262</v>
      </c>
      <c r="U1447">
        <v>3</v>
      </c>
      <c r="V1447">
        <v>1</v>
      </c>
      <c r="W1447">
        <v>10.650705641290552</v>
      </c>
      <c r="X1447">
        <v>4180.734041677847</v>
      </c>
      <c r="Y1447">
        <v>1420.260110971825</v>
      </c>
      <c r="Z1447">
        <v>2079.0141088340451</v>
      </c>
      <c r="AA1447">
        <v>2622.9684975750297</v>
      </c>
      <c r="AB1447">
        <v>733.79383476446242</v>
      </c>
      <c r="AC1447">
        <v>1095.896324100634</v>
      </c>
      <c r="AD1447">
        <v>60.675957814258339</v>
      </c>
      <c r="AE1447">
        <v>12203.993581379393</v>
      </c>
    </row>
    <row r="1448" spans="1:31" x14ac:dyDescent="0.25">
      <c r="A1448">
        <v>2135149</v>
      </c>
      <c r="B1448">
        <v>1</v>
      </c>
      <c r="C1448" t="s">
        <v>80</v>
      </c>
      <c r="D1448" t="s">
        <v>84</v>
      </c>
      <c r="E1448" t="s">
        <v>146</v>
      </c>
      <c r="F1448" t="s">
        <v>4431</v>
      </c>
      <c r="G1448" t="s">
        <v>167</v>
      </c>
      <c r="H1448" t="s">
        <v>143</v>
      </c>
      <c r="I1448" t="s">
        <v>135</v>
      </c>
      <c r="J1448" t="s">
        <v>136</v>
      </c>
      <c r="K1448" t="s">
        <v>137</v>
      </c>
      <c r="L1448" t="s">
        <v>4432</v>
      </c>
      <c r="M1448" t="s">
        <v>4433</v>
      </c>
      <c r="N1448">
        <v>2.3713888879999998</v>
      </c>
      <c r="O1448">
        <v>0</v>
      </c>
      <c r="P1448">
        <v>61</v>
      </c>
      <c r="Q1448">
        <v>0</v>
      </c>
      <c r="R1448">
        <v>40</v>
      </c>
      <c r="S1448">
        <v>0</v>
      </c>
      <c r="T1448">
        <v>6</v>
      </c>
      <c r="U1448">
        <v>0</v>
      </c>
      <c r="V1448">
        <v>0</v>
      </c>
      <c r="W1448">
        <v>0</v>
      </c>
      <c r="X1448">
        <v>41.855014210272373</v>
      </c>
      <c r="Y1448">
        <v>0</v>
      </c>
      <c r="Z1448">
        <v>26.185051721787559</v>
      </c>
      <c r="AA1448">
        <v>0</v>
      </c>
      <c r="AB1448">
        <v>5.7152763184474935</v>
      </c>
      <c r="AC1448">
        <v>0</v>
      </c>
      <c r="AD1448">
        <v>0</v>
      </c>
      <c r="AE1448">
        <v>73.755342250507425</v>
      </c>
    </row>
    <row r="1449" spans="1:31" x14ac:dyDescent="0.25">
      <c r="A1449">
        <v>2135150</v>
      </c>
      <c r="B1449">
        <v>1</v>
      </c>
      <c r="C1449" t="s">
        <v>80</v>
      </c>
      <c r="D1449" t="s">
        <v>94</v>
      </c>
      <c r="E1449" t="s">
        <v>131</v>
      </c>
      <c r="F1449" t="s">
        <v>4434</v>
      </c>
      <c r="G1449" t="s">
        <v>133</v>
      </c>
      <c r="H1449" t="s">
        <v>134</v>
      </c>
      <c r="I1449" t="s">
        <v>135</v>
      </c>
      <c r="J1449" t="s">
        <v>136</v>
      </c>
      <c r="K1449" t="s">
        <v>137</v>
      </c>
      <c r="L1449" t="s">
        <v>4435</v>
      </c>
      <c r="M1449" t="s">
        <v>4436</v>
      </c>
      <c r="N1449">
        <v>5.9175000000000004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1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7.9967688567085009</v>
      </c>
      <c r="AC1449">
        <v>0</v>
      </c>
      <c r="AD1449">
        <v>0</v>
      </c>
      <c r="AE1449">
        <v>7.9967688567085009</v>
      </c>
    </row>
    <row r="1450" spans="1:31" x14ac:dyDescent="0.25">
      <c r="A1450">
        <v>2135151</v>
      </c>
      <c r="B1450">
        <v>1</v>
      </c>
      <c r="C1450" t="s">
        <v>81</v>
      </c>
      <c r="D1450" t="s">
        <v>123</v>
      </c>
      <c r="E1450" t="s">
        <v>140</v>
      </c>
      <c r="F1450" t="s">
        <v>4437</v>
      </c>
      <c r="G1450" t="s">
        <v>142</v>
      </c>
      <c r="H1450" t="s">
        <v>143</v>
      </c>
      <c r="I1450" t="s">
        <v>135</v>
      </c>
      <c r="J1450" t="s">
        <v>136</v>
      </c>
      <c r="K1450" t="s">
        <v>137</v>
      </c>
      <c r="L1450" t="s">
        <v>4438</v>
      </c>
      <c r="M1450" t="s">
        <v>4439</v>
      </c>
      <c r="N1450">
        <v>0.707777777</v>
      </c>
      <c r="O1450">
        <v>0</v>
      </c>
      <c r="P1450">
        <v>119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39.247377037093933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39.247377037093933</v>
      </c>
    </row>
    <row r="1451" spans="1:31" x14ac:dyDescent="0.25">
      <c r="A1451">
        <v>2135153</v>
      </c>
      <c r="B1451">
        <v>1</v>
      </c>
      <c r="C1451" t="s">
        <v>81</v>
      </c>
      <c r="D1451" t="s">
        <v>122</v>
      </c>
      <c r="E1451" t="s">
        <v>140</v>
      </c>
      <c r="F1451" t="s">
        <v>4440</v>
      </c>
      <c r="G1451" t="s">
        <v>142</v>
      </c>
      <c r="H1451" t="s">
        <v>143</v>
      </c>
      <c r="I1451" t="s">
        <v>135</v>
      </c>
      <c r="J1451" t="s">
        <v>136</v>
      </c>
      <c r="K1451" t="s">
        <v>137</v>
      </c>
      <c r="L1451" t="s">
        <v>4441</v>
      </c>
      <c r="M1451" t="s">
        <v>4442</v>
      </c>
      <c r="N1451">
        <v>0.29083333300000003</v>
      </c>
      <c r="O1451">
        <v>13</v>
      </c>
      <c r="P1451">
        <v>8244</v>
      </c>
      <c r="Q1451">
        <v>40</v>
      </c>
      <c r="R1451">
        <v>79</v>
      </c>
      <c r="S1451">
        <v>12</v>
      </c>
      <c r="T1451">
        <v>467</v>
      </c>
      <c r="U1451">
        <v>2</v>
      </c>
      <c r="V1451">
        <v>0</v>
      </c>
      <c r="W1451">
        <v>0.8442391046176001</v>
      </c>
      <c r="X1451">
        <v>463.10823445456566</v>
      </c>
      <c r="Y1451">
        <v>19.039868938860351</v>
      </c>
      <c r="Z1451">
        <v>3.5677433748885017</v>
      </c>
      <c r="AA1451">
        <v>236.7012407545287</v>
      </c>
      <c r="AB1451">
        <v>97.810223466627392</v>
      </c>
      <c r="AC1451">
        <v>24.61894562234945</v>
      </c>
      <c r="AD1451">
        <v>0</v>
      </c>
      <c r="AE1451">
        <v>845.69049571643757</v>
      </c>
    </row>
    <row r="1452" spans="1:31" x14ac:dyDescent="0.25">
      <c r="A1452">
        <v>2135154</v>
      </c>
      <c r="B1452">
        <v>1</v>
      </c>
      <c r="C1452" t="s">
        <v>80</v>
      </c>
      <c r="D1452" t="s">
        <v>98</v>
      </c>
      <c r="E1452" t="s">
        <v>196</v>
      </c>
      <c r="F1452" t="s">
        <v>4443</v>
      </c>
      <c r="G1452" t="s">
        <v>538</v>
      </c>
      <c r="H1452" t="s">
        <v>143</v>
      </c>
      <c r="I1452" t="s">
        <v>135</v>
      </c>
      <c r="J1452" t="s">
        <v>136</v>
      </c>
      <c r="K1452" t="s">
        <v>236</v>
      </c>
      <c r="L1452" t="s">
        <v>4444</v>
      </c>
      <c r="M1452" t="s">
        <v>4445</v>
      </c>
      <c r="N1452">
        <v>7.7644444439999996</v>
      </c>
      <c r="O1452">
        <v>0</v>
      </c>
      <c r="P1452">
        <v>375</v>
      </c>
      <c r="Q1452">
        <v>1</v>
      </c>
      <c r="R1452">
        <v>98</v>
      </c>
      <c r="S1452">
        <v>1</v>
      </c>
      <c r="T1452">
        <v>202</v>
      </c>
      <c r="U1452">
        <v>0</v>
      </c>
      <c r="V1452">
        <v>0</v>
      </c>
      <c r="W1452">
        <v>0</v>
      </c>
      <c r="X1452">
        <v>506.59366733392733</v>
      </c>
      <c r="Y1452">
        <v>2.1700890756504752</v>
      </c>
      <c r="Z1452">
        <v>53.923154311677727</v>
      </c>
      <c r="AA1452">
        <v>32.897803006313289</v>
      </c>
      <c r="AB1452">
        <v>339.09579242711192</v>
      </c>
      <c r="AC1452">
        <v>0</v>
      </c>
      <c r="AD1452">
        <v>0</v>
      </c>
      <c r="AE1452">
        <v>934.68050615468087</v>
      </c>
    </row>
    <row r="1453" spans="1:31" x14ac:dyDescent="0.25">
      <c r="A1453">
        <v>2135156</v>
      </c>
      <c r="B1453">
        <v>1</v>
      </c>
      <c r="C1453" t="s">
        <v>81</v>
      </c>
      <c r="D1453" t="s">
        <v>122</v>
      </c>
      <c r="E1453" t="s">
        <v>146</v>
      </c>
      <c r="F1453" t="s">
        <v>4446</v>
      </c>
      <c r="G1453" t="s">
        <v>142</v>
      </c>
      <c r="H1453" t="s">
        <v>143</v>
      </c>
      <c r="I1453" t="s">
        <v>135</v>
      </c>
      <c r="J1453" t="s">
        <v>136</v>
      </c>
      <c r="K1453" t="s">
        <v>137</v>
      </c>
      <c r="L1453" t="s">
        <v>4447</v>
      </c>
      <c r="M1453" t="s">
        <v>4448</v>
      </c>
      <c r="N1453">
        <v>0.29805555500000003</v>
      </c>
      <c r="O1453">
        <v>0</v>
      </c>
      <c r="P1453">
        <v>2659</v>
      </c>
      <c r="Q1453">
        <v>0</v>
      </c>
      <c r="R1453">
        <v>0</v>
      </c>
      <c r="S1453">
        <v>3</v>
      </c>
      <c r="T1453">
        <v>160</v>
      </c>
      <c r="U1453">
        <v>0</v>
      </c>
      <c r="V1453">
        <v>0</v>
      </c>
      <c r="W1453">
        <v>0</v>
      </c>
      <c r="X1453">
        <v>171.65044206249067</v>
      </c>
      <c r="Y1453">
        <v>0</v>
      </c>
      <c r="Z1453">
        <v>0</v>
      </c>
      <c r="AA1453">
        <v>23.450113608597725</v>
      </c>
      <c r="AB1453">
        <v>31.980887897813542</v>
      </c>
      <c r="AC1453">
        <v>0</v>
      </c>
      <c r="AD1453">
        <v>0</v>
      </c>
      <c r="AE1453">
        <v>227.08144356890193</v>
      </c>
    </row>
    <row r="1454" spans="1:31" x14ac:dyDescent="0.25">
      <c r="A1454">
        <v>2135157</v>
      </c>
      <c r="B1454">
        <v>1</v>
      </c>
      <c r="C1454" t="s">
        <v>81</v>
      </c>
      <c r="D1454" t="s">
        <v>128</v>
      </c>
      <c r="E1454" t="s">
        <v>161</v>
      </c>
      <c r="F1454" t="s">
        <v>4449</v>
      </c>
      <c r="G1454" t="s">
        <v>215</v>
      </c>
      <c r="H1454" t="s">
        <v>134</v>
      </c>
      <c r="I1454" t="s">
        <v>135</v>
      </c>
      <c r="J1454" t="s">
        <v>136</v>
      </c>
      <c r="K1454" t="s">
        <v>137</v>
      </c>
      <c r="L1454" t="s">
        <v>4450</v>
      </c>
      <c r="M1454" t="s">
        <v>4451</v>
      </c>
      <c r="N1454">
        <v>1.5838888879999999</v>
      </c>
      <c r="O1454">
        <v>0</v>
      </c>
      <c r="P1454">
        <v>58</v>
      </c>
      <c r="Q1454">
        <v>0</v>
      </c>
      <c r="R1454">
        <v>3</v>
      </c>
      <c r="S1454">
        <v>0</v>
      </c>
      <c r="T1454">
        <v>10</v>
      </c>
      <c r="U1454">
        <v>0</v>
      </c>
      <c r="V1454">
        <v>0</v>
      </c>
      <c r="W1454">
        <v>0</v>
      </c>
      <c r="X1454">
        <v>22.192872739355511</v>
      </c>
      <c r="Y1454">
        <v>0</v>
      </c>
      <c r="Z1454">
        <v>0.43021912169904997</v>
      </c>
      <c r="AA1454">
        <v>0</v>
      </c>
      <c r="AB1454">
        <v>10.278492936801657</v>
      </c>
      <c r="AC1454">
        <v>0</v>
      </c>
      <c r="AD1454">
        <v>0</v>
      </c>
      <c r="AE1454">
        <v>32.901584797856216</v>
      </c>
    </row>
    <row r="1455" spans="1:31" x14ac:dyDescent="0.25">
      <c r="A1455">
        <v>2135158</v>
      </c>
      <c r="B1455">
        <v>1</v>
      </c>
      <c r="C1455" t="s">
        <v>81</v>
      </c>
      <c r="D1455" t="s">
        <v>115</v>
      </c>
      <c r="E1455" t="s">
        <v>196</v>
      </c>
      <c r="F1455" t="s">
        <v>4452</v>
      </c>
      <c r="G1455" t="s">
        <v>142</v>
      </c>
      <c r="H1455" t="s">
        <v>143</v>
      </c>
      <c r="I1455" t="s">
        <v>148</v>
      </c>
      <c r="J1455" t="s">
        <v>136</v>
      </c>
      <c r="K1455" t="s">
        <v>137</v>
      </c>
      <c r="L1455" t="s">
        <v>4453</v>
      </c>
      <c r="M1455" t="s">
        <v>4454</v>
      </c>
      <c r="N1455">
        <v>9.4444439999999998E-3</v>
      </c>
      <c r="O1455">
        <v>0</v>
      </c>
      <c r="P1455">
        <v>1226</v>
      </c>
      <c r="Q1455">
        <v>1</v>
      </c>
      <c r="R1455">
        <v>15</v>
      </c>
      <c r="S1455">
        <v>4</v>
      </c>
      <c r="T1455">
        <v>101</v>
      </c>
      <c r="U1455">
        <v>1</v>
      </c>
      <c r="V1455">
        <v>0</v>
      </c>
      <c r="W1455">
        <v>0</v>
      </c>
      <c r="X1455">
        <v>1.1700344434773344</v>
      </c>
      <c r="Y1455">
        <v>6.0036922905666668E-3</v>
      </c>
      <c r="Z1455">
        <v>4.244973168000001E-3</v>
      </c>
      <c r="AA1455">
        <v>5.6713226235216671E-2</v>
      </c>
      <c r="AB1455">
        <v>0.26722416222114997</v>
      </c>
      <c r="AC1455">
        <v>0.37434900001533339</v>
      </c>
      <c r="AD1455">
        <v>0</v>
      </c>
      <c r="AE1455">
        <v>1.878569497407601</v>
      </c>
    </row>
    <row r="1456" spans="1:31" x14ac:dyDescent="0.25">
      <c r="A1456">
        <v>2135160</v>
      </c>
      <c r="B1456">
        <v>1</v>
      </c>
      <c r="C1456" t="s">
        <v>80</v>
      </c>
      <c r="D1456" t="s">
        <v>106</v>
      </c>
      <c r="E1456" t="s">
        <v>161</v>
      </c>
      <c r="F1456" t="s">
        <v>4455</v>
      </c>
      <c r="G1456" t="s">
        <v>538</v>
      </c>
      <c r="H1456" t="s">
        <v>134</v>
      </c>
      <c r="I1456" t="s">
        <v>135</v>
      </c>
      <c r="J1456" t="s">
        <v>136</v>
      </c>
      <c r="K1456" t="s">
        <v>236</v>
      </c>
      <c r="L1456" t="s">
        <v>4456</v>
      </c>
      <c r="M1456" t="s">
        <v>4457</v>
      </c>
      <c r="N1456">
        <v>2.3703183330000002</v>
      </c>
      <c r="O1456">
        <v>0</v>
      </c>
      <c r="P1456">
        <v>14</v>
      </c>
      <c r="Q1456">
        <v>0</v>
      </c>
      <c r="R1456">
        <v>4</v>
      </c>
      <c r="S1456">
        <v>0</v>
      </c>
      <c r="T1456">
        <v>20</v>
      </c>
      <c r="U1456">
        <v>0</v>
      </c>
      <c r="V1456">
        <v>0</v>
      </c>
      <c r="W1456">
        <v>0</v>
      </c>
      <c r="X1456">
        <v>9.3572437356448681</v>
      </c>
      <c r="Y1456">
        <v>0</v>
      </c>
      <c r="Z1456">
        <v>4.9337066010922994</v>
      </c>
      <c r="AA1456">
        <v>0</v>
      </c>
      <c r="AB1456">
        <v>89.579078657714732</v>
      </c>
      <c r="AC1456">
        <v>0</v>
      </c>
      <c r="AD1456">
        <v>0</v>
      </c>
      <c r="AE1456">
        <v>103.8700289944519</v>
      </c>
    </row>
    <row r="1457" spans="1:31" x14ac:dyDescent="0.25">
      <c r="A1457">
        <v>2135161</v>
      </c>
      <c r="B1457">
        <v>1</v>
      </c>
      <c r="C1457" t="s">
        <v>80</v>
      </c>
      <c r="D1457" t="s">
        <v>110</v>
      </c>
      <c r="E1457" t="s">
        <v>174</v>
      </c>
      <c r="F1457" t="s">
        <v>4458</v>
      </c>
      <c r="G1457" t="s">
        <v>235</v>
      </c>
      <c r="H1457" t="s">
        <v>134</v>
      </c>
      <c r="I1457" t="s">
        <v>135</v>
      </c>
      <c r="J1457" t="s">
        <v>136</v>
      </c>
      <c r="K1457" t="s">
        <v>236</v>
      </c>
      <c r="L1457" t="s">
        <v>4459</v>
      </c>
      <c r="M1457" t="s">
        <v>4460</v>
      </c>
      <c r="N1457">
        <v>0.45491833300000001</v>
      </c>
      <c r="O1457">
        <v>0</v>
      </c>
      <c r="P1457">
        <v>72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8.9921101967696995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8.9921101967696995</v>
      </c>
    </row>
    <row r="1458" spans="1:31" x14ac:dyDescent="0.25">
      <c r="A1458">
        <v>2135162</v>
      </c>
      <c r="B1458">
        <v>1</v>
      </c>
      <c r="C1458" t="s">
        <v>81</v>
      </c>
      <c r="D1458" t="s">
        <v>127</v>
      </c>
      <c r="E1458" t="s">
        <v>196</v>
      </c>
      <c r="F1458" t="s">
        <v>4461</v>
      </c>
      <c r="G1458" t="s">
        <v>142</v>
      </c>
      <c r="H1458" t="s">
        <v>143</v>
      </c>
      <c r="I1458" t="s">
        <v>135</v>
      </c>
      <c r="J1458" t="s">
        <v>136</v>
      </c>
      <c r="K1458" t="s">
        <v>137</v>
      </c>
      <c r="L1458" t="s">
        <v>4462</v>
      </c>
      <c r="M1458" t="s">
        <v>4463</v>
      </c>
      <c r="N1458">
        <v>1.0249999999999999</v>
      </c>
      <c r="O1458">
        <v>0</v>
      </c>
      <c r="P1458">
        <v>778</v>
      </c>
      <c r="Q1458">
        <v>0</v>
      </c>
      <c r="R1458">
        <v>21</v>
      </c>
      <c r="S1458">
        <v>0</v>
      </c>
      <c r="T1458">
        <v>85</v>
      </c>
      <c r="U1458">
        <v>0</v>
      </c>
      <c r="V1458">
        <v>0</v>
      </c>
      <c r="W1458">
        <v>0</v>
      </c>
      <c r="X1458">
        <v>147.68752167689331</v>
      </c>
      <c r="Y1458">
        <v>0</v>
      </c>
      <c r="Z1458">
        <v>7.2720311126166921</v>
      </c>
      <c r="AA1458">
        <v>0</v>
      </c>
      <c r="AB1458">
        <v>55.590605907352106</v>
      </c>
      <c r="AC1458">
        <v>0</v>
      </c>
      <c r="AD1458">
        <v>0</v>
      </c>
      <c r="AE1458">
        <v>210.55015869686213</v>
      </c>
    </row>
    <row r="1459" spans="1:31" x14ac:dyDescent="0.25">
      <c r="A1459">
        <v>2135164</v>
      </c>
      <c r="B1459">
        <v>1</v>
      </c>
      <c r="C1459" t="s">
        <v>80</v>
      </c>
      <c r="D1459" t="s">
        <v>110</v>
      </c>
      <c r="E1459" t="s">
        <v>146</v>
      </c>
      <c r="F1459" t="s">
        <v>4464</v>
      </c>
      <c r="G1459" t="s">
        <v>235</v>
      </c>
      <c r="H1459" t="s">
        <v>143</v>
      </c>
      <c r="I1459" t="s">
        <v>135</v>
      </c>
      <c r="J1459" t="s">
        <v>136</v>
      </c>
      <c r="K1459" t="s">
        <v>236</v>
      </c>
      <c r="L1459" t="s">
        <v>4465</v>
      </c>
      <c r="M1459" t="s">
        <v>4466</v>
      </c>
      <c r="N1459">
        <v>8.4790583329999993</v>
      </c>
      <c r="O1459">
        <v>0</v>
      </c>
      <c r="P1459">
        <v>206</v>
      </c>
      <c r="Q1459">
        <v>0</v>
      </c>
      <c r="R1459">
        <v>0</v>
      </c>
      <c r="S1459">
        <v>0</v>
      </c>
      <c r="T1459">
        <v>9</v>
      </c>
      <c r="U1459">
        <v>0</v>
      </c>
      <c r="V1459">
        <v>0</v>
      </c>
      <c r="W1459">
        <v>0</v>
      </c>
      <c r="X1459">
        <v>562.97734914993566</v>
      </c>
      <c r="Y1459">
        <v>0</v>
      </c>
      <c r="Z1459">
        <v>0</v>
      </c>
      <c r="AA1459">
        <v>0</v>
      </c>
      <c r="AB1459">
        <v>621.22682454113055</v>
      </c>
      <c r="AC1459">
        <v>0</v>
      </c>
      <c r="AD1459">
        <v>0</v>
      </c>
      <c r="AE1459">
        <v>1184.2041736910662</v>
      </c>
    </row>
    <row r="1460" spans="1:31" x14ac:dyDescent="0.25">
      <c r="A1460">
        <v>2135165</v>
      </c>
      <c r="B1460">
        <v>1</v>
      </c>
      <c r="C1460" t="s">
        <v>80</v>
      </c>
      <c r="D1460" t="s">
        <v>108</v>
      </c>
      <c r="E1460" t="s">
        <v>161</v>
      </c>
      <c r="F1460" t="s">
        <v>4467</v>
      </c>
      <c r="G1460" t="s">
        <v>4468</v>
      </c>
      <c r="H1460" t="s">
        <v>134</v>
      </c>
      <c r="I1460" t="s">
        <v>135</v>
      </c>
      <c r="J1460" t="s">
        <v>136</v>
      </c>
      <c r="K1460" t="s">
        <v>137</v>
      </c>
      <c r="L1460" t="s">
        <v>4469</v>
      </c>
      <c r="M1460" t="s">
        <v>4470</v>
      </c>
      <c r="N1460">
        <v>3.2308333330000001</v>
      </c>
      <c r="O1460">
        <v>0</v>
      </c>
      <c r="P1460">
        <v>35</v>
      </c>
      <c r="Q1460">
        <v>0</v>
      </c>
      <c r="R1460">
        <v>1</v>
      </c>
      <c r="S1460">
        <v>0</v>
      </c>
      <c r="T1460">
        <v>4</v>
      </c>
      <c r="U1460">
        <v>0</v>
      </c>
      <c r="V1460">
        <v>0</v>
      </c>
      <c r="W1460">
        <v>0</v>
      </c>
      <c r="X1460">
        <v>13.812223599174699</v>
      </c>
      <c r="Y1460">
        <v>0</v>
      </c>
      <c r="Z1460">
        <v>0.15438870746400002</v>
      </c>
      <c r="AA1460">
        <v>0</v>
      </c>
      <c r="AB1460">
        <v>7.3888838075631007</v>
      </c>
      <c r="AC1460">
        <v>0</v>
      </c>
      <c r="AD1460">
        <v>0</v>
      </c>
      <c r="AE1460">
        <v>21.355496114201799</v>
      </c>
    </row>
    <row r="1461" spans="1:31" x14ac:dyDescent="0.25">
      <c r="A1461">
        <v>2135166</v>
      </c>
      <c r="B1461">
        <v>1</v>
      </c>
      <c r="C1461" t="s">
        <v>80</v>
      </c>
      <c r="D1461" t="s">
        <v>107</v>
      </c>
      <c r="E1461" t="s">
        <v>131</v>
      </c>
      <c r="F1461" t="s">
        <v>4471</v>
      </c>
      <c r="G1461" t="s">
        <v>152</v>
      </c>
      <c r="H1461" t="s">
        <v>134</v>
      </c>
      <c r="I1461" t="s">
        <v>135</v>
      </c>
      <c r="J1461" t="s">
        <v>136</v>
      </c>
      <c r="K1461" t="s">
        <v>137</v>
      </c>
      <c r="L1461" t="s">
        <v>4472</v>
      </c>
      <c r="M1461" t="s">
        <v>4473</v>
      </c>
      <c r="N1461">
        <v>1.427777777</v>
      </c>
      <c r="O1461">
        <v>0</v>
      </c>
      <c r="P1461">
        <v>1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0.11088778130873334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0.11088778130873334</v>
      </c>
    </row>
    <row r="1462" spans="1:31" x14ac:dyDescent="0.25">
      <c r="A1462">
        <v>2135167</v>
      </c>
      <c r="B1462">
        <v>1</v>
      </c>
      <c r="C1462" t="s">
        <v>80</v>
      </c>
      <c r="D1462" t="s">
        <v>83</v>
      </c>
      <c r="E1462" t="s">
        <v>146</v>
      </c>
      <c r="F1462" t="s">
        <v>4474</v>
      </c>
      <c r="G1462" t="s">
        <v>235</v>
      </c>
      <c r="H1462" t="s">
        <v>143</v>
      </c>
      <c r="I1462" t="s">
        <v>135</v>
      </c>
      <c r="J1462" t="s">
        <v>136</v>
      </c>
      <c r="K1462" t="s">
        <v>236</v>
      </c>
      <c r="L1462" t="s">
        <v>4475</v>
      </c>
      <c r="M1462" t="s">
        <v>4346</v>
      </c>
      <c r="N1462">
        <v>8.1524999999999999</v>
      </c>
      <c r="O1462">
        <v>0</v>
      </c>
      <c r="P1462">
        <v>807</v>
      </c>
      <c r="Q1462">
        <v>0</v>
      </c>
      <c r="R1462">
        <v>0</v>
      </c>
      <c r="S1462">
        <v>0</v>
      </c>
      <c r="T1462">
        <v>49</v>
      </c>
      <c r="U1462">
        <v>0</v>
      </c>
      <c r="V1462">
        <v>0</v>
      </c>
      <c r="W1462">
        <v>0</v>
      </c>
      <c r="X1462">
        <v>1374.1025785610034</v>
      </c>
      <c r="Y1462">
        <v>0</v>
      </c>
      <c r="Z1462">
        <v>0</v>
      </c>
      <c r="AA1462">
        <v>0</v>
      </c>
      <c r="AB1462">
        <v>159.60691785537045</v>
      </c>
      <c r="AC1462">
        <v>0</v>
      </c>
      <c r="AD1462">
        <v>0</v>
      </c>
      <c r="AE1462">
        <v>1533.7094964163739</v>
      </c>
    </row>
    <row r="1463" spans="1:31" x14ac:dyDescent="0.25">
      <c r="A1463">
        <v>2135168</v>
      </c>
      <c r="B1463">
        <v>1</v>
      </c>
      <c r="C1463" t="s">
        <v>80</v>
      </c>
      <c r="D1463" t="s">
        <v>102</v>
      </c>
      <c r="E1463" t="s">
        <v>174</v>
      </c>
      <c r="F1463" t="s">
        <v>4476</v>
      </c>
      <c r="G1463" t="s">
        <v>187</v>
      </c>
      <c r="H1463" t="s">
        <v>134</v>
      </c>
      <c r="I1463" t="s">
        <v>135</v>
      </c>
      <c r="J1463" t="s">
        <v>136</v>
      </c>
      <c r="K1463" t="s">
        <v>137</v>
      </c>
      <c r="L1463" t="s">
        <v>4477</v>
      </c>
      <c r="M1463" t="s">
        <v>4478</v>
      </c>
      <c r="N1463">
        <v>0.86750000000000005</v>
      </c>
      <c r="O1463">
        <v>0</v>
      </c>
      <c r="P1463">
        <v>0</v>
      </c>
      <c r="Q1463">
        <v>0</v>
      </c>
      <c r="R1463">
        <v>7</v>
      </c>
      <c r="S1463">
        <v>0</v>
      </c>
      <c r="T1463">
        <v>2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5.6276723760000005E-4</v>
      </c>
      <c r="AA1463">
        <v>0</v>
      </c>
      <c r="AB1463">
        <v>3.9482610133333342E-3</v>
      </c>
      <c r="AC1463">
        <v>0</v>
      </c>
      <c r="AD1463">
        <v>0</v>
      </c>
      <c r="AE1463">
        <v>4.5110282509333343E-3</v>
      </c>
    </row>
    <row r="1464" spans="1:31" x14ac:dyDescent="0.25">
      <c r="A1464">
        <v>2135169</v>
      </c>
      <c r="B1464">
        <v>1</v>
      </c>
      <c r="C1464" t="s">
        <v>80</v>
      </c>
      <c r="D1464" t="s">
        <v>96</v>
      </c>
      <c r="E1464" t="s">
        <v>146</v>
      </c>
      <c r="F1464" t="s">
        <v>4479</v>
      </c>
      <c r="G1464" t="s">
        <v>235</v>
      </c>
      <c r="H1464" t="s">
        <v>143</v>
      </c>
      <c r="I1464" t="s">
        <v>135</v>
      </c>
      <c r="J1464" t="s">
        <v>136</v>
      </c>
      <c r="K1464" t="s">
        <v>236</v>
      </c>
      <c r="L1464" t="s">
        <v>4480</v>
      </c>
      <c r="M1464" t="s">
        <v>4481</v>
      </c>
      <c r="N1464">
        <v>4.6483333330000001</v>
      </c>
      <c r="O1464">
        <v>3</v>
      </c>
      <c r="P1464">
        <v>2856</v>
      </c>
      <c r="Q1464">
        <v>5</v>
      </c>
      <c r="R1464">
        <v>12</v>
      </c>
      <c r="S1464">
        <v>7</v>
      </c>
      <c r="T1464">
        <v>221</v>
      </c>
      <c r="U1464">
        <v>1</v>
      </c>
      <c r="V1464">
        <v>0</v>
      </c>
      <c r="W1464">
        <v>188.42365747357664</v>
      </c>
      <c r="X1464">
        <v>4031.2552745397056</v>
      </c>
      <c r="Y1464">
        <v>19.47298380602065</v>
      </c>
      <c r="Z1464">
        <v>24.616926920087856</v>
      </c>
      <c r="AA1464">
        <v>334.65118654843565</v>
      </c>
      <c r="AB1464">
        <v>1284.3406075700018</v>
      </c>
      <c r="AC1464">
        <v>190.1953069321267</v>
      </c>
      <c r="AD1464">
        <v>0</v>
      </c>
      <c r="AE1464">
        <v>6072.9559437899543</v>
      </c>
    </row>
    <row r="1465" spans="1:31" x14ac:dyDescent="0.25">
      <c r="A1465">
        <v>2135170</v>
      </c>
      <c r="B1465">
        <v>1</v>
      </c>
      <c r="C1465" t="s">
        <v>80</v>
      </c>
      <c r="D1465" t="s">
        <v>96</v>
      </c>
      <c r="E1465" t="s">
        <v>174</v>
      </c>
      <c r="F1465" t="s">
        <v>4482</v>
      </c>
      <c r="G1465" t="s">
        <v>163</v>
      </c>
      <c r="H1465" t="s">
        <v>134</v>
      </c>
      <c r="I1465" t="s">
        <v>135</v>
      </c>
      <c r="J1465" t="s">
        <v>136</v>
      </c>
      <c r="K1465" t="s">
        <v>137</v>
      </c>
      <c r="L1465" t="s">
        <v>4483</v>
      </c>
      <c r="M1465" t="s">
        <v>4484</v>
      </c>
      <c r="N1465">
        <v>2.8119444439999999</v>
      </c>
      <c r="O1465">
        <v>0</v>
      </c>
      <c r="P1465">
        <v>70</v>
      </c>
      <c r="Q1465">
        <v>0</v>
      </c>
      <c r="R1465">
        <v>0</v>
      </c>
      <c r="S1465">
        <v>0</v>
      </c>
      <c r="T1465">
        <v>5</v>
      </c>
      <c r="U1465">
        <v>0</v>
      </c>
      <c r="V1465">
        <v>0</v>
      </c>
      <c r="W1465">
        <v>0</v>
      </c>
      <c r="X1465">
        <v>45.12305374199142</v>
      </c>
      <c r="Y1465">
        <v>0</v>
      </c>
      <c r="Z1465">
        <v>0</v>
      </c>
      <c r="AA1465">
        <v>0</v>
      </c>
      <c r="AB1465">
        <v>25.953445004275267</v>
      </c>
      <c r="AC1465">
        <v>0</v>
      </c>
      <c r="AD1465">
        <v>0</v>
      </c>
      <c r="AE1465">
        <v>71.07649874626668</v>
      </c>
    </row>
    <row r="1466" spans="1:31" x14ac:dyDescent="0.25">
      <c r="A1466">
        <v>2135171</v>
      </c>
      <c r="B1466">
        <v>1</v>
      </c>
      <c r="C1466" t="s">
        <v>80</v>
      </c>
      <c r="D1466" t="s">
        <v>84</v>
      </c>
      <c r="E1466" t="s">
        <v>161</v>
      </c>
      <c r="F1466" t="s">
        <v>4485</v>
      </c>
      <c r="G1466" t="s">
        <v>384</v>
      </c>
      <c r="H1466" t="s">
        <v>134</v>
      </c>
      <c r="I1466" t="s">
        <v>135</v>
      </c>
      <c r="J1466" t="s">
        <v>136</v>
      </c>
      <c r="K1466" t="s">
        <v>137</v>
      </c>
      <c r="L1466" t="s">
        <v>4483</v>
      </c>
      <c r="M1466" t="s">
        <v>4486</v>
      </c>
      <c r="N1466">
        <v>0.44138888799999998</v>
      </c>
      <c r="O1466">
        <v>0</v>
      </c>
      <c r="P1466">
        <v>520</v>
      </c>
      <c r="Q1466">
        <v>0</v>
      </c>
      <c r="R1466">
        <v>0</v>
      </c>
      <c r="S1466">
        <v>0</v>
      </c>
      <c r="T1466">
        <v>48</v>
      </c>
      <c r="U1466">
        <v>0</v>
      </c>
      <c r="V1466">
        <v>0</v>
      </c>
      <c r="W1466">
        <v>0</v>
      </c>
      <c r="X1466">
        <v>52.657139680087703</v>
      </c>
      <c r="Y1466">
        <v>0</v>
      </c>
      <c r="Z1466">
        <v>0</v>
      </c>
      <c r="AA1466">
        <v>0</v>
      </c>
      <c r="AB1466">
        <v>15.826416139882872</v>
      </c>
      <c r="AC1466">
        <v>0</v>
      </c>
      <c r="AD1466">
        <v>0</v>
      </c>
      <c r="AE1466">
        <v>68.483555819970576</v>
      </c>
    </row>
    <row r="1467" spans="1:31" x14ac:dyDescent="0.25">
      <c r="A1467">
        <v>2135173</v>
      </c>
      <c r="B1467">
        <v>1</v>
      </c>
      <c r="C1467" t="s">
        <v>81</v>
      </c>
      <c r="D1467" t="s">
        <v>122</v>
      </c>
      <c r="E1467" t="s">
        <v>140</v>
      </c>
      <c r="F1467" t="s">
        <v>4487</v>
      </c>
      <c r="G1467" t="s">
        <v>300</v>
      </c>
      <c r="H1467" t="s">
        <v>143</v>
      </c>
      <c r="I1467" t="s">
        <v>135</v>
      </c>
      <c r="J1467" t="s">
        <v>3</v>
      </c>
      <c r="K1467" t="s">
        <v>137</v>
      </c>
      <c r="L1467" t="s">
        <v>4488</v>
      </c>
      <c r="M1467" t="s">
        <v>4489</v>
      </c>
      <c r="N1467">
        <v>1.696388888</v>
      </c>
      <c r="O1467">
        <v>0</v>
      </c>
      <c r="P1467">
        <v>4402</v>
      </c>
      <c r="Q1467">
        <v>0</v>
      </c>
      <c r="R1467">
        <v>37</v>
      </c>
      <c r="S1467">
        <v>1</v>
      </c>
      <c r="T1467">
        <v>174</v>
      </c>
      <c r="U1467">
        <v>0</v>
      </c>
      <c r="V1467">
        <v>0</v>
      </c>
      <c r="W1467">
        <v>0</v>
      </c>
      <c r="X1467">
        <v>1528.9454305098377</v>
      </c>
      <c r="Y1467">
        <v>0</v>
      </c>
      <c r="Z1467">
        <v>9.376228941026902</v>
      </c>
      <c r="AA1467">
        <v>19.362960063607332</v>
      </c>
      <c r="AB1467">
        <v>172.97191071872001</v>
      </c>
      <c r="AC1467">
        <v>0</v>
      </c>
      <c r="AD1467">
        <v>0</v>
      </c>
      <c r="AE1467">
        <v>1730.6565302331919</v>
      </c>
    </row>
    <row r="1468" spans="1:31" x14ac:dyDescent="0.25">
      <c r="A1468">
        <v>2135175</v>
      </c>
      <c r="B1468">
        <v>1</v>
      </c>
      <c r="C1468" t="s">
        <v>81</v>
      </c>
      <c r="D1468" t="s">
        <v>112</v>
      </c>
      <c r="E1468" t="s">
        <v>140</v>
      </c>
      <c r="F1468" t="s">
        <v>4490</v>
      </c>
      <c r="G1468" t="s">
        <v>235</v>
      </c>
      <c r="H1468" t="s">
        <v>143</v>
      </c>
      <c r="I1468" t="s">
        <v>135</v>
      </c>
      <c r="J1468" t="s">
        <v>136</v>
      </c>
      <c r="K1468" t="s">
        <v>236</v>
      </c>
      <c r="L1468" t="s">
        <v>4491</v>
      </c>
      <c r="M1468" t="s">
        <v>4492</v>
      </c>
      <c r="N1468">
        <v>8.0952777769999997</v>
      </c>
      <c r="O1468">
        <v>0</v>
      </c>
      <c r="P1468">
        <v>340</v>
      </c>
      <c r="Q1468">
        <v>51</v>
      </c>
      <c r="R1468">
        <v>48</v>
      </c>
      <c r="S1468">
        <v>3</v>
      </c>
      <c r="T1468">
        <v>41</v>
      </c>
      <c r="U1468">
        <v>1</v>
      </c>
      <c r="V1468">
        <v>0</v>
      </c>
      <c r="W1468">
        <v>0</v>
      </c>
      <c r="X1468">
        <v>640.5002411952089</v>
      </c>
      <c r="Y1468">
        <v>202.42400140116521</v>
      </c>
      <c r="Z1468">
        <v>642.69674005561853</v>
      </c>
      <c r="AA1468">
        <v>190.45259849420128</v>
      </c>
      <c r="AB1468">
        <v>101.79441612357726</v>
      </c>
      <c r="AC1468">
        <v>3068.1471902822364</v>
      </c>
      <c r="AD1468">
        <v>0</v>
      </c>
      <c r="AE1468">
        <v>4846.0151875520078</v>
      </c>
    </row>
    <row r="1469" spans="1:31" x14ac:dyDescent="0.25">
      <c r="A1469">
        <v>2135178</v>
      </c>
      <c r="B1469">
        <v>1</v>
      </c>
      <c r="C1469" t="s">
        <v>80</v>
      </c>
      <c r="D1469" t="s">
        <v>93</v>
      </c>
      <c r="E1469" t="s">
        <v>131</v>
      </c>
      <c r="F1469" t="s">
        <v>4493</v>
      </c>
      <c r="G1469" t="s">
        <v>152</v>
      </c>
      <c r="H1469" t="s">
        <v>134</v>
      </c>
      <c r="I1469" t="s">
        <v>135</v>
      </c>
      <c r="J1469" t="s">
        <v>136</v>
      </c>
      <c r="K1469" t="s">
        <v>137</v>
      </c>
      <c r="L1469" t="s">
        <v>4494</v>
      </c>
      <c r="M1469" t="s">
        <v>4495</v>
      </c>
      <c r="N1469">
        <v>3.3663888879999999</v>
      </c>
      <c r="O1469">
        <v>0</v>
      </c>
      <c r="P1469">
        <v>3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3.0017215692352002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3.0017215692352002</v>
      </c>
    </row>
    <row r="1470" spans="1:31" x14ac:dyDescent="0.25">
      <c r="A1470">
        <v>2135180</v>
      </c>
      <c r="B1470">
        <v>1</v>
      </c>
      <c r="C1470" t="s">
        <v>81</v>
      </c>
      <c r="D1470" t="s">
        <v>116</v>
      </c>
      <c r="E1470" t="s">
        <v>196</v>
      </c>
      <c r="F1470" t="s">
        <v>4496</v>
      </c>
      <c r="G1470" t="s">
        <v>142</v>
      </c>
      <c r="H1470" t="s">
        <v>143</v>
      </c>
      <c r="I1470" t="s">
        <v>135</v>
      </c>
      <c r="J1470" t="s">
        <v>136</v>
      </c>
      <c r="K1470" t="s">
        <v>137</v>
      </c>
      <c r="L1470" t="s">
        <v>4497</v>
      </c>
      <c r="M1470" t="s">
        <v>4498</v>
      </c>
      <c r="N1470">
        <v>2.804444444</v>
      </c>
      <c r="O1470">
        <v>0</v>
      </c>
      <c r="P1470">
        <v>1377</v>
      </c>
      <c r="Q1470">
        <v>1</v>
      </c>
      <c r="R1470">
        <v>75</v>
      </c>
      <c r="S1470">
        <v>4</v>
      </c>
      <c r="T1470">
        <v>202</v>
      </c>
      <c r="U1470">
        <v>0</v>
      </c>
      <c r="V1470">
        <v>0</v>
      </c>
      <c r="W1470">
        <v>0</v>
      </c>
      <c r="X1470">
        <v>542.38324441250313</v>
      </c>
      <c r="Y1470">
        <v>7.4201445920134175</v>
      </c>
      <c r="Z1470">
        <v>15.847567816989994</v>
      </c>
      <c r="AA1470">
        <v>156.60546561111332</v>
      </c>
      <c r="AB1470">
        <v>213.64952764014436</v>
      </c>
      <c r="AC1470">
        <v>0</v>
      </c>
      <c r="AD1470">
        <v>0</v>
      </c>
      <c r="AE1470">
        <v>935.90595007276431</v>
      </c>
    </row>
    <row r="1471" spans="1:31" x14ac:dyDescent="0.25">
      <c r="A1471">
        <v>2135185</v>
      </c>
      <c r="B1471">
        <v>1</v>
      </c>
      <c r="C1471" t="s">
        <v>80</v>
      </c>
      <c r="D1471" t="s">
        <v>107</v>
      </c>
      <c r="E1471" t="s">
        <v>131</v>
      </c>
      <c r="F1471" t="s">
        <v>4499</v>
      </c>
      <c r="G1471" t="s">
        <v>133</v>
      </c>
      <c r="H1471" t="s">
        <v>134</v>
      </c>
      <c r="I1471" t="s">
        <v>135</v>
      </c>
      <c r="J1471" t="s">
        <v>136</v>
      </c>
      <c r="K1471" t="s">
        <v>137</v>
      </c>
      <c r="L1471" t="s">
        <v>4500</v>
      </c>
      <c r="M1471" t="s">
        <v>4501</v>
      </c>
      <c r="N1471">
        <v>2.2680555550000001</v>
      </c>
      <c r="O1471">
        <v>0</v>
      </c>
      <c r="P1471">
        <v>1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0.6510071739908333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0.6510071739908333</v>
      </c>
    </row>
    <row r="1472" spans="1:31" x14ac:dyDescent="0.25">
      <c r="A1472">
        <v>2135194</v>
      </c>
      <c r="B1472">
        <v>1</v>
      </c>
      <c r="C1472" t="s">
        <v>80</v>
      </c>
      <c r="D1472" t="s">
        <v>100</v>
      </c>
      <c r="E1472" t="s">
        <v>140</v>
      </c>
      <c r="F1472" t="s">
        <v>4502</v>
      </c>
      <c r="G1472" t="s">
        <v>142</v>
      </c>
      <c r="H1472" t="s">
        <v>143</v>
      </c>
      <c r="I1472" t="s">
        <v>135</v>
      </c>
      <c r="J1472" t="s">
        <v>136</v>
      </c>
      <c r="K1472" t="s">
        <v>137</v>
      </c>
      <c r="L1472" t="s">
        <v>4503</v>
      </c>
      <c r="M1472" t="s">
        <v>4504</v>
      </c>
      <c r="N1472">
        <v>0.19555555499999999</v>
      </c>
      <c r="O1472">
        <v>0</v>
      </c>
      <c r="P1472">
        <v>77</v>
      </c>
      <c r="Q1472">
        <v>3</v>
      </c>
      <c r="R1472">
        <v>19</v>
      </c>
      <c r="S1472">
        <v>9</v>
      </c>
      <c r="T1472">
        <v>106</v>
      </c>
      <c r="U1472">
        <v>2</v>
      </c>
      <c r="V1472">
        <v>0</v>
      </c>
      <c r="W1472">
        <v>0</v>
      </c>
      <c r="X1472">
        <v>7.4942522553301334</v>
      </c>
      <c r="Y1472">
        <v>1.3473037090128002</v>
      </c>
      <c r="Z1472">
        <v>2.094823728471467</v>
      </c>
      <c r="AA1472">
        <v>40.850833744253869</v>
      </c>
      <c r="AB1472">
        <v>81.155769111804432</v>
      </c>
      <c r="AC1472">
        <v>28.36789985755734</v>
      </c>
      <c r="AD1472">
        <v>0</v>
      </c>
      <c r="AE1472">
        <v>161.31088240643004</v>
      </c>
    </row>
    <row r="1473" spans="1:31" x14ac:dyDescent="0.25">
      <c r="A1473">
        <v>2135195</v>
      </c>
      <c r="B1473">
        <v>1</v>
      </c>
      <c r="C1473" t="s">
        <v>80</v>
      </c>
      <c r="D1473" t="s">
        <v>100</v>
      </c>
      <c r="E1473" t="s">
        <v>140</v>
      </c>
      <c r="F1473" t="s">
        <v>4505</v>
      </c>
      <c r="G1473" t="s">
        <v>142</v>
      </c>
      <c r="H1473" t="s">
        <v>143</v>
      </c>
      <c r="I1473" t="s">
        <v>135</v>
      </c>
      <c r="J1473" t="s">
        <v>136</v>
      </c>
      <c r="K1473" t="s">
        <v>137</v>
      </c>
      <c r="L1473" t="s">
        <v>4503</v>
      </c>
      <c r="M1473" t="s">
        <v>4506</v>
      </c>
      <c r="N1473">
        <v>0.211388888</v>
      </c>
      <c r="O1473">
        <v>1</v>
      </c>
      <c r="P1473">
        <v>1243</v>
      </c>
      <c r="Q1473">
        <v>15</v>
      </c>
      <c r="R1473">
        <v>137</v>
      </c>
      <c r="S1473">
        <v>29</v>
      </c>
      <c r="T1473">
        <v>88</v>
      </c>
      <c r="U1473">
        <v>2</v>
      </c>
      <c r="V1473">
        <v>0</v>
      </c>
      <c r="W1473">
        <v>5.9867229770700005E-2</v>
      </c>
      <c r="X1473">
        <v>90.996939884647759</v>
      </c>
      <c r="Y1473">
        <v>4.0632548505565271</v>
      </c>
      <c r="Z1473">
        <v>18.018046117020425</v>
      </c>
      <c r="AA1473">
        <v>51.286604551524171</v>
      </c>
      <c r="AB1473">
        <v>21.37085872119982</v>
      </c>
      <c r="AC1473">
        <v>34.261756917407375</v>
      </c>
      <c r="AD1473">
        <v>0</v>
      </c>
      <c r="AE1473">
        <v>220.0573282721268</v>
      </c>
    </row>
    <row r="1474" spans="1:31" x14ac:dyDescent="0.25">
      <c r="A1474">
        <v>2135196</v>
      </c>
      <c r="B1474">
        <v>1</v>
      </c>
      <c r="C1474" t="s">
        <v>80</v>
      </c>
      <c r="D1474" t="s">
        <v>95</v>
      </c>
      <c r="E1474" t="s">
        <v>174</v>
      </c>
      <c r="F1474" t="s">
        <v>4507</v>
      </c>
      <c r="G1474" t="s">
        <v>163</v>
      </c>
      <c r="H1474" t="s">
        <v>134</v>
      </c>
      <c r="I1474" t="s">
        <v>135</v>
      </c>
      <c r="J1474" t="s">
        <v>136</v>
      </c>
      <c r="K1474" t="s">
        <v>137</v>
      </c>
      <c r="L1474" t="s">
        <v>4508</v>
      </c>
      <c r="M1474" t="s">
        <v>4509</v>
      </c>
      <c r="N1474">
        <v>2.4566666659999998</v>
      </c>
      <c r="O1474">
        <v>0</v>
      </c>
      <c r="P1474">
        <v>110</v>
      </c>
      <c r="Q1474">
        <v>0</v>
      </c>
      <c r="R1474">
        <v>2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71.97760134279622</v>
      </c>
      <c r="Y1474">
        <v>0</v>
      </c>
      <c r="Z1474">
        <v>0.97472708790959994</v>
      </c>
      <c r="AA1474">
        <v>0</v>
      </c>
      <c r="AB1474">
        <v>0</v>
      </c>
      <c r="AC1474">
        <v>0</v>
      </c>
      <c r="AD1474">
        <v>0</v>
      </c>
      <c r="AE1474">
        <v>72.952328430705819</v>
      </c>
    </row>
    <row r="1475" spans="1:31" x14ac:dyDescent="0.25">
      <c r="A1475">
        <v>2135199</v>
      </c>
      <c r="B1475">
        <v>1</v>
      </c>
      <c r="C1475" t="s">
        <v>80</v>
      </c>
      <c r="D1475" t="s">
        <v>92</v>
      </c>
      <c r="E1475" t="s">
        <v>131</v>
      </c>
      <c r="F1475" t="s">
        <v>4510</v>
      </c>
      <c r="G1475" t="s">
        <v>171</v>
      </c>
      <c r="H1475" t="s">
        <v>134</v>
      </c>
      <c r="I1475" t="s">
        <v>135</v>
      </c>
      <c r="J1475" t="s">
        <v>136</v>
      </c>
      <c r="K1475" t="s">
        <v>137</v>
      </c>
      <c r="L1475" t="s">
        <v>4511</v>
      </c>
      <c r="M1475" t="s">
        <v>4512</v>
      </c>
      <c r="N1475">
        <v>1.5122222219999999</v>
      </c>
      <c r="O1475">
        <v>0</v>
      </c>
      <c r="P1475">
        <v>1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0.34073511729986672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0.34073511729986672</v>
      </c>
    </row>
    <row r="1476" spans="1:31" x14ac:dyDescent="0.25">
      <c r="A1476">
        <v>2135200</v>
      </c>
      <c r="B1476">
        <v>1</v>
      </c>
      <c r="C1476" t="s">
        <v>80</v>
      </c>
      <c r="D1476" t="s">
        <v>104</v>
      </c>
      <c r="E1476" t="s">
        <v>196</v>
      </c>
      <c r="F1476" t="s">
        <v>4513</v>
      </c>
      <c r="G1476" t="s">
        <v>235</v>
      </c>
      <c r="H1476" t="s">
        <v>143</v>
      </c>
      <c r="I1476" t="s">
        <v>135</v>
      </c>
      <c r="J1476" t="s">
        <v>136</v>
      </c>
      <c r="K1476" t="s">
        <v>236</v>
      </c>
      <c r="L1476" t="s">
        <v>4514</v>
      </c>
      <c r="M1476" t="s">
        <v>4515</v>
      </c>
      <c r="N1476">
        <v>2.3036111109999999</v>
      </c>
      <c r="O1476">
        <v>0</v>
      </c>
      <c r="P1476">
        <v>180</v>
      </c>
      <c r="Q1476">
        <v>3</v>
      </c>
      <c r="R1476">
        <v>6</v>
      </c>
      <c r="S1476">
        <v>1</v>
      </c>
      <c r="T1476">
        <v>10</v>
      </c>
      <c r="U1476">
        <v>1</v>
      </c>
      <c r="V1476">
        <v>0</v>
      </c>
      <c r="W1476">
        <v>0</v>
      </c>
      <c r="X1476">
        <v>78.403704368245258</v>
      </c>
      <c r="Y1476">
        <v>141.31237920354741</v>
      </c>
      <c r="Z1476">
        <v>2.4589963996048172</v>
      </c>
      <c r="AA1476">
        <v>55.907372847060003</v>
      </c>
      <c r="AB1476">
        <v>13.57334500041361</v>
      </c>
      <c r="AC1476">
        <v>369.74964517728768</v>
      </c>
      <c r="AD1476">
        <v>0</v>
      </c>
      <c r="AE1476">
        <v>661.40544299615874</v>
      </c>
    </row>
    <row r="1477" spans="1:31" x14ac:dyDescent="0.25">
      <c r="A1477">
        <v>2135201</v>
      </c>
      <c r="B1477">
        <v>1</v>
      </c>
      <c r="C1477" t="s">
        <v>80</v>
      </c>
      <c r="D1477" t="s">
        <v>105</v>
      </c>
      <c r="E1477" t="s">
        <v>131</v>
      </c>
      <c r="F1477" t="s">
        <v>4516</v>
      </c>
      <c r="G1477" t="s">
        <v>152</v>
      </c>
      <c r="H1477" t="s">
        <v>134</v>
      </c>
      <c r="I1477" t="s">
        <v>135</v>
      </c>
      <c r="J1477" t="s">
        <v>136</v>
      </c>
      <c r="K1477" t="s">
        <v>137</v>
      </c>
      <c r="L1477" t="s">
        <v>4517</v>
      </c>
      <c r="M1477" t="s">
        <v>4518</v>
      </c>
      <c r="N1477">
        <v>2.2236111109999999</v>
      </c>
      <c r="O1477">
        <v>0</v>
      </c>
      <c r="P1477">
        <v>1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0.24790466158966667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0.24790466158966667</v>
      </c>
    </row>
    <row r="1478" spans="1:31" x14ac:dyDescent="0.25">
      <c r="A1478">
        <v>2135202</v>
      </c>
      <c r="B1478">
        <v>1</v>
      </c>
      <c r="C1478" t="s">
        <v>80</v>
      </c>
      <c r="D1478" t="s">
        <v>96</v>
      </c>
      <c r="E1478" t="s">
        <v>131</v>
      </c>
      <c r="F1478" t="s">
        <v>4519</v>
      </c>
      <c r="G1478" t="s">
        <v>152</v>
      </c>
      <c r="H1478" t="s">
        <v>134</v>
      </c>
      <c r="I1478" t="s">
        <v>135</v>
      </c>
      <c r="J1478" t="s">
        <v>136</v>
      </c>
      <c r="K1478" t="s">
        <v>137</v>
      </c>
      <c r="L1478" t="s">
        <v>4520</v>
      </c>
      <c r="M1478" t="s">
        <v>4521</v>
      </c>
      <c r="N1478">
        <v>4.0602777769999996</v>
      </c>
      <c r="O1478">
        <v>0</v>
      </c>
      <c r="P1478">
        <v>2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3.092519081277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3.092519081277</v>
      </c>
    </row>
    <row r="1479" spans="1:31" x14ac:dyDescent="0.25">
      <c r="A1479">
        <v>2135204</v>
      </c>
      <c r="B1479">
        <v>1</v>
      </c>
      <c r="C1479" t="s">
        <v>80</v>
      </c>
      <c r="D1479" t="s">
        <v>89</v>
      </c>
      <c r="E1479" t="s">
        <v>131</v>
      </c>
      <c r="F1479" t="s">
        <v>4522</v>
      </c>
      <c r="G1479" t="s">
        <v>152</v>
      </c>
      <c r="H1479" t="s">
        <v>134</v>
      </c>
      <c r="I1479" t="s">
        <v>135</v>
      </c>
      <c r="J1479" t="s">
        <v>136</v>
      </c>
      <c r="K1479" t="s">
        <v>137</v>
      </c>
      <c r="L1479" t="s">
        <v>4523</v>
      </c>
      <c r="M1479" t="s">
        <v>4524</v>
      </c>
      <c r="N1479">
        <v>3.713333333</v>
      </c>
      <c r="O1479">
        <v>0</v>
      </c>
      <c r="P1479">
        <v>1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0.33857414223599991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0.33857414223599991</v>
      </c>
    </row>
    <row r="1480" spans="1:31" x14ac:dyDescent="0.25">
      <c r="A1480">
        <v>2135209</v>
      </c>
      <c r="B1480">
        <v>1</v>
      </c>
      <c r="C1480" t="s">
        <v>80</v>
      </c>
      <c r="D1480" t="s">
        <v>83</v>
      </c>
      <c r="E1480" t="s">
        <v>174</v>
      </c>
      <c r="F1480" t="s">
        <v>4525</v>
      </c>
      <c r="G1480" t="s">
        <v>183</v>
      </c>
      <c r="H1480" t="s">
        <v>134</v>
      </c>
      <c r="I1480" t="s">
        <v>135</v>
      </c>
      <c r="J1480" t="s">
        <v>136</v>
      </c>
      <c r="K1480" t="s">
        <v>137</v>
      </c>
      <c r="L1480" t="s">
        <v>4526</v>
      </c>
      <c r="M1480" t="s">
        <v>4492</v>
      </c>
      <c r="N1480">
        <v>7.3166666659999997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77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387.65038884276919</v>
      </c>
      <c r="AC1480">
        <v>0</v>
      </c>
      <c r="AD1480">
        <v>0</v>
      </c>
      <c r="AE1480">
        <v>387.65038884276919</v>
      </c>
    </row>
    <row r="1481" spans="1:31" x14ac:dyDescent="0.25">
      <c r="A1481">
        <v>2135210</v>
      </c>
      <c r="B1481">
        <v>1</v>
      </c>
      <c r="C1481" t="s">
        <v>80</v>
      </c>
      <c r="D1481" t="s">
        <v>94</v>
      </c>
      <c r="E1481" t="s">
        <v>174</v>
      </c>
      <c r="F1481" t="s">
        <v>4527</v>
      </c>
      <c r="G1481" t="s">
        <v>171</v>
      </c>
      <c r="H1481" t="s">
        <v>134</v>
      </c>
      <c r="I1481" t="s">
        <v>135</v>
      </c>
      <c r="J1481" t="s">
        <v>136</v>
      </c>
      <c r="K1481" t="s">
        <v>137</v>
      </c>
      <c r="L1481" t="s">
        <v>4528</v>
      </c>
      <c r="M1481" t="s">
        <v>4529</v>
      </c>
      <c r="N1481">
        <v>1.0375000000000001</v>
      </c>
      <c r="O1481">
        <v>0</v>
      </c>
      <c r="P1481">
        <v>87</v>
      </c>
      <c r="Q1481">
        <v>0</v>
      </c>
      <c r="R1481">
        <v>0</v>
      </c>
      <c r="S1481">
        <v>0</v>
      </c>
      <c r="T1481">
        <v>6</v>
      </c>
      <c r="U1481">
        <v>0</v>
      </c>
      <c r="V1481">
        <v>0</v>
      </c>
      <c r="W1481">
        <v>0</v>
      </c>
      <c r="X1481">
        <v>16.464387288455754</v>
      </c>
      <c r="Y1481">
        <v>0</v>
      </c>
      <c r="Z1481">
        <v>0</v>
      </c>
      <c r="AA1481">
        <v>0</v>
      </c>
      <c r="AB1481">
        <v>2.4617017182060414</v>
      </c>
      <c r="AC1481">
        <v>0</v>
      </c>
      <c r="AD1481">
        <v>0</v>
      </c>
      <c r="AE1481">
        <v>18.926089006661794</v>
      </c>
    </row>
    <row r="1482" spans="1:31" x14ac:dyDescent="0.25">
      <c r="A1482">
        <v>2135213</v>
      </c>
      <c r="B1482">
        <v>1</v>
      </c>
      <c r="C1482" t="s">
        <v>80</v>
      </c>
      <c r="D1482" t="s">
        <v>84</v>
      </c>
      <c r="E1482" t="s">
        <v>174</v>
      </c>
      <c r="F1482" t="s">
        <v>4530</v>
      </c>
      <c r="G1482" t="s">
        <v>2524</v>
      </c>
      <c r="H1482" t="s">
        <v>134</v>
      </c>
      <c r="I1482" t="s">
        <v>135</v>
      </c>
      <c r="J1482" t="s">
        <v>136</v>
      </c>
      <c r="K1482" t="s">
        <v>137</v>
      </c>
      <c r="L1482" t="s">
        <v>4531</v>
      </c>
      <c r="M1482" t="s">
        <v>4532</v>
      </c>
      <c r="N1482">
        <v>2.573611111</v>
      </c>
      <c r="O1482">
        <v>0</v>
      </c>
      <c r="P1482">
        <v>103</v>
      </c>
      <c r="Q1482">
        <v>0</v>
      </c>
      <c r="R1482">
        <v>0</v>
      </c>
      <c r="S1482">
        <v>0</v>
      </c>
      <c r="T1482">
        <v>3</v>
      </c>
      <c r="U1482">
        <v>0</v>
      </c>
      <c r="V1482">
        <v>0</v>
      </c>
      <c r="W1482">
        <v>0</v>
      </c>
      <c r="X1482">
        <v>75.961547990445254</v>
      </c>
      <c r="Y1482">
        <v>0</v>
      </c>
      <c r="Z1482">
        <v>0</v>
      </c>
      <c r="AA1482">
        <v>0</v>
      </c>
      <c r="AB1482">
        <v>5.9994828743167501</v>
      </c>
      <c r="AC1482">
        <v>0</v>
      </c>
      <c r="AD1482">
        <v>0</v>
      </c>
      <c r="AE1482">
        <v>81.961030864762009</v>
      </c>
    </row>
    <row r="1483" spans="1:31" x14ac:dyDescent="0.25">
      <c r="A1483">
        <v>2135214</v>
      </c>
      <c r="B1483">
        <v>1</v>
      </c>
      <c r="C1483" t="s">
        <v>80</v>
      </c>
      <c r="D1483" t="s">
        <v>97</v>
      </c>
      <c r="E1483" t="s">
        <v>140</v>
      </c>
      <c r="F1483" t="s">
        <v>4533</v>
      </c>
      <c r="G1483" t="s">
        <v>142</v>
      </c>
      <c r="H1483" t="s">
        <v>143</v>
      </c>
      <c r="I1483" t="s">
        <v>135</v>
      </c>
      <c r="J1483" t="s">
        <v>136</v>
      </c>
      <c r="K1483" t="s">
        <v>137</v>
      </c>
      <c r="L1483" t="s">
        <v>4534</v>
      </c>
      <c r="M1483" t="s">
        <v>4535</v>
      </c>
      <c r="N1483">
        <v>0.80666666600000003</v>
      </c>
      <c r="O1483">
        <v>8</v>
      </c>
      <c r="P1483">
        <v>4822</v>
      </c>
      <c r="Q1483">
        <v>4</v>
      </c>
      <c r="R1483">
        <v>496</v>
      </c>
      <c r="S1483">
        <v>29</v>
      </c>
      <c r="T1483">
        <v>1009</v>
      </c>
      <c r="U1483">
        <v>4</v>
      </c>
      <c r="V1483">
        <v>2</v>
      </c>
      <c r="W1483">
        <v>122.589445150172</v>
      </c>
      <c r="X1483">
        <v>1727.4871434438967</v>
      </c>
      <c r="Y1483">
        <v>10.124581945167799</v>
      </c>
      <c r="Z1483">
        <v>150.25731523957154</v>
      </c>
      <c r="AA1483">
        <v>639.76287072220157</v>
      </c>
      <c r="AB1483">
        <v>756.82272829884585</v>
      </c>
      <c r="AC1483">
        <v>113.10019114947741</v>
      </c>
      <c r="AD1483">
        <v>7.4056334928576</v>
      </c>
      <c r="AE1483">
        <v>3527.5499094421907</v>
      </c>
    </row>
    <row r="1484" spans="1:31" x14ac:dyDescent="0.25">
      <c r="A1484">
        <v>2135215</v>
      </c>
      <c r="B1484">
        <v>1</v>
      </c>
      <c r="C1484" t="s">
        <v>80</v>
      </c>
      <c r="D1484" t="s">
        <v>85</v>
      </c>
      <c r="E1484" t="s">
        <v>174</v>
      </c>
      <c r="F1484" t="s">
        <v>4536</v>
      </c>
      <c r="G1484" t="s">
        <v>187</v>
      </c>
      <c r="H1484" t="s">
        <v>134</v>
      </c>
      <c r="I1484" t="s">
        <v>135</v>
      </c>
      <c r="J1484" t="s">
        <v>136</v>
      </c>
      <c r="K1484" t="s">
        <v>137</v>
      </c>
      <c r="L1484" t="s">
        <v>4537</v>
      </c>
      <c r="M1484" t="s">
        <v>4538</v>
      </c>
      <c r="N1484">
        <v>0.93888888800000003</v>
      </c>
      <c r="O1484">
        <v>0</v>
      </c>
      <c r="P1484">
        <v>35</v>
      </c>
      <c r="Q1484">
        <v>0</v>
      </c>
      <c r="R1484">
        <v>0</v>
      </c>
      <c r="S1484">
        <v>0</v>
      </c>
      <c r="T1484">
        <v>4</v>
      </c>
      <c r="U1484">
        <v>0</v>
      </c>
      <c r="V1484">
        <v>0</v>
      </c>
      <c r="W1484">
        <v>0</v>
      </c>
      <c r="X1484">
        <v>7.3724714141294792</v>
      </c>
      <c r="Y1484">
        <v>0</v>
      </c>
      <c r="Z1484">
        <v>0</v>
      </c>
      <c r="AA1484">
        <v>0</v>
      </c>
      <c r="AB1484">
        <v>1.3011164282417</v>
      </c>
      <c r="AC1484">
        <v>0</v>
      </c>
      <c r="AD1484">
        <v>0</v>
      </c>
      <c r="AE1484">
        <v>8.6735878423711785</v>
      </c>
    </row>
    <row r="1485" spans="1:31" x14ac:dyDescent="0.25">
      <c r="A1485">
        <v>2135216</v>
      </c>
      <c r="B1485">
        <v>1</v>
      </c>
      <c r="C1485" t="s">
        <v>80</v>
      </c>
      <c r="D1485" t="s">
        <v>82</v>
      </c>
      <c r="E1485" t="s">
        <v>174</v>
      </c>
      <c r="F1485" t="s">
        <v>3794</v>
      </c>
      <c r="G1485" t="s">
        <v>538</v>
      </c>
      <c r="H1485" t="s">
        <v>134</v>
      </c>
      <c r="I1485" t="s">
        <v>135</v>
      </c>
      <c r="J1485" t="s">
        <v>136</v>
      </c>
      <c r="K1485" t="s">
        <v>236</v>
      </c>
      <c r="L1485" t="s">
        <v>4539</v>
      </c>
      <c r="M1485" t="s">
        <v>4540</v>
      </c>
      <c r="N1485">
        <v>6.3676611110000003</v>
      </c>
      <c r="O1485">
        <v>0</v>
      </c>
      <c r="P1485">
        <v>96</v>
      </c>
      <c r="Q1485">
        <v>0</v>
      </c>
      <c r="R1485">
        <v>0</v>
      </c>
      <c r="S1485">
        <v>0</v>
      </c>
      <c r="T1485">
        <v>8</v>
      </c>
      <c r="U1485">
        <v>0</v>
      </c>
      <c r="V1485">
        <v>0</v>
      </c>
      <c r="W1485">
        <v>0</v>
      </c>
      <c r="X1485">
        <v>155.86971821544728</v>
      </c>
      <c r="Y1485">
        <v>0</v>
      </c>
      <c r="Z1485">
        <v>0</v>
      </c>
      <c r="AA1485">
        <v>0</v>
      </c>
      <c r="AB1485">
        <v>29.897383470402897</v>
      </c>
      <c r="AC1485">
        <v>0</v>
      </c>
      <c r="AD1485">
        <v>0</v>
      </c>
      <c r="AE1485">
        <v>185.76710168585018</v>
      </c>
    </row>
    <row r="1486" spans="1:31" x14ac:dyDescent="0.25">
      <c r="A1486">
        <v>2135222</v>
      </c>
      <c r="B1486">
        <v>1</v>
      </c>
      <c r="C1486" t="s">
        <v>80</v>
      </c>
      <c r="D1486" t="s">
        <v>98</v>
      </c>
      <c r="E1486" t="s">
        <v>140</v>
      </c>
      <c r="F1486" t="s">
        <v>4541</v>
      </c>
      <c r="G1486" t="s">
        <v>142</v>
      </c>
      <c r="H1486" t="s">
        <v>143</v>
      </c>
      <c r="I1486" t="s">
        <v>135</v>
      </c>
      <c r="J1486" t="s">
        <v>136</v>
      </c>
      <c r="K1486" t="s">
        <v>137</v>
      </c>
      <c r="L1486" t="s">
        <v>4542</v>
      </c>
      <c r="M1486" t="s">
        <v>4543</v>
      </c>
      <c r="N1486">
        <v>0.20833333300000001</v>
      </c>
      <c r="O1486">
        <v>0</v>
      </c>
      <c r="P1486">
        <v>0</v>
      </c>
      <c r="Q1486">
        <v>9</v>
      </c>
      <c r="R1486">
        <v>78</v>
      </c>
      <c r="S1486">
        <v>3</v>
      </c>
      <c r="T1486">
        <v>12</v>
      </c>
      <c r="U1486">
        <v>1</v>
      </c>
      <c r="V1486">
        <v>0</v>
      </c>
      <c r="W1486">
        <v>0</v>
      </c>
      <c r="X1486">
        <v>0</v>
      </c>
      <c r="Y1486">
        <v>18.046967468564581</v>
      </c>
      <c r="Z1486">
        <v>7.3614457835291676</v>
      </c>
      <c r="AA1486">
        <v>1.1803614260999999</v>
      </c>
      <c r="AB1486">
        <v>0.66982611708333328</v>
      </c>
      <c r="AC1486">
        <v>11.065971672275001</v>
      </c>
      <c r="AD1486">
        <v>0</v>
      </c>
      <c r="AE1486">
        <v>38.32457246755208</v>
      </c>
    </row>
    <row r="1487" spans="1:31" x14ac:dyDescent="0.25">
      <c r="A1487">
        <v>2135226</v>
      </c>
      <c r="B1487">
        <v>1</v>
      </c>
      <c r="C1487" t="s">
        <v>80</v>
      </c>
      <c r="D1487" t="s">
        <v>90</v>
      </c>
      <c r="E1487" t="s">
        <v>131</v>
      </c>
      <c r="F1487" t="s">
        <v>4544</v>
      </c>
      <c r="G1487" t="s">
        <v>152</v>
      </c>
      <c r="H1487" t="s">
        <v>134</v>
      </c>
      <c r="I1487" t="s">
        <v>135</v>
      </c>
      <c r="J1487" t="s">
        <v>136</v>
      </c>
      <c r="K1487" t="s">
        <v>137</v>
      </c>
      <c r="L1487" t="s">
        <v>4545</v>
      </c>
      <c r="M1487" t="s">
        <v>4546</v>
      </c>
      <c r="N1487">
        <v>2.4975000000000001</v>
      </c>
      <c r="O1487">
        <v>0</v>
      </c>
      <c r="P1487">
        <v>3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1.6794936601720332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1.6794936601720332</v>
      </c>
    </row>
    <row r="1488" spans="1:31" x14ac:dyDescent="0.25">
      <c r="A1488">
        <v>2135227</v>
      </c>
      <c r="B1488">
        <v>1</v>
      </c>
      <c r="C1488" t="s">
        <v>81</v>
      </c>
      <c r="D1488" t="s">
        <v>118</v>
      </c>
      <c r="E1488" t="s">
        <v>174</v>
      </c>
      <c r="F1488" t="s">
        <v>4547</v>
      </c>
      <c r="G1488" t="s">
        <v>187</v>
      </c>
      <c r="H1488" t="s">
        <v>134</v>
      </c>
      <c r="I1488" t="s">
        <v>135</v>
      </c>
      <c r="J1488" t="s">
        <v>136</v>
      </c>
      <c r="K1488" t="s">
        <v>137</v>
      </c>
      <c r="L1488" t="s">
        <v>4548</v>
      </c>
      <c r="M1488" t="s">
        <v>4549</v>
      </c>
      <c r="N1488">
        <v>2.6941666660000001</v>
      </c>
      <c r="O1488">
        <v>0</v>
      </c>
      <c r="P1488">
        <v>31</v>
      </c>
      <c r="Q1488">
        <v>0</v>
      </c>
      <c r="R1488">
        <v>0</v>
      </c>
      <c r="S1488">
        <v>0</v>
      </c>
      <c r="T1488">
        <v>5</v>
      </c>
      <c r="U1488">
        <v>0</v>
      </c>
      <c r="V1488">
        <v>0</v>
      </c>
      <c r="W1488">
        <v>0</v>
      </c>
      <c r="X1488">
        <v>12.534613498519599</v>
      </c>
      <c r="Y1488">
        <v>0</v>
      </c>
      <c r="Z1488">
        <v>0</v>
      </c>
      <c r="AA1488">
        <v>0</v>
      </c>
      <c r="AB1488">
        <v>3.94680267173965</v>
      </c>
      <c r="AC1488">
        <v>0</v>
      </c>
      <c r="AD1488">
        <v>0</v>
      </c>
      <c r="AE1488">
        <v>16.481416170259248</v>
      </c>
    </row>
    <row r="1489" spans="1:31" x14ac:dyDescent="0.25">
      <c r="A1489">
        <v>2135228</v>
      </c>
      <c r="B1489">
        <v>1</v>
      </c>
      <c r="C1489" t="s">
        <v>81</v>
      </c>
      <c r="D1489" t="s">
        <v>128</v>
      </c>
      <c r="E1489" t="s">
        <v>196</v>
      </c>
      <c r="F1489" t="s">
        <v>4027</v>
      </c>
      <c r="G1489" t="s">
        <v>142</v>
      </c>
      <c r="H1489" t="s">
        <v>143</v>
      </c>
      <c r="I1489" t="s">
        <v>135</v>
      </c>
      <c r="J1489" t="s">
        <v>136</v>
      </c>
      <c r="K1489" t="s">
        <v>137</v>
      </c>
      <c r="L1489" t="s">
        <v>4550</v>
      </c>
      <c r="M1489" t="s">
        <v>4551</v>
      </c>
      <c r="N1489">
        <v>1.635555555</v>
      </c>
      <c r="O1489">
        <v>6</v>
      </c>
      <c r="P1489">
        <v>1247</v>
      </c>
      <c r="Q1489">
        <v>21</v>
      </c>
      <c r="R1489">
        <v>16</v>
      </c>
      <c r="S1489">
        <v>11</v>
      </c>
      <c r="T1489">
        <v>88</v>
      </c>
      <c r="U1489">
        <v>0</v>
      </c>
      <c r="V1489">
        <v>0</v>
      </c>
      <c r="W1489">
        <v>2.8669188700213333</v>
      </c>
      <c r="X1489">
        <v>262.98378894407938</v>
      </c>
      <c r="Y1489">
        <v>183.72343973726171</v>
      </c>
      <c r="Z1489">
        <v>4.9808540560283987</v>
      </c>
      <c r="AA1489">
        <v>116.75979199584026</v>
      </c>
      <c r="AB1489">
        <v>38.630814339188738</v>
      </c>
      <c r="AC1489">
        <v>0</v>
      </c>
      <c r="AD1489">
        <v>0</v>
      </c>
      <c r="AE1489">
        <v>609.94560794241988</v>
      </c>
    </row>
    <row r="1490" spans="1:31" x14ac:dyDescent="0.25">
      <c r="A1490">
        <v>2135229</v>
      </c>
      <c r="B1490">
        <v>1</v>
      </c>
      <c r="C1490" t="s">
        <v>81</v>
      </c>
      <c r="D1490" t="s">
        <v>128</v>
      </c>
      <c r="E1490" t="s">
        <v>140</v>
      </c>
      <c r="F1490" t="s">
        <v>4350</v>
      </c>
      <c r="G1490" t="s">
        <v>142</v>
      </c>
      <c r="H1490" t="s">
        <v>143</v>
      </c>
      <c r="I1490" t="s">
        <v>135</v>
      </c>
      <c r="J1490" t="s">
        <v>136</v>
      </c>
      <c r="K1490" t="s">
        <v>137</v>
      </c>
      <c r="L1490" t="s">
        <v>4552</v>
      </c>
      <c r="M1490" t="s">
        <v>4553</v>
      </c>
      <c r="N1490">
        <v>1.3588888880000001</v>
      </c>
      <c r="O1490">
        <v>6</v>
      </c>
      <c r="P1490">
        <v>222</v>
      </c>
      <c r="Q1490">
        <v>30</v>
      </c>
      <c r="R1490">
        <v>17</v>
      </c>
      <c r="S1490">
        <v>3</v>
      </c>
      <c r="T1490">
        <v>11</v>
      </c>
      <c r="U1490">
        <v>1</v>
      </c>
      <c r="V1490">
        <v>0</v>
      </c>
      <c r="W1490">
        <v>2.5600017019455668</v>
      </c>
      <c r="X1490">
        <v>42.780690475735796</v>
      </c>
      <c r="Y1490">
        <v>7.5728164025916502</v>
      </c>
      <c r="Z1490">
        <v>6.6271906559756353</v>
      </c>
      <c r="AA1490">
        <v>389.60043010313041</v>
      </c>
      <c r="AB1490">
        <v>8.5488494154992019</v>
      </c>
      <c r="AC1490">
        <v>34.846517173399668</v>
      </c>
      <c r="AD1490">
        <v>0</v>
      </c>
      <c r="AE1490">
        <v>492.53649592827793</v>
      </c>
    </row>
    <row r="1491" spans="1:31" x14ac:dyDescent="0.25">
      <c r="A1491">
        <v>2135234</v>
      </c>
      <c r="B1491">
        <v>1</v>
      </c>
      <c r="C1491" t="s">
        <v>81</v>
      </c>
      <c r="D1491" t="s">
        <v>127</v>
      </c>
      <c r="E1491" t="s">
        <v>196</v>
      </c>
      <c r="F1491" t="s">
        <v>4554</v>
      </c>
      <c r="G1491" t="s">
        <v>142</v>
      </c>
      <c r="H1491" t="s">
        <v>143</v>
      </c>
      <c r="I1491" t="s">
        <v>135</v>
      </c>
      <c r="J1491" t="s">
        <v>136</v>
      </c>
      <c r="K1491" t="s">
        <v>137</v>
      </c>
      <c r="L1491" t="s">
        <v>4555</v>
      </c>
      <c r="M1491" t="s">
        <v>4556</v>
      </c>
      <c r="N1491">
        <v>2.3847222220000002</v>
      </c>
      <c r="O1491">
        <v>2</v>
      </c>
      <c r="P1491">
        <v>1266</v>
      </c>
      <c r="Q1491">
        <v>25</v>
      </c>
      <c r="R1491">
        <v>68</v>
      </c>
      <c r="S1491">
        <v>6</v>
      </c>
      <c r="T1491">
        <v>88</v>
      </c>
      <c r="U1491">
        <v>2</v>
      </c>
      <c r="V1491">
        <v>0</v>
      </c>
      <c r="W1491">
        <v>0.59984420218796675</v>
      </c>
      <c r="X1491">
        <v>420.95578860899525</v>
      </c>
      <c r="Y1491">
        <v>38.160972132008659</v>
      </c>
      <c r="Z1491">
        <v>37.876851220732142</v>
      </c>
      <c r="AA1491">
        <v>116.72395989432934</v>
      </c>
      <c r="AB1491">
        <v>80.605210280051082</v>
      </c>
      <c r="AC1491">
        <v>139.06846705800606</v>
      </c>
      <c r="AD1491">
        <v>0</v>
      </c>
      <c r="AE1491">
        <v>833.99109339631048</v>
      </c>
    </row>
    <row r="1492" spans="1:31" x14ac:dyDescent="0.25">
      <c r="A1492">
        <v>2135236</v>
      </c>
      <c r="B1492">
        <v>1</v>
      </c>
      <c r="C1492" t="s">
        <v>81</v>
      </c>
      <c r="D1492" t="s">
        <v>114</v>
      </c>
      <c r="E1492" t="s">
        <v>140</v>
      </c>
      <c r="F1492" t="s">
        <v>4557</v>
      </c>
      <c r="G1492" t="s">
        <v>142</v>
      </c>
      <c r="H1492" t="s">
        <v>143</v>
      </c>
      <c r="I1492" t="s">
        <v>135</v>
      </c>
      <c r="J1492" t="s">
        <v>136</v>
      </c>
      <c r="K1492" t="s">
        <v>137</v>
      </c>
      <c r="L1492" t="s">
        <v>4558</v>
      </c>
      <c r="M1492" t="s">
        <v>4559</v>
      </c>
      <c r="N1492">
        <v>0.44555555499999999</v>
      </c>
      <c r="O1492">
        <v>0</v>
      </c>
      <c r="P1492">
        <v>701</v>
      </c>
      <c r="Q1492">
        <v>1</v>
      </c>
      <c r="R1492">
        <v>17</v>
      </c>
      <c r="S1492">
        <v>2</v>
      </c>
      <c r="T1492">
        <v>70</v>
      </c>
      <c r="U1492">
        <v>0</v>
      </c>
      <c r="V1492">
        <v>0</v>
      </c>
      <c r="W1492">
        <v>0</v>
      </c>
      <c r="X1492">
        <v>29.331416787016725</v>
      </c>
      <c r="Y1492">
        <v>0.1980029164363</v>
      </c>
      <c r="Z1492">
        <v>0.79300072415466671</v>
      </c>
      <c r="AA1492">
        <v>13.590055879811104</v>
      </c>
      <c r="AB1492">
        <v>6.5059599192974993</v>
      </c>
      <c r="AC1492">
        <v>0</v>
      </c>
      <c r="AD1492">
        <v>0</v>
      </c>
      <c r="AE1492">
        <v>50.418436226716295</v>
      </c>
    </row>
    <row r="1493" spans="1:31" x14ac:dyDescent="0.25">
      <c r="A1493">
        <v>2135239</v>
      </c>
      <c r="B1493">
        <v>1</v>
      </c>
      <c r="C1493" t="s">
        <v>80</v>
      </c>
      <c r="D1493" t="s">
        <v>105</v>
      </c>
      <c r="E1493" t="s">
        <v>146</v>
      </c>
      <c r="F1493" t="s">
        <v>4560</v>
      </c>
      <c r="G1493" t="s">
        <v>167</v>
      </c>
      <c r="H1493" t="s">
        <v>143</v>
      </c>
      <c r="I1493" t="s">
        <v>135</v>
      </c>
      <c r="J1493" t="s">
        <v>136</v>
      </c>
      <c r="K1493" t="s">
        <v>137</v>
      </c>
      <c r="L1493" t="s">
        <v>4561</v>
      </c>
      <c r="M1493" t="s">
        <v>4562</v>
      </c>
      <c r="N1493">
        <v>1.4197222220000001</v>
      </c>
      <c r="O1493">
        <v>0</v>
      </c>
      <c r="P1493">
        <v>101</v>
      </c>
      <c r="Q1493">
        <v>0</v>
      </c>
      <c r="R1493">
        <v>22</v>
      </c>
      <c r="S1493">
        <v>0</v>
      </c>
      <c r="T1493">
        <v>9</v>
      </c>
      <c r="U1493">
        <v>0</v>
      </c>
      <c r="V1493">
        <v>0</v>
      </c>
      <c r="W1493">
        <v>0</v>
      </c>
      <c r="X1493">
        <v>24.211144257883113</v>
      </c>
      <c r="Y1493">
        <v>0</v>
      </c>
      <c r="Z1493">
        <v>3.8715897027633588</v>
      </c>
      <c r="AA1493">
        <v>0</v>
      </c>
      <c r="AB1493">
        <v>13.265956849762931</v>
      </c>
      <c r="AC1493">
        <v>0</v>
      </c>
      <c r="AD1493">
        <v>0</v>
      </c>
      <c r="AE1493">
        <v>41.348690810409401</v>
      </c>
    </row>
    <row r="1494" spans="1:31" x14ac:dyDescent="0.25">
      <c r="A1494">
        <v>2135243</v>
      </c>
      <c r="B1494">
        <v>1</v>
      </c>
      <c r="C1494" t="s">
        <v>80</v>
      </c>
      <c r="D1494" t="s">
        <v>110</v>
      </c>
      <c r="E1494" t="s">
        <v>174</v>
      </c>
      <c r="F1494" t="s">
        <v>4563</v>
      </c>
      <c r="G1494" t="s">
        <v>235</v>
      </c>
      <c r="H1494" t="s">
        <v>134</v>
      </c>
      <c r="I1494" t="s">
        <v>135</v>
      </c>
      <c r="J1494" t="s">
        <v>136</v>
      </c>
      <c r="K1494" t="s">
        <v>236</v>
      </c>
      <c r="L1494" t="s">
        <v>4564</v>
      </c>
      <c r="M1494" t="s">
        <v>4565</v>
      </c>
      <c r="N1494">
        <v>0.62533499999999997</v>
      </c>
      <c r="O1494">
        <v>0</v>
      </c>
      <c r="P1494">
        <v>86</v>
      </c>
      <c r="Q1494">
        <v>0</v>
      </c>
      <c r="R1494">
        <v>0</v>
      </c>
      <c r="S1494">
        <v>0</v>
      </c>
      <c r="T1494">
        <v>9</v>
      </c>
      <c r="U1494">
        <v>0</v>
      </c>
      <c r="V1494">
        <v>0</v>
      </c>
      <c r="W1494">
        <v>0</v>
      </c>
      <c r="X1494">
        <v>15.999284380533149</v>
      </c>
      <c r="Y1494">
        <v>0</v>
      </c>
      <c r="Z1494">
        <v>0</v>
      </c>
      <c r="AA1494">
        <v>0</v>
      </c>
      <c r="AB1494">
        <v>1.4320503619174507</v>
      </c>
      <c r="AC1494">
        <v>0</v>
      </c>
      <c r="AD1494">
        <v>0</v>
      </c>
      <c r="AE1494">
        <v>17.431334742450598</v>
      </c>
    </row>
    <row r="1495" spans="1:31" x14ac:dyDescent="0.25">
      <c r="A1495">
        <v>2135249</v>
      </c>
      <c r="B1495">
        <v>1</v>
      </c>
      <c r="C1495" t="s">
        <v>80</v>
      </c>
      <c r="D1495" t="s">
        <v>96</v>
      </c>
      <c r="E1495" t="s">
        <v>174</v>
      </c>
      <c r="F1495" t="s">
        <v>4566</v>
      </c>
      <c r="G1495" t="s">
        <v>538</v>
      </c>
      <c r="H1495" t="s">
        <v>134</v>
      </c>
      <c r="I1495" t="s">
        <v>135</v>
      </c>
      <c r="J1495" t="s">
        <v>136</v>
      </c>
      <c r="K1495" t="s">
        <v>236</v>
      </c>
      <c r="L1495" t="s">
        <v>4567</v>
      </c>
      <c r="M1495" t="s">
        <v>4568</v>
      </c>
      <c r="N1495">
        <v>4.8941666660000003</v>
      </c>
      <c r="O1495">
        <v>0</v>
      </c>
      <c r="P1495">
        <v>13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6.6947024407847993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6.6947024407847993</v>
      </c>
    </row>
    <row r="1496" spans="1:31" x14ac:dyDescent="0.25">
      <c r="A1496">
        <v>2135250</v>
      </c>
      <c r="B1496">
        <v>1</v>
      </c>
      <c r="C1496" t="s">
        <v>80</v>
      </c>
      <c r="D1496" t="s">
        <v>89</v>
      </c>
      <c r="E1496" t="s">
        <v>161</v>
      </c>
      <c r="F1496" t="s">
        <v>4569</v>
      </c>
      <c r="G1496" t="s">
        <v>235</v>
      </c>
      <c r="H1496" t="s">
        <v>134</v>
      </c>
      <c r="I1496" t="s">
        <v>135</v>
      </c>
      <c r="J1496" t="s">
        <v>136</v>
      </c>
      <c r="K1496" t="s">
        <v>236</v>
      </c>
      <c r="L1496" t="s">
        <v>4570</v>
      </c>
      <c r="M1496" t="s">
        <v>4571</v>
      </c>
      <c r="N1496">
        <v>4.483333333</v>
      </c>
      <c r="O1496">
        <v>0</v>
      </c>
      <c r="P1496">
        <v>393</v>
      </c>
      <c r="Q1496">
        <v>0</v>
      </c>
      <c r="R1496">
        <v>5</v>
      </c>
      <c r="S1496">
        <v>0</v>
      </c>
      <c r="T1496">
        <v>14</v>
      </c>
      <c r="U1496">
        <v>0</v>
      </c>
      <c r="V1496">
        <v>0</v>
      </c>
      <c r="W1496">
        <v>0</v>
      </c>
      <c r="X1496">
        <v>481.76518759403785</v>
      </c>
      <c r="Y1496">
        <v>0</v>
      </c>
      <c r="Z1496">
        <v>17.757078724633502</v>
      </c>
      <c r="AA1496">
        <v>0</v>
      </c>
      <c r="AB1496">
        <v>29.149431831044499</v>
      </c>
      <c r="AC1496">
        <v>0</v>
      </c>
      <c r="AD1496">
        <v>0</v>
      </c>
      <c r="AE1496">
        <v>528.67169814971589</v>
      </c>
    </row>
    <row r="1497" spans="1:31" x14ac:dyDescent="0.25">
      <c r="A1497">
        <v>2135251</v>
      </c>
      <c r="B1497">
        <v>1</v>
      </c>
      <c r="C1497" t="s">
        <v>80</v>
      </c>
      <c r="D1497" t="s">
        <v>105</v>
      </c>
      <c r="E1497" t="s">
        <v>131</v>
      </c>
      <c r="F1497" t="s">
        <v>4572</v>
      </c>
      <c r="G1497" t="s">
        <v>152</v>
      </c>
      <c r="H1497" t="s">
        <v>134</v>
      </c>
      <c r="I1497" t="s">
        <v>135</v>
      </c>
      <c r="J1497" t="s">
        <v>136</v>
      </c>
      <c r="K1497" t="s">
        <v>137</v>
      </c>
      <c r="L1497" t="s">
        <v>4573</v>
      </c>
      <c r="M1497" t="s">
        <v>4574</v>
      </c>
      <c r="N1497">
        <v>2.0505555549999999</v>
      </c>
      <c r="O1497">
        <v>0</v>
      </c>
      <c r="P1497">
        <v>2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1.4323037133976668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1.4323037133976668</v>
      </c>
    </row>
    <row r="1498" spans="1:31" x14ac:dyDescent="0.25">
      <c r="A1498">
        <v>2135253</v>
      </c>
      <c r="B1498">
        <v>1</v>
      </c>
      <c r="C1498" t="s">
        <v>80</v>
      </c>
      <c r="D1498" t="s">
        <v>104</v>
      </c>
      <c r="E1498" t="s">
        <v>140</v>
      </c>
      <c r="F1498" t="s">
        <v>4575</v>
      </c>
      <c r="G1498" t="s">
        <v>142</v>
      </c>
      <c r="H1498" t="s">
        <v>143</v>
      </c>
      <c r="I1498" t="s">
        <v>135</v>
      </c>
      <c r="J1498" t="s">
        <v>136</v>
      </c>
      <c r="K1498" t="s">
        <v>137</v>
      </c>
      <c r="L1498" t="s">
        <v>4576</v>
      </c>
      <c r="M1498" t="s">
        <v>4577</v>
      </c>
      <c r="N1498">
        <v>1.6225000000000001</v>
      </c>
      <c r="O1498">
        <v>19</v>
      </c>
      <c r="P1498">
        <v>79</v>
      </c>
      <c r="Q1498">
        <v>143</v>
      </c>
      <c r="R1498">
        <v>281</v>
      </c>
      <c r="S1498">
        <v>35</v>
      </c>
      <c r="T1498">
        <v>64</v>
      </c>
      <c r="U1498">
        <v>16</v>
      </c>
      <c r="V1498">
        <v>0</v>
      </c>
      <c r="W1498">
        <v>9.0654409092599995</v>
      </c>
      <c r="X1498">
        <v>27.339622072081557</v>
      </c>
      <c r="Y1498">
        <v>228.41280769290154</v>
      </c>
      <c r="Z1498">
        <v>65.117368019675993</v>
      </c>
      <c r="AA1498">
        <v>530.95315428246022</v>
      </c>
      <c r="AB1498">
        <v>137.73022455593946</v>
      </c>
      <c r="AC1498">
        <v>2910.1464841142019</v>
      </c>
      <c r="AD1498">
        <v>0</v>
      </c>
      <c r="AE1498">
        <v>3908.7651016465206</v>
      </c>
    </row>
    <row r="1499" spans="1:31" x14ac:dyDescent="0.25">
      <c r="A1499">
        <v>2135254</v>
      </c>
      <c r="B1499">
        <v>1</v>
      </c>
      <c r="C1499" t="s">
        <v>80</v>
      </c>
      <c r="D1499" t="s">
        <v>96</v>
      </c>
      <c r="E1499" t="s">
        <v>174</v>
      </c>
      <c r="F1499" t="s">
        <v>4578</v>
      </c>
      <c r="G1499" t="s">
        <v>538</v>
      </c>
      <c r="H1499" t="s">
        <v>134</v>
      </c>
      <c r="I1499" t="s">
        <v>135</v>
      </c>
      <c r="J1499" t="s">
        <v>136</v>
      </c>
      <c r="K1499" t="s">
        <v>236</v>
      </c>
      <c r="L1499" t="s">
        <v>4579</v>
      </c>
      <c r="M1499" t="s">
        <v>4571</v>
      </c>
      <c r="N1499">
        <v>4.0999999999999996</v>
      </c>
      <c r="O1499">
        <v>0</v>
      </c>
      <c r="P1499">
        <v>44</v>
      </c>
      <c r="Q1499">
        <v>0</v>
      </c>
      <c r="R1499">
        <v>1</v>
      </c>
      <c r="S1499">
        <v>0</v>
      </c>
      <c r="T1499">
        <v>3</v>
      </c>
      <c r="U1499">
        <v>0</v>
      </c>
      <c r="V1499">
        <v>0</v>
      </c>
      <c r="W1499">
        <v>0</v>
      </c>
      <c r="X1499">
        <v>130.88999425347302</v>
      </c>
      <c r="Y1499">
        <v>0</v>
      </c>
      <c r="Z1499">
        <v>7.2128331020000003</v>
      </c>
      <c r="AA1499">
        <v>0</v>
      </c>
      <c r="AB1499">
        <v>30.481603887350001</v>
      </c>
      <c r="AC1499">
        <v>0</v>
      </c>
      <c r="AD1499">
        <v>0</v>
      </c>
      <c r="AE1499">
        <v>168.584431242823</v>
      </c>
    </row>
    <row r="1500" spans="1:31" x14ac:dyDescent="0.25">
      <c r="A1500">
        <v>2135256</v>
      </c>
      <c r="B1500">
        <v>1</v>
      </c>
      <c r="C1500" t="s">
        <v>80</v>
      </c>
      <c r="D1500" t="s">
        <v>93</v>
      </c>
      <c r="E1500" t="s">
        <v>196</v>
      </c>
      <c r="F1500" t="s">
        <v>4580</v>
      </c>
      <c r="G1500" t="s">
        <v>142</v>
      </c>
      <c r="H1500" t="s">
        <v>143</v>
      </c>
      <c r="I1500" t="s">
        <v>135</v>
      </c>
      <c r="J1500" t="s">
        <v>136</v>
      </c>
      <c r="K1500" t="s">
        <v>137</v>
      </c>
      <c r="L1500" t="s">
        <v>4581</v>
      </c>
      <c r="M1500" t="s">
        <v>4582</v>
      </c>
      <c r="N1500">
        <v>0.51194444400000005</v>
      </c>
      <c r="O1500">
        <v>2</v>
      </c>
      <c r="P1500">
        <v>347</v>
      </c>
      <c r="Q1500">
        <v>19</v>
      </c>
      <c r="R1500">
        <v>70</v>
      </c>
      <c r="S1500">
        <v>5</v>
      </c>
      <c r="T1500">
        <v>72</v>
      </c>
      <c r="U1500">
        <v>0</v>
      </c>
      <c r="V1500">
        <v>0</v>
      </c>
      <c r="W1500">
        <v>0.34747379718299998</v>
      </c>
      <c r="X1500">
        <v>37.508098126899903</v>
      </c>
      <c r="Y1500">
        <v>31.944657838002232</v>
      </c>
      <c r="Z1500">
        <v>83.511998582306077</v>
      </c>
      <c r="AA1500">
        <v>1.9077626905097331</v>
      </c>
      <c r="AB1500">
        <v>40.449722581119822</v>
      </c>
      <c r="AC1500">
        <v>0</v>
      </c>
      <c r="AD1500">
        <v>0</v>
      </c>
      <c r="AE1500">
        <v>195.66971361602077</v>
      </c>
    </row>
    <row r="1501" spans="1:31" x14ac:dyDescent="0.25">
      <c r="A1501">
        <v>2135264</v>
      </c>
      <c r="B1501">
        <v>1</v>
      </c>
      <c r="C1501" t="s">
        <v>80</v>
      </c>
      <c r="D1501" t="s">
        <v>100</v>
      </c>
      <c r="E1501" t="s">
        <v>140</v>
      </c>
      <c r="F1501" t="s">
        <v>4190</v>
      </c>
      <c r="G1501" t="s">
        <v>142</v>
      </c>
      <c r="H1501" t="s">
        <v>143</v>
      </c>
      <c r="I1501" t="s">
        <v>135</v>
      </c>
      <c r="J1501" t="s">
        <v>136</v>
      </c>
      <c r="K1501" t="s">
        <v>137</v>
      </c>
      <c r="L1501" t="s">
        <v>4583</v>
      </c>
      <c r="M1501" t="s">
        <v>4584</v>
      </c>
      <c r="N1501">
        <v>1.213333333</v>
      </c>
      <c r="O1501">
        <v>1</v>
      </c>
      <c r="P1501">
        <v>337</v>
      </c>
      <c r="Q1501">
        <v>146</v>
      </c>
      <c r="R1501">
        <v>187</v>
      </c>
      <c r="S1501">
        <v>6</v>
      </c>
      <c r="T1501">
        <v>36</v>
      </c>
      <c r="U1501">
        <v>1</v>
      </c>
      <c r="V1501">
        <v>0</v>
      </c>
      <c r="W1501">
        <v>0.58445530343200003</v>
      </c>
      <c r="X1501">
        <v>110.20715777536745</v>
      </c>
      <c r="Y1501">
        <v>280.93236328926196</v>
      </c>
      <c r="Z1501">
        <v>91.567937278322844</v>
      </c>
      <c r="AA1501">
        <v>114.1055184568</v>
      </c>
      <c r="AB1501">
        <v>29.291231451308672</v>
      </c>
      <c r="AC1501">
        <v>129.61248045688799</v>
      </c>
      <c r="AD1501">
        <v>0</v>
      </c>
      <c r="AE1501">
        <v>756.30114401138098</v>
      </c>
    </row>
    <row r="1502" spans="1:31" x14ac:dyDescent="0.25">
      <c r="A1502">
        <v>2135265</v>
      </c>
      <c r="B1502">
        <v>1</v>
      </c>
      <c r="C1502" t="s">
        <v>80</v>
      </c>
      <c r="D1502" t="s">
        <v>103</v>
      </c>
      <c r="E1502" t="s">
        <v>131</v>
      </c>
      <c r="F1502" t="s">
        <v>4585</v>
      </c>
      <c r="G1502" t="s">
        <v>133</v>
      </c>
      <c r="H1502" t="s">
        <v>134</v>
      </c>
      <c r="I1502" t="s">
        <v>135</v>
      </c>
      <c r="J1502" t="s">
        <v>136</v>
      </c>
      <c r="K1502" t="s">
        <v>137</v>
      </c>
      <c r="L1502" t="s">
        <v>4586</v>
      </c>
      <c r="M1502" t="s">
        <v>4587</v>
      </c>
      <c r="N1502">
        <v>5.0461111110000001</v>
      </c>
      <c r="O1502">
        <v>0</v>
      </c>
      <c r="P1502">
        <v>2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1.7422799002196998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1.7422799002196998</v>
      </c>
    </row>
    <row r="1503" spans="1:31" x14ac:dyDescent="0.25">
      <c r="A1503">
        <v>2135266</v>
      </c>
      <c r="B1503">
        <v>1</v>
      </c>
      <c r="C1503" t="s">
        <v>81</v>
      </c>
      <c r="D1503" t="s">
        <v>128</v>
      </c>
      <c r="E1503" t="s">
        <v>131</v>
      </c>
      <c r="F1503" t="s">
        <v>4588</v>
      </c>
      <c r="G1503" t="s">
        <v>152</v>
      </c>
      <c r="H1503" t="s">
        <v>134</v>
      </c>
      <c r="I1503" t="s">
        <v>135</v>
      </c>
      <c r="J1503" t="s">
        <v>136</v>
      </c>
      <c r="K1503" t="s">
        <v>137</v>
      </c>
      <c r="L1503" t="s">
        <v>4589</v>
      </c>
      <c r="M1503" t="s">
        <v>4590</v>
      </c>
      <c r="N1503">
        <v>4.5255555550000004</v>
      </c>
      <c r="O1503">
        <v>0</v>
      </c>
      <c r="P1503">
        <v>1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0.77923464800648334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0.77923464800648334</v>
      </c>
    </row>
    <row r="1504" spans="1:31" x14ac:dyDescent="0.25">
      <c r="A1504">
        <v>2135268</v>
      </c>
      <c r="B1504">
        <v>1</v>
      </c>
      <c r="C1504" t="s">
        <v>81</v>
      </c>
      <c r="D1504" t="s">
        <v>112</v>
      </c>
      <c r="E1504" t="s">
        <v>131</v>
      </c>
      <c r="F1504" t="s">
        <v>4591</v>
      </c>
      <c r="G1504" t="s">
        <v>171</v>
      </c>
      <c r="H1504" t="s">
        <v>134</v>
      </c>
      <c r="I1504" t="s">
        <v>135</v>
      </c>
      <c r="J1504" t="s">
        <v>136</v>
      </c>
      <c r="K1504" t="s">
        <v>137</v>
      </c>
      <c r="L1504" t="s">
        <v>4592</v>
      </c>
      <c r="M1504" t="s">
        <v>4593</v>
      </c>
      <c r="N1504">
        <v>1.478888888</v>
      </c>
      <c r="O1504">
        <v>0</v>
      </c>
      <c r="P1504">
        <v>1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0.18660553855661666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0.18660553855661666</v>
      </c>
    </row>
    <row r="1505" spans="1:31" x14ac:dyDescent="0.25">
      <c r="A1505">
        <v>2135270</v>
      </c>
      <c r="B1505">
        <v>1</v>
      </c>
      <c r="C1505" t="s">
        <v>80</v>
      </c>
      <c r="D1505" t="s">
        <v>84</v>
      </c>
      <c r="E1505" t="s">
        <v>196</v>
      </c>
      <c r="F1505" t="s">
        <v>4594</v>
      </c>
      <c r="G1505" t="s">
        <v>142</v>
      </c>
      <c r="H1505" t="s">
        <v>143</v>
      </c>
      <c r="I1505" t="s">
        <v>135</v>
      </c>
      <c r="J1505" t="s">
        <v>136</v>
      </c>
      <c r="K1505" t="s">
        <v>137</v>
      </c>
      <c r="L1505" t="s">
        <v>4595</v>
      </c>
      <c r="M1505" t="s">
        <v>4596</v>
      </c>
      <c r="N1505">
        <v>0.144166666</v>
      </c>
      <c r="O1505">
        <v>3</v>
      </c>
      <c r="P1505">
        <v>250</v>
      </c>
      <c r="Q1505">
        <v>11</v>
      </c>
      <c r="R1505">
        <v>120</v>
      </c>
      <c r="S1505">
        <v>19</v>
      </c>
      <c r="T1505">
        <v>66</v>
      </c>
      <c r="U1505">
        <v>1</v>
      </c>
      <c r="V1505">
        <v>0</v>
      </c>
      <c r="W1505">
        <v>0.38081960255835001</v>
      </c>
      <c r="X1505">
        <v>10.371105496085475</v>
      </c>
      <c r="Y1505">
        <v>2.0682062334153004</v>
      </c>
      <c r="Z1505">
        <v>6.1520859956628753</v>
      </c>
      <c r="AA1505">
        <v>20.340760000822801</v>
      </c>
      <c r="AB1505">
        <v>9.2620447163736159</v>
      </c>
      <c r="AC1505">
        <v>19.716192362536251</v>
      </c>
      <c r="AD1505">
        <v>0</v>
      </c>
      <c r="AE1505">
        <v>68.291214407454675</v>
      </c>
    </row>
    <row r="1506" spans="1:31" x14ac:dyDescent="0.25">
      <c r="A1506">
        <v>2135271</v>
      </c>
      <c r="B1506">
        <v>1</v>
      </c>
      <c r="C1506" t="s">
        <v>80</v>
      </c>
      <c r="D1506" t="s">
        <v>94</v>
      </c>
      <c r="E1506" t="s">
        <v>174</v>
      </c>
      <c r="F1506" t="s">
        <v>4597</v>
      </c>
      <c r="G1506" t="s">
        <v>384</v>
      </c>
      <c r="H1506" t="s">
        <v>134</v>
      </c>
      <c r="I1506" t="s">
        <v>135</v>
      </c>
      <c r="J1506" t="s">
        <v>136</v>
      </c>
      <c r="K1506" t="s">
        <v>137</v>
      </c>
      <c r="L1506" t="s">
        <v>4598</v>
      </c>
      <c r="M1506" t="s">
        <v>4599</v>
      </c>
      <c r="N1506">
        <v>2.2430555550000002</v>
      </c>
      <c r="O1506">
        <v>0</v>
      </c>
      <c r="P1506">
        <v>7</v>
      </c>
      <c r="Q1506">
        <v>0</v>
      </c>
      <c r="R1506">
        <v>16</v>
      </c>
      <c r="S1506">
        <v>0</v>
      </c>
      <c r="T1506">
        <v>1</v>
      </c>
      <c r="U1506">
        <v>0</v>
      </c>
      <c r="V1506">
        <v>0</v>
      </c>
      <c r="W1506">
        <v>0</v>
      </c>
      <c r="X1506">
        <v>1.0807182678691665</v>
      </c>
      <c r="Y1506">
        <v>0</v>
      </c>
      <c r="Z1506">
        <v>6.8472295416299991</v>
      </c>
      <c r="AA1506">
        <v>0</v>
      </c>
      <c r="AB1506">
        <v>3.482036924195556</v>
      </c>
      <c r="AC1506">
        <v>0</v>
      </c>
      <c r="AD1506">
        <v>0</v>
      </c>
      <c r="AE1506">
        <v>11.409984733694722</v>
      </c>
    </row>
    <row r="1507" spans="1:31" x14ac:dyDescent="0.25">
      <c r="A1507">
        <v>2135272</v>
      </c>
      <c r="B1507">
        <v>1</v>
      </c>
      <c r="C1507" t="s">
        <v>80</v>
      </c>
      <c r="D1507" t="s">
        <v>82</v>
      </c>
      <c r="E1507" t="s">
        <v>131</v>
      </c>
      <c r="F1507" t="s">
        <v>4600</v>
      </c>
      <c r="G1507" t="s">
        <v>133</v>
      </c>
      <c r="H1507" t="s">
        <v>134</v>
      </c>
      <c r="I1507" t="s">
        <v>135</v>
      </c>
      <c r="J1507" t="s">
        <v>136</v>
      </c>
      <c r="K1507" t="s">
        <v>137</v>
      </c>
      <c r="L1507" t="s">
        <v>4601</v>
      </c>
      <c r="M1507" t="s">
        <v>4602</v>
      </c>
      <c r="N1507">
        <v>1.9230555549999999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1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0.37384770803806672</v>
      </c>
      <c r="AC1507">
        <v>0</v>
      </c>
      <c r="AD1507">
        <v>0</v>
      </c>
      <c r="AE1507">
        <v>0.37384770803806672</v>
      </c>
    </row>
    <row r="1508" spans="1:31" x14ac:dyDescent="0.25">
      <c r="A1508">
        <v>2135275</v>
      </c>
      <c r="B1508">
        <v>1</v>
      </c>
      <c r="C1508" t="s">
        <v>80</v>
      </c>
      <c r="D1508" t="s">
        <v>82</v>
      </c>
      <c r="E1508" t="s">
        <v>206</v>
      </c>
      <c r="F1508" t="s">
        <v>4603</v>
      </c>
      <c r="G1508" t="s">
        <v>187</v>
      </c>
      <c r="H1508" t="s">
        <v>134</v>
      </c>
      <c r="I1508" t="s">
        <v>135</v>
      </c>
      <c r="J1508" t="s">
        <v>136</v>
      </c>
      <c r="K1508" t="s">
        <v>137</v>
      </c>
      <c r="L1508" t="s">
        <v>4604</v>
      </c>
      <c r="M1508" t="s">
        <v>4605</v>
      </c>
      <c r="N1508">
        <v>3.7847222220000001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4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9.3331941963888312</v>
      </c>
      <c r="AC1508">
        <v>0</v>
      </c>
      <c r="AD1508">
        <v>0</v>
      </c>
      <c r="AE1508">
        <v>9.3331941963888312</v>
      </c>
    </row>
    <row r="1509" spans="1:31" x14ac:dyDescent="0.25">
      <c r="A1509">
        <v>2135276</v>
      </c>
      <c r="B1509">
        <v>1</v>
      </c>
      <c r="C1509" t="s">
        <v>80</v>
      </c>
      <c r="D1509" t="s">
        <v>101</v>
      </c>
      <c r="E1509" t="s">
        <v>196</v>
      </c>
      <c r="F1509" t="s">
        <v>4606</v>
      </c>
      <c r="G1509" t="s">
        <v>142</v>
      </c>
      <c r="H1509" t="s">
        <v>143</v>
      </c>
      <c r="I1509" t="s">
        <v>135</v>
      </c>
      <c r="J1509" t="s">
        <v>136</v>
      </c>
      <c r="K1509" t="s">
        <v>137</v>
      </c>
      <c r="L1509" t="s">
        <v>4607</v>
      </c>
      <c r="M1509" t="s">
        <v>4608</v>
      </c>
      <c r="N1509">
        <v>0.68416666599999998</v>
      </c>
      <c r="O1509">
        <v>5</v>
      </c>
      <c r="P1509">
        <v>1937</v>
      </c>
      <c r="Q1509">
        <v>2</v>
      </c>
      <c r="R1509">
        <v>65</v>
      </c>
      <c r="S1509">
        <v>12</v>
      </c>
      <c r="T1509">
        <v>212</v>
      </c>
      <c r="U1509">
        <v>1</v>
      </c>
      <c r="V1509">
        <v>1</v>
      </c>
      <c r="W1509">
        <v>1.609014265796</v>
      </c>
      <c r="X1509">
        <v>343.05341812581486</v>
      </c>
      <c r="Y1509">
        <v>8.7530470695790843</v>
      </c>
      <c r="Z1509">
        <v>11.201666658824431</v>
      </c>
      <c r="AA1509">
        <v>83.061455189232802</v>
      </c>
      <c r="AB1509">
        <v>167.12858296150628</v>
      </c>
      <c r="AC1509">
        <v>21.466496466761249</v>
      </c>
      <c r="AD1509">
        <v>0.63121267250015833</v>
      </c>
      <c r="AE1509">
        <v>636.90489341001489</v>
      </c>
    </row>
    <row r="1510" spans="1:31" x14ac:dyDescent="0.25">
      <c r="A1510">
        <v>2135277</v>
      </c>
      <c r="B1510">
        <v>1</v>
      </c>
      <c r="C1510" t="s">
        <v>80</v>
      </c>
      <c r="D1510" t="s">
        <v>85</v>
      </c>
      <c r="E1510" t="s">
        <v>174</v>
      </c>
      <c r="F1510" t="s">
        <v>4609</v>
      </c>
      <c r="G1510" t="s">
        <v>235</v>
      </c>
      <c r="H1510" t="s">
        <v>134</v>
      </c>
      <c r="I1510" t="s">
        <v>135</v>
      </c>
      <c r="J1510" t="s">
        <v>136</v>
      </c>
      <c r="K1510" t="s">
        <v>236</v>
      </c>
      <c r="L1510" t="s">
        <v>4610</v>
      </c>
      <c r="M1510" t="s">
        <v>4611</v>
      </c>
      <c r="N1510">
        <v>1.8226424999999999</v>
      </c>
      <c r="O1510">
        <v>0</v>
      </c>
      <c r="P1510">
        <v>74</v>
      </c>
      <c r="Q1510">
        <v>0</v>
      </c>
      <c r="R1510">
        <v>0</v>
      </c>
      <c r="S1510">
        <v>0</v>
      </c>
      <c r="T1510">
        <v>9</v>
      </c>
      <c r="U1510">
        <v>0</v>
      </c>
      <c r="V1510">
        <v>0</v>
      </c>
      <c r="W1510">
        <v>0</v>
      </c>
      <c r="X1510">
        <v>36.481330149667336</v>
      </c>
      <c r="Y1510">
        <v>0</v>
      </c>
      <c r="Z1510">
        <v>0</v>
      </c>
      <c r="AA1510">
        <v>0</v>
      </c>
      <c r="AB1510">
        <v>39.809079766131433</v>
      </c>
      <c r="AC1510">
        <v>0</v>
      </c>
      <c r="AD1510">
        <v>0</v>
      </c>
      <c r="AE1510">
        <v>76.290409915798762</v>
      </c>
    </row>
    <row r="1511" spans="1:31" x14ac:dyDescent="0.25">
      <c r="A1511">
        <v>2135279</v>
      </c>
      <c r="B1511">
        <v>1</v>
      </c>
      <c r="C1511" t="s">
        <v>80</v>
      </c>
      <c r="D1511" t="s">
        <v>100</v>
      </c>
      <c r="E1511" t="s">
        <v>131</v>
      </c>
      <c r="F1511" t="s">
        <v>4612</v>
      </c>
      <c r="G1511" t="s">
        <v>231</v>
      </c>
      <c r="H1511" t="s">
        <v>134</v>
      </c>
      <c r="I1511" t="s">
        <v>135</v>
      </c>
      <c r="J1511" t="s">
        <v>136</v>
      </c>
      <c r="K1511" t="s">
        <v>137</v>
      </c>
      <c r="L1511" t="s">
        <v>4613</v>
      </c>
      <c r="M1511" t="s">
        <v>4614</v>
      </c>
      <c r="N1511">
        <v>1.7438888880000001</v>
      </c>
      <c r="O1511">
        <v>0</v>
      </c>
      <c r="P1511">
        <v>3</v>
      </c>
      <c r="Q1511">
        <v>0</v>
      </c>
      <c r="R1511">
        <v>0</v>
      </c>
      <c r="S1511">
        <v>0</v>
      </c>
      <c r="T1511">
        <v>1</v>
      </c>
      <c r="U1511">
        <v>0</v>
      </c>
      <c r="V1511">
        <v>0</v>
      </c>
      <c r="W1511">
        <v>0</v>
      </c>
      <c r="X1511">
        <v>2.2358575672472001</v>
      </c>
      <c r="Y1511">
        <v>0</v>
      </c>
      <c r="Z1511">
        <v>0</v>
      </c>
      <c r="AA1511">
        <v>0</v>
      </c>
      <c r="AB1511">
        <v>0.1085072290278</v>
      </c>
      <c r="AC1511">
        <v>0</v>
      </c>
      <c r="AD1511">
        <v>0</v>
      </c>
      <c r="AE1511">
        <v>2.3443647962750003</v>
      </c>
    </row>
    <row r="1512" spans="1:31" x14ac:dyDescent="0.25">
      <c r="A1512">
        <v>2135284</v>
      </c>
      <c r="B1512">
        <v>1</v>
      </c>
      <c r="C1512" t="s">
        <v>80</v>
      </c>
      <c r="D1512" t="s">
        <v>97</v>
      </c>
      <c r="E1512" t="s">
        <v>131</v>
      </c>
      <c r="F1512" t="s">
        <v>4615</v>
      </c>
      <c r="G1512" t="s">
        <v>439</v>
      </c>
      <c r="H1512" t="s">
        <v>134</v>
      </c>
      <c r="I1512" t="s">
        <v>135</v>
      </c>
      <c r="J1512" t="s">
        <v>136</v>
      </c>
      <c r="K1512" t="s">
        <v>137</v>
      </c>
      <c r="L1512" t="s">
        <v>4616</v>
      </c>
      <c r="M1512" t="s">
        <v>4617</v>
      </c>
      <c r="N1512">
        <v>2.403611111</v>
      </c>
      <c r="O1512">
        <v>0</v>
      </c>
      <c r="P1512">
        <v>1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0.36399493760159995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0.36399493760159995</v>
      </c>
    </row>
    <row r="1513" spans="1:31" x14ac:dyDescent="0.25">
      <c r="A1513">
        <v>2135285</v>
      </c>
      <c r="B1513">
        <v>1</v>
      </c>
      <c r="C1513" t="s">
        <v>81</v>
      </c>
      <c r="D1513" t="s">
        <v>126</v>
      </c>
      <c r="E1513" t="s">
        <v>146</v>
      </c>
      <c r="F1513" t="s">
        <v>1003</v>
      </c>
      <c r="G1513" t="s">
        <v>142</v>
      </c>
      <c r="H1513" t="s">
        <v>143</v>
      </c>
      <c r="I1513" t="s">
        <v>148</v>
      </c>
      <c r="J1513" t="s">
        <v>136</v>
      </c>
      <c r="K1513" t="s">
        <v>137</v>
      </c>
      <c r="L1513" t="s">
        <v>4618</v>
      </c>
      <c r="M1513" t="s">
        <v>4619</v>
      </c>
      <c r="N1513">
        <v>7.2222220000000004E-3</v>
      </c>
      <c r="O1513">
        <v>1</v>
      </c>
      <c r="P1513">
        <v>552</v>
      </c>
      <c r="Q1513">
        <v>21</v>
      </c>
      <c r="R1513">
        <v>153</v>
      </c>
      <c r="S1513">
        <v>5</v>
      </c>
      <c r="T1513">
        <v>32</v>
      </c>
      <c r="U1513">
        <v>0</v>
      </c>
      <c r="V1513">
        <v>0</v>
      </c>
      <c r="W1513">
        <v>2.8122230461000001E-3</v>
      </c>
      <c r="X1513">
        <v>0.38462353894206663</v>
      </c>
      <c r="Y1513">
        <v>0.42598114788493335</v>
      </c>
      <c r="Z1513">
        <v>8.235328335303338E-2</v>
      </c>
      <c r="AA1513">
        <v>0.25338455684360001</v>
      </c>
      <c r="AB1513">
        <v>7.7213505348705552E-2</v>
      </c>
      <c r="AC1513">
        <v>0</v>
      </c>
      <c r="AD1513">
        <v>0</v>
      </c>
      <c r="AE1513">
        <v>1.226368255418439</v>
      </c>
    </row>
    <row r="1514" spans="1:31" x14ac:dyDescent="0.25">
      <c r="A1514">
        <v>2135289</v>
      </c>
      <c r="B1514">
        <v>1</v>
      </c>
      <c r="C1514" t="s">
        <v>80</v>
      </c>
      <c r="D1514" t="s">
        <v>97</v>
      </c>
      <c r="E1514" t="s">
        <v>131</v>
      </c>
      <c r="F1514" t="s">
        <v>4620</v>
      </c>
      <c r="G1514" t="s">
        <v>152</v>
      </c>
      <c r="H1514" t="s">
        <v>134</v>
      </c>
      <c r="I1514" t="s">
        <v>135</v>
      </c>
      <c r="J1514" t="s">
        <v>136</v>
      </c>
      <c r="K1514" t="s">
        <v>137</v>
      </c>
      <c r="L1514" t="s">
        <v>4621</v>
      </c>
      <c r="M1514" t="s">
        <v>4622</v>
      </c>
      <c r="N1514">
        <v>7.1638888879999998</v>
      </c>
      <c r="O1514">
        <v>0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1.1325297291666667E-3</v>
      </c>
      <c r="AA1514">
        <v>0</v>
      </c>
      <c r="AB1514">
        <v>0</v>
      </c>
      <c r="AC1514">
        <v>0</v>
      </c>
      <c r="AD1514">
        <v>0</v>
      </c>
      <c r="AE1514">
        <v>1.1325297291666667E-3</v>
      </c>
    </row>
    <row r="1515" spans="1:31" x14ac:dyDescent="0.25">
      <c r="A1515">
        <v>2135296</v>
      </c>
      <c r="B1515">
        <v>1</v>
      </c>
      <c r="C1515" t="s">
        <v>80</v>
      </c>
      <c r="D1515" t="s">
        <v>93</v>
      </c>
      <c r="E1515" t="s">
        <v>131</v>
      </c>
      <c r="F1515" t="s">
        <v>4623</v>
      </c>
      <c r="G1515" t="s">
        <v>152</v>
      </c>
      <c r="H1515" t="s">
        <v>134</v>
      </c>
      <c r="I1515" t="s">
        <v>135</v>
      </c>
      <c r="J1515" t="s">
        <v>136</v>
      </c>
      <c r="K1515" t="s">
        <v>137</v>
      </c>
      <c r="L1515" t="s">
        <v>4624</v>
      </c>
      <c r="M1515" t="s">
        <v>4625</v>
      </c>
      <c r="N1515">
        <v>4.523055555</v>
      </c>
      <c r="O1515">
        <v>0</v>
      </c>
      <c r="P1515">
        <v>1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0.86826494786781672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0.86826494786781672</v>
      </c>
    </row>
    <row r="1516" spans="1:31" x14ac:dyDescent="0.25">
      <c r="A1516">
        <v>2135300</v>
      </c>
      <c r="B1516">
        <v>1</v>
      </c>
      <c r="C1516" t="s">
        <v>80</v>
      </c>
      <c r="D1516" t="s">
        <v>96</v>
      </c>
      <c r="E1516" t="s">
        <v>174</v>
      </c>
      <c r="F1516" t="s">
        <v>4626</v>
      </c>
      <c r="G1516" t="s">
        <v>163</v>
      </c>
      <c r="H1516" t="s">
        <v>134</v>
      </c>
      <c r="I1516" t="s">
        <v>135</v>
      </c>
      <c r="J1516" t="s">
        <v>136</v>
      </c>
      <c r="K1516" t="s">
        <v>137</v>
      </c>
      <c r="L1516" t="s">
        <v>4627</v>
      </c>
      <c r="M1516" t="s">
        <v>4628</v>
      </c>
      <c r="N1516">
        <v>1.241944444</v>
      </c>
      <c r="O1516">
        <v>0</v>
      </c>
      <c r="P1516">
        <v>67</v>
      </c>
      <c r="Q1516">
        <v>0</v>
      </c>
      <c r="R1516">
        <v>0</v>
      </c>
      <c r="S1516">
        <v>0</v>
      </c>
      <c r="T1516">
        <v>8</v>
      </c>
      <c r="U1516">
        <v>0</v>
      </c>
      <c r="V1516">
        <v>0</v>
      </c>
      <c r="W1516">
        <v>0</v>
      </c>
      <c r="X1516">
        <v>24.005865500440951</v>
      </c>
      <c r="Y1516">
        <v>0</v>
      </c>
      <c r="Z1516">
        <v>0</v>
      </c>
      <c r="AA1516">
        <v>0</v>
      </c>
      <c r="AB1516">
        <v>0.47416277406230001</v>
      </c>
      <c r="AC1516">
        <v>0</v>
      </c>
      <c r="AD1516">
        <v>0</v>
      </c>
      <c r="AE1516">
        <v>24.480028274503251</v>
      </c>
    </row>
    <row r="1517" spans="1:31" x14ac:dyDescent="0.25">
      <c r="A1517">
        <v>2135302</v>
      </c>
      <c r="B1517">
        <v>1</v>
      </c>
      <c r="C1517" t="s">
        <v>80</v>
      </c>
      <c r="D1517" t="s">
        <v>98</v>
      </c>
      <c r="E1517" t="s">
        <v>131</v>
      </c>
      <c r="F1517" t="s">
        <v>4629</v>
      </c>
      <c r="G1517" t="s">
        <v>152</v>
      </c>
      <c r="H1517" t="s">
        <v>134</v>
      </c>
      <c r="I1517" t="s">
        <v>135</v>
      </c>
      <c r="J1517" t="s">
        <v>136</v>
      </c>
      <c r="K1517" t="s">
        <v>137</v>
      </c>
      <c r="L1517" t="s">
        <v>4630</v>
      </c>
      <c r="M1517" t="s">
        <v>4631</v>
      </c>
      <c r="N1517">
        <v>5.1050000000000004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1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0.91070708380189991</v>
      </c>
      <c r="AC1517">
        <v>0</v>
      </c>
      <c r="AD1517">
        <v>0</v>
      </c>
      <c r="AE1517">
        <v>0.91070708380189991</v>
      </c>
    </row>
    <row r="1518" spans="1:31" x14ac:dyDescent="0.25">
      <c r="A1518">
        <v>2135303</v>
      </c>
      <c r="B1518">
        <v>1</v>
      </c>
      <c r="C1518" t="s">
        <v>80</v>
      </c>
      <c r="D1518" t="s">
        <v>98</v>
      </c>
      <c r="E1518" t="s">
        <v>131</v>
      </c>
      <c r="F1518" t="s">
        <v>4632</v>
      </c>
      <c r="G1518" t="s">
        <v>171</v>
      </c>
      <c r="H1518" t="s">
        <v>134</v>
      </c>
      <c r="I1518" t="s">
        <v>135</v>
      </c>
      <c r="J1518" t="s">
        <v>136</v>
      </c>
      <c r="K1518" t="s">
        <v>137</v>
      </c>
      <c r="L1518" t="s">
        <v>4633</v>
      </c>
      <c r="M1518" t="s">
        <v>4634</v>
      </c>
      <c r="N1518">
        <v>2.8455555549999998</v>
      </c>
      <c r="O1518">
        <v>0</v>
      </c>
      <c r="P1518">
        <v>1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6.3805311756000002E-2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6.3805311756000002E-2</v>
      </c>
    </row>
    <row r="1519" spans="1:31" x14ac:dyDescent="0.25">
      <c r="A1519">
        <v>2135304</v>
      </c>
      <c r="B1519">
        <v>1</v>
      </c>
      <c r="C1519" t="s">
        <v>81</v>
      </c>
      <c r="D1519" t="s">
        <v>127</v>
      </c>
      <c r="E1519" t="s">
        <v>196</v>
      </c>
      <c r="F1519" t="s">
        <v>892</v>
      </c>
      <c r="G1519" t="s">
        <v>142</v>
      </c>
      <c r="H1519" t="s">
        <v>143</v>
      </c>
      <c r="I1519" t="s">
        <v>135</v>
      </c>
      <c r="J1519" t="s">
        <v>136</v>
      </c>
      <c r="K1519" t="s">
        <v>137</v>
      </c>
      <c r="L1519" t="s">
        <v>4635</v>
      </c>
      <c r="M1519" t="s">
        <v>4636</v>
      </c>
      <c r="N1519">
        <v>3.1891666660000002</v>
      </c>
      <c r="O1519">
        <v>0</v>
      </c>
      <c r="P1519">
        <v>0</v>
      </c>
      <c r="Q1519">
        <v>8</v>
      </c>
      <c r="R1519">
        <v>18</v>
      </c>
      <c r="S1519">
        <v>7</v>
      </c>
      <c r="T1519">
        <v>1</v>
      </c>
      <c r="U1519">
        <v>3</v>
      </c>
      <c r="V1519">
        <v>0</v>
      </c>
      <c r="W1519">
        <v>0</v>
      </c>
      <c r="X1519">
        <v>0</v>
      </c>
      <c r="Y1519">
        <v>7.2722151321884994</v>
      </c>
      <c r="Z1519">
        <v>14.109575906439648</v>
      </c>
      <c r="AA1519">
        <v>188.05161073958024</v>
      </c>
      <c r="AB1519">
        <v>10.345619490300301</v>
      </c>
      <c r="AC1519">
        <v>247.94012615748827</v>
      </c>
      <c r="AD1519">
        <v>0</v>
      </c>
      <c r="AE1519">
        <v>467.71914742599694</v>
      </c>
    </row>
    <row r="1520" spans="1:31" x14ac:dyDescent="0.25">
      <c r="A1520">
        <v>2135306</v>
      </c>
      <c r="B1520">
        <v>1</v>
      </c>
      <c r="C1520" t="s">
        <v>81</v>
      </c>
      <c r="D1520" t="s">
        <v>122</v>
      </c>
      <c r="E1520" t="s">
        <v>140</v>
      </c>
      <c r="F1520" t="s">
        <v>4637</v>
      </c>
      <c r="G1520" t="s">
        <v>235</v>
      </c>
      <c r="H1520" t="s">
        <v>143</v>
      </c>
      <c r="I1520" t="s">
        <v>135</v>
      </c>
      <c r="J1520" t="s">
        <v>136</v>
      </c>
      <c r="K1520" t="s">
        <v>236</v>
      </c>
      <c r="L1520" t="s">
        <v>4638</v>
      </c>
      <c r="M1520" t="s">
        <v>4639</v>
      </c>
      <c r="N1520">
        <v>2.9</v>
      </c>
      <c r="O1520">
        <v>23</v>
      </c>
      <c r="P1520">
        <v>692</v>
      </c>
      <c r="Q1520">
        <v>66</v>
      </c>
      <c r="R1520">
        <v>21</v>
      </c>
      <c r="S1520">
        <v>18</v>
      </c>
      <c r="T1520">
        <v>45</v>
      </c>
      <c r="U1520">
        <v>0</v>
      </c>
      <c r="V1520">
        <v>1</v>
      </c>
      <c r="W1520">
        <v>11.782836925583995</v>
      </c>
      <c r="X1520">
        <v>228.91877382707355</v>
      </c>
      <c r="Y1520">
        <v>162.83895342030794</v>
      </c>
      <c r="Z1520">
        <v>12.826668792619001</v>
      </c>
      <c r="AA1520">
        <v>306.16911583399093</v>
      </c>
      <c r="AB1520">
        <v>57.142072138379994</v>
      </c>
      <c r="AC1520">
        <v>0</v>
      </c>
      <c r="AD1520">
        <v>5.5208486560500001</v>
      </c>
      <c r="AE1520">
        <v>785.19926959400539</v>
      </c>
    </row>
    <row r="1521" spans="1:31" x14ac:dyDescent="0.25">
      <c r="A1521">
        <v>2135307</v>
      </c>
      <c r="B1521">
        <v>1</v>
      </c>
      <c r="C1521" t="s">
        <v>80</v>
      </c>
      <c r="D1521" t="s">
        <v>100</v>
      </c>
      <c r="E1521" t="s">
        <v>131</v>
      </c>
      <c r="F1521" t="s">
        <v>4640</v>
      </c>
      <c r="G1521" t="s">
        <v>152</v>
      </c>
      <c r="H1521" t="s">
        <v>134</v>
      </c>
      <c r="I1521" t="s">
        <v>135</v>
      </c>
      <c r="J1521" t="s">
        <v>136</v>
      </c>
      <c r="K1521" t="s">
        <v>137</v>
      </c>
      <c r="L1521" t="s">
        <v>4641</v>
      </c>
      <c r="M1521" t="s">
        <v>4642</v>
      </c>
      <c r="N1521">
        <v>3.971666666</v>
      </c>
      <c r="O1521">
        <v>0</v>
      </c>
      <c r="P1521">
        <v>1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4.1478043901499999E-2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4.1478043901499999E-2</v>
      </c>
    </row>
    <row r="1522" spans="1:31" x14ac:dyDescent="0.25">
      <c r="A1522">
        <v>2135308</v>
      </c>
      <c r="B1522">
        <v>1</v>
      </c>
      <c r="C1522" t="s">
        <v>81</v>
      </c>
      <c r="D1522" t="s">
        <v>123</v>
      </c>
      <c r="E1522" t="s">
        <v>146</v>
      </c>
      <c r="F1522" t="s">
        <v>4643</v>
      </c>
      <c r="G1522" t="s">
        <v>167</v>
      </c>
      <c r="H1522" t="s">
        <v>143</v>
      </c>
      <c r="I1522" t="s">
        <v>135</v>
      </c>
      <c r="J1522" t="s">
        <v>136</v>
      </c>
      <c r="K1522" t="s">
        <v>137</v>
      </c>
      <c r="L1522" t="s">
        <v>4644</v>
      </c>
      <c r="M1522" t="s">
        <v>4645</v>
      </c>
      <c r="N1522">
        <v>4.716111111</v>
      </c>
      <c r="O1522">
        <v>0</v>
      </c>
      <c r="P1522">
        <v>1</v>
      </c>
      <c r="Q1522">
        <v>0</v>
      </c>
      <c r="R1522">
        <v>31</v>
      </c>
      <c r="S1522">
        <v>0</v>
      </c>
      <c r="T1522">
        <v>5</v>
      </c>
      <c r="U1522">
        <v>0</v>
      </c>
      <c r="V1522">
        <v>0</v>
      </c>
      <c r="W1522">
        <v>0</v>
      </c>
      <c r="X1522">
        <v>5.2890939152441998</v>
      </c>
      <c r="Y1522">
        <v>0</v>
      </c>
      <c r="Z1522">
        <v>27.768561409647265</v>
      </c>
      <c r="AA1522">
        <v>0</v>
      </c>
      <c r="AB1522">
        <v>21.085826044211572</v>
      </c>
      <c r="AC1522">
        <v>0</v>
      </c>
      <c r="AD1522">
        <v>0</v>
      </c>
      <c r="AE1522">
        <v>54.143481369103036</v>
      </c>
    </row>
    <row r="1523" spans="1:31" x14ac:dyDescent="0.25">
      <c r="A1523">
        <v>2135309</v>
      </c>
      <c r="B1523">
        <v>1</v>
      </c>
      <c r="C1523" t="s">
        <v>80</v>
      </c>
      <c r="D1523" t="s">
        <v>98</v>
      </c>
      <c r="E1523" t="s">
        <v>131</v>
      </c>
      <c r="F1523" t="s">
        <v>4646</v>
      </c>
      <c r="G1523" t="s">
        <v>171</v>
      </c>
      <c r="H1523" t="s">
        <v>134</v>
      </c>
      <c r="I1523" t="s">
        <v>135</v>
      </c>
      <c r="J1523" t="s">
        <v>136</v>
      </c>
      <c r="K1523" t="s">
        <v>137</v>
      </c>
      <c r="L1523" t="s">
        <v>4647</v>
      </c>
      <c r="M1523" t="s">
        <v>4648</v>
      </c>
      <c r="N1523">
        <v>0.93166666600000003</v>
      </c>
      <c r="O1523">
        <v>0</v>
      </c>
      <c r="P1523">
        <v>1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0.17231468416079998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0.17231468416079998</v>
      </c>
    </row>
    <row r="1524" spans="1:31" x14ac:dyDescent="0.25">
      <c r="A1524">
        <v>2135310</v>
      </c>
      <c r="B1524">
        <v>1</v>
      </c>
      <c r="C1524" t="s">
        <v>80</v>
      </c>
      <c r="D1524" t="s">
        <v>99</v>
      </c>
      <c r="E1524" t="s">
        <v>131</v>
      </c>
      <c r="F1524" t="s">
        <v>4649</v>
      </c>
      <c r="G1524" t="s">
        <v>133</v>
      </c>
      <c r="H1524" t="s">
        <v>134</v>
      </c>
      <c r="I1524" t="s">
        <v>135</v>
      </c>
      <c r="J1524" t="s">
        <v>136</v>
      </c>
      <c r="K1524" t="s">
        <v>137</v>
      </c>
      <c r="L1524" t="s">
        <v>4650</v>
      </c>
      <c r="M1524" t="s">
        <v>4651</v>
      </c>
      <c r="N1524">
        <v>3.0266666660000001</v>
      </c>
      <c r="O1524">
        <v>0</v>
      </c>
      <c r="P1524">
        <v>3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1.8052497146852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1.8052497146852</v>
      </c>
    </row>
    <row r="1525" spans="1:31" x14ac:dyDescent="0.25">
      <c r="A1525">
        <v>2135312</v>
      </c>
      <c r="B1525">
        <v>1</v>
      </c>
      <c r="C1525" t="s">
        <v>80</v>
      </c>
      <c r="D1525" t="s">
        <v>97</v>
      </c>
      <c r="E1525" t="s">
        <v>131</v>
      </c>
      <c r="F1525" t="s">
        <v>4652</v>
      </c>
      <c r="G1525" t="s">
        <v>152</v>
      </c>
      <c r="H1525" t="s">
        <v>134</v>
      </c>
      <c r="I1525" t="s">
        <v>135</v>
      </c>
      <c r="J1525" t="s">
        <v>136</v>
      </c>
      <c r="K1525" t="s">
        <v>137</v>
      </c>
      <c r="L1525" t="s">
        <v>4653</v>
      </c>
      <c r="M1525" t="s">
        <v>4654</v>
      </c>
      <c r="N1525">
        <v>2.8644444440000001</v>
      </c>
      <c r="O1525">
        <v>0</v>
      </c>
      <c r="P1525">
        <v>1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2.4705652801468001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2.4705652801468001</v>
      </c>
    </row>
    <row r="1526" spans="1:31" x14ac:dyDescent="0.25">
      <c r="A1526">
        <v>2135314</v>
      </c>
      <c r="B1526">
        <v>1</v>
      </c>
      <c r="C1526" t="s">
        <v>81</v>
      </c>
      <c r="D1526" t="s">
        <v>128</v>
      </c>
      <c r="E1526" t="s">
        <v>131</v>
      </c>
      <c r="F1526" t="s">
        <v>4655</v>
      </c>
      <c r="G1526" t="s">
        <v>152</v>
      </c>
      <c r="H1526" t="s">
        <v>134</v>
      </c>
      <c r="I1526" t="s">
        <v>135</v>
      </c>
      <c r="J1526" t="s">
        <v>136</v>
      </c>
      <c r="K1526" t="s">
        <v>137</v>
      </c>
      <c r="L1526" t="s">
        <v>4656</v>
      </c>
      <c r="M1526" t="s">
        <v>4657</v>
      </c>
      <c r="N1526">
        <v>0.66472222199999997</v>
      </c>
      <c r="O1526">
        <v>0</v>
      </c>
      <c r="P1526">
        <v>1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0.13137548336920002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0.13137548336920002</v>
      </c>
    </row>
    <row r="1527" spans="1:31" x14ac:dyDescent="0.25">
      <c r="A1527">
        <v>2135315</v>
      </c>
      <c r="B1527">
        <v>1</v>
      </c>
      <c r="C1527" t="s">
        <v>80</v>
      </c>
      <c r="D1527" t="s">
        <v>104</v>
      </c>
      <c r="E1527" t="s">
        <v>131</v>
      </c>
      <c r="F1527" t="s">
        <v>4658</v>
      </c>
      <c r="G1527" t="s">
        <v>152</v>
      </c>
      <c r="H1527" t="s">
        <v>134</v>
      </c>
      <c r="I1527" t="s">
        <v>135</v>
      </c>
      <c r="J1527" t="s">
        <v>136</v>
      </c>
      <c r="K1527" t="s">
        <v>137</v>
      </c>
      <c r="L1527" t="s">
        <v>4659</v>
      </c>
      <c r="M1527" t="s">
        <v>4660</v>
      </c>
      <c r="N1527">
        <v>2.0902777769999998</v>
      </c>
      <c r="O1527">
        <v>0</v>
      </c>
      <c r="P1527">
        <v>2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0.73046398529559997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0.73046398529559997</v>
      </c>
    </row>
    <row r="1528" spans="1:31" x14ac:dyDescent="0.25">
      <c r="A1528">
        <v>2135316</v>
      </c>
      <c r="B1528">
        <v>1</v>
      </c>
      <c r="C1528" t="s">
        <v>80</v>
      </c>
      <c r="D1528" t="s">
        <v>95</v>
      </c>
      <c r="E1528" t="s">
        <v>174</v>
      </c>
      <c r="F1528" t="s">
        <v>4661</v>
      </c>
      <c r="G1528" t="s">
        <v>171</v>
      </c>
      <c r="H1528" t="s">
        <v>134</v>
      </c>
      <c r="I1528" t="s">
        <v>135</v>
      </c>
      <c r="J1528" t="s">
        <v>136</v>
      </c>
      <c r="K1528" t="s">
        <v>137</v>
      </c>
      <c r="L1528" t="s">
        <v>4662</v>
      </c>
      <c r="M1528" t="s">
        <v>4663</v>
      </c>
      <c r="N1528">
        <v>0.45722222200000001</v>
      </c>
      <c r="O1528">
        <v>0</v>
      </c>
      <c r="P1528">
        <v>178</v>
      </c>
      <c r="Q1528">
        <v>0</v>
      </c>
      <c r="R1528">
        <v>0</v>
      </c>
      <c r="S1528">
        <v>0</v>
      </c>
      <c r="T1528">
        <v>37</v>
      </c>
      <c r="U1528">
        <v>0</v>
      </c>
      <c r="V1528">
        <v>0</v>
      </c>
      <c r="W1528">
        <v>0</v>
      </c>
      <c r="X1528">
        <v>22.816404575746091</v>
      </c>
      <c r="Y1528">
        <v>0</v>
      </c>
      <c r="Z1528">
        <v>0</v>
      </c>
      <c r="AA1528">
        <v>0</v>
      </c>
      <c r="AB1528">
        <v>20.694077495925598</v>
      </c>
      <c r="AC1528">
        <v>0</v>
      </c>
      <c r="AD1528">
        <v>0</v>
      </c>
      <c r="AE1528">
        <v>43.510482071671689</v>
      </c>
    </row>
    <row r="1529" spans="1:31" x14ac:dyDescent="0.25">
      <c r="A1529">
        <v>2135318</v>
      </c>
      <c r="B1529">
        <v>1</v>
      </c>
      <c r="C1529" t="s">
        <v>80</v>
      </c>
      <c r="D1529" t="s">
        <v>83</v>
      </c>
      <c r="E1529" t="s">
        <v>146</v>
      </c>
      <c r="F1529" t="s">
        <v>4664</v>
      </c>
      <c r="G1529" t="s">
        <v>167</v>
      </c>
      <c r="H1529" t="s">
        <v>143</v>
      </c>
      <c r="I1529" t="s">
        <v>135</v>
      </c>
      <c r="J1529" t="s">
        <v>136</v>
      </c>
      <c r="K1529" t="s">
        <v>137</v>
      </c>
      <c r="L1529" t="s">
        <v>4665</v>
      </c>
      <c r="M1529" t="s">
        <v>4666</v>
      </c>
      <c r="N1529">
        <v>5.7622222220000001</v>
      </c>
      <c r="O1529">
        <v>0</v>
      </c>
      <c r="P1529">
        <v>129</v>
      </c>
      <c r="Q1529">
        <v>0</v>
      </c>
      <c r="R1529">
        <v>1</v>
      </c>
      <c r="S1529">
        <v>21</v>
      </c>
      <c r="T1529">
        <v>12</v>
      </c>
      <c r="U1529">
        <v>13</v>
      </c>
      <c r="V1529">
        <v>2</v>
      </c>
      <c r="W1529">
        <v>0</v>
      </c>
      <c r="X1529">
        <v>213.30522897086664</v>
      </c>
      <c r="Y1529">
        <v>0</v>
      </c>
      <c r="Z1529">
        <v>0.65397304962000014</v>
      </c>
      <c r="AA1529">
        <v>2006.7166875862256</v>
      </c>
      <c r="AB1529">
        <v>62.831619643665249</v>
      </c>
      <c r="AC1529">
        <v>4848.1792564693378</v>
      </c>
      <c r="AD1529">
        <v>949.26609431935447</v>
      </c>
      <c r="AE1529">
        <v>8080.9528600390695</v>
      </c>
    </row>
    <row r="1530" spans="1:31" x14ac:dyDescent="0.25">
      <c r="A1530">
        <v>2135319</v>
      </c>
      <c r="B1530">
        <v>1</v>
      </c>
      <c r="C1530" t="s">
        <v>80</v>
      </c>
      <c r="D1530" t="s">
        <v>104</v>
      </c>
      <c r="E1530" t="s">
        <v>196</v>
      </c>
      <c r="F1530" t="s">
        <v>4513</v>
      </c>
      <c r="G1530" t="s">
        <v>235</v>
      </c>
      <c r="H1530" t="s">
        <v>143</v>
      </c>
      <c r="I1530" t="s">
        <v>135</v>
      </c>
      <c r="J1530" t="s">
        <v>136</v>
      </c>
      <c r="K1530" t="s">
        <v>236</v>
      </c>
      <c r="L1530" t="s">
        <v>4667</v>
      </c>
      <c r="M1530" t="s">
        <v>4668</v>
      </c>
      <c r="N1530">
        <v>2.483333333</v>
      </c>
      <c r="O1530">
        <v>0</v>
      </c>
      <c r="P1530">
        <v>250</v>
      </c>
      <c r="Q1530">
        <v>3</v>
      </c>
      <c r="R1530">
        <v>12</v>
      </c>
      <c r="S1530">
        <v>1</v>
      </c>
      <c r="T1530">
        <v>20</v>
      </c>
      <c r="U1530">
        <v>1</v>
      </c>
      <c r="V1530">
        <v>0</v>
      </c>
      <c r="W1530">
        <v>0</v>
      </c>
      <c r="X1530">
        <v>115.17505805124254</v>
      </c>
      <c r="Y1530">
        <v>158.89113223467001</v>
      </c>
      <c r="Z1530">
        <v>6.0593757312319996</v>
      </c>
      <c r="AA1530">
        <v>60.735720648050005</v>
      </c>
      <c r="AB1530">
        <v>31.469956497887004</v>
      </c>
      <c r="AC1530">
        <v>415.50730302116</v>
      </c>
      <c r="AD1530">
        <v>0</v>
      </c>
      <c r="AE1530">
        <v>787.83854618424152</v>
      </c>
    </row>
    <row r="1531" spans="1:31" x14ac:dyDescent="0.25">
      <c r="A1531">
        <v>2135322</v>
      </c>
      <c r="B1531">
        <v>1</v>
      </c>
      <c r="C1531" t="s">
        <v>80</v>
      </c>
      <c r="D1531" t="s">
        <v>89</v>
      </c>
      <c r="E1531" t="s">
        <v>140</v>
      </c>
      <c r="F1531" t="s">
        <v>4669</v>
      </c>
      <c r="G1531" t="s">
        <v>142</v>
      </c>
      <c r="H1531" t="s">
        <v>143</v>
      </c>
      <c r="I1531" t="s">
        <v>135</v>
      </c>
      <c r="J1531" t="s">
        <v>136</v>
      </c>
      <c r="K1531" t="s">
        <v>137</v>
      </c>
      <c r="L1531" t="s">
        <v>4670</v>
      </c>
      <c r="M1531" t="s">
        <v>4671</v>
      </c>
      <c r="N1531">
        <v>0.25527777699999998</v>
      </c>
      <c r="O1531">
        <v>30</v>
      </c>
      <c r="P1531">
        <v>8469</v>
      </c>
      <c r="Q1531">
        <v>7</v>
      </c>
      <c r="R1531">
        <v>133</v>
      </c>
      <c r="S1531">
        <v>28</v>
      </c>
      <c r="T1531">
        <v>636</v>
      </c>
      <c r="U1531">
        <v>2</v>
      </c>
      <c r="V1531">
        <v>4</v>
      </c>
      <c r="W1531">
        <v>125.11325134868494</v>
      </c>
      <c r="X1531">
        <v>933.81820946146127</v>
      </c>
      <c r="Y1531">
        <v>1.04853674562065</v>
      </c>
      <c r="Z1531">
        <v>13.938976886796317</v>
      </c>
      <c r="AA1531">
        <v>212.68245579055855</v>
      </c>
      <c r="AB1531">
        <v>265.91049544917871</v>
      </c>
      <c r="AC1531">
        <v>2414.789084932755</v>
      </c>
      <c r="AD1531">
        <v>48.624741444773548</v>
      </c>
      <c r="AE1531">
        <v>4015.9257520598289</v>
      </c>
    </row>
    <row r="1532" spans="1:31" x14ac:dyDescent="0.25">
      <c r="A1532">
        <v>2135324</v>
      </c>
      <c r="B1532">
        <v>1</v>
      </c>
      <c r="C1532" t="s">
        <v>81</v>
      </c>
      <c r="D1532" t="s">
        <v>127</v>
      </c>
      <c r="E1532" t="s">
        <v>174</v>
      </c>
      <c r="F1532" t="s">
        <v>1906</v>
      </c>
      <c r="G1532" t="s">
        <v>187</v>
      </c>
      <c r="H1532" t="s">
        <v>134</v>
      </c>
      <c r="I1532" t="s">
        <v>135</v>
      </c>
      <c r="J1532" t="s">
        <v>136</v>
      </c>
      <c r="K1532" t="s">
        <v>137</v>
      </c>
      <c r="L1532" t="s">
        <v>4672</v>
      </c>
      <c r="M1532" t="s">
        <v>4673</v>
      </c>
      <c r="N1532">
        <v>2.0575000000000001</v>
      </c>
      <c r="O1532">
        <v>0</v>
      </c>
      <c r="P1532">
        <v>30</v>
      </c>
      <c r="Q1532">
        <v>0</v>
      </c>
      <c r="R1532">
        <v>0</v>
      </c>
      <c r="S1532">
        <v>0</v>
      </c>
      <c r="T1532">
        <v>2</v>
      </c>
      <c r="U1532">
        <v>0</v>
      </c>
      <c r="V1532">
        <v>0</v>
      </c>
      <c r="W1532">
        <v>0</v>
      </c>
      <c r="X1532">
        <v>5.4283426816110012</v>
      </c>
      <c r="Y1532">
        <v>0</v>
      </c>
      <c r="Z1532">
        <v>0</v>
      </c>
      <c r="AA1532">
        <v>0</v>
      </c>
      <c r="AB1532">
        <v>0.66998956476545002</v>
      </c>
      <c r="AC1532">
        <v>0</v>
      </c>
      <c r="AD1532">
        <v>0</v>
      </c>
      <c r="AE1532">
        <v>6.0983322463764509</v>
      </c>
    </row>
    <row r="1533" spans="1:31" x14ac:dyDescent="0.25">
      <c r="A1533">
        <v>2135325</v>
      </c>
      <c r="B1533">
        <v>1</v>
      </c>
      <c r="C1533" t="s">
        <v>81</v>
      </c>
      <c r="D1533" t="s">
        <v>128</v>
      </c>
      <c r="E1533" t="s">
        <v>140</v>
      </c>
      <c r="F1533" t="s">
        <v>4674</v>
      </c>
      <c r="G1533" t="s">
        <v>142</v>
      </c>
      <c r="H1533" t="s">
        <v>143</v>
      </c>
      <c r="I1533" t="s">
        <v>135</v>
      </c>
      <c r="J1533" t="s">
        <v>136</v>
      </c>
      <c r="K1533" t="s">
        <v>137</v>
      </c>
      <c r="L1533" t="s">
        <v>4675</v>
      </c>
      <c r="M1533" t="s">
        <v>4676</v>
      </c>
      <c r="N1533">
        <v>0.114166666</v>
      </c>
      <c r="O1533">
        <v>0</v>
      </c>
      <c r="P1533">
        <v>18</v>
      </c>
      <c r="Q1533">
        <v>1</v>
      </c>
      <c r="R1533">
        <v>0</v>
      </c>
      <c r="S1533">
        <v>38</v>
      </c>
      <c r="T1533">
        <v>40</v>
      </c>
      <c r="U1533">
        <v>39</v>
      </c>
      <c r="V1533">
        <v>45</v>
      </c>
      <c r="W1533">
        <v>0</v>
      </c>
      <c r="X1533">
        <v>0.94452467714670008</v>
      </c>
      <c r="Y1533">
        <v>0.18122910898235001</v>
      </c>
      <c r="Z1533">
        <v>0</v>
      </c>
      <c r="AA1533">
        <v>107.68641872939159</v>
      </c>
      <c r="AB1533">
        <v>34.914322303366326</v>
      </c>
      <c r="AC1533">
        <v>620.43646407205006</v>
      </c>
      <c r="AD1533">
        <v>314.00622785880466</v>
      </c>
      <c r="AE1533">
        <v>1078.1691867497416</v>
      </c>
    </row>
    <row r="1534" spans="1:31" x14ac:dyDescent="0.25">
      <c r="A1534">
        <v>2135326</v>
      </c>
      <c r="B1534">
        <v>1</v>
      </c>
      <c r="C1534" t="s">
        <v>81</v>
      </c>
      <c r="D1534" t="s">
        <v>128</v>
      </c>
      <c r="E1534" t="s">
        <v>196</v>
      </c>
      <c r="F1534" t="s">
        <v>4677</v>
      </c>
      <c r="G1534" t="s">
        <v>142</v>
      </c>
      <c r="H1534" t="s">
        <v>143</v>
      </c>
      <c r="I1534" t="s">
        <v>135</v>
      </c>
      <c r="J1534" t="s">
        <v>136</v>
      </c>
      <c r="K1534" t="s">
        <v>137</v>
      </c>
      <c r="L1534" t="s">
        <v>4678</v>
      </c>
      <c r="M1534" t="s">
        <v>4679</v>
      </c>
      <c r="N1534">
        <v>0.21472222199999999</v>
      </c>
      <c r="O1534">
        <v>0</v>
      </c>
      <c r="P1534">
        <v>0</v>
      </c>
      <c r="Q1534">
        <v>1</v>
      </c>
      <c r="R1534">
        <v>0</v>
      </c>
      <c r="S1534">
        <v>19</v>
      </c>
      <c r="T1534">
        <v>33</v>
      </c>
      <c r="U1534">
        <v>26</v>
      </c>
      <c r="V1534">
        <v>43</v>
      </c>
      <c r="W1534">
        <v>0</v>
      </c>
      <c r="X1534">
        <v>0</v>
      </c>
      <c r="Y1534">
        <v>0.34085182784271667</v>
      </c>
      <c r="Z1534">
        <v>0</v>
      </c>
      <c r="AA1534">
        <v>180.04055290704972</v>
      </c>
      <c r="AB1534">
        <v>63.589641602648399</v>
      </c>
      <c r="AC1534">
        <v>776.89194397992344</v>
      </c>
      <c r="AD1534">
        <v>510.89702021589915</v>
      </c>
      <c r="AE1534">
        <v>1531.7600105333634</v>
      </c>
    </row>
    <row r="1535" spans="1:31" x14ac:dyDescent="0.25">
      <c r="A1535">
        <v>2135327</v>
      </c>
      <c r="B1535">
        <v>1</v>
      </c>
      <c r="C1535" t="s">
        <v>81</v>
      </c>
      <c r="D1535" t="s">
        <v>128</v>
      </c>
      <c r="E1535" t="s">
        <v>174</v>
      </c>
      <c r="F1535" t="s">
        <v>4680</v>
      </c>
      <c r="G1535" t="s">
        <v>187</v>
      </c>
      <c r="H1535" t="s">
        <v>134</v>
      </c>
      <c r="I1535" t="s">
        <v>135</v>
      </c>
      <c r="J1535" t="s">
        <v>136</v>
      </c>
      <c r="K1535" t="s">
        <v>137</v>
      </c>
      <c r="L1535" t="s">
        <v>4681</v>
      </c>
      <c r="M1535" t="s">
        <v>4682</v>
      </c>
      <c r="N1535">
        <v>2.1391666659999999</v>
      </c>
      <c r="O1535">
        <v>0</v>
      </c>
      <c r="P1535">
        <v>18</v>
      </c>
      <c r="Q1535">
        <v>0</v>
      </c>
      <c r="R1535">
        <v>0</v>
      </c>
      <c r="S1535">
        <v>0</v>
      </c>
      <c r="T1535">
        <v>1</v>
      </c>
      <c r="U1535">
        <v>0</v>
      </c>
      <c r="V1535">
        <v>0</v>
      </c>
      <c r="W1535">
        <v>0</v>
      </c>
      <c r="X1535">
        <v>5.4583070512375995</v>
      </c>
      <c r="Y1535">
        <v>0</v>
      </c>
      <c r="Z1535">
        <v>0</v>
      </c>
      <c r="AA1535">
        <v>0</v>
      </c>
      <c r="AB1535">
        <v>3.9169168696E-3</v>
      </c>
      <c r="AC1535">
        <v>0</v>
      </c>
      <c r="AD1535">
        <v>0</v>
      </c>
      <c r="AE1535">
        <v>5.4622239681071996</v>
      </c>
    </row>
    <row r="1536" spans="1:31" x14ac:dyDescent="0.25">
      <c r="A1536">
        <v>2135328</v>
      </c>
      <c r="B1536">
        <v>1</v>
      </c>
      <c r="C1536" t="s">
        <v>81</v>
      </c>
      <c r="D1536" t="s">
        <v>127</v>
      </c>
      <c r="E1536" t="s">
        <v>140</v>
      </c>
      <c r="F1536" t="s">
        <v>4683</v>
      </c>
      <c r="G1536" t="s">
        <v>142</v>
      </c>
      <c r="H1536" t="s">
        <v>143</v>
      </c>
      <c r="I1536" t="s">
        <v>135</v>
      </c>
      <c r="J1536" t="s">
        <v>136</v>
      </c>
      <c r="K1536" t="s">
        <v>137</v>
      </c>
      <c r="L1536" t="s">
        <v>4684</v>
      </c>
      <c r="M1536" t="s">
        <v>4685</v>
      </c>
      <c r="N1536">
        <v>0.163611111</v>
      </c>
      <c r="O1536">
        <v>9</v>
      </c>
      <c r="P1536">
        <v>4474</v>
      </c>
      <c r="Q1536">
        <v>578</v>
      </c>
      <c r="R1536">
        <v>405</v>
      </c>
      <c r="S1536">
        <v>52</v>
      </c>
      <c r="T1536">
        <v>475</v>
      </c>
      <c r="U1536">
        <v>15</v>
      </c>
      <c r="V1536">
        <v>2</v>
      </c>
      <c r="W1536">
        <v>0.40211729547446673</v>
      </c>
      <c r="X1536">
        <v>122.65264790174851</v>
      </c>
      <c r="Y1536">
        <v>45.547978403899805</v>
      </c>
      <c r="Z1536">
        <v>18.192158068285359</v>
      </c>
      <c r="AA1536">
        <v>111.62172365736463</v>
      </c>
      <c r="AB1536">
        <v>43.421915484713494</v>
      </c>
      <c r="AC1536">
        <v>182.91461388192599</v>
      </c>
      <c r="AD1536">
        <v>0.72194983539250024</v>
      </c>
      <c r="AE1536">
        <v>525.47510452880476</v>
      </c>
    </row>
    <row r="1537" spans="1:31" x14ac:dyDescent="0.25">
      <c r="A1537">
        <v>2135331</v>
      </c>
      <c r="B1537">
        <v>1</v>
      </c>
      <c r="C1537" t="s">
        <v>80</v>
      </c>
      <c r="D1537" t="s">
        <v>103</v>
      </c>
      <c r="E1537" t="s">
        <v>131</v>
      </c>
      <c r="F1537" t="s">
        <v>4686</v>
      </c>
      <c r="G1537" t="s">
        <v>152</v>
      </c>
      <c r="H1537" t="s">
        <v>134</v>
      </c>
      <c r="I1537" t="s">
        <v>135</v>
      </c>
      <c r="J1537" t="s">
        <v>136</v>
      </c>
      <c r="K1537" t="s">
        <v>137</v>
      </c>
      <c r="L1537" t="s">
        <v>4687</v>
      </c>
      <c r="M1537" t="s">
        <v>4688</v>
      </c>
      <c r="N1537">
        <v>4.2680555550000001</v>
      </c>
      <c r="O1537">
        <v>0</v>
      </c>
      <c r="P1537">
        <v>1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1.8874861128992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1.8874861128992</v>
      </c>
    </row>
    <row r="1538" spans="1:31" x14ac:dyDescent="0.25">
      <c r="A1538">
        <v>2135333</v>
      </c>
      <c r="B1538">
        <v>1</v>
      </c>
      <c r="C1538" t="s">
        <v>81</v>
      </c>
      <c r="D1538" t="s">
        <v>127</v>
      </c>
      <c r="E1538" t="s">
        <v>224</v>
      </c>
      <c r="F1538" t="s">
        <v>4689</v>
      </c>
      <c r="G1538" t="s">
        <v>142</v>
      </c>
      <c r="H1538" t="s">
        <v>143</v>
      </c>
      <c r="I1538" t="s">
        <v>135</v>
      </c>
      <c r="J1538" t="s">
        <v>136</v>
      </c>
      <c r="K1538" t="s">
        <v>137</v>
      </c>
      <c r="L1538" t="s">
        <v>4690</v>
      </c>
      <c r="M1538" t="s">
        <v>4691</v>
      </c>
      <c r="N1538">
        <v>5.6708333E-2</v>
      </c>
      <c r="O1538">
        <v>5</v>
      </c>
      <c r="P1538">
        <v>127</v>
      </c>
      <c r="Q1538">
        <v>190</v>
      </c>
      <c r="R1538">
        <v>164</v>
      </c>
      <c r="S1538">
        <v>6</v>
      </c>
      <c r="T1538">
        <v>21</v>
      </c>
      <c r="U1538">
        <v>0</v>
      </c>
      <c r="V1538">
        <v>0</v>
      </c>
      <c r="W1538">
        <v>6.4555323014000007E-2</v>
      </c>
      <c r="X1538">
        <v>1.2911013821080002</v>
      </c>
      <c r="Y1538">
        <v>3.8985752899145338</v>
      </c>
      <c r="Z1538">
        <v>5.3791374828995338</v>
      </c>
      <c r="AA1538">
        <v>0.11067164452333333</v>
      </c>
      <c r="AB1538">
        <v>0.55420322927920007</v>
      </c>
      <c r="AC1538">
        <v>0</v>
      </c>
      <c r="AD1538">
        <v>0</v>
      </c>
      <c r="AE1538">
        <v>11.2982443517386</v>
      </c>
    </row>
    <row r="1539" spans="1:31" x14ac:dyDescent="0.25">
      <c r="A1539">
        <v>2135335</v>
      </c>
      <c r="B1539">
        <v>1</v>
      </c>
      <c r="C1539" t="s">
        <v>81</v>
      </c>
      <c r="D1539" t="s">
        <v>117</v>
      </c>
      <c r="E1539" t="s">
        <v>131</v>
      </c>
      <c r="F1539" t="s">
        <v>4692</v>
      </c>
      <c r="G1539" t="s">
        <v>300</v>
      </c>
      <c r="H1539" t="s">
        <v>134</v>
      </c>
      <c r="I1539" t="s">
        <v>135</v>
      </c>
      <c r="J1539" t="s">
        <v>136</v>
      </c>
      <c r="K1539" t="s">
        <v>137</v>
      </c>
      <c r="L1539" t="s">
        <v>4693</v>
      </c>
      <c r="M1539" t="s">
        <v>4694</v>
      </c>
      <c r="N1539">
        <v>6.6416666659999999</v>
      </c>
      <c r="O1539">
        <v>0</v>
      </c>
      <c r="P1539">
        <v>3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3.8835068083834998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3.8835068083834998</v>
      </c>
    </row>
    <row r="1540" spans="1:31" x14ac:dyDescent="0.25">
      <c r="A1540">
        <v>2135338</v>
      </c>
      <c r="B1540">
        <v>1</v>
      </c>
      <c r="C1540" t="s">
        <v>80</v>
      </c>
      <c r="D1540" t="s">
        <v>97</v>
      </c>
      <c r="E1540" t="s">
        <v>140</v>
      </c>
      <c r="F1540" t="s">
        <v>4695</v>
      </c>
      <c r="G1540" t="s">
        <v>142</v>
      </c>
      <c r="H1540" t="s">
        <v>143</v>
      </c>
      <c r="I1540" t="s">
        <v>135</v>
      </c>
      <c r="J1540" t="s">
        <v>136</v>
      </c>
      <c r="K1540" t="s">
        <v>137</v>
      </c>
      <c r="L1540" t="s">
        <v>4696</v>
      </c>
      <c r="M1540" t="s">
        <v>4697</v>
      </c>
      <c r="N1540">
        <v>0.68222222200000004</v>
      </c>
      <c r="O1540">
        <v>0</v>
      </c>
      <c r="P1540">
        <v>208</v>
      </c>
      <c r="Q1540">
        <v>0</v>
      </c>
      <c r="R1540">
        <v>15</v>
      </c>
      <c r="S1540">
        <v>2</v>
      </c>
      <c r="T1540">
        <v>28</v>
      </c>
      <c r="U1540">
        <v>0</v>
      </c>
      <c r="V1540">
        <v>1</v>
      </c>
      <c r="W1540">
        <v>0</v>
      </c>
      <c r="X1540">
        <v>58.001137498314328</v>
      </c>
      <c r="Y1540">
        <v>0</v>
      </c>
      <c r="Z1540">
        <v>4.7475647924634679</v>
      </c>
      <c r="AA1540">
        <v>440.99631578226939</v>
      </c>
      <c r="AB1540">
        <v>44.711772878198452</v>
      </c>
      <c r="AC1540">
        <v>0</v>
      </c>
      <c r="AD1540">
        <v>3.7387547995046009</v>
      </c>
      <c r="AE1540">
        <v>552.19554575075017</v>
      </c>
    </row>
    <row r="1541" spans="1:31" x14ac:dyDescent="0.25">
      <c r="A1541">
        <v>2135342</v>
      </c>
      <c r="B1541">
        <v>1</v>
      </c>
      <c r="C1541" t="s">
        <v>81</v>
      </c>
      <c r="D1541" t="s">
        <v>114</v>
      </c>
      <c r="E1541" t="s">
        <v>146</v>
      </c>
      <c r="F1541" t="s">
        <v>4698</v>
      </c>
      <c r="G1541" t="s">
        <v>167</v>
      </c>
      <c r="H1541" t="s">
        <v>143</v>
      </c>
      <c r="I1541" t="s">
        <v>135</v>
      </c>
      <c r="J1541" t="s">
        <v>136</v>
      </c>
      <c r="K1541" t="s">
        <v>137</v>
      </c>
      <c r="L1541" t="s">
        <v>4699</v>
      </c>
      <c r="M1541" t="s">
        <v>4700</v>
      </c>
      <c r="N1541">
        <v>1.5149999999999999</v>
      </c>
      <c r="O1541">
        <v>0</v>
      </c>
      <c r="P1541">
        <v>10</v>
      </c>
      <c r="Q1541">
        <v>0</v>
      </c>
      <c r="R1541">
        <v>0</v>
      </c>
      <c r="S1541">
        <v>0</v>
      </c>
      <c r="T1541">
        <v>1</v>
      </c>
      <c r="U1541">
        <v>0</v>
      </c>
      <c r="V1541">
        <v>0</v>
      </c>
      <c r="W1541">
        <v>0</v>
      </c>
      <c r="X1541">
        <v>0.72234833255880004</v>
      </c>
      <c r="Y1541">
        <v>0</v>
      </c>
      <c r="Z1541">
        <v>0</v>
      </c>
      <c r="AA1541">
        <v>0</v>
      </c>
      <c r="AB1541">
        <v>3.2311772695237502</v>
      </c>
      <c r="AC1541">
        <v>0</v>
      </c>
      <c r="AD1541">
        <v>0</v>
      </c>
      <c r="AE1541">
        <v>3.95352560208255</v>
      </c>
    </row>
    <row r="1542" spans="1:31" x14ac:dyDescent="0.25">
      <c r="A1542">
        <v>2135343</v>
      </c>
      <c r="B1542">
        <v>1</v>
      </c>
      <c r="C1542" t="s">
        <v>80</v>
      </c>
      <c r="D1542" t="s">
        <v>110</v>
      </c>
      <c r="E1542" t="s">
        <v>161</v>
      </c>
      <c r="F1542" t="s">
        <v>4701</v>
      </c>
      <c r="G1542" t="s">
        <v>235</v>
      </c>
      <c r="H1542" t="s">
        <v>134</v>
      </c>
      <c r="I1542" t="s">
        <v>135</v>
      </c>
      <c r="J1542" t="s">
        <v>136</v>
      </c>
      <c r="K1542" t="s">
        <v>236</v>
      </c>
      <c r="L1542" t="s">
        <v>4702</v>
      </c>
      <c r="M1542" t="s">
        <v>4703</v>
      </c>
      <c r="N1542">
        <v>0.48419722199999998</v>
      </c>
      <c r="O1542">
        <v>0</v>
      </c>
      <c r="P1542">
        <v>765</v>
      </c>
      <c r="Q1542">
        <v>0</v>
      </c>
      <c r="R1542">
        <v>0</v>
      </c>
      <c r="S1542">
        <v>0</v>
      </c>
      <c r="T1542">
        <v>61</v>
      </c>
      <c r="U1542">
        <v>0</v>
      </c>
      <c r="V1542">
        <v>0</v>
      </c>
      <c r="W1542">
        <v>0</v>
      </c>
      <c r="X1542">
        <v>80.777625551412811</v>
      </c>
      <c r="Y1542">
        <v>0</v>
      </c>
      <c r="Z1542">
        <v>0</v>
      </c>
      <c r="AA1542">
        <v>0</v>
      </c>
      <c r="AB1542">
        <v>21.875199506981769</v>
      </c>
      <c r="AC1542">
        <v>0</v>
      </c>
      <c r="AD1542">
        <v>0</v>
      </c>
      <c r="AE1542">
        <v>102.65282505839458</v>
      </c>
    </row>
    <row r="1543" spans="1:31" x14ac:dyDescent="0.25">
      <c r="A1543">
        <v>2135347</v>
      </c>
      <c r="B1543">
        <v>1</v>
      </c>
      <c r="C1543" t="s">
        <v>80</v>
      </c>
      <c r="D1543" t="s">
        <v>93</v>
      </c>
      <c r="E1543" t="s">
        <v>131</v>
      </c>
      <c r="F1543" t="s">
        <v>4704</v>
      </c>
      <c r="G1543" t="s">
        <v>152</v>
      </c>
      <c r="H1543" t="s">
        <v>134</v>
      </c>
      <c r="I1543" t="s">
        <v>135</v>
      </c>
      <c r="J1543" t="s">
        <v>136</v>
      </c>
      <c r="K1543" t="s">
        <v>137</v>
      </c>
      <c r="L1543" t="s">
        <v>4705</v>
      </c>
      <c r="M1543" t="s">
        <v>4706</v>
      </c>
      <c r="N1543">
        <v>2.3166666660000002</v>
      </c>
      <c r="O1543">
        <v>0</v>
      </c>
      <c r="P1543">
        <v>1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0.12441708249600002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0.12441708249600002</v>
      </c>
    </row>
    <row r="1544" spans="1:31" x14ac:dyDescent="0.25">
      <c r="A1544">
        <v>2135348</v>
      </c>
      <c r="B1544">
        <v>1</v>
      </c>
      <c r="C1544" t="s">
        <v>81</v>
      </c>
      <c r="D1544" t="s">
        <v>115</v>
      </c>
      <c r="E1544" t="s">
        <v>174</v>
      </c>
      <c r="F1544" t="s">
        <v>4707</v>
      </c>
      <c r="G1544" t="s">
        <v>187</v>
      </c>
      <c r="H1544" t="s">
        <v>134</v>
      </c>
      <c r="I1544" t="s">
        <v>135</v>
      </c>
      <c r="J1544" t="s">
        <v>136</v>
      </c>
      <c r="K1544" t="s">
        <v>137</v>
      </c>
      <c r="L1544" t="s">
        <v>4708</v>
      </c>
      <c r="M1544" t="s">
        <v>4709</v>
      </c>
      <c r="N1544">
        <v>1.9552777770000001</v>
      </c>
      <c r="O1544">
        <v>0</v>
      </c>
      <c r="P1544">
        <v>1</v>
      </c>
      <c r="Q1544">
        <v>0</v>
      </c>
      <c r="R1544">
        <v>1</v>
      </c>
      <c r="S1544">
        <v>0</v>
      </c>
      <c r="T1544">
        <v>1</v>
      </c>
      <c r="U1544">
        <v>0</v>
      </c>
      <c r="V1544">
        <v>0</v>
      </c>
      <c r="W1544">
        <v>0</v>
      </c>
      <c r="X1544">
        <v>0.3719570017114</v>
      </c>
      <c r="Y1544">
        <v>0</v>
      </c>
      <c r="Z1544">
        <v>8.7201676718500001E-3</v>
      </c>
      <c r="AA1544">
        <v>0</v>
      </c>
      <c r="AB1544">
        <v>0.17323152878926668</v>
      </c>
      <c r="AC1544">
        <v>0</v>
      </c>
      <c r="AD1544">
        <v>0</v>
      </c>
      <c r="AE1544">
        <v>0.55390869817251676</v>
      </c>
    </row>
    <row r="1545" spans="1:31" x14ac:dyDescent="0.25">
      <c r="A1545">
        <v>2135349</v>
      </c>
      <c r="B1545">
        <v>1</v>
      </c>
      <c r="C1545" t="s">
        <v>80</v>
      </c>
      <c r="D1545" t="s">
        <v>104</v>
      </c>
      <c r="E1545" t="s">
        <v>174</v>
      </c>
      <c r="F1545" t="s">
        <v>4710</v>
      </c>
      <c r="G1545" t="s">
        <v>183</v>
      </c>
      <c r="H1545" t="s">
        <v>134</v>
      </c>
      <c r="I1545" t="s">
        <v>135</v>
      </c>
      <c r="J1545" t="s">
        <v>136</v>
      </c>
      <c r="K1545" t="s">
        <v>137</v>
      </c>
      <c r="L1545" t="s">
        <v>4711</v>
      </c>
      <c r="M1545" t="s">
        <v>4712</v>
      </c>
      <c r="N1545">
        <v>1.9072222219999999</v>
      </c>
      <c r="O1545">
        <v>0</v>
      </c>
      <c r="P1545">
        <v>207</v>
      </c>
      <c r="Q1545">
        <v>0</v>
      </c>
      <c r="R1545">
        <v>0</v>
      </c>
      <c r="S1545">
        <v>0</v>
      </c>
      <c r="T1545">
        <v>34</v>
      </c>
      <c r="U1545">
        <v>0</v>
      </c>
      <c r="V1545">
        <v>0</v>
      </c>
      <c r="W1545">
        <v>0</v>
      </c>
      <c r="X1545">
        <v>75.214085481231876</v>
      </c>
      <c r="Y1545">
        <v>0</v>
      </c>
      <c r="Z1545">
        <v>0</v>
      </c>
      <c r="AA1545">
        <v>0</v>
      </c>
      <c r="AB1545">
        <v>53.843331696849162</v>
      </c>
      <c r="AC1545">
        <v>0</v>
      </c>
      <c r="AD1545">
        <v>0</v>
      </c>
      <c r="AE1545">
        <v>129.05741717808104</v>
      </c>
    </row>
    <row r="1546" spans="1:31" x14ac:dyDescent="0.25">
      <c r="A1546">
        <v>2135351</v>
      </c>
      <c r="B1546">
        <v>1</v>
      </c>
      <c r="C1546" t="s">
        <v>80</v>
      </c>
      <c r="D1546" t="s">
        <v>98</v>
      </c>
      <c r="E1546" t="s">
        <v>161</v>
      </c>
      <c r="F1546" t="s">
        <v>4713</v>
      </c>
      <c r="G1546" t="s">
        <v>538</v>
      </c>
      <c r="H1546" t="s">
        <v>134</v>
      </c>
      <c r="I1546" t="s">
        <v>135</v>
      </c>
      <c r="J1546" t="s">
        <v>136</v>
      </c>
      <c r="K1546" t="s">
        <v>236</v>
      </c>
      <c r="L1546" t="s">
        <v>4714</v>
      </c>
      <c r="M1546" t="s">
        <v>4715</v>
      </c>
      <c r="N1546">
        <v>2.060635</v>
      </c>
      <c r="O1546">
        <v>0</v>
      </c>
      <c r="P1546">
        <v>26</v>
      </c>
      <c r="Q1546">
        <v>0</v>
      </c>
      <c r="R1546">
        <v>19</v>
      </c>
      <c r="S1546">
        <v>0</v>
      </c>
      <c r="T1546">
        <v>8</v>
      </c>
      <c r="U1546">
        <v>0</v>
      </c>
      <c r="V1546">
        <v>0</v>
      </c>
      <c r="W1546">
        <v>0</v>
      </c>
      <c r="X1546">
        <v>17.221310226933905</v>
      </c>
      <c r="Y1546">
        <v>0</v>
      </c>
      <c r="Z1546">
        <v>19.991733739967497</v>
      </c>
      <c r="AA1546">
        <v>0</v>
      </c>
      <c r="AB1546">
        <v>36.563628394779343</v>
      </c>
      <c r="AC1546">
        <v>0</v>
      </c>
      <c r="AD1546">
        <v>0</v>
      </c>
      <c r="AE1546">
        <v>73.776672361680738</v>
      </c>
    </row>
    <row r="1547" spans="1:31" x14ac:dyDescent="0.25">
      <c r="A1547">
        <v>2135353</v>
      </c>
      <c r="B1547">
        <v>1</v>
      </c>
      <c r="C1547" t="s">
        <v>81</v>
      </c>
      <c r="D1547" t="s">
        <v>123</v>
      </c>
      <c r="E1547" t="s">
        <v>146</v>
      </c>
      <c r="F1547" t="s">
        <v>4716</v>
      </c>
      <c r="G1547" t="s">
        <v>142</v>
      </c>
      <c r="H1547" t="s">
        <v>143</v>
      </c>
      <c r="I1547" t="s">
        <v>135</v>
      </c>
      <c r="J1547" t="s">
        <v>136</v>
      </c>
      <c r="K1547" t="s">
        <v>137</v>
      </c>
      <c r="L1547" t="s">
        <v>4717</v>
      </c>
      <c r="M1547" t="s">
        <v>4718</v>
      </c>
      <c r="N1547">
        <v>0.82527777700000005</v>
      </c>
      <c r="O1547">
        <v>5</v>
      </c>
      <c r="P1547">
        <v>7</v>
      </c>
      <c r="Q1547">
        <v>175</v>
      </c>
      <c r="R1547">
        <v>128</v>
      </c>
      <c r="S1547">
        <v>31</v>
      </c>
      <c r="T1547">
        <v>15</v>
      </c>
      <c r="U1547">
        <v>0</v>
      </c>
      <c r="V1547">
        <v>0</v>
      </c>
      <c r="W1547">
        <v>1.5684972275102</v>
      </c>
      <c r="X1547">
        <v>4.0657194970676915</v>
      </c>
      <c r="Y1547">
        <v>47.392671266457299</v>
      </c>
      <c r="Z1547">
        <v>26.428625085776925</v>
      </c>
      <c r="AA1547">
        <v>16.42428812755233</v>
      </c>
      <c r="AB1547">
        <v>7.8104957760356362</v>
      </c>
      <c r="AC1547">
        <v>0</v>
      </c>
      <c r="AD1547">
        <v>0</v>
      </c>
      <c r="AE1547">
        <v>103.69029698040008</v>
      </c>
    </row>
    <row r="1548" spans="1:31" x14ac:dyDescent="0.25">
      <c r="A1548">
        <v>2135356</v>
      </c>
      <c r="B1548">
        <v>1</v>
      </c>
      <c r="C1548" t="s">
        <v>81</v>
      </c>
      <c r="D1548" t="s">
        <v>128</v>
      </c>
      <c r="E1548" t="s">
        <v>174</v>
      </c>
      <c r="F1548" t="s">
        <v>4719</v>
      </c>
      <c r="G1548" t="s">
        <v>187</v>
      </c>
      <c r="H1548" t="s">
        <v>134</v>
      </c>
      <c r="I1548" t="s">
        <v>135</v>
      </c>
      <c r="J1548" t="s">
        <v>136</v>
      </c>
      <c r="K1548" t="s">
        <v>137</v>
      </c>
      <c r="L1548" t="s">
        <v>4720</v>
      </c>
      <c r="M1548" t="s">
        <v>4721</v>
      </c>
      <c r="N1548">
        <v>4.8666666660000004</v>
      </c>
      <c r="O1548">
        <v>0</v>
      </c>
      <c r="P1548">
        <v>3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2.3870146716100002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2.3870146716100002</v>
      </c>
    </row>
    <row r="1549" spans="1:31" x14ac:dyDescent="0.25">
      <c r="A1549">
        <v>2135357</v>
      </c>
      <c r="B1549">
        <v>1</v>
      </c>
      <c r="C1549" t="s">
        <v>81</v>
      </c>
      <c r="D1549" t="s">
        <v>116</v>
      </c>
      <c r="E1549" t="s">
        <v>131</v>
      </c>
      <c r="F1549" t="s">
        <v>4722</v>
      </c>
      <c r="G1549" t="s">
        <v>152</v>
      </c>
      <c r="H1549" t="s">
        <v>134</v>
      </c>
      <c r="I1549" t="s">
        <v>135</v>
      </c>
      <c r="J1549" t="s">
        <v>136</v>
      </c>
      <c r="K1549" t="s">
        <v>137</v>
      </c>
      <c r="L1549" t="s">
        <v>4723</v>
      </c>
      <c r="M1549" t="s">
        <v>4724</v>
      </c>
      <c r="N1549">
        <v>1.598055555</v>
      </c>
      <c r="O1549">
        <v>0</v>
      </c>
      <c r="P1549">
        <v>2</v>
      </c>
      <c r="Q1549">
        <v>0</v>
      </c>
      <c r="R1549">
        <v>0</v>
      </c>
      <c r="S1549">
        <v>0</v>
      </c>
      <c r="T1549">
        <v>1</v>
      </c>
      <c r="U1549">
        <v>0</v>
      </c>
      <c r="V1549">
        <v>0</v>
      </c>
      <c r="W1549">
        <v>0</v>
      </c>
      <c r="X1549">
        <v>0.27115182474139998</v>
      </c>
      <c r="Y1549">
        <v>0</v>
      </c>
      <c r="Z1549">
        <v>0</v>
      </c>
      <c r="AA1549">
        <v>0</v>
      </c>
      <c r="AB1549">
        <v>7.1330219942166671E-3</v>
      </c>
      <c r="AC1549">
        <v>0</v>
      </c>
      <c r="AD1549">
        <v>0</v>
      </c>
      <c r="AE1549">
        <v>0.27828484673561665</v>
      </c>
    </row>
    <row r="1550" spans="1:31" x14ac:dyDescent="0.25">
      <c r="A1550">
        <v>2135358</v>
      </c>
      <c r="B1550">
        <v>1</v>
      </c>
      <c r="C1550" t="s">
        <v>80</v>
      </c>
      <c r="D1550" t="s">
        <v>92</v>
      </c>
      <c r="E1550" t="s">
        <v>131</v>
      </c>
      <c r="F1550" t="s">
        <v>4725</v>
      </c>
      <c r="G1550" t="s">
        <v>152</v>
      </c>
      <c r="H1550" t="s">
        <v>134</v>
      </c>
      <c r="I1550" t="s">
        <v>135</v>
      </c>
      <c r="J1550" t="s">
        <v>136</v>
      </c>
      <c r="K1550" t="s">
        <v>137</v>
      </c>
      <c r="L1550" t="s">
        <v>4726</v>
      </c>
      <c r="M1550" t="s">
        <v>4727</v>
      </c>
      <c r="N1550">
        <v>9.2080555549999996</v>
      </c>
      <c r="O1550">
        <v>0</v>
      </c>
      <c r="P1550">
        <v>2</v>
      </c>
      <c r="Q1550">
        <v>0</v>
      </c>
      <c r="R1550">
        <v>0</v>
      </c>
      <c r="S1550">
        <v>0</v>
      </c>
      <c r="T1550">
        <v>2</v>
      </c>
      <c r="U1550">
        <v>0</v>
      </c>
      <c r="V1550">
        <v>0</v>
      </c>
      <c r="W1550">
        <v>0</v>
      </c>
      <c r="X1550">
        <v>6.3480844611481002</v>
      </c>
      <c r="Y1550">
        <v>0</v>
      </c>
      <c r="Z1550">
        <v>0</v>
      </c>
      <c r="AA1550">
        <v>0</v>
      </c>
      <c r="AB1550">
        <v>13.462909551470869</v>
      </c>
      <c r="AC1550">
        <v>0</v>
      </c>
      <c r="AD1550">
        <v>0</v>
      </c>
      <c r="AE1550">
        <v>19.81099401261897</v>
      </c>
    </row>
    <row r="1551" spans="1:31" x14ac:dyDescent="0.25">
      <c r="A1551">
        <v>2135364</v>
      </c>
      <c r="B1551">
        <v>1</v>
      </c>
      <c r="C1551" t="s">
        <v>80</v>
      </c>
      <c r="D1551" t="s">
        <v>100</v>
      </c>
      <c r="E1551" t="s">
        <v>131</v>
      </c>
      <c r="F1551" t="s">
        <v>4728</v>
      </c>
      <c r="G1551" t="s">
        <v>171</v>
      </c>
      <c r="H1551" t="s">
        <v>134</v>
      </c>
      <c r="I1551" t="s">
        <v>135</v>
      </c>
      <c r="J1551" t="s">
        <v>136</v>
      </c>
      <c r="K1551" t="s">
        <v>137</v>
      </c>
      <c r="L1551" t="s">
        <v>4729</v>
      </c>
      <c r="M1551" t="s">
        <v>4730</v>
      </c>
      <c r="N1551">
        <v>1.2524999999999999</v>
      </c>
      <c r="O1551">
        <v>0</v>
      </c>
      <c r="P1551">
        <v>1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0.23746770587679999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0.23746770587679999</v>
      </c>
    </row>
    <row r="1552" spans="1:31" x14ac:dyDescent="0.25">
      <c r="A1552">
        <v>2135366</v>
      </c>
      <c r="B1552">
        <v>1</v>
      </c>
      <c r="C1552" t="s">
        <v>80</v>
      </c>
      <c r="D1552" t="s">
        <v>111</v>
      </c>
      <c r="E1552" t="s">
        <v>174</v>
      </c>
      <c r="F1552" t="s">
        <v>4731</v>
      </c>
      <c r="G1552" t="s">
        <v>187</v>
      </c>
      <c r="H1552" t="s">
        <v>134</v>
      </c>
      <c r="I1552" t="s">
        <v>135</v>
      </c>
      <c r="J1552" t="s">
        <v>136</v>
      </c>
      <c r="K1552" t="s">
        <v>137</v>
      </c>
      <c r="L1552" t="s">
        <v>4732</v>
      </c>
      <c r="M1552" t="s">
        <v>4733</v>
      </c>
      <c r="N1552">
        <v>1.921944444</v>
      </c>
      <c r="O1552">
        <v>0</v>
      </c>
      <c r="P1552">
        <v>70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25.383969131918185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25.383969131918185</v>
      </c>
    </row>
    <row r="1553" spans="1:31" x14ac:dyDescent="0.25">
      <c r="A1553">
        <v>2135368</v>
      </c>
      <c r="B1553">
        <v>1</v>
      </c>
      <c r="C1553" t="s">
        <v>80</v>
      </c>
      <c r="D1553" t="s">
        <v>96</v>
      </c>
      <c r="E1553" t="s">
        <v>131</v>
      </c>
      <c r="F1553" t="s">
        <v>4734</v>
      </c>
      <c r="G1553" t="s">
        <v>133</v>
      </c>
      <c r="H1553" t="s">
        <v>134</v>
      </c>
      <c r="I1553" t="s">
        <v>135</v>
      </c>
      <c r="J1553" t="s">
        <v>136</v>
      </c>
      <c r="K1553" t="s">
        <v>137</v>
      </c>
      <c r="L1553" t="s">
        <v>4735</v>
      </c>
      <c r="M1553" t="s">
        <v>4645</v>
      </c>
      <c r="N1553">
        <v>3.3547222219999999</v>
      </c>
      <c r="O1553">
        <v>0</v>
      </c>
      <c r="P1553">
        <v>1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3.8952657825984005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3.8952657825984005</v>
      </c>
    </row>
    <row r="1554" spans="1:31" x14ac:dyDescent="0.25">
      <c r="A1554">
        <v>2135369</v>
      </c>
      <c r="B1554">
        <v>1</v>
      </c>
      <c r="C1554" t="s">
        <v>80</v>
      </c>
      <c r="D1554" t="s">
        <v>107</v>
      </c>
      <c r="E1554" t="s">
        <v>174</v>
      </c>
      <c r="F1554" t="s">
        <v>4736</v>
      </c>
      <c r="G1554" t="s">
        <v>171</v>
      </c>
      <c r="H1554" t="s">
        <v>134</v>
      </c>
      <c r="I1554" t="s">
        <v>135</v>
      </c>
      <c r="J1554" t="s">
        <v>136</v>
      </c>
      <c r="K1554" t="s">
        <v>137</v>
      </c>
      <c r="L1554" t="s">
        <v>4737</v>
      </c>
      <c r="M1554" t="s">
        <v>4738</v>
      </c>
      <c r="N1554">
        <v>0.40222222200000002</v>
      </c>
      <c r="O1554">
        <v>0</v>
      </c>
      <c r="P1554">
        <v>33</v>
      </c>
      <c r="Q1554">
        <v>0</v>
      </c>
      <c r="R1554">
        <v>2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2.6096491029811997</v>
      </c>
      <c r="Y1554">
        <v>0</v>
      </c>
      <c r="Z1554">
        <v>6.9438055184E-3</v>
      </c>
      <c r="AA1554">
        <v>0</v>
      </c>
      <c r="AB1554">
        <v>0</v>
      </c>
      <c r="AC1554">
        <v>0</v>
      </c>
      <c r="AD1554">
        <v>0</v>
      </c>
      <c r="AE1554">
        <v>2.6165929084995998</v>
      </c>
    </row>
    <row r="1555" spans="1:31" x14ac:dyDescent="0.25">
      <c r="A1555">
        <v>2135371</v>
      </c>
      <c r="B1555">
        <v>1</v>
      </c>
      <c r="C1555" t="s">
        <v>81</v>
      </c>
      <c r="D1555" t="s">
        <v>118</v>
      </c>
      <c r="E1555" t="s">
        <v>131</v>
      </c>
      <c r="F1555" t="s">
        <v>4739</v>
      </c>
      <c r="G1555" t="s">
        <v>152</v>
      </c>
      <c r="H1555" t="s">
        <v>134</v>
      </c>
      <c r="I1555" t="s">
        <v>135</v>
      </c>
      <c r="J1555" t="s">
        <v>136</v>
      </c>
      <c r="K1555" t="s">
        <v>137</v>
      </c>
      <c r="L1555" t="s">
        <v>4740</v>
      </c>
      <c r="M1555" t="s">
        <v>4741</v>
      </c>
      <c r="N1555">
        <v>1.4227777770000001</v>
      </c>
      <c r="O1555">
        <v>0</v>
      </c>
      <c r="P1555">
        <v>2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0.53048622927630007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0.53048622927630007</v>
      </c>
    </row>
    <row r="1556" spans="1:31" x14ac:dyDescent="0.25">
      <c r="A1556">
        <v>2135377</v>
      </c>
      <c r="B1556">
        <v>1</v>
      </c>
      <c r="C1556" t="s">
        <v>80</v>
      </c>
      <c r="D1556" t="s">
        <v>92</v>
      </c>
      <c r="E1556" t="s">
        <v>131</v>
      </c>
      <c r="F1556" t="s">
        <v>4742</v>
      </c>
      <c r="G1556" t="s">
        <v>133</v>
      </c>
      <c r="H1556" t="s">
        <v>134</v>
      </c>
      <c r="I1556" t="s">
        <v>135</v>
      </c>
      <c r="J1556" t="s">
        <v>136</v>
      </c>
      <c r="K1556" t="s">
        <v>137</v>
      </c>
      <c r="L1556" t="s">
        <v>4743</v>
      </c>
      <c r="M1556" t="s">
        <v>4645</v>
      </c>
      <c r="N1556">
        <v>3.1494444439999998</v>
      </c>
      <c r="O1556">
        <v>0</v>
      </c>
      <c r="P1556">
        <v>1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1.4868922757499998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1.4868922757499998</v>
      </c>
    </row>
    <row r="1557" spans="1:31" x14ac:dyDescent="0.25">
      <c r="A1557">
        <v>2135382</v>
      </c>
      <c r="B1557">
        <v>1</v>
      </c>
      <c r="C1557" t="s">
        <v>80</v>
      </c>
      <c r="D1557" t="s">
        <v>103</v>
      </c>
      <c r="E1557" t="s">
        <v>131</v>
      </c>
      <c r="F1557" t="s">
        <v>4744</v>
      </c>
      <c r="G1557" t="s">
        <v>133</v>
      </c>
      <c r="H1557" t="s">
        <v>134</v>
      </c>
      <c r="I1557" t="s">
        <v>135</v>
      </c>
      <c r="J1557" t="s">
        <v>136</v>
      </c>
      <c r="K1557" t="s">
        <v>137</v>
      </c>
      <c r="L1557" t="s">
        <v>4745</v>
      </c>
      <c r="M1557" t="s">
        <v>4746</v>
      </c>
      <c r="N1557">
        <v>0.84250000000000003</v>
      </c>
      <c r="O1557">
        <v>0</v>
      </c>
      <c r="P1557">
        <v>3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0.37104990031055002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0.37104990031055002</v>
      </c>
    </row>
    <row r="1558" spans="1:31" x14ac:dyDescent="0.25">
      <c r="A1558">
        <v>2135383</v>
      </c>
      <c r="B1558">
        <v>1</v>
      </c>
      <c r="C1558" t="s">
        <v>80</v>
      </c>
      <c r="D1558" t="s">
        <v>83</v>
      </c>
      <c r="E1558" t="s">
        <v>224</v>
      </c>
      <c r="F1558" t="s">
        <v>4747</v>
      </c>
      <c r="G1558" t="s">
        <v>300</v>
      </c>
      <c r="H1558" t="s">
        <v>143</v>
      </c>
      <c r="I1558" t="s">
        <v>135</v>
      </c>
      <c r="J1558" t="s">
        <v>136</v>
      </c>
      <c r="K1558" t="s">
        <v>137</v>
      </c>
      <c r="L1558" t="s">
        <v>4748</v>
      </c>
      <c r="M1558" t="s">
        <v>4749</v>
      </c>
      <c r="N1558">
        <v>0.885833333</v>
      </c>
      <c r="O1558">
        <v>0</v>
      </c>
      <c r="P1558">
        <v>1265</v>
      </c>
      <c r="Q1558">
        <v>0</v>
      </c>
      <c r="R1558">
        <v>0</v>
      </c>
      <c r="S1558">
        <v>0</v>
      </c>
      <c r="T1558">
        <v>538</v>
      </c>
      <c r="U1558">
        <v>0</v>
      </c>
      <c r="V1558">
        <v>5</v>
      </c>
      <c r="W1558">
        <v>0</v>
      </c>
      <c r="X1558">
        <v>221.24265395022664</v>
      </c>
      <c r="Y1558">
        <v>0</v>
      </c>
      <c r="Z1558">
        <v>0</v>
      </c>
      <c r="AA1558">
        <v>0</v>
      </c>
      <c r="AB1558">
        <v>452.53636238668525</v>
      </c>
      <c r="AC1558">
        <v>0</v>
      </c>
      <c r="AD1558">
        <v>32.925928652392948</v>
      </c>
      <c r="AE1558">
        <v>706.70494498930486</v>
      </c>
    </row>
    <row r="1559" spans="1:31" x14ac:dyDescent="0.25">
      <c r="A1559">
        <v>2135384</v>
      </c>
      <c r="B1559">
        <v>1</v>
      </c>
      <c r="C1559" t="s">
        <v>80</v>
      </c>
      <c r="D1559" t="s">
        <v>100</v>
      </c>
      <c r="E1559" t="s">
        <v>196</v>
      </c>
      <c r="F1559" t="s">
        <v>4750</v>
      </c>
      <c r="G1559" t="s">
        <v>142</v>
      </c>
      <c r="H1559" t="s">
        <v>143</v>
      </c>
      <c r="I1559" t="s">
        <v>135</v>
      </c>
      <c r="J1559" t="s">
        <v>136</v>
      </c>
      <c r="K1559" t="s">
        <v>137</v>
      </c>
      <c r="L1559" t="s">
        <v>4751</v>
      </c>
      <c r="M1559" t="s">
        <v>4752</v>
      </c>
      <c r="N1559">
        <v>1.2452777770000001</v>
      </c>
      <c r="O1559">
        <v>0</v>
      </c>
      <c r="P1559">
        <v>2</v>
      </c>
      <c r="Q1559">
        <v>50</v>
      </c>
      <c r="R1559">
        <v>71</v>
      </c>
      <c r="S1559">
        <v>3</v>
      </c>
      <c r="T1559">
        <v>5</v>
      </c>
      <c r="U1559">
        <v>0</v>
      </c>
      <c r="V1559">
        <v>0</v>
      </c>
      <c r="W1559">
        <v>0</v>
      </c>
      <c r="X1559">
        <v>1.620234408308125</v>
      </c>
      <c r="Y1559">
        <v>111.87446936852317</v>
      </c>
      <c r="Z1559">
        <v>68.253424768141684</v>
      </c>
      <c r="AA1559">
        <v>97.804329823991992</v>
      </c>
      <c r="AB1559">
        <v>4.5772577476444969</v>
      </c>
      <c r="AC1559">
        <v>0</v>
      </c>
      <c r="AD1559">
        <v>0</v>
      </c>
      <c r="AE1559">
        <v>284.12971611660947</v>
      </c>
    </row>
    <row r="1560" spans="1:31" x14ac:dyDescent="0.25">
      <c r="A1560">
        <v>2135387</v>
      </c>
      <c r="B1560">
        <v>1</v>
      </c>
      <c r="C1560" t="s">
        <v>81</v>
      </c>
      <c r="D1560" t="s">
        <v>116</v>
      </c>
      <c r="E1560" t="s">
        <v>131</v>
      </c>
      <c r="F1560" t="s">
        <v>4753</v>
      </c>
      <c r="G1560" t="s">
        <v>133</v>
      </c>
      <c r="H1560" t="s">
        <v>134</v>
      </c>
      <c r="I1560" t="s">
        <v>135</v>
      </c>
      <c r="J1560" t="s">
        <v>136</v>
      </c>
      <c r="K1560" t="s">
        <v>137</v>
      </c>
      <c r="L1560" t="s">
        <v>4754</v>
      </c>
      <c r="M1560" t="s">
        <v>4755</v>
      </c>
      <c r="N1560">
        <v>3.7</v>
      </c>
      <c r="O1560">
        <v>0</v>
      </c>
      <c r="P1560">
        <v>1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6.3659468000000009E-5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6.3659468000000009E-5</v>
      </c>
    </row>
    <row r="1561" spans="1:31" x14ac:dyDescent="0.25">
      <c r="A1561">
        <v>2135392</v>
      </c>
      <c r="B1561">
        <v>1</v>
      </c>
      <c r="C1561" t="s">
        <v>80</v>
      </c>
      <c r="D1561" t="s">
        <v>106</v>
      </c>
      <c r="E1561" t="s">
        <v>140</v>
      </c>
      <c r="F1561" t="s">
        <v>4756</v>
      </c>
      <c r="G1561" t="s">
        <v>142</v>
      </c>
      <c r="H1561" t="s">
        <v>143</v>
      </c>
      <c r="I1561" t="s">
        <v>135</v>
      </c>
      <c r="J1561" t="s">
        <v>136</v>
      </c>
      <c r="K1561" t="s">
        <v>137</v>
      </c>
      <c r="L1561" t="s">
        <v>4757</v>
      </c>
      <c r="M1561" t="s">
        <v>4758</v>
      </c>
      <c r="N1561">
        <v>0.15083333300000001</v>
      </c>
      <c r="O1561">
        <v>0</v>
      </c>
      <c r="P1561">
        <v>2</v>
      </c>
      <c r="Q1561">
        <v>50</v>
      </c>
      <c r="R1561">
        <v>202</v>
      </c>
      <c r="S1561">
        <v>14</v>
      </c>
      <c r="T1561">
        <v>32</v>
      </c>
      <c r="U1561">
        <v>0</v>
      </c>
      <c r="V1561">
        <v>0</v>
      </c>
      <c r="W1561">
        <v>0</v>
      </c>
      <c r="X1561">
        <v>0.15748859241500002</v>
      </c>
      <c r="Y1561">
        <v>30.525584525411738</v>
      </c>
      <c r="Z1561">
        <v>17.800427821071686</v>
      </c>
      <c r="AA1561">
        <v>5.5954630771506277</v>
      </c>
      <c r="AB1561">
        <v>11.467489640495463</v>
      </c>
      <c r="AC1561">
        <v>0</v>
      </c>
      <c r="AD1561">
        <v>0</v>
      </c>
      <c r="AE1561">
        <v>65.546453656544514</v>
      </c>
    </row>
    <row r="1562" spans="1:31" x14ac:dyDescent="0.25">
      <c r="A1562">
        <v>2135394</v>
      </c>
      <c r="B1562">
        <v>1</v>
      </c>
      <c r="C1562" t="s">
        <v>80</v>
      </c>
      <c r="D1562" t="s">
        <v>96</v>
      </c>
      <c r="E1562" t="s">
        <v>131</v>
      </c>
      <c r="F1562" t="s">
        <v>4759</v>
      </c>
      <c r="G1562" t="s">
        <v>152</v>
      </c>
      <c r="H1562" t="s">
        <v>134</v>
      </c>
      <c r="I1562" t="s">
        <v>135</v>
      </c>
      <c r="J1562" t="s">
        <v>136</v>
      </c>
      <c r="K1562" t="s">
        <v>137</v>
      </c>
      <c r="L1562" t="s">
        <v>4760</v>
      </c>
      <c r="M1562" t="s">
        <v>4761</v>
      </c>
      <c r="N1562">
        <v>3.187777777</v>
      </c>
      <c r="O1562">
        <v>0</v>
      </c>
      <c r="P1562">
        <v>5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8.6921457021252007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8.6921457021252007</v>
      </c>
    </row>
    <row r="1563" spans="1:31" x14ac:dyDescent="0.25">
      <c r="A1563">
        <v>2135398</v>
      </c>
      <c r="B1563">
        <v>1</v>
      </c>
      <c r="C1563" t="s">
        <v>81</v>
      </c>
      <c r="D1563" t="s">
        <v>118</v>
      </c>
      <c r="E1563" t="s">
        <v>131</v>
      </c>
      <c r="F1563" t="s">
        <v>4762</v>
      </c>
      <c r="G1563" t="s">
        <v>152</v>
      </c>
      <c r="H1563" t="s">
        <v>134</v>
      </c>
      <c r="I1563" t="s">
        <v>135</v>
      </c>
      <c r="J1563" t="s">
        <v>136</v>
      </c>
      <c r="K1563" t="s">
        <v>137</v>
      </c>
      <c r="L1563" t="s">
        <v>4763</v>
      </c>
      <c r="M1563" t="s">
        <v>4764</v>
      </c>
      <c r="N1563">
        <v>2.2213888879999999</v>
      </c>
      <c r="O1563">
        <v>0</v>
      </c>
      <c r="P1563">
        <v>1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0.3237931963109667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0.3237931963109667</v>
      </c>
    </row>
    <row r="1564" spans="1:31" x14ac:dyDescent="0.25">
      <c r="A1564">
        <v>2135399</v>
      </c>
      <c r="B1564">
        <v>1</v>
      </c>
      <c r="C1564" t="s">
        <v>80</v>
      </c>
      <c r="D1564" t="s">
        <v>82</v>
      </c>
      <c r="E1564" t="s">
        <v>131</v>
      </c>
      <c r="F1564" t="s">
        <v>4765</v>
      </c>
      <c r="G1564" t="s">
        <v>152</v>
      </c>
      <c r="H1564" t="s">
        <v>134</v>
      </c>
      <c r="I1564" t="s">
        <v>135</v>
      </c>
      <c r="J1564" t="s">
        <v>136</v>
      </c>
      <c r="K1564" t="s">
        <v>137</v>
      </c>
      <c r="L1564" t="s">
        <v>4766</v>
      </c>
      <c r="M1564" t="s">
        <v>4767</v>
      </c>
      <c r="N1564">
        <v>4.5419444440000003</v>
      </c>
      <c r="O1564">
        <v>0</v>
      </c>
      <c r="P1564">
        <v>1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</row>
    <row r="1565" spans="1:31" x14ac:dyDescent="0.25">
      <c r="A1565">
        <v>2135400</v>
      </c>
      <c r="B1565">
        <v>1</v>
      </c>
      <c r="C1565" t="s">
        <v>80</v>
      </c>
      <c r="D1565" t="s">
        <v>102</v>
      </c>
      <c r="E1565" t="s">
        <v>146</v>
      </c>
      <c r="F1565" t="s">
        <v>4768</v>
      </c>
      <c r="G1565" t="s">
        <v>167</v>
      </c>
      <c r="H1565" t="s">
        <v>143</v>
      </c>
      <c r="I1565" t="s">
        <v>135</v>
      </c>
      <c r="J1565" t="s">
        <v>136</v>
      </c>
      <c r="K1565" t="s">
        <v>137</v>
      </c>
      <c r="L1565" t="s">
        <v>4769</v>
      </c>
      <c r="M1565" t="s">
        <v>4770</v>
      </c>
      <c r="N1565">
        <v>0.91972222199999998</v>
      </c>
      <c r="O1565">
        <v>0</v>
      </c>
      <c r="P1565">
        <v>0</v>
      </c>
      <c r="Q1565">
        <v>1</v>
      </c>
      <c r="R1565">
        <v>0</v>
      </c>
      <c r="S1565">
        <v>1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4.4141637305952095</v>
      </c>
      <c r="Z1565">
        <v>0</v>
      </c>
      <c r="AA1565">
        <v>1.3022274885312</v>
      </c>
      <c r="AB1565">
        <v>0</v>
      </c>
      <c r="AC1565">
        <v>0</v>
      </c>
      <c r="AD1565">
        <v>0</v>
      </c>
      <c r="AE1565">
        <v>5.7163912191264092</v>
      </c>
    </row>
    <row r="1566" spans="1:31" x14ac:dyDescent="0.25">
      <c r="A1566">
        <v>2135402</v>
      </c>
      <c r="B1566">
        <v>1</v>
      </c>
      <c r="C1566" t="s">
        <v>80</v>
      </c>
      <c r="D1566" t="s">
        <v>104</v>
      </c>
      <c r="E1566" t="s">
        <v>146</v>
      </c>
      <c r="F1566" t="s">
        <v>1891</v>
      </c>
      <c r="G1566" t="s">
        <v>167</v>
      </c>
      <c r="H1566" t="s">
        <v>143</v>
      </c>
      <c r="I1566" t="s">
        <v>135</v>
      </c>
      <c r="J1566" t="s">
        <v>136</v>
      </c>
      <c r="K1566" t="s">
        <v>137</v>
      </c>
      <c r="L1566" t="s">
        <v>4771</v>
      </c>
      <c r="M1566" t="s">
        <v>4772</v>
      </c>
      <c r="N1566">
        <v>3.2213888879999999</v>
      </c>
      <c r="O1566">
        <v>1</v>
      </c>
      <c r="P1566">
        <v>0</v>
      </c>
      <c r="Q1566">
        <v>2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1.9070164706586001</v>
      </c>
      <c r="X1566">
        <v>0</v>
      </c>
      <c r="Y1566">
        <v>1.2834432740291253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3.1904597446877254</v>
      </c>
    </row>
    <row r="1567" spans="1:31" x14ac:dyDescent="0.25">
      <c r="A1567">
        <v>2135404</v>
      </c>
      <c r="B1567">
        <v>1</v>
      </c>
      <c r="C1567" t="s">
        <v>80</v>
      </c>
      <c r="D1567" t="s">
        <v>110</v>
      </c>
      <c r="E1567" t="s">
        <v>146</v>
      </c>
      <c r="F1567" t="s">
        <v>3499</v>
      </c>
      <c r="G1567" t="s">
        <v>142</v>
      </c>
      <c r="H1567" t="s">
        <v>143</v>
      </c>
      <c r="I1567" t="s">
        <v>135</v>
      </c>
      <c r="J1567" t="s">
        <v>136</v>
      </c>
      <c r="K1567" t="s">
        <v>137</v>
      </c>
      <c r="L1567" t="s">
        <v>4773</v>
      </c>
      <c r="M1567" t="s">
        <v>4774</v>
      </c>
      <c r="N1567">
        <v>0.39861111100000002</v>
      </c>
      <c r="O1567">
        <v>0</v>
      </c>
      <c r="P1567">
        <v>833</v>
      </c>
      <c r="Q1567">
        <v>0</v>
      </c>
      <c r="R1567">
        <v>0</v>
      </c>
      <c r="S1567">
        <v>0</v>
      </c>
      <c r="T1567">
        <v>32</v>
      </c>
      <c r="U1567">
        <v>0</v>
      </c>
      <c r="V1567">
        <v>0</v>
      </c>
      <c r="W1567">
        <v>0</v>
      </c>
      <c r="X1567">
        <v>69.625433098905418</v>
      </c>
      <c r="Y1567">
        <v>0</v>
      </c>
      <c r="Z1567">
        <v>0</v>
      </c>
      <c r="AA1567">
        <v>0</v>
      </c>
      <c r="AB1567">
        <v>7.1773147185386126</v>
      </c>
      <c r="AC1567">
        <v>0</v>
      </c>
      <c r="AD1567">
        <v>0</v>
      </c>
      <c r="AE1567">
        <v>76.802747817444029</v>
      </c>
    </row>
    <row r="1568" spans="1:31" x14ac:dyDescent="0.25">
      <c r="A1568">
        <v>2135405</v>
      </c>
      <c r="B1568">
        <v>1</v>
      </c>
      <c r="C1568" t="s">
        <v>80</v>
      </c>
      <c r="D1568" t="s">
        <v>99</v>
      </c>
      <c r="E1568" t="s">
        <v>146</v>
      </c>
      <c r="F1568" t="s">
        <v>4775</v>
      </c>
      <c r="G1568" t="s">
        <v>2083</v>
      </c>
      <c r="H1568" t="s">
        <v>143</v>
      </c>
      <c r="I1568" t="s">
        <v>135</v>
      </c>
      <c r="J1568" t="s">
        <v>136</v>
      </c>
      <c r="K1568" t="s">
        <v>137</v>
      </c>
      <c r="L1568" t="s">
        <v>4776</v>
      </c>
      <c r="M1568" t="s">
        <v>4777</v>
      </c>
      <c r="N1568">
        <v>0.47861111099999998</v>
      </c>
      <c r="O1568">
        <v>0</v>
      </c>
      <c r="P1568">
        <v>99</v>
      </c>
      <c r="Q1568">
        <v>0</v>
      </c>
      <c r="R1568">
        <v>0</v>
      </c>
      <c r="S1568">
        <v>0</v>
      </c>
      <c r="T1568">
        <v>2</v>
      </c>
      <c r="U1568">
        <v>0</v>
      </c>
      <c r="V1568">
        <v>0</v>
      </c>
      <c r="W1568">
        <v>0</v>
      </c>
      <c r="X1568">
        <v>9.3734709355140691</v>
      </c>
      <c r="Y1568">
        <v>0</v>
      </c>
      <c r="Z1568">
        <v>0</v>
      </c>
      <c r="AA1568">
        <v>0</v>
      </c>
      <c r="AB1568">
        <v>0.45354720425299999</v>
      </c>
      <c r="AC1568">
        <v>0</v>
      </c>
      <c r="AD1568">
        <v>0</v>
      </c>
      <c r="AE1568">
        <v>9.8270181397670697</v>
      </c>
    </row>
    <row r="1569" spans="1:31" x14ac:dyDescent="0.25">
      <c r="A1569">
        <v>2135406</v>
      </c>
      <c r="B1569">
        <v>1</v>
      </c>
      <c r="C1569" t="s">
        <v>81</v>
      </c>
      <c r="D1569" t="s">
        <v>112</v>
      </c>
      <c r="E1569" t="s">
        <v>140</v>
      </c>
      <c r="F1569" t="s">
        <v>4778</v>
      </c>
      <c r="G1569" t="s">
        <v>142</v>
      </c>
      <c r="H1569" t="s">
        <v>143</v>
      </c>
      <c r="I1569" t="s">
        <v>135</v>
      </c>
      <c r="J1569" t="s">
        <v>136</v>
      </c>
      <c r="K1569" t="s">
        <v>137</v>
      </c>
      <c r="L1569" t="s">
        <v>4605</v>
      </c>
      <c r="M1569" t="s">
        <v>4779</v>
      </c>
      <c r="N1569">
        <v>0.43027777699999997</v>
      </c>
      <c r="O1569">
        <v>0</v>
      </c>
      <c r="P1569">
        <v>415</v>
      </c>
      <c r="Q1569">
        <v>0</v>
      </c>
      <c r="R1569">
        <v>40</v>
      </c>
      <c r="S1569">
        <v>5</v>
      </c>
      <c r="T1569">
        <v>54</v>
      </c>
      <c r="U1569">
        <v>2</v>
      </c>
      <c r="V1569">
        <v>1</v>
      </c>
      <c r="W1569">
        <v>0</v>
      </c>
      <c r="X1569">
        <v>26.830401881334126</v>
      </c>
      <c r="Y1569">
        <v>0</v>
      </c>
      <c r="Z1569">
        <v>8.897010765908659</v>
      </c>
      <c r="AA1569">
        <v>48.573086759127705</v>
      </c>
      <c r="AB1569">
        <v>12.527915815023773</v>
      </c>
      <c r="AC1569">
        <v>15.256110898858683</v>
      </c>
      <c r="AD1569">
        <v>3.5631108331764749</v>
      </c>
      <c r="AE1569">
        <v>115.64763695342943</v>
      </c>
    </row>
    <row r="1570" spans="1:31" x14ac:dyDescent="0.25">
      <c r="A1570">
        <v>2135408</v>
      </c>
      <c r="B1570">
        <v>1</v>
      </c>
      <c r="C1570" t="s">
        <v>81</v>
      </c>
      <c r="D1570" t="s">
        <v>112</v>
      </c>
      <c r="E1570" t="s">
        <v>146</v>
      </c>
      <c r="F1570" t="s">
        <v>4780</v>
      </c>
      <c r="G1570" t="s">
        <v>477</v>
      </c>
      <c r="H1570" t="s">
        <v>143</v>
      </c>
      <c r="I1570" t="s">
        <v>135</v>
      </c>
      <c r="J1570" t="s">
        <v>136</v>
      </c>
      <c r="K1570" t="s">
        <v>137</v>
      </c>
      <c r="L1570" t="s">
        <v>4781</v>
      </c>
      <c r="M1570" t="s">
        <v>4782</v>
      </c>
      <c r="N1570">
        <v>0.45277777699999999</v>
      </c>
      <c r="O1570">
        <v>0</v>
      </c>
      <c r="P1570">
        <v>385</v>
      </c>
      <c r="Q1570">
        <v>0</v>
      </c>
      <c r="R1570">
        <v>3</v>
      </c>
      <c r="S1570">
        <v>0</v>
      </c>
      <c r="T1570">
        <v>16</v>
      </c>
      <c r="U1570">
        <v>0</v>
      </c>
      <c r="V1570">
        <v>0</v>
      </c>
      <c r="W1570">
        <v>0</v>
      </c>
      <c r="X1570">
        <v>28.549264808609461</v>
      </c>
      <c r="Y1570">
        <v>0</v>
      </c>
      <c r="Z1570">
        <v>0.17802224992750001</v>
      </c>
      <c r="AA1570">
        <v>0</v>
      </c>
      <c r="AB1570">
        <v>4.3789543639913333</v>
      </c>
      <c r="AC1570">
        <v>0</v>
      </c>
      <c r="AD1570">
        <v>0</v>
      </c>
      <c r="AE1570">
        <v>33.106241422528299</v>
      </c>
    </row>
    <row r="1571" spans="1:31" x14ac:dyDescent="0.25">
      <c r="A1571">
        <v>2135409</v>
      </c>
      <c r="B1571">
        <v>1</v>
      </c>
      <c r="C1571" t="s">
        <v>80</v>
      </c>
      <c r="D1571" t="s">
        <v>97</v>
      </c>
      <c r="E1571" t="s">
        <v>131</v>
      </c>
      <c r="F1571" t="s">
        <v>4783</v>
      </c>
      <c r="G1571" t="s">
        <v>231</v>
      </c>
      <c r="H1571" t="s">
        <v>134</v>
      </c>
      <c r="I1571" t="s">
        <v>135</v>
      </c>
      <c r="J1571" t="s">
        <v>136</v>
      </c>
      <c r="K1571" t="s">
        <v>137</v>
      </c>
      <c r="L1571" t="s">
        <v>4784</v>
      </c>
      <c r="M1571" t="s">
        <v>4785</v>
      </c>
      <c r="N1571">
        <v>1.6755555550000001</v>
      </c>
      <c r="O1571">
        <v>0</v>
      </c>
      <c r="P1571">
        <v>2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0.55084847845950002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0.55084847845950002</v>
      </c>
    </row>
    <row r="1572" spans="1:31" x14ac:dyDescent="0.25">
      <c r="A1572">
        <v>2135411</v>
      </c>
      <c r="B1572">
        <v>1</v>
      </c>
      <c r="C1572" t="s">
        <v>81</v>
      </c>
      <c r="D1572" t="s">
        <v>128</v>
      </c>
      <c r="E1572" t="s">
        <v>174</v>
      </c>
      <c r="F1572" t="s">
        <v>4786</v>
      </c>
      <c r="G1572" t="s">
        <v>374</v>
      </c>
      <c r="H1572" t="s">
        <v>134</v>
      </c>
      <c r="I1572" t="s">
        <v>135</v>
      </c>
      <c r="J1572" t="s">
        <v>136</v>
      </c>
      <c r="K1572" t="s">
        <v>137</v>
      </c>
      <c r="L1572" t="s">
        <v>4787</v>
      </c>
      <c r="M1572" t="s">
        <v>4788</v>
      </c>
      <c r="N1572">
        <v>2.4597222219999999</v>
      </c>
      <c r="O1572">
        <v>0</v>
      </c>
      <c r="P1572">
        <v>25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6.613298964871003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6.613298964871003</v>
      </c>
    </row>
    <row r="1573" spans="1:31" x14ac:dyDescent="0.25">
      <c r="A1573">
        <v>2135414</v>
      </c>
      <c r="B1573">
        <v>1</v>
      </c>
      <c r="C1573" t="s">
        <v>80</v>
      </c>
      <c r="D1573" t="s">
        <v>97</v>
      </c>
      <c r="E1573" t="s">
        <v>174</v>
      </c>
      <c r="F1573" t="s">
        <v>4789</v>
      </c>
      <c r="G1573" t="s">
        <v>187</v>
      </c>
      <c r="H1573" t="s">
        <v>134</v>
      </c>
      <c r="I1573" t="s">
        <v>135</v>
      </c>
      <c r="J1573" t="s">
        <v>136</v>
      </c>
      <c r="K1573" t="s">
        <v>137</v>
      </c>
      <c r="L1573" t="s">
        <v>4790</v>
      </c>
      <c r="M1573" t="s">
        <v>4791</v>
      </c>
      <c r="N1573">
        <v>2.2577777769999998</v>
      </c>
      <c r="O1573">
        <v>0</v>
      </c>
      <c r="P1573">
        <v>181</v>
      </c>
      <c r="Q1573">
        <v>0</v>
      </c>
      <c r="R1573">
        <v>2</v>
      </c>
      <c r="S1573">
        <v>0</v>
      </c>
      <c r="T1573">
        <v>17</v>
      </c>
      <c r="U1573">
        <v>0</v>
      </c>
      <c r="V1573">
        <v>0</v>
      </c>
      <c r="W1573">
        <v>0</v>
      </c>
      <c r="X1573">
        <v>111.28826844977053</v>
      </c>
      <c r="Y1573">
        <v>0</v>
      </c>
      <c r="Z1573">
        <v>1.3503803341498666</v>
      </c>
      <c r="AA1573">
        <v>0</v>
      </c>
      <c r="AB1573">
        <v>40.789356347290493</v>
      </c>
      <c r="AC1573">
        <v>0</v>
      </c>
      <c r="AD1573">
        <v>0</v>
      </c>
      <c r="AE1573">
        <v>153.42800513121088</v>
      </c>
    </row>
    <row r="1574" spans="1:31" x14ac:dyDescent="0.25">
      <c r="A1574">
        <v>2135416</v>
      </c>
      <c r="B1574">
        <v>1</v>
      </c>
      <c r="C1574" t="s">
        <v>80</v>
      </c>
      <c r="D1574" t="s">
        <v>102</v>
      </c>
      <c r="E1574" t="s">
        <v>131</v>
      </c>
      <c r="F1574" t="s">
        <v>4792</v>
      </c>
      <c r="G1574" t="s">
        <v>152</v>
      </c>
      <c r="H1574" t="s">
        <v>134</v>
      </c>
      <c r="I1574" t="s">
        <v>135</v>
      </c>
      <c r="J1574" t="s">
        <v>136</v>
      </c>
      <c r="K1574" t="s">
        <v>137</v>
      </c>
      <c r="L1574" t="s">
        <v>4793</v>
      </c>
      <c r="M1574" t="s">
        <v>4794</v>
      </c>
      <c r="N1574">
        <v>1.670555555</v>
      </c>
      <c r="O1574">
        <v>0</v>
      </c>
      <c r="P1574">
        <v>1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0.16544034923849998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0.16544034923849998</v>
      </c>
    </row>
    <row r="1575" spans="1:31" x14ac:dyDescent="0.25">
      <c r="A1575">
        <v>2135423</v>
      </c>
      <c r="B1575">
        <v>1</v>
      </c>
      <c r="C1575" t="s">
        <v>81</v>
      </c>
      <c r="D1575" t="s">
        <v>123</v>
      </c>
      <c r="E1575" t="s">
        <v>131</v>
      </c>
      <c r="F1575" t="s">
        <v>4795</v>
      </c>
      <c r="G1575" t="s">
        <v>152</v>
      </c>
      <c r="H1575" t="s">
        <v>134</v>
      </c>
      <c r="I1575" t="s">
        <v>135</v>
      </c>
      <c r="J1575" t="s">
        <v>136</v>
      </c>
      <c r="K1575" t="s">
        <v>137</v>
      </c>
      <c r="L1575" t="s">
        <v>4796</v>
      </c>
      <c r="M1575" t="s">
        <v>4797</v>
      </c>
      <c r="N1575">
        <v>4.4000000000000004</v>
      </c>
      <c r="O1575">
        <v>0</v>
      </c>
      <c r="P1575">
        <v>5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5.7013524314879991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5.7013524314879991</v>
      </c>
    </row>
    <row r="1576" spans="1:31" x14ac:dyDescent="0.25">
      <c r="A1576">
        <v>2135426</v>
      </c>
      <c r="B1576">
        <v>1</v>
      </c>
      <c r="C1576" t="s">
        <v>81</v>
      </c>
      <c r="D1576" t="s">
        <v>120</v>
      </c>
      <c r="E1576" t="s">
        <v>131</v>
      </c>
      <c r="F1576" t="s">
        <v>4798</v>
      </c>
      <c r="G1576" t="s">
        <v>152</v>
      </c>
      <c r="H1576" t="s">
        <v>134</v>
      </c>
      <c r="I1576" t="s">
        <v>135</v>
      </c>
      <c r="J1576" t="s">
        <v>136</v>
      </c>
      <c r="K1576" t="s">
        <v>137</v>
      </c>
      <c r="L1576" t="s">
        <v>4799</v>
      </c>
      <c r="M1576" t="s">
        <v>4492</v>
      </c>
      <c r="N1576">
        <v>2.0477777769999999</v>
      </c>
      <c r="O1576">
        <v>0</v>
      </c>
      <c r="P1576">
        <v>1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1.5636026101184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1.5636026101184</v>
      </c>
    </row>
    <row r="1577" spans="1:31" x14ac:dyDescent="0.25">
      <c r="A1577">
        <v>2135427</v>
      </c>
      <c r="B1577">
        <v>1</v>
      </c>
      <c r="C1577" t="s">
        <v>80</v>
      </c>
      <c r="D1577" t="s">
        <v>95</v>
      </c>
      <c r="E1577" t="s">
        <v>140</v>
      </c>
      <c r="F1577" t="s">
        <v>4800</v>
      </c>
      <c r="G1577" t="s">
        <v>142</v>
      </c>
      <c r="H1577" t="s">
        <v>143</v>
      </c>
      <c r="I1577" t="s">
        <v>135</v>
      </c>
      <c r="J1577" t="s">
        <v>136</v>
      </c>
      <c r="K1577" t="s">
        <v>137</v>
      </c>
      <c r="L1577" t="s">
        <v>4801</v>
      </c>
      <c r="M1577" t="s">
        <v>4802</v>
      </c>
      <c r="N1577">
        <v>0.26611111100000001</v>
      </c>
      <c r="O1577">
        <v>3</v>
      </c>
      <c r="P1577">
        <v>644</v>
      </c>
      <c r="Q1577">
        <v>23</v>
      </c>
      <c r="R1577">
        <v>7</v>
      </c>
      <c r="S1577">
        <v>29</v>
      </c>
      <c r="T1577">
        <v>33</v>
      </c>
      <c r="U1577">
        <v>0</v>
      </c>
      <c r="V1577">
        <v>0</v>
      </c>
      <c r="W1577">
        <v>0.73085031939620015</v>
      </c>
      <c r="X1577">
        <v>35.312577675259455</v>
      </c>
      <c r="Y1577">
        <v>22.822936210344174</v>
      </c>
      <c r="Z1577">
        <v>0.71771646947510015</v>
      </c>
      <c r="AA1577">
        <v>132.95219471708572</v>
      </c>
      <c r="AB1577">
        <v>3.1400402111490671</v>
      </c>
      <c r="AC1577">
        <v>0</v>
      </c>
      <c r="AD1577">
        <v>0</v>
      </c>
      <c r="AE1577">
        <v>195.67631560270971</v>
      </c>
    </row>
    <row r="1578" spans="1:31" x14ac:dyDescent="0.25">
      <c r="A1578">
        <v>2135428</v>
      </c>
      <c r="B1578">
        <v>1</v>
      </c>
      <c r="C1578" t="s">
        <v>80</v>
      </c>
      <c r="D1578" t="s">
        <v>85</v>
      </c>
      <c r="E1578" t="s">
        <v>174</v>
      </c>
      <c r="F1578" t="s">
        <v>4803</v>
      </c>
      <c r="G1578" t="s">
        <v>171</v>
      </c>
      <c r="H1578" t="s">
        <v>134</v>
      </c>
      <c r="I1578" t="s">
        <v>135</v>
      </c>
      <c r="J1578" t="s">
        <v>136</v>
      </c>
      <c r="K1578" t="s">
        <v>137</v>
      </c>
      <c r="L1578" t="s">
        <v>4804</v>
      </c>
      <c r="M1578" t="s">
        <v>4805</v>
      </c>
      <c r="N1578">
        <v>3.6727777769999999</v>
      </c>
      <c r="O1578">
        <v>0</v>
      </c>
      <c r="P1578">
        <v>78</v>
      </c>
      <c r="Q1578">
        <v>0</v>
      </c>
      <c r="R1578">
        <v>0</v>
      </c>
      <c r="S1578">
        <v>0</v>
      </c>
      <c r="T1578">
        <v>8</v>
      </c>
      <c r="U1578">
        <v>0</v>
      </c>
      <c r="V1578">
        <v>0</v>
      </c>
      <c r="W1578">
        <v>0</v>
      </c>
      <c r="X1578">
        <v>71.029307499224942</v>
      </c>
      <c r="Y1578">
        <v>0</v>
      </c>
      <c r="Z1578">
        <v>0</v>
      </c>
      <c r="AA1578">
        <v>0</v>
      </c>
      <c r="AB1578">
        <v>14.499456176188399</v>
      </c>
      <c r="AC1578">
        <v>0</v>
      </c>
      <c r="AD1578">
        <v>0</v>
      </c>
      <c r="AE1578">
        <v>85.528763675413344</v>
      </c>
    </row>
    <row r="1579" spans="1:31" x14ac:dyDescent="0.25">
      <c r="A1579">
        <v>2135430</v>
      </c>
      <c r="B1579">
        <v>1</v>
      </c>
      <c r="C1579" t="s">
        <v>80</v>
      </c>
      <c r="D1579" t="s">
        <v>108</v>
      </c>
      <c r="E1579" t="s">
        <v>146</v>
      </c>
      <c r="F1579" t="s">
        <v>4806</v>
      </c>
      <c r="G1579" t="s">
        <v>2083</v>
      </c>
      <c r="H1579" t="s">
        <v>143</v>
      </c>
      <c r="I1579" t="s">
        <v>135</v>
      </c>
      <c r="J1579" t="s">
        <v>136</v>
      </c>
      <c r="K1579" t="s">
        <v>137</v>
      </c>
      <c r="L1579" t="s">
        <v>4807</v>
      </c>
      <c r="M1579" t="s">
        <v>4808</v>
      </c>
      <c r="N1579">
        <v>1.664722222</v>
      </c>
      <c r="O1579">
        <v>0</v>
      </c>
      <c r="P1579">
        <v>22</v>
      </c>
      <c r="Q1579">
        <v>0</v>
      </c>
      <c r="R1579">
        <v>19</v>
      </c>
      <c r="S1579">
        <v>0</v>
      </c>
      <c r="T1579">
        <v>21</v>
      </c>
      <c r="U1579">
        <v>0</v>
      </c>
      <c r="V1579">
        <v>0</v>
      </c>
      <c r="W1579">
        <v>0</v>
      </c>
      <c r="X1579">
        <v>11.9866023003897</v>
      </c>
      <c r="Y1579">
        <v>0</v>
      </c>
      <c r="Z1579">
        <v>13.765931521384648</v>
      </c>
      <c r="AA1579">
        <v>0</v>
      </c>
      <c r="AB1579">
        <v>46.426890249145004</v>
      </c>
      <c r="AC1579">
        <v>0</v>
      </c>
      <c r="AD1579">
        <v>0</v>
      </c>
      <c r="AE1579">
        <v>72.179424070919353</v>
      </c>
    </row>
    <row r="1580" spans="1:31" x14ac:dyDescent="0.25">
      <c r="A1580">
        <v>2135432</v>
      </c>
      <c r="B1580">
        <v>1</v>
      </c>
      <c r="C1580" t="s">
        <v>80</v>
      </c>
      <c r="D1580" t="s">
        <v>98</v>
      </c>
      <c r="E1580" t="s">
        <v>131</v>
      </c>
      <c r="F1580" t="s">
        <v>4809</v>
      </c>
      <c r="G1580" t="s">
        <v>152</v>
      </c>
      <c r="H1580" t="s">
        <v>134</v>
      </c>
      <c r="I1580" t="s">
        <v>135</v>
      </c>
      <c r="J1580" t="s">
        <v>136</v>
      </c>
      <c r="K1580" t="s">
        <v>137</v>
      </c>
      <c r="L1580" t="s">
        <v>4810</v>
      </c>
      <c r="M1580" t="s">
        <v>4811</v>
      </c>
      <c r="N1580">
        <v>1.109722222</v>
      </c>
      <c r="O1580">
        <v>0</v>
      </c>
      <c r="P1580">
        <v>1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8.4848427240000006E-4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8.4848427240000006E-4</v>
      </c>
    </row>
    <row r="1581" spans="1:31" x14ac:dyDescent="0.25">
      <c r="A1581">
        <v>2135433</v>
      </c>
      <c r="B1581">
        <v>1</v>
      </c>
      <c r="C1581" t="s">
        <v>81</v>
      </c>
      <c r="D1581" t="s">
        <v>127</v>
      </c>
      <c r="E1581" t="s">
        <v>196</v>
      </c>
      <c r="F1581" t="s">
        <v>4812</v>
      </c>
      <c r="G1581" t="s">
        <v>142</v>
      </c>
      <c r="H1581" t="s">
        <v>143</v>
      </c>
      <c r="I1581" t="s">
        <v>135</v>
      </c>
      <c r="J1581" t="s">
        <v>136</v>
      </c>
      <c r="K1581" t="s">
        <v>137</v>
      </c>
      <c r="L1581" t="s">
        <v>4813</v>
      </c>
      <c r="M1581" t="s">
        <v>4814</v>
      </c>
      <c r="N1581">
        <v>7.6208333330000002</v>
      </c>
      <c r="O1581">
        <v>2</v>
      </c>
      <c r="P1581">
        <v>9</v>
      </c>
      <c r="Q1581">
        <v>173</v>
      </c>
      <c r="R1581">
        <v>100</v>
      </c>
      <c r="S1581">
        <v>15</v>
      </c>
      <c r="T1581">
        <v>3</v>
      </c>
      <c r="U1581">
        <v>0</v>
      </c>
      <c r="V1581">
        <v>0</v>
      </c>
      <c r="W1581">
        <v>9.4868754422956272</v>
      </c>
      <c r="X1581">
        <v>6.1111919455119992</v>
      </c>
      <c r="Y1581">
        <v>344.2311594880444</v>
      </c>
      <c r="Z1581">
        <v>142.64764647109857</v>
      </c>
      <c r="AA1581">
        <v>468.10699605705594</v>
      </c>
      <c r="AB1581">
        <v>7.7034406108939999</v>
      </c>
      <c r="AC1581">
        <v>0</v>
      </c>
      <c r="AD1581">
        <v>0</v>
      </c>
      <c r="AE1581">
        <v>978.28731001490041</v>
      </c>
    </row>
    <row r="1582" spans="1:31" x14ac:dyDescent="0.25">
      <c r="A1582">
        <v>2135434</v>
      </c>
      <c r="B1582">
        <v>1</v>
      </c>
      <c r="C1582" t="s">
        <v>80</v>
      </c>
      <c r="D1582" t="s">
        <v>98</v>
      </c>
      <c r="E1582" t="s">
        <v>131</v>
      </c>
      <c r="F1582" t="s">
        <v>4815</v>
      </c>
      <c r="G1582" t="s">
        <v>152</v>
      </c>
      <c r="H1582" t="s">
        <v>134</v>
      </c>
      <c r="I1582" t="s">
        <v>135</v>
      </c>
      <c r="J1582" t="s">
        <v>136</v>
      </c>
      <c r="K1582" t="s">
        <v>137</v>
      </c>
      <c r="L1582" t="s">
        <v>4816</v>
      </c>
      <c r="M1582" t="s">
        <v>4817</v>
      </c>
      <c r="N1582">
        <v>2.7083333330000001</v>
      </c>
      <c r="O1582">
        <v>0</v>
      </c>
      <c r="P1582">
        <v>1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1.1605870284539999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1.1605870284539999</v>
      </c>
    </row>
    <row r="1583" spans="1:31" x14ac:dyDescent="0.25">
      <c r="A1583">
        <v>2135435</v>
      </c>
      <c r="B1583">
        <v>1</v>
      </c>
      <c r="C1583" t="s">
        <v>80</v>
      </c>
      <c r="D1583" t="s">
        <v>87</v>
      </c>
      <c r="E1583" t="s">
        <v>131</v>
      </c>
      <c r="F1583" t="s">
        <v>4818</v>
      </c>
      <c r="G1583" t="s">
        <v>300</v>
      </c>
      <c r="H1583" t="s">
        <v>134</v>
      </c>
      <c r="I1583" t="s">
        <v>135</v>
      </c>
      <c r="J1583" t="s">
        <v>136</v>
      </c>
      <c r="K1583" t="s">
        <v>137</v>
      </c>
      <c r="L1583" t="s">
        <v>4819</v>
      </c>
      <c r="M1583" t="s">
        <v>4820</v>
      </c>
      <c r="N1583">
        <v>1.9144444439999999</v>
      </c>
      <c r="O1583">
        <v>0</v>
      </c>
      <c r="P1583">
        <v>2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1.2924362759461998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1.2924362759461998</v>
      </c>
    </row>
    <row r="1584" spans="1:31" x14ac:dyDescent="0.25">
      <c r="A1584">
        <v>2135437</v>
      </c>
      <c r="B1584">
        <v>1</v>
      </c>
      <c r="C1584" t="s">
        <v>81</v>
      </c>
      <c r="D1584" t="s">
        <v>122</v>
      </c>
      <c r="E1584" t="s">
        <v>146</v>
      </c>
      <c r="F1584" t="s">
        <v>4821</v>
      </c>
      <c r="G1584" t="s">
        <v>142</v>
      </c>
      <c r="H1584" t="s">
        <v>143</v>
      </c>
      <c r="I1584" t="s">
        <v>135</v>
      </c>
      <c r="J1584" t="s">
        <v>136</v>
      </c>
      <c r="K1584" t="s">
        <v>137</v>
      </c>
      <c r="L1584" t="s">
        <v>4822</v>
      </c>
      <c r="M1584" t="s">
        <v>4823</v>
      </c>
      <c r="N1584">
        <v>2.1405555550000002</v>
      </c>
      <c r="O1584">
        <v>0</v>
      </c>
      <c r="P1584">
        <v>80</v>
      </c>
      <c r="Q1584">
        <v>0</v>
      </c>
      <c r="R1584">
        <v>0</v>
      </c>
      <c r="S1584">
        <v>0</v>
      </c>
      <c r="T1584">
        <v>5</v>
      </c>
      <c r="U1584">
        <v>0</v>
      </c>
      <c r="V1584">
        <v>0</v>
      </c>
      <c r="W1584">
        <v>0</v>
      </c>
      <c r="X1584">
        <v>33.39130588684592</v>
      </c>
      <c r="Y1584">
        <v>0</v>
      </c>
      <c r="Z1584">
        <v>0</v>
      </c>
      <c r="AA1584">
        <v>0</v>
      </c>
      <c r="AB1584">
        <v>18.99712738516989</v>
      </c>
      <c r="AC1584">
        <v>0</v>
      </c>
      <c r="AD1584">
        <v>0</v>
      </c>
      <c r="AE1584">
        <v>52.38843327201581</v>
      </c>
    </row>
    <row r="1585" spans="1:31" x14ac:dyDescent="0.25">
      <c r="A1585">
        <v>2135438</v>
      </c>
      <c r="B1585">
        <v>1</v>
      </c>
      <c r="C1585" t="s">
        <v>80</v>
      </c>
      <c r="D1585" t="s">
        <v>97</v>
      </c>
      <c r="E1585" t="s">
        <v>174</v>
      </c>
      <c r="F1585" t="s">
        <v>4824</v>
      </c>
      <c r="G1585" t="s">
        <v>187</v>
      </c>
      <c r="H1585" t="s">
        <v>134</v>
      </c>
      <c r="I1585" t="s">
        <v>135</v>
      </c>
      <c r="J1585" t="s">
        <v>136</v>
      </c>
      <c r="K1585" t="s">
        <v>137</v>
      </c>
      <c r="L1585" t="s">
        <v>4825</v>
      </c>
      <c r="M1585" t="s">
        <v>4826</v>
      </c>
      <c r="N1585">
        <v>2.1516666660000001</v>
      </c>
      <c r="O1585">
        <v>0</v>
      </c>
      <c r="P1585">
        <v>16</v>
      </c>
      <c r="Q1585">
        <v>0</v>
      </c>
      <c r="R1585">
        <v>6</v>
      </c>
      <c r="S1585">
        <v>0</v>
      </c>
      <c r="T1585">
        <v>2</v>
      </c>
      <c r="U1585">
        <v>0</v>
      </c>
      <c r="V1585">
        <v>0</v>
      </c>
      <c r="W1585">
        <v>0</v>
      </c>
      <c r="X1585">
        <v>9.9485818039384046</v>
      </c>
      <c r="Y1585">
        <v>0</v>
      </c>
      <c r="Z1585">
        <v>5.9726227135794998</v>
      </c>
      <c r="AA1585">
        <v>0</v>
      </c>
      <c r="AB1585">
        <v>1.1844263316561001</v>
      </c>
      <c r="AC1585">
        <v>0</v>
      </c>
      <c r="AD1585">
        <v>0</v>
      </c>
      <c r="AE1585">
        <v>17.105630849174005</v>
      </c>
    </row>
    <row r="1586" spans="1:31" x14ac:dyDescent="0.25">
      <c r="A1586">
        <v>2135439</v>
      </c>
      <c r="B1586">
        <v>1</v>
      </c>
      <c r="C1586" t="s">
        <v>81</v>
      </c>
      <c r="D1586" t="s">
        <v>118</v>
      </c>
      <c r="E1586" t="s">
        <v>174</v>
      </c>
      <c r="F1586" t="s">
        <v>4827</v>
      </c>
      <c r="G1586" t="s">
        <v>187</v>
      </c>
      <c r="H1586" t="s">
        <v>134</v>
      </c>
      <c r="I1586" t="s">
        <v>135</v>
      </c>
      <c r="J1586" t="s">
        <v>136</v>
      </c>
      <c r="K1586" t="s">
        <v>137</v>
      </c>
      <c r="L1586" t="s">
        <v>4828</v>
      </c>
      <c r="M1586" t="s">
        <v>4829</v>
      </c>
      <c r="N1586">
        <v>2.0024999999999999</v>
      </c>
      <c r="O1586">
        <v>0</v>
      </c>
      <c r="P1586">
        <v>37</v>
      </c>
      <c r="Q1586">
        <v>0</v>
      </c>
      <c r="R1586">
        <v>1</v>
      </c>
      <c r="S1586">
        <v>0</v>
      </c>
      <c r="T1586">
        <v>2</v>
      </c>
      <c r="U1586">
        <v>0</v>
      </c>
      <c r="V1586">
        <v>0</v>
      </c>
      <c r="W1586">
        <v>0</v>
      </c>
      <c r="X1586">
        <v>12.376280118114451</v>
      </c>
      <c r="Y1586">
        <v>0</v>
      </c>
      <c r="Z1586">
        <v>0.76956427244475001</v>
      </c>
      <c r="AA1586">
        <v>0</v>
      </c>
      <c r="AB1586">
        <v>0.47573249792085004</v>
      </c>
      <c r="AC1586">
        <v>0</v>
      </c>
      <c r="AD1586">
        <v>0</v>
      </c>
      <c r="AE1586">
        <v>13.621576888480051</v>
      </c>
    </row>
    <row r="1587" spans="1:31" x14ac:dyDescent="0.25">
      <c r="A1587">
        <v>2135442</v>
      </c>
      <c r="B1587">
        <v>1</v>
      </c>
      <c r="C1587" t="s">
        <v>80</v>
      </c>
      <c r="D1587" t="s">
        <v>84</v>
      </c>
      <c r="E1587" t="s">
        <v>131</v>
      </c>
      <c r="F1587" t="s">
        <v>4830</v>
      </c>
      <c r="G1587" t="s">
        <v>152</v>
      </c>
      <c r="H1587" t="s">
        <v>134</v>
      </c>
      <c r="I1587" t="s">
        <v>135</v>
      </c>
      <c r="J1587" t="s">
        <v>136</v>
      </c>
      <c r="K1587" t="s">
        <v>137</v>
      </c>
      <c r="L1587" t="s">
        <v>4831</v>
      </c>
      <c r="M1587" t="s">
        <v>4832</v>
      </c>
      <c r="N1587">
        <v>2.261111111</v>
      </c>
      <c r="O1587">
        <v>0</v>
      </c>
      <c r="P1587">
        <v>1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0.100348068912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0.100348068912</v>
      </c>
    </row>
    <row r="1588" spans="1:31" x14ac:dyDescent="0.25">
      <c r="A1588">
        <v>2135443</v>
      </c>
      <c r="B1588">
        <v>1</v>
      </c>
      <c r="C1588" t="s">
        <v>80</v>
      </c>
      <c r="D1588" t="s">
        <v>85</v>
      </c>
      <c r="E1588" t="s">
        <v>131</v>
      </c>
      <c r="F1588" t="s">
        <v>4833</v>
      </c>
      <c r="G1588" t="s">
        <v>133</v>
      </c>
      <c r="H1588" t="s">
        <v>134</v>
      </c>
      <c r="I1588" t="s">
        <v>135</v>
      </c>
      <c r="J1588" t="s">
        <v>136</v>
      </c>
      <c r="K1588" t="s">
        <v>137</v>
      </c>
      <c r="L1588" t="s">
        <v>4834</v>
      </c>
      <c r="M1588" t="s">
        <v>4835</v>
      </c>
      <c r="N1588">
        <v>1.9</v>
      </c>
      <c r="O1588">
        <v>0</v>
      </c>
      <c r="P1588">
        <v>11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4.1929219551839987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4.1929219551839987</v>
      </c>
    </row>
    <row r="1589" spans="1:31" x14ac:dyDescent="0.25">
      <c r="A1589">
        <v>2135446</v>
      </c>
      <c r="B1589">
        <v>1</v>
      </c>
      <c r="C1589" t="s">
        <v>81</v>
      </c>
      <c r="D1589" t="s">
        <v>112</v>
      </c>
      <c r="E1589" t="s">
        <v>140</v>
      </c>
      <c r="F1589" t="s">
        <v>739</v>
      </c>
      <c r="G1589" t="s">
        <v>142</v>
      </c>
      <c r="H1589" t="s">
        <v>143</v>
      </c>
      <c r="I1589" t="s">
        <v>135</v>
      </c>
      <c r="J1589" t="s">
        <v>136</v>
      </c>
      <c r="K1589" t="s">
        <v>137</v>
      </c>
      <c r="L1589" t="s">
        <v>4836</v>
      </c>
      <c r="M1589" t="s">
        <v>4837</v>
      </c>
      <c r="N1589">
        <v>1.098333333</v>
      </c>
      <c r="O1589">
        <v>1</v>
      </c>
      <c r="P1589">
        <v>13</v>
      </c>
      <c r="Q1589">
        <v>89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0.25887509355043331</v>
      </c>
      <c r="X1589">
        <v>3.4545126287416665</v>
      </c>
      <c r="Y1589">
        <v>43.370437236693057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47.083824958985154</v>
      </c>
    </row>
    <row r="1590" spans="1:31" x14ac:dyDescent="0.25">
      <c r="A1590">
        <v>2135447</v>
      </c>
      <c r="B1590">
        <v>1</v>
      </c>
      <c r="C1590" t="s">
        <v>80</v>
      </c>
      <c r="D1590" t="s">
        <v>103</v>
      </c>
      <c r="E1590" t="s">
        <v>140</v>
      </c>
      <c r="F1590" t="s">
        <v>3435</v>
      </c>
      <c r="G1590" t="s">
        <v>142</v>
      </c>
      <c r="H1590" t="s">
        <v>143</v>
      </c>
      <c r="I1590" t="s">
        <v>148</v>
      </c>
      <c r="J1590" t="s">
        <v>136</v>
      </c>
      <c r="K1590" t="s">
        <v>137</v>
      </c>
      <c r="L1590" t="s">
        <v>4838</v>
      </c>
      <c r="M1590" t="s">
        <v>4839</v>
      </c>
      <c r="N1590">
        <v>1.6388888000000001E-2</v>
      </c>
      <c r="O1590">
        <v>0</v>
      </c>
      <c r="P1590">
        <v>27</v>
      </c>
      <c r="Q1590">
        <v>0</v>
      </c>
      <c r="R1590">
        <v>3</v>
      </c>
      <c r="S1590">
        <v>19</v>
      </c>
      <c r="T1590">
        <v>28</v>
      </c>
      <c r="U1590">
        <v>24</v>
      </c>
      <c r="V1590">
        <v>9</v>
      </c>
      <c r="W1590">
        <v>0</v>
      </c>
      <c r="X1590">
        <v>0.20763238628610001</v>
      </c>
      <c r="Y1590">
        <v>0</v>
      </c>
      <c r="Z1590">
        <v>3.9581949622916673E-3</v>
      </c>
      <c r="AA1590">
        <v>3.2460146342450726</v>
      </c>
      <c r="AB1590">
        <v>1.1806949795164947</v>
      </c>
      <c r="AC1590">
        <v>20.999831429074497</v>
      </c>
      <c r="AD1590">
        <v>9.6981080087974867</v>
      </c>
      <c r="AE1590">
        <v>35.336239632881941</v>
      </c>
    </row>
    <row r="1591" spans="1:31" x14ac:dyDescent="0.25">
      <c r="A1591">
        <v>2135451</v>
      </c>
      <c r="B1591">
        <v>1</v>
      </c>
      <c r="C1591" t="s">
        <v>81</v>
      </c>
      <c r="D1591" t="s">
        <v>118</v>
      </c>
      <c r="E1591" t="s">
        <v>196</v>
      </c>
      <c r="F1591" t="s">
        <v>4840</v>
      </c>
      <c r="G1591" t="s">
        <v>142</v>
      </c>
      <c r="H1591" t="s">
        <v>143</v>
      </c>
      <c r="I1591" t="s">
        <v>135</v>
      </c>
      <c r="J1591" t="s">
        <v>136</v>
      </c>
      <c r="K1591" t="s">
        <v>137</v>
      </c>
      <c r="L1591" t="s">
        <v>4841</v>
      </c>
      <c r="M1591" t="s">
        <v>4842</v>
      </c>
      <c r="N1591">
        <v>0.52222222200000001</v>
      </c>
      <c r="O1591">
        <v>3</v>
      </c>
      <c r="P1591">
        <v>52</v>
      </c>
      <c r="Q1591">
        <v>37</v>
      </c>
      <c r="R1591">
        <v>87</v>
      </c>
      <c r="S1591">
        <v>2</v>
      </c>
      <c r="T1591">
        <v>24</v>
      </c>
      <c r="U1591">
        <v>0</v>
      </c>
      <c r="V1591">
        <v>0</v>
      </c>
      <c r="W1591">
        <v>0.81461990658600003</v>
      </c>
      <c r="X1591">
        <v>4.4767701313219996</v>
      </c>
      <c r="Y1591">
        <v>5.0780124557603328</v>
      </c>
      <c r="Z1591">
        <v>11.516087423516113</v>
      </c>
      <c r="AA1591">
        <v>1.1263400165775557</v>
      </c>
      <c r="AB1591">
        <v>11.764800038116</v>
      </c>
      <c r="AC1591">
        <v>0</v>
      </c>
      <c r="AD1591">
        <v>0</v>
      </c>
      <c r="AE1591">
        <v>34.776629971877995</v>
      </c>
    </row>
    <row r="1592" spans="1:31" x14ac:dyDescent="0.25">
      <c r="A1592">
        <v>2135453</v>
      </c>
      <c r="B1592">
        <v>1</v>
      </c>
      <c r="C1592" t="s">
        <v>80</v>
      </c>
      <c r="D1592" t="s">
        <v>103</v>
      </c>
      <c r="E1592" t="s">
        <v>140</v>
      </c>
      <c r="F1592" t="s">
        <v>4843</v>
      </c>
      <c r="G1592" t="s">
        <v>142</v>
      </c>
      <c r="H1592" t="s">
        <v>143</v>
      </c>
      <c r="I1592" t="s">
        <v>148</v>
      </c>
      <c r="J1592" t="s">
        <v>136</v>
      </c>
      <c r="K1592" t="s">
        <v>137</v>
      </c>
      <c r="L1592" t="s">
        <v>4838</v>
      </c>
      <c r="M1592" t="s">
        <v>4839</v>
      </c>
      <c r="N1592">
        <v>1.6388888000000001E-2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3.4129851096123338</v>
      </c>
      <c r="AD1592">
        <v>0</v>
      </c>
      <c r="AE1592">
        <v>3.4129851096123338</v>
      </c>
    </row>
    <row r="1593" spans="1:31" x14ac:dyDescent="0.25">
      <c r="A1593">
        <v>2135455</v>
      </c>
      <c r="B1593">
        <v>1</v>
      </c>
      <c r="C1593" t="s">
        <v>80</v>
      </c>
      <c r="D1593" t="s">
        <v>84</v>
      </c>
      <c r="E1593" t="s">
        <v>131</v>
      </c>
      <c r="F1593" t="s">
        <v>4844</v>
      </c>
      <c r="G1593" t="s">
        <v>152</v>
      </c>
      <c r="H1593" t="s">
        <v>134</v>
      </c>
      <c r="I1593" t="s">
        <v>135</v>
      </c>
      <c r="J1593" t="s">
        <v>136</v>
      </c>
      <c r="K1593" t="s">
        <v>137</v>
      </c>
      <c r="L1593" t="s">
        <v>4845</v>
      </c>
      <c r="M1593" t="s">
        <v>4846</v>
      </c>
      <c r="N1593">
        <v>3.5102777770000002</v>
      </c>
      <c r="O1593">
        <v>0</v>
      </c>
      <c r="P1593">
        <v>3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0.91982056392124989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0.91982056392124989</v>
      </c>
    </row>
    <row r="1594" spans="1:31" x14ac:dyDescent="0.25">
      <c r="A1594">
        <v>2135458</v>
      </c>
      <c r="B1594">
        <v>1</v>
      </c>
      <c r="C1594" t="s">
        <v>80</v>
      </c>
      <c r="D1594" t="s">
        <v>95</v>
      </c>
      <c r="E1594" t="s">
        <v>196</v>
      </c>
      <c r="F1594" t="s">
        <v>4847</v>
      </c>
      <c r="G1594" t="s">
        <v>142</v>
      </c>
      <c r="H1594" t="s">
        <v>143</v>
      </c>
      <c r="I1594" t="s">
        <v>135</v>
      </c>
      <c r="J1594" t="s">
        <v>136</v>
      </c>
      <c r="K1594" t="s">
        <v>137</v>
      </c>
      <c r="L1594" t="s">
        <v>4848</v>
      </c>
      <c r="M1594" t="s">
        <v>4849</v>
      </c>
      <c r="N1594">
        <v>0.59611111100000003</v>
      </c>
      <c r="O1594">
        <v>0</v>
      </c>
      <c r="P1594">
        <v>0</v>
      </c>
      <c r="Q1594">
        <v>0</v>
      </c>
      <c r="R1594">
        <v>0</v>
      </c>
      <c r="S1594">
        <v>24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70.006688434589734</v>
      </c>
      <c r="AB1594">
        <v>0</v>
      </c>
      <c r="AC1594">
        <v>0</v>
      </c>
      <c r="AD1594">
        <v>0</v>
      </c>
      <c r="AE1594">
        <v>70.006688434589734</v>
      </c>
    </row>
    <row r="1595" spans="1:31" x14ac:dyDescent="0.25">
      <c r="A1595">
        <v>2135459</v>
      </c>
      <c r="B1595">
        <v>1</v>
      </c>
      <c r="C1595" t="s">
        <v>81</v>
      </c>
      <c r="D1595" t="s">
        <v>118</v>
      </c>
      <c r="E1595" t="s">
        <v>174</v>
      </c>
      <c r="F1595" t="s">
        <v>4850</v>
      </c>
      <c r="G1595" t="s">
        <v>4468</v>
      </c>
      <c r="H1595" t="s">
        <v>134</v>
      </c>
      <c r="I1595" t="s">
        <v>135</v>
      </c>
      <c r="J1595" t="s">
        <v>136</v>
      </c>
      <c r="K1595" t="s">
        <v>137</v>
      </c>
      <c r="L1595" t="s">
        <v>4851</v>
      </c>
      <c r="M1595" t="s">
        <v>4852</v>
      </c>
      <c r="N1595">
        <v>0.54472222199999998</v>
      </c>
      <c r="O1595">
        <v>0</v>
      </c>
      <c r="P1595">
        <v>176</v>
      </c>
      <c r="Q1595">
        <v>0</v>
      </c>
      <c r="R1595">
        <v>1</v>
      </c>
      <c r="S1595">
        <v>0</v>
      </c>
      <c r="T1595">
        <v>2</v>
      </c>
      <c r="U1595">
        <v>0</v>
      </c>
      <c r="V1595">
        <v>0</v>
      </c>
      <c r="W1595">
        <v>0</v>
      </c>
      <c r="X1595">
        <v>27.084758222888237</v>
      </c>
      <c r="Y1595">
        <v>0</v>
      </c>
      <c r="Z1595">
        <v>0</v>
      </c>
      <c r="AA1595">
        <v>0</v>
      </c>
      <c r="AB1595">
        <v>0.82058834621093335</v>
      </c>
      <c r="AC1595">
        <v>0</v>
      </c>
      <c r="AD1595">
        <v>0</v>
      </c>
      <c r="AE1595">
        <v>27.905346569099169</v>
      </c>
    </row>
    <row r="1596" spans="1:31" x14ac:dyDescent="0.25">
      <c r="A1596">
        <v>2135460</v>
      </c>
      <c r="B1596">
        <v>1</v>
      </c>
      <c r="C1596" t="s">
        <v>80</v>
      </c>
      <c r="D1596" t="s">
        <v>100</v>
      </c>
      <c r="E1596" t="s">
        <v>196</v>
      </c>
      <c r="F1596" t="s">
        <v>4853</v>
      </c>
      <c r="G1596" t="s">
        <v>142</v>
      </c>
      <c r="H1596" t="s">
        <v>143</v>
      </c>
      <c r="I1596" t="s">
        <v>135</v>
      </c>
      <c r="J1596" t="s">
        <v>136</v>
      </c>
      <c r="K1596" t="s">
        <v>137</v>
      </c>
      <c r="L1596" t="s">
        <v>4854</v>
      </c>
      <c r="M1596" t="s">
        <v>4855</v>
      </c>
      <c r="N1596">
        <v>0.75638888800000004</v>
      </c>
      <c r="O1596">
        <v>0</v>
      </c>
      <c r="P1596">
        <v>328</v>
      </c>
      <c r="Q1596">
        <v>8</v>
      </c>
      <c r="R1596">
        <v>32</v>
      </c>
      <c r="S1596">
        <v>1</v>
      </c>
      <c r="T1596">
        <v>26</v>
      </c>
      <c r="U1596">
        <v>0</v>
      </c>
      <c r="V1596">
        <v>0</v>
      </c>
      <c r="W1596">
        <v>0</v>
      </c>
      <c r="X1596">
        <v>67.275307179646532</v>
      </c>
      <c r="Y1596">
        <v>2.6036649048491753</v>
      </c>
      <c r="Z1596">
        <v>10.095550786969888</v>
      </c>
      <c r="AA1596">
        <v>5.6587372156410414</v>
      </c>
      <c r="AB1596">
        <v>9.8662047171253224</v>
      </c>
      <c r="AC1596">
        <v>0</v>
      </c>
      <c r="AD1596">
        <v>0</v>
      </c>
      <c r="AE1596">
        <v>95.499464804231948</v>
      </c>
    </row>
    <row r="1597" spans="1:31" x14ac:dyDescent="0.25">
      <c r="A1597">
        <v>2135461</v>
      </c>
      <c r="B1597">
        <v>1</v>
      </c>
      <c r="C1597" t="s">
        <v>80</v>
      </c>
      <c r="D1597" t="s">
        <v>93</v>
      </c>
      <c r="E1597" t="s">
        <v>140</v>
      </c>
      <c r="F1597" t="s">
        <v>4856</v>
      </c>
      <c r="G1597" t="s">
        <v>142</v>
      </c>
      <c r="H1597" t="s">
        <v>143</v>
      </c>
      <c r="I1597" t="s">
        <v>135</v>
      </c>
      <c r="J1597" t="s">
        <v>136</v>
      </c>
      <c r="K1597" t="s">
        <v>137</v>
      </c>
      <c r="L1597" t="s">
        <v>4857</v>
      </c>
      <c r="M1597" t="s">
        <v>4858</v>
      </c>
      <c r="N1597">
        <v>0.85083333299999997</v>
      </c>
      <c r="O1597">
        <v>0</v>
      </c>
      <c r="P1597">
        <v>8</v>
      </c>
      <c r="Q1597">
        <v>29</v>
      </c>
      <c r="R1597">
        <v>94</v>
      </c>
      <c r="S1597">
        <v>6</v>
      </c>
      <c r="T1597">
        <v>15</v>
      </c>
      <c r="U1597">
        <v>0</v>
      </c>
      <c r="V1597">
        <v>0</v>
      </c>
      <c r="W1597">
        <v>0</v>
      </c>
      <c r="X1597">
        <v>1.5661183852008334</v>
      </c>
      <c r="Y1597">
        <v>11.435670735914425</v>
      </c>
      <c r="Z1597">
        <v>65.166985098017676</v>
      </c>
      <c r="AA1597">
        <v>184.95051747713603</v>
      </c>
      <c r="AB1597">
        <v>9.3440140552596009</v>
      </c>
      <c r="AC1597">
        <v>0</v>
      </c>
      <c r="AD1597">
        <v>0</v>
      </c>
      <c r="AE1597">
        <v>272.46330575152859</v>
      </c>
    </row>
    <row r="1598" spans="1:31" x14ac:dyDescent="0.25">
      <c r="A1598">
        <v>2135462</v>
      </c>
      <c r="B1598">
        <v>1</v>
      </c>
      <c r="C1598" t="s">
        <v>81</v>
      </c>
      <c r="D1598" t="s">
        <v>119</v>
      </c>
      <c r="E1598" t="s">
        <v>196</v>
      </c>
      <c r="F1598" t="s">
        <v>1598</v>
      </c>
      <c r="G1598" t="s">
        <v>142</v>
      </c>
      <c r="H1598" t="s">
        <v>143</v>
      </c>
      <c r="I1598" t="s">
        <v>148</v>
      </c>
      <c r="J1598" t="s">
        <v>136</v>
      </c>
      <c r="K1598" t="s">
        <v>137</v>
      </c>
      <c r="L1598" t="s">
        <v>4859</v>
      </c>
      <c r="M1598" t="s">
        <v>4860</v>
      </c>
      <c r="N1598">
        <v>5.5555550000000002E-3</v>
      </c>
      <c r="O1598">
        <v>0</v>
      </c>
      <c r="P1598">
        <v>1498</v>
      </c>
      <c r="Q1598">
        <v>92</v>
      </c>
      <c r="R1598">
        <v>335</v>
      </c>
      <c r="S1598">
        <v>2</v>
      </c>
      <c r="T1598">
        <v>66</v>
      </c>
      <c r="U1598">
        <v>0</v>
      </c>
      <c r="V1598">
        <v>0</v>
      </c>
      <c r="W1598">
        <v>0</v>
      </c>
      <c r="X1598">
        <v>1.1565015680039994</v>
      </c>
      <c r="Y1598">
        <v>0.23384245121949998</v>
      </c>
      <c r="Z1598">
        <v>0.56382691664972284</v>
      </c>
      <c r="AA1598">
        <v>3.3589728756500001E-2</v>
      </c>
      <c r="AB1598">
        <v>0.1323066064063334</v>
      </c>
      <c r="AC1598">
        <v>0</v>
      </c>
      <c r="AD1598">
        <v>0</v>
      </c>
      <c r="AE1598">
        <v>2.1200672710360555</v>
      </c>
    </row>
    <row r="1599" spans="1:31" x14ac:dyDescent="0.25">
      <c r="A1599">
        <v>2135464</v>
      </c>
      <c r="B1599">
        <v>1</v>
      </c>
      <c r="C1599" t="s">
        <v>80</v>
      </c>
      <c r="D1599" t="s">
        <v>103</v>
      </c>
      <c r="E1599" t="s">
        <v>196</v>
      </c>
      <c r="F1599" t="s">
        <v>4861</v>
      </c>
      <c r="G1599" t="s">
        <v>142</v>
      </c>
      <c r="H1599" t="s">
        <v>143</v>
      </c>
      <c r="I1599" t="s">
        <v>135</v>
      </c>
      <c r="J1599" t="s">
        <v>136</v>
      </c>
      <c r="K1599" t="s">
        <v>137</v>
      </c>
      <c r="L1599" t="s">
        <v>4862</v>
      </c>
      <c r="M1599" t="s">
        <v>4863</v>
      </c>
      <c r="N1599">
        <v>0.29666666600000002</v>
      </c>
      <c r="O1599">
        <v>0</v>
      </c>
      <c r="P1599">
        <v>1</v>
      </c>
      <c r="Q1599">
        <v>5</v>
      </c>
      <c r="R1599">
        <v>10</v>
      </c>
      <c r="S1599">
        <v>1</v>
      </c>
      <c r="T1599">
        <v>5</v>
      </c>
      <c r="U1599">
        <v>1</v>
      </c>
      <c r="V1599">
        <v>0</v>
      </c>
      <c r="W1599">
        <v>0</v>
      </c>
      <c r="X1599">
        <v>0.41217889607460007</v>
      </c>
      <c r="Y1599">
        <v>47.179841078319299</v>
      </c>
      <c r="Z1599">
        <v>0.94217562775650021</v>
      </c>
      <c r="AA1599">
        <v>26.258994522003302</v>
      </c>
      <c r="AB1599">
        <v>4.6420363852778674</v>
      </c>
      <c r="AC1599">
        <v>12.454451421380002</v>
      </c>
      <c r="AD1599">
        <v>0</v>
      </c>
      <c r="AE1599">
        <v>91.889677930811558</v>
      </c>
    </row>
    <row r="1600" spans="1:31" x14ac:dyDescent="0.25">
      <c r="A1600">
        <v>2135468</v>
      </c>
      <c r="B1600">
        <v>1</v>
      </c>
      <c r="C1600" t="s">
        <v>80</v>
      </c>
      <c r="D1600" t="s">
        <v>96</v>
      </c>
      <c r="E1600" t="s">
        <v>131</v>
      </c>
      <c r="F1600" t="s">
        <v>4864</v>
      </c>
      <c r="G1600" t="s">
        <v>133</v>
      </c>
      <c r="H1600" t="s">
        <v>134</v>
      </c>
      <c r="I1600" t="s">
        <v>135</v>
      </c>
      <c r="J1600" t="s">
        <v>136</v>
      </c>
      <c r="K1600" t="s">
        <v>137</v>
      </c>
      <c r="L1600" t="s">
        <v>4865</v>
      </c>
      <c r="M1600" t="s">
        <v>4866</v>
      </c>
      <c r="N1600">
        <v>2.5105555549999998</v>
      </c>
      <c r="O1600">
        <v>0</v>
      </c>
      <c r="P1600">
        <v>2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3.4284968157486007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3.4284968157486007</v>
      </c>
    </row>
    <row r="1601" spans="1:31" x14ac:dyDescent="0.25">
      <c r="A1601">
        <v>2135469</v>
      </c>
      <c r="B1601">
        <v>1</v>
      </c>
      <c r="C1601" t="s">
        <v>80</v>
      </c>
      <c r="D1601" t="s">
        <v>96</v>
      </c>
      <c r="E1601" t="s">
        <v>131</v>
      </c>
      <c r="F1601" t="s">
        <v>4867</v>
      </c>
      <c r="G1601" t="s">
        <v>133</v>
      </c>
      <c r="H1601" t="s">
        <v>134</v>
      </c>
      <c r="I1601" t="s">
        <v>135</v>
      </c>
      <c r="J1601" t="s">
        <v>136</v>
      </c>
      <c r="K1601" t="s">
        <v>137</v>
      </c>
      <c r="L1601" t="s">
        <v>4868</v>
      </c>
      <c r="M1601" t="s">
        <v>4869</v>
      </c>
      <c r="N1601">
        <v>3.6030555550000001</v>
      </c>
      <c r="O1601">
        <v>0</v>
      </c>
      <c r="P1601">
        <v>1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1.7621360400748503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1.7621360400748503</v>
      </c>
    </row>
    <row r="1602" spans="1:31" x14ac:dyDescent="0.25">
      <c r="A1602">
        <v>2135470</v>
      </c>
      <c r="B1602">
        <v>1</v>
      </c>
      <c r="C1602" t="s">
        <v>81</v>
      </c>
      <c r="D1602" t="s">
        <v>122</v>
      </c>
      <c r="E1602" t="s">
        <v>140</v>
      </c>
      <c r="F1602" t="s">
        <v>4870</v>
      </c>
      <c r="G1602" t="s">
        <v>142</v>
      </c>
      <c r="H1602" t="s">
        <v>143</v>
      </c>
      <c r="I1602" t="s">
        <v>135</v>
      </c>
      <c r="J1602" t="s">
        <v>136</v>
      </c>
      <c r="K1602" t="s">
        <v>137</v>
      </c>
      <c r="L1602" t="s">
        <v>4871</v>
      </c>
      <c r="M1602" t="s">
        <v>4872</v>
      </c>
      <c r="N1602">
        <v>0.66777777699999996</v>
      </c>
      <c r="O1602">
        <v>23</v>
      </c>
      <c r="P1602">
        <v>692</v>
      </c>
      <c r="Q1602">
        <v>66</v>
      </c>
      <c r="R1602">
        <v>21</v>
      </c>
      <c r="S1602">
        <v>18</v>
      </c>
      <c r="T1602">
        <v>45</v>
      </c>
      <c r="U1602">
        <v>0</v>
      </c>
      <c r="V1602">
        <v>1</v>
      </c>
      <c r="W1602">
        <v>2.9129302855900647</v>
      </c>
      <c r="X1602">
        <v>56.632533287154502</v>
      </c>
      <c r="Y1602">
        <v>34.763836155047635</v>
      </c>
      <c r="Z1602">
        <v>3.1558590224302314</v>
      </c>
      <c r="AA1602">
        <v>63.377580165764016</v>
      </c>
      <c r="AB1602">
        <v>11.821769296203682</v>
      </c>
      <c r="AC1602">
        <v>0</v>
      </c>
      <c r="AD1602">
        <v>1.0424983685512501</v>
      </c>
      <c r="AE1602">
        <v>173.70700658074139</v>
      </c>
    </row>
    <row r="1603" spans="1:31" x14ac:dyDescent="0.25">
      <c r="A1603">
        <v>2135471</v>
      </c>
      <c r="B1603">
        <v>1</v>
      </c>
      <c r="C1603" t="s">
        <v>81</v>
      </c>
      <c r="D1603" t="s">
        <v>123</v>
      </c>
      <c r="E1603" t="s">
        <v>131</v>
      </c>
      <c r="F1603" t="s">
        <v>4873</v>
      </c>
      <c r="G1603" t="s">
        <v>152</v>
      </c>
      <c r="H1603" t="s">
        <v>134</v>
      </c>
      <c r="I1603" t="s">
        <v>135</v>
      </c>
      <c r="J1603" t="s">
        <v>136</v>
      </c>
      <c r="K1603" t="s">
        <v>137</v>
      </c>
      <c r="L1603" t="s">
        <v>4874</v>
      </c>
      <c r="M1603" t="s">
        <v>4875</v>
      </c>
      <c r="N1603">
        <v>0.79777777699999997</v>
      </c>
      <c r="O1603">
        <v>0</v>
      </c>
      <c r="P1603">
        <v>1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0.15406345530120003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0.15406345530120003</v>
      </c>
    </row>
    <row r="1604" spans="1:31" x14ac:dyDescent="0.25">
      <c r="A1604">
        <v>2135476</v>
      </c>
      <c r="B1604">
        <v>1</v>
      </c>
      <c r="C1604" t="s">
        <v>81</v>
      </c>
      <c r="D1604" t="s">
        <v>112</v>
      </c>
      <c r="E1604" t="s">
        <v>131</v>
      </c>
      <c r="F1604" t="s">
        <v>4876</v>
      </c>
      <c r="G1604" t="s">
        <v>152</v>
      </c>
      <c r="H1604" t="s">
        <v>134</v>
      </c>
      <c r="I1604" t="s">
        <v>135</v>
      </c>
      <c r="J1604" t="s">
        <v>136</v>
      </c>
      <c r="K1604" t="s">
        <v>137</v>
      </c>
      <c r="L1604" t="s">
        <v>4877</v>
      </c>
      <c r="M1604" t="s">
        <v>4878</v>
      </c>
      <c r="N1604">
        <v>4.5408333330000001</v>
      </c>
      <c r="O1604">
        <v>0</v>
      </c>
      <c r="P1604">
        <v>1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1.5582577009520002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1.5582577009520002</v>
      </c>
    </row>
    <row r="1605" spans="1:31" x14ac:dyDescent="0.25">
      <c r="A1605">
        <v>2135478</v>
      </c>
      <c r="B1605">
        <v>1</v>
      </c>
      <c r="C1605" t="s">
        <v>81</v>
      </c>
      <c r="D1605" t="s">
        <v>116</v>
      </c>
      <c r="E1605" t="s">
        <v>196</v>
      </c>
      <c r="F1605" t="s">
        <v>4879</v>
      </c>
      <c r="G1605" t="s">
        <v>142</v>
      </c>
      <c r="H1605" t="s">
        <v>143</v>
      </c>
      <c r="I1605" t="s">
        <v>135</v>
      </c>
      <c r="J1605" t="s">
        <v>136</v>
      </c>
      <c r="K1605" t="s">
        <v>137</v>
      </c>
      <c r="L1605" t="s">
        <v>4880</v>
      </c>
      <c r="M1605" t="s">
        <v>4881</v>
      </c>
      <c r="N1605">
        <v>0.70527777700000005</v>
      </c>
      <c r="O1605">
        <v>0</v>
      </c>
      <c r="P1605">
        <v>1377</v>
      </c>
      <c r="Q1605">
        <v>1</v>
      </c>
      <c r="R1605">
        <v>75</v>
      </c>
      <c r="S1605">
        <v>4</v>
      </c>
      <c r="T1605">
        <v>202</v>
      </c>
      <c r="U1605">
        <v>0</v>
      </c>
      <c r="V1605">
        <v>0</v>
      </c>
      <c r="W1605">
        <v>0</v>
      </c>
      <c r="X1605">
        <v>144.9913517809216</v>
      </c>
      <c r="Y1605">
        <v>1.7932321283616253</v>
      </c>
      <c r="Z1605">
        <v>4.6877089601685373</v>
      </c>
      <c r="AA1605">
        <v>34.135376506585764</v>
      </c>
      <c r="AB1605">
        <v>46.400840974833137</v>
      </c>
      <c r="AC1605">
        <v>0</v>
      </c>
      <c r="AD1605">
        <v>0</v>
      </c>
      <c r="AE1605">
        <v>232.00851035087069</v>
      </c>
    </row>
    <row r="1606" spans="1:31" x14ac:dyDescent="0.25">
      <c r="A1606">
        <v>2135479</v>
      </c>
      <c r="B1606">
        <v>1</v>
      </c>
      <c r="C1606" t="s">
        <v>81</v>
      </c>
      <c r="D1606" t="s">
        <v>124</v>
      </c>
      <c r="E1606" t="s">
        <v>174</v>
      </c>
      <c r="F1606" t="s">
        <v>4882</v>
      </c>
      <c r="G1606" t="s">
        <v>187</v>
      </c>
      <c r="H1606" t="s">
        <v>134</v>
      </c>
      <c r="I1606" t="s">
        <v>135</v>
      </c>
      <c r="J1606" t="s">
        <v>136</v>
      </c>
      <c r="K1606" t="s">
        <v>137</v>
      </c>
      <c r="L1606" t="s">
        <v>4883</v>
      </c>
      <c r="M1606" t="s">
        <v>4884</v>
      </c>
      <c r="N1606">
        <v>2.1949999999999998</v>
      </c>
      <c r="O1606">
        <v>0</v>
      </c>
      <c r="P1606">
        <v>1</v>
      </c>
      <c r="Q1606">
        <v>0</v>
      </c>
      <c r="R1606">
        <v>1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0.42215596754710005</v>
      </c>
      <c r="Y1606">
        <v>0</v>
      </c>
      <c r="Z1606">
        <v>9.8072406452250002E-2</v>
      </c>
      <c r="AA1606">
        <v>0</v>
      </c>
      <c r="AB1606">
        <v>0</v>
      </c>
      <c r="AC1606">
        <v>0</v>
      </c>
      <c r="AD1606">
        <v>0</v>
      </c>
      <c r="AE1606">
        <v>0.52022837399935007</v>
      </c>
    </row>
    <row r="1607" spans="1:31" x14ac:dyDescent="0.25">
      <c r="A1607">
        <v>2135480</v>
      </c>
      <c r="B1607">
        <v>1</v>
      </c>
      <c r="C1607" t="s">
        <v>81</v>
      </c>
      <c r="D1607" t="s">
        <v>127</v>
      </c>
      <c r="E1607" t="s">
        <v>196</v>
      </c>
      <c r="F1607" t="s">
        <v>4885</v>
      </c>
      <c r="G1607" t="s">
        <v>142</v>
      </c>
      <c r="H1607" t="s">
        <v>143</v>
      </c>
      <c r="I1607" t="s">
        <v>135</v>
      </c>
      <c r="J1607" t="s">
        <v>136</v>
      </c>
      <c r="K1607" t="s">
        <v>137</v>
      </c>
      <c r="L1607" t="s">
        <v>4886</v>
      </c>
      <c r="M1607" t="s">
        <v>4406</v>
      </c>
      <c r="N1607">
        <v>1.24</v>
      </c>
      <c r="O1607">
        <v>2</v>
      </c>
      <c r="P1607">
        <v>952</v>
      </c>
      <c r="Q1607">
        <v>96</v>
      </c>
      <c r="R1607">
        <v>120</v>
      </c>
      <c r="S1607">
        <v>12</v>
      </c>
      <c r="T1607">
        <v>117</v>
      </c>
      <c r="U1607">
        <v>9</v>
      </c>
      <c r="V1607">
        <v>1</v>
      </c>
      <c r="W1607">
        <v>0.37158602576130001</v>
      </c>
      <c r="X1607">
        <v>280.67486229798936</v>
      </c>
      <c r="Y1607">
        <v>51.211030354008173</v>
      </c>
      <c r="Z1607">
        <v>79.740283802712</v>
      </c>
      <c r="AA1607">
        <v>130.12548548326322</v>
      </c>
      <c r="AB1607">
        <v>68.721015593924861</v>
      </c>
      <c r="AC1607">
        <v>823.32340449332457</v>
      </c>
      <c r="AD1607">
        <v>22.689045602474</v>
      </c>
      <c r="AE1607">
        <v>1456.8567136534575</v>
      </c>
    </row>
    <row r="1608" spans="1:31" x14ac:dyDescent="0.25">
      <c r="A1608">
        <v>2135481</v>
      </c>
      <c r="B1608">
        <v>1</v>
      </c>
      <c r="C1608" t="s">
        <v>80</v>
      </c>
      <c r="D1608" t="s">
        <v>83</v>
      </c>
      <c r="E1608" t="s">
        <v>131</v>
      </c>
      <c r="F1608" t="s">
        <v>4887</v>
      </c>
      <c r="G1608" t="s">
        <v>231</v>
      </c>
      <c r="H1608" t="s">
        <v>134</v>
      </c>
      <c r="I1608" t="s">
        <v>135</v>
      </c>
      <c r="J1608" t="s">
        <v>136</v>
      </c>
      <c r="K1608" t="s">
        <v>137</v>
      </c>
      <c r="L1608" t="s">
        <v>4888</v>
      </c>
      <c r="M1608" t="s">
        <v>4889</v>
      </c>
      <c r="N1608">
        <v>1.1825000000000001</v>
      </c>
      <c r="O1608">
        <v>0</v>
      </c>
      <c r="P1608">
        <v>16</v>
      </c>
      <c r="Q1608">
        <v>0</v>
      </c>
      <c r="R1608">
        <v>0</v>
      </c>
      <c r="S1608">
        <v>0</v>
      </c>
      <c r="T1608">
        <v>2</v>
      </c>
      <c r="U1608">
        <v>0</v>
      </c>
      <c r="V1608">
        <v>0</v>
      </c>
      <c r="W1608">
        <v>0</v>
      </c>
      <c r="X1608">
        <v>3.5329238573745489</v>
      </c>
      <c r="Y1608">
        <v>0</v>
      </c>
      <c r="Z1608">
        <v>0</v>
      </c>
      <c r="AA1608">
        <v>0</v>
      </c>
      <c r="AB1608">
        <v>0.49583412713385</v>
      </c>
      <c r="AC1608">
        <v>0</v>
      </c>
      <c r="AD1608">
        <v>0</v>
      </c>
      <c r="AE1608">
        <v>4.0287579845083989</v>
      </c>
    </row>
    <row r="1609" spans="1:31" x14ac:dyDescent="0.25">
      <c r="A1609">
        <v>2135483</v>
      </c>
      <c r="B1609">
        <v>1</v>
      </c>
      <c r="C1609" t="s">
        <v>81</v>
      </c>
      <c r="D1609" t="s">
        <v>128</v>
      </c>
      <c r="E1609" t="s">
        <v>206</v>
      </c>
      <c r="F1609" t="s">
        <v>4890</v>
      </c>
      <c r="G1609" t="s">
        <v>187</v>
      </c>
      <c r="H1609" t="s">
        <v>134</v>
      </c>
      <c r="I1609" t="s">
        <v>135</v>
      </c>
      <c r="J1609" t="s">
        <v>136</v>
      </c>
      <c r="K1609" t="s">
        <v>137</v>
      </c>
      <c r="L1609" t="s">
        <v>4891</v>
      </c>
      <c r="M1609" t="s">
        <v>4892</v>
      </c>
      <c r="N1609">
        <v>3.0838888880000002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5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12.17267419121351</v>
      </c>
      <c r="AC1609">
        <v>0</v>
      </c>
      <c r="AD1609">
        <v>0</v>
      </c>
      <c r="AE1609">
        <v>12.17267419121351</v>
      </c>
    </row>
    <row r="1610" spans="1:31" x14ac:dyDescent="0.25">
      <c r="A1610">
        <v>2135484</v>
      </c>
      <c r="B1610">
        <v>1</v>
      </c>
      <c r="C1610" t="s">
        <v>81</v>
      </c>
      <c r="D1610" t="s">
        <v>118</v>
      </c>
      <c r="E1610" t="s">
        <v>131</v>
      </c>
      <c r="F1610" t="s">
        <v>4893</v>
      </c>
      <c r="G1610" t="s">
        <v>171</v>
      </c>
      <c r="H1610" t="s">
        <v>134</v>
      </c>
      <c r="I1610" t="s">
        <v>135</v>
      </c>
      <c r="J1610" t="s">
        <v>136</v>
      </c>
      <c r="K1610" t="s">
        <v>137</v>
      </c>
      <c r="L1610" t="s">
        <v>4894</v>
      </c>
      <c r="M1610" t="s">
        <v>4895</v>
      </c>
      <c r="N1610">
        <v>1.0075000000000001</v>
      </c>
      <c r="O1610">
        <v>0</v>
      </c>
      <c r="P1610">
        <v>1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0.10971125371320002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0.10971125371320002</v>
      </c>
    </row>
    <row r="1611" spans="1:31" x14ac:dyDescent="0.25">
      <c r="A1611">
        <v>2135486</v>
      </c>
      <c r="B1611">
        <v>1</v>
      </c>
      <c r="C1611" t="s">
        <v>80</v>
      </c>
      <c r="D1611" t="s">
        <v>99</v>
      </c>
      <c r="E1611" t="s">
        <v>161</v>
      </c>
      <c r="F1611" t="s">
        <v>4896</v>
      </c>
      <c r="G1611" t="s">
        <v>3654</v>
      </c>
      <c r="H1611" t="s">
        <v>134</v>
      </c>
      <c r="I1611" t="s">
        <v>135</v>
      </c>
      <c r="J1611" t="s">
        <v>136</v>
      </c>
      <c r="K1611" t="s">
        <v>137</v>
      </c>
      <c r="L1611" t="s">
        <v>4897</v>
      </c>
      <c r="M1611" t="s">
        <v>4898</v>
      </c>
      <c r="N1611">
        <v>0.65</v>
      </c>
      <c r="O1611">
        <v>0</v>
      </c>
      <c r="P1611">
        <v>83</v>
      </c>
      <c r="Q1611">
        <v>0</v>
      </c>
      <c r="R1611">
        <v>0</v>
      </c>
      <c r="S1611">
        <v>0</v>
      </c>
      <c r="T1611">
        <v>2</v>
      </c>
      <c r="U1611">
        <v>0</v>
      </c>
      <c r="V1611">
        <v>0</v>
      </c>
      <c r="W1611">
        <v>0</v>
      </c>
      <c r="X1611">
        <v>14.093603664542499</v>
      </c>
      <c r="Y1611">
        <v>0</v>
      </c>
      <c r="Z1611">
        <v>0</v>
      </c>
      <c r="AA1611">
        <v>0</v>
      </c>
      <c r="AB1611">
        <v>1.375702904016</v>
      </c>
      <c r="AC1611">
        <v>0</v>
      </c>
      <c r="AD1611">
        <v>0</v>
      </c>
      <c r="AE1611">
        <v>15.469306568558499</v>
      </c>
    </row>
    <row r="1612" spans="1:31" x14ac:dyDescent="0.25">
      <c r="A1612">
        <v>2135489</v>
      </c>
      <c r="B1612">
        <v>1</v>
      </c>
      <c r="C1612" t="s">
        <v>80</v>
      </c>
      <c r="D1612" t="s">
        <v>103</v>
      </c>
      <c r="E1612" t="s">
        <v>131</v>
      </c>
      <c r="F1612" t="s">
        <v>4899</v>
      </c>
      <c r="G1612" t="s">
        <v>152</v>
      </c>
      <c r="H1612" t="s">
        <v>134</v>
      </c>
      <c r="I1612" t="s">
        <v>135</v>
      </c>
      <c r="J1612" t="s">
        <v>136</v>
      </c>
      <c r="K1612" t="s">
        <v>137</v>
      </c>
      <c r="L1612" t="s">
        <v>4900</v>
      </c>
      <c r="M1612" t="s">
        <v>4901</v>
      </c>
      <c r="N1612">
        <v>0.63333333300000005</v>
      </c>
      <c r="O1612">
        <v>0</v>
      </c>
      <c r="P1612">
        <v>1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0.19672708018599999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0.19672708018599999</v>
      </c>
    </row>
    <row r="1613" spans="1:31" x14ac:dyDescent="0.25">
      <c r="A1613">
        <v>2135490</v>
      </c>
      <c r="B1613">
        <v>1</v>
      </c>
      <c r="C1613" t="s">
        <v>81</v>
      </c>
      <c r="D1613" t="s">
        <v>112</v>
      </c>
      <c r="E1613" t="s">
        <v>196</v>
      </c>
      <c r="F1613" t="s">
        <v>4902</v>
      </c>
      <c r="G1613" t="s">
        <v>142</v>
      </c>
      <c r="H1613" t="s">
        <v>143</v>
      </c>
      <c r="I1613" t="s">
        <v>148</v>
      </c>
      <c r="J1613" t="s">
        <v>136</v>
      </c>
      <c r="K1613" t="s">
        <v>137</v>
      </c>
      <c r="L1613" t="s">
        <v>4903</v>
      </c>
      <c r="M1613" t="s">
        <v>4904</v>
      </c>
      <c r="N1613">
        <v>1.1111111E-2</v>
      </c>
      <c r="O1613">
        <v>3</v>
      </c>
      <c r="P1613">
        <v>1368</v>
      </c>
      <c r="Q1613">
        <v>9</v>
      </c>
      <c r="R1613">
        <v>15</v>
      </c>
      <c r="S1613">
        <v>4</v>
      </c>
      <c r="T1613">
        <v>62</v>
      </c>
      <c r="U1613">
        <v>0</v>
      </c>
      <c r="V1613">
        <v>1</v>
      </c>
      <c r="W1613">
        <v>2.4788188646666671E-3</v>
      </c>
      <c r="X1613">
        <v>1.3742173230442225</v>
      </c>
      <c r="Y1613">
        <v>0.10194000684755555</v>
      </c>
      <c r="Z1613">
        <v>2.1065201608666664E-2</v>
      </c>
      <c r="AA1613">
        <v>1.739439425024</v>
      </c>
      <c r="AB1613">
        <v>6.9060622679333342E-2</v>
      </c>
      <c r="AC1613">
        <v>0</v>
      </c>
      <c r="AD1613">
        <v>6.0502411226666671E-2</v>
      </c>
      <c r="AE1613">
        <v>3.3687038092951114</v>
      </c>
    </row>
    <row r="1614" spans="1:31" x14ac:dyDescent="0.25">
      <c r="A1614">
        <v>2135492</v>
      </c>
      <c r="B1614">
        <v>1</v>
      </c>
      <c r="C1614" t="s">
        <v>80</v>
      </c>
      <c r="D1614" t="s">
        <v>84</v>
      </c>
      <c r="E1614" t="s">
        <v>206</v>
      </c>
      <c r="F1614" t="s">
        <v>4905</v>
      </c>
      <c r="G1614" t="s">
        <v>246</v>
      </c>
      <c r="H1614" t="s">
        <v>134</v>
      </c>
      <c r="I1614" t="s">
        <v>135</v>
      </c>
      <c r="J1614" t="s">
        <v>136</v>
      </c>
      <c r="K1614" t="s">
        <v>137</v>
      </c>
      <c r="L1614" t="s">
        <v>4906</v>
      </c>
      <c r="M1614" t="s">
        <v>4820</v>
      </c>
      <c r="N1614">
        <v>0.96944444399999996</v>
      </c>
      <c r="O1614">
        <v>0</v>
      </c>
      <c r="P1614">
        <v>60</v>
      </c>
      <c r="Q1614">
        <v>0</v>
      </c>
      <c r="R1614">
        <v>0</v>
      </c>
      <c r="S1614">
        <v>0</v>
      </c>
      <c r="T1614">
        <v>5</v>
      </c>
      <c r="U1614">
        <v>0</v>
      </c>
      <c r="V1614">
        <v>0</v>
      </c>
      <c r="W1614">
        <v>0</v>
      </c>
      <c r="X1614">
        <v>14.332025739543001</v>
      </c>
      <c r="Y1614">
        <v>0</v>
      </c>
      <c r="Z1614">
        <v>0</v>
      </c>
      <c r="AA1614">
        <v>0</v>
      </c>
      <c r="AB1614">
        <v>8.6894005116861113</v>
      </c>
      <c r="AC1614">
        <v>0</v>
      </c>
      <c r="AD1614">
        <v>0</v>
      </c>
      <c r="AE1614">
        <v>23.021426251229112</v>
      </c>
    </row>
    <row r="1615" spans="1:31" x14ac:dyDescent="0.25">
      <c r="A1615">
        <v>2135496</v>
      </c>
      <c r="B1615">
        <v>1</v>
      </c>
      <c r="C1615" t="s">
        <v>80</v>
      </c>
      <c r="D1615" t="s">
        <v>87</v>
      </c>
      <c r="E1615" t="s">
        <v>206</v>
      </c>
      <c r="F1615" t="s">
        <v>4907</v>
      </c>
      <c r="G1615" t="s">
        <v>171</v>
      </c>
      <c r="H1615" t="s">
        <v>134</v>
      </c>
      <c r="I1615" t="s">
        <v>135</v>
      </c>
      <c r="J1615" t="s">
        <v>136</v>
      </c>
      <c r="K1615" t="s">
        <v>137</v>
      </c>
      <c r="L1615" t="s">
        <v>4908</v>
      </c>
      <c r="M1615" t="s">
        <v>4909</v>
      </c>
      <c r="N1615">
        <v>0.89249999999999996</v>
      </c>
      <c r="O1615">
        <v>0</v>
      </c>
      <c r="P1615">
        <v>47</v>
      </c>
      <c r="Q1615">
        <v>0</v>
      </c>
      <c r="R1615">
        <v>0</v>
      </c>
      <c r="S1615">
        <v>0</v>
      </c>
      <c r="T1615">
        <v>10</v>
      </c>
      <c r="U1615">
        <v>0</v>
      </c>
      <c r="V1615">
        <v>0</v>
      </c>
      <c r="W1615">
        <v>0</v>
      </c>
      <c r="X1615">
        <v>574.98482207742711</v>
      </c>
      <c r="Y1615">
        <v>0</v>
      </c>
      <c r="Z1615">
        <v>0</v>
      </c>
      <c r="AA1615">
        <v>0</v>
      </c>
      <c r="AB1615">
        <v>13.331727585928501</v>
      </c>
      <c r="AC1615">
        <v>0</v>
      </c>
      <c r="AD1615">
        <v>0</v>
      </c>
      <c r="AE1615">
        <v>588.31654966335566</v>
      </c>
    </row>
    <row r="1616" spans="1:31" x14ac:dyDescent="0.25">
      <c r="A1616">
        <v>2135497</v>
      </c>
      <c r="B1616">
        <v>1</v>
      </c>
      <c r="C1616" t="s">
        <v>81</v>
      </c>
      <c r="D1616" t="s">
        <v>128</v>
      </c>
      <c r="E1616" t="s">
        <v>174</v>
      </c>
      <c r="F1616" t="s">
        <v>4910</v>
      </c>
      <c r="G1616" t="s">
        <v>187</v>
      </c>
      <c r="H1616" t="s">
        <v>134</v>
      </c>
      <c r="I1616" t="s">
        <v>135</v>
      </c>
      <c r="J1616" t="s">
        <v>136</v>
      </c>
      <c r="K1616" t="s">
        <v>137</v>
      </c>
      <c r="L1616" t="s">
        <v>4911</v>
      </c>
      <c r="M1616" t="s">
        <v>4912</v>
      </c>
      <c r="N1616">
        <v>2.0041666660000002</v>
      </c>
      <c r="O1616">
        <v>0</v>
      </c>
      <c r="P1616">
        <v>17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5.2698889689918751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5.2698889689918751</v>
      </c>
    </row>
    <row r="1617" spans="1:31" x14ac:dyDescent="0.25">
      <c r="A1617">
        <v>2135498</v>
      </c>
      <c r="B1617">
        <v>1</v>
      </c>
      <c r="C1617" t="s">
        <v>80</v>
      </c>
      <c r="D1617" t="s">
        <v>107</v>
      </c>
      <c r="E1617" t="s">
        <v>131</v>
      </c>
      <c r="F1617" t="s">
        <v>4913</v>
      </c>
      <c r="G1617" t="s">
        <v>231</v>
      </c>
      <c r="H1617" t="s">
        <v>134</v>
      </c>
      <c r="I1617" t="s">
        <v>135</v>
      </c>
      <c r="J1617" t="s">
        <v>136</v>
      </c>
      <c r="K1617" t="s">
        <v>137</v>
      </c>
      <c r="L1617" t="s">
        <v>4914</v>
      </c>
      <c r="M1617" t="s">
        <v>4791</v>
      </c>
      <c r="N1617">
        <v>0.4</v>
      </c>
      <c r="O1617">
        <v>0</v>
      </c>
      <c r="P1617">
        <v>5</v>
      </c>
      <c r="Q1617">
        <v>0</v>
      </c>
      <c r="R1617">
        <v>0</v>
      </c>
      <c r="S1617">
        <v>0</v>
      </c>
      <c r="T1617">
        <v>6</v>
      </c>
      <c r="U1617">
        <v>0</v>
      </c>
      <c r="V1617">
        <v>0</v>
      </c>
      <c r="W1617">
        <v>0</v>
      </c>
      <c r="X1617">
        <v>0.46219897747200001</v>
      </c>
      <c r="Y1617">
        <v>0</v>
      </c>
      <c r="Z1617">
        <v>0</v>
      </c>
      <c r="AA1617">
        <v>0</v>
      </c>
      <c r="AB1617">
        <v>1.7587969711999998</v>
      </c>
      <c r="AC1617">
        <v>0</v>
      </c>
      <c r="AD1617">
        <v>0</v>
      </c>
      <c r="AE1617">
        <v>2.2209959486719999</v>
      </c>
    </row>
    <row r="1618" spans="1:31" x14ac:dyDescent="0.25">
      <c r="A1618">
        <v>2135500</v>
      </c>
      <c r="B1618">
        <v>1</v>
      </c>
      <c r="C1618" t="s">
        <v>80</v>
      </c>
      <c r="D1618" t="s">
        <v>83</v>
      </c>
      <c r="E1618" t="s">
        <v>174</v>
      </c>
      <c r="F1618" t="s">
        <v>4915</v>
      </c>
      <c r="G1618" t="s">
        <v>384</v>
      </c>
      <c r="H1618" t="s">
        <v>134</v>
      </c>
      <c r="I1618" t="s">
        <v>135</v>
      </c>
      <c r="J1618" t="s">
        <v>136</v>
      </c>
      <c r="K1618" t="s">
        <v>137</v>
      </c>
      <c r="L1618" t="s">
        <v>4916</v>
      </c>
      <c r="M1618" t="s">
        <v>4917</v>
      </c>
      <c r="N1618">
        <v>1.7280555550000001</v>
      </c>
      <c r="O1618">
        <v>0</v>
      </c>
      <c r="P1618">
        <v>152</v>
      </c>
      <c r="Q1618">
        <v>0</v>
      </c>
      <c r="R1618">
        <v>0</v>
      </c>
      <c r="S1618">
        <v>0</v>
      </c>
      <c r="T1618">
        <v>3</v>
      </c>
      <c r="U1618">
        <v>0</v>
      </c>
      <c r="V1618">
        <v>0</v>
      </c>
      <c r="W1618">
        <v>0</v>
      </c>
      <c r="X1618">
        <v>49.463853710515025</v>
      </c>
      <c r="Y1618">
        <v>0</v>
      </c>
      <c r="Z1618">
        <v>0</v>
      </c>
      <c r="AA1618">
        <v>0</v>
      </c>
      <c r="AB1618">
        <v>0.88600990354002507</v>
      </c>
      <c r="AC1618">
        <v>0</v>
      </c>
      <c r="AD1618">
        <v>0</v>
      </c>
      <c r="AE1618">
        <v>50.349863614055053</v>
      </c>
    </row>
    <row r="1619" spans="1:31" x14ac:dyDescent="0.25">
      <c r="A1619">
        <v>2135501</v>
      </c>
      <c r="B1619">
        <v>1</v>
      </c>
      <c r="C1619" t="s">
        <v>80</v>
      </c>
      <c r="D1619" t="s">
        <v>101</v>
      </c>
      <c r="E1619" t="s">
        <v>196</v>
      </c>
      <c r="F1619" t="s">
        <v>4918</v>
      </c>
      <c r="G1619" t="s">
        <v>142</v>
      </c>
      <c r="H1619" t="s">
        <v>143</v>
      </c>
      <c r="I1619" t="s">
        <v>135</v>
      </c>
      <c r="J1619" t="s">
        <v>136</v>
      </c>
      <c r="K1619" t="s">
        <v>137</v>
      </c>
      <c r="L1619" t="s">
        <v>4919</v>
      </c>
      <c r="M1619" t="s">
        <v>4920</v>
      </c>
      <c r="N1619">
        <v>0.52305555500000001</v>
      </c>
      <c r="O1619">
        <v>3</v>
      </c>
      <c r="P1619">
        <v>798</v>
      </c>
      <c r="Q1619">
        <v>6</v>
      </c>
      <c r="R1619">
        <v>28</v>
      </c>
      <c r="S1619">
        <v>5</v>
      </c>
      <c r="T1619">
        <v>83</v>
      </c>
      <c r="U1619">
        <v>2</v>
      </c>
      <c r="V1619">
        <v>0</v>
      </c>
      <c r="W1619">
        <v>1.2181449972160001</v>
      </c>
      <c r="X1619">
        <v>90.484484403196944</v>
      </c>
      <c r="Y1619">
        <v>10.245776288012223</v>
      </c>
      <c r="Z1619">
        <v>1.4799308759417</v>
      </c>
      <c r="AA1619">
        <v>3.7564998136135173</v>
      </c>
      <c r="AB1619">
        <v>20.53605100813424</v>
      </c>
      <c r="AC1619">
        <v>45.884674165315424</v>
      </c>
      <c r="AD1619">
        <v>0</v>
      </c>
      <c r="AE1619">
        <v>173.60556155143004</v>
      </c>
    </row>
    <row r="1620" spans="1:31" x14ac:dyDescent="0.25">
      <c r="A1620">
        <v>2135502</v>
      </c>
      <c r="B1620">
        <v>1</v>
      </c>
      <c r="C1620" t="s">
        <v>80</v>
      </c>
      <c r="D1620" t="s">
        <v>96</v>
      </c>
      <c r="E1620" t="s">
        <v>161</v>
      </c>
      <c r="F1620" t="s">
        <v>4921</v>
      </c>
      <c r="G1620" t="s">
        <v>4922</v>
      </c>
      <c r="H1620" t="s">
        <v>134</v>
      </c>
      <c r="I1620" t="s">
        <v>135</v>
      </c>
      <c r="J1620" t="s">
        <v>136</v>
      </c>
      <c r="K1620" t="s">
        <v>137</v>
      </c>
      <c r="L1620" t="s">
        <v>4923</v>
      </c>
      <c r="M1620" t="s">
        <v>4924</v>
      </c>
      <c r="N1620">
        <v>0.55000000000000004</v>
      </c>
      <c r="O1620">
        <v>0</v>
      </c>
      <c r="P1620">
        <v>92</v>
      </c>
      <c r="Q1620">
        <v>0</v>
      </c>
      <c r="R1620">
        <v>0</v>
      </c>
      <c r="S1620">
        <v>0</v>
      </c>
      <c r="T1620">
        <v>32</v>
      </c>
      <c r="U1620">
        <v>0</v>
      </c>
      <c r="V1620">
        <v>0</v>
      </c>
      <c r="W1620">
        <v>0</v>
      </c>
      <c r="X1620">
        <v>21.550760518938002</v>
      </c>
      <c r="Y1620">
        <v>0</v>
      </c>
      <c r="Z1620">
        <v>0</v>
      </c>
      <c r="AA1620">
        <v>0</v>
      </c>
      <c r="AB1620">
        <v>22.848187331150999</v>
      </c>
      <c r="AC1620">
        <v>0</v>
      </c>
      <c r="AD1620">
        <v>0</v>
      </c>
      <c r="AE1620">
        <v>44.398947850089002</v>
      </c>
    </row>
    <row r="1621" spans="1:31" x14ac:dyDescent="0.25">
      <c r="A1621">
        <v>2135504</v>
      </c>
      <c r="B1621">
        <v>1</v>
      </c>
      <c r="C1621" t="s">
        <v>80</v>
      </c>
      <c r="D1621" t="s">
        <v>88</v>
      </c>
      <c r="E1621" t="s">
        <v>224</v>
      </c>
      <c r="F1621" t="s">
        <v>225</v>
      </c>
      <c r="G1621" t="s">
        <v>662</v>
      </c>
      <c r="H1621" t="s">
        <v>143</v>
      </c>
      <c r="I1621" t="s">
        <v>135</v>
      </c>
      <c r="J1621" t="s">
        <v>136</v>
      </c>
      <c r="K1621" t="s">
        <v>137</v>
      </c>
      <c r="L1621" t="s">
        <v>4925</v>
      </c>
      <c r="M1621" t="s">
        <v>4926</v>
      </c>
      <c r="N1621">
        <v>3.5358333329999998</v>
      </c>
      <c r="O1621">
        <v>1</v>
      </c>
      <c r="P1621">
        <v>6922</v>
      </c>
      <c r="Q1621">
        <v>1</v>
      </c>
      <c r="R1621">
        <v>2</v>
      </c>
      <c r="S1621">
        <v>9</v>
      </c>
      <c r="T1621">
        <v>950</v>
      </c>
      <c r="U1621">
        <v>4</v>
      </c>
      <c r="V1621">
        <v>10</v>
      </c>
      <c r="W1621">
        <v>36.467404910639999</v>
      </c>
      <c r="X1621">
        <v>6175.7417060548514</v>
      </c>
      <c r="Y1621">
        <v>0</v>
      </c>
      <c r="Z1621">
        <v>2.0559116860427253</v>
      </c>
      <c r="AA1621">
        <v>1042.9854592375973</v>
      </c>
      <c r="AB1621">
        <v>2492.2843860815738</v>
      </c>
      <c r="AC1621">
        <v>1024.4572860716544</v>
      </c>
      <c r="AD1621">
        <v>169.78946931842003</v>
      </c>
      <c r="AE1621">
        <v>10943.781623360781</v>
      </c>
    </row>
    <row r="1622" spans="1:31" x14ac:dyDescent="0.25">
      <c r="A1622">
        <v>2135507</v>
      </c>
      <c r="B1622">
        <v>1</v>
      </c>
      <c r="C1622" t="s">
        <v>81</v>
      </c>
      <c r="D1622" t="s">
        <v>128</v>
      </c>
      <c r="E1622" t="s">
        <v>174</v>
      </c>
      <c r="F1622" t="s">
        <v>4927</v>
      </c>
      <c r="G1622" t="s">
        <v>328</v>
      </c>
      <c r="H1622" t="s">
        <v>134</v>
      </c>
      <c r="I1622" t="s">
        <v>135</v>
      </c>
      <c r="J1622" t="s">
        <v>136</v>
      </c>
      <c r="K1622" t="s">
        <v>137</v>
      </c>
      <c r="L1622" t="s">
        <v>4928</v>
      </c>
      <c r="M1622" t="s">
        <v>4929</v>
      </c>
      <c r="N1622">
        <v>6.2380555549999999</v>
      </c>
      <c r="O1622">
        <v>0</v>
      </c>
      <c r="P1622">
        <v>109</v>
      </c>
      <c r="Q1622">
        <v>0</v>
      </c>
      <c r="R1622">
        <v>1</v>
      </c>
      <c r="S1622">
        <v>0</v>
      </c>
      <c r="T1622">
        <v>1</v>
      </c>
      <c r="U1622">
        <v>0</v>
      </c>
      <c r="V1622">
        <v>0</v>
      </c>
      <c r="W1622">
        <v>0</v>
      </c>
      <c r="X1622">
        <v>163.4694387798655</v>
      </c>
      <c r="Y1622">
        <v>0</v>
      </c>
      <c r="Z1622">
        <v>2.7639832359085919</v>
      </c>
      <c r="AA1622">
        <v>0</v>
      </c>
      <c r="AB1622">
        <v>1.7805354694640001</v>
      </c>
      <c r="AC1622">
        <v>0</v>
      </c>
      <c r="AD1622">
        <v>0</v>
      </c>
      <c r="AE1622">
        <v>168.01395748523811</v>
      </c>
    </row>
    <row r="1623" spans="1:31" x14ac:dyDescent="0.25">
      <c r="A1623">
        <v>2135509</v>
      </c>
      <c r="B1623">
        <v>1</v>
      </c>
      <c r="C1623" t="s">
        <v>81</v>
      </c>
      <c r="D1623" t="s">
        <v>127</v>
      </c>
      <c r="E1623" t="s">
        <v>146</v>
      </c>
      <c r="F1623" t="s">
        <v>4930</v>
      </c>
      <c r="G1623" t="s">
        <v>142</v>
      </c>
      <c r="H1623" t="s">
        <v>143</v>
      </c>
      <c r="I1623" t="s">
        <v>135</v>
      </c>
      <c r="J1623" t="s">
        <v>136</v>
      </c>
      <c r="K1623" t="s">
        <v>137</v>
      </c>
      <c r="L1623" t="s">
        <v>4931</v>
      </c>
      <c r="M1623" t="s">
        <v>4932</v>
      </c>
      <c r="N1623">
        <v>5.0547222219999997</v>
      </c>
      <c r="O1623">
        <v>0</v>
      </c>
      <c r="P1623">
        <v>296</v>
      </c>
      <c r="Q1623">
        <v>0</v>
      </c>
      <c r="R1623">
        <v>8</v>
      </c>
      <c r="S1623">
        <v>0</v>
      </c>
      <c r="T1623">
        <v>12</v>
      </c>
      <c r="U1623">
        <v>0</v>
      </c>
      <c r="V1623">
        <v>0</v>
      </c>
      <c r="W1623">
        <v>0</v>
      </c>
      <c r="X1623">
        <v>375.07486286769034</v>
      </c>
      <c r="Y1623">
        <v>0</v>
      </c>
      <c r="Z1623">
        <v>1.3047960384095003</v>
      </c>
      <c r="AA1623">
        <v>0</v>
      </c>
      <c r="AB1623">
        <v>8.9142301116330476</v>
      </c>
      <c r="AC1623">
        <v>0</v>
      </c>
      <c r="AD1623">
        <v>0</v>
      </c>
      <c r="AE1623">
        <v>385.29388901773291</v>
      </c>
    </row>
    <row r="1624" spans="1:31" x14ac:dyDescent="0.25">
      <c r="A1624">
        <v>2135510</v>
      </c>
      <c r="B1624">
        <v>1</v>
      </c>
      <c r="C1624" t="s">
        <v>80</v>
      </c>
      <c r="D1624" t="s">
        <v>83</v>
      </c>
      <c r="E1624" t="s">
        <v>174</v>
      </c>
      <c r="F1624" t="s">
        <v>3520</v>
      </c>
      <c r="G1624" t="s">
        <v>187</v>
      </c>
      <c r="H1624" t="s">
        <v>134</v>
      </c>
      <c r="I1624" t="s">
        <v>135</v>
      </c>
      <c r="J1624" t="s">
        <v>136</v>
      </c>
      <c r="K1624" t="s">
        <v>137</v>
      </c>
      <c r="L1624" t="s">
        <v>4933</v>
      </c>
      <c r="M1624" t="s">
        <v>4934</v>
      </c>
      <c r="N1624">
        <v>3.05</v>
      </c>
      <c r="O1624">
        <v>0</v>
      </c>
      <c r="P1624">
        <v>24</v>
      </c>
      <c r="Q1624">
        <v>0</v>
      </c>
      <c r="R1624">
        <v>0</v>
      </c>
      <c r="S1624">
        <v>0</v>
      </c>
      <c r="T1624">
        <v>2</v>
      </c>
      <c r="U1624">
        <v>0</v>
      </c>
      <c r="V1624">
        <v>0</v>
      </c>
      <c r="W1624">
        <v>0</v>
      </c>
      <c r="X1624">
        <v>16.173958696753495</v>
      </c>
      <c r="Y1624">
        <v>0</v>
      </c>
      <c r="Z1624">
        <v>0</v>
      </c>
      <c r="AA1624">
        <v>0</v>
      </c>
      <c r="AB1624">
        <v>0.55786803987150002</v>
      </c>
      <c r="AC1624">
        <v>0</v>
      </c>
      <c r="AD1624">
        <v>0</v>
      </c>
      <c r="AE1624">
        <v>16.731826736624996</v>
      </c>
    </row>
    <row r="1625" spans="1:31" x14ac:dyDescent="0.25">
      <c r="A1625">
        <v>2135511</v>
      </c>
      <c r="B1625">
        <v>1</v>
      </c>
      <c r="C1625" t="s">
        <v>80</v>
      </c>
      <c r="D1625" t="s">
        <v>97</v>
      </c>
      <c r="E1625" t="s">
        <v>140</v>
      </c>
      <c r="F1625" t="s">
        <v>4935</v>
      </c>
      <c r="G1625" t="s">
        <v>142</v>
      </c>
      <c r="H1625" t="s">
        <v>143</v>
      </c>
      <c r="I1625" t="s">
        <v>135</v>
      </c>
      <c r="J1625" t="s">
        <v>136</v>
      </c>
      <c r="K1625" t="s">
        <v>137</v>
      </c>
      <c r="L1625" t="s">
        <v>4936</v>
      </c>
      <c r="M1625" t="s">
        <v>4937</v>
      </c>
      <c r="N1625">
        <v>0.45</v>
      </c>
      <c r="O1625">
        <v>0</v>
      </c>
      <c r="P1625">
        <v>3142</v>
      </c>
      <c r="Q1625">
        <v>0</v>
      </c>
      <c r="R1625">
        <v>83</v>
      </c>
      <c r="S1625">
        <v>3</v>
      </c>
      <c r="T1625">
        <v>318</v>
      </c>
      <c r="U1625">
        <v>0</v>
      </c>
      <c r="V1625">
        <v>0</v>
      </c>
      <c r="W1625">
        <v>0</v>
      </c>
      <c r="X1625">
        <v>387.47262060591368</v>
      </c>
      <c r="Y1625">
        <v>0</v>
      </c>
      <c r="Z1625">
        <v>27.233490033181504</v>
      </c>
      <c r="AA1625">
        <v>8.0845021075725008</v>
      </c>
      <c r="AB1625">
        <v>91.720756837707469</v>
      </c>
      <c r="AC1625">
        <v>0</v>
      </c>
      <c r="AD1625">
        <v>0</v>
      </c>
      <c r="AE1625">
        <v>514.51136958437519</v>
      </c>
    </row>
    <row r="1626" spans="1:31" x14ac:dyDescent="0.25">
      <c r="A1626">
        <v>2135512</v>
      </c>
      <c r="B1626">
        <v>1</v>
      </c>
      <c r="C1626" t="s">
        <v>81</v>
      </c>
      <c r="D1626" t="s">
        <v>128</v>
      </c>
      <c r="E1626" t="s">
        <v>140</v>
      </c>
      <c r="F1626" t="s">
        <v>4938</v>
      </c>
      <c r="G1626" t="s">
        <v>142</v>
      </c>
      <c r="H1626" t="s">
        <v>143</v>
      </c>
      <c r="I1626" t="s">
        <v>135</v>
      </c>
      <c r="J1626" t="s">
        <v>136</v>
      </c>
      <c r="K1626" t="s">
        <v>137</v>
      </c>
      <c r="L1626" t="s">
        <v>4869</v>
      </c>
      <c r="M1626" t="s">
        <v>4939</v>
      </c>
      <c r="N1626">
        <v>0.43333333299999999</v>
      </c>
      <c r="O1626">
        <v>36</v>
      </c>
      <c r="P1626">
        <v>4209</v>
      </c>
      <c r="Q1626">
        <v>460</v>
      </c>
      <c r="R1626">
        <v>322</v>
      </c>
      <c r="S1626">
        <v>43</v>
      </c>
      <c r="T1626">
        <v>416</v>
      </c>
      <c r="U1626">
        <v>5</v>
      </c>
      <c r="V1626">
        <v>0</v>
      </c>
      <c r="W1626">
        <v>5.7046729106640015</v>
      </c>
      <c r="X1626">
        <v>325.26429682312647</v>
      </c>
      <c r="Y1626">
        <v>86.15545175108312</v>
      </c>
      <c r="Z1626">
        <v>33.838413677328006</v>
      </c>
      <c r="AA1626">
        <v>412.85936098410889</v>
      </c>
      <c r="AB1626">
        <v>55.061555886068312</v>
      </c>
      <c r="AC1626">
        <v>29.688972530906003</v>
      </c>
      <c r="AD1626">
        <v>0</v>
      </c>
      <c r="AE1626">
        <v>948.57272456328474</v>
      </c>
    </row>
    <row r="1627" spans="1:31" x14ac:dyDescent="0.25">
      <c r="A1627">
        <v>2135513</v>
      </c>
      <c r="B1627">
        <v>1</v>
      </c>
      <c r="C1627" t="s">
        <v>81</v>
      </c>
      <c r="D1627" t="s">
        <v>127</v>
      </c>
      <c r="E1627" t="s">
        <v>146</v>
      </c>
      <c r="F1627" t="s">
        <v>4940</v>
      </c>
      <c r="G1627" t="s">
        <v>167</v>
      </c>
      <c r="H1627" t="s">
        <v>143</v>
      </c>
      <c r="I1627" t="s">
        <v>135</v>
      </c>
      <c r="J1627" t="s">
        <v>136</v>
      </c>
      <c r="K1627" t="s">
        <v>137</v>
      </c>
      <c r="L1627" t="s">
        <v>4941</v>
      </c>
      <c r="M1627" t="s">
        <v>4942</v>
      </c>
      <c r="N1627">
        <v>4.6127777769999998</v>
      </c>
      <c r="O1627">
        <v>0</v>
      </c>
      <c r="P1627">
        <v>0</v>
      </c>
      <c r="Q1627">
        <v>9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7.6338727373313979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7.6338727373313979</v>
      </c>
    </row>
    <row r="1628" spans="1:31" x14ac:dyDescent="0.25">
      <c r="A1628">
        <v>2135514</v>
      </c>
      <c r="B1628">
        <v>1</v>
      </c>
      <c r="C1628" t="s">
        <v>81</v>
      </c>
      <c r="D1628" t="s">
        <v>127</v>
      </c>
      <c r="E1628" t="s">
        <v>174</v>
      </c>
      <c r="F1628" t="s">
        <v>4943</v>
      </c>
      <c r="G1628" t="s">
        <v>187</v>
      </c>
      <c r="H1628" t="s">
        <v>134</v>
      </c>
      <c r="I1628" t="s">
        <v>135</v>
      </c>
      <c r="J1628" t="s">
        <v>136</v>
      </c>
      <c r="K1628" t="s">
        <v>137</v>
      </c>
      <c r="L1628" t="s">
        <v>4944</v>
      </c>
      <c r="M1628" t="s">
        <v>4945</v>
      </c>
      <c r="N1628">
        <v>9.5677777769999999</v>
      </c>
      <c r="O1628">
        <v>0</v>
      </c>
      <c r="P1628">
        <v>0</v>
      </c>
      <c r="Q1628">
        <v>0</v>
      </c>
      <c r="R1628">
        <v>5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11.855633614309484</v>
      </c>
      <c r="AA1628">
        <v>0</v>
      </c>
      <c r="AB1628">
        <v>0</v>
      </c>
      <c r="AC1628">
        <v>0</v>
      </c>
      <c r="AD1628">
        <v>0</v>
      </c>
      <c r="AE1628">
        <v>11.855633614309484</v>
      </c>
    </row>
    <row r="1629" spans="1:31" x14ac:dyDescent="0.25">
      <c r="A1629">
        <v>2135515</v>
      </c>
      <c r="B1629">
        <v>1</v>
      </c>
      <c r="C1629" t="s">
        <v>80</v>
      </c>
      <c r="D1629" t="s">
        <v>97</v>
      </c>
      <c r="E1629" t="s">
        <v>140</v>
      </c>
      <c r="F1629" t="s">
        <v>4935</v>
      </c>
      <c r="G1629" t="s">
        <v>142</v>
      </c>
      <c r="H1629" t="s">
        <v>143</v>
      </c>
      <c r="I1629" t="s">
        <v>135</v>
      </c>
      <c r="J1629" t="s">
        <v>136</v>
      </c>
      <c r="K1629" t="s">
        <v>137</v>
      </c>
      <c r="L1629" t="s">
        <v>4946</v>
      </c>
      <c r="M1629" t="s">
        <v>4947</v>
      </c>
      <c r="N1629">
        <v>1.7397222219999999</v>
      </c>
      <c r="O1629">
        <v>0</v>
      </c>
      <c r="P1629">
        <v>3142</v>
      </c>
      <c r="Q1629">
        <v>0</v>
      </c>
      <c r="R1629">
        <v>83</v>
      </c>
      <c r="S1629">
        <v>3</v>
      </c>
      <c r="T1629">
        <v>318</v>
      </c>
      <c r="U1629">
        <v>0</v>
      </c>
      <c r="V1629">
        <v>0</v>
      </c>
      <c r="W1629">
        <v>0</v>
      </c>
      <c r="X1629">
        <v>1380.4578599185584</v>
      </c>
      <c r="Y1629">
        <v>0</v>
      </c>
      <c r="Z1629">
        <v>88.994878722095933</v>
      </c>
      <c r="AA1629">
        <v>27.956187342601627</v>
      </c>
      <c r="AB1629">
        <v>292.83782200868114</v>
      </c>
      <c r="AC1629">
        <v>0</v>
      </c>
      <c r="AD1629">
        <v>0</v>
      </c>
      <c r="AE1629">
        <v>1790.2467479919371</v>
      </c>
    </row>
    <row r="1630" spans="1:31" x14ac:dyDescent="0.25">
      <c r="A1630">
        <v>2135516</v>
      </c>
      <c r="B1630">
        <v>1</v>
      </c>
      <c r="C1630" t="s">
        <v>81</v>
      </c>
      <c r="D1630" t="s">
        <v>127</v>
      </c>
      <c r="E1630" t="s">
        <v>174</v>
      </c>
      <c r="F1630" t="s">
        <v>4948</v>
      </c>
      <c r="G1630" t="s">
        <v>187</v>
      </c>
      <c r="H1630" t="s">
        <v>134</v>
      </c>
      <c r="I1630" t="s">
        <v>135</v>
      </c>
      <c r="J1630" t="s">
        <v>136</v>
      </c>
      <c r="K1630" t="s">
        <v>137</v>
      </c>
      <c r="L1630" t="s">
        <v>4949</v>
      </c>
      <c r="M1630" t="s">
        <v>4950</v>
      </c>
      <c r="N1630">
        <v>2.8919444439999999</v>
      </c>
      <c r="O1630">
        <v>0</v>
      </c>
      <c r="P1630">
        <v>0</v>
      </c>
      <c r="Q1630">
        <v>0</v>
      </c>
      <c r="R1630">
        <v>1</v>
      </c>
      <c r="S1630">
        <v>0</v>
      </c>
      <c r="T1630">
        <v>1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1.9934249777666668E-3</v>
      </c>
      <c r="AC1630">
        <v>0</v>
      </c>
      <c r="AD1630">
        <v>0</v>
      </c>
      <c r="AE1630">
        <v>1.9934249777666668E-3</v>
      </c>
    </row>
    <row r="1631" spans="1:31" x14ac:dyDescent="0.25">
      <c r="A1631">
        <v>2135517</v>
      </c>
      <c r="B1631">
        <v>1</v>
      </c>
      <c r="C1631" t="s">
        <v>80</v>
      </c>
      <c r="D1631" t="s">
        <v>85</v>
      </c>
      <c r="E1631" t="s">
        <v>131</v>
      </c>
      <c r="F1631" t="s">
        <v>4951</v>
      </c>
      <c r="G1631" t="s">
        <v>133</v>
      </c>
      <c r="H1631" t="s">
        <v>134</v>
      </c>
      <c r="I1631" t="s">
        <v>135</v>
      </c>
      <c r="J1631" t="s">
        <v>136</v>
      </c>
      <c r="K1631" t="s">
        <v>137</v>
      </c>
      <c r="L1631" t="s">
        <v>4952</v>
      </c>
      <c r="M1631" t="s">
        <v>4953</v>
      </c>
      <c r="N1631">
        <v>5.0136111110000003</v>
      </c>
      <c r="O1631">
        <v>0</v>
      </c>
      <c r="P1631">
        <v>19</v>
      </c>
      <c r="Q1631">
        <v>0</v>
      </c>
      <c r="R1631">
        <v>0</v>
      </c>
      <c r="S1631">
        <v>0</v>
      </c>
      <c r="T1631">
        <v>18</v>
      </c>
      <c r="U1631">
        <v>0</v>
      </c>
      <c r="V1631">
        <v>0</v>
      </c>
      <c r="W1631">
        <v>0</v>
      </c>
      <c r="X1631">
        <v>35.390223505272246</v>
      </c>
      <c r="Y1631">
        <v>0</v>
      </c>
      <c r="Z1631">
        <v>0</v>
      </c>
      <c r="AA1631">
        <v>0</v>
      </c>
      <c r="AB1631">
        <v>184.78216456594558</v>
      </c>
      <c r="AC1631">
        <v>0</v>
      </c>
      <c r="AD1631">
        <v>0</v>
      </c>
      <c r="AE1631">
        <v>220.17238807121782</v>
      </c>
    </row>
    <row r="1632" spans="1:31" x14ac:dyDescent="0.25">
      <c r="A1632">
        <v>2135518</v>
      </c>
      <c r="B1632">
        <v>1</v>
      </c>
      <c r="C1632" t="s">
        <v>81</v>
      </c>
      <c r="D1632" t="s">
        <v>127</v>
      </c>
      <c r="E1632" t="s">
        <v>146</v>
      </c>
      <c r="F1632" t="s">
        <v>4954</v>
      </c>
      <c r="G1632" t="s">
        <v>167</v>
      </c>
      <c r="H1632" t="s">
        <v>143</v>
      </c>
      <c r="I1632" t="s">
        <v>135</v>
      </c>
      <c r="J1632" t="s">
        <v>136</v>
      </c>
      <c r="K1632" t="s">
        <v>137</v>
      </c>
      <c r="L1632" t="s">
        <v>4955</v>
      </c>
      <c r="M1632" t="s">
        <v>4956</v>
      </c>
      <c r="N1632">
        <v>3.6613888879999998</v>
      </c>
      <c r="O1632">
        <v>0</v>
      </c>
      <c r="P1632">
        <v>1</v>
      </c>
      <c r="Q1632">
        <v>0</v>
      </c>
      <c r="R1632">
        <v>8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0.16690039292051667</v>
      </c>
      <c r="Y1632">
        <v>0</v>
      </c>
      <c r="Z1632">
        <v>6.0306678554340998</v>
      </c>
      <c r="AA1632">
        <v>0</v>
      </c>
      <c r="AB1632">
        <v>0</v>
      </c>
      <c r="AC1632">
        <v>0</v>
      </c>
      <c r="AD1632">
        <v>0</v>
      </c>
      <c r="AE1632">
        <v>6.1975682483546164</v>
      </c>
    </row>
    <row r="1633" spans="1:31" x14ac:dyDescent="0.25">
      <c r="A1633">
        <v>2135519</v>
      </c>
      <c r="B1633">
        <v>1</v>
      </c>
      <c r="C1633" t="s">
        <v>80</v>
      </c>
      <c r="D1633" t="s">
        <v>97</v>
      </c>
      <c r="E1633" t="s">
        <v>146</v>
      </c>
      <c r="F1633" t="s">
        <v>3591</v>
      </c>
      <c r="G1633" t="s">
        <v>142</v>
      </c>
      <c r="H1633" t="s">
        <v>143</v>
      </c>
      <c r="I1633" t="s">
        <v>135</v>
      </c>
      <c r="J1633" t="s">
        <v>136</v>
      </c>
      <c r="K1633" t="s">
        <v>137</v>
      </c>
      <c r="L1633" t="s">
        <v>4957</v>
      </c>
      <c r="M1633" t="s">
        <v>4958</v>
      </c>
      <c r="N1633">
        <v>0.30222222199999998</v>
      </c>
      <c r="O1633">
        <v>0</v>
      </c>
      <c r="P1633">
        <v>1032</v>
      </c>
      <c r="Q1633">
        <v>0</v>
      </c>
      <c r="R1633">
        <v>43</v>
      </c>
      <c r="S1633">
        <v>3</v>
      </c>
      <c r="T1633">
        <v>375</v>
      </c>
      <c r="U1633">
        <v>0</v>
      </c>
      <c r="V1633">
        <v>1</v>
      </c>
      <c r="W1633">
        <v>0</v>
      </c>
      <c r="X1633">
        <v>128.89005879763778</v>
      </c>
      <c r="Y1633">
        <v>0</v>
      </c>
      <c r="Z1633">
        <v>4.8077218875187553</v>
      </c>
      <c r="AA1633">
        <v>18.359462255519464</v>
      </c>
      <c r="AB1633">
        <v>74.958719042654153</v>
      </c>
      <c r="AC1633">
        <v>0</v>
      </c>
      <c r="AD1633">
        <v>0.16652100008426668</v>
      </c>
      <c r="AE1633">
        <v>227.18248298341442</v>
      </c>
    </row>
    <row r="1634" spans="1:31" x14ac:dyDescent="0.25">
      <c r="A1634">
        <v>2135529</v>
      </c>
      <c r="B1634">
        <v>1</v>
      </c>
      <c r="C1634" t="s">
        <v>80</v>
      </c>
      <c r="D1634" t="s">
        <v>85</v>
      </c>
      <c r="E1634" t="s">
        <v>206</v>
      </c>
      <c r="F1634" t="s">
        <v>4959</v>
      </c>
      <c r="G1634" t="s">
        <v>187</v>
      </c>
      <c r="H1634" t="s">
        <v>134</v>
      </c>
      <c r="I1634" t="s">
        <v>135</v>
      </c>
      <c r="J1634" t="s">
        <v>136</v>
      </c>
      <c r="K1634" t="s">
        <v>137</v>
      </c>
      <c r="L1634" t="s">
        <v>4960</v>
      </c>
      <c r="M1634" t="s">
        <v>4961</v>
      </c>
      <c r="N1634">
        <v>5.1352777769999998</v>
      </c>
      <c r="O1634">
        <v>0</v>
      </c>
      <c r="P1634">
        <v>74</v>
      </c>
      <c r="Q1634">
        <v>0</v>
      </c>
      <c r="R1634">
        <v>0</v>
      </c>
      <c r="S1634">
        <v>0</v>
      </c>
      <c r="T1634">
        <v>11</v>
      </c>
      <c r="U1634">
        <v>0</v>
      </c>
      <c r="V1634">
        <v>0</v>
      </c>
      <c r="W1634">
        <v>0</v>
      </c>
      <c r="X1634">
        <v>86.342341804233527</v>
      </c>
      <c r="Y1634">
        <v>0</v>
      </c>
      <c r="Z1634">
        <v>0</v>
      </c>
      <c r="AA1634">
        <v>0</v>
      </c>
      <c r="AB1634">
        <v>21.595603934705327</v>
      </c>
      <c r="AC1634">
        <v>0</v>
      </c>
      <c r="AD1634">
        <v>0</v>
      </c>
      <c r="AE1634">
        <v>107.93794573893885</v>
      </c>
    </row>
    <row r="1635" spans="1:31" x14ac:dyDescent="0.25">
      <c r="A1635">
        <v>2135530</v>
      </c>
      <c r="B1635">
        <v>1</v>
      </c>
      <c r="C1635" t="s">
        <v>81</v>
      </c>
      <c r="D1635" t="s">
        <v>126</v>
      </c>
      <c r="E1635" t="s">
        <v>196</v>
      </c>
      <c r="F1635" t="s">
        <v>4962</v>
      </c>
      <c r="G1635" t="s">
        <v>2752</v>
      </c>
      <c r="H1635" t="s">
        <v>143</v>
      </c>
      <c r="I1635" t="s">
        <v>135</v>
      </c>
      <c r="J1635" t="s">
        <v>136</v>
      </c>
      <c r="K1635" t="s">
        <v>137</v>
      </c>
      <c r="L1635" t="s">
        <v>4963</v>
      </c>
      <c r="M1635" t="s">
        <v>4964</v>
      </c>
      <c r="N1635">
        <v>7.193333333</v>
      </c>
      <c r="O1635">
        <v>0</v>
      </c>
      <c r="P1635">
        <v>619</v>
      </c>
      <c r="Q1635">
        <v>5</v>
      </c>
      <c r="R1635">
        <v>76</v>
      </c>
      <c r="S1635">
        <v>10</v>
      </c>
      <c r="T1635">
        <v>41</v>
      </c>
      <c r="U1635">
        <v>0</v>
      </c>
      <c r="V1635">
        <v>0</v>
      </c>
      <c r="W1635">
        <v>0</v>
      </c>
      <c r="X1635">
        <v>372.35154876359127</v>
      </c>
      <c r="Y1635">
        <v>54.544572196452258</v>
      </c>
      <c r="Z1635">
        <v>111.58949990739809</v>
      </c>
      <c r="AA1635">
        <v>336.61065983506796</v>
      </c>
      <c r="AB1635">
        <v>157.00299398074526</v>
      </c>
      <c r="AC1635">
        <v>0</v>
      </c>
      <c r="AD1635">
        <v>0</v>
      </c>
      <c r="AE1635">
        <v>1032.0992746832549</v>
      </c>
    </row>
    <row r="1636" spans="1:31" x14ac:dyDescent="0.25">
      <c r="A1636">
        <v>2138968</v>
      </c>
      <c r="B1636">
        <v>1</v>
      </c>
      <c r="C1636" t="s">
        <v>80</v>
      </c>
      <c r="D1636" t="s">
        <v>96</v>
      </c>
      <c r="E1636" t="s">
        <v>140</v>
      </c>
      <c r="F1636" t="s">
        <v>4965</v>
      </c>
      <c r="G1636" t="s">
        <v>142</v>
      </c>
      <c r="H1636" t="s">
        <v>143</v>
      </c>
      <c r="I1636" t="s">
        <v>135</v>
      </c>
      <c r="J1636" t="s">
        <v>136</v>
      </c>
      <c r="K1636" t="s">
        <v>137</v>
      </c>
      <c r="L1636" t="s">
        <v>4966</v>
      </c>
      <c r="M1636" t="s">
        <v>4878</v>
      </c>
      <c r="N1636">
        <v>0.63333333300000005</v>
      </c>
      <c r="O1636">
        <v>8</v>
      </c>
      <c r="P1636">
        <v>6243</v>
      </c>
      <c r="Q1636">
        <v>8</v>
      </c>
      <c r="R1636">
        <v>15</v>
      </c>
      <c r="S1636">
        <v>14</v>
      </c>
      <c r="T1636">
        <v>336</v>
      </c>
      <c r="U1636">
        <v>1</v>
      </c>
      <c r="V1636">
        <v>1</v>
      </c>
      <c r="W1636">
        <v>81.389417819276005</v>
      </c>
      <c r="X1636">
        <v>1216.4166445642111</v>
      </c>
      <c r="Y1636">
        <v>358.77311869548498</v>
      </c>
      <c r="Z1636">
        <v>4.2244076814426661</v>
      </c>
      <c r="AA1636">
        <v>71.488830713024981</v>
      </c>
      <c r="AB1636">
        <v>174.36733257626292</v>
      </c>
      <c r="AC1636">
        <v>14.944454570000001</v>
      </c>
      <c r="AD1636">
        <v>0.50471904481899998</v>
      </c>
      <c r="AE1636">
        <v>1922.1089256645218</v>
      </c>
    </row>
    <row r="1637" spans="1:31" x14ac:dyDescent="0.25">
      <c r="A1637">
        <v>2138969</v>
      </c>
      <c r="B1637">
        <v>1</v>
      </c>
      <c r="C1637" t="s">
        <v>80</v>
      </c>
      <c r="D1637" t="s">
        <v>96</v>
      </c>
      <c r="E1637" t="s">
        <v>196</v>
      </c>
      <c r="F1637" t="s">
        <v>4967</v>
      </c>
      <c r="G1637" t="s">
        <v>142</v>
      </c>
      <c r="H1637" t="s">
        <v>143</v>
      </c>
      <c r="I1637" t="s">
        <v>135</v>
      </c>
      <c r="J1637" t="s">
        <v>136</v>
      </c>
      <c r="K1637" t="s">
        <v>137</v>
      </c>
      <c r="L1637" t="s">
        <v>4878</v>
      </c>
      <c r="M1637" t="s">
        <v>4968</v>
      </c>
      <c r="N1637">
        <v>1.0833333329999999</v>
      </c>
      <c r="O1637">
        <v>0</v>
      </c>
      <c r="P1637">
        <v>425</v>
      </c>
      <c r="Q1637">
        <v>3</v>
      </c>
      <c r="R1637">
        <v>0</v>
      </c>
      <c r="S1637">
        <v>0</v>
      </c>
      <c r="T1637">
        <v>8</v>
      </c>
      <c r="U1637">
        <v>0</v>
      </c>
      <c r="V1637">
        <v>0</v>
      </c>
      <c r="W1637">
        <v>0</v>
      </c>
      <c r="X1637">
        <v>102.58840093117303</v>
      </c>
      <c r="Y1637">
        <v>597.07499923195189</v>
      </c>
      <c r="Z1637">
        <v>0</v>
      </c>
      <c r="AA1637">
        <v>0</v>
      </c>
      <c r="AB1637">
        <v>14.572210264694332</v>
      </c>
      <c r="AC1637">
        <v>0</v>
      </c>
      <c r="AD1637">
        <v>0</v>
      </c>
      <c r="AE1637">
        <v>714.23561042781932</v>
      </c>
    </row>
    <row r="1638" spans="1:31" x14ac:dyDescent="0.25">
      <c r="A1638">
        <v>2135736</v>
      </c>
      <c r="B1638">
        <v>1</v>
      </c>
      <c r="C1638" t="s">
        <v>80</v>
      </c>
      <c r="D1638" t="s">
        <v>84</v>
      </c>
      <c r="E1638" t="s">
        <v>174</v>
      </c>
      <c r="F1638" t="s">
        <v>4969</v>
      </c>
      <c r="G1638" t="s">
        <v>163</v>
      </c>
      <c r="H1638" t="s">
        <v>134</v>
      </c>
      <c r="I1638" t="s">
        <v>135</v>
      </c>
      <c r="J1638" t="s">
        <v>136</v>
      </c>
      <c r="K1638" t="s">
        <v>137</v>
      </c>
      <c r="L1638" t="s">
        <v>4970</v>
      </c>
      <c r="M1638" t="s">
        <v>4971</v>
      </c>
      <c r="N1638">
        <v>0.193333333</v>
      </c>
      <c r="O1638">
        <v>0</v>
      </c>
      <c r="P1638">
        <v>125</v>
      </c>
      <c r="Q1638">
        <v>0</v>
      </c>
      <c r="R1638">
        <v>0</v>
      </c>
      <c r="S1638">
        <v>0</v>
      </c>
      <c r="T1638">
        <v>7</v>
      </c>
      <c r="U1638">
        <v>0</v>
      </c>
      <c r="V1638">
        <v>0</v>
      </c>
      <c r="W1638">
        <v>0</v>
      </c>
      <c r="X1638">
        <v>4.7863667340632006</v>
      </c>
      <c r="Y1638">
        <v>0</v>
      </c>
      <c r="Z1638">
        <v>0</v>
      </c>
      <c r="AA1638">
        <v>0</v>
      </c>
      <c r="AB1638">
        <v>0.70558741045933338</v>
      </c>
      <c r="AC1638">
        <v>0</v>
      </c>
      <c r="AD1638">
        <v>0</v>
      </c>
      <c r="AE1638">
        <v>5.4919541445225342</v>
      </c>
    </row>
    <row r="1639" spans="1:31" x14ac:dyDescent="0.25">
      <c r="A1639">
        <v>2135922</v>
      </c>
      <c r="B1639">
        <v>1</v>
      </c>
      <c r="C1639" t="s">
        <v>80</v>
      </c>
      <c r="D1639" t="s">
        <v>105</v>
      </c>
      <c r="E1639" t="s">
        <v>140</v>
      </c>
      <c r="F1639" t="s">
        <v>4972</v>
      </c>
      <c r="G1639" t="s">
        <v>142</v>
      </c>
      <c r="H1639" t="s">
        <v>143</v>
      </c>
      <c r="I1639" t="s">
        <v>135</v>
      </c>
      <c r="J1639" t="s">
        <v>136</v>
      </c>
      <c r="K1639" t="s">
        <v>137</v>
      </c>
      <c r="L1639" t="s">
        <v>4973</v>
      </c>
      <c r="M1639" t="s">
        <v>4974</v>
      </c>
      <c r="N1639">
        <v>0.48083333299999997</v>
      </c>
      <c r="O1639">
        <v>7</v>
      </c>
      <c r="P1639">
        <v>1036</v>
      </c>
      <c r="Q1639">
        <v>19</v>
      </c>
      <c r="R1639">
        <v>628</v>
      </c>
      <c r="S1639">
        <v>15</v>
      </c>
      <c r="T1639">
        <v>121</v>
      </c>
      <c r="U1639">
        <v>0</v>
      </c>
      <c r="V1639">
        <v>1</v>
      </c>
      <c r="W1639">
        <v>0.77668167555860002</v>
      </c>
      <c r="X1639">
        <v>90.351987418006644</v>
      </c>
      <c r="Y1639">
        <v>6.7556472424197329</v>
      </c>
      <c r="Z1639">
        <v>61.375164037178727</v>
      </c>
      <c r="AA1639">
        <v>23.910003380344499</v>
      </c>
      <c r="AB1639">
        <v>38.84669007072285</v>
      </c>
      <c r="AC1639">
        <v>0</v>
      </c>
      <c r="AD1639">
        <v>3.7135040183793002</v>
      </c>
      <c r="AE1639">
        <v>225.72967784261036</v>
      </c>
    </row>
    <row r="1640" spans="1:31" x14ac:dyDescent="0.25">
      <c r="A1640">
        <v>2135550</v>
      </c>
      <c r="B1640">
        <v>1</v>
      </c>
      <c r="C1640" t="s">
        <v>81</v>
      </c>
      <c r="D1640" t="s">
        <v>115</v>
      </c>
      <c r="E1640" t="s">
        <v>146</v>
      </c>
      <c r="F1640" t="s">
        <v>4975</v>
      </c>
      <c r="G1640" t="s">
        <v>167</v>
      </c>
      <c r="H1640" t="s">
        <v>143</v>
      </c>
      <c r="I1640" t="s">
        <v>135</v>
      </c>
      <c r="J1640" t="s">
        <v>136</v>
      </c>
      <c r="K1640" t="s">
        <v>137</v>
      </c>
      <c r="L1640" t="s">
        <v>4976</v>
      </c>
      <c r="M1640" t="s">
        <v>4977</v>
      </c>
      <c r="N1640">
        <v>0.91361111100000003</v>
      </c>
      <c r="O1640">
        <v>0</v>
      </c>
      <c r="P1640">
        <v>172</v>
      </c>
      <c r="Q1640">
        <v>0</v>
      </c>
      <c r="R1640">
        <v>2</v>
      </c>
      <c r="S1640">
        <v>0</v>
      </c>
      <c r="T1640">
        <v>11</v>
      </c>
      <c r="U1640">
        <v>0</v>
      </c>
      <c r="V1640">
        <v>0</v>
      </c>
      <c r="W1640">
        <v>0</v>
      </c>
      <c r="X1640">
        <v>15.077723396778909</v>
      </c>
      <c r="Y1640">
        <v>0</v>
      </c>
      <c r="Z1640">
        <v>3.1648138557750005E-2</v>
      </c>
      <c r="AA1640">
        <v>0</v>
      </c>
      <c r="AB1640">
        <v>3.1116107927539556</v>
      </c>
      <c r="AC1640">
        <v>0</v>
      </c>
      <c r="AD1640">
        <v>0</v>
      </c>
      <c r="AE1640">
        <v>18.220982328090614</v>
      </c>
    </row>
    <row r="1641" spans="1:31" x14ac:dyDescent="0.25">
      <c r="A1641">
        <v>2135882</v>
      </c>
      <c r="B1641">
        <v>1</v>
      </c>
      <c r="C1641" t="s">
        <v>81</v>
      </c>
      <c r="D1641" t="s">
        <v>112</v>
      </c>
      <c r="E1641" t="s">
        <v>131</v>
      </c>
      <c r="F1641" t="s">
        <v>4978</v>
      </c>
      <c r="G1641" t="s">
        <v>152</v>
      </c>
      <c r="H1641" t="s">
        <v>134</v>
      </c>
      <c r="I1641" t="s">
        <v>135</v>
      </c>
      <c r="J1641" t="s">
        <v>136</v>
      </c>
      <c r="K1641" t="s">
        <v>137</v>
      </c>
      <c r="L1641" t="s">
        <v>4979</v>
      </c>
      <c r="M1641" t="s">
        <v>4980</v>
      </c>
      <c r="N1641">
        <v>4.6605555550000002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1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2.5580216993333336E-3</v>
      </c>
      <c r="AC1641">
        <v>0</v>
      </c>
      <c r="AD1641">
        <v>0</v>
      </c>
      <c r="AE1641">
        <v>2.5580216993333336E-3</v>
      </c>
    </row>
    <row r="1642" spans="1:31" x14ac:dyDescent="0.25">
      <c r="A1642">
        <v>2135696</v>
      </c>
      <c r="B1642">
        <v>1</v>
      </c>
      <c r="C1642" t="s">
        <v>80</v>
      </c>
      <c r="D1642" t="s">
        <v>99</v>
      </c>
      <c r="E1642" t="s">
        <v>140</v>
      </c>
      <c r="F1642" t="s">
        <v>2859</v>
      </c>
      <c r="G1642" t="s">
        <v>538</v>
      </c>
      <c r="H1642" t="s">
        <v>143</v>
      </c>
      <c r="I1642" t="s">
        <v>135</v>
      </c>
      <c r="J1642" t="s">
        <v>136</v>
      </c>
      <c r="K1642" t="s">
        <v>236</v>
      </c>
      <c r="L1642" t="s">
        <v>4981</v>
      </c>
      <c r="M1642" t="s">
        <v>4982</v>
      </c>
      <c r="N1642">
        <v>1.598055555</v>
      </c>
      <c r="O1642">
        <v>3</v>
      </c>
      <c r="P1642">
        <v>1569</v>
      </c>
      <c r="Q1642">
        <v>1</v>
      </c>
      <c r="R1642">
        <v>26</v>
      </c>
      <c r="S1642">
        <v>6</v>
      </c>
      <c r="T1642">
        <v>126</v>
      </c>
      <c r="U1642">
        <v>0</v>
      </c>
      <c r="V1642">
        <v>2</v>
      </c>
      <c r="W1642">
        <v>9.6623343806652002</v>
      </c>
      <c r="X1642">
        <v>505.90701629427002</v>
      </c>
      <c r="Y1642">
        <v>0.39859988636568333</v>
      </c>
      <c r="Z1642">
        <v>7.11709598970927</v>
      </c>
      <c r="AA1642">
        <v>22.130947862917893</v>
      </c>
      <c r="AB1642">
        <v>134.25359555998216</v>
      </c>
      <c r="AC1642">
        <v>0</v>
      </c>
      <c r="AD1642">
        <v>6.2387391340168339</v>
      </c>
      <c r="AE1642">
        <v>685.70832910792694</v>
      </c>
    </row>
    <row r="1643" spans="1:31" x14ac:dyDescent="0.25">
      <c r="A1643">
        <v>2136028</v>
      </c>
      <c r="B1643">
        <v>1</v>
      </c>
      <c r="C1643" t="s">
        <v>80</v>
      </c>
      <c r="D1643" t="s">
        <v>85</v>
      </c>
      <c r="E1643" t="s">
        <v>131</v>
      </c>
      <c r="F1643" t="s">
        <v>4983</v>
      </c>
      <c r="G1643" t="s">
        <v>231</v>
      </c>
      <c r="H1643" t="s">
        <v>134</v>
      </c>
      <c r="I1643" t="s">
        <v>135</v>
      </c>
      <c r="J1643" t="s">
        <v>136</v>
      </c>
      <c r="K1643" t="s">
        <v>137</v>
      </c>
      <c r="L1643" t="s">
        <v>4984</v>
      </c>
      <c r="M1643" t="s">
        <v>4985</v>
      </c>
      <c r="N1643">
        <v>5.4177777770000004</v>
      </c>
      <c r="O1643">
        <v>0</v>
      </c>
      <c r="P1643">
        <v>2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4.9146567811756992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4.9146567811756992</v>
      </c>
    </row>
    <row r="1644" spans="1:31" x14ac:dyDescent="0.25">
      <c r="A1644">
        <v>2135939</v>
      </c>
      <c r="B1644">
        <v>1</v>
      </c>
      <c r="C1644" t="s">
        <v>80</v>
      </c>
      <c r="D1644" t="s">
        <v>98</v>
      </c>
      <c r="E1644" t="s">
        <v>131</v>
      </c>
      <c r="F1644" t="s">
        <v>4986</v>
      </c>
      <c r="G1644" t="s">
        <v>152</v>
      </c>
      <c r="H1644" t="s">
        <v>134</v>
      </c>
      <c r="I1644" t="s">
        <v>135</v>
      </c>
      <c r="J1644" t="s">
        <v>136</v>
      </c>
      <c r="K1644" t="s">
        <v>137</v>
      </c>
      <c r="L1644" t="s">
        <v>4987</v>
      </c>
      <c r="M1644" t="s">
        <v>4988</v>
      </c>
      <c r="N1644">
        <v>1.6641666660000001</v>
      </c>
      <c r="O1644">
        <v>0</v>
      </c>
      <c r="P1644">
        <v>0</v>
      </c>
      <c r="Q1644">
        <v>1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1.6897358751583167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1.6897358751583167</v>
      </c>
    </row>
    <row r="1645" spans="1:31" x14ac:dyDescent="0.25">
      <c r="A1645">
        <v>2135544</v>
      </c>
      <c r="B1645">
        <v>1</v>
      </c>
      <c r="C1645" t="s">
        <v>81</v>
      </c>
      <c r="D1645" t="s">
        <v>118</v>
      </c>
      <c r="E1645" t="s">
        <v>196</v>
      </c>
      <c r="F1645" t="s">
        <v>4989</v>
      </c>
      <c r="G1645" t="s">
        <v>167</v>
      </c>
      <c r="H1645" t="s">
        <v>143</v>
      </c>
      <c r="I1645" t="s">
        <v>135</v>
      </c>
      <c r="J1645" t="s">
        <v>136</v>
      </c>
      <c r="K1645" t="s">
        <v>137</v>
      </c>
      <c r="L1645" t="s">
        <v>4990</v>
      </c>
      <c r="M1645" t="s">
        <v>4991</v>
      </c>
      <c r="N1645">
        <v>1.125555555</v>
      </c>
      <c r="O1645">
        <v>0</v>
      </c>
      <c r="P1645">
        <v>57</v>
      </c>
      <c r="Q1645">
        <v>0</v>
      </c>
      <c r="R1645">
        <v>7</v>
      </c>
      <c r="S1645">
        <v>0</v>
      </c>
      <c r="T1645">
        <v>2</v>
      </c>
      <c r="U1645">
        <v>0</v>
      </c>
      <c r="V1645">
        <v>0</v>
      </c>
      <c r="W1645">
        <v>0</v>
      </c>
      <c r="X1645">
        <v>11.226608485191006</v>
      </c>
      <c r="Y1645">
        <v>0</v>
      </c>
      <c r="Z1645">
        <v>0.77594355794466663</v>
      </c>
      <c r="AA1645">
        <v>0</v>
      </c>
      <c r="AB1645">
        <v>1.1347621856051666</v>
      </c>
      <c r="AC1645">
        <v>0</v>
      </c>
      <c r="AD1645">
        <v>0</v>
      </c>
      <c r="AE1645">
        <v>13.13731422874084</v>
      </c>
    </row>
    <row r="1646" spans="1:31" x14ac:dyDescent="0.25">
      <c r="A1646">
        <v>2135690</v>
      </c>
      <c r="B1646">
        <v>1</v>
      </c>
      <c r="C1646" t="s">
        <v>80</v>
      </c>
      <c r="D1646" t="s">
        <v>96</v>
      </c>
      <c r="E1646" t="s">
        <v>131</v>
      </c>
      <c r="F1646" t="s">
        <v>4992</v>
      </c>
      <c r="G1646" t="s">
        <v>152</v>
      </c>
      <c r="H1646" t="s">
        <v>134</v>
      </c>
      <c r="I1646" t="s">
        <v>135</v>
      </c>
      <c r="J1646" t="s">
        <v>136</v>
      </c>
      <c r="K1646" t="s">
        <v>137</v>
      </c>
      <c r="L1646" t="s">
        <v>4993</v>
      </c>
      <c r="M1646" t="s">
        <v>4994</v>
      </c>
      <c r="N1646">
        <v>2.9013888880000001</v>
      </c>
      <c r="O1646">
        <v>0</v>
      </c>
      <c r="P1646">
        <v>1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0.64011401360724995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0.64011401360724995</v>
      </c>
    </row>
    <row r="1647" spans="1:31" x14ac:dyDescent="0.25">
      <c r="A1647">
        <v>2135985</v>
      </c>
      <c r="B1647">
        <v>1</v>
      </c>
      <c r="C1647" t="s">
        <v>80</v>
      </c>
      <c r="D1647" t="s">
        <v>101</v>
      </c>
      <c r="E1647" t="s">
        <v>131</v>
      </c>
      <c r="F1647" t="s">
        <v>4995</v>
      </c>
      <c r="G1647" t="s">
        <v>133</v>
      </c>
      <c r="H1647" t="s">
        <v>134</v>
      </c>
      <c r="I1647" t="s">
        <v>135</v>
      </c>
      <c r="J1647" t="s">
        <v>136</v>
      </c>
      <c r="K1647" t="s">
        <v>137</v>
      </c>
      <c r="L1647" t="s">
        <v>4996</v>
      </c>
      <c r="M1647" t="s">
        <v>4997</v>
      </c>
      <c r="N1647">
        <v>2.9513888879999999</v>
      </c>
      <c r="O1647">
        <v>0</v>
      </c>
      <c r="P1647">
        <v>1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1.6265150352639419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1.6265150352639419</v>
      </c>
    </row>
    <row r="1648" spans="1:31" x14ac:dyDescent="0.25">
      <c r="A1648">
        <v>2136008</v>
      </c>
      <c r="B1648">
        <v>1</v>
      </c>
      <c r="C1648" t="s">
        <v>81</v>
      </c>
      <c r="D1648" t="s">
        <v>118</v>
      </c>
      <c r="E1648" t="s">
        <v>206</v>
      </c>
      <c r="F1648" t="s">
        <v>4998</v>
      </c>
      <c r="G1648" t="s">
        <v>187</v>
      </c>
      <c r="H1648" t="s">
        <v>134</v>
      </c>
      <c r="I1648" t="s">
        <v>135</v>
      </c>
      <c r="J1648" t="s">
        <v>136</v>
      </c>
      <c r="K1648" t="s">
        <v>137</v>
      </c>
      <c r="L1648" t="s">
        <v>4999</v>
      </c>
      <c r="M1648" t="s">
        <v>5000</v>
      </c>
      <c r="N1648">
        <v>2.4727777770000001</v>
      </c>
      <c r="O1648">
        <v>0</v>
      </c>
      <c r="P1648">
        <v>79</v>
      </c>
      <c r="Q1648">
        <v>0</v>
      </c>
      <c r="R1648">
        <v>0</v>
      </c>
      <c r="S1648">
        <v>0</v>
      </c>
      <c r="T1648">
        <v>2</v>
      </c>
      <c r="U1648">
        <v>0</v>
      </c>
      <c r="V1648">
        <v>0</v>
      </c>
      <c r="W1648">
        <v>0</v>
      </c>
      <c r="X1648">
        <v>53.221699662111227</v>
      </c>
      <c r="Y1648">
        <v>0</v>
      </c>
      <c r="Z1648">
        <v>0</v>
      </c>
      <c r="AA1648">
        <v>0</v>
      </c>
      <c r="AB1648">
        <v>1.3181317488489335</v>
      </c>
      <c r="AC1648">
        <v>0</v>
      </c>
      <c r="AD1648">
        <v>0</v>
      </c>
      <c r="AE1648">
        <v>54.539831410960161</v>
      </c>
    </row>
    <row r="1649" spans="1:31" x14ac:dyDescent="0.25">
      <c r="A1649">
        <v>2135796</v>
      </c>
      <c r="B1649">
        <v>1</v>
      </c>
      <c r="C1649" t="s">
        <v>80</v>
      </c>
      <c r="D1649" t="s">
        <v>94</v>
      </c>
      <c r="E1649" t="s">
        <v>174</v>
      </c>
      <c r="F1649" t="s">
        <v>5001</v>
      </c>
      <c r="G1649" t="s">
        <v>300</v>
      </c>
      <c r="H1649" t="s">
        <v>134</v>
      </c>
      <c r="I1649" t="s">
        <v>135</v>
      </c>
      <c r="J1649" t="s">
        <v>136</v>
      </c>
      <c r="K1649" t="s">
        <v>137</v>
      </c>
      <c r="L1649" t="s">
        <v>5002</v>
      </c>
      <c r="M1649" t="s">
        <v>5003</v>
      </c>
      <c r="N1649">
        <v>2.9933333329999998</v>
      </c>
      <c r="O1649">
        <v>0</v>
      </c>
      <c r="P1649">
        <v>35</v>
      </c>
      <c r="Q1649">
        <v>0</v>
      </c>
      <c r="R1649">
        <v>1</v>
      </c>
      <c r="S1649">
        <v>0</v>
      </c>
      <c r="T1649">
        <v>1</v>
      </c>
      <c r="U1649">
        <v>0</v>
      </c>
      <c r="V1649">
        <v>0</v>
      </c>
      <c r="W1649">
        <v>0</v>
      </c>
      <c r="X1649">
        <v>16.99360851670864</v>
      </c>
      <c r="Y1649">
        <v>0</v>
      </c>
      <c r="Z1649">
        <v>0.10387212583733334</v>
      </c>
      <c r="AA1649">
        <v>0</v>
      </c>
      <c r="AB1649">
        <v>0.64811305801319996</v>
      </c>
      <c r="AC1649">
        <v>0</v>
      </c>
      <c r="AD1649">
        <v>0</v>
      </c>
      <c r="AE1649">
        <v>17.745593700559176</v>
      </c>
    </row>
    <row r="1650" spans="1:31" x14ac:dyDescent="0.25">
      <c r="A1650">
        <v>2135773</v>
      </c>
      <c r="B1650">
        <v>1</v>
      </c>
      <c r="C1650" t="s">
        <v>80</v>
      </c>
      <c r="D1650" t="s">
        <v>95</v>
      </c>
      <c r="E1650" t="s">
        <v>131</v>
      </c>
      <c r="F1650" t="s">
        <v>5004</v>
      </c>
      <c r="G1650" t="s">
        <v>231</v>
      </c>
      <c r="H1650" t="s">
        <v>134</v>
      </c>
      <c r="I1650" t="s">
        <v>135</v>
      </c>
      <c r="J1650" t="s">
        <v>136</v>
      </c>
      <c r="K1650" t="s">
        <v>137</v>
      </c>
      <c r="L1650" t="s">
        <v>5005</v>
      </c>
      <c r="M1650" t="s">
        <v>5006</v>
      </c>
      <c r="N1650">
        <v>1.332777777</v>
      </c>
      <c r="O1650">
        <v>0</v>
      </c>
      <c r="P1650">
        <v>2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0.81464453596370001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0.81464453596370001</v>
      </c>
    </row>
    <row r="1651" spans="1:31" x14ac:dyDescent="0.25">
      <c r="A1651">
        <v>2136002</v>
      </c>
      <c r="B1651">
        <v>1</v>
      </c>
      <c r="C1651" t="s">
        <v>80</v>
      </c>
      <c r="D1651" t="s">
        <v>87</v>
      </c>
      <c r="E1651" t="s">
        <v>206</v>
      </c>
      <c r="F1651" t="s">
        <v>5007</v>
      </c>
      <c r="G1651" t="s">
        <v>246</v>
      </c>
      <c r="H1651" t="s">
        <v>134</v>
      </c>
      <c r="I1651" t="s">
        <v>135</v>
      </c>
      <c r="J1651" t="s">
        <v>136</v>
      </c>
      <c r="K1651" t="s">
        <v>137</v>
      </c>
      <c r="L1651" t="s">
        <v>5008</v>
      </c>
      <c r="M1651" t="s">
        <v>5009</v>
      </c>
      <c r="N1651">
        <v>1.6675</v>
      </c>
      <c r="O1651">
        <v>0</v>
      </c>
      <c r="P1651">
        <v>8</v>
      </c>
      <c r="Q1651">
        <v>0</v>
      </c>
      <c r="R1651">
        <v>0</v>
      </c>
      <c r="S1651">
        <v>0</v>
      </c>
      <c r="T1651">
        <v>2</v>
      </c>
      <c r="U1651">
        <v>0</v>
      </c>
      <c r="V1651">
        <v>0</v>
      </c>
      <c r="W1651">
        <v>0</v>
      </c>
      <c r="X1651">
        <v>4.5752291214128036</v>
      </c>
      <c r="Y1651">
        <v>0</v>
      </c>
      <c r="Z1651">
        <v>0</v>
      </c>
      <c r="AA1651">
        <v>0</v>
      </c>
      <c r="AB1651">
        <v>8.5715919377031415</v>
      </c>
      <c r="AC1651">
        <v>0</v>
      </c>
      <c r="AD1651">
        <v>0</v>
      </c>
      <c r="AE1651">
        <v>13.146821059115945</v>
      </c>
    </row>
    <row r="1652" spans="1:31" x14ac:dyDescent="0.25">
      <c r="A1652">
        <v>2135859</v>
      </c>
      <c r="B1652">
        <v>1</v>
      </c>
      <c r="C1652" t="s">
        <v>81</v>
      </c>
      <c r="D1652" t="s">
        <v>113</v>
      </c>
      <c r="E1652" t="s">
        <v>146</v>
      </c>
      <c r="F1652" t="s">
        <v>5010</v>
      </c>
      <c r="G1652" t="s">
        <v>2008</v>
      </c>
      <c r="H1652" t="s">
        <v>143</v>
      </c>
      <c r="I1652" t="s">
        <v>135</v>
      </c>
      <c r="J1652" t="s">
        <v>136</v>
      </c>
      <c r="K1652" t="s">
        <v>137</v>
      </c>
      <c r="L1652" t="s">
        <v>5011</v>
      </c>
      <c r="M1652" t="s">
        <v>5012</v>
      </c>
      <c r="N1652">
        <v>1.2649999999999999</v>
      </c>
      <c r="O1652">
        <v>0</v>
      </c>
      <c r="P1652">
        <v>223</v>
      </c>
      <c r="Q1652">
        <v>1</v>
      </c>
      <c r="R1652">
        <v>18</v>
      </c>
      <c r="S1652">
        <v>0</v>
      </c>
      <c r="T1652">
        <v>7</v>
      </c>
      <c r="U1652">
        <v>0</v>
      </c>
      <c r="V1652">
        <v>0</v>
      </c>
      <c r="W1652">
        <v>0</v>
      </c>
      <c r="X1652">
        <v>40.680212323484227</v>
      </c>
      <c r="Y1652">
        <v>1.1229576460722002</v>
      </c>
      <c r="Z1652">
        <v>0.54898709225760001</v>
      </c>
      <c r="AA1652">
        <v>0</v>
      </c>
      <c r="AB1652">
        <v>2.4590065226307001</v>
      </c>
      <c r="AC1652">
        <v>0</v>
      </c>
      <c r="AD1652">
        <v>0</v>
      </c>
      <c r="AE1652">
        <v>44.811163584444728</v>
      </c>
    </row>
    <row r="1653" spans="1:31" x14ac:dyDescent="0.25">
      <c r="A1653">
        <v>2135570</v>
      </c>
      <c r="B1653">
        <v>1</v>
      </c>
      <c r="C1653" t="s">
        <v>81</v>
      </c>
      <c r="D1653" t="s">
        <v>114</v>
      </c>
      <c r="E1653" t="s">
        <v>224</v>
      </c>
      <c r="F1653" t="s">
        <v>5013</v>
      </c>
      <c r="G1653" t="s">
        <v>142</v>
      </c>
      <c r="H1653" t="s">
        <v>143</v>
      </c>
      <c r="I1653" t="s">
        <v>135</v>
      </c>
      <c r="J1653" t="s">
        <v>136</v>
      </c>
      <c r="K1653" t="s">
        <v>137</v>
      </c>
      <c r="L1653" t="s">
        <v>5014</v>
      </c>
      <c r="M1653" t="s">
        <v>5015</v>
      </c>
      <c r="N1653">
        <v>0.119722222</v>
      </c>
      <c r="O1653">
        <v>0</v>
      </c>
      <c r="P1653">
        <v>8459</v>
      </c>
      <c r="Q1653">
        <v>0</v>
      </c>
      <c r="R1653">
        <v>94</v>
      </c>
      <c r="S1653">
        <v>8</v>
      </c>
      <c r="T1653">
        <v>1483</v>
      </c>
      <c r="U1653">
        <v>0</v>
      </c>
      <c r="V1653">
        <v>26</v>
      </c>
      <c r="W1653">
        <v>0</v>
      </c>
      <c r="X1653">
        <v>178.61363670363846</v>
      </c>
      <c r="Y1653">
        <v>0</v>
      </c>
      <c r="Z1653">
        <v>1.2695001383290001</v>
      </c>
      <c r="AA1653">
        <v>25.278672862066152</v>
      </c>
      <c r="AB1653">
        <v>96.769430588865717</v>
      </c>
      <c r="AC1653">
        <v>0</v>
      </c>
      <c r="AD1653">
        <v>87.46991989360005</v>
      </c>
      <c r="AE1653">
        <v>389.40116018649934</v>
      </c>
    </row>
    <row r="1654" spans="1:31" x14ac:dyDescent="0.25">
      <c r="A1654">
        <v>2135547</v>
      </c>
      <c r="B1654">
        <v>1</v>
      </c>
      <c r="C1654" t="s">
        <v>81</v>
      </c>
      <c r="D1654" t="s">
        <v>126</v>
      </c>
      <c r="E1654" t="s">
        <v>146</v>
      </c>
      <c r="F1654" t="s">
        <v>5016</v>
      </c>
      <c r="G1654" t="s">
        <v>142</v>
      </c>
      <c r="H1654" t="s">
        <v>143</v>
      </c>
      <c r="I1654" t="s">
        <v>148</v>
      </c>
      <c r="J1654" t="s">
        <v>136</v>
      </c>
      <c r="K1654" t="s">
        <v>137</v>
      </c>
      <c r="L1654" t="s">
        <v>5017</v>
      </c>
      <c r="M1654" t="s">
        <v>5018</v>
      </c>
      <c r="N1654">
        <v>1.0277777E-2</v>
      </c>
      <c r="O1654">
        <v>2</v>
      </c>
      <c r="P1654">
        <v>217</v>
      </c>
      <c r="Q1654">
        <v>34</v>
      </c>
      <c r="R1654">
        <v>92</v>
      </c>
      <c r="S1654">
        <v>4</v>
      </c>
      <c r="T1654">
        <v>24</v>
      </c>
      <c r="U1654">
        <v>0</v>
      </c>
      <c r="V1654">
        <v>0</v>
      </c>
      <c r="W1654">
        <v>9.2308300394583331E-3</v>
      </c>
      <c r="X1654">
        <v>0.30097386708770829</v>
      </c>
      <c r="Y1654">
        <v>1.2729235140956003</v>
      </c>
      <c r="Z1654">
        <v>0.19811824400445563</v>
      </c>
      <c r="AA1654">
        <v>0.56189325983383331</v>
      </c>
      <c r="AB1654">
        <v>0.89141379709073643</v>
      </c>
      <c r="AC1654">
        <v>0</v>
      </c>
      <c r="AD1654">
        <v>0</v>
      </c>
      <c r="AE1654">
        <v>3.2345535121517921</v>
      </c>
    </row>
    <row r="1655" spans="1:31" x14ac:dyDescent="0.25">
      <c r="A1655">
        <v>2135710</v>
      </c>
      <c r="B1655">
        <v>1</v>
      </c>
      <c r="C1655" t="s">
        <v>80</v>
      </c>
      <c r="D1655" t="s">
        <v>100</v>
      </c>
      <c r="E1655" t="s">
        <v>140</v>
      </c>
      <c r="F1655" t="s">
        <v>5019</v>
      </c>
      <c r="G1655" t="s">
        <v>142</v>
      </c>
      <c r="H1655" t="s">
        <v>143</v>
      </c>
      <c r="I1655" t="s">
        <v>135</v>
      </c>
      <c r="J1655" t="s">
        <v>136</v>
      </c>
      <c r="K1655" t="s">
        <v>137</v>
      </c>
      <c r="L1655" t="s">
        <v>5020</v>
      </c>
      <c r="M1655" t="s">
        <v>5021</v>
      </c>
      <c r="N1655">
        <v>0.43916666599999998</v>
      </c>
      <c r="O1655">
        <v>0</v>
      </c>
      <c r="P1655">
        <v>486</v>
      </c>
      <c r="Q1655">
        <v>0</v>
      </c>
      <c r="R1655">
        <v>88</v>
      </c>
      <c r="S1655">
        <v>1</v>
      </c>
      <c r="T1655">
        <v>83</v>
      </c>
      <c r="U1655">
        <v>0</v>
      </c>
      <c r="V1655">
        <v>0</v>
      </c>
      <c r="W1655">
        <v>0</v>
      </c>
      <c r="X1655">
        <v>50.577817306998739</v>
      </c>
      <c r="Y1655">
        <v>0</v>
      </c>
      <c r="Z1655">
        <v>12.836047403441041</v>
      </c>
      <c r="AA1655">
        <v>1.3132300432416</v>
      </c>
      <c r="AB1655">
        <v>21.939213213506655</v>
      </c>
      <c r="AC1655">
        <v>0</v>
      </c>
      <c r="AD1655">
        <v>0</v>
      </c>
      <c r="AE1655">
        <v>86.666307967188033</v>
      </c>
    </row>
    <row r="1656" spans="1:31" x14ac:dyDescent="0.25">
      <c r="A1656">
        <v>2135879</v>
      </c>
      <c r="B1656">
        <v>1</v>
      </c>
      <c r="C1656" t="s">
        <v>81</v>
      </c>
      <c r="D1656" t="s">
        <v>116</v>
      </c>
      <c r="E1656" t="s">
        <v>131</v>
      </c>
      <c r="F1656" t="s">
        <v>5022</v>
      </c>
      <c r="G1656" t="s">
        <v>152</v>
      </c>
      <c r="H1656" t="s">
        <v>134</v>
      </c>
      <c r="I1656" t="s">
        <v>135</v>
      </c>
      <c r="J1656" t="s">
        <v>136</v>
      </c>
      <c r="K1656" t="s">
        <v>137</v>
      </c>
      <c r="L1656" t="s">
        <v>5023</v>
      </c>
      <c r="M1656" t="s">
        <v>5024</v>
      </c>
      <c r="N1656">
        <v>4.1436111110000002</v>
      </c>
      <c r="O1656">
        <v>0</v>
      </c>
      <c r="P1656">
        <v>1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0.37309301622401675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0.37309301622401675</v>
      </c>
    </row>
    <row r="1657" spans="1:31" x14ac:dyDescent="0.25">
      <c r="A1657">
        <v>2135733</v>
      </c>
      <c r="B1657">
        <v>1</v>
      </c>
      <c r="C1657" t="s">
        <v>81</v>
      </c>
      <c r="D1657" t="s">
        <v>122</v>
      </c>
      <c r="E1657" t="s">
        <v>140</v>
      </c>
      <c r="F1657" t="s">
        <v>5025</v>
      </c>
      <c r="G1657" t="s">
        <v>235</v>
      </c>
      <c r="H1657" t="s">
        <v>143</v>
      </c>
      <c r="I1657" t="s">
        <v>135</v>
      </c>
      <c r="J1657" t="s">
        <v>136</v>
      </c>
      <c r="K1657" t="s">
        <v>236</v>
      </c>
      <c r="L1657" t="s">
        <v>5026</v>
      </c>
      <c r="M1657" t="s">
        <v>5027</v>
      </c>
      <c r="N1657">
        <v>4.0599147220000003</v>
      </c>
      <c r="O1657">
        <v>1</v>
      </c>
      <c r="P1657">
        <v>338</v>
      </c>
      <c r="Q1657">
        <v>39</v>
      </c>
      <c r="R1657">
        <v>12</v>
      </c>
      <c r="S1657">
        <v>7</v>
      </c>
      <c r="T1657">
        <v>41</v>
      </c>
      <c r="U1657">
        <v>1</v>
      </c>
      <c r="V1657">
        <v>0</v>
      </c>
      <c r="W1657">
        <v>0.33059348342265005</v>
      </c>
      <c r="X1657">
        <v>174.36904872262375</v>
      </c>
      <c r="Y1657">
        <v>258.14626135592135</v>
      </c>
      <c r="Z1657">
        <v>7.9202402819827835</v>
      </c>
      <c r="AA1657">
        <v>375.6426283596611</v>
      </c>
      <c r="AB1657">
        <v>89.962508271982571</v>
      </c>
      <c r="AC1657">
        <v>123.55912663732735</v>
      </c>
      <c r="AD1657">
        <v>0</v>
      </c>
      <c r="AE1657">
        <v>1029.9304071129216</v>
      </c>
    </row>
    <row r="1658" spans="1:31" x14ac:dyDescent="0.25">
      <c r="A1658">
        <v>2135524</v>
      </c>
      <c r="B1658">
        <v>1</v>
      </c>
      <c r="C1658" t="s">
        <v>80</v>
      </c>
      <c r="D1658" t="s">
        <v>83</v>
      </c>
      <c r="E1658" t="s">
        <v>146</v>
      </c>
      <c r="F1658" t="s">
        <v>5028</v>
      </c>
      <c r="G1658" t="s">
        <v>226</v>
      </c>
      <c r="H1658" t="s">
        <v>143</v>
      </c>
      <c r="I1658" t="s">
        <v>135</v>
      </c>
      <c r="J1658" t="s">
        <v>136</v>
      </c>
      <c r="K1658" t="s">
        <v>236</v>
      </c>
      <c r="L1658" t="s">
        <v>5029</v>
      </c>
      <c r="M1658" t="s">
        <v>5030</v>
      </c>
      <c r="N1658">
        <v>0.13888888799999999</v>
      </c>
      <c r="O1658">
        <v>0</v>
      </c>
      <c r="P1658">
        <v>843</v>
      </c>
      <c r="Q1658">
        <v>0</v>
      </c>
      <c r="R1658">
        <v>0</v>
      </c>
      <c r="S1658">
        <v>0</v>
      </c>
      <c r="T1658">
        <v>68</v>
      </c>
      <c r="U1658">
        <v>0</v>
      </c>
      <c r="V1658">
        <v>0</v>
      </c>
      <c r="W1658">
        <v>0</v>
      </c>
      <c r="X1658">
        <v>19.032175192937519</v>
      </c>
      <c r="Y1658">
        <v>0</v>
      </c>
      <c r="Z1658">
        <v>0</v>
      </c>
      <c r="AA1658">
        <v>0</v>
      </c>
      <c r="AB1658">
        <v>3.180675503252778</v>
      </c>
      <c r="AC1658">
        <v>0</v>
      </c>
      <c r="AD1658">
        <v>0</v>
      </c>
      <c r="AE1658">
        <v>22.212850696190298</v>
      </c>
    </row>
    <row r="1659" spans="1:31" x14ac:dyDescent="0.25">
      <c r="A1659">
        <v>2135779</v>
      </c>
      <c r="B1659">
        <v>1</v>
      </c>
      <c r="C1659" t="s">
        <v>81</v>
      </c>
      <c r="D1659" t="s">
        <v>128</v>
      </c>
      <c r="E1659" t="s">
        <v>146</v>
      </c>
      <c r="F1659" t="s">
        <v>537</v>
      </c>
      <c r="G1659" t="s">
        <v>142</v>
      </c>
      <c r="H1659" t="s">
        <v>143</v>
      </c>
      <c r="I1659" t="s">
        <v>135</v>
      </c>
      <c r="J1659" t="s">
        <v>136</v>
      </c>
      <c r="K1659" t="s">
        <v>137</v>
      </c>
      <c r="L1659" t="s">
        <v>5031</v>
      </c>
      <c r="M1659" t="s">
        <v>5032</v>
      </c>
      <c r="N1659">
        <v>2.230277777</v>
      </c>
      <c r="O1659">
        <v>4</v>
      </c>
      <c r="P1659">
        <v>38</v>
      </c>
      <c r="Q1659">
        <v>10</v>
      </c>
      <c r="R1659">
        <v>91</v>
      </c>
      <c r="S1659">
        <v>9</v>
      </c>
      <c r="T1659">
        <v>2</v>
      </c>
      <c r="U1659">
        <v>2</v>
      </c>
      <c r="V1659">
        <v>0</v>
      </c>
      <c r="W1659">
        <v>3.9521757024708255</v>
      </c>
      <c r="X1659">
        <v>15.053165046568601</v>
      </c>
      <c r="Y1659">
        <v>21.362572167629303</v>
      </c>
      <c r="Z1659">
        <v>80.755261048096301</v>
      </c>
      <c r="AA1659">
        <v>116.80990756583596</v>
      </c>
      <c r="AB1659">
        <v>10.148800350287024</v>
      </c>
      <c r="AC1659">
        <v>178.00099999993404</v>
      </c>
      <c r="AD1659">
        <v>0</v>
      </c>
      <c r="AE1659">
        <v>426.08288188082201</v>
      </c>
    </row>
    <row r="1660" spans="1:31" x14ac:dyDescent="0.25">
      <c r="A1660">
        <v>2136048</v>
      </c>
      <c r="B1660">
        <v>1</v>
      </c>
      <c r="C1660" t="s">
        <v>80</v>
      </c>
      <c r="D1660" t="s">
        <v>85</v>
      </c>
      <c r="E1660" t="s">
        <v>161</v>
      </c>
      <c r="F1660" t="s">
        <v>5033</v>
      </c>
      <c r="G1660" t="s">
        <v>458</v>
      </c>
      <c r="H1660" t="s">
        <v>134</v>
      </c>
      <c r="I1660" t="s">
        <v>135</v>
      </c>
      <c r="J1660" t="s">
        <v>136</v>
      </c>
      <c r="K1660" t="s">
        <v>137</v>
      </c>
      <c r="L1660" t="s">
        <v>5034</v>
      </c>
      <c r="M1660" t="s">
        <v>5035</v>
      </c>
      <c r="N1660">
        <v>2.287222222</v>
      </c>
      <c r="O1660">
        <v>0</v>
      </c>
      <c r="P1660">
        <v>360</v>
      </c>
      <c r="Q1660">
        <v>0</v>
      </c>
      <c r="R1660">
        <v>0</v>
      </c>
      <c r="S1660">
        <v>0</v>
      </c>
      <c r="T1660">
        <v>83</v>
      </c>
      <c r="U1660">
        <v>0</v>
      </c>
      <c r="V1660">
        <v>0</v>
      </c>
      <c r="W1660">
        <v>0</v>
      </c>
      <c r="X1660">
        <v>177.02972279559646</v>
      </c>
      <c r="Y1660">
        <v>0</v>
      </c>
      <c r="Z1660">
        <v>0</v>
      </c>
      <c r="AA1660">
        <v>0</v>
      </c>
      <c r="AB1660">
        <v>117.14000603548095</v>
      </c>
      <c r="AC1660">
        <v>0</v>
      </c>
      <c r="AD1660">
        <v>0</v>
      </c>
      <c r="AE1660">
        <v>294.16972883107741</v>
      </c>
    </row>
    <row r="1661" spans="1:31" x14ac:dyDescent="0.25">
      <c r="A1661">
        <v>2136025</v>
      </c>
      <c r="B1661">
        <v>1</v>
      </c>
      <c r="C1661" t="s">
        <v>80</v>
      </c>
      <c r="D1661" t="s">
        <v>89</v>
      </c>
      <c r="E1661" t="s">
        <v>140</v>
      </c>
      <c r="F1661" t="s">
        <v>5036</v>
      </c>
      <c r="G1661" t="s">
        <v>142</v>
      </c>
      <c r="H1661" t="s">
        <v>143</v>
      </c>
      <c r="I1661" t="s">
        <v>135</v>
      </c>
      <c r="J1661" t="s">
        <v>136</v>
      </c>
      <c r="K1661" t="s">
        <v>137</v>
      </c>
      <c r="L1661" t="s">
        <v>5037</v>
      </c>
      <c r="M1661" t="s">
        <v>5038</v>
      </c>
      <c r="N1661">
        <v>3.7766666660000001</v>
      </c>
      <c r="O1661">
        <v>0</v>
      </c>
      <c r="P1661">
        <v>0</v>
      </c>
      <c r="Q1661">
        <v>2</v>
      </c>
      <c r="R1661">
        <v>0</v>
      </c>
      <c r="S1661">
        <v>1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0.79739001457155001</v>
      </c>
      <c r="Z1661">
        <v>0</v>
      </c>
      <c r="AA1661">
        <v>2.8626558426335</v>
      </c>
      <c r="AB1661">
        <v>0</v>
      </c>
      <c r="AC1661">
        <v>0</v>
      </c>
      <c r="AD1661">
        <v>0</v>
      </c>
      <c r="AE1661">
        <v>3.6600458572050503</v>
      </c>
    </row>
    <row r="1662" spans="1:31" x14ac:dyDescent="0.25">
      <c r="A1662">
        <v>2135633</v>
      </c>
      <c r="B1662">
        <v>1</v>
      </c>
      <c r="C1662" t="s">
        <v>81</v>
      </c>
      <c r="D1662" t="s">
        <v>114</v>
      </c>
      <c r="E1662" t="s">
        <v>140</v>
      </c>
      <c r="F1662" t="s">
        <v>349</v>
      </c>
      <c r="G1662" t="s">
        <v>142</v>
      </c>
      <c r="H1662" t="s">
        <v>143</v>
      </c>
      <c r="I1662" t="s">
        <v>135</v>
      </c>
      <c r="J1662" t="s">
        <v>136</v>
      </c>
      <c r="K1662" t="s">
        <v>137</v>
      </c>
      <c r="L1662" t="s">
        <v>5039</v>
      </c>
      <c r="M1662" t="s">
        <v>5040</v>
      </c>
      <c r="N1662">
        <v>0.128611111</v>
      </c>
      <c r="O1662">
        <v>0</v>
      </c>
      <c r="P1662">
        <v>1610</v>
      </c>
      <c r="Q1662">
        <v>0</v>
      </c>
      <c r="R1662">
        <v>44</v>
      </c>
      <c r="S1662">
        <v>2</v>
      </c>
      <c r="T1662">
        <v>139</v>
      </c>
      <c r="U1662">
        <v>0</v>
      </c>
      <c r="V1662">
        <v>1</v>
      </c>
      <c r="W1662">
        <v>0</v>
      </c>
      <c r="X1662">
        <v>20.354205461585078</v>
      </c>
      <c r="Y1662">
        <v>0</v>
      </c>
      <c r="Z1662">
        <v>0.10668122386683329</v>
      </c>
      <c r="AA1662">
        <v>0.50044073087670005</v>
      </c>
      <c r="AB1662">
        <v>4.7347895975187315</v>
      </c>
      <c r="AC1662">
        <v>0</v>
      </c>
      <c r="AD1662">
        <v>0</v>
      </c>
      <c r="AE1662">
        <v>25.696117013847342</v>
      </c>
    </row>
    <row r="1663" spans="1:31" x14ac:dyDescent="0.25">
      <c r="A1663">
        <v>2135839</v>
      </c>
      <c r="B1663">
        <v>1</v>
      </c>
      <c r="C1663" t="s">
        <v>80</v>
      </c>
      <c r="D1663" t="s">
        <v>103</v>
      </c>
      <c r="E1663" t="s">
        <v>196</v>
      </c>
      <c r="F1663" t="s">
        <v>2688</v>
      </c>
      <c r="G1663" t="s">
        <v>142</v>
      </c>
      <c r="H1663" t="s">
        <v>143</v>
      </c>
      <c r="I1663" t="s">
        <v>135</v>
      </c>
      <c r="J1663" t="s">
        <v>136</v>
      </c>
      <c r="K1663" t="s">
        <v>137</v>
      </c>
      <c r="L1663" t="s">
        <v>5041</v>
      </c>
      <c r="M1663" t="s">
        <v>5042</v>
      </c>
      <c r="N1663">
        <v>0.75388888799999998</v>
      </c>
      <c r="O1663">
        <v>0</v>
      </c>
      <c r="P1663">
        <v>0</v>
      </c>
      <c r="Q1663">
        <v>0</v>
      </c>
      <c r="R1663">
        <v>0</v>
      </c>
      <c r="S1663">
        <v>2</v>
      </c>
      <c r="T1663">
        <v>0</v>
      </c>
      <c r="U1663">
        <v>1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3.9940939081917843</v>
      </c>
      <c r="AB1663">
        <v>0</v>
      </c>
      <c r="AC1663">
        <v>61.702377568779674</v>
      </c>
      <c r="AD1663">
        <v>0</v>
      </c>
      <c r="AE1663">
        <v>65.696471476971453</v>
      </c>
    </row>
    <row r="1664" spans="1:31" x14ac:dyDescent="0.25">
      <c r="A1664">
        <v>2135988</v>
      </c>
      <c r="B1664">
        <v>1</v>
      </c>
      <c r="C1664" t="s">
        <v>80</v>
      </c>
      <c r="D1664" t="s">
        <v>82</v>
      </c>
      <c r="E1664" t="s">
        <v>131</v>
      </c>
      <c r="F1664" t="s">
        <v>5043</v>
      </c>
      <c r="G1664" t="s">
        <v>152</v>
      </c>
      <c r="H1664" t="s">
        <v>134</v>
      </c>
      <c r="I1664" t="s">
        <v>135</v>
      </c>
      <c r="J1664" t="s">
        <v>136</v>
      </c>
      <c r="K1664" t="s">
        <v>137</v>
      </c>
      <c r="L1664" t="s">
        <v>5044</v>
      </c>
      <c r="M1664" t="s">
        <v>5045</v>
      </c>
      <c r="N1664">
        <v>5.0247222220000003</v>
      </c>
      <c r="O1664">
        <v>0</v>
      </c>
      <c r="P1664">
        <v>2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2.5550645999600756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2.5550645999600756</v>
      </c>
    </row>
    <row r="1665" spans="1:31" x14ac:dyDescent="0.25">
      <c r="A1665">
        <v>2135676</v>
      </c>
      <c r="B1665">
        <v>1</v>
      </c>
      <c r="C1665" t="s">
        <v>80</v>
      </c>
      <c r="D1665" t="s">
        <v>103</v>
      </c>
      <c r="E1665" t="s">
        <v>146</v>
      </c>
      <c r="F1665" t="s">
        <v>5046</v>
      </c>
      <c r="G1665" t="s">
        <v>235</v>
      </c>
      <c r="H1665" t="s">
        <v>143</v>
      </c>
      <c r="I1665" t="s">
        <v>135</v>
      </c>
      <c r="J1665" t="s">
        <v>136</v>
      </c>
      <c r="K1665" t="s">
        <v>236</v>
      </c>
      <c r="L1665" t="s">
        <v>5047</v>
      </c>
      <c r="M1665" t="s">
        <v>5048</v>
      </c>
      <c r="N1665">
        <v>7.3008333329999999</v>
      </c>
      <c r="O1665">
        <v>0</v>
      </c>
      <c r="P1665">
        <v>272</v>
      </c>
      <c r="Q1665">
        <v>0</v>
      </c>
      <c r="R1665">
        <v>0</v>
      </c>
      <c r="S1665">
        <v>0</v>
      </c>
      <c r="T1665">
        <v>6</v>
      </c>
      <c r="U1665">
        <v>0</v>
      </c>
      <c r="V1665">
        <v>0</v>
      </c>
      <c r="W1665">
        <v>0</v>
      </c>
      <c r="X1665">
        <v>428.97479157886403</v>
      </c>
      <c r="Y1665">
        <v>0</v>
      </c>
      <c r="Z1665">
        <v>0</v>
      </c>
      <c r="AA1665">
        <v>0</v>
      </c>
      <c r="AB1665">
        <v>18.806051353129149</v>
      </c>
      <c r="AC1665">
        <v>0</v>
      </c>
      <c r="AD1665">
        <v>0</v>
      </c>
      <c r="AE1665">
        <v>447.78084293199316</v>
      </c>
    </row>
    <row r="1666" spans="1:31" x14ac:dyDescent="0.25">
      <c r="A1666">
        <v>2135842</v>
      </c>
      <c r="B1666">
        <v>1</v>
      </c>
      <c r="C1666" t="s">
        <v>80</v>
      </c>
      <c r="D1666" t="s">
        <v>92</v>
      </c>
      <c r="E1666" t="s">
        <v>131</v>
      </c>
      <c r="F1666" t="s">
        <v>5049</v>
      </c>
      <c r="G1666" t="s">
        <v>152</v>
      </c>
      <c r="H1666" t="s">
        <v>134</v>
      </c>
      <c r="I1666" t="s">
        <v>135</v>
      </c>
      <c r="J1666" t="s">
        <v>136</v>
      </c>
      <c r="K1666" t="s">
        <v>137</v>
      </c>
      <c r="L1666" t="s">
        <v>5050</v>
      </c>
      <c r="M1666" t="s">
        <v>5051</v>
      </c>
      <c r="N1666">
        <v>5.3941666660000003</v>
      </c>
      <c r="O1666">
        <v>0</v>
      </c>
      <c r="P1666">
        <v>11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18.134638916720071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18.134638916720071</v>
      </c>
    </row>
    <row r="1667" spans="1:31" x14ac:dyDescent="0.25">
      <c r="A1667">
        <v>2135819</v>
      </c>
      <c r="B1667">
        <v>1</v>
      </c>
      <c r="C1667" t="s">
        <v>81</v>
      </c>
      <c r="D1667" t="s">
        <v>116</v>
      </c>
      <c r="E1667" t="s">
        <v>174</v>
      </c>
      <c r="F1667" t="s">
        <v>3650</v>
      </c>
      <c r="G1667" t="s">
        <v>187</v>
      </c>
      <c r="H1667" t="s">
        <v>134</v>
      </c>
      <c r="I1667" t="s">
        <v>135</v>
      </c>
      <c r="J1667" t="s">
        <v>136</v>
      </c>
      <c r="K1667" t="s">
        <v>137</v>
      </c>
      <c r="L1667" t="s">
        <v>5052</v>
      </c>
      <c r="M1667" t="s">
        <v>5053</v>
      </c>
      <c r="N1667">
        <v>1.345555555</v>
      </c>
      <c r="O1667">
        <v>0</v>
      </c>
      <c r="P1667">
        <v>10</v>
      </c>
      <c r="Q1667">
        <v>0</v>
      </c>
      <c r="R1667">
        <v>0</v>
      </c>
      <c r="S1667">
        <v>0</v>
      </c>
      <c r="T1667">
        <v>4</v>
      </c>
      <c r="U1667">
        <v>0</v>
      </c>
      <c r="V1667">
        <v>0</v>
      </c>
      <c r="W1667">
        <v>0</v>
      </c>
      <c r="X1667">
        <v>1.0559451802562501</v>
      </c>
      <c r="Y1667">
        <v>0</v>
      </c>
      <c r="Z1667">
        <v>0</v>
      </c>
      <c r="AA1667">
        <v>0</v>
      </c>
      <c r="AB1667">
        <v>2.0954093467110004</v>
      </c>
      <c r="AC1667">
        <v>0</v>
      </c>
      <c r="AD1667">
        <v>0</v>
      </c>
      <c r="AE1667">
        <v>3.1513545269672507</v>
      </c>
    </row>
    <row r="1668" spans="1:31" x14ac:dyDescent="0.25">
      <c r="A1668">
        <v>2135650</v>
      </c>
      <c r="B1668">
        <v>1</v>
      </c>
      <c r="C1668" t="s">
        <v>80</v>
      </c>
      <c r="D1668" t="s">
        <v>107</v>
      </c>
      <c r="E1668" t="s">
        <v>131</v>
      </c>
      <c r="F1668" t="s">
        <v>5054</v>
      </c>
      <c r="G1668" t="s">
        <v>133</v>
      </c>
      <c r="H1668" t="s">
        <v>134</v>
      </c>
      <c r="I1668" t="s">
        <v>135</v>
      </c>
      <c r="J1668" t="s">
        <v>136</v>
      </c>
      <c r="K1668" t="s">
        <v>137</v>
      </c>
      <c r="L1668" t="s">
        <v>5055</v>
      </c>
      <c r="M1668" t="s">
        <v>5056</v>
      </c>
      <c r="N1668">
        <v>2.3066666659999999</v>
      </c>
      <c r="O1668">
        <v>0</v>
      </c>
      <c r="P1668">
        <v>1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0.73820038336458316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0.73820038336458316</v>
      </c>
    </row>
    <row r="1669" spans="1:31" x14ac:dyDescent="0.25">
      <c r="A1669">
        <v>2135627</v>
      </c>
      <c r="B1669">
        <v>1</v>
      </c>
      <c r="C1669" t="s">
        <v>80</v>
      </c>
      <c r="D1669" t="s">
        <v>96</v>
      </c>
      <c r="E1669" t="s">
        <v>146</v>
      </c>
      <c r="F1669" t="s">
        <v>5057</v>
      </c>
      <c r="G1669" t="s">
        <v>235</v>
      </c>
      <c r="H1669" t="s">
        <v>143</v>
      </c>
      <c r="I1669" t="s">
        <v>135</v>
      </c>
      <c r="J1669" t="s">
        <v>136</v>
      </c>
      <c r="K1669" t="s">
        <v>236</v>
      </c>
      <c r="L1669" t="s">
        <v>5058</v>
      </c>
      <c r="M1669" t="s">
        <v>5059</v>
      </c>
      <c r="N1669">
        <v>3.159166666</v>
      </c>
      <c r="O1669">
        <v>0</v>
      </c>
      <c r="P1669">
        <v>679</v>
      </c>
      <c r="Q1669">
        <v>0</v>
      </c>
      <c r="R1669">
        <v>3</v>
      </c>
      <c r="S1669">
        <v>0</v>
      </c>
      <c r="T1669">
        <v>58</v>
      </c>
      <c r="U1669">
        <v>0</v>
      </c>
      <c r="V1669">
        <v>0</v>
      </c>
      <c r="W1669">
        <v>0</v>
      </c>
      <c r="X1669">
        <v>575.51039388833397</v>
      </c>
      <c r="Y1669">
        <v>0</v>
      </c>
      <c r="Z1669">
        <v>21.691049947493152</v>
      </c>
      <c r="AA1669">
        <v>0</v>
      </c>
      <c r="AB1669">
        <v>222.1169777784898</v>
      </c>
      <c r="AC1669">
        <v>0</v>
      </c>
      <c r="AD1669">
        <v>0</v>
      </c>
      <c r="AE1669">
        <v>819.318421614317</v>
      </c>
    </row>
    <row r="1670" spans="1:31" x14ac:dyDescent="0.25">
      <c r="A1670">
        <v>2135799</v>
      </c>
      <c r="B1670">
        <v>1</v>
      </c>
      <c r="C1670" t="s">
        <v>81</v>
      </c>
      <c r="D1670" t="s">
        <v>115</v>
      </c>
      <c r="E1670" t="s">
        <v>174</v>
      </c>
      <c r="F1670" t="s">
        <v>5060</v>
      </c>
      <c r="G1670" t="s">
        <v>1019</v>
      </c>
      <c r="H1670" t="s">
        <v>134</v>
      </c>
      <c r="I1670" t="s">
        <v>135</v>
      </c>
      <c r="J1670" t="s">
        <v>136</v>
      </c>
      <c r="K1670" t="s">
        <v>137</v>
      </c>
      <c r="L1670" t="s">
        <v>5061</v>
      </c>
      <c r="M1670" t="s">
        <v>5062</v>
      </c>
      <c r="N1670">
        <v>2.2225000000000001</v>
      </c>
      <c r="O1670">
        <v>0</v>
      </c>
      <c r="P1670">
        <v>3</v>
      </c>
      <c r="Q1670">
        <v>0</v>
      </c>
      <c r="R1670">
        <v>1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0.23291336829449999</v>
      </c>
      <c r="Y1670">
        <v>0</v>
      </c>
      <c r="Z1670">
        <v>0.23947427627572498</v>
      </c>
      <c r="AA1670">
        <v>0</v>
      </c>
      <c r="AB1670">
        <v>0</v>
      </c>
      <c r="AC1670">
        <v>0</v>
      </c>
      <c r="AD1670">
        <v>0</v>
      </c>
      <c r="AE1670">
        <v>0.47238764457022497</v>
      </c>
    </row>
    <row r="1671" spans="1:31" x14ac:dyDescent="0.25">
      <c r="A1671">
        <v>2135776</v>
      </c>
      <c r="B1671">
        <v>1</v>
      </c>
      <c r="C1671" t="s">
        <v>80</v>
      </c>
      <c r="D1671" t="s">
        <v>82</v>
      </c>
      <c r="E1671" t="s">
        <v>131</v>
      </c>
      <c r="F1671" t="s">
        <v>5063</v>
      </c>
      <c r="G1671" t="s">
        <v>231</v>
      </c>
      <c r="H1671" t="s">
        <v>134</v>
      </c>
      <c r="I1671" t="s">
        <v>135</v>
      </c>
      <c r="J1671" t="s">
        <v>136</v>
      </c>
      <c r="K1671" t="s">
        <v>137</v>
      </c>
      <c r="L1671" t="s">
        <v>5064</v>
      </c>
      <c r="M1671" t="s">
        <v>5065</v>
      </c>
      <c r="N1671">
        <v>5.0975000000000001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3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7.3585363862905337</v>
      </c>
      <c r="AC1671">
        <v>0</v>
      </c>
      <c r="AD1671">
        <v>0</v>
      </c>
      <c r="AE1671">
        <v>7.3585363862905337</v>
      </c>
    </row>
    <row r="1672" spans="1:31" x14ac:dyDescent="0.25">
      <c r="A1672">
        <v>2135919</v>
      </c>
      <c r="B1672">
        <v>1</v>
      </c>
      <c r="C1672" t="s">
        <v>80</v>
      </c>
      <c r="D1672" t="s">
        <v>90</v>
      </c>
      <c r="E1672" t="s">
        <v>161</v>
      </c>
      <c r="F1672" t="s">
        <v>5066</v>
      </c>
      <c r="G1672" t="s">
        <v>171</v>
      </c>
      <c r="H1672" t="s">
        <v>134</v>
      </c>
      <c r="I1672" t="s">
        <v>135</v>
      </c>
      <c r="J1672" t="s">
        <v>136</v>
      </c>
      <c r="K1672" t="s">
        <v>137</v>
      </c>
      <c r="L1672" t="s">
        <v>5067</v>
      </c>
      <c r="M1672" t="s">
        <v>5068</v>
      </c>
      <c r="N1672">
        <v>1.653333333</v>
      </c>
      <c r="O1672">
        <v>0</v>
      </c>
      <c r="P1672">
        <v>549</v>
      </c>
      <c r="Q1672">
        <v>0</v>
      </c>
      <c r="R1672">
        <v>0</v>
      </c>
      <c r="S1672">
        <v>0</v>
      </c>
      <c r="T1672">
        <v>39</v>
      </c>
      <c r="U1672">
        <v>0</v>
      </c>
      <c r="V1672">
        <v>1</v>
      </c>
      <c r="W1672">
        <v>0</v>
      </c>
      <c r="X1672">
        <v>244.38167177109781</v>
      </c>
      <c r="Y1672">
        <v>0</v>
      </c>
      <c r="Z1672">
        <v>0</v>
      </c>
      <c r="AA1672">
        <v>0</v>
      </c>
      <c r="AB1672">
        <v>44.350080356985174</v>
      </c>
      <c r="AC1672">
        <v>0</v>
      </c>
      <c r="AD1672">
        <v>7.3127744711119993</v>
      </c>
      <c r="AE1672">
        <v>296.04452659919497</v>
      </c>
    </row>
    <row r="1673" spans="1:31" x14ac:dyDescent="0.25">
      <c r="A1673">
        <v>2135527</v>
      </c>
      <c r="B1673">
        <v>1</v>
      </c>
      <c r="C1673" t="s">
        <v>80</v>
      </c>
      <c r="D1673" t="s">
        <v>97</v>
      </c>
      <c r="E1673" t="s">
        <v>161</v>
      </c>
      <c r="F1673" t="s">
        <v>5069</v>
      </c>
      <c r="G1673" t="s">
        <v>215</v>
      </c>
      <c r="H1673" t="s">
        <v>134</v>
      </c>
      <c r="I1673" t="s">
        <v>135</v>
      </c>
      <c r="J1673" t="s">
        <v>136</v>
      </c>
      <c r="K1673" t="s">
        <v>137</v>
      </c>
      <c r="L1673" t="s">
        <v>5070</v>
      </c>
      <c r="M1673" t="s">
        <v>5071</v>
      </c>
      <c r="N1673">
        <v>0.824722222</v>
      </c>
      <c r="O1673">
        <v>0</v>
      </c>
      <c r="P1673">
        <v>7</v>
      </c>
      <c r="Q1673">
        <v>0</v>
      </c>
      <c r="R1673">
        <v>12</v>
      </c>
      <c r="S1673">
        <v>0</v>
      </c>
      <c r="T1673">
        <v>1</v>
      </c>
      <c r="U1673">
        <v>0</v>
      </c>
      <c r="V1673">
        <v>0</v>
      </c>
      <c r="W1673">
        <v>0</v>
      </c>
      <c r="X1673">
        <v>1.3368526491694832</v>
      </c>
      <c r="Y1673">
        <v>0</v>
      </c>
      <c r="Z1673">
        <v>1.763240577903425</v>
      </c>
      <c r="AA1673">
        <v>0</v>
      </c>
      <c r="AB1673">
        <v>0.23937050102910001</v>
      </c>
      <c r="AC1673">
        <v>0</v>
      </c>
      <c r="AD1673">
        <v>0</v>
      </c>
      <c r="AE1673">
        <v>3.3394637281020083</v>
      </c>
    </row>
    <row r="1674" spans="1:31" x14ac:dyDescent="0.25">
      <c r="A1674">
        <v>2135613</v>
      </c>
      <c r="B1674">
        <v>1</v>
      </c>
      <c r="C1674" t="s">
        <v>80</v>
      </c>
      <c r="D1674" t="s">
        <v>98</v>
      </c>
      <c r="E1674" t="s">
        <v>196</v>
      </c>
      <c r="F1674" t="s">
        <v>5072</v>
      </c>
      <c r="G1674" t="s">
        <v>538</v>
      </c>
      <c r="H1674" t="s">
        <v>143</v>
      </c>
      <c r="I1674" t="s">
        <v>135</v>
      </c>
      <c r="J1674" t="s">
        <v>136</v>
      </c>
      <c r="K1674" t="s">
        <v>236</v>
      </c>
      <c r="L1674" t="s">
        <v>5073</v>
      </c>
      <c r="M1674" t="s">
        <v>5074</v>
      </c>
      <c r="N1674">
        <v>8.1213888880000003</v>
      </c>
      <c r="O1674">
        <v>0</v>
      </c>
      <c r="P1674">
        <v>520</v>
      </c>
      <c r="Q1674">
        <v>13</v>
      </c>
      <c r="R1674">
        <v>33</v>
      </c>
      <c r="S1674">
        <v>5</v>
      </c>
      <c r="T1674">
        <v>80</v>
      </c>
      <c r="U1674">
        <v>0</v>
      </c>
      <c r="V1674">
        <v>0</v>
      </c>
      <c r="W1674">
        <v>0</v>
      </c>
      <c r="X1674">
        <v>562.70093951488946</v>
      </c>
      <c r="Y1674">
        <v>28.280241771937472</v>
      </c>
      <c r="Z1674">
        <v>58.060933745410075</v>
      </c>
      <c r="AA1674">
        <v>88.885424177936287</v>
      </c>
      <c r="AB1674">
        <v>193.81406557449554</v>
      </c>
      <c r="AC1674">
        <v>0</v>
      </c>
      <c r="AD1674">
        <v>0</v>
      </c>
      <c r="AE1674">
        <v>931.74160478466888</v>
      </c>
    </row>
    <row r="1675" spans="1:31" x14ac:dyDescent="0.25">
      <c r="A1675">
        <v>2135713</v>
      </c>
      <c r="B1675">
        <v>1</v>
      </c>
      <c r="C1675" t="s">
        <v>80</v>
      </c>
      <c r="D1675" t="s">
        <v>92</v>
      </c>
      <c r="E1675" t="s">
        <v>131</v>
      </c>
      <c r="F1675" t="s">
        <v>5075</v>
      </c>
      <c r="G1675" t="s">
        <v>133</v>
      </c>
      <c r="H1675" t="s">
        <v>134</v>
      </c>
      <c r="I1675" t="s">
        <v>135</v>
      </c>
      <c r="J1675" t="s">
        <v>136</v>
      </c>
      <c r="K1675" t="s">
        <v>137</v>
      </c>
      <c r="L1675" t="s">
        <v>5076</v>
      </c>
      <c r="M1675" t="s">
        <v>5077</v>
      </c>
      <c r="N1675">
        <v>4.318333333</v>
      </c>
      <c r="O1675">
        <v>0</v>
      </c>
      <c r="P1675">
        <v>1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2.9974338862300001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2.9974338862300001</v>
      </c>
    </row>
    <row r="1676" spans="1:31" x14ac:dyDescent="0.25">
      <c r="A1676">
        <v>2135805</v>
      </c>
      <c r="B1676">
        <v>1</v>
      </c>
      <c r="C1676" t="s">
        <v>80</v>
      </c>
      <c r="D1676" t="s">
        <v>93</v>
      </c>
      <c r="E1676" t="s">
        <v>131</v>
      </c>
      <c r="F1676" t="s">
        <v>5078</v>
      </c>
      <c r="G1676" t="s">
        <v>4292</v>
      </c>
      <c r="H1676" t="s">
        <v>134</v>
      </c>
      <c r="I1676" t="s">
        <v>135</v>
      </c>
      <c r="J1676" t="s">
        <v>136</v>
      </c>
      <c r="K1676" t="s">
        <v>137</v>
      </c>
      <c r="L1676" t="s">
        <v>5079</v>
      </c>
      <c r="M1676" t="s">
        <v>5080</v>
      </c>
      <c r="N1676">
        <v>2.7602777770000002</v>
      </c>
      <c r="O1676">
        <v>0</v>
      </c>
      <c r="P1676">
        <v>1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0.45040101711943331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0.45040101711943331</v>
      </c>
    </row>
    <row r="1677" spans="1:31" x14ac:dyDescent="0.25">
      <c r="A1677">
        <v>2135782</v>
      </c>
      <c r="B1677">
        <v>1</v>
      </c>
      <c r="C1677" t="s">
        <v>80</v>
      </c>
      <c r="D1677" t="s">
        <v>83</v>
      </c>
      <c r="E1677" t="s">
        <v>174</v>
      </c>
      <c r="F1677" t="s">
        <v>5081</v>
      </c>
      <c r="G1677" t="s">
        <v>235</v>
      </c>
      <c r="H1677" t="s">
        <v>134</v>
      </c>
      <c r="I1677" t="s">
        <v>135</v>
      </c>
      <c r="J1677" t="s">
        <v>136</v>
      </c>
      <c r="K1677" t="s">
        <v>236</v>
      </c>
      <c r="L1677" t="s">
        <v>5082</v>
      </c>
      <c r="M1677" t="s">
        <v>5083</v>
      </c>
      <c r="N1677">
        <v>3.1377777770000002</v>
      </c>
      <c r="O1677">
        <v>0</v>
      </c>
      <c r="P1677">
        <v>45</v>
      </c>
      <c r="Q1677">
        <v>0</v>
      </c>
      <c r="R1677">
        <v>0</v>
      </c>
      <c r="S1677">
        <v>0</v>
      </c>
      <c r="T1677">
        <v>17</v>
      </c>
      <c r="U1677">
        <v>0</v>
      </c>
      <c r="V1677">
        <v>0</v>
      </c>
      <c r="W1677">
        <v>0</v>
      </c>
      <c r="X1677">
        <v>30.637435823445863</v>
      </c>
      <c r="Y1677">
        <v>0</v>
      </c>
      <c r="Z1677">
        <v>0</v>
      </c>
      <c r="AA1677">
        <v>0</v>
      </c>
      <c r="AB1677">
        <v>119.17689606251778</v>
      </c>
      <c r="AC1677">
        <v>0</v>
      </c>
      <c r="AD1677">
        <v>0</v>
      </c>
      <c r="AE1677">
        <v>149.81433188596364</v>
      </c>
    </row>
    <row r="1678" spans="1:31" x14ac:dyDescent="0.25">
      <c r="A1678">
        <v>2135928</v>
      </c>
      <c r="B1678">
        <v>1</v>
      </c>
      <c r="C1678" t="s">
        <v>80</v>
      </c>
      <c r="D1678" t="s">
        <v>94</v>
      </c>
      <c r="E1678" t="s">
        <v>131</v>
      </c>
      <c r="F1678" t="s">
        <v>5084</v>
      </c>
      <c r="G1678" t="s">
        <v>152</v>
      </c>
      <c r="H1678" t="s">
        <v>134</v>
      </c>
      <c r="I1678" t="s">
        <v>135</v>
      </c>
      <c r="J1678" t="s">
        <v>136</v>
      </c>
      <c r="K1678" t="s">
        <v>137</v>
      </c>
      <c r="L1678" t="s">
        <v>5085</v>
      </c>
      <c r="M1678" t="s">
        <v>5086</v>
      </c>
      <c r="N1678">
        <v>3.6419444439999999</v>
      </c>
      <c r="O1678">
        <v>0</v>
      </c>
      <c r="P1678">
        <v>1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1.8482896026949003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1.8482896026949003</v>
      </c>
    </row>
    <row r="1679" spans="1:31" x14ac:dyDescent="0.25">
      <c r="A1679">
        <v>2135828</v>
      </c>
      <c r="B1679">
        <v>1</v>
      </c>
      <c r="C1679" t="s">
        <v>80</v>
      </c>
      <c r="D1679" t="s">
        <v>103</v>
      </c>
      <c r="E1679" t="s">
        <v>196</v>
      </c>
      <c r="F1679" t="s">
        <v>1658</v>
      </c>
      <c r="G1679" t="s">
        <v>142</v>
      </c>
      <c r="H1679" t="s">
        <v>143</v>
      </c>
      <c r="I1679" t="s">
        <v>135</v>
      </c>
      <c r="J1679" t="s">
        <v>136</v>
      </c>
      <c r="K1679" t="s">
        <v>137</v>
      </c>
      <c r="L1679" t="s">
        <v>5087</v>
      </c>
      <c r="M1679" t="s">
        <v>5088</v>
      </c>
      <c r="N1679">
        <v>0.73277777700000002</v>
      </c>
      <c r="O1679">
        <v>0</v>
      </c>
      <c r="P1679">
        <v>504</v>
      </c>
      <c r="Q1679">
        <v>19</v>
      </c>
      <c r="R1679">
        <v>2</v>
      </c>
      <c r="S1679">
        <v>1</v>
      </c>
      <c r="T1679">
        <v>48</v>
      </c>
      <c r="U1679">
        <v>1</v>
      </c>
      <c r="V1679">
        <v>5</v>
      </c>
      <c r="W1679">
        <v>0</v>
      </c>
      <c r="X1679">
        <v>75.409504866069426</v>
      </c>
      <c r="Y1679">
        <v>3.227689792425517</v>
      </c>
      <c r="Z1679">
        <v>0.55193181700951666</v>
      </c>
      <c r="AA1679">
        <v>84.378965631951658</v>
      </c>
      <c r="AB1679">
        <v>7.8563840272618766</v>
      </c>
      <c r="AC1679">
        <v>120.94472908920852</v>
      </c>
      <c r="AD1679">
        <v>161.2669267616732</v>
      </c>
      <c r="AE1679">
        <v>453.63613198559972</v>
      </c>
    </row>
    <row r="1680" spans="1:31" x14ac:dyDescent="0.25">
      <c r="A1680">
        <v>2135974</v>
      </c>
      <c r="B1680">
        <v>1</v>
      </c>
      <c r="C1680" t="s">
        <v>80</v>
      </c>
      <c r="D1680" t="s">
        <v>90</v>
      </c>
      <c r="E1680" t="s">
        <v>131</v>
      </c>
      <c r="F1680" t="s">
        <v>5089</v>
      </c>
      <c r="G1680" t="s">
        <v>152</v>
      </c>
      <c r="H1680" t="s">
        <v>134</v>
      </c>
      <c r="I1680" t="s">
        <v>135</v>
      </c>
      <c r="J1680" t="s">
        <v>136</v>
      </c>
      <c r="K1680" t="s">
        <v>137</v>
      </c>
      <c r="L1680" t="s">
        <v>5090</v>
      </c>
      <c r="M1680" t="s">
        <v>5091</v>
      </c>
      <c r="N1680">
        <v>2.5988888879999998</v>
      </c>
      <c r="O1680">
        <v>0</v>
      </c>
      <c r="P1680">
        <v>4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2.6773830370200002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2.6773830370200002</v>
      </c>
    </row>
    <row r="1681" spans="1:31" x14ac:dyDescent="0.25">
      <c r="A1681">
        <v>2136037</v>
      </c>
      <c r="B1681">
        <v>1</v>
      </c>
      <c r="C1681" t="s">
        <v>81</v>
      </c>
      <c r="D1681" t="s">
        <v>127</v>
      </c>
      <c r="E1681" t="s">
        <v>131</v>
      </c>
      <c r="F1681" t="s">
        <v>5092</v>
      </c>
      <c r="G1681" t="s">
        <v>231</v>
      </c>
      <c r="H1681" t="s">
        <v>134</v>
      </c>
      <c r="I1681" t="s">
        <v>135</v>
      </c>
      <c r="J1681" t="s">
        <v>136</v>
      </c>
      <c r="K1681" t="s">
        <v>137</v>
      </c>
      <c r="L1681" t="s">
        <v>5093</v>
      </c>
      <c r="M1681" t="s">
        <v>5094</v>
      </c>
      <c r="N1681">
        <v>4.2780555549999999</v>
      </c>
      <c r="O1681">
        <v>0</v>
      </c>
      <c r="P1681">
        <v>6</v>
      </c>
      <c r="Q1681">
        <v>0</v>
      </c>
      <c r="R1681">
        <v>0</v>
      </c>
      <c r="S1681">
        <v>0</v>
      </c>
      <c r="T1681">
        <v>2</v>
      </c>
      <c r="U1681">
        <v>0</v>
      </c>
      <c r="V1681">
        <v>0</v>
      </c>
      <c r="W1681">
        <v>0</v>
      </c>
      <c r="X1681">
        <v>6.4967639853228567</v>
      </c>
      <c r="Y1681">
        <v>0</v>
      </c>
      <c r="Z1681">
        <v>0</v>
      </c>
      <c r="AA1681">
        <v>0</v>
      </c>
      <c r="AB1681">
        <v>1.5385134266159</v>
      </c>
      <c r="AC1681">
        <v>0</v>
      </c>
      <c r="AD1681">
        <v>0</v>
      </c>
      <c r="AE1681">
        <v>8.0352774119387576</v>
      </c>
    </row>
    <row r="1682" spans="1:31" x14ac:dyDescent="0.25">
      <c r="A1682">
        <v>2135991</v>
      </c>
      <c r="B1682">
        <v>1</v>
      </c>
      <c r="C1682" t="s">
        <v>81</v>
      </c>
      <c r="D1682" t="s">
        <v>120</v>
      </c>
      <c r="E1682" t="s">
        <v>196</v>
      </c>
      <c r="F1682" t="s">
        <v>5095</v>
      </c>
      <c r="G1682" t="s">
        <v>142</v>
      </c>
      <c r="H1682" t="s">
        <v>143</v>
      </c>
      <c r="I1682" t="s">
        <v>135</v>
      </c>
      <c r="J1682" t="s">
        <v>136</v>
      </c>
      <c r="K1682" t="s">
        <v>137</v>
      </c>
      <c r="L1682" t="s">
        <v>5096</v>
      </c>
      <c r="M1682" t="s">
        <v>5097</v>
      </c>
      <c r="N1682">
        <v>2.8833333329999999</v>
      </c>
      <c r="O1682">
        <v>1</v>
      </c>
      <c r="P1682">
        <v>375</v>
      </c>
      <c r="Q1682">
        <v>24</v>
      </c>
      <c r="R1682">
        <v>13</v>
      </c>
      <c r="S1682">
        <v>1</v>
      </c>
      <c r="T1682">
        <v>29</v>
      </c>
      <c r="U1682">
        <v>0</v>
      </c>
      <c r="V1682">
        <v>0</v>
      </c>
      <c r="W1682">
        <v>0.35988792298800004</v>
      </c>
      <c r="X1682">
        <v>156.43814414411744</v>
      </c>
      <c r="Y1682">
        <v>18.509884809566511</v>
      </c>
      <c r="Z1682">
        <v>4.8973746478470002</v>
      </c>
      <c r="AA1682">
        <v>4.2228253235560009</v>
      </c>
      <c r="AB1682">
        <v>24.540711289682996</v>
      </c>
      <c r="AC1682">
        <v>0</v>
      </c>
      <c r="AD1682">
        <v>0</v>
      </c>
      <c r="AE1682">
        <v>208.96882813775795</v>
      </c>
    </row>
    <row r="1683" spans="1:31" x14ac:dyDescent="0.25">
      <c r="A1683">
        <v>2135642</v>
      </c>
      <c r="B1683">
        <v>1</v>
      </c>
      <c r="C1683" t="s">
        <v>81</v>
      </c>
      <c r="D1683" t="s">
        <v>128</v>
      </c>
      <c r="E1683" t="s">
        <v>131</v>
      </c>
      <c r="F1683" t="s">
        <v>5098</v>
      </c>
      <c r="G1683" t="s">
        <v>231</v>
      </c>
      <c r="H1683" t="s">
        <v>134</v>
      </c>
      <c r="I1683" t="s">
        <v>135</v>
      </c>
      <c r="J1683" t="s">
        <v>136</v>
      </c>
      <c r="K1683" t="s">
        <v>137</v>
      </c>
      <c r="L1683" t="s">
        <v>5099</v>
      </c>
      <c r="M1683" t="s">
        <v>5100</v>
      </c>
      <c r="N1683">
        <v>2.6344444440000001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1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0.43463736831438338</v>
      </c>
      <c r="AC1683">
        <v>0</v>
      </c>
      <c r="AD1683">
        <v>0</v>
      </c>
      <c r="AE1683">
        <v>0.43463736831438338</v>
      </c>
    </row>
    <row r="1684" spans="1:31" x14ac:dyDescent="0.25">
      <c r="A1684">
        <v>2135722</v>
      </c>
      <c r="B1684">
        <v>1</v>
      </c>
      <c r="C1684" t="s">
        <v>80</v>
      </c>
      <c r="D1684" t="s">
        <v>84</v>
      </c>
      <c r="E1684" t="s">
        <v>131</v>
      </c>
      <c r="F1684" t="s">
        <v>5101</v>
      </c>
      <c r="G1684" t="s">
        <v>152</v>
      </c>
      <c r="H1684" t="s">
        <v>134</v>
      </c>
      <c r="I1684" t="s">
        <v>135</v>
      </c>
      <c r="J1684" t="s">
        <v>136</v>
      </c>
      <c r="K1684" t="s">
        <v>137</v>
      </c>
      <c r="L1684" t="s">
        <v>5102</v>
      </c>
      <c r="M1684" t="s">
        <v>5103</v>
      </c>
      <c r="N1684">
        <v>2.3391666660000001</v>
      </c>
      <c r="O1684">
        <v>0</v>
      </c>
      <c r="P1684">
        <v>2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1.3670412421983502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1.3670412421983502</v>
      </c>
    </row>
    <row r="1685" spans="1:31" x14ac:dyDescent="0.25">
      <c r="A1685">
        <v>2136077</v>
      </c>
      <c r="B1685">
        <v>1</v>
      </c>
      <c r="C1685" t="s">
        <v>80</v>
      </c>
      <c r="D1685" t="s">
        <v>88</v>
      </c>
      <c r="E1685" t="s">
        <v>206</v>
      </c>
      <c r="F1685" t="s">
        <v>5104</v>
      </c>
      <c r="G1685" t="s">
        <v>246</v>
      </c>
      <c r="H1685" t="s">
        <v>134</v>
      </c>
      <c r="I1685" t="s">
        <v>135</v>
      </c>
      <c r="J1685" t="s">
        <v>136</v>
      </c>
      <c r="K1685" t="s">
        <v>137</v>
      </c>
      <c r="L1685" t="s">
        <v>5105</v>
      </c>
      <c r="M1685" t="s">
        <v>5106</v>
      </c>
      <c r="N1685">
        <v>4.4516666660000004</v>
      </c>
      <c r="O1685">
        <v>0</v>
      </c>
      <c r="P1685">
        <v>29</v>
      </c>
      <c r="Q1685">
        <v>0</v>
      </c>
      <c r="R1685">
        <v>0</v>
      </c>
      <c r="S1685">
        <v>0</v>
      </c>
      <c r="T1685">
        <v>8</v>
      </c>
      <c r="U1685">
        <v>0</v>
      </c>
      <c r="V1685">
        <v>0</v>
      </c>
      <c r="W1685">
        <v>0</v>
      </c>
      <c r="X1685">
        <v>24.141672379883659</v>
      </c>
      <c r="Y1685">
        <v>0</v>
      </c>
      <c r="Z1685">
        <v>0</v>
      </c>
      <c r="AA1685">
        <v>0</v>
      </c>
      <c r="AB1685">
        <v>24.78094643625613</v>
      </c>
      <c r="AC1685">
        <v>0</v>
      </c>
      <c r="AD1685">
        <v>0</v>
      </c>
      <c r="AE1685">
        <v>48.922618816139789</v>
      </c>
    </row>
    <row r="1686" spans="1:31" x14ac:dyDescent="0.25">
      <c r="A1686">
        <v>2135845</v>
      </c>
      <c r="B1686">
        <v>1</v>
      </c>
      <c r="C1686" t="s">
        <v>81</v>
      </c>
      <c r="D1686" t="s">
        <v>123</v>
      </c>
      <c r="E1686" t="s">
        <v>131</v>
      </c>
      <c r="F1686" t="s">
        <v>5107</v>
      </c>
      <c r="G1686" t="s">
        <v>152</v>
      </c>
      <c r="H1686" t="s">
        <v>134</v>
      </c>
      <c r="I1686" t="s">
        <v>135</v>
      </c>
      <c r="J1686" t="s">
        <v>136</v>
      </c>
      <c r="K1686" t="s">
        <v>137</v>
      </c>
      <c r="L1686" t="s">
        <v>5108</v>
      </c>
      <c r="M1686" t="s">
        <v>5109</v>
      </c>
      <c r="N1686">
        <v>1.535555555</v>
      </c>
      <c r="O1686">
        <v>0</v>
      </c>
      <c r="P1686">
        <v>1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5.9333970653750005E-2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5.9333970653750005E-2</v>
      </c>
    </row>
    <row r="1687" spans="1:31" x14ac:dyDescent="0.25">
      <c r="A1687">
        <v>2135822</v>
      </c>
      <c r="B1687">
        <v>1</v>
      </c>
      <c r="C1687" t="s">
        <v>80</v>
      </c>
      <c r="D1687" t="s">
        <v>103</v>
      </c>
      <c r="E1687" t="s">
        <v>140</v>
      </c>
      <c r="F1687" t="s">
        <v>5110</v>
      </c>
      <c r="G1687" t="s">
        <v>142</v>
      </c>
      <c r="H1687" t="s">
        <v>143</v>
      </c>
      <c r="I1687" t="s">
        <v>135</v>
      </c>
      <c r="J1687" t="s">
        <v>136</v>
      </c>
      <c r="K1687" t="s">
        <v>137</v>
      </c>
      <c r="L1687" t="s">
        <v>5111</v>
      </c>
      <c r="M1687" t="s">
        <v>5112</v>
      </c>
      <c r="N1687">
        <v>0.653888888</v>
      </c>
      <c r="O1687">
        <v>0</v>
      </c>
      <c r="P1687">
        <v>1705</v>
      </c>
      <c r="Q1687">
        <v>0</v>
      </c>
      <c r="R1687">
        <v>16</v>
      </c>
      <c r="S1687">
        <v>9</v>
      </c>
      <c r="T1687">
        <v>169</v>
      </c>
      <c r="U1687">
        <v>17</v>
      </c>
      <c r="V1687">
        <v>4</v>
      </c>
      <c r="W1687">
        <v>0</v>
      </c>
      <c r="X1687">
        <v>229.62376628675736</v>
      </c>
      <c r="Y1687">
        <v>0</v>
      </c>
      <c r="Z1687">
        <v>1.7836564772540993</v>
      </c>
      <c r="AA1687">
        <v>273.03497224848149</v>
      </c>
      <c r="AB1687">
        <v>68.817328494523707</v>
      </c>
      <c r="AC1687">
        <v>3157.2829136037712</v>
      </c>
      <c r="AD1687">
        <v>31.580894834802827</v>
      </c>
      <c r="AE1687">
        <v>3762.1235319455905</v>
      </c>
    </row>
    <row r="1688" spans="1:31" x14ac:dyDescent="0.25">
      <c r="A1688">
        <v>2135871</v>
      </c>
      <c r="B1688">
        <v>1</v>
      </c>
      <c r="C1688" t="s">
        <v>81</v>
      </c>
      <c r="D1688" t="s">
        <v>120</v>
      </c>
      <c r="E1688" t="s">
        <v>146</v>
      </c>
      <c r="F1688" t="s">
        <v>5113</v>
      </c>
      <c r="G1688" t="s">
        <v>142</v>
      </c>
      <c r="H1688" t="s">
        <v>143</v>
      </c>
      <c r="I1688" t="s">
        <v>135</v>
      </c>
      <c r="J1688" t="s">
        <v>136</v>
      </c>
      <c r="K1688" t="s">
        <v>137</v>
      </c>
      <c r="L1688" t="s">
        <v>5114</v>
      </c>
      <c r="M1688" t="s">
        <v>5115</v>
      </c>
      <c r="N1688">
        <v>2.8647222220000002</v>
      </c>
      <c r="O1688">
        <v>1</v>
      </c>
      <c r="P1688">
        <v>375</v>
      </c>
      <c r="Q1688">
        <v>15</v>
      </c>
      <c r="R1688">
        <v>13</v>
      </c>
      <c r="S1688">
        <v>1</v>
      </c>
      <c r="T1688">
        <v>29</v>
      </c>
      <c r="U1688">
        <v>0</v>
      </c>
      <c r="V1688">
        <v>0</v>
      </c>
      <c r="W1688">
        <v>0.35752896927220001</v>
      </c>
      <c r="X1688">
        <v>155.41339833438806</v>
      </c>
      <c r="Y1688">
        <v>11.122330260659288</v>
      </c>
      <c r="Z1688">
        <v>4.8661326365335169</v>
      </c>
      <c r="AA1688">
        <v>4.1950943903294009</v>
      </c>
      <c r="AB1688">
        <v>24.37964299623663</v>
      </c>
      <c r="AC1688">
        <v>0</v>
      </c>
      <c r="AD1688">
        <v>0</v>
      </c>
      <c r="AE1688">
        <v>200.33412758741909</v>
      </c>
    </row>
    <row r="1689" spans="1:31" x14ac:dyDescent="0.25">
      <c r="A1689">
        <v>2135908</v>
      </c>
      <c r="B1689">
        <v>1</v>
      </c>
      <c r="C1689" t="s">
        <v>80</v>
      </c>
      <c r="D1689" t="s">
        <v>98</v>
      </c>
      <c r="E1689" t="s">
        <v>131</v>
      </c>
      <c r="F1689" t="s">
        <v>5116</v>
      </c>
      <c r="G1689" t="s">
        <v>171</v>
      </c>
      <c r="H1689" t="s">
        <v>134</v>
      </c>
      <c r="I1689" t="s">
        <v>135</v>
      </c>
      <c r="J1689" t="s">
        <v>136</v>
      </c>
      <c r="K1689" t="s">
        <v>137</v>
      </c>
      <c r="L1689" t="s">
        <v>5117</v>
      </c>
      <c r="M1689" t="s">
        <v>5118</v>
      </c>
      <c r="N1689">
        <v>1.8447222219999999</v>
      </c>
      <c r="O1689">
        <v>0</v>
      </c>
      <c r="P1689">
        <v>1</v>
      </c>
      <c r="Q1689">
        <v>0</v>
      </c>
      <c r="R1689">
        <v>1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2.5349374553474497</v>
      </c>
      <c r="Y1689">
        <v>0</v>
      </c>
      <c r="Z1689">
        <v>1.0908655713968751</v>
      </c>
      <c r="AA1689">
        <v>0</v>
      </c>
      <c r="AB1689">
        <v>0</v>
      </c>
      <c r="AC1689">
        <v>0</v>
      </c>
      <c r="AD1689">
        <v>0</v>
      </c>
      <c r="AE1689">
        <v>3.6258030267443249</v>
      </c>
    </row>
    <row r="1690" spans="1:31" x14ac:dyDescent="0.25">
      <c r="A1690">
        <v>2136051</v>
      </c>
      <c r="B1690">
        <v>1</v>
      </c>
      <c r="C1690" t="s">
        <v>80</v>
      </c>
      <c r="D1690" t="s">
        <v>100</v>
      </c>
      <c r="E1690" t="s">
        <v>146</v>
      </c>
      <c r="F1690" t="s">
        <v>5119</v>
      </c>
      <c r="G1690" t="s">
        <v>167</v>
      </c>
      <c r="H1690" t="s">
        <v>143</v>
      </c>
      <c r="I1690" t="s">
        <v>135</v>
      </c>
      <c r="J1690" t="s">
        <v>136</v>
      </c>
      <c r="K1690" t="s">
        <v>137</v>
      </c>
      <c r="L1690" t="s">
        <v>5120</v>
      </c>
      <c r="M1690" t="s">
        <v>5121</v>
      </c>
      <c r="N1690">
        <v>2.5044444440000002</v>
      </c>
      <c r="O1690">
        <v>0</v>
      </c>
      <c r="P1690">
        <v>13</v>
      </c>
      <c r="Q1690">
        <v>0</v>
      </c>
      <c r="R1690">
        <v>21</v>
      </c>
      <c r="S1690">
        <v>0</v>
      </c>
      <c r="T1690">
        <v>11</v>
      </c>
      <c r="U1690">
        <v>0</v>
      </c>
      <c r="V1690">
        <v>0</v>
      </c>
      <c r="W1690">
        <v>0</v>
      </c>
      <c r="X1690">
        <v>11.641955699276936</v>
      </c>
      <c r="Y1690">
        <v>0</v>
      </c>
      <c r="Z1690">
        <v>15.348305353503322</v>
      </c>
      <c r="AA1690">
        <v>0</v>
      </c>
      <c r="AB1690">
        <v>5.9673782630979169</v>
      </c>
      <c r="AC1690">
        <v>0</v>
      </c>
      <c r="AD1690">
        <v>0</v>
      </c>
      <c r="AE1690">
        <v>32.957639315878176</v>
      </c>
    </row>
    <row r="1691" spans="1:31" x14ac:dyDescent="0.25">
      <c r="A1691">
        <v>2135659</v>
      </c>
      <c r="B1691">
        <v>1</v>
      </c>
      <c r="C1691" t="s">
        <v>80</v>
      </c>
      <c r="D1691" t="s">
        <v>96</v>
      </c>
      <c r="E1691" t="s">
        <v>174</v>
      </c>
      <c r="F1691" t="s">
        <v>5122</v>
      </c>
      <c r="G1691" t="s">
        <v>163</v>
      </c>
      <c r="H1691" t="s">
        <v>134</v>
      </c>
      <c r="I1691" t="s">
        <v>135</v>
      </c>
      <c r="J1691" t="s">
        <v>136</v>
      </c>
      <c r="K1691" t="s">
        <v>137</v>
      </c>
      <c r="L1691" t="s">
        <v>5123</v>
      </c>
      <c r="M1691" t="s">
        <v>5124</v>
      </c>
      <c r="N1691">
        <v>2.1316666660000001</v>
      </c>
      <c r="O1691">
        <v>0</v>
      </c>
      <c r="P1691">
        <v>27</v>
      </c>
      <c r="Q1691">
        <v>0</v>
      </c>
      <c r="R1691">
        <v>0</v>
      </c>
      <c r="S1691">
        <v>0</v>
      </c>
      <c r="T1691">
        <v>1</v>
      </c>
      <c r="U1691">
        <v>0</v>
      </c>
      <c r="V1691">
        <v>0</v>
      </c>
      <c r="W1691">
        <v>0</v>
      </c>
      <c r="X1691">
        <v>18.519399519088964</v>
      </c>
      <c r="Y1691">
        <v>0</v>
      </c>
      <c r="Z1691">
        <v>0</v>
      </c>
      <c r="AA1691">
        <v>0</v>
      </c>
      <c r="AB1691">
        <v>13.9236411730845</v>
      </c>
      <c r="AC1691">
        <v>0</v>
      </c>
      <c r="AD1691">
        <v>0</v>
      </c>
      <c r="AE1691">
        <v>32.443040692173462</v>
      </c>
    </row>
    <row r="1692" spans="1:31" x14ac:dyDescent="0.25">
      <c r="A1692">
        <v>2135616</v>
      </c>
      <c r="B1692">
        <v>1</v>
      </c>
      <c r="C1692" t="s">
        <v>80</v>
      </c>
      <c r="D1692" t="s">
        <v>104</v>
      </c>
      <c r="E1692" t="s">
        <v>140</v>
      </c>
      <c r="F1692" t="s">
        <v>5125</v>
      </c>
      <c r="G1692" t="s">
        <v>142</v>
      </c>
      <c r="H1692" t="s">
        <v>143</v>
      </c>
      <c r="I1692" t="s">
        <v>135</v>
      </c>
      <c r="J1692" t="s">
        <v>136</v>
      </c>
      <c r="K1692" t="s">
        <v>137</v>
      </c>
      <c r="L1692" t="s">
        <v>5126</v>
      </c>
      <c r="M1692" t="s">
        <v>5127</v>
      </c>
      <c r="N1692">
        <v>2.659444444</v>
      </c>
      <c r="O1692">
        <v>7</v>
      </c>
      <c r="P1692">
        <v>90</v>
      </c>
      <c r="Q1692">
        <v>42</v>
      </c>
      <c r="R1692">
        <v>94</v>
      </c>
      <c r="S1692">
        <v>19</v>
      </c>
      <c r="T1692">
        <v>27</v>
      </c>
      <c r="U1692">
        <v>0</v>
      </c>
      <c r="V1692">
        <v>0</v>
      </c>
      <c r="W1692">
        <v>10.731763090311318</v>
      </c>
      <c r="X1692">
        <v>39.755385531065144</v>
      </c>
      <c r="Y1692">
        <v>209.48046620835473</v>
      </c>
      <c r="Z1692">
        <v>82.37965882705106</v>
      </c>
      <c r="AA1692">
        <v>351.6415200569794</v>
      </c>
      <c r="AB1692">
        <v>18.251259824702512</v>
      </c>
      <c r="AC1692">
        <v>0</v>
      </c>
      <c r="AD1692">
        <v>0</v>
      </c>
      <c r="AE1692">
        <v>712.24005353846417</v>
      </c>
    </row>
    <row r="1693" spans="1:31" x14ac:dyDescent="0.25">
      <c r="A1693">
        <v>2135593</v>
      </c>
      <c r="B1693">
        <v>1</v>
      </c>
      <c r="C1693" t="s">
        <v>81</v>
      </c>
      <c r="D1693" t="s">
        <v>114</v>
      </c>
      <c r="E1693" t="s">
        <v>146</v>
      </c>
      <c r="F1693" t="s">
        <v>5128</v>
      </c>
      <c r="G1693" t="s">
        <v>142</v>
      </c>
      <c r="H1693" t="s">
        <v>143</v>
      </c>
      <c r="I1693" t="s">
        <v>148</v>
      </c>
      <c r="J1693" t="s">
        <v>136</v>
      </c>
      <c r="K1693" t="s">
        <v>137</v>
      </c>
      <c r="L1693" t="s">
        <v>5129</v>
      </c>
      <c r="M1693" t="s">
        <v>5130</v>
      </c>
      <c r="N1693">
        <v>7.4999999999999997E-3</v>
      </c>
      <c r="O1693">
        <v>0</v>
      </c>
      <c r="P1693">
        <v>286</v>
      </c>
      <c r="Q1693">
        <v>2</v>
      </c>
      <c r="R1693">
        <v>1</v>
      </c>
      <c r="S1693">
        <v>0</v>
      </c>
      <c r="T1693">
        <v>28</v>
      </c>
      <c r="U1693">
        <v>0</v>
      </c>
      <c r="V1693">
        <v>0</v>
      </c>
      <c r="W1693">
        <v>0</v>
      </c>
      <c r="X1693">
        <v>0.23097858018344997</v>
      </c>
      <c r="Y1693">
        <v>3.6236675421000004E-3</v>
      </c>
      <c r="Z1693">
        <v>1.0589653499999999E-4</v>
      </c>
      <c r="AA1693">
        <v>0</v>
      </c>
      <c r="AB1693">
        <v>5.0913572427900011E-2</v>
      </c>
      <c r="AC1693">
        <v>0</v>
      </c>
      <c r="AD1693">
        <v>0</v>
      </c>
      <c r="AE1693">
        <v>0.28562171668844999</v>
      </c>
    </row>
    <row r="1694" spans="1:31" x14ac:dyDescent="0.25">
      <c r="A1694">
        <v>2135808</v>
      </c>
      <c r="B1694">
        <v>1</v>
      </c>
      <c r="C1694" t="s">
        <v>80</v>
      </c>
      <c r="D1694" t="s">
        <v>92</v>
      </c>
      <c r="E1694" t="s">
        <v>131</v>
      </c>
      <c r="F1694" t="s">
        <v>5131</v>
      </c>
      <c r="G1694" t="s">
        <v>171</v>
      </c>
      <c r="H1694" t="s">
        <v>134</v>
      </c>
      <c r="I1694" t="s">
        <v>135</v>
      </c>
      <c r="J1694" t="s">
        <v>136</v>
      </c>
      <c r="K1694" t="s">
        <v>137</v>
      </c>
      <c r="L1694" t="s">
        <v>5132</v>
      </c>
      <c r="M1694" t="s">
        <v>5133</v>
      </c>
      <c r="N1694">
        <v>1.676666666</v>
      </c>
      <c r="O1694">
        <v>0</v>
      </c>
      <c r="P1694">
        <v>1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0.77698787668216662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0.77698787668216662</v>
      </c>
    </row>
    <row r="1695" spans="1:31" x14ac:dyDescent="0.25">
      <c r="A1695">
        <v>2135994</v>
      </c>
      <c r="B1695">
        <v>1</v>
      </c>
      <c r="C1695" t="s">
        <v>80</v>
      </c>
      <c r="D1695" t="s">
        <v>108</v>
      </c>
      <c r="E1695" t="s">
        <v>131</v>
      </c>
      <c r="F1695" t="s">
        <v>5134</v>
      </c>
      <c r="G1695" t="s">
        <v>152</v>
      </c>
      <c r="H1695" t="s">
        <v>134</v>
      </c>
      <c r="I1695" t="s">
        <v>135</v>
      </c>
      <c r="J1695" t="s">
        <v>136</v>
      </c>
      <c r="K1695" t="s">
        <v>137</v>
      </c>
      <c r="L1695" t="s">
        <v>5135</v>
      </c>
      <c r="M1695" t="s">
        <v>5136</v>
      </c>
      <c r="N1695">
        <v>4.5669444439999998</v>
      </c>
      <c r="O1695">
        <v>0</v>
      </c>
      <c r="P1695">
        <v>4</v>
      </c>
      <c r="Q1695">
        <v>0</v>
      </c>
      <c r="R1695">
        <v>0</v>
      </c>
      <c r="S1695">
        <v>0</v>
      </c>
      <c r="T1695">
        <v>2</v>
      </c>
      <c r="U1695">
        <v>0</v>
      </c>
      <c r="V1695">
        <v>0</v>
      </c>
      <c r="W1695">
        <v>0</v>
      </c>
      <c r="X1695">
        <v>5.0220662964239997</v>
      </c>
      <c r="Y1695">
        <v>0</v>
      </c>
      <c r="Z1695">
        <v>0</v>
      </c>
      <c r="AA1695">
        <v>0</v>
      </c>
      <c r="AB1695">
        <v>0.88546353727860017</v>
      </c>
      <c r="AC1695">
        <v>0</v>
      </c>
      <c r="AD1695">
        <v>0</v>
      </c>
      <c r="AE1695">
        <v>5.9075298337025997</v>
      </c>
    </row>
    <row r="1696" spans="1:31" x14ac:dyDescent="0.25">
      <c r="A1696">
        <v>2135971</v>
      </c>
      <c r="B1696">
        <v>1</v>
      </c>
      <c r="C1696" t="s">
        <v>80</v>
      </c>
      <c r="D1696" t="s">
        <v>100</v>
      </c>
      <c r="E1696" t="s">
        <v>140</v>
      </c>
      <c r="F1696" t="s">
        <v>5137</v>
      </c>
      <c r="G1696" t="s">
        <v>142</v>
      </c>
      <c r="H1696" t="s">
        <v>143</v>
      </c>
      <c r="I1696" t="s">
        <v>135</v>
      </c>
      <c r="J1696" t="s">
        <v>136</v>
      </c>
      <c r="K1696" t="s">
        <v>137</v>
      </c>
      <c r="L1696" t="s">
        <v>5138</v>
      </c>
      <c r="M1696" t="s">
        <v>5139</v>
      </c>
      <c r="N1696">
        <v>0.18555555500000001</v>
      </c>
      <c r="O1696">
        <v>4</v>
      </c>
      <c r="P1696">
        <v>840</v>
      </c>
      <c r="Q1696">
        <v>23</v>
      </c>
      <c r="R1696">
        <v>348</v>
      </c>
      <c r="S1696">
        <v>12</v>
      </c>
      <c r="T1696">
        <v>137</v>
      </c>
      <c r="U1696">
        <v>1</v>
      </c>
      <c r="V1696">
        <v>1</v>
      </c>
      <c r="W1696">
        <v>0.42663964707519997</v>
      </c>
      <c r="X1696">
        <v>42.153505762946658</v>
      </c>
      <c r="Y1696">
        <v>2.6279298916674665</v>
      </c>
      <c r="Z1696">
        <v>20.581688979271942</v>
      </c>
      <c r="AA1696">
        <v>47.764117893057374</v>
      </c>
      <c r="AB1696">
        <v>14.33669932714759</v>
      </c>
      <c r="AC1696">
        <v>0</v>
      </c>
      <c r="AD1696">
        <v>0.10967818199360001</v>
      </c>
      <c r="AE1696">
        <v>128.00025968315981</v>
      </c>
    </row>
    <row r="1697" spans="1:31" x14ac:dyDescent="0.25">
      <c r="A1697">
        <v>2135948</v>
      </c>
      <c r="B1697">
        <v>1</v>
      </c>
      <c r="C1697" t="s">
        <v>80</v>
      </c>
      <c r="D1697" t="s">
        <v>101</v>
      </c>
      <c r="E1697" t="s">
        <v>146</v>
      </c>
      <c r="F1697" t="s">
        <v>5140</v>
      </c>
      <c r="G1697" t="s">
        <v>167</v>
      </c>
      <c r="H1697" t="s">
        <v>143</v>
      </c>
      <c r="I1697" t="s">
        <v>135</v>
      </c>
      <c r="J1697" t="s">
        <v>136</v>
      </c>
      <c r="K1697" t="s">
        <v>137</v>
      </c>
      <c r="L1697" t="s">
        <v>5141</v>
      </c>
      <c r="M1697" t="s">
        <v>5142</v>
      </c>
      <c r="N1697">
        <v>2.437777777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455.52987466259538</v>
      </c>
      <c r="AD1697">
        <v>0</v>
      </c>
      <c r="AE1697">
        <v>455.52987466259538</v>
      </c>
    </row>
    <row r="1698" spans="1:31" x14ac:dyDescent="0.25">
      <c r="A1698">
        <v>2135848</v>
      </c>
      <c r="B1698">
        <v>1</v>
      </c>
      <c r="C1698" t="s">
        <v>81</v>
      </c>
      <c r="D1698" t="s">
        <v>114</v>
      </c>
      <c r="E1698" t="s">
        <v>174</v>
      </c>
      <c r="F1698" t="s">
        <v>5143</v>
      </c>
      <c r="G1698" t="s">
        <v>187</v>
      </c>
      <c r="H1698" t="s">
        <v>134</v>
      </c>
      <c r="I1698" t="s">
        <v>135</v>
      </c>
      <c r="J1698" t="s">
        <v>136</v>
      </c>
      <c r="K1698" t="s">
        <v>137</v>
      </c>
      <c r="L1698" t="s">
        <v>5144</v>
      </c>
      <c r="M1698" t="s">
        <v>5145</v>
      </c>
      <c r="N1698">
        <v>1.760277777</v>
      </c>
      <c r="O1698">
        <v>0</v>
      </c>
      <c r="P1698">
        <v>2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0.24945751500515834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0.24945751500515834</v>
      </c>
    </row>
    <row r="1699" spans="1:31" x14ac:dyDescent="0.25">
      <c r="A1699">
        <v>2135785</v>
      </c>
      <c r="B1699">
        <v>1</v>
      </c>
      <c r="C1699" t="s">
        <v>80</v>
      </c>
      <c r="D1699" t="s">
        <v>99</v>
      </c>
      <c r="E1699" t="s">
        <v>161</v>
      </c>
      <c r="F1699" t="s">
        <v>5146</v>
      </c>
      <c r="G1699" t="s">
        <v>538</v>
      </c>
      <c r="H1699" t="s">
        <v>134</v>
      </c>
      <c r="I1699" t="s">
        <v>135</v>
      </c>
      <c r="J1699" t="s">
        <v>136</v>
      </c>
      <c r="K1699" t="s">
        <v>236</v>
      </c>
      <c r="L1699" t="s">
        <v>5147</v>
      </c>
      <c r="M1699" t="s">
        <v>5148</v>
      </c>
      <c r="N1699">
        <v>5.0623933330000002</v>
      </c>
      <c r="O1699">
        <v>0</v>
      </c>
      <c r="P1699">
        <v>53</v>
      </c>
      <c r="Q1699">
        <v>0</v>
      </c>
      <c r="R1699">
        <v>0</v>
      </c>
      <c r="S1699">
        <v>0</v>
      </c>
      <c r="T1699">
        <v>3</v>
      </c>
      <c r="U1699">
        <v>0</v>
      </c>
      <c r="V1699">
        <v>0</v>
      </c>
      <c r="W1699">
        <v>0</v>
      </c>
      <c r="X1699">
        <v>43.171455713462102</v>
      </c>
      <c r="Y1699">
        <v>0</v>
      </c>
      <c r="Z1699">
        <v>0</v>
      </c>
      <c r="AA1699">
        <v>0</v>
      </c>
      <c r="AB1699">
        <v>1.5541430909703</v>
      </c>
      <c r="AC1699">
        <v>0</v>
      </c>
      <c r="AD1699">
        <v>0</v>
      </c>
      <c r="AE1699">
        <v>44.725598804432401</v>
      </c>
    </row>
    <row r="1700" spans="1:31" x14ac:dyDescent="0.25">
      <c r="A1700">
        <v>2136034</v>
      </c>
      <c r="B1700">
        <v>1</v>
      </c>
      <c r="C1700" t="s">
        <v>80</v>
      </c>
      <c r="D1700" t="s">
        <v>83</v>
      </c>
      <c r="E1700" t="s">
        <v>174</v>
      </c>
      <c r="F1700" t="s">
        <v>5149</v>
      </c>
      <c r="G1700" t="s">
        <v>187</v>
      </c>
      <c r="H1700" t="s">
        <v>134</v>
      </c>
      <c r="I1700" t="s">
        <v>135</v>
      </c>
      <c r="J1700" t="s">
        <v>136</v>
      </c>
      <c r="K1700" t="s">
        <v>137</v>
      </c>
      <c r="L1700" t="s">
        <v>5150</v>
      </c>
      <c r="M1700" t="s">
        <v>5151</v>
      </c>
      <c r="N1700">
        <v>7.1694444439999998</v>
      </c>
      <c r="O1700">
        <v>0</v>
      </c>
      <c r="P1700">
        <v>14</v>
      </c>
      <c r="Q1700">
        <v>0</v>
      </c>
      <c r="R1700">
        <v>3</v>
      </c>
      <c r="S1700">
        <v>0</v>
      </c>
      <c r="T1700">
        <v>3</v>
      </c>
      <c r="U1700">
        <v>0</v>
      </c>
      <c r="V1700">
        <v>0</v>
      </c>
      <c r="W1700">
        <v>0</v>
      </c>
      <c r="X1700">
        <v>27.018898573898397</v>
      </c>
      <c r="Y1700">
        <v>0</v>
      </c>
      <c r="Z1700">
        <v>8.5205410545459745</v>
      </c>
      <c r="AA1700">
        <v>0</v>
      </c>
      <c r="AB1700">
        <v>24.52296795033379</v>
      </c>
      <c r="AC1700">
        <v>0</v>
      </c>
      <c r="AD1700">
        <v>0</v>
      </c>
      <c r="AE1700">
        <v>60.062407578778163</v>
      </c>
    </row>
    <row r="1701" spans="1:31" x14ac:dyDescent="0.25">
      <c r="A1701">
        <v>2135739</v>
      </c>
      <c r="B1701">
        <v>1</v>
      </c>
      <c r="C1701" t="s">
        <v>81</v>
      </c>
      <c r="D1701" t="s">
        <v>128</v>
      </c>
      <c r="E1701" t="s">
        <v>131</v>
      </c>
      <c r="F1701" t="s">
        <v>5152</v>
      </c>
      <c r="G1701" t="s">
        <v>300</v>
      </c>
      <c r="H1701" t="s">
        <v>134</v>
      </c>
      <c r="I1701" t="s">
        <v>135</v>
      </c>
      <c r="J1701" t="s">
        <v>3</v>
      </c>
      <c r="K1701" t="s">
        <v>137</v>
      </c>
      <c r="L1701" t="s">
        <v>5153</v>
      </c>
      <c r="M1701" t="s">
        <v>5154</v>
      </c>
      <c r="N1701">
        <v>0.95</v>
      </c>
      <c r="O1701">
        <v>0</v>
      </c>
      <c r="P1701">
        <v>7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1.3562930318985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1.3562930318985</v>
      </c>
    </row>
    <row r="1702" spans="1:31" x14ac:dyDescent="0.25">
      <c r="A1702">
        <v>2135699</v>
      </c>
      <c r="B1702">
        <v>1</v>
      </c>
      <c r="C1702" t="s">
        <v>80</v>
      </c>
      <c r="D1702" t="s">
        <v>108</v>
      </c>
      <c r="E1702" t="s">
        <v>131</v>
      </c>
      <c r="F1702" t="s">
        <v>5155</v>
      </c>
      <c r="G1702" t="s">
        <v>152</v>
      </c>
      <c r="H1702" t="s">
        <v>134</v>
      </c>
      <c r="I1702" t="s">
        <v>135</v>
      </c>
      <c r="J1702" t="s">
        <v>136</v>
      </c>
      <c r="K1702" t="s">
        <v>137</v>
      </c>
      <c r="L1702" t="s">
        <v>5156</v>
      </c>
      <c r="M1702" t="s">
        <v>5157</v>
      </c>
      <c r="N1702">
        <v>0.895277777</v>
      </c>
      <c r="O1702">
        <v>0</v>
      </c>
      <c r="P1702">
        <v>1</v>
      </c>
      <c r="Q1702">
        <v>0</v>
      </c>
      <c r="R1702">
        <v>0</v>
      </c>
      <c r="S1702">
        <v>0</v>
      </c>
      <c r="T1702">
        <v>1</v>
      </c>
      <c r="U1702">
        <v>0</v>
      </c>
      <c r="V1702">
        <v>0</v>
      </c>
      <c r="W1702">
        <v>0</v>
      </c>
      <c r="X1702">
        <v>0.16004639480362504</v>
      </c>
      <c r="Y1702">
        <v>0</v>
      </c>
      <c r="Z1702">
        <v>0</v>
      </c>
      <c r="AA1702">
        <v>0</v>
      </c>
      <c r="AB1702">
        <v>0.18935686363742499</v>
      </c>
      <c r="AC1702">
        <v>0</v>
      </c>
      <c r="AD1702">
        <v>0</v>
      </c>
      <c r="AE1702">
        <v>0.34940325844105002</v>
      </c>
    </row>
    <row r="1703" spans="1:31" x14ac:dyDescent="0.25">
      <c r="A1703">
        <v>2136031</v>
      </c>
      <c r="B1703">
        <v>1</v>
      </c>
      <c r="C1703" t="s">
        <v>80</v>
      </c>
      <c r="D1703" t="s">
        <v>99</v>
      </c>
      <c r="E1703" t="s">
        <v>131</v>
      </c>
      <c r="F1703" t="s">
        <v>5158</v>
      </c>
      <c r="G1703" t="s">
        <v>152</v>
      </c>
      <c r="H1703" t="s">
        <v>134</v>
      </c>
      <c r="I1703" t="s">
        <v>135</v>
      </c>
      <c r="J1703" t="s">
        <v>136</v>
      </c>
      <c r="K1703" t="s">
        <v>137</v>
      </c>
      <c r="L1703" t="s">
        <v>5159</v>
      </c>
      <c r="M1703" t="s">
        <v>5160</v>
      </c>
      <c r="N1703">
        <v>1.460555555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1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0.12034133589408334</v>
      </c>
      <c r="AC1703">
        <v>0</v>
      </c>
      <c r="AD1703">
        <v>0</v>
      </c>
      <c r="AE1703">
        <v>0.12034133589408334</v>
      </c>
    </row>
    <row r="1704" spans="1:31" x14ac:dyDescent="0.25">
      <c r="A1704">
        <v>2135868</v>
      </c>
      <c r="B1704">
        <v>1</v>
      </c>
      <c r="C1704" t="s">
        <v>80</v>
      </c>
      <c r="D1704" t="s">
        <v>106</v>
      </c>
      <c r="E1704" t="s">
        <v>131</v>
      </c>
      <c r="F1704" t="s">
        <v>5161</v>
      </c>
      <c r="G1704" t="s">
        <v>231</v>
      </c>
      <c r="H1704" t="s">
        <v>134</v>
      </c>
      <c r="I1704" t="s">
        <v>135</v>
      </c>
      <c r="J1704" t="s">
        <v>136</v>
      </c>
      <c r="K1704" t="s">
        <v>137</v>
      </c>
      <c r="L1704" t="s">
        <v>5162</v>
      </c>
      <c r="M1704" t="s">
        <v>5163</v>
      </c>
      <c r="N1704">
        <v>3.6311111110000001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3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16.942772775946118</v>
      </c>
      <c r="AC1704">
        <v>0</v>
      </c>
      <c r="AD1704">
        <v>0</v>
      </c>
      <c r="AE1704">
        <v>16.942772775946118</v>
      </c>
    </row>
    <row r="1705" spans="1:31" x14ac:dyDescent="0.25">
      <c r="A1705">
        <v>2135656</v>
      </c>
      <c r="B1705">
        <v>1</v>
      </c>
      <c r="C1705" t="s">
        <v>80</v>
      </c>
      <c r="D1705" t="s">
        <v>102</v>
      </c>
      <c r="E1705" t="s">
        <v>146</v>
      </c>
      <c r="F1705" t="s">
        <v>5164</v>
      </c>
      <c r="G1705" t="s">
        <v>142</v>
      </c>
      <c r="H1705" t="s">
        <v>143</v>
      </c>
      <c r="I1705" t="s">
        <v>135</v>
      </c>
      <c r="J1705" t="s">
        <v>136</v>
      </c>
      <c r="K1705" t="s">
        <v>137</v>
      </c>
      <c r="L1705" t="s">
        <v>5165</v>
      </c>
      <c r="M1705" t="s">
        <v>5166</v>
      </c>
      <c r="N1705">
        <v>0.94</v>
      </c>
      <c r="O1705">
        <v>0</v>
      </c>
      <c r="P1705">
        <v>10</v>
      </c>
      <c r="Q1705">
        <v>3</v>
      </c>
      <c r="R1705">
        <v>129</v>
      </c>
      <c r="S1705">
        <v>0</v>
      </c>
      <c r="T1705">
        <v>22</v>
      </c>
      <c r="U1705">
        <v>0</v>
      </c>
      <c r="V1705">
        <v>0</v>
      </c>
      <c r="W1705">
        <v>0</v>
      </c>
      <c r="X1705">
        <v>0.85099378291897487</v>
      </c>
      <c r="Y1705">
        <v>0.34650274418400001</v>
      </c>
      <c r="Z1705">
        <v>9.4412263962753755</v>
      </c>
      <c r="AA1705">
        <v>0</v>
      </c>
      <c r="AB1705">
        <v>2.8528031752288752</v>
      </c>
      <c r="AC1705">
        <v>0</v>
      </c>
      <c r="AD1705">
        <v>0</v>
      </c>
      <c r="AE1705">
        <v>13.491526098607226</v>
      </c>
    </row>
    <row r="1706" spans="1:31" x14ac:dyDescent="0.25">
      <c r="A1706">
        <v>2135556</v>
      </c>
      <c r="B1706">
        <v>1</v>
      </c>
      <c r="C1706" t="s">
        <v>80</v>
      </c>
      <c r="D1706" t="s">
        <v>105</v>
      </c>
      <c r="E1706" t="s">
        <v>140</v>
      </c>
      <c r="F1706" t="s">
        <v>5167</v>
      </c>
      <c r="G1706" t="s">
        <v>142</v>
      </c>
      <c r="H1706" t="s">
        <v>143</v>
      </c>
      <c r="I1706" t="s">
        <v>135</v>
      </c>
      <c r="J1706" t="s">
        <v>136</v>
      </c>
      <c r="K1706" t="s">
        <v>137</v>
      </c>
      <c r="L1706" t="s">
        <v>5168</v>
      </c>
      <c r="M1706" t="s">
        <v>5169</v>
      </c>
      <c r="N1706">
        <v>0.66722222200000003</v>
      </c>
      <c r="O1706">
        <v>0</v>
      </c>
      <c r="P1706">
        <v>279</v>
      </c>
      <c r="Q1706">
        <v>1</v>
      </c>
      <c r="R1706">
        <v>14</v>
      </c>
      <c r="S1706">
        <v>14</v>
      </c>
      <c r="T1706">
        <v>50</v>
      </c>
      <c r="U1706">
        <v>3</v>
      </c>
      <c r="V1706">
        <v>0</v>
      </c>
      <c r="W1706">
        <v>0</v>
      </c>
      <c r="X1706">
        <v>39.140620867141223</v>
      </c>
      <c r="Y1706">
        <v>0.61673552726076675</v>
      </c>
      <c r="Z1706">
        <v>5.2407262543557023</v>
      </c>
      <c r="AA1706">
        <v>53.510695442538008</v>
      </c>
      <c r="AB1706">
        <v>24.494723648205468</v>
      </c>
      <c r="AC1706">
        <v>29.916883447331202</v>
      </c>
      <c r="AD1706">
        <v>0</v>
      </c>
      <c r="AE1706">
        <v>152.92038518683236</v>
      </c>
    </row>
    <row r="1707" spans="1:31" x14ac:dyDescent="0.25">
      <c r="A1707">
        <v>2135719</v>
      </c>
      <c r="B1707">
        <v>1</v>
      </c>
      <c r="C1707" t="s">
        <v>80</v>
      </c>
      <c r="D1707" t="s">
        <v>88</v>
      </c>
      <c r="E1707" t="s">
        <v>206</v>
      </c>
      <c r="F1707" t="s">
        <v>5170</v>
      </c>
      <c r="G1707" t="s">
        <v>187</v>
      </c>
      <c r="H1707" t="s">
        <v>134</v>
      </c>
      <c r="I1707" t="s">
        <v>135</v>
      </c>
      <c r="J1707" t="s">
        <v>136</v>
      </c>
      <c r="K1707" t="s">
        <v>137</v>
      </c>
      <c r="L1707" t="s">
        <v>5171</v>
      </c>
      <c r="M1707" t="s">
        <v>5172</v>
      </c>
      <c r="N1707">
        <v>1.0536111109999999</v>
      </c>
      <c r="O1707">
        <v>0</v>
      </c>
      <c r="P1707">
        <v>74</v>
      </c>
      <c r="Q1707">
        <v>0</v>
      </c>
      <c r="R1707">
        <v>0</v>
      </c>
      <c r="S1707">
        <v>0</v>
      </c>
      <c r="T1707">
        <v>3</v>
      </c>
      <c r="U1707">
        <v>0</v>
      </c>
      <c r="V1707">
        <v>0</v>
      </c>
      <c r="W1707">
        <v>0</v>
      </c>
      <c r="X1707">
        <v>19.331479697379407</v>
      </c>
      <c r="Y1707">
        <v>0</v>
      </c>
      <c r="Z1707">
        <v>0</v>
      </c>
      <c r="AA1707">
        <v>0</v>
      </c>
      <c r="AB1707">
        <v>3.2454454052078998</v>
      </c>
      <c r="AC1707">
        <v>0</v>
      </c>
      <c r="AD1707">
        <v>0</v>
      </c>
      <c r="AE1707">
        <v>22.576925102587307</v>
      </c>
    </row>
    <row r="1708" spans="1:31" x14ac:dyDescent="0.25">
      <c r="A1708">
        <v>2135968</v>
      </c>
      <c r="B1708">
        <v>1</v>
      </c>
      <c r="C1708" t="s">
        <v>80</v>
      </c>
      <c r="D1708" t="s">
        <v>82</v>
      </c>
      <c r="E1708" t="s">
        <v>131</v>
      </c>
      <c r="F1708" t="s">
        <v>5173</v>
      </c>
      <c r="G1708" t="s">
        <v>152</v>
      </c>
      <c r="H1708" t="s">
        <v>134</v>
      </c>
      <c r="I1708" t="s">
        <v>135</v>
      </c>
      <c r="J1708" t="s">
        <v>136</v>
      </c>
      <c r="K1708" t="s">
        <v>137</v>
      </c>
      <c r="L1708" t="s">
        <v>5174</v>
      </c>
      <c r="M1708" t="s">
        <v>5175</v>
      </c>
      <c r="N1708">
        <v>6.9630555550000004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2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20.540072193076888</v>
      </c>
      <c r="AC1708">
        <v>0</v>
      </c>
      <c r="AD1708">
        <v>0</v>
      </c>
      <c r="AE1708">
        <v>20.540072193076888</v>
      </c>
    </row>
    <row r="1709" spans="1:31" x14ac:dyDescent="0.25">
      <c r="A1709">
        <v>2135905</v>
      </c>
      <c r="B1709">
        <v>1</v>
      </c>
      <c r="C1709" t="s">
        <v>80</v>
      </c>
      <c r="D1709" t="s">
        <v>100</v>
      </c>
      <c r="E1709" t="s">
        <v>196</v>
      </c>
      <c r="F1709" t="s">
        <v>3977</v>
      </c>
      <c r="G1709" t="s">
        <v>142</v>
      </c>
      <c r="H1709" t="s">
        <v>143</v>
      </c>
      <c r="I1709" t="s">
        <v>135</v>
      </c>
      <c r="J1709" t="s">
        <v>136</v>
      </c>
      <c r="K1709" t="s">
        <v>137</v>
      </c>
      <c r="L1709" t="s">
        <v>5176</v>
      </c>
      <c r="M1709" t="s">
        <v>5177</v>
      </c>
      <c r="N1709">
        <v>0.71666666599999995</v>
      </c>
      <c r="O1709">
        <v>0</v>
      </c>
      <c r="P1709">
        <v>328</v>
      </c>
      <c r="Q1709">
        <v>8</v>
      </c>
      <c r="R1709">
        <v>32</v>
      </c>
      <c r="S1709">
        <v>1</v>
      </c>
      <c r="T1709">
        <v>26</v>
      </c>
      <c r="U1709">
        <v>0</v>
      </c>
      <c r="V1709">
        <v>0</v>
      </c>
      <c r="W1709">
        <v>0</v>
      </c>
      <c r="X1709">
        <v>56.155934302260029</v>
      </c>
      <c r="Y1709">
        <v>2.5369024347914997</v>
      </c>
      <c r="Z1709">
        <v>8.6649606803533317</v>
      </c>
      <c r="AA1709">
        <v>5.8687275273124992</v>
      </c>
      <c r="AB1709">
        <v>9.9843692718386681</v>
      </c>
      <c r="AC1709">
        <v>0</v>
      </c>
      <c r="AD1709">
        <v>0</v>
      </c>
      <c r="AE1709">
        <v>83.210894216556042</v>
      </c>
    </row>
    <row r="1710" spans="1:31" x14ac:dyDescent="0.25">
      <c r="A1710">
        <v>2136011</v>
      </c>
      <c r="B1710">
        <v>1</v>
      </c>
      <c r="C1710" t="s">
        <v>80</v>
      </c>
      <c r="D1710" t="s">
        <v>92</v>
      </c>
      <c r="E1710" t="s">
        <v>206</v>
      </c>
      <c r="F1710" t="s">
        <v>5178</v>
      </c>
      <c r="G1710" t="s">
        <v>246</v>
      </c>
      <c r="H1710" t="s">
        <v>134</v>
      </c>
      <c r="I1710" t="s">
        <v>135</v>
      </c>
      <c r="J1710" t="s">
        <v>136</v>
      </c>
      <c r="K1710" t="s">
        <v>137</v>
      </c>
      <c r="L1710" t="s">
        <v>5179</v>
      </c>
      <c r="M1710" t="s">
        <v>5180</v>
      </c>
      <c r="N1710">
        <v>2.7713888880000002</v>
      </c>
      <c r="O1710">
        <v>0</v>
      </c>
      <c r="P1710">
        <v>18</v>
      </c>
      <c r="Q1710">
        <v>0</v>
      </c>
      <c r="R1710">
        <v>0</v>
      </c>
      <c r="S1710">
        <v>0</v>
      </c>
      <c r="T1710">
        <v>1</v>
      </c>
      <c r="U1710">
        <v>0</v>
      </c>
      <c r="V1710">
        <v>0</v>
      </c>
      <c r="W1710">
        <v>0</v>
      </c>
      <c r="X1710">
        <v>11.742358151166624</v>
      </c>
      <c r="Y1710">
        <v>0</v>
      </c>
      <c r="Z1710">
        <v>0</v>
      </c>
      <c r="AA1710">
        <v>0</v>
      </c>
      <c r="AB1710">
        <v>0.14574805816666667</v>
      </c>
      <c r="AC1710">
        <v>0</v>
      </c>
      <c r="AD1710">
        <v>0</v>
      </c>
      <c r="AE1710">
        <v>11.888106209333291</v>
      </c>
    </row>
    <row r="1711" spans="1:31" x14ac:dyDescent="0.25">
      <c r="A1711">
        <v>2135762</v>
      </c>
      <c r="B1711">
        <v>1</v>
      </c>
      <c r="C1711" t="s">
        <v>80</v>
      </c>
      <c r="D1711" t="s">
        <v>94</v>
      </c>
      <c r="E1711" t="s">
        <v>131</v>
      </c>
      <c r="F1711" t="s">
        <v>5181</v>
      </c>
      <c r="G1711" t="s">
        <v>231</v>
      </c>
      <c r="H1711" t="s">
        <v>134</v>
      </c>
      <c r="I1711" t="s">
        <v>135</v>
      </c>
      <c r="J1711" t="s">
        <v>136</v>
      </c>
      <c r="K1711" t="s">
        <v>137</v>
      </c>
      <c r="L1711" t="s">
        <v>5182</v>
      </c>
      <c r="M1711" t="s">
        <v>5183</v>
      </c>
      <c r="N1711">
        <v>2.2913888880000002</v>
      </c>
      <c r="O1711">
        <v>0</v>
      </c>
      <c r="P1711">
        <v>0</v>
      </c>
      <c r="Q1711">
        <v>0</v>
      </c>
      <c r="R1711">
        <v>4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2.31146318086E-2</v>
      </c>
      <c r="AA1711">
        <v>0</v>
      </c>
      <c r="AB1711">
        <v>0</v>
      </c>
      <c r="AC1711">
        <v>0</v>
      </c>
      <c r="AD1711">
        <v>0</v>
      </c>
      <c r="AE1711">
        <v>2.31146318086E-2</v>
      </c>
    </row>
    <row r="1712" spans="1:31" x14ac:dyDescent="0.25">
      <c r="A1712">
        <v>2135619</v>
      </c>
      <c r="B1712">
        <v>1</v>
      </c>
      <c r="C1712" t="s">
        <v>80</v>
      </c>
      <c r="D1712" t="s">
        <v>100</v>
      </c>
      <c r="E1712" t="s">
        <v>196</v>
      </c>
      <c r="F1712" t="s">
        <v>4750</v>
      </c>
      <c r="G1712" t="s">
        <v>142</v>
      </c>
      <c r="H1712" t="s">
        <v>143</v>
      </c>
      <c r="I1712" t="s">
        <v>135</v>
      </c>
      <c r="J1712" t="s">
        <v>136</v>
      </c>
      <c r="K1712" t="s">
        <v>137</v>
      </c>
      <c r="L1712" t="s">
        <v>5184</v>
      </c>
      <c r="M1712" t="s">
        <v>5185</v>
      </c>
      <c r="N1712">
        <v>0.69916666599999999</v>
      </c>
      <c r="O1712">
        <v>0</v>
      </c>
      <c r="P1712">
        <v>2</v>
      </c>
      <c r="Q1712">
        <v>50</v>
      </c>
      <c r="R1712">
        <v>71</v>
      </c>
      <c r="S1712">
        <v>3</v>
      </c>
      <c r="T1712">
        <v>5</v>
      </c>
      <c r="U1712">
        <v>0</v>
      </c>
      <c r="V1712">
        <v>0</v>
      </c>
      <c r="W1712">
        <v>0</v>
      </c>
      <c r="X1712">
        <v>1.014672610409125</v>
      </c>
      <c r="Y1712">
        <v>58.927854980176001</v>
      </c>
      <c r="Z1712">
        <v>39.516092057235035</v>
      </c>
      <c r="AA1712">
        <v>57.39921203917725</v>
      </c>
      <c r="AB1712">
        <v>2.6837842483454337</v>
      </c>
      <c r="AC1712">
        <v>0</v>
      </c>
      <c r="AD1712">
        <v>0</v>
      </c>
      <c r="AE1712">
        <v>159.54161593534286</v>
      </c>
    </row>
    <row r="1713" spans="1:31" x14ac:dyDescent="0.25">
      <c r="A1713">
        <v>2136043</v>
      </c>
      <c r="B1713">
        <v>1</v>
      </c>
      <c r="C1713" t="s">
        <v>80</v>
      </c>
      <c r="D1713" t="s">
        <v>100</v>
      </c>
      <c r="E1713" t="s">
        <v>196</v>
      </c>
      <c r="F1713" t="s">
        <v>5186</v>
      </c>
      <c r="G1713" t="s">
        <v>142</v>
      </c>
      <c r="H1713" t="s">
        <v>143</v>
      </c>
      <c r="I1713" t="s">
        <v>135</v>
      </c>
      <c r="J1713" t="s">
        <v>136</v>
      </c>
      <c r="K1713" t="s">
        <v>137</v>
      </c>
      <c r="L1713" t="s">
        <v>5187</v>
      </c>
      <c r="M1713" t="s">
        <v>5188</v>
      </c>
      <c r="N1713">
        <v>0.28333333300000002</v>
      </c>
      <c r="O1713">
        <v>0</v>
      </c>
      <c r="P1713">
        <v>3023</v>
      </c>
      <c r="Q1713">
        <v>0</v>
      </c>
      <c r="R1713">
        <v>7</v>
      </c>
      <c r="S1713">
        <v>5</v>
      </c>
      <c r="T1713">
        <v>183</v>
      </c>
      <c r="U1713">
        <v>0</v>
      </c>
      <c r="V1713">
        <v>0</v>
      </c>
      <c r="W1713">
        <v>0</v>
      </c>
      <c r="X1713">
        <v>153.91858988745417</v>
      </c>
      <c r="Y1713">
        <v>0</v>
      </c>
      <c r="Z1713">
        <v>0.36024848319899994</v>
      </c>
      <c r="AA1713">
        <v>8.5717102660650006</v>
      </c>
      <c r="AB1713">
        <v>38.55314337515933</v>
      </c>
      <c r="AC1713">
        <v>0</v>
      </c>
      <c r="AD1713">
        <v>0</v>
      </c>
      <c r="AE1713">
        <v>201.4036920118775</v>
      </c>
    </row>
    <row r="1714" spans="1:31" x14ac:dyDescent="0.25">
      <c r="A1714">
        <v>2136066</v>
      </c>
      <c r="B1714">
        <v>1</v>
      </c>
      <c r="C1714" t="s">
        <v>80</v>
      </c>
      <c r="D1714" t="s">
        <v>100</v>
      </c>
      <c r="E1714" t="s">
        <v>140</v>
      </c>
      <c r="F1714" t="s">
        <v>5189</v>
      </c>
      <c r="G1714" t="s">
        <v>226</v>
      </c>
      <c r="H1714" t="s">
        <v>143</v>
      </c>
      <c r="I1714" t="s">
        <v>135</v>
      </c>
      <c r="J1714" t="s">
        <v>136</v>
      </c>
      <c r="K1714" t="s">
        <v>137</v>
      </c>
      <c r="L1714" t="s">
        <v>5190</v>
      </c>
      <c r="M1714" t="s">
        <v>5191</v>
      </c>
      <c r="N1714">
        <v>0.59083333299999996</v>
      </c>
      <c r="O1714">
        <v>1</v>
      </c>
      <c r="P1714">
        <v>396</v>
      </c>
      <c r="Q1714">
        <v>26</v>
      </c>
      <c r="R1714">
        <v>108</v>
      </c>
      <c r="S1714">
        <v>10</v>
      </c>
      <c r="T1714">
        <v>72</v>
      </c>
      <c r="U1714">
        <v>0</v>
      </c>
      <c r="V1714">
        <v>0</v>
      </c>
      <c r="W1714">
        <v>0.90259961364645003</v>
      </c>
      <c r="X1714">
        <v>50.368728978473889</v>
      </c>
      <c r="Y1714">
        <v>71.938487244982568</v>
      </c>
      <c r="Z1714">
        <v>28.429384045543884</v>
      </c>
      <c r="AA1714">
        <v>8.191260222907065</v>
      </c>
      <c r="AB1714">
        <v>16.189723110657702</v>
      </c>
      <c r="AC1714">
        <v>0</v>
      </c>
      <c r="AD1714">
        <v>0</v>
      </c>
      <c r="AE1714">
        <v>176.02018321621154</v>
      </c>
    </row>
    <row r="1715" spans="1:31" x14ac:dyDescent="0.25">
      <c r="A1715">
        <v>2135997</v>
      </c>
      <c r="B1715">
        <v>1</v>
      </c>
      <c r="C1715" t="s">
        <v>81</v>
      </c>
      <c r="D1715" t="s">
        <v>113</v>
      </c>
      <c r="E1715" t="s">
        <v>131</v>
      </c>
      <c r="F1715" t="s">
        <v>5192</v>
      </c>
      <c r="G1715" t="s">
        <v>152</v>
      </c>
      <c r="H1715" t="s">
        <v>134</v>
      </c>
      <c r="I1715" t="s">
        <v>135</v>
      </c>
      <c r="J1715" t="s">
        <v>136</v>
      </c>
      <c r="K1715" t="s">
        <v>137</v>
      </c>
      <c r="L1715" t="s">
        <v>5193</v>
      </c>
      <c r="M1715" t="s">
        <v>5194</v>
      </c>
      <c r="N1715">
        <v>7.9472222219999997</v>
      </c>
      <c r="O1715">
        <v>0</v>
      </c>
      <c r="P1715">
        <v>1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2.0457673426184995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2.0457673426184995</v>
      </c>
    </row>
    <row r="1716" spans="1:31" x14ac:dyDescent="0.25">
      <c r="A1716">
        <v>2135980</v>
      </c>
      <c r="B1716">
        <v>1</v>
      </c>
      <c r="C1716" t="s">
        <v>80</v>
      </c>
      <c r="D1716" t="s">
        <v>105</v>
      </c>
      <c r="E1716" t="s">
        <v>131</v>
      </c>
      <c r="F1716" t="s">
        <v>5195</v>
      </c>
      <c r="G1716" t="s">
        <v>300</v>
      </c>
      <c r="H1716" t="s">
        <v>134</v>
      </c>
      <c r="I1716" t="s">
        <v>135</v>
      </c>
      <c r="J1716" t="s">
        <v>136</v>
      </c>
      <c r="K1716" t="s">
        <v>137</v>
      </c>
      <c r="L1716" t="s">
        <v>5196</v>
      </c>
      <c r="M1716" t="s">
        <v>5197</v>
      </c>
      <c r="N1716">
        <v>2.0811111109999998</v>
      </c>
      <c r="O1716">
        <v>0</v>
      </c>
      <c r="P1716">
        <v>19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10.325033927066094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10.325033927066094</v>
      </c>
    </row>
    <row r="1717" spans="1:31" x14ac:dyDescent="0.25">
      <c r="A1717">
        <v>2135542</v>
      </c>
      <c r="B1717">
        <v>1</v>
      </c>
      <c r="C1717" t="s">
        <v>80</v>
      </c>
      <c r="D1717" t="s">
        <v>92</v>
      </c>
      <c r="E1717" t="s">
        <v>131</v>
      </c>
      <c r="F1717" t="s">
        <v>5198</v>
      </c>
      <c r="G1717" t="s">
        <v>231</v>
      </c>
      <c r="H1717" t="s">
        <v>134</v>
      </c>
      <c r="I1717" t="s">
        <v>135</v>
      </c>
      <c r="J1717" t="s">
        <v>136</v>
      </c>
      <c r="K1717" t="s">
        <v>137</v>
      </c>
      <c r="L1717" t="s">
        <v>5199</v>
      </c>
      <c r="M1717" t="s">
        <v>5200</v>
      </c>
      <c r="N1717">
        <v>3.3230555549999998</v>
      </c>
      <c r="O1717">
        <v>0</v>
      </c>
      <c r="P1717">
        <v>6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2.6130963113063248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2.6130963113063248</v>
      </c>
    </row>
    <row r="1718" spans="1:31" x14ac:dyDescent="0.25">
      <c r="A1718">
        <v>2135771</v>
      </c>
      <c r="B1718">
        <v>1</v>
      </c>
      <c r="C1718" t="s">
        <v>80</v>
      </c>
      <c r="D1718" t="s">
        <v>99</v>
      </c>
      <c r="E1718" t="s">
        <v>146</v>
      </c>
      <c r="F1718" t="s">
        <v>5201</v>
      </c>
      <c r="G1718" t="s">
        <v>538</v>
      </c>
      <c r="H1718" t="s">
        <v>143</v>
      </c>
      <c r="I1718" t="s">
        <v>135</v>
      </c>
      <c r="J1718" t="s">
        <v>136</v>
      </c>
      <c r="K1718" t="s">
        <v>236</v>
      </c>
      <c r="L1718" t="s">
        <v>5202</v>
      </c>
      <c r="M1718" t="s">
        <v>5203</v>
      </c>
      <c r="N1718">
        <v>5.4530555549999997</v>
      </c>
      <c r="O1718">
        <v>1</v>
      </c>
      <c r="P1718">
        <v>1034</v>
      </c>
      <c r="Q1718">
        <v>0</v>
      </c>
      <c r="R1718">
        <v>5</v>
      </c>
      <c r="S1718">
        <v>0</v>
      </c>
      <c r="T1718">
        <v>38</v>
      </c>
      <c r="U1718">
        <v>0</v>
      </c>
      <c r="V1718">
        <v>0</v>
      </c>
      <c r="W1718">
        <v>25.654646825858293</v>
      </c>
      <c r="X1718">
        <v>889.41250221644441</v>
      </c>
      <c r="Y1718">
        <v>0</v>
      </c>
      <c r="Z1718">
        <v>2.4826254577983997</v>
      </c>
      <c r="AA1718">
        <v>0</v>
      </c>
      <c r="AB1718">
        <v>240.35251714477425</v>
      </c>
      <c r="AC1718">
        <v>0</v>
      </c>
      <c r="AD1718">
        <v>0</v>
      </c>
      <c r="AE1718">
        <v>1157.9022916448753</v>
      </c>
    </row>
    <row r="1719" spans="1:31" x14ac:dyDescent="0.25">
      <c r="A1719">
        <v>2135914</v>
      </c>
      <c r="B1719">
        <v>1</v>
      </c>
      <c r="C1719" t="s">
        <v>81</v>
      </c>
      <c r="D1719" t="s">
        <v>122</v>
      </c>
      <c r="E1719" t="s">
        <v>131</v>
      </c>
      <c r="F1719" t="s">
        <v>5204</v>
      </c>
      <c r="G1719" t="s">
        <v>231</v>
      </c>
      <c r="H1719" t="s">
        <v>134</v>
      </c>
      <c r="I1719" t="s">
        <v>135</v>
      </c>
      <c r="J1719" t="s">
        <v>136</v>
      </c>
      <c r="K1719" t="s">
        <v>137</v>
      </c>
      <c r="L1719" t="s">
        <v>5205</v>
      </c>
      <c r="M1719" t="s">
        <v>5206</v>
      </c>
      <c r="N1719">
        <v>2.2313888880000001</v>
      </c>
      <c r="O1719">
        <v>0</v>
      </c>
      <c r="P1719">
        <v>5</v>
      </c>
      <c r="Q1719">
        <v>0</v>
      </c>
      <c r="R1719">
        <v>0</v>
      </c>
      <c r="S1719">
        <v>0</v>
      </c>
      <c r="T1719">
        <v>2</v>
      </c>
      <c r="U1719">
        <v>0</v>
      </c>
      <c r="V1719">
        <v>0</v>
      </c>
      <c r="W1719">
        <v>0</v>
      </c>
      <c r="X1719">
        <v>0.63487364732421681</v>
      </c>
      <c r="Y1719">
        <v>0</v>
      </c>
      <c r="Z1719">
        <v>0</v>
      </c>
      <c r="AA1719">
        <v>0</v>
      </c>
      <c r="AB1719">
        <v>0.7843206877354667</v>
      </c>
      <c r="AC1719">
        <v>0</v>
      </c>
      <c r="AD1719">
        <v>0</v>
      </c>
      <c r="AE1719">
        <v>1.4191943350596836</v>
      </c>
    </row>
    <row r="1720" spans="1:31" x14ac:dyDescent="0.25">
      <c r="A1720">
        <v>2135559</v>
      </c>
      <c r="B1720">
        <v>1</v>
      </c>
      <c r="C1720" t="s">
        <v>80</v>
      </c>
      <c r="D1720" t="s">
        <v>104</v>
      </c>
      <c r="E1720" t="s">
        <v>140</v>
      </c>
      <c r="F1720" t="s">
        <v>5207</v>
      </c>
      <c r="G1720" t="s">
        <v>142</v>
      </c>
      <c r="H1720" t="s">
        <v>143</v>
      </c>
      <c r="I1720" t="s">
        <v>135</v>
      </c>
      <c r="J1720" t="s">
        <v>136</v>
      </c>
      <c r="K1720" t="s">
        <v>137</v>
      </c>
      <c r="L1720" t="s">
        <v>5208</v>
      </c>
      <c r="M1720" t="s">
        <v>5209</v>
      </c>
      <c r="N1720">
        <v>2.2005555550000002</v>
      </c>
      <c r="O1720">
        <v>1</v>
      </c>
      <c r="P1720">
        <v>7</v>
      </c>
      <c r="Q1720">
        <v>19</v>
      </c>
      <c r="R1720">
        <v>47</v>
      </c>
      <c r="S1720">
        <v>19</v>
      </c>
      <c r="T1720">
        <v>6</v>
      </c>
      <c r="U1720">
        <v>13</v>
      </c>
      <c r="V1720">
        <v>1</v>
      </c>
      <c r="W1720">
        <v>1.0015061775272001</v>
      </c>
      <c r="X1720">
        <v>2.2308020349580002</v>
      </c>
      <c r="Y1720">
        <v>219.67142666666493</v>
      </c>
      <c r="Z1720">
        <v>20.287508719103812</v>
      </c>
      <c r="AA1720">
        <v>842.65546372137078</v>
      </c>
      <c r="AB1720">
        <v>12.079566777374477</v>
      </c>
      <c r="AC1720">
        <v>7401.5682388933765</v>
      </c>
      <c r="AD1720">
        <v>3.8750422939479496</v>
      </c>
      <c r="AE1720">
        <v>8503.3695552843237</v>
      </c>
    </row>
    <row r="1721" spans="1:31" x14ac:dyDescent="0.25">
      <c r="A1721">
        <v>2135794</v>
      </c>
      <c r="B1721">
        <v>1</v>
      </c>
      <c r="C1721" t="s">
        <v>80</v>
      </c>
      <c r="D1721" t="s">
        <v>82</v>
      </c>
      <c r="E1721" t="s">
        <v>131</v>
      </c>
      <c r="F1721" t="s">
        <v>5210</v>
      </c>
      <c r="G1721" t="s">
        <v>152</v>
      </c>
      <c r="H1721" t="s">
        <v>134</v>
      </c>
      <c r="I1721" t="s">
        <v>135</v>
      </c>
      <c r="J1721" t="s">
        <v>136</v>
      </c>
      <c r="K1721" t="s">
        <v>137</v>
      </c>
      <c r="L1721" t="s">
        <v>5211</v>
      </c>
      <c r="M1721" t="s">
        <v>5212</v>
      </c>
      <c r="N1721">
        <v>8.466111111</v>
      </c>
      <c r="O1721">
        <v>0</v>
      </c>
      <c r="P1721">
        <v>2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1.734925497241667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1.734925497241667</v>
      </c>
    </row>
    <row r="1722" spans="1:31" x14ac:dyDescent="0.25">
      <c r="A1722">
        <v>2135608</v>
      </c>
      <c r="B1722">
        <v>1</v>
      </c>
      <c r="C1722" t="s">
        <v>81</v>
      </c>
      <c r="D1722" t="s">
        <v>123</v>
      </c>
      <c r="E1722" t="s">
        <v>140</v>
      </c>
      <c r="F1722" t="s">
        <v>5213</v>
      </c>
      <c r="G1722" t="s">
        <v>235</v>
      </c>
      <c r="H1722" t="s">
        <v>143</v>
      </c>
      <c r="I1722" t="s">
        <v>135</v>
      </c>
      <c r="J1722" t="s">
        <v>136</v>
      </c>
      <c r="K1722" t="s">
        <v>236</v>
      </c>
      <c r="L1722" t="s">
        <v>5214</v>
      </c>
      <c r="M1722" t="s">
        <v>5215</v>
      </c>
      <c r="N1722">
        <v>9.1444444439999995</v>
      </c>
      <c r="O1722">
        <v>0</v>
      </c>
      <c r="P1722">
        <v>1222</v>
      </c>
      <c r="Q1722">
        <v>24</v>
      </c>
      <c r="R1722">
        <v>220</v>
      </c>
      <c r="S1722">
        <v>4</v>
      </c>
      <c r="T1722">
        <v>130</v>
      </c>
      <c r="U1722">
        <v>0</v>
      </c>
      <c r="V1722">
        <v>0</v>
      </c>
      <c r="W1722">
        <v>0</v>
      </c>
      <c r="X1722">
        <v>1304.0346449306817</v>
      </c>
      <c r="Y1722">
        <v>26.582100417910397</v>
      </c>
      <c r="Z1722">
        <v>449.85829215135118</v>
      </c>
      <c r="AA1722">
        <v>79.977739328954542</v>
      </c>
      <c r="AB1722">
        <v>665.82333560555071</v>
      </c>
      <c r="AC1722">
        <v>0</v>
      </c>
      <c r="AD1722">
        <v>0</v>
      </c>
      <c r="AE1722">
        <v>2526.2761124344488</v>
      </c>
    </row>
    <row r="1723" spans="1:31" x14ac:dyDescent="0.25">
      <c r="A1723">
        <v>2135602</v>
      </c>
      <c r="B1723">
        <v>1</v>
      </c>
      <c r="C1723" t="s">
        <v>80</v>
      </c>
      <c r="D1723" t="s">
        <v>107</v>
      </c>
      <c r="E1723" t="s">
        <v>131</v>
      </c>
      <c r="F1723" t="s">
        <v>5216</v>
      </c>
      <c r="G1723" t="s">
        <v>231</v>
      </c>
      <c r="H1723" t="s">
        <v>134</v>
      </c>
      <c r="I1723" t="s">
        <v>135</v>
      </c>
      <c r="J1723" t="s">
        <v>136</v>
      </c>
      <c r="K1723" t="s">
        <v>137</v>
      </c>
      <c r="L1723" t="s">
        <v>5217</v>
      </c>
      <c r="M1723" t="s">
        <v>5218</v>
      </c>
      <c r="N1723">
        <v>1.041388888</v>
      </c>
      <c r="O1723">
        <v>0</v>
      </c>
      <c r="P1723">
        <v>2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0.33640108464305007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0.33640108464305007</v>
      </c>
    </row>
    <row r="1724" spans="1:31" x14ac:dyDescent="0.25">
      <c r="A1724">
        <v>2135728</v>
      </c>
      <c r="B1724">
        <v>1</v>
      </c>
      <c r="C1724" t="s">
        <v>81</v>
      </c>
      <c r="D1724" t="s">
        <v>116</v>
      </c>
      <c r="E1724" t="s">
        <v>174</v>
      </c>
      <c r="F1724" t="s">
        <v>5219</v>
      </c>
      <c r="G1724" t="s">
        <v>187</v>
      </c>
      <c r="H1724" t="s">
        <v>134</v>
      </c>
      <c r="I1724" t="s">
        <v>135</v>
      </c>
      <c r="J1724" t="s">
        <v>136</v>
      </c>
      <c r="K1724" t="s">
        <v>137</v>
      </c>
      <c r="L1724" t="s">
        <v>5220</v>
      </c>
      <c r="M1724" t="s">
        <v>5221</v>
      </c>
      <c r="N1724">
        <v>1.7649999999999999</v>
      </c>
      <c r="O1724">
        <v>0</v>
      </c>
      <c r="P1724">
        <v>12</v>
      </c>
      <c r="Q1724">
        <v>0</v>
      </c>
      <c r="R1724">
        <v>2</v>
      </c>
      <c r="S1724">
        <v>0</v>
      </c>
      <c r="T1724">
        <v>1</v>
      </c>
      <c r="U1724">
        <v>0</v>
      </c>
      <c r="V1724">
        <v>0</v>
      </c>
      <c r="W1724">
        <v>0</v>
      </c>
      <c r="X1724">
        <v>2.4873394518589498</v>
      </c>
      <c r="Y1724">
        <v>0</v>
      </c>
      <c r="Z1724">
        <v>0</v>
      </c>
      <c r="AA1724">
        <v>0</v>
      </c>
      <c r="AB1724">
        <v>0.29016615263235002</v>
      </c>
      <c r="AC1724">
        <v>0</v>
      </c>
      <c r="AD1724">
        <v>0</v>
      </c>
      <c r="AE1724">
        <v>2.7775056044912998</v>
      </c>
    </row>
    <row r="1725" spans="1:31" x14ac:dyDescent="0.25">
      <c r="A1725">
        <v>2135628</v>
      </c>
      <c r="B1725">
        <v>1</v>
      </c>
      <c r="C1725" t="s">
        <v>81</v>
      </c>
      <c r="D1725" t="s">
        <v>119</v>
      </c>
      <c r="E1725" t="s">
        <v>174</v>
      </c>
      <c r="F1725" t="s">
        <v>5222</v>
      </c>
      <c r="G1725" t="s">
        <v>171</v>
      </c>
      <c r="H1725" t="s">
        <v>134</v>
      </c>
      <c r="I1725" t="s">
        <v>135</v>
      </c>
      <c r="J1725" t="s">
        <v>136</v>
      </c>
      <c r="K1725" t="s">
        <v>137</v>
      </c>
      <c r="L1725" t="s">
        <v>5223</v>
      </c>
      <c r="M1725" t="s">
        <v>5224</v>
      </c>
      <c r="N1725">
        <v>4.7711111109999997</v>
      </c>
      <c r="O1725">
        <v>0</v>
      </c>
      <c r="P1725">
        <v>61</v>
      </c>
      <c r="Q1725">
        <v>0</v>
      </c>
      <c r="R1725">
        <v>4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57.409704196277723</v>
      </c>
      <c r="Y1725">
        <v>0</v>
      </c>
      <c r="Z1725">
        <v>0.90678678118959999</v>
      </c>
      <c r="AA1725">
        <v>0</v>
      </c>
      <c r="AB1725">
        <v>0</v>
      </c>
      <c r="AC1725">
        <v>0</v>
      </c>
      <c r="AD1725">
        <v>0</v>
      </c>
      <c r="AE1725">
        <v>58.316490977467325</v>
      </c>
    </row>
    <row r="1726" spans="1:31" x14ac:dyDescent="0.25">
      <c r="A1726">
        <v>2135920</v>
      </c>
      <c r="B1726">
        <v>1</v>
      </c>
      <c r="C1726" t="s">
        <v>81</v>
      </c>
      <c r="D1726" t="s">
        <v>128</v>
      </c>
      <c r="E1726" t="s">
        <v>196</v>
      </c>
      <c r="F1726" t="s">
        <v>794</v>
      </c>
      <c r="G1726" t="s">
        <v>142</v>
      </c>
      <c r="H1726" t="s">
        <v>143</v>
      </c>
      <c r="I1726" t="s">
        <v>135</v>
      </c>
      <c r="J1726" t="s">
        <v>136</v>
      </c>
      <c r="K1726" t="s">
        <v>137</v>
      </c>
      <c r="L1726" t="s">
        <v>5225</v>
      </c>
      <c r="M1726" t="s">
        <v>5226</v>
      </c>
      <c r="N1726">
        <v>1.3358333330000001</v>
      </c>
      <c r="O1726">
        <v>1</v>
      </c>
      <c r="P1726">
        <v>552</v>
      </c>
      <c r="Q1726">
        <v>2</v>
      </c>
      <c r="R1726">
        <v>3</v>
      </c>
      <c r="S1726">
        <v>3</v>
      </c>
      <c r="T1726">
        <v>38</v>
      </c>
      <c r="U1726">
        <v>0</v>
      </c>
      <c r="V1726">
        <v>0</v>
      </c>
      <c r="W1726">
        <v>0.32379859631999997</v>
      </c>
      <c r="X1726">
        <v>80.887912156160496</v>
      </c>
      <c r="Y1726">
        <v>1.7364005677862666</v>
      </c>
      <c r="Z1726">
        <v>0.51412374310370001</v>
      </c>
      <c r="AA1726">
        <v>14.871049550141901</v>
      </c>
      <c r="AB1726">
        <v>28.892117952163741</v>
      </c>
      <c r="AC1726">
        <v>0</v>
      </c>
      <c r="AD1726">
        <v>0</v>
      </c>
      <c r="AE1726">
        <v>127.22540256567611</v>
      </c>
    </row>
    <row r="1727" spans="1:31" x14ac:dyDescent="0.25">
      <c r="A1727">
        <v>2135708</v>
      </c>
      <c r="B1727">
        <v>1</v>
      </c>
      <c r="C1727" t="s">
        <v>81</v>
      </c>
      <c r="D1727" t="s">
        <v>118</v>
      </c>
      <c r="E1727" t="s">
        <v>131</v>
      </c>
      <c r="F1727" t="s">
        <v>5227</v>
      </c>
      <c r="G1727" t="s">
        <v>133</v>
      </c>
      <c r="H1727" t="s">
        <v>134</v>
      </c>
      <c r="I1727" t="s">
        <v>135</v>
      </c>
      <c r="J1727" t="s">
        <v>136</v>
      </c>
      <c r="K1727" t="s">
        <v>137</v>
      </c>
      <c r="L1727" t="s">
        <v>5228</v>
      </c>
      <c r="M1727" t="s">
        <v>5229</v>
      </c>
      <c r="N1727">
        <v>1.6669444440000001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1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8.1770158293610429</v>
      </c>
      <c r="AC1727">
        <v>0</v>
      </c>
      <c r="AD1727">
        <v>0</v>
      </c>
      <c r="AE1727">
        <v>8.1770158293610429</v>
      </c>
    </row>
    <row r="1728" spans="1:31" x14ac:dyDescent="0.25">
      <c r="A1728">
        <v>2135857</v>
      </c>
      <c r="B1728">
        <v>1</v>
      </c>
      <c r="C1728" t="s">
        <v>80</v>
      </c>
      <c r="D1728" t="s">
        <v>89</v>
      </c>
      <c r="E1728" t="s">
        <v>140</v>
      </c>
      <c r="F1728" t="s">
        <v>5230</v>
      </c>
      <c r="G1728" t="s">
        <v>226</v>
      </c>
      <c r="H1728" t="s">
        <v>143</v>
      </c>
      <c r="I1728" t="s">
        <v>135</v>
      </c>
      <c r="J1728" t="s">
        <v>136</v>
      </c>
      <c r="K1728" t="s">
        <v>137</v>
      </c>
      <c r="L1728" t="s">
        <v>5231</v>
      </c>
      <c r="M1728" t="s">
        <v>5232</v>
      </c>
      <c r="N1728">
        <v>0.105</v>
      </c>
      <c r="O1728">
        <v>30</v>
      </c>
      <c r="P1728">
        <v>8469</v>
      </c>
      <c r="Q1728">
        <v>7</v>
      </c>
      <c r="R1728">
        <v>133</v>
      </c>
      <c r="S1728">
        <v>28</v>
      </c>
      <c r="T1728">
        <v>636</v>
      </c>
      <c r="U1728">
        <v>1</v>
      </c>
      <c r="V1728">
        <v>4</v>
      </c>
      <c r="W1728">
        <v>49.732662633254996</v>
      </c>
      <c r="X1728">
        <v>371.25300943367989</v>
      </c>
      <c r="Y1728">
        <v>0.41005411349490006</v>
      </c>
      <c r="Z1728">
        <v>5.2927349699510984</v>
      </c>
      <c r="AA1728">
        <v>84.99607575631093</v>
      </c>
      <c r="AB1728">
        <v>106.19472036869644</v>
      </c>
      <c r="AC1728">
        <v>0</v>
      </c>
      <c r="AD1728">
        <v>19.3345791785055</v>
      </c>
      <c r="AE1728">
        <v>637.21383645389369</v>
      </c>
    </row>
    <row r="1729" spans="1:31" x14ac:dyDescent="0.25">
      <c r="A1729">
        <v>2135957</v>
      </c>
      <c r="B1729">
        <v>1</v>
      </c>
      <c r="C1729" t="s">
        <v>80</v>
      </c>
      <c r="D1729" t="s">
        <v>106</v>
      </c>
      <c r="E1729" t="s">
        <v>196</v>
      </c>
      <c r="F1729" t="s">
        <v>5233</v>
      </c>
      <c r="G1729" t="s">
        <v>142</v>
      </c>
      <c r="H1729" t="s">
        <v>143</v>
      </c>
      <c r="I1729" t="s">
        <v>148</v>
      </c>
      <c r="J1729" t="s">
        <v>136</v>
      </c>
      <c r="K1729" t="s">
        <v>137</v>
      </c>
      <c r="L1729" t="s">
        <v>5234</v>
      </c>
      <c r="M1729" t="s">
        <v>5235</v>
      </c>
      <c r="N1729">
        <v>6.3888879999999997E-3</v>
      </c>
      <c r="O1729">
        <v>1</v>
      </c>
      <c r="P1729">
        <v>517</v>
      </c>
      <c r="Q1729">
        <v>36</v>
      </c>
      <c r="R1729">
        <v>27</v>
      </c>
      <c r="S1729">
        <v>7</v>
      </c>
      <c r="T1729">
        <v>49</v>
      </c>
      <c r="U1729">
        <v>1</v>
      </c>
      <c r="V1729">
        <v>0</v>
      </c>
      <c r="W1729">
        <v>2.0989589872000003E-3</v>
      </c>
      <c r="X1729">
        <v>0.6881682884521173</v>
      </c>
      <c r="Y1729">
        <v>0.85785022188775029</v>
      </c>
      <c r="Z1729">
        <v>0.11877506051339999</v>
      </c>
      <c r="AA1729">
        <v>0.18985814765235837</v>
      </c>
      <c r="AB1729">
        <v>0.15779704494088059</v>
      </c>
      <c r="AC1729">
        <v>0.67841076485875007</v>
      </c>
      <c r="AD1729">
        <v>0</v>
      </c>
      <c r="AE1729">
        <v>2.6929584872924566</v>
      </c>
    </row>
    <row r="1730" spans="1:31" x14ac:dyDescent="0.25">
      <c r="A1730">
        <v>2135565</v>
      </c>
      <c r="B1730">
        <v>1</v>
      </c>
      <c r="C1730" t="s">
        <v>81</v>
      </c>
      <c r="D1730" t="s">
        <v>117</v>
      </c>
      <c r="E1730" t="s">
        <v>140</v>
      </c>
      <c r="F1730" t="s">
        <v>3618</v>
      </c>
      <c r="G1730" t="s">
        <v>142</v>
      </c>
      <c r="H1730" t="s">
        <v>143</v>
      </c>
      <c r="I1730" t="s">
        <v>148</v>
      </c>
      <c r="J1730" t="s">
        <v>136</v>
      </c>
      <c r="K1730" t="s">
        <v>137</v>
      </c>
      <c r="L1730" t="s">
        <v>5236</v>
      </c>
      <c r="M1730" t="s">
        <v>5237</v>
      </c>
      <c r="N1730">
        <v>3.5277777000000003E-2</v>
      </c>
      <c r="O1730">
        <v>0</v>
      </c>
      <c r="P1730">
        <v>2224</v>
      </c>
      <c r="Q1730">
        <v>33</v>
      </c>
      <c r="R1730">
        <v>76</v>
      </c>
      <c r="S1730">
        <v>17</v>
      </c>
      <c r="T1730">
        <v>191</v>
      </c>
      <c r="U1730">
        <v>7</v>
      </c>
      <c r="V1730">
        <v>1</v>
      </c>
      <c r="W1730">
        <v>0</v>
      </c>
      <c r="X1730">
        <v>11.088402104956538</v>
      </c>
      <c r="Y1730">
        <v>3.1532083194943215</v>
      </c>
      <c r="Z1730">
        <v>0.49498179884569998</v>
      </c>
      <c r="AA1730">
        <v>3.5133117184638278</v>
      </c>
      <c r="AB1730">
        <v>3.7210229985100542</v>
      </c>
      <c r="AC1730">
        <v>30.636957206049399</v>
      </c>
      <c r="AD1730">
        <v>0.37880828212241657</v>
      </c>
      <c r="AE1730">
        <v>52.986692428442254</v>
      </c>
    </row>
    <row r="1731" spans="1:31" x14ac:dyDescent="0.25">
      <c r="A1731">
        <v>2135854</v>
      </c>
      <c r="B1731">
        <v>1</v>
      </c>
      <c r="C1731" t="s">
        <v>80</v>
      </c>
      <c r="D1731" t="s">
        <v>104</v>
      </c>
      <c r="E1731" t="s">
        <v>174</v>
      </c>
      <c r="F1731" t="s">
        <v>5238</v>
      </c>
      <c r="G1731" t="s">
        <v>300</v>
      </c>
      <c r="H1731" t="s">
        <v>134</v>
      </c>
      <c r="I1731" t="s">
        <v>135</v>
      </c>
      <c r="J1731" t="s">
        <v>136</v>
      </c>
      <c r="K1731" t="s">
        <v>137</v>
      </c>
      <c r="L1731" t="s">
        <v>5239</v>
      </c>
      <c r="M1731" t="s">
        <v>5240</v>
      </c>
      <c r="N1731">
        <v>2.9191666660000002</v>
      </c>
      <c r="O1731">
        <v>0</v>
      </c>
      <c r="P1731">
        <v>108</v>
      </c>
      <c r="Q1731">
        <v>0</v>
      </c>
      <c r="R1731">
        <v>0</v>
      </c>
      <c r="S1731">
        <v>0</v>
      </c>
      <c r="T1731">
        <v>13</v>
      </c>
      <c r="U1731">
        <v>0</v>
      </c>
      <c r="V1731">
        <v>0</v>
      </c>
      <c r="W1731">
        <v>0</v>
      </c>
      <c r="X1731">
        <v>71.170218780258153</v>
      </c>
      <c r="Y1731">
        <v>0</v>
      </c>
      <c r="Z1731">
        <v>0</v>
      </c>
      <c r="AA1731">
        <v>0</v>
      </c>
      <c r="AB1731">
        <v>30.960333865342005</v>
      </c>
      <c r="AC1731">
        <v>0</v>
      </c>
      <c r="AD1731">
        <v>0</v>
      </c>
      <c r="AE1731">
        <v>102.13055264560016</v>
      </c>
    </row>
    <row r="1732" spans="1:31" x14ac:dyDescent="0.25">
      <c r="A1732">
        <v>2135522</v>
      </c>
      <c r="B1732">
        <v>1</v>
      </c>
      <c r="C1732" t="s">
        <v>80</v>
      </c>
      <c r="D1732" t="s">
        <v>105</v>
      </c>
      <c r="E1732" t="s">
        <v>174</v>
      </c>
      <c r="F1732" t="s">
        <v>5241</v>
      </c>
      <c r="G1732" t="s">
        <v>187</v>
      </c>
      <c r="H1732" t="s">
        <v>134</v>
      </c>
      <c r="I1732" t="s">
        <v>135</v>
      </c>
      <c r="J1732" t="s">
        <v>136</v>
      </c>
      <c r="K1732" t="s">
        <v>137</v>
      </c>
      <c r="L1732" t="s">
        <v>5242</v>
      </c>
      <c r="M1732" t="s">
        <v>5243</v>
      </c>
      <c r="N1732">
        <v>1.1002777770000001</v>
      </c>
      <c r="O1732">
        <v>0</v>
      </c>
      <c r="P1732">
        <v>227</v>
      </c>
      <c r="Q1732">
        <v>0</v>
      </c>
      <c r="R1732">
        <v>0</v>
      </c>
      <c r="S1732">
        <v>0</v>
      </c>
      <c r="T1732">
        <v>4</v>
      </c>
      <c r="U1732">
        <v>0</v>
      </c>
      <c r="V1732">
        <v>0</v>
      </c>
      <c r="W1732">
        <v>0</v>
      </c>
      <c r="X1732">
        <v>41.005957216401526</v>
      </c>
      <c r="Y1732">
        <v>0</v>
      </c>
      <c r="Z1732">
        <v>0</v>
      </c>
      <c r="AA1732">
        <v>0</v>
      </c>
      <c r="AB1732">
        <v>1.9402279934698337</v>
      </c>
      <c r="AC1732">
        <v>0</v>
      </c>
      <c r="AD1732">
        <v>0</v>
      </c>
      <c r="AE1732">
        <v>42.946185209871359</v>
      </c>
    </row>
    <row r="1733" spans="1:31" x14ac:dyDescent="0.25">
      <c r="A1733">
        <v>2135877</v>
      </c>
      <c r="B1733">
        <v>1</v>
      </c>
      <c r="C1733" t="s">
        <v>80</v>
      </c>
      <c r="D1733" t="s">
        <v>97</v>
      </c>
      <c r="E1733" t="s">
        <v>140</v>
      </c>
      <c r="F1733" t="s">
        <v>5244</v>
      </c>
      <c r="G1733" t="s">
        <v>142</v>
      </c>
      <c r="H1733" t="s">
        <v>143</v>
      </c>
      <c r="I1733" t="s">
        <v>135</v>
      </c>
      <c r="J1733" t="s">
        <v>136</v>
      </c>
      <c r="K1733" t="s">
        <v>137</v>
      </c>
      <c r="L1733" t="s">
        <v>5245</v>
      </c>
      <c r="M1733" t="s">
        <v>5246</v>
      </c>
      <c r="N1733">
        <v>0.45</v>
      </c>
      <c r="O1733">
        <v>2</v>
      </c>
      <c r="P1733">
        <v>4920</v>
      </c>
      <c r="Q1733">
        <v>0</v>
      </c>
      <c r="R1733">
        <v>62</v>
      </c>
      <c r="S1733">
        <v>6</v>
      </c>
      <c r="T1733">
        <v>430</v>
      </c>
      <c r="U1733">
        <v>0</v>
      </c>
      <c r="V1733">
        <v>0</v>
      </c>
      <c r="W1733">
        <v>28.061490433239999</v>
      </c>
      <c r="X1733">
        <v>596.55848161381107</v>
      </c>
      <c r="Y1733">
        <v>0</v>
      </c>
      <c r="Z1733">
        <v>9.9624219950650001</v>
      </c>
      <c r="AA1733">
        <v>59.247382075306504</v>
      </c>
      <c r="AB1733">
        <v>227.68771403748397</v>
      </c>
      <c r="AC1733">
        <v>0</v>
      </c>
      <c r="AD1733">
        <v>0</v>
      </c>
      <c r="AE1733">
        <v>921.51749015490657</v>
      </c>
    </row>
    <row r="1734" spans="1:31" x14ac:dyDescent="0.25">
      <c r="A1734">
        <v>2135545</v>
      </c>
      <c r="B1734">
        <v>1</v>
      </c>
      <c r="C1734" t="s">
        <v>80</v>
      </c>
      <c r="D1734" t="s">
        <v>107</v>
      </c>
      <c r="E1734" t="s">
        <v>206</v>
      </c>
      <c r="F1734" t="s">
        <v>5247</v>
      </c>
      <c r="G1734" t="s">
        <v>246</v>
      </c>
      <c r="H1734" t="s">
        <v>134</v>
      </c>
      <c r="I1734" t="s">
        <v>135</v>
      </c>
      <c r="J1734" t="s">
        <v>136</v>
      </c>
      <c r="K1734" t="s">
        <v>137</v>
      </c>
      <c r="L1734" t="s">
        <v>5248</v>
      </c>
      <c r="M1734" t="s">
        <v>5249</v>
      </c>
      <c r="N1734">
        <v>2.2083333330000001</v>
      </c>
      <c r="O1734">
        <v>0</v>
      </c>
      <c r="P1734">
        <v>43</v>
      </c>
      <c r="Q1734">
        <v>0</v>
      </c>
      <c r="R1734">
        <v>0</v>
      </c>
      <c r="S1734">
        <v>0</v>
      </c>
      <c r="T1734">
        <v>2</v>
      </c>
      <c r="U1734">
        <v>0</v>
      </c>
      <c r="V1734">
        <v>0</v>
      </c>
      <c r="W1734">
        <v>0</v>
      </c>
      <c r="X1734">
        <v>20.275419982765303</v>
      </c>
      <c r="Y1734">
        <v>0</v>
      </c>
      <c r="Z1734">
        <v>0</v>
      </c>
      <c r="AA1734">
        <v>0</v>
      </c>
      <c r="AB1734">
        <v>7.7754957271500003E-2</v>
      </c>
      <c r="AC1734">
        <v>0</v>
      </c>
      <c r="AD1734">
        <v>0</v>
      </c>
      <c r="AE1734">
        <v>20.353174940036805</v>
      </c>
    </row>
    <row r="1735" spans="1:31" x14ac:dyDescent="0.25">
      <c r="A1735">
        <v>2135831</v>
      </c>
      <c r="B1735">
        <v>1</v>
      </c>
      <c r="C1735" t="s">
        <v>80</v>
      </c>
      <c r="D1735" t="s">
        <v>83</v>
      </c>
      <c r="E1735" t="s">
        <v>131</v>
      </c>
      <c r="F1735" t="s">
        <v>5250</v>
      </c>
      <c r="G1735" t="s">
        <v>152</v>
      </c>
      <c r="H1735" t="s">
        <v>134</v>
      </c>
      <c r="I1735" t="s">
        <v>135</v>
      </c>
      <c r="J1735" t="s">
        <v>136</v>
      </c>
      <c r="K1735" t="s">
        <v>137</v>
      </c>
      <c r="L1735" t="s">
        <v>5251</v>
      </c>
      <c r="M1735" t="s">
        <v>5252</v>
      </c>
      <c r="N1735">
        <v>2.3886111109999999</v>
      </c>
      <c r="O1735">
        <v>0</v>
      </c>
      <c r="P1735">
        <v>2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0.91206945034846676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0.91206945034846676</v>
      </c>
    </row>
    <row r="1736" spans="1:31" x14ac:dyDescent="0.25">
      <c r="A1736">
        <v>2136017</v>
      </c>
      <c r="B1736">
        <v>1</v>
      </c>
      <c r="C1736" t="s">
        <v>81</v>
      </c>
      <c r="D1736" t="s">
        <v>118</v>
      </c>
      <c r="E1736" t="s">
        <v>174</v>
      </c>
      <c r="F1736" t="s">
        <v>5253</v>
      </c>
      <c r="G1736" t="s">
        <v>384</v>
      </c>
      <c r="H1736" t="s">
        <v>134</v>
      </c>
      <c r="I1736" t="s">
        <v>135</v>
      </c>
      <c r="J1736" t="s">
        <v>136</v>
      </c>
      <c r="K1736" t="s">
        <v>137</v>
      </c>
      <c r="L1736" t="s">
        <v>5254</v>
      </c>
      <c r="M1736" t="s">
        <v>5255</v>
      </c>
      <c r="N1736">
        <v>4.6744444439999997</v>
      </c>
      <c r="O1736">
        <v>0</v>
      </c>
      <c r="P1736">
        <v>1</v>
      </c>
      <c r="Q1736">
        <v>0</v>
      </c>
      <c r="R1736">
        <v>0</v>
      </c>
      <c r="S1736">
        <v>0</v>
      </c>
      <c r="T1736">
        <v>2</v>
      </c>
      <c r="U1736">
        <v>0</v>
      </c>
      <c r="V1736">
        <v>0</v>
      </c>
      <c r="W1736">
        <v>0</v>
      </c>
      <c r="X1736">
        <v>3.0254403428236585</v>
      </c>
      <c r="Y1736">
        <v>0</v>
      </c>
      <c r="Z1736">
        <v>0</v>
      </c>
      <c r="AA1736">
        <v>0</v>
      </c>
      <c r="AB1736">
        <v>8.1550178086676723</v>
      </c>
      <c r="AC1736">
        <v>0</v>
      </c>
      <c r="AD1736">
        <v>0</v>
      </c>
      <c r="AE1736">
        <v>11.180458151491331</v>
      </c>
    </row>
    <row r="1737" spans="1:31" x14ac:dyDescent="0.25">
      <c r="A1737">
        <v>2136000</v>
      </c>
      <c r="B1737">
        <v>1</v>
      </c>
      <c r="C1737" t="s">
        <v>80</v>
      </c>
      <c r="D1737" t="s">
        <v>92</v>
      </c>
      <c r="E1737" t="s">
        <v>196</v>
      </c>
      <c r="F1737" t="s">
        <v>5256</v>
      </c>
      <c r="G1737" t="s">
        <v>142</v>
      </c>
      <c r="H1737" t="s">
        <v>143</v>
      </c>
      <c r="I1737" t="s">
        <v>135</v>
      </c>
      <c r="J1737" t="s">
        <v>136</v>
      </c>
      <c r="K1737" t="s">
        <v>137</v>
      </c>
      <c r="L1737" t="s">
        <v>5257</v>
      </c>
      <c r="M1737" t="s">
        <v>5258</v>
      </c>
      <c r="N1737">
        <v>7.4988888879999998</v>
      </c>
      <c r="O1737">
        <v>14</v>
      </c>
      <c r="P1737">
        <v>4</v>
      </c>
      <c r="Q1737">
        <v>1</v>
      </c>
      <c r="R1737">
        <v>0</v>
      </c>
      <c r="S1737">
        <v>8</v>
      </c>
      <c r="T1737">
        <v>0</v>
      </c>
      <c r="U1737">
        <v>0</v>
      </c>
      <c r="V1737">
        <v>0</v>
      </c>
      <c r="W1737">
        <v>1747.5656736689691</v>
      </c>
      <c r="X1737">
        <v>9.7708660883749978</v>
      </c>
      <c r="Y1737">
        <v>28.658556519937598</v>
      </c>
      <c r="Z1737">
        <v>0</v>
      </c>
      <c r="AA1737">
        <v>293.66688255252905</v>
      </c>
      <c r="AB1737">
        <v>0</v>
      </c>
      <c r="AC1737">
        <v>0</v>
      </c>
      <c r="AD1737">
        <v>0</v>
      </c>
      <c r="AE1737">
        <v>2079.6619788298108</v>
      </c>
    </row>
    <row r="1738" spans="1:31" x14ac:dyDescent="0.25">
      <c r="A1738">
        <v>2135539</v>
      </c>
      <c r="B1738">
        <v>1</v>
      </c>
      <c r="C1738" t="s">
        <v>80</v>
      </c>
      <c r="D1738" t="s">
        <v>94</v>
      </c>
      <c r="E1738" t="s">
        <v>146</v>
      </c>
      <c r="F1738" t="s">
        <v>5259</v>
      </c>
      <c r="G1738" t="s">
        <v>2008</v>
      </c>
      <c r="H1738" t="s">
        <v>143</v>
      </c>
      <c r="I1738" t="s">
        <v>135</v>
      </c>
      <c r="J1738" t="s">
        <v>136</v>
      </c>
      <c r="K1738" t="s">
        <v>137</v>
      </c>
      <c r="L1738" t="s">
        <v>5260</v>
      </c>
      <c r="M1738" t="s">
        <v>5261</v>
      </c>
      <c r="N1738">
        <v>4.2863888880000003</v>
      </c>
      <c r="O1738">
        <v>0</v>
      </c>
      <c r="P1738">
        <v>0</v>
      </c>
      <c r="Q1738">
        <v>5</v>
      </c>
      <c r="R1738">
        <v>86</v>
      </c>
      <c r="S1738">
        <v>1</v>
      </c>
      <c r="T1738">
        <v>3</v>
      </c>
      <c r="U1738">
        <v>0</v>
      </c>
      <c r="V1738">
        <v>0</v>
      </c>
      <c r="W1738">
        <v>0</v>
      </c>
      <c r="X1738">
        <v>0</v>
      </c>
      <c r="Y1738">
        <v>8.3802134982430694</v>
      </c>
      <c r="Z1738">
        <v>22.473713130656176</v>
      </c>
      <c r="AA1738">
        <v>426.81361601202946</v>
      </c>
      <c r="AB1738">
        <v>6.3691231688658636</v>
      </c>
      <c r="AC1738">
        <v>0</v>
      </c>
      <c r="AD1738">
        <v>0</v>
      </c>
      <c r="AE1738">
        <v>464.03666580979456</v>
      </c>
    </row>
    <row r="1739" spans="1:31" x14ac:dyDescent="0.25">
      <c r="A1739">
        <v>2135894</v>
      </c>
      <c r="B1739">
        <v>1</v>
      </c>
      <c r="C1739" t="s">
        <v>80</v>
      </c>
      <c r="D1739" t="s">
        <v>104</v>
      </c>
      <c r="E1739" t="s">
        <v>224</v>
      </c>
      <c r="F1739" t="s">
        <v>1170</v>
      </c>
      <c r="G1739" t="s">
        <v>142</v>
      </c>
      <c r="H1739" t="s">
        <v>143</v>
      </c>
      <c r="I1739" t="s">
        <v>135</v>
      </c>
      <c r="J1739" t="s">
        <v>136</v>
      </c>
      <c r="K1739" t="s">
        <v>137</v>
      </c>
      <c r="L1739" t="s">
        <v>5262</v>
      </c>
      <c r="M1739" t="s">
        <v>5263</v>
      </c>
      <c r="N1739">
        <v>0.113055555</v>
      </c>
      <c r="O1739">
        <v>1</v>
      </c>
      <c r="P1739">
        <v>435</v>
      </c>
      <c r="Q1739">
        <v>22</v>
      </c>
      <c r="R1739">
        <v>25</v>
      </c>
      <c r="S1739">
        <v>21</v>
      </c>
      <c r="T1739">
        <v>59</v>
      </c>
      <c r="U1739">
        <v>3</v>
      </c>
      <c r="V1739">
        <v>0</v>
      </c>
      <c r="W1739">
        <v>0.24819477347775001</v>
      </c>
      <c r="X1739">
        <v>10.221030898057384</v>
      </c>
      <c r="Y1739">
        <v>1.8448440759891087</v>
      </c>
      <c r="Z1739">
        <v>0.68058880134648336</v>
      </c>
      <c r="AA1739">
        <v>28.100482565117019</v>
      </c>
      <c r="AB1739">
        <v>4.2762640241658341</v>
      </c>
      <c r="AC1739">
        <v>13.386367515023252</v>
      </c>
      <c r="AD1739">
        <v>0</v>
      </c>
      <c r="AE1739">
        <v>58.757772653176829</v>
      </c>
    </row>
    <row r="1740" spans="1:31" x14ac:dyDescent="0.25">
      <c r="A1740">
        <v>2135977</v>
      </c>
      <c r="B1740">
        <v>1</v>
      </c>
      <c r="C1740" t="s">
        <v>80</v>
      </c>
      <c r="D1740" t="s">
        <v>94</v>
      </c>
      <c r="E1740" t="s">
        <v>174</v>
      </c>
      <c r="F1740" t="s">
        <v>5264</v>
      </c>
      <c r="G1740" t="s">
        <v>187</v>
      </c>
      <c r="H1740" t="s">
        <v>134</v>
      </c>
      <c r="I1740" t="s">
        <v>135</v>
      </c>
      <c r="J1740" t="s">
        <v>136</v>
      </c>
      <c r="K1740" t="s">
        <v>137</v>
      </c>
      <c r="L1740" t="s">
        <v>5265</v>
      </c>
      <c r="M1740" t="s">
        <v>5266</v>
      </c>
      <c r="N1740">
        <v>4.6227777769999996</v>
      </c>
      <c r="O1740">
        <v>0</v>
      </c>
      <c r="P1740">
        <v>24</v>
      </c>
      <c r="Q1740">
        <v>0</v>
      </c>
      <c r="R1740">
        <v>0</v>
      </c>
      <c r="S1740">
        <v>0</v>
      </c>
      <c r="T1740">
        <v>2</v>
      </c>
      <c r="U1740">
        <v>0</v>
      </c>
      <c r="V1740">
        <v>0</v>
      </c>
      <c r="W1740">
        <v>0</v>
      </c>
      <c r="X1740">
        <v>13.455876480397752</v>
      </c>
      <c r="Y1740">
        <v>0</v>
      </c>
      <c r="Z1740">
        <v>0</v>
      </c>
      <c r="AA1740">
        <v>0</v>
      </c>
      <c r="AB1740">
        <v>3.8928662175966675E-2</v>
      </c>
      <c r="AC1740">
        <v>0</v>
      </c>
      <c r="AD1740">
        <v>0</v>
      </c>
      <c r="AE1740">
        <v>13.494805142573718</v>
      </c>
    </row>
    <row r="1741" spans="1:31" x14ac:dyDescent="0.25">
      <c r="A1741">
        <v>2136040</v>
      </c>
      <c r="B1741">
        <v>1</v>
      </c>
      <c r="C1741" t="s">
        <v>80</v>
      </c>
      <c r="D1741" t="s">
        <v>100</v>
      </c>
      <c r="E1741" t="s">
        <v>140</v>
      </c>
      <c r="F1741" t="s">
        <v>5267</v>
      </c>
      <c r="G1741" t="s">
        <v>142</v>
      </c>
      <c r="H1741" t="s">
        <v>143</v>
      </c>
      <c r="I1741" t="s">
        <v>135</v>
      </c>
      <c r="J1741" t="s">
        <v>136</v>
      </c>
      <c r="K1741" t="s">
        <v>137</v>
      </c>
      <c r="L1741" t="s">
        <v>5268</v>
      </c>
      <c r="M1741" t="s">
        <v>5269</v>
      </c>
      <c r="N1741">
        <v>0.1</v>
      </c>
      <c r="O1741">
        <v>4</v>
      </c>
      <c r="P1741">
        <v>6963</v>
      </c>
      <c r="Q1741">
        <v>4</v>
      </c>
      <c r="R1741">
        <v>64</v>
      </c>
      <c r="S1741">
        <v>9</v>
      </c>
      <c r="T1741">
        <v>396</v>
      </c>
      <c r="U1741">
        <v>0</v>
      </c>
      <c r="V1741">
        <v>0</v>
      </c>
      <c r="W1741">
        <v>6.9181631234025014</v>
      </c>
      <c r="X1741">
        <v>150.86547635038576</v>
      </c>
      <c r="Y1741">
        <v>1.5460426756950003</v>
      </c>
      <c r="Z1741">
        <v>3.8769743941605022</v>
      </c>
      <c r="AA1741">
        <v>11.020767328220002</v>
      </c>
      <c r="AB1741">
        <v>22.781959781175011</v>
      </c>
      <c r="AC1741">
        <v>0</v>
      </c>
      <c r="AD1741">
        <v>0</v>
      </c>
      <c r="AE1741">
        <v>197.00938365303875</v>
      </c>
    </row>
    <row r="1742" spans="1:31" x14ac:dyDescent="0.25">
      <c r="A1742">
        <v>2135585</v>
      </c>
      <c r="B1742">
        <v>1</v>
      </c>
      <c r="C1742" t="s">
        <v>80</v>
      </c>
      <c r="D1742" t="s">
        <v>88</v>
      </c>
      <c r="E1742" t="s">
        <v>206</v>
      </c>
      <c r="F1742" t="s">
        <v>5270</v>
      </c>
      <c r="G1742" t="s">
        <v>187</v>
      </c>
      <c r="H1742" t="s">
        <v>134</v>
      </c>
      <c r="I1742" t="s">
        <v>135</v>
      </c>
      <c r="J1742" t="s">
        <v>136</v>
      </c>
      <c r="K1742" t="s">
        <v>137</v>
      </c>
      <c r="L1742" t="s">
        <v>5271</v>
      </c>
      <c r="M1742" t="s">
        <v>5272</v>
      </c>
      <c r="N1742">
        <v>0.82861111099999996</v>
      </c>
      <c r="O1742">
        <v>0</v>
      </c>
      <c r="P1742">
        <v>101</v>
      </c>
      <c r="Q1742">
        <v>0</v>
      </c>
      <c r="R1742">
        <v>0</v>
      </c>
      <c r="S1742">
        <v>0</v>
      </c>
      <c r="T1742">
        <v>1</v>
      </c>
      <c r="U1742">
        <v>0</v>
      </c>
      <c r="V1742">
        <v>0</v>
      </c>
      <c r="W1742">
        <v>0</v>
      </c>
      <c r="X1742">
        <v>20.009537933467136</v>
      </c>
      <c r="Y1742">
        <v>0</v>
      </c>
      <c r="Z1742">
        <v>0</v>
      </c>
      <c r="AA1742">
        <v>0</v>
      </c>
      <c r="AB1742">
        <v>9.3595083501833334E-2</v>
      </c>
      <c r="AC1742">
        <v>0</v>
      </c>
      <c r="AD1742">
        <v>0</v>
      </c>
      <c r="AE1742">
        <v>20.103133016968968</v>
      </c>
    </row>
    <row r="1743" spans="1:31" x14ac:dyDescent="0.25">
      <c r="A1743">
        <v>2135685</v>
      </c>
      <c r="B1743">
        <v>1</v>
      </c>
      <c r="C1743" t="s">
        <v>80</v>
      </c>
      <c r="D1743" t="s">
        <v>99</v>
      </c>
      <c r="E1743" t="s">
        <v>174</v>
      </c>
      <c r="F1743" t="s">
        <v>2782</v>
      </c>
      <c r="G1743" t="s">
        <v>384</v>
      </c>
      <c r="H1743" t="s">
        <v>134</v>
      </c>
      <c r="I1743" t="s">
        <v>135</v>
      </c>
      <c r="J1743" t="s">
        <v>136</v>
      </c>
      <c r="K1743" t="s">
        <v>137</v>
      </c>
      <c r="L1743" t="s">
        <v>5273</v>
      </c>
      <c r="M1743" t="s">
        <v>5274</v>
      </c>
      <c r="N1743">
        <v>3.8202777769999998</v>
      </c>
      <c r="O1743">
        <v>0</v>
      </c>
      <c r="P1743">
        <v>23</v>
      </c>
      <c r="Q1743">
        <v>0</v>
      </c>
      <c r="R1743">
        <v>2</v>
      </c>
      <c r="S1743">
        <v>0</v>
      </c>
      <c r="T1743">
        <v>4</v>
      </c>
      <c r="U1743">
        <v>0</v>
      </c>
      <c r="V1743">
        <v>0</v>
      </c>
      <c r="W1743">
        <v>0</v>
      </c>
      <c r="X1743">
        <v>24.14219952703921</v>
      </c>
      <c r="Y1743">
        <v>0</v>
      </c>
      <c r="Z1743">
        <v>0.87538322885140019</v>
      </c>
      <c r="AA1743">
        <v>0</v>
      </c>
      <c r="AB1743">
        <v>5.010190168347175</v>
      </c>
      <c r="AC1743">
        <v>0</v>
      </c>
      <c r="AD1743">
        <v>0</v>
      </c>
      <c r="AE1743">
        <v>30.027772924237787</v>
      </c>
    </row>
    <row r="1744" spans="1:31" x14ac:dyDescent="0.25">
      <c r="A1744">
        <v>2135983</v>
      </c>
      <c r="B1744">
        <v>1</v>
      </c>
      <c r="C1744" t="s">
        <v>80</v>
      </c>
      <c r="D1744" t="s">
        <v>94</v>
      </c>
      <c r="E1744" t="s">
        <v>131</v>
      </c>
      <c r="F1744" t="s">
        <v>5275</v>
      </c>
      <c r="G1744" t="s">
        <v>133</v>
      </c>
      <c r="H1744" t="s">
        <v>134</v>
      </c>
      <c r="I1744" t="s">
        <v>135</v>
      </c>
      <c r="J1744" t="s">
        <v>136</v>
      </c>
      <c r="K1744" t="s">
        <v>137</v>
      </c>
      <c r="L1744" t="s">
        <v>5276</v>
      </c>
      <c r="M1744" t="s">
        <v>5277</v>
      </c>
      <c r="N1744">
        <v>3.508888888</v>
      </c>
      <c r="O1744">
        <v>0</v>
      </c>
      <c r="P1744">
        <v>7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8.1560316025249513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8.1560316025249513</v>
      </c>
    </row>
    <row r="1745" spans="1:31" x14ac:dyDescent="0.25">
      <c r="A1745">
        <v>2135837</v>
      </c>
      <c r="B1745">
        <v>1</v>
      </c>
      <c r="C1745" t="s">
        <v>80</v>
      </c>
      <c r="D1745" t="s">
        <v>94</v>
      </c>
      <c r="E1745" t="s">
        <v>131</v>
      </c>
      <c r="F1745" t="s">
        <v>5278</v>
      </c>
      <c r="G1745" t="s">
        <v>152</v>
      </c>
      <c r="H1745" t="s">
        <v>134</v>
      </c>
      <c r="I1745" t="s">
        <v>135</v>
      </c>
      <c r="J1745" t="s">
        <v>136</v>
      </c>
      <c r="K1745" t="s">
        <v>137</v>
      </c>
      <c r="L1745" t="s">
        <v>5279</v>
      </c>
      <c r="M1745" t="s">
        <v>5280</v>
      </c>
      <c r="N1745">
        <v>6.8058333329999998</v>
      </c>
      <c r="O1745">
        <v>0</v>
      </c>
      <c r="P1745">
        <v>1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2.4520305940677751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2.4520305940677751</v>
      </c>
    </row>
    <row r="1746" spans="1:31" x14ac:dyDescent="0.25">
      <c r="A1746">
        <v>2135748</v>
      </c>
      <c r="B1746">
        <v>1</v>
      </c>
      <c r="C1746" t="s">
        <v>80</v>
      </c>
      <c r="D1746" t="s">
        <v>93</v>
      </c>
      <c r="E1746" t="s">
        <v>174</v>
      </c>
      <c r="F1746" t="s">
        <v>5281</v>
      </c>
      <c r="G1746" t="s">
        <v>384</v>
      </c>
      <c r="H1746" t="s">
        <v>134</v>
      </c>
      <c r="I1746" t="s">
        <v>135</v>
      </c>
      <c r="J1746" t="s">
        <v>136</v>
      </c>
      <c r="K1746" t="s">
        <v>137</v>
      </c>
      <c r="L1746" t="s">
        <v>5282</v>
      </c>
      <c r="M1746" t="s">
        <v>5283</v>
      </c>
      <c r="N1746">
        <v>1.2294444440000001</v>
      </c>
      <c r="O1746">
        <v>0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0.82585755222239166</v>
      </c>
      <c r="AA1746">
        <v>0</v>
      </c>
      <c r="AB1746">
        <v>0</v>
      </c>
      <c r="AC1746">
        <v>0</v>
      </c>
      <c r="AD1746">
        <v>0</v>
      </c>
      <c r="AE1746">
        <v>0.82585755222239166</v>
      </c>
    </row>
    <row r="1747" spans="1:31" x14ac:dyDescent="0.25">
      <c r="A1747">
        <v>2135774</v>
      </c>
      <c r="B1747">
        <v>1</v>
      </c>
      <c r="C1747" t="s">
        <v>81</v>
      </c>
      <c r="D1747" t="s">
        <v>128</v>
      </c>
      <c r="E1747" t="s">
        <v>131</v>
      </c>
      <c r="F1747" t="s">
        <v>5284</v>
      </c>
      <c r="G1747" t="s">
        <v>300</v>
      </c>
      <c r="H1747" t="s">
        <v>134</v>
      </c>
      <c r="I1747" t="s">
        <v>135</v>
      </c>
      <c r="J1747" t="s">
        <v>136</v>
      </c>
      <c r="K1747" t="s">
        <v>137</v>
      </c>
      <c r="L1747" t="s">
        <v>5285</v>
      </c>
      <c r="M1747" t="s">
        <v>5286</v>
      </c>
      <c r="N1747">
        <v>1.018333333</v>
      </c>
      <c r="O1747">
        <v>0</v>
      </c>
      <c r="P1747">
        <v>10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2.1072282086310001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2.1072282086310001</v>
      </c>
    </row>
    <row r="1748" spans="1:31" x14ac:dyDescent="0.25">
      <c r="A1748">
        <v>2135625</v>
      </c>
      <c r="B1748">
        <v>1</v>
      </c>
      <c r="C1748" t="s">
        <v>80</v>
      </c>
      <c r="D1748" t="s">
        <v>110</v>
      </c>
      <c r="E1748" t="s">
        <v>174</v>
      </c>
      <c r="F1748" t="s">
        <v>5287</v>
      </c>
      <c r="G1748" t="s">
        <v>235</v>
      </c>
      <c r="H1748" t="s">
        <v>134</v>
      </c>
      <c r="I1748" t="s">
        <v>135</v>
      </c>
      <c r="J1748" t="s">
        <v>136</v>
      </c>
      <c r="K1748" t="s">
        <v>236</v>
      </c>
      <c r="L1748" t="s">
        <v>5288</v>
      </c>
      <c r="M1748" t="s">
        <v>5289</v>
      </c>
      <c r="N1748">
        <v>1.245611944</v>
      </c>
      <c r="O1748">
        <v>0</v>
      </c>
      <c r="P1748">
        <v>72</v>
      </c>
      <c r="Q1748">
        <v>0</v>
      </c>
      <c r="R1748">
        <v>0</v>
      </c>
      <c r="S1748">
        <v>0</v>
      </c>
      <c r="T1748">
        <v>7</v>
      </c>
      <c r="U1748">
        <v>0</v>
      </c>
      <c r="V1748">
        <v>0</v>
      </c>
      <c r="W1748">
        <v>0</v>
      </c>
      <c r="X1748">
        <v>21.033916944834868</v>
      </c>
      <c r="Y1748">
        <v>0</v>
      </c>
      <c r="Z1748">
        <v>0</v>
      </c>
      <c r="AA1748">
        <v>0</v>
      </c>
      <c r="AB1748">
        <v>4.0233359613553343</v>
      </c>
      <c r="AC1748">
        <v>0</v>
      </c>
      <c r="AD1748">
        <v>0</v>
      </c>
      <c r="AE1748">
        <v>25.0572529061902</v>
      </c>
    </row>
    <row r="1749" spans="1:31" x14ac:dyDescent="0.25">
      <c r="A1749">
        <v>2135562</v>
      </c>
      <c r="B1749">
        <v>1</v>
      </c>
      <c r="C1749" t="s">
        <v>81</v>
      </c>
      <c r="D1749" t="s">
        <v>112</v>
      </c>
      <c r="E1749" t="s">
        <v>140</v>
      </c>
      <c r="F1749" t="s">
        <v>5290</v>
      </c>
      <c r="G1749" t="s">
        <v>142</v>
      </c>
      <c r="H1749" t="s">
        <v>143</v>
      </c>
      <c r="I1749" t="s">
        <v>135</v>
      </c>
      <c r="J1749" t="s">
        <v>136</v>
      </c>
      <c r="K1749" t="s">
        <v>137</v>
      </c>
      <c r="L1749" t="s">
        <v>5291</v>
      </c>
      <c r="M1749" t="s">
        <v>5292</v>
      </c>
      <c r="N1749">
        <v>0.81527777700000004</v>
      </c>
      <c r="O1749">
        <v>0</v>
      </c>
      <c r="P1749">
        <v>808</v>
      </c>
      <c r="Q1749">
        <v>32</v>
      </c>
      <c r="R1749">
        <v>51</v>
      </c>
      <c r="S1749">
        <v>3</v>
      </c>
      <c r="T1749">
        <v>73</v>
      </c>
      <c r="U1749">
        <v>0</v>
      </c>
      <c r="V1749">
        <v>0</v>
      </c>
      <c r="W1749">
        <v>0</v>
      </c>
      <c r="X1749">
        <v>109.13686174747511</v>
      </c>
      <c r="Y1749">
        <v>7.402586164616336</v>
      </c>
      <c r="Z1749">
        <v>4.634435102078835</v>
      </c>
      <c r="AA1749">
        <v>12.584612249033402</v>
      </c>
      <c r="AB1749">
        <v>25.374102233035604</v>
      </c>
      <c r="AC1749">
        <v>0</v>
      </c>
      <c r="AD1749">
        <v>0</v>
      </c>
      <c r="AE1749">
        <v>159.1325974962393</v>
      </c>
    </row>
    <row r="1750" spans="1:31" x14ac:dyDescent="0.25">
      <c r="A1750">
        <v>2135917</v>
      </c>
      <c r="B1750">
        <v>1</v>
      </c>
      <c r="C1750" t="s">
        <v>80</v>
      </c>
      <c r="D1750" t="s">
        <v>100</v>
      </c>
      <c r="E1750" t="s">
        <v>140</v>
      </c>
      <c r="F1750" t="s">
        <v>5293</v>
      </c>
      <c r="G1750" t="s">
        <v>142</v>
      </c>
      <c r="H1750" t="s">
        <v>143</v>
      </c>
      <c r="I1750" t="s">
        <v>135</v>
      </c>
      <c r="J1750" t="s">
        <v>136</v>
      </c>
      <c r="K1750" t="s">
        <v>137</v>
      </c>
      <c r="L1750" t="s">
        <v>5294</v>
      </c>
      <c r="M1750" t="s">
        <v>5295</v>
      </c>
      <c r="N1750">
        <v>7.4166666000000006E-2</v>
      </c>
      <c r="O1750">
        <v>0</v>
      </c>
      <c r="P1750">
        <v>831</v>
      </c>
      <c r="Q1750">
        <v>14</v>
      </c>
      <c r="R1750">
        <v>118</v>
      </c>
      <c r="S1750">
        <v>5</v>
      </c>
      <c r="T1750">
        <v>107</v>
      </c>
      <c r="U1750">
        <v>0</v>
      </c>
      <c r="V1750">
        <v>0</v>
      </c>
      <c r="W1750">
        <v>0</v>
      </c>
      <c r="X1750">
        <v>14.517717255448938</v>
      </c>
      <c r="Y1750">
        <v>0.80883206366837501</v>
      </c>
      <c r="Z1750">
        <v>6.5716913330134243</v>
      </c>
      <c r="AA1750">
        <v>3.1261107234321255</v>
      </c>
      <c r="AB1750">
        <v>6.5002382442184983</v>
      </c>
      <c r="AC1750">
        <v>0</v>
      </c>
      <c r="AD1750">
        <v>0</v>
      </c>
      <c r="AE1750">
        <v>31.524589619781363</v>
      </c>
    </row>
    <row r="1751" spans="1:31" x14ac:dyDescent="0.25">
      <c r="A1751">
        <v>2135594</v>
      </c>
      <c r="B1751">
        <v>1</v>
      </c>
      <c r="C1751" t="s">
        <v>80</v>
      </c>
      <c r="D1751" t="s">
        <v>90</v>
      </c>
      <c r="E1751" t="s">
        <v>206</v>
      </c>
      <c r="F1751" t="s">
        <v>5296</v>
      </c>
      <c r="G1751" t="s">
        <v>458</v>
      </c>
      <c r="H1751" t="s">
        <v>134</v>
      </c>
      <c r="I1751" t="s">
        <v>135</v>
      </c>
      <c r="J1751" t="s">
        <v>136</v>
      </c>
      <c r="K1751" t="s">
        <v>137</v>
      </c>
      <c r="L1751" t="s">
        <v>5297</v>
      </c>
      <c r="M1751" t="s">
        <v>5298</v>
      </c>
      <c r="N1751">
        <v>5.1094444440000002</v>
      </c>
      <c r="O1751">
        <v>0</v>
      </c>
      <c r="P1751">
        <v>82</v>
      </c>
      <c r="Q1751">
        <v>0</v>
      </c>
      <c r="R1751">
        <v>0</v>
      </c>
      <c r="S1751">
        <v>0</v>
      </c>
      <c r="T1751">
        <v>9</v>
      </c>
      <c r="U1751">
        <v>0</v>
      </c>
      <c r="V1751">
        <v>0</v>
      </c>
      <c r="W1751">
        <v>0</v>
      </c>
      <c r="X1751">
        <v>138.57086021803033</v>
      </c>
      <c r="Y1751">
        <v>0</v>
      </c>
      <c r="Z1751">
        <v>0</v>
      </c>
      <c r="AA1751">
        <v>0</v>
      </c>
      <c r="AB1751">
        <v>34.790580950859656</v>
      </c>
      <c r="AC1751">
        <v>0</v>
      </c>
      <c r="AD1751">
        <v>0</v>
      </c>
      <c r="AE1751">
        <v>173.36144116889</v>
      </c>
    </row>
    <row r="1752" spans="1:31" x14ac:dyDescent="0.25">
      <c r="A1752">
        <v>2135926</v>
      </c>
      <c r="B1752">
        <v>1</v>
      </c>
      <c r="C1752" t="s">
        <v>80</v>
      </c>
      <c r="D1752" t="s">
        <v>87</v>
      </c>
      <c r="E1752" t="s">
        <v>131</v>
      </c>
      <c r="F1752" t="s">
        <v>5299</v>
      </c>
      <c r="G1752" t="s">
        <v>152</v>
      </c>
      <c r="H1752" t="s">
        <v>134</v>
      </c>
      <c r="I1752" t="s">
        <v>135</v>
      </c>
      <c r="J1752" t="s">
        <v>136</v>
      </c>
      <c r="K1752" t="s">
        <v>137</v>
      </c>
      <c r="L1752" t="s">
        <v>5300</v>
      </c>
      <c r="M1752" t="s">
        <v>5301</v>
      </c>
      <c r="N1752">
        <v>0.95722222199999996</v>
      </c>
      <c r="O1752">
        <v>0</v>
      </c>
      <c r="P1752">
        <v>2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0.7267389719920333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0.7267389719920333</v>
      </c>
    </row>
    <row r="1753" spans="1:31" x14ac:dyDescent="0.25">
      <c r="A1753">
        <v>2135548</v>
      </c>
      <c r="B1753">
        <v>1</v>
      </c>
      <c r="C1753" t="s">
        <v>80</v>
      </c>
      <c r="D1753" t="s">
        <v>106</v>
      </c>
      <c r="E1753" t="s">
        <v>140</v>
      </c>
      <c r="F1753" t="s">
        <v>5302</v>
      </c>
      <c r="G1753" t="s">
        <v>142</v>
      </c>
      <c r="H1753" t="s">
        <v>143</v>
      </c>
      <c r="I1753" t="s">
        <v>135</v>
      </c>
      <c r="J1753" t="s">
        <v>136</v>
      </c>
      <c r="K1753" t="s">
        <v>137</v>
      </c>
      <c r="L1753" t="s">
        <v>5303</v>
      </c>
      <c r="M1753" t="s">
        <v>5304</v>
      </c>
      <c r="N1753">
        <v>0.108611111</v>
      </c>
      <c r="O1753">
        <v>0</v>
      </c>
      <c r="P1753">
        <v>544</v>
      </c>
      <c r="Q1753">
        <v>20</v>
      </c>
      <c r="R1753">
        <v>158</v>
      </c>
      <c r="S1753">
        <v>9</v>
      </c>
      <c r="T1753">
        <v>112</v>
      </c>
      <c r="U1753">
        <v>0</v>
      </c>
      <c r="V1753">
        <v>0</v>
      </c>
      <c r="W1753">
        <v>0</v>
      </c>
      <c r="X1753">
        <v>13.751979408406799</v>
      </c>
      <c r="Y1753">
        <v>8.1228573722460169</v>
      </c>
      <c r="Z1753">
        <v>9.9250120667924158</v>
      </c>
      <c r="AA1753">
        <v>3.1248977074680004</v>
      </c>
      <c r="AB1753">
        <v>11.543081894732204</v>
      </c>
      <c r="AC1753">
        <v>0</v>
      </c>
      <c r="AD1753">
        <v>0</v>
      </c>
      <c r="AE1753">
        <v>46.467828449645431</v>
      </c>
    </row>
    <row r="1754" spans="1:31" x14ac:dyDescent="0.25">
      <c r="A1754">
        <v>2136026</v>
      </c>
      <c r="B1754">
        <v>1</v>
      </c>
      <c r="C1754" t="s">
        <v>80</v>
      </c>
      <c r="D1754" t="s">
        <v>97</v>
      </c>
      <c r="E1754" t="s">
        <v>131</v>
      </c>
      <c r="F1754" t="s">
        <v>5305</v>
      </c>
      <c r="G1754" t="s">
        <v>231</v>
      </c>
      <c r="H1754" t="s">
        <v>134</v>
      </c>
      <c r="I1754" t="s">
        <v>135</v>
      </c>
      <c r="J1754" t="s">
        <v>136</v>
      </c>
      <c r="K1754" t="s">
        <v>137</v>
      </c>
      <c r="L1754" t="s">
        <v>5306</v>
      </c>
      <c r="M1754" t="s">
        <v>5307</v>
      </c>
      <c r="N1754">
        <v>3.6225000000000001</v>
      </c>
      <c r="O1754">
        <v>0</v>
      </c>
      <c r="P1754">
        <v>1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1.2933005321546001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1.2933005321546001</v>
      </c>
    </row>
    <row r="1755" spans="1:31" x14ac:dyDescent="0.25">
      <c r="A1755">
        <v>2135989</v>
      </c>
      <c r="B1755">
        <v>1</v>
      </c>
      <c r="C1755" t="s">
        <v>80</v>
      </c>
      <c r="D1755" t="s">
        <v>105</v>
      </c>
      <c r="E1755" t="s">
        <v>131</v>
      </c>
      <c r="F1755" t="s">
        <v>5308</v>
      </c>
      <c r="G1755" t="s">
        <v>231</v>
      </c>
      <c r="H1755" t="s">
        <v>134</v>
      </c>
      <c r="I1755" t="s">
        <v>135</v>
      </c>
      <c r="J1755" t="s">
        <v>136</v>
      </c>
      <c r="K1755" t="s">
        <v>137</v>
      </c>
      <c r="L1755" t="s">
        <v>5309</v>
      </c>
      <c r="M1755" t="s">
        <v>5310</v>
      </c>
      <c r="N1755">
        <v>1.1816666659999999</v>
      </c>
      <c r="O1755">
        <v>0</v>
      </c>
      <c r="P1755">
        <v>1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0.11037622968500001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0.11037622968500001</v>
      </c>
    </row>
    <row r="1756" spans="1:31" x14ac:dyDescent="0.25">
      <c r="A1756">
        <v>2135634</v>
      </c>
      <c r="B1756">
        <v>1</v>
      </c>
      <c r="C1756" t="s">
        <v>80</v>
      </c>
      <c r="D1756" t="s">
        <v>111</v>
      </c>
      <c r="E1756" t="s">
        <v>206</v>
      </c>
      <c r="F1756" t="s">
        <v>5311</v>
      </c>
      <c r="G1756" t="s">
        <v>183</v>
      </c>
      <c r="H1756" t="s">
        <v>134</v>
      </c>
      <c r="I1756" t="s">
        <v>135</v>
      </c>
      <c r="J1756" t="s">
        <v>136</v>
      </c>
      <c r="K1756" t="s">
        <v>137</v>
      </c>
      <c r="L1756" t="s">
        <v>5312</v>
      </c>
      <c r="M1756" t="s">
        <v>5313</v>
      </c>
      <c r="N1756">
        <v>3.2825000000000002</v>
      </c>
      <c r="O1756">
        <v>0</v>
      </c>
      <c r="P1756">
        <v>43</v>
      </c>
      <c r="Q1756">
        <v>0</v>
      </c>
      <c r="R1756">
        <v>0</v>
      </c>
      <c r="S1756">
        <v>0</v>
      </c>
      <c r="T1756">
        <v>1</v>
      </c>
      <c r="U1756">
        <v>0</v>
      </c>
      <c r="V1756">
        <v>0</v>
      </c>
      <c r="W1756">
        <v>0</v>
      </c>
      <c r="X1756">
        <v>31.281767022355016</v>
      </c>
      <c r="Y1756">
        <v>0</v>
      </c>
      <c r="Z1756">
        <v>0</v>
      </c>
      <c r="AA1756">
        <v>0</v>
      </c>
      <c r="AB1756">
        <v>18.700708069449</v>
      </c>
      <c r="AC1756">
        <v>0</v>
      </c>
      <c r="AD1756">
        <v>0</v>
      </c>
      <c r="AE1756">
        <v>49.982475091804019</v>
      </c>
    </row>
    <row r="1757" spans="1:31" x14ac:dyDescent="0.25">
      <c r="A1757">
        <v>2135840</v>
      </c>
      <c r="B1757">
        <v>1</v>
      </c>
      <c r="C1757" t="s">
        <v>80</v>
      </c>
      <c r="D1757" t="s">
        <v>107</v>
      </c>
      <c r="E1757" t="s">
        <v>131</v>
      </c>
      <c r="F1757" t="s">
        <v>5314</v>
      </c>
      <c r="G1757" t="s">
        <v>300</v>
      </c>
      <c r="H1757" t="s">
        <v>134</v>
      </c>
      <c r="I1757" t="s">
        <v>135</v>
      </c>
      <c r="J1757" t="s">
        <v>136</v>
      </c>
      <c r="K1757" t="s">
        <v>137</v>
      </c>
      <c r="L1757" t="s">
        <v>5315</v>
      </c>
      <c r="M1757" t="s">
        <v>5316</v>
      </c>
      <c r="N1757">
        <v>1.358333333</v>
      </c>
      <c r="O1757">
        <v>0</v>
      </c>
      <c r="P1757">
        <v>1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1.11838652625E-4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1.11838652625E-4</v>
      </c>
    </row>
    <row r="1758" spans="1:31" x14ac:dyDescent="0.25">
      <c r="A1758">
        <v>2135886</v>
      </c>
      <c r="B1758">
        <v>1</v>
      </c>
      <c r="C1758" t="s">
        <v>80</v>
      </c>
      <c r="D1758" t="s">
        <v>97</v>
      </c>
      <c r="E1758" t="s">
        <v>140</v>
      </c>
      <c r="F1758" t="s">
        <v>5317</v>
      </c>
      <c r="G1758" t="s">
        <v>142</v>
      </c>
      <c r="H1758" t="s">
        <v>143</v>
      </c>
      <c r="I1758" t="s">
        <v>135</v>
      </c>
      <c r="J1758" t="s">
        <v>136</v>
      </c>
      <c r="K1758" t="s">
        <v>137</v>
      </c>
      <c r="L1758" t="s">
        <v>5318</v>
      </c>
      <c r="M1758" t="s">
        <v>5319</v>
      </c>
      <c r="N1758">
        <v>0.44194444399999999</v>
      </c>
      <c r="O1758">
        <v>30</v>
      </c>
      <c r="P1758">
        <v>8469</v>
      </c>
      <c r="Q1758">
        <v>7</v>
      </c>
      <c r="R1758">
        <v>133</v>
      </c>
      <c r="S1758">
        <v>28</v>
      </c>
      <c r="T1758">
        <v>636</v>
      </c>
      <c r="U1758">
        <v>2</v>
      </c>
      <c r="V1758">
        <v>4</v>
      </c>
      <c r="W1758">
        <v>208.04088325017921</v>
      </c>
      <c r="X1758">
        <v>1553.0197777776134</v>
      </c>
      <c r="Y1758">
        <v>1.7195348959975503</v>
      </c>
      <c r="Z1758">
        <v>23.154756593391937</v>
      </c>
      <c r="AA1758">
        <v>354.53766857564437</v>
      </c>
      <c r="AB1758">
        <v>443.46547964016276</v>
      </c>
      <c r="AC1758">
        <v>3996.5406276893855</v>
      </c>
      <c r="AD1758">
        <v>81.323610536446424</v>
      </c>
      <c r="AE1758">
        <v>6661.8023389588216</v>
      </c>
    </row>
    <row r="1759" spans="1:31" x14ac:dyDescent="0.25">
      <c r="A1759">
        <v>2136032</v>
      </c>
      <c r="B1759">
        <v>1</v>
      </c>
      <c r="C1759" t="s">
        <v>80</v>
      </c>
      <c r="D1759" t="s">
        <v>85</v>
      </c>
      <c r="E1759" t="s">
        <v>131</v>
      </c>
      <c r="F1759" t="s">
        <v>5320</v>
      </c>
      <c r="G1759" t="s">
        <v>152</v>
      </c>
      <c r="H1759" t="s">
        <v>134</v>
      </c>
      <c r="I1759" t="s">
        <v>135</v>
      </c>
      <c r="J1759" t="s">
        <v>136</v>
      </c>
      <c r="K1759" t="s">
        <v>137</v>
      </c>
      <c r="L1759" t="s">
        <v>5321</v>
      </c>
      <c r="M1759" t="s">
        <v>5322</v>
      </c>
      <c r="N1759">
        <v>7.0277777769999998</v>
      </c>
      <c r="O1759">
        <v>0</v>
      </c>
      <c r="P1759">
        <v>1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</row>
    <row r="1760" spans="1:31" x14ac:dyDescent="0.25">
      <c r="A1760">
        <v>2135820</v>
      </c>
      <c r="B1760">
        <v>1</v>
      </c>
      <c r="C1760" t="s">
        <v>80</v>
      </c>
      <c r="D1760" t="s">
        <v>108</v>
      </c>
      <c r="E1760" t="s">
        <v>174</v>
      </c>
      <c r="F1760" t="s">
        <v>5323</v>
      </c>
      <c r="G1760" t="s">
        <v>384</v>
      </c>
      <c r="H1760" t="s">
        <v>134</v>
      </c>
      <c r="I1760" t="s">
        <v>135</v>
      </c>
      <c r="J1760" t="s">
        <v>136</v>
      </c>
      <c r="K1760" t="s">
        <v>137</v>
      </c>
      <c r="L1760" t="s">
        <v>5324</v>
      </c>
      <c r="M1760" t="s">
        <v>5325</v>
      </c>
      <c r="N1760">
        <v>2.0588888879999998</v>
      </c>
      <c r="O1760">
        <v>0</v>
      </c>
      <c r="P1760">
        <v>7</v>
      </c>
      <c r="Q1760">
        <v>0</v>
      </c>
      <c r="R1760">
        <v>1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1.5196768803499996</v>
      </c>
      <c r="Y1760">
        <v>0</v>
      </c>
      <c r="Z1760">
        <v>0.30146261442119998</v>
      </c>
      <c r="AA1760">
        <v>0</v>
      </c>
      <c r="AB1760">
        <v>0</v>
      </c>
      <c r="AC1760">
        <v>0</v>
      </c>
      <c r="AD1760">
        <v>0</v>
      </c>
      <c r="AE1760">
        <v>1.8211394947711996</v>
      </c>
    </row>
    <row r="1761" spans="1:31" x14ac:dyDescent="0.25">
      <c r="A1761">
        <v>2135843</v>
      </c>
      <c r="B1761">
        <v>1</v>
      </c>
      <c r="C1761" t="s">
        <v>80</v>
      </c>
      <c r="D1761" t="s">
        <v>106</v>
      </c>
      <c r="E1761" t="s">
        <v>131</v>
      </c>
      <c r="F1761" t="s">
        <v>5326</v>
      </c>
      <c r="G1761" t="s">
        <v>152</v>
      </c>
      <c r="H1761" t="s">
        <v>134</v>
      </c>
      <c r="I1761" t="s">
        <v>135</v>
      </c>
      <c r="J1761" t="s">
        <v>136</v>
      </c>
      <c r="K1761" t="s">
        <v>137</v>
      </c>
      <c r="L1761" t="s">
        <v>5327</v>
      </c>
      <c r="M1761" t="s">
        <v>5328</v>
      </c>
      <c r="N1761">
        <v>1.967222222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1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3.5462726624227838</v>
      </c>
      <c r="AC1761">
        <v>0</v>
      </c>
      <c r="AD1761">
        <v>0</v>
      </c>
      <c r="AE1761">
        <v>3.5462726624227838</v>
      </c>
    </row>
    <row r="1762" spans="1:31" x14ac:dyDescent="0.25">
      <c r="A1762">
        <v>2135508</v>
      </c>
      <c r="B1762">
        <v>1</v>
      </c>
      <c r="C1762" t="s">
        <v>81</v>
      </c>
      <c r="D1762" t="s">
        <v>122</v>
      </c>
      <c r="E1762" t="s">
        <v>174</v>
      </c>
      <c r="F1762" t="s">
        <v>5329</v>
      </c>
      <c r="G1762" t="s">
        <v>300</v>
      </c>
      <c r="H1762" t="s">
        <v>134</v>
      </c>
      <c r="I1762" t="s">
        <v>135</v>
      </c>
      <c r="J1762" t="s">
        <v>136</v>
      </c>
      <c r="K1762" t="s">
        <v>137</v>
      </c>
      <c r="L1762" t="s">
        <v>5330</v>
      </c>
      <c r="M1762" t="s">
        <v>5331</v>
      </c>
      <c r="N1762">
        <v>3.1841666659999999</v>
      </c>
      <c r="O1762">
        <v>0</v>
      </c>
      <c r="P1762">
        <v>24</v>
      </c>
      <c r="Q1762">
        <v>0</v>
      </c>
      <c r="R1762">
        <v>0</v>
      </c>
      <c r="S1762">
        <v>0</v>
      </c>
      <c r="T1762">
        <v>2</v>
      </c>
      <c r="U1762">
        <v>0</v>
      </c>
      <c r="V1762">
        <v>0</v>
      </c>
      <c r="W1762">
        <v>0</v>
      </c>
      <c r="X1762">
        <v>11.395442936541521</v>
      </c>
      <c r="Y1762">
        <v>0</v>
      </c>
      <c r="Z1762">
        <v>0</v>
      </c>
      <c r="AA1762">
        <v>0</v>
      </c>
      <c r="AB1762">
        <v>1.0104554695149335</v>
      </c>
      <c r="AC1762">
        <v>0</v>
      </c>
      <c r="AD1762">
        <v>0</v>
      </c>
      <c r="AE1762">
        <v>12.405898406056455</v>
      </c>
    </row>
    <row r="1763" spans="1:31" x14ac:dyDescent="0.25">
      <c r="A1763">
        <v>2135677</v>
      </c>
      <c r="B1763">
        <v>1</v>
      </c>
      <c r="C1763" t="s">
        <v>80</v>
      </c>
      <c r="D1763" t="s">
        <v>106</v>
      </c>
      <c r="E1763" t="s">
        <v>174</v>
      </c>
      <c r="F1763" t="s">
        <v>5332</v>
      </c>
      <c r="G1763" t="s">
        <v>187</v>
      </c>
      <c r="H1763" t="s">
        <v>134</v>
      </c>
      <c r="I1763" t="s">
        <v>135</v>
      </c>
      <c r="J1763" t="s">
        <v>136</v>
      </c>
      <c r="K1763" t="s">
        <v>137</v>
      </c>
      <c r="L1763" t="s">
        <v>5333</v>
      </c>
      <c r="M1763" t="s">
        <v>5334</v>
      </c>
      <c r="N1763">
        <v>0.70444444399999995</v>
      </c>
      <c r="O1763">
        <v>0</v>
      </c>
      <c r="P1763">
        <v>50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6.2026932690305348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6.2026932690305348</v>
      </c>
    </row>
    <row r="1764" spans="1:31" x14ac:dyDescent="0.25">
      <c r="A1764">
        <v>2135800</v>
      </c>
      <c r="B1764">
        <v>1</v>
      </c>
      <c r="C1764" t="s">
        <v>80</v>
      </c>
      <c r="D1764" t="s">
        <v>97</v>
      </c>
      <c r="E1764" t="s">
        <v>131</v>
      </c>
      <c r="F1764" t="s">
        <v>5335</v>
      </c>
      <c r="G1764" t="s">
        <v>152</v>
      </c>
      <c r="H1764" t="s">
        <v>134</v>
      </c>
      <c r="I1764" t="s">
        <v>135</v>
      </c>
      <c r="J1764" t="s">
        <v>136</v>
      </c>
      <c r="K1764" t="s">
        <v>137</v>
      </c>
      <c r="L1764" t="s">
        <v>5336</v>
      </c>
      <c r="M1764" t="s">
        <v>5337</v>
      </c>
      <c r="N1764">
        <v>1.5772222220000001</v>
      </c>
      <c r="O1764">
        <v>0</v>
      </c>
      <c r="P1764">
        <v>1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0.39711564170250002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0.39711564170250002</v>
      </c>
    </row>
    <row r="1765" spans="1:31" x14ac:dyDescent="0.25">
      <c r="A1765">
        <v>2135528</v>
      </c>
      <c r="B1765">
        <v>1</v>
      </c>
      <c r="C1765" t="s">
        <v>80</v>
      </c>
      <c r="D1765" t="s">
        <v>99</v>
      </c>
      <c r="E1765" t="s">
        <v>131</v>
      </c>
      <c r="F1765" t="s">
        <v>5338</v>
      </c>
      <c r="G1765" t="s">
        <v>152</v>
      </c>
      <c r="H1765" t="s">
        <v>134</v>
      </c>
      <c r="I1765" t="s">
        <v>135</v>
      </c>
      <c r="J1765" t="s">
        <v>136</v>
      </c>
      <c r="K1765" t="s">
        <v>137</v>
      </c>
      <c r="L1765" t="s">
        <v>5339</v>
      </c>
      <c r="M1765" t="s">
        <v>5340</v>
      </c>
      <c r="N1765">
        <v>0.96472222200000002</v>
      </c>
      <c r="O1765">
        <v>0</v>
      </c>
      <c r="P1765">
        <v>2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0.2841135978121167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0.2841135978121167</v>
      </c>
    </row>
    <row r="1766" spans="1:31" x14ac:dyDescent="0.25">
      <c r="A1766">
        <v>2136049</v>
      </c>
      <c r="B1766">
        <v>1</v>
      </c>
      <c r="C1766" t="s">
        <v>80</v>
      </c>
      <c r="D1766" t="s">
        <v>100</v>
      </c>
      <c r="E1766" t="s">
        <v>140</v>
      </c>
      <c r="F1766" t="s">
        <v>5019</v>
      </c>
      <c r="G1766" t="s">
        <v>142</v>
      </c>
      <c r="H1766" t="s">
        <v>143</v>
      </c>
      <c r="I1766" t="s">
        <v>135</v>
      </c>
      <c r="J1766" t="s">
        <v>136</v>
      </c>
      <c r="K1766" t="s">
        <v>137</v>
      </c>
      <c r="L1766" t="s">
        <v>5341</v>
      </c>
      <c r="M1766" t="s">
        <v>5342</v>
      </c>
      <c r="N1766">
        <v>1.5</v>
      </c>
      <c r="O1766">
        <v>0</v>
      </c>
      <c r="P1766">
        <v>486</v>
      </c>
      <c r="Q1766">
        <v>0</v>
      </c>
      <c r="R1766">
        <v>88</v>
      </c>
      <c r="S1766">
        <v>1</v>
      </c>
      <c r="T1766">
        <v>83</v>
      </c>
      <c r="U1766">
        <v>0</v>
      </c>
      <c r="V1766">
        <v>0</v>
      </c>
      <c r="W1766">
        <v>0</v>
      </c>
      <c r="X1766">
        <v>161.56766205649521</v>
      </c>
      <c r="Y1766">
        <v>0</v>
      </c>
      <c r="Z1766">
        <v>45.976089108453003</v>
      </c>
      <c r="AA1766">
        <v>4.2792547712399998</v>
      </c>
      <c r="AB1766">
        <v>70.082096305239034</v>
      </c>
      <c r="AC1766">
        <v>0</v>
      </c>
      <c r="AD1766">
        <v>0</v>
      </c>
      <c r="AE1766">
        <v>281.90510224142724</v>
      </c>
    </row>
    <row r="1767" spans="1:31" x14ac:dyDescent="0.25">
      <c r="A1767">
        <v>2135671</v>
      </c>
      <c r="B1767">
        <v>1</v>
      </c>
      <c r="C1767" t="s">
        <v>80</v>
      </c>
      <c r="D1767" t="s">
        <v>100</v>
      </c>
      <c r="E1767" t="s">
        <v>140</v>
      </c>
      <c r="F1767" t="s">
        <v>5267</v>
      </c>
      <c r="G1767" t="s">
        <v>142</v>
      </c>
      <c r="H1767" t="s">
        <v>143</v>
      </c>
      <c r="I1767" t="s">
        <v>135</v>
      </c>
      <c r="J1767" t="s">
        <v>136</v>
      </c>
      <c r="K1767" t="s">
        <v>137</v>
      </c>
      <c r="L1767" t="s">
        <v>5343</v>
      </c>
      <c r="M1767" t="s">
        <v>5344</v>
      </c>
      <c r="N1767">
        <v>0.45888888799999999</v>
      </c>
      <c r="O1767">
        <v>4</v>
      </c>
      <c r="P1767">
        <v>6963</v>
      </c>
      <c r="Q1767">
        <v>4</v>
      </c>
      <c r="R1767">
        <v>64</v>
      </c>
      <c r="S1767">
        <v>9</v>
      </c>
      <c r="T1767">
        <v>397</v>
      </c>
      <c r="U1767">
        <v>0</v>
      </c>
      <c r="V1767">
        <v>0</v>
      </c>
      <c r="W1767">
        <v>28.311103331963665</v>
      </c>
      <c r="X1767">
        <v>606.1999219034243</v>
      </c>
      <c r="Y1767">
        <v>7.2582031490826662</v>
      </c>
      <c r="Z1767">
        <v>14.218583160860168</v>
      </c>
      <c r="AA1767">
        <v>61.038189231170669</v>
      </c>
      <c r="AB1767">
        <v>125.67061371466258</v>
      </c>
      <c r="AC1767">
        <v>0</v>
      </c>
      <c r="AD1767">
        <v>0</v>
      </c>
      <c r="AE1767">
        <v>842.69661449116393</v>
      </c>
    </row>
    <row r="1768" spans="1:31" x14ac:dyDescent="0.25">
      <c r="A1768">
        <v>2135720</v>
      </c>
      <c r="B1768">
        <v>1</v>
      </c>
      <c r="C1768" t="s">
        <v>81</v>
      </c>
      <c r="D1768" t="s">
        <v>118</v>
      </c>
      <c r="E1768" t="s">
        <v>131</v>
      </c>
      <c r="F1768" t="s">
        <v>5345</v>
      </c>
      <c r="G1768" t="s">
        <v>300</v>
      </c>
      <c r="H1768" t="s">
        <v>134</v>
      </c>
      <c r="I1768" t="s">
        <v>135</v>
      </c>
      <c r="J1768" t="s">
        <v>136</v>
      </c>
      <c r="K1768" t="s">
        <v>137</v>
      </c>
      <c r="L1768" t="s">
        <v>5346</v>
      </c>
      <c r="M1768" t="s">
        <v>5347</v>
      </c>
      <c r="N1768">
        <v>0.94166666600000004</v>
      </c>
      <c r="O1768">
        <v>0</v>
      </c>
      <c r="P1768">
        <v>5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0.80132409743466682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0.80132409743466682</v>
      </c>
    </row>
    <row r="1769" spans="1:31" x14ac:dyDescent="0.25">
      <c r="A1769">
        <v>2135614</v>
      </c>
      <c r="B1769">
        <v>1</v>
      </c>
      <c r="C1769" t="s">
        <v>81</v>
      </c>
      <c r="D1769" t="s">
        <v>120</v>
      </c>
      <c r="E1769" t="s">
        <v>196</v>
      </c>
      <c r="F1769" t="s">
        <v>5348</v>
      </c>
      <c r="G1769" t="s">
        <v>142</v>
      </c>
      <c r="H1769" t="s">
        <v>143</v>
      </c>
      <c r="I1769" t="s">
        <v>135</v>
      </c>
      <c r="J1769" t="s">
        <v>136</v>
      </c>
      <c r="K1769" t="s">
        <v>137</v>
      </c>
      <c r="L1769" t="s">
        <v>5349</v>
      </c>
      <c r="M1769" t="s">
        <v>5350</v>
      </c>
      <c r="N1769">
        <v>1.064166666</v>
      </c>
      <c r="O1769">
        <v>0</v>
      </c>
      <c r="P1769">
        <v>589</v>
      </c>
      <c r="Q1769">
        <v>7</v>
      </c>
      <c r="R1769">
        <v>12</v>
      </c>
      <c r="S1769">
        <v>3</v>
      </c>
      <c r="T1769">
        <v>59</v>
      </c>
      <c r="U1769">
        <v>2</v>
      </c>
      <c r="V1769">
        <v>0</v>
      </c>
      <c r="W1769">
        <v>0</v>
      </c>
      <c r="X1769">
        <v>117.6322537162835</v>
      </c>
      <c r="Y1769">
        <v>3.47437462975385</v>
      </c>
      <c r="Z1769">
        <v>2.0709113405434501</v>
      </c>
      <c r="AA1769">
        <v>12.043251972634998</v>
      </c>
      <c r="AB1769">
        <v>57.401915316804228</v>
      </c>
      <c r="AC1769">
        <v>308.842548714543</v>
      </c>
      <c r="AD1769">
        <v>0</v>
      </c>
      <c r="AE1769">
        <v>501.46525569056303</v>
      </c>
    </row>
    <row r="1770" spans="1:31" x14ac:dyDescent="0.25">
      <c r="A1770">
        <v>2136006</v>
      </c>
      <c r="B1770">
        <v>1</v>
      </c>
      <c r="C1770" t="s">
        <v>81</v>
      </c>
      <c r="D1770" t="s">
        <v>112</v>
      </c>
      <c r="E1770" t="s">
        <v>174</v>
      </c>
      <c r="F1770" t="s">
        <v>5351</v>
      </c>
      <c r="G1770" t="s">
        <v>187</v>
      </c>
      <c r="H1770" t="s">
        <v>134</v>
      </c>
      <c r="I1770" t="s">
        <v>135</v>
      </c>
      <c r="J1770" t="s">
        <v>136</v>
      </c>
      <c r="K1770" t="s">
        <v>137</v>
      </c>
      <c r="L1770" t="s">
        <v>5352</v>
      </c>
      <c r="M1770" t="s">
        <v>5353</v>
      </c>
      <c r="N1770">
        <v>4.9644444439999997</v>
      </c>
      <c r="O1770">
        <v>0</v>
      </c>
      <c r="P1770">
        <v>9</v>
      </c>
      <c r="Q1770">
        <v>0</v>
      </c>
      <c r="R1770">
        <v>0</v>
      </c>
      <c r="S1770">
        <v>0</v>
      </c>
      <c r="T1770">
        <v>1</v>
      </c>
      <c r="U1770">
        <v>0</v>
      </c>
      <c r="V1770">
        <v>0</v>
      </c>
      <c r="W1770">
        <v>0</v>
      </c>
      <c r="X1770">
        <v>3.3433100366984005</v>
      </c>
      <c r="Y1770">
        <v>0</v>
      </c>
      <c r="Z1770">
        <v>0</v>
      </c>
      <c r="AA1770">
        <v>0</v>
      </c>
      <c r="AB1770">
        <v>0.61853811458986674</v>
      </c>
      <c r="AC1770">
        <v>0</v>
      </c>
      <c r="AD1770">
        <v>0</v>
      </c>
      <c r="AE1770">
        <v>3.9618481512882671</v>
      </c>
    </row>
    <row r="1771" spans="1:31" x14ac:dyDescent="0.25">
      <c r="A1771">
        <v>2135760</v>
      </c>
      <c r="B1771">
        <v>1</v>
      </c>
      <c r="C1771" t="s">
        <v>80</v>
      </c>
      <c r="D1771" t="s">
        <v>92</v>
      </c>
      <c r="E1771" t="s">
        <v>131</v>
      </c>
      <c r="F1771" t="s">
        <v>5354</v>
      </c>
      <c r="G1771" t="s">
        <v>152</v>
      </c>
      <c r="H1771" t="s">
        <v>134</v>
      </c>
      <c r="I1771" t="s">
        <v>135</v>
      </c>
      <c r="J1771" t="s">
        <v>136</v>
      </c>
      <c r="K1771" t="s">
        <v>137</v>
      </c>
      <c r="L1771" t="s">
        <v>5355</v>
      </c>
      <c r="M1771" t="s">
        <v>5356</v>
      </c>
      <c r="N1771">
        <v>9.807222222</v>
      </c>
      <c r="O1771">
        <v>0</v>
      </c>
      <c r="P1771">
        <v>1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0.30779614401270006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0.30779614401270006</v>
      </c>
    </row>
    <row r="1772" spans="1:31" x14ac:dyDescent="0.25">
      <c r="A1772">
        <v>2135969</v>
      </c>
      <c r="B1772">
        <v>1</v>
      </c>
      <c r="C1772" t="s">
        <v>80</v>
      </c>
      <c r="D1772" t="s">
        <v>107</v>
      </c>
      <c r="E1772" t="s">
        <v>131</v>
      </c>
      <c r="F1772" t="s">
        <v>5357</v>
      </c>
      <c r="G1772" t="s">
        <v>133</v>
      </c>
      <c r="H1772" t="s">
        <v>134</v>
      </c>
      <c r="I1772" t="s">
        <v>135</v>
      </c>
      <c r="J1772" t="s">
        <v>136</v>
      </c>
      <c r="K1772" t="s">
        <v>137</v>
      </c>
      <c r="L1772" t="s">
        <v>5358</v>
      </c>
      <c r="M1772" t="s">
        <v>5359</v>
      </c>
      <c r="N1772">
        <v>1.365277777</v>
      </c>
      <c r="O1772">
        <v>0</v>
      </c>
      <c r="P1772">
        <v>1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0.52256171546694996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0.52256171546694996</v>
      </c>
    </row>
    <row r="1773" spans="1:31" x14ac:dyDescent="0.25">
      <c r="A1773">
        <v>2136069</v>
      </c>
      <c r="B1773">
        <v>1</v>
      </c>
      <c r="C1773" t="s">
        <v>80</v>
      </c>
      <c r="D1773" t="s">
        <v>83</v>
      </c>
      <c r="E1773" t="s">
        <v>131</v>
      </c>
      <c r="F1773" t="s">
        <v>5360</v>
      </c>
      <c r="G1773" t="s">
        <v>152</v>
      </c>
      <c r="H1773" t="s">
        <v>134</v>
      </c>
      <c r="I1773" t="s">
        <v>135</v>
      </c>
      <c r="J1773" t="s">
        <v>136</v>
      </c>
      <c r="K1773" t="s">
        <v>137</v>
      </c>
      <c r="L1773" t="s">
        <v>5361</v>
      </c>
      <c r="M1773" t="s">
        <v>5362</v>
      </c>
      <c r="N1773">
        <v>2.3233333329999999</v>
      </c>
      <c r="O1773">
        <v>0</v>
      </c>
      <c r="P1773">
        <v>1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0.77719929195847515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0.77719929195847515</v>
      </c>
    </row>
    <row r="1774" spans="1:31" x14ac:dyDescent="0.25">
      <c r="A1774">
        <v>2136046</v>
      </c>
      <c r="B1774">
        <v>1</v>
      </c>
      <c r="C1774" t="s">
        <v>80</v>
      </c>
      <c r="D1774" t="s">
        <v>104</v>
      </c>
      <c r="E1774" t="s">
        <v>140</v>
      </c>
      <c r="F1774" t="s">
        <v>5363</v>
      </c>
      <c r="G1774" t="s">
        <v>142</v>
      </c>
      <c r="H1774" t="s">
        <v>143</v>
      </c>
      <c r="I1774" t="s">
        <v>135</v>
      </c>
      <c r="J1774" t="s">
        <v>136</v>
      </c>
      <c r="K1774" t="s">
        <v>137</v>
      </c>
      <c r="L1774" t="s">
        <v>5364</v>
      </c>
      <c r="M1774" t="s">
        <v>5365</v>
      </c>
      <c r="N1774">
        <v>1.366944444</v>
      </c>
      <c r="O1774">
        <v>1</v>
      </c>
      <c r="P1774">
        <v>7</v>
      </c>
      <c r="Q1774">
        <v>17</v>
      </c>
      <c r="R1774">
        <v>44</v>
      </c>
      <c r="S1774">
        <v>13</v>
      </c>
      <c r="T1774">
        <v>6</v>
      </c>
      <c r="U1774">
        <v>6</v>
      </c>
      <c r="V1774">
        <v>0</v>
      </c>
      <c r="W1774">
        <v>0.60311669598068329</v>
      </c>
      <c r="X1774">
        <v>1.3434105379487915</v>
      </c>
      <c r="Y1774">
        <v>114.67585372406376</v>
      </c>
      <c r="Z1774">
        <v>7.8090697221899985</v>
      </c>
      <c r="AA1774">
        <v>129.33379613491741</v>
      </c>
      <c r="AB1774">
        <v>4.3483194089242421</v>
      </c>
      <c r="AC1774">
        <v>1832.513485133403</v>
      </c>
      <c r="AD1774">
        <v>0</v>
      </c>
      <c r="AE1774">
        <v>2090.6270513574277</v>
      </c>
    </row>
    <row r="1775" spans="1:31" x14ac:dyDescent="0.25">
      <c r="A1775">
        <v>2135923</v>
      </c>
      <c r="B1775">
        <v>1</v>
      </c>
      <c r="C1775" t="s">
        <v>80</v>
      </c>
      <c r="D1775" t="s">
        <v>106</v>
      </c>
      <c r="E1775" t="s">
        <v>131</v>
      </c>
      <c r="F1775" t="s">
        <v>5366</v>
      </c>
      <c r="G1775" t="s">
        <v>171</v>
      </c>
      <c r="H1775" t="s">
        <v>134</v>
      </c>
      <c r="I1775" t="s">
        <v>135</v>
      </c>
      <c r="J1775" t="s">
        <v>136</v>
      </c>
      <c r="K1775" t="s">
        <v>137</v>
      </c>
      <c r="L1775" t="s">
        <v>5367</v>
      </c>
      <c r="M1775" t="s">
        <v>5368</v>
      </c>
      <c r="N1775">
        <v>3.0305555549999998</v>
      </c>
      <c r="O1775">
        <v>0</v>
      </c>
      <c r="P1775">
        <v>1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0.56851935186199998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0.56851935186199998</v>
      </c>
    </row>
    <row r="1776" spans="1:31" x14ac:dyDescent="0.25">
      <c r="A1776">
        <v>2135883</v>
      </c>
      <c r="B1776">
        <v>1</v>
      </c>
      <c r="C1776" t="s">
        <v>80</v>
      </c>
      <c r="D1776" t="s">
        <v>97</v>
      </c>
      <c r="E1776" t="s">
        <v>140</v>
      </c>
      <c r="F1776" t="s">
        <v>5369</v>
      </c>
      <c r="G1776" t="s">
        <v>142</v>
      </c>
      <c r="H1776" t="s">
        <v>143</v>
      </c>
      <c r="I1776" t="s">
        <v>135</v>
      </c>
      <c r="J1776" t="s">
        <v>136</v>
      </c>
      <c r="K1776" t="s">
        <v>137</v>
      </c>
      <c r="L1776" t="s">
        <v>5370</v>
      </c>
      <c r="M1776" t="s">
        <v>5371</v>
      </c>
      <c r="N1776">
        <v>0.55138888799999997</v>
      </c>
      <c r="O1776">
        <v>19</v>
      </c>
      <c r="P1776">
        <v>101</v>
      </c>
      <c r="Q1776">
        <v>5</v>
      </c>
      <c r="R1776">
        <v>28</v>
      </c>
      <c r="S1776">
        <v>3</v>
      </c>
      <c r="T1776">
        <v>15</v>
      </c>
      <c r="U1776">
        <v>0</v>
      </c>
      <c r="V1776">
        <v>0</v>
      </c>
      <c r="W1776">
        <v>57.178765344470776</v>
      </c>
      <c r="X1776">
        <v>64.25568351842729</v>
      </c>
      <c r="Y1776">
        <v>1.0910679752606252</v>
      </c>
      <c r="Z1776">
        <v>9.1211735951888677</v>
      </c>
      <c r="AA1776">
        <v>9.5195322010209757</v>
      </c>
      <c r="AB1776">
        <v>6.7386434704645959</v>
      </c>
      <c r="AC1776">
        <v>0</v>
      </c>
      <c r="AD1776">
        <v>0</v>
      </c>
      <c r="AE1776">
        <v>147.90486610483316</v>
      </c>
    </row>
    <row r="1777" spans="1:31" x14ac:dyDescent="0.25">
      <c r="A1777">
        <v>2135551</v>
      </c>
      <c r="B1777">
        <v>1</v>
      </c>
      <c r="C1777" t="s">
        <v>81</v>
      </c>
      <c r="D1777" t="s">
        <v>112</v>
      </c>
      <c r="E1777" t="s">
        <v>140</v>
      </c>
      <c r="F1777" t="s">
        <v>5372</v>
      </c>
      <c r="G1777" t="s">
        <v>142</v>
      </c>
      <c r="H1777" t="s">
        <v>143</v>
      </c>
      <c r="I1777" t="s">
        <v>135</v>
      </c>
      <c r="J1777" t="s">
        <v>136</v>
      </c>
      <c r="K1777" t="s">
        <v>137</v>
      </c>
      <c r="L1777" t="s">
        <v>5373</v>
      </c>
      <c r="M1777" t="s">
        <v>5374</v>
      </c>
      <c r="N1777">
        <v>0.20027777699999999</v>
      </c>
      <c r="O1777">
        <v>0</v>
      </c>
      <c r="P1777">
        <v>503</v>
      </c>
      <c r="Q1777">
        <v>3</v>
      </c>
      <c r="R1777">
        <v>2</v>
      </c>
      <c r="S1777">
        <v>2</v>
      </c>
      <c r="T1777">
        <v>50</v>
      </c>
      <c r="U1777">
        <v>2</v>
      </c>
      <c r="V1777">
        <v>0</v>
      </c>
      <c r="W1777">
        <v>0</v>
      </c>
      <c r="X1777">
        <v>9.9119614338657449</v>
      </c>
      <c r="Y1777">
        <v>3.4387806693970333</v>
      </c>
      <c r="Z1777">
        <v>0.47727942761695008</v>
      </c>
      <c r="AA1777">
        <v>0.88266337392566663</v>
      </c>
      <c r="AB1777">
        <v>3.9445733096401323</v>
      </c>
      <c r="AC1777">
        <v>95.986666411404997</v>
      </c>
      <c r="AD1777">
        <v>0</v>
      </c>
      <c r="AE1777">
        <v>114.64192462585052</v>
      </c>
    </row>
    <row r="1778" spans="1:31" x14ac:dyDescent="0.25">
      <c r="A1778">
        <v>2135817</v>
      </c>
      <c r="B1778">
        <v>1</v>
      </c>
      <c r="C1778" t="s">
        <v>80</v>
      </c>
      <c r="D1778" t="s">
        <v>103</v>
      </c>
      <c r="E1778" t="s">
        <v>131</v>
      </c>
      <c r="F1778" t="s">
        <v>5375</v>
      </c>
      <c r="G1778" t="s">
        <v>152</v>
      </c>
      <c r="H1778" t="s">
        <v>134</v>
      </c>
      <c r="I1778" t="s">
        <v>135</v>
      </c>
      <c r="J1778" t="s">
        <v>136</v>
      </c>
      <c r="K1778" t="s">
        <v>137</v>
      </c>
      <c r="L1778" t="s">
        <v>5376</v>
      </c>
      <c r="M1778" t="s">
        <v>5377</v>
      </c>
      <c r="N1778">
        <v>1.306944444</v>
      </c>
      <c r="O1778">
        <v>0</v>
      </c>
      <c r="P1778">
        <v>1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0.38278598409275005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0.38278598409275005</v>
      </c>
    </row>
    <row r="1779" spans="1:31" x14ac:dyDescent="0.25">
      <c r="A1779">
        <v>2135654</v>
      </c>
      <c r="B1779">
        <v>1</v>
      </c>
      <c r="C1779" t="s">
        <v>80</v>
      </c>
      <c r="D1779" t="s">
        <v>83</v>
      </c>
      <c r="E1779" t="s">
        <v>146</v>
      </c>
      <c r="F1779" t="s">
        <v>5378</v>
      </c>
      <c r="G1779" t="s">
        <v>477</v>
      </c>
      <c r="H1779" t="s">
        <v>143</v>
      </c>
      <c r="I1779" t="s">
        <v>135</v>
      </c>
      <c r="J1779" t="s">
        <v>136</v>
      </c>
      <c r="K1779" t="s">
        <v>137</v>
      </c>
      <c r="L1779" t="s">
        <v>5379</v>
      </c>
      <c r="M1779" t="s">
        <v>5380</v>
      </c>
      <c r="N1779">
        <v>0.83611111100000002</v>
      </c>
      <c r="O1779">
        <v>0</v>
      </c>
      <c r="P1779">
        <v>313</v>
      </c>
      <c r="Q1779">
        <v>0</v>
      </c>
      <c r="R1779">
        <v>0</v>
      </c>
      <c r="S1779">
        <v>0</v>
      </c>
      <c r="T1779">
        <v>115</v>
      </c>
      <c r="U1779">
        <v>0</v>
      </c>
      <c r="V1779">
        <v>3</v>
      </c>
      <c r="W1779">
        <v>0</v>
      </c>
      <c r="X1779">
        <v>65.823889972530054</v>
      </c>
      <c r="Y1779">
        <v>0</v>
      </c>
      <c r="Z1779">
        <v>0</v>
      </c>
      <c r="AA1779">
        <v>0</v>
      </c>
      <c r="AB1779">
        <v>92.635340461938839</v>
      </c>
      <c r="AC1779">
        <v>0</v>
      </c>
      <c r="AD1779">
        <v>34.49129524622775</v>
      </c>
      <c r="AE1779">
        <v>192.95052568069667</v>
      </c>
    </row>
    <row r="1780" spans="1:31" x14ac:dyDescent="0.25">
      <c r="A1780">
        <v>2135505</v>
      </c>
      <c r="B1780">
        <v>1</v>
      </c>
      <c r="C1780" t="s">
        <v>80</v>
      </c>
      <c r="D1780" t="s">
        <v>110</v>
      </c>
      <c r="E1780" t="s">
        <v>174</v>
      </c>
      <c r="F1780" t="s">
        <v>5381</v>
      </c>
      <c r="G1780" t="s">
        <v>187</v>
      </c>
      <c r="H1780" t="s">
        <v>134</v>
      </c>
      <c r="I1780" t="s">
        <v>135</v>
      </c>
      <c r="J1780" t="s">
        <v>136</v>
      </c>
      <c r="K1780" t="s">
        <v>137</v>
      </c>
      <c r="L1780" t="s">
        <v>5382</v>
      </c>
      <c r="M1780" t="s">
        <v>5383</v>
      </c>
      <c r="N1780">
        <v>1.7113888880000001</v>
      </c>
      <c r="O1780">
        <v>0</v>
      </c>
      <c r="P1780">
        <v>89</v>
      </c>
      <c r="Q1780">
        <v>0</v>
      </c>
      <c r="R1780">
        <v>0</v>
      </c>
      <c r="S1780">
        <v>0</v>
      </c>
      <c r="T1780">
        <v>4</v>
      </c>
      <c r="U1780">
        <v>0</v>
      </c>
      <c r="V1780">
        <v>0</v>
      </c>
      <c r="W1780">
        <v>0</v>
      </c>
      <c r="X1780">
        <v>28.717556718957081</v>
      </c>
      <c r="Y1780">
        <v>0</v>
      </c>
      <c r="Z1780">
        <v>0</v>
      </c>
      <c r="AA1780">
        <v>0</v>
      </c>
      <c r="AB1780">
        <v>1.81096288084025</v>
      </c>
      <c r="AC1780">
        <v>0</v>
      </c>
      <c r="AD1780">
        <v>0</v>
      </c>
      <c r="AE1780">
        <v>30.528519599797331</v>
      </c>
    </row>
    <row r="1781" spans="1:31" x14ac:dyDescent="0.25">
      <c r="A1781">
        <v>2135860</v>
      </c>
      <c r="B1781">
        <v>1</v>
      </c>
      <c r="C1781" t="s">
        <v>80</v>
      </c>
      <c r="D1781" t="s">
        <v>97</v>
      </c>
      <c r="E1781" t="s">
        <v>140</v>
      </c>
      <c r="F1781" t="s">
        <v>5384</v>
      </c>
      <c r="G1781" t="s">
        <v>142</v>
      </c>
      <c r="H1781" t="s">
        <v>143</v>
      </c>
      <c r="I1781" t="s">
        <v>135</v>
      </c>
      <c r="J1781" t="s">
        <v>136</v>
      </c>
      <c r="K1781" t="s">
        <v>137</v>
      </c>
      <c r="L1781" t="s">
        <v>5385</v>
      </c>
      <c r="M1781" t="s">
        <v>5232</v>
      </c>
      <c r="N1781">
        <v>0.104722222</v>
      </c>
      <c r="O1781">
        <v>11</v>
      </c>
      <c r="P1781">
        <v>11918</v>
      </c>
      <c r="Q1781">
        <v>27</v>
      </c>
      <c r="R1781">
        <v>687</v>
      </c>
      <c r="S1781">
        <v>57</v>
      </c>
      <c r="T1781">
        <v>1196</v>
      </c>
      <c r="U1781">
        <v>2</v>
      </c>
      <c r="V1781">
        <v>5</v>
      </c>
      <c r="W1781">
        <v>22.863705575666042</v>
      </c>
      <c r="X1781">
        <v>325.39353320662252</v>
      </c>
      <c r="Y1781">
        <v>7.6912994101783685</v>
      </c>
      <c r="Z1781">
        <v>26.11618736138589</v>
      </c>
      <c r="AA1781">
        <v>70.880183064624262</v>
      </c>
      <c r="AB1781">
        <v>123.95652072412037</v>
      </c>
      <c r="AC1781">
        <v>14.999864186800675</v>
      </c>
      <c r="AD1781">
        <v>20.300485054550997</v>
      </c>
      <c r="AE1781">
        <v>612.20177858394902</v>
      </c>
    </row>
    <row r="1782" spans="1:31" x14ac:dyDescent="0.25">
      <c r="A1782">
        <v>2135611</v>
      </c>
      <c r="B1782">
        <v>1</v>
      </c>
      <c r="C1782" t="s">
        <v>80</v>
      </c>
      <c r="D1782" t="s">
        <v>85</v>
      </c>
      <c r="E1782" t="s">
        <v>174</v>
      </c>
      <c r="F1782" t="s">
        <v>5386</v>
      </c>
      <c r="G1782" t="s">
        <v>384</v>
      </c>
      <c r="H1782" t="s">
        <v>134</v>
      </c>
      <c r="I1782" t="s">
        <v>135</v>
      </c>
      <c r="J1782" t="s">
        <v>136</v>
      </c>
      <c r="K1782" t="s">
        <v>137</v>
      </c>
      <c r="L1782" t="s">
        <v>5387</v>
      </c>
      <c r="M1782" t="s">
        <v>5388</v>
      </c>
      <c r="N1782">
        <v>2.710555555</v>
      </c>
      <c r="O1782">
        <v>0</v>
      </c>
      <c r="P1782">
        <v>82</v>
      </c>
      <c r="Q1782">
        <v>0</v>
      </c>
      <c r="R1782">
        <v>0</v>
      </c>
      <c r="S1782">
        <v>0</v>
      </c>
      <c r="T1782">
        <v>3</v>
      </c>
      <c r="U1782">
        <v>0</v>
      </c>
      <c r="V1782">
        <v>0</v>
      </c>
      <c r="W1782">
        <v>0</v>
      </c>
      <c r="X1782">
        <v>50.814074941902902</v>
      </c>
      <c r="Y1782">
        <v>0</v>
      </c>
      <c r="Z1782">
        <v>0</v>
      </c>
      <c r="AA1782">
        <v>0</v>
      </c>
      <c r="AB1782">
        <v>12.20347891286691</v>
      </c>
      <c r="AC1782">
        <v>0</v>
      </c>
      <c r="AD1782">
        <v>0</v>
      </c>
      <c r="AE1782">
        <v>63.017553854769815</v>
      </c>
    </row>
    <row r="1783" spans="1:31" x14ac:dyDescent="0.25">
      <c r="A1783">
        <v>2135574</v>
      </c>
      <c r="B1783">
        <v>1</v>
      </c>
      <c r="C1783" t="s">
        <v>81</v>
      </c>
      <c r="D1783" t="s">
        <v>115</v>
      </c>
      <c r="E1783" t="s">
        <v>146</v>
      </c>
      <c r="F1783" t="s">
        <v>5389</v>
      </c>
      <c r="G1783" t="s">
        <v>167</v>
      </c>
      <c r="H1783" t="s">
        <v>143</v>
      </c>
      <c r="I1783" t="s">
        <v>135</v>
      </c>
      <c r="J1783" t="s">
        <v>136</v>
      </c>
      <c r="K1783" t="s">
        <v>137</v>
      </c>
      <c r="L1783" t="s">
        <v>5390</v>
      </c>
      <c r="M1783" t="s">
        <v>5391</v>
      </c>
      <c r="N1783">
        <v>1.5666666659999999</v>
      </c>
      <c r="O1783">
        <v>0</v>
      </c>
      <c r="P1783">
        <v>199</v>
      </c>
      <c r="Q1783">
        <v>0</v>
      </c>
      <c r="R1783">
        <v>0</v>
      </c>
      <c r="S1783">
        <v>0</v>
      </c>
      <c r="T1783">
        <v>8</v>
      </c>
      <c r="U1783">
        <v>0</v>
      </c>
      <c r="V1783">
        <v>0</v>
      </c>
      <c r="W1783">
        <v>0</v>
      </c>
      <c r="X1783">
        <v>21.969165876607818</v>
      </c>
      <c r="Y1783">
        <v>0</v>
      </c>
      <c r="Z1783">
        <v>0</v>
      </c>
      <c r="AA1783">
        <v>0</v>
      </c>
      <c r="AB1783">
        <v>3.1496264758964672</v>
      </c>
      <c r="AC1783">
        <v>0</v>
      </c>
      <c r="AD1783">
        <v>0</v>
      </c>
      <c r="AE1783">
        <v>25.118792352504286</v>
      </c>
    </row>
    <row r="1784" spans="1:31" x14ac:dyDescent="0.25">
      <c r="A1784">
        <v>2136052</v>
      </c>
      <c r="B1784">
        <v>1</v>
      </c>
      <c r="C1784" t="s">
        <v>80</v>
      </c>
      <c r="D1784" t="s">
        <v>101</v>
      </c>
      <c r="E1784" t="s">
        <v>174</v>
      </c>
      <c r="F1784" t="s">
        <v>5392</v>
      </c>
      <c r="G1784" t="s">
        <v>171</v>
      </c>
      <c r="H1784" t="s">
        <v>134</v>
      </c>
      <c r="I1784" t="s">
        <v>135</v>
      </c>
      <c r="J1784" t="s">
        <v>136</v>
      </c>
      <c r="K1784" t="s">
        <v>137</v>
      </c>
      <c r="L1784" t="s">
        <v>5393</v>
      </c>
      <c r="M1784" t="s">
        <v>5394</v>
      </c>
      <c r="N1784">
        <v>0.29944444399999998</v>
      </c>
      <c r="O1784">
        <v>0</v>
      </c>
      <c r="P1784">
        <v>59</v>
      </c>
      <c r="Q1784">
        <v>0</v>
      </c>
      <c r="R1784">
        <v>0</v>
      </c>
      <c r="S1784">
        <v>0</v>
      </c>
      <c r="T1784">
        <v>3</v>
      </c>
      <c r="U1784">
        <v>0</v>
      </c>
      <c r="V1784">
        <v>0</v>
      </c>
      <c r="W1784">
        <v>0</v>
      </c>
      <c r="X1784">
        <v>5.073747354701668</v>
      </c>
      <c r="Y1784">
        <v>0</v>
      </c>
      <c r="Z1784">
        <v>0</v>
      </c>
      <c r="AA1784">
        <v>0</v>
      </c>
      <c r="AB1784">
        <v>0.28393693533333336</v>
      </c>
      <c r="AC1784">
        <v>0</v>
      </c>
      <c r="AD1784">
        <v>0</v>
      </c>
      <c r="AE1784">
        <v>5.3576842900350012</v>
      </c>
    </row>
    <row r="1785" spans="1:31" x14ac:dyDescent="0.25">
      <c r="A1785">
        <v>2135568</v>
      </c>
      <c r="B1785">
        <v>1</v>
      </c>
      <c r="C1785" t="s">
        <v>80</v>
      </c>
      <c r="D1785" t="s">
        <v>103</v>
      </c>
      <c r="E1785" t="s">
        <v>131</v>
      </c>
      <c r="F1785" t="s">
        <v>5395</v>
      </c>
      <c r="G1785" t="s">
        <v>152</v>
      </c>
      <c r="H1785" t="s">
        <v>134</v>
      </c>
      <c r="I1785" t="s">
        <v>135</v>
      </c>
      <c r="J1785" t="s">
        <v>136</v>
      </c>
      <c r="K1785" t="s">
        <v>137</v>
      </c>
      <c r="L1785" t="s">
        <v>5396</v>
      </c>
      <c r="M1785" t="s">
        <v>5397</v>
      </c>
      <c r="N1785">
        <v>2.41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1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0.45716782370285003</v>
      </c>
      <c r="AC1785">
        <v>0</v>
      </c>
      <c r="AD1785">
        <v>0</v>
      </c>
      <c r="AE1785">
        <v>0.45716782370285003</v>
      </c>
    </row>
    <row r="1786" spans="1:31" x14ac:dyDescent="0.25">
      <c r="A1786">
        <v>2136009</v>
      </c>
      <c r="B1786">
        <v>1</v>
      </c>
      <c r="C1786" t="s">
        <v>80</v>
      </c>
      <c r="D1786" t="s">
        <v>83</v>
      </c>
      <c r="E1786" t="s">
        <v>131</v>
      </c>
      <c r="F1786" t="s">
        <v>5398</v>
      </c>
      <c r="G1786" t="s">
        <v>133</v>
      </c>
      <c r="H1786" t="s">
        <v>134</v>
      </c>
      <c r="I1786" t="s">
        <v>135</v>
      </c>
      <c r="J1786" t="s">
        <v>136</v>
      </c>
      <c r="K1786" t="s">
        <v>137</v>
      </c>
      <c r="L1786" t="s">
        <v>5077</v>
      </c>
      <c r="M1786" t="s">
        <v>5399</v>
      </c>
      <c r="N1786">
        <v>7.1124999999999998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1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16.707100614605327</v>
      </c>
      <c r="AC1786">
        <v>0</v>
      </c>
      <c r="AD1786">
        <v>0</v>
      </c>
      <c r="AE1786">
        <v>16.707100614605327</v>
      </c>
    </row>
    <row r="1787" spans="1:31" x14ac:dyDescent="0.25">
      <c r="A1787">
        <v>2135617</v>
      </c>
      <c r="B1787">
        <v>1</v>
      </c>
      <c r="C1787" t="s">
        <v>81</v>
      </c>
      <c r="D1787" t="s">
        <v>127</v>
      </c>
      <c r="E1787" t="s">
        <v>131</v>
      </c>
      <c r="F1787" t="s">
        <v>5400</v>
      </c>
      <c r="G1787" t="s">
        <v>152</v>
      </c>
      <c r="H1787" t="s">
        <v>134</v>
      </c>
      <c r="I1787" t="s">
        <v>135</v>
      </c>
      <c r="J1787" t="s">
        <v>136</v>
      </c>
      <c r="K1787" t="s">
        <v>137</v>
      </c>
      <c r="L1787" t="s">
        <v>5401</v>
      </c>
      <c r="M1787" t="s">
        <v>5402</v>
      </c>
      <c r="N1787">
        <v>5.3947222220000004</v>
      </c>
      <c r="O1787">
        <v>0</v>
      </c>
      <c r="P1787">
        <v>2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3.677474180075242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3.677474180075242</v>
      </c>
    </row>
    <row r="1788" spans="1:31" x14ac:dyDescent="0.25">
      <c r="A1788">
        <v>2136018</v>
      </c>
      <c r="B1788">
        <v>1</v>
      </c>
      <c r="C1788" t="s">
        <v>81</v>
      </c>
      <c r="D1788" t="s">
        <v>112</v>
      </c>
      <c r="E1788" t="s">
        <v>161</v>
      </c>
      <c r="F1788" t="s">
        <v>5403</v>
      </c>
      <c r="G1788" t="s">
        <v>215</v>
      </c>
      <c r="H1788" t="s">
        <v>134</v>
      </c>
      <c r="I1788" t="s">
        <v>135</v>
      </c>
      <c r="J1788" t="s">
        <v>136</v>
      </c>
      <c r="K1788" t="s">
        <v>137</v>
      </c>
      <c r="L1788" t="s">
        <v>5404</v>
      </c>
      <c r="M1788" t="s">
        <v>5405</v>
      </c>
      <c r="N1788">
        <v>0.768055555</v>
      </c>
      <c r="O1788">
        <v>0</v>
      </c>
      <c r="P1788">
        <v>102</v>
      </c>
      <c r="Q1788">
        <v>0</v>
      </c>
      <c r="R1788">
        <v>24</v>
      </c>
      <c r="S1788">
        <v>0</v>
      </c>
      <c r="T1788">
        <v>15</v>
      </c>
      <c r="U1788">
        <v>0</v>
      </c>
      <c r="V1788">
        <v>0</v>
      </c>
      <c r="W1788">
        <v>0</v>
      </c>
      <c r="X1788">
        <v>16.44587596560784</v>
      </c>
      <c r="Y1788">
        <v>0</v>
      </c>
      <c r="Z1788">
        <v>4.3007366979732833</v>
      </c>
      <c r="AA1788">
        <v>0</v>
      </c>
      <c r="AB1788">
        <v>0.58531645073100846</v>
      </c>
      <c r="AC1788">
        <v>0</v>
      </c>
      <c r="AD1788">
        <v>0</v>
      </c>
      <c r="AE1788">
        <v>21.331929114312132</v>
      </c>
    </row>
    <row r="1789" spans="1:31" x14ac:dyDescent="0.25">
      <c r="A1789">
        <v>2135826</v>
      </c>
      <c r="B1789">
        <v>1</v>
      </c>
      <c r="C1789" t="s">
        <v>80</v>
      </c>
      <c r="D1789" t="s">
        <v>92</v>
      </c>
      <c r="E1789" t="s">
        <v>131</v>
      </c>
      <c r="F1789" t="s">
        <v>5406</v>
      </c>
      <c r="G1789" t="s">
        <v>133</v>
      </c>
      <c r="H1789" t="s">
        <v>134</v>
      </c>
      <c r="I1789" t="s">
        <v>135</v>
      </c>
      <c r="J1789" t="s">
        <v>136</v>
      </c>
      <c r="K1789" t="s">
        <v>137</v>
      </c>
      <c r="L1789" t="s">
        <v>5407</v>
      </c>
      <c r="M1789" t="s">
        <v>5408</v>
      </c>
      <c r="N1789">
        <v>0.91611111099999998</v>
      </c>
      <c r="O1789">
        <v>0</v>
      </c>
      <c r="P1789">
        <v>6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0.82606569735500013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0.82606569735500013</v>
      </c>
    </row>
    <row r="1790" spans="1:31" x14ac:dyDescent="0.25">
      <c r="A1790">
        <v>2135972</v>
      </c>
      <c r="B1790">
        <v>1</v>
      </c>
      <c r="C1790" t="s">
        <v>80</v>
      </c>
      <c r="D1790" t="s">
        <v>106</v>
      </c>
      <c r="E1790" t="s">
        <v>131</v>
      </c>
      <c r="F1790" t="s">
        <v>5409</v>
      </c>
      <c r="G1790" t="s">
        <v>152</v>
      </c>
      <c r="H1790" t="s">
        <v>134</v>
      </c>
      <c r="I1790" t="s">
        <v>135</v>
      </c>
      <c r="J1790" t="s">
        <v>136</v>
      </c>
      <c r="K1790" t="s">
        <v>137</v>
      </c>
      <c r="L1790" t="s">
        <v>5410</v>
      </c>
      <c r="M1790" t="s">
        <v>5411</v>
      </c>
      <c r="N1790">
        <v>1.403333333</v>
      </c>
      <c r="O1790">
        <v>0</v>
      </c>
      <c r="P1790">
        <v>1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0.19656124269706671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0.19656124269706671</v>
      </c>
    </row>
    <row r="1791" spans="1:31" x14ac:dyDescent="0.25">
      <c r="A1791">
        <v>2135540</v>
      </c>
      <c r="B1791">
        <v>1</v>
      </c>
      <c r="C1791" t="s">
        <v>81</v>
      </c>
      <c r="D1791" t="s">
        <v>127</v>
      </c>
      <c r="E1791" t="s">
        <v>174</v>
      </c>
      <c r="F1791" t="s">
        <v>5412</v>
      </c>
      <c r="G1791" t="s">
        <v>187</v>
      </c>
      <c r="H1791" t="s">
        <v>134</v>
      </c>
      <c r="I1791" t="s">
        <v>135</v>
      </c>
      <c r="J1791" t="s">
        <v>136</v>
      </c>
      <c r="K1791" t="s">
        <v>137</v>
      </c>
      <c r="L1791" t="s">
        <v>5413</v>
      </c>
      <c r="M1791" t="s">
        <v>5414</v>
      </c>
      <c r="N1791">
        <v>4.1069444439999998</v>
      </c>
      <c r="O1791">
        <v>0</v>
      </c>
      <c r="P1791">
        <v>35</v>
      </c>
      <c r="Q1791">
        <v>0</v>
      </c>
      <c r="R1791">
        <v>6</v>
      </c>
      <c r="S1791">
        <v>0</v>
      </c>
      <c r="T1791">
        <v>4</v>
      </c>
      <c r="U1791">
        <v>0</v>
      </c>
      <c r="V1791">
        <v>1</v>
      </c>
      <c r="W1791">
        <v>0</v>
      </c>
      <c r="X1791">
        <v>30.692022491265135</v>
      </c>
      <c r="Y1791">
        <v>0</v>
      </c>
      <c r="Z1791">
        <v>12.706483985354415</v>
      </c>
      <c r="AA1791">
        <v>0</v>
      </c>
      <c r="AB1791">
        <v>7.7113278740710705</v>
      </c>
      <c r="AC1791">
        <v>0</v>
      </c>
      <c r="AD1791">
        <v>3.9591420492887495</v>
      </c>
      <c r="AE1791">
        <v>55.06897639997937</v>
      </c>
    </row>
    <row r="1792" spans="1:31" x14ac:dyDescent="0.25">
      <c r="A1792">
        <v>2135932</v>
      </c>
      <c r="B1792">
        <v>1</v>
      </c>
      <c r="C1792" t="s">
        <v>81</v>
      </c>
      <c r="D1792" t="s">
        <v>123</v>
      </c>
      <c r="E1792" t="s">
        <v>224</v>
      </c>
      <c r="F1792" t="s">
        <v>5415</v>
      </c>
      <c r="G1792" t="s">
        <v>142</v>
      </c>
      <c r="H1792" t="s">
        <v>143</v>
      </c>
      <c r="I1792" t="s">
        <v>135</v>
      </c>
      <c r="J1792" t="s">
        <v>136</v>
      </c>
      <c r="K1792" t="s">
        <v>137</v>
      </c>
      <c r="L1792" t="s">
        <v>5416</v>
      </c>
      <c r="M1792" t="s">
        <v>5417</v>
      </c>
      <c r="N1792">
        <v>0.67644527700000001</v>
      </c>
      <c r="O1792">
        <v>13</v>
      </c>
      <c r="P1792">
        <v>1213</v>
      </c>
      <c r="Q1792">
        <v>594</v>
      </c>
      <c r="R1792">
        <v>559</v>
      </c>
      <c r="S1792">
        <v>52</v>
      </c>
      <c r="T1792">
        <v>116</v>
      </c>
      <c r="U1792">
        <v>5</v>
      </c>
      <c r="V1792">
        <v>0</v>
      </c>
      <c r="W1792">
        <v>9.659079141961433</v>
      </c>
      <c r="X1792">
        <v>141.02471959717997</v>
      </c>
      <c r="Y1792">
        <v>300.29703795073442</v>
      </c>
      <c r="Z1792">
        <v>121.04862804568283</v>
      </c>
      <c r="AA1792">
        <v>238.08347889394182</v>
      </c>
      <c r="AB1792">
        <v>34.580806918339057</v>
      </c>
      <c r="AC1792">
        <v>318.14607902890936</v>
      </c>
      <c r="AD1792">
        <v>0</v>
      </c>
      <c r="AE1792">
        <v>1162.8398295767488</v>
      </c>
    </row>
    <row r="1793" spans="1:31" x14ac:dyDescent="0.25">
      <c r="A1793">
        <v>2135786</v>
      </c>
      <c r="B1793">
        <v>1</v>
      </c>
      <c r="C1793" t="s">
        <v>81</v>
      </c>
      <c r="D1793" t="s">
        <v>114</v>
      </c>
      <c r="E1793" t="s">
        <v>174</v>
      </c>
      <c r="F1793" t="s">
        <v>5418</v>
      </c>
      <c r="G1793" t="s">
        <v>187</v>
      </c>
      <c r="H1793" t="s">
        <v>134</v>
      </c>
      <c r="I1793" t="s">
        <v>135</v>
      </c>
      <c r="J1793" t="s">
        <v>136</v>
      </c>
      <c r="K1793" t="s">
        <v>137</v>
      </c>
      <c r="L1793" t="s">
        <v>5419</v>
      </c>
      <c r="M1793" t="s">
        <v>5420</v>
      </c>
      <c r="N1793">
        <v>1.145</v>
      </c>
      <c r="O1793">
        <v>0</v>
      </c>
      <c r="P1793">
        <v>5</v>
      </c>
      <c r="Q1793">
        <v>0</v>
      </c>
      <c r="R1793">
        <v>0</v>
      </c>
      <c r="S1793">
        <v>0</v>
      </c>
      <c r="T1793">
        <v>1</v>
      </c>
      <c r="U1793">
        <v>0</v>
      </c>
      <c r="V1793">
        <v>0</v>
      </c>
      <c r="W1793">
        <v>0</v>
      </c>
      <c r="X1793">
        <v>15.333249772661</v>
      </c>
      <c r="Y1793">
        <v>0</v>
      </c>
      <c r="Z1793">
        <v>0</v>
      </c>
      <c r="AA1793">
        <v>0</v>
      </c>
      <c r="AB1793">
        <v>4.9272751115249994E-2</v>
      </c>
      <c r="AC1793">
        <v>0</v>
      </c>
      <c r="AD1793">
        <v>0</v>
      </c>
      <c r="AE1793">
        <v>15.382522523776251</v>
      </c>
    </row>
    <row r="1794" spans="1:31" x14ac:dyDescent="0.25">
      <c r="A1794">
        <v>2135686</v>
      </c>
      <c r="B1794">
        <v>1</v>
      </c>
      <c r="C1794" t="s">
        <v>80</v>
      </c>
      <c r="D1794" t="s">
        <v>93</v>
      </c>
      <c r="E1794" t="s">
        <v>174</v>
      </c>
      <c r="F1794" t="s">
        <v>5421</v>
      </c>
      <c r="G1794" t="s">
        <v>187</v>
      </c>
      <c r="H1794" t="s">
        <v>134</v>
      </c>
      <c r="I1794" t="s">
        <v>135</v>
      </c>
      <c r="J1794" t="s">
        <v>136</v>
      </c>
      <c r="K1794" t="s">
        <v>137</v>
      </c>
      <c r="L1794" t="s">
        <v>5422</v>
      </c>
      <c r="M1794" t="s">
        <v>5423</v>
      </c>
      <c r="N1794">
        <v>2.3586111110000001</v>
      </c>
      <c r="O1794">
        <v>0</v>
      </c>
      <c r="P1794">
        <v>2</v>
      </c>
      <c r="Q1794">
        <v>0</v>
      </c>
      <c r="R1794">
        <v>4</v>
      </c>
      <c r="S1794">
        <v>0</v>
      </c>
      <c r="T1794">
        <v>1</v>
      </c>
      <c r="U1794">
        <v>0</v>
      </c>
      <c r="V1794">
        <v>0</v>
      </c>
      <c r="W1794">
        <v>0</v>
      </c>
      <c r="X1794">
        <v>0.34207852807129169</v>
      </c>
      <c r="Y1794">
        <v>0</v>
      </c>
      <c r="Z1794">
        <v>8.8993042594030261</v>
      </c>
      <c r="AA1794">
        <v>0</v>
      </c>
      <c r="AB1794">
        <v>0.20328824800634165</v>
      </c>
      <c r="AC1794">
        <v>0</v>
      </c>
      <c r="AD1794">
        <v>0</v>
      </c>
      <c r="AE1794">
        <v>9.4446710354806598</v>
      </c>
    </row>
    <row r="1795" spans="1:31" x14ac:dyDescent="0.25">
      <c r="A1795">
        <v>2135640</v>
      </c>
      <c r="B1795">
        <v>1</v>
      </c>
      <c r="C1795" t="s">
        <v>80</v>
      </c>
      <c r="D1795" t="s">
        <v>94</v>
      </c>
      <c r="E1795" t="s">
        <v>224</v>
      </c>
      <c r="F1795" t="s">
        <v>5424</v>
      </c>
      <c r="G1795" t="s">
        <v>142</v>
      </c>
      <c r="H1795" t="s">
        <v>143</v>
      </c>
      <c r="I1795" t="s">
        <v>135</v>
      </c>
      <c r="J1795" t="s">
        <v>136</v>
      </c>
      <c r="K1795" t="s">
        <v>137</v>
      </c>
      <c r="L1795" t="s">
        <v>5425</v>
      </c>
      <c r="M1795" t="s">
        <v>5426</v>
      </c>
      <c r="N1795">
        <v>0.31694444399999999</v>
      </c>
      <c r="O1795">
        <v>0</v>
      </c>
      <c r="P1795">
        <v>750</v>
      </c>
      <c r="Q1795">
        <v>0</v>
      </c>
      <c r="R1795">
        <v>1</v>
      </c>
      <c r="S1795">
        <v>9</v>
      </c>
      <c r="T1795">
        <v>47</v>
      </c>
      <c r="U1795">
        <v>1</v>
      </c>
      <c r="V1795">
        <v>0</v>
      </c>
      <c r="W1795">
        <v>0</v>
      </c>
      <c r="X1795">
        <v>25.696251774059842</v>
      </c>
      <c r="Y1795">
        <v>0</v>
      </c>
      <c r="Z1795">
        <v>3.9321717159083329E-2</v>
      </c>
      <c r="AA1795">
        <v>22.823253693485178</v>
      </c>
      <c r="AB1795">
        <v>4.1855384323507216</v>
      </c>
      <c r="AC1795">
        <v>20.175653460647997</v>
      </c>
      <c r="AD1795">
        <v>0</v>
      </c>
      <c r="AE1795">
        <v>72.920019077702818</v>
      </c>
    </row>
    <row r="1796" spans="1:31" x14ac:dyDescent="0.25">
      <c r="A1796">
        <v>2135534</v>
      </c>
      <c r="B1796">
        <v>1</v>
      </c>
      <c r="C1796" t="s">
        <v>81</v>
      </c>
      <c r="D1796" t="s">
        <v>127</v>
      </c>
      <c r="E1796" t="s">
        <v>131</v>
      </c>
      <c r="F1796" t="s">
        <v>5427</v>
      </c>
      <c r="G1796" t="s">
        <v>152</v>
      </c>
      <c r="H1796" t="s">
        <v>134</v>
      </c>
      <c r="I1796" t="s">
        <v>135</v>
      </c>
      <c r="J1796" t="s">
        <v>136</v>
      </c>
      <c r="K1796" t="s">
        <v>137</v>
      </c>
      <c r="L1796" t="s">
        <v>5428</v>
      </c>
      <c r="M1796" t="s">
        <v>5429</v>
      </c>
      <c r="N1796">
        <v>0.40055555500000001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5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0.16084023936535002</v>
      </c>
      <c r="AC1796">
        <v>0</v>
      </c>
      <c r="AD1796">
        <v>0</v>
      </c>
      <c r="AE1796">
        <v>0.16084023936535002</v>
      </c>
    </row>
    <row r="1797" spans="1:31" x14ac:dyDescent="0.25">
      <c r="A1797">
        <v>2135557</v>
      </c>
      <c r="B1797">
        <v>1</v>
      </c>
      <c r="C1797" t="s">
        <v>80</v>
      </c>
      <c r="D1797" t="s">
        <v>97</v>
      </c>
      <c r="E1797" t="s">
        <v>174</v>
      </c>
      <c r="F1797" t="s">
        <v>5430</v>
      </c>
      <c r="G1797" t="s">
        <v>384</v>
      </c>
      <c r="H1797" t="s">
        <v>134</v>
      </c>
      <c r="I1797" t="s">
        <v>135</v>
      </c>
      <c r="J1797" t="s">
        <v>136</v>
      </c>
      <c r="K1797" t="s">
        <v>137</v>
      </c>
      <c r="L1797" t="s">
        <v>5431</v>
      </c>
      <c r="M1797" t="s">
        <v>5432</v>
      </c>
      <c r="N1797">
        <v>3.661944444</v>
      </c>
      <c r="O1797">
        <v>0</v>
      </c>
      <c r="P1797">
        <v>2</v>
      </c>
      <c r="Q1797">
        <v>0</v>
      </c>
      <c r="R1797">
        <v>0</v>
      </c>
      <c r="S1797">
        <v>0</v>
      </c>
      <c r="T1797">
        <v>2</v>
      </c>
      <c r="U1797">
        <v>0</v>
      </c>
      <c r="V1797">
        <v>0</v>
      </c>
      <c r="W1797">
        <v>0</v>
      </c>
      <c r="X1797">
        <v>1.6552599846975502</v>
      </c>
      <c r="Y1797">
        <v>0</v>
      </c>
      <c r="Z1797">
        <v>0</v>
      </c>
      <c r="AA1797">
        <v>0</v>
      </c>
      <c r="AB1797">
        <v>5.742160367727644</v>
      </c>
      <c r="AC1797">
        <v>0</v>
      </c>
      <c r="AD1797">
        <v>0</v>
      </c>
      <c r="AE1797">
        <v>7.3974203524251942</v>
      </c>
    </row>
    <row r="1798" spans="1:31" x14ac:dyDescent="0.25">
      <c r="A1798">
        <v>2135869</v>
      </c>
      <c r="B1798">
        <v>1</v>
      </c>
      <c r="C1798" t="s">
        <v>80</v>
      </c>
      <c r="D1798" t="s">
        <v>89</v>
      </c>
      <c r="E1798" t="s">
        <v>140</v>
      </c>
      <c r="F1798" t="s">
        <v>5433</v>
      </c>
      <c r="G1798" t="s">
        <v>3244</v>
      </c>
      <c r="H1798" t="s">
        <v>143</v>
      </c>
      <c r="I1798" t="s">
        <v>135</v>
      </c>
      <c r="J1798" t="s">
        <v>136</v>
      </c>
      <c r="K1798" t="s">
        <v>137</v>
      </c>
      <c r="L1798" t="s">
        <v>5434</v>
      </c>
      <c r="M1798" t="s">
        <v>5435</v>
      </c>
      <c r="N1798">
        <v>5.0763888880000003</v>
      </c>
      <c r="O1798">
        <v>0</v>
      </c>
      <c r="P1798">
        <v>2002</v>
      </c>
      <c r="Q1798">
        <v>0</v>
      </c>
      <c r="R1798">
        <v>6</v>
      </c>
      <c r="S1798">
        <v>0</v>
      </c>
      <c r="T1798">
        <v>176</v>
      </c>
      <c r="U1798">
        <v>0</v>
      </c>
      <c r="V1798">
        <v>0</v>
      </c>
      <c r="W1798">
        <v>0</v>
      </c>
      <c r="X1798">
        <v>3791.4176189573245</v>
      </c>
      <c r="Y1798">
        <v>0</v>
      </c>
      <c r="Z1798">
        <v>12.250900605705878</v>
      </c>
      <c r="AA1798">
        <v>0</v>
      </c>
      <c r="AB1798">
        <v>1022.7509873951911</v>
      </c>
      <c r="AC1798">
        <v>0</v>
      </c>
      <c r="AD1798">
        <v>0</v>
      </c>
      <c r="AE1798">
        <v>4826.4195069582211</v>
      </c>
    </row>
    <row r="1799" spans="1:31" x14ac:dyDescent="0.25">
      <c r="A1799">
        <v>2135577</v>
      </c>
      <c r="B1799">
        <v>1</v>
      </c>
      <c r="C1799" t="s">
        <v>81</v>
      </c>
      <c r="D1799" t="s">
        <v>118</v>
      </c>
      <c r="E1799" t="s">
        <v>146</v>
      </c>
      <c r="F1799" t="s">
        <v>5436</v>
      </c>
      <c r="G1799" t="s">
        <v>142</v>
      </c>
      <c r="H1799" t="s">
        <v>143</v>
      </c>
      <c r="I1799" t="s">
        <v>135</v>
      </c>
      <c r="J1799" t="s">
        <v>136</v>
      </c>
      <c r="K1799" t="s">
        <v>137</v>
      </c>
      <c r="L1799" t="s">
        <v>5437</v>
      </c>
      <c r="M1799" t="s">
        <v>5438</v>
      </c>
      <c r="N1799">
        <v>0.95638888799999999</v>
      </c>
      <c r="O1799">
        <v>0</v>
      </c>
      <c r="P1799">
        <v>735</v>
      </c>
      <c r="Q1799">
        <v>0</v>
      </c>
      <c r="R1799">
        <v>29</v>
      </c>
      <c r="S1799">
        <v>1</v>
      </c>
      <c r="T1799">
        <v>82</v>
      </c>
      <c r="U1799">
        <v>0</v>
      </c>
      <c r="V1799">
        <v>1</v>
      </c>
      <c r="W1799">
        <v>0</v>
      </c>
      <c r="X1799">
        <v>126.00866789235488</v>
      </c>
      <c r="Y1799">
        <v>0</v>
      </c>
      <c r="Z1799">
        <v>25.837252346000316</v>
      </c>
      <c r="AA1799">
        <v>16.284494579225402</v>
      </c>
      <c r="AB1799">
        <v>35.356656423400857</v>
      </c>
      <c r="AC1799">
        <v>0</v>
      </c>
      <c r="AD1799">
        <v>20.663188709628621</v>
      </c>
      <c r="AE1799">
        <v>224.15025995061009</v>
      </c>
    </row>
    <row r="1800" spans="1:31" x14ac:dyDescent="0.25">
      <c r="A1800">
        <v>2135726</v>
      </c>
      <c r="B1800">
        <v>1</v>
      </c>
      <c r="C1800" t="s">
        <v>80</v>
      </c>
      <c r="D1800" t="s">
        <v>110</v>
      </c>
      <c r="E1800" t="s">
        <v>174</v>
      </c>
      <c r="F1800" t="s">
        <v>5287</v>
      </c>
      <c r="G1800" t="s">
        <v>384</v>
      </c>
      <c r="H1800" t="s">
        <v>134</v>
      </c>
      <c r="I1800" t="s">
        <v>135</v>
      </c>
      <c r="J1800" t="s">
        <v>136</v>
      </c>
      <c r="K1800" t="s">
        <v>137</v>
      </c>
      <c r="L1800" t="s">
        <v>5439</v>
      </c>
      <c r="M1800" t="s">
        <v>5440</v>
      </c>
      <c r="N1800">
        <v>1.8944444439999999</v>
      </c>
      <c r="O1800">
        <v>0</v>
      </c>
      <c r="P1800">
        <v>72</v>
      </c>
      <c r="Q1800">
        <v>0</v>
      </c>
      <c r="R1800">
        <v>0</v>
      </c>
      <c r="S1800">
        <v>0</v>
      </c>
      <c r="T1800">
        <v>7</v>
      </c>
      <c r="U1800">
        <v>0</v>
      </c>
      <c r="V1800">
        <v>0</v>
      </c>
      <c r="W1800">
        <v>0</v>
      </c>
      <c r="X1800">
        <v>29.556378815545244</v>
      </c>
      <c r="Y1800">
        <v>0</v>
      </c>
      <c r="Z1800">
        <v>0</v>
      </c>
      <c r="AA1800">
        <v>0</v>
      </c>
      <c r="AB1800">
        <v>5.9436003482426676</v>
      </c>
      <c r="AC1800">
        <v>0</v>
      </c>
      <c r="AD1800">
        <v>0</v>
      </c>
      <c r="AE1800">
        <v>35.499979163787913</v>
      </c>
    </row>
    <row r="1801" spans="1:31" x14ac:dyDescent="0.25">
      <c r="A1801">
        <v>2135955</v>
      </c>
      <c r="B1801">
        <v>1</v>
      </c>
      <c r="C1801" t="s">
        <v>80</v>
      </c>
      <c r="D1801" t="s">
        <v>106</v>
      </c>
      <c r="E1801" t="s">
        <v>131</v>
      </c>
      <c r="F1801" t="s">
        <v>5441</v>
      </c>
      <c r="G1801" t="s">
        <v>171</v>
      </c>
      <c r="H1801" t="s">
        <v>134</v>
      </c>
      <c r="I1801" t="s">
        <v>135</v>
      </c>
      <c r="J1801" t="s">
        <v>136</v>
      </c>
      <c r="K1801" t="s">
        <v>137</v>
      </c>
      <c r="L1801" t="s">
        <v>5442</v>
      </c>
      <c r="M1801" t="s">
        <v>5443</v>
      </c>
      <c r="N1801">
        <v>1.6205555549999999</v>
      </c>
      <c r="O1801">
        <v>0</v>
      </c>
      <c r="P1801">
        <v>1</v>
      </c>
      <c r="Q1801">
        <v>0</v>
      </c>
      <c r="R1801">
        <v>1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0.71463673006348338</v>
      </c>
      <c r="Y1801">
        <v>0</v>
      </c>
      <c r="Z1801">
        <v>2.732524916E-4</v>
      </c>
      <c r="AA1801">
        <v>0</v>
      </c>
      <c r="AB1801">
        <v>0</v>
      </c>
      <c r="AC1801">
        <v>0</v>
      </c>
      <c r="AD1801">
        <v>0</v>
      </c>
      <c r="AE1801">
        <v>0.71490998255508342</v>
      </c>
    </row>
    <row r="1802" spans="1:31" x14ac:dyDescent="0.25">
      <c r="A1802">
        <v>2135706</v>
      </c>
      <c r="B1802">
        <v>1</v>
      </c>
      <c r="C1802" t="s">
        <v>81</v>
      </c>
      <c r="D1802" t="s">
        <v>120</v>
      </c>
      <c r="E1802" t="s">
        <v>131</v>
      </c>
      <c r="F1802" t="s">
        <v>5444</v>
      </c>
      <c r="G1802" t="s">
        <v>152</v>
      </c>
      <c r="H1802" t="s">
        <v>134</v>
      </c>
      <c r="I1802" t="s">
        <v>135</v>
      </c>
      <c r="J1802" t="s">
        <v>136</v>
      </c>
      <c r="K1802" t="s">
        <v>137</v>
      </c>
      <c r="L1802" t="s">
        <v>5445</v>
      </c>
      <c r="M1802" t="s">
        <v>5446</v>
      </c>
      <c r="N1802">
        <v>3.9311111109999999</v>
      </c>
      <c r="O1802">
        <v>0</v>
      </c>
      <c r="P1802">
        <v>1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0.19066700380466667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0.19066700380466667</v>
      </c>
    </row>
    <row r="1803" spans="1:31" x14ac:dyDescent="0.25">
      <c r="A1803">
        <v>2135663</v>
      </c>
      <c r="B1803">
        <v>1</v>
      </c>
      <c r="C1803" t="s">
        <v>80</v>
      </c>
      <c r="D1803" t="s">
        <v>107</v>
      </c>
      <c r="E1803" t="s">
        <v>131</v>
      </c>
      <c r="F1803" t="s">
        <v>5447</v>
      </c>
      <c r="G1803" t="s">
        <v>152</v>
      </c>
      <c r="H1803" t="s">
        <v>134</v>
      </c>
      <c r="I1803" t="s">
        <v>135</v>
      </c>
      <c r="J1803" t="s">
        <v>136</v>
      </c>
      <c r="K1803" t="s">
        <v>137</v>
      </c>
      <c r="L1803" t="s">
        <v>5448</v>
      </c>
      <c r="M1803" t="s">
        <v>5449</v>
      </c>
      <c r="N1803">
        <v>1.898055555</v>
      </c>
      <c r="O1803">
        <v>0</v>
      </c>
      <c r="P1803">
        <v>1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0.57968372102923327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0.57968372102923327</v>
      </c>
    </row>
    <row r="1804" spans="1:31" x14ac:dyDescent="0.25">
      <c r="A1804">
        <v>2135763</v>
      </c>
      <c r="B1804">
        <v>1</v>
      </c>
      <c r="C1804" t="s">
        <v>80</v>
      </c>
      <c r="D1804" t="s">
        <v>104</v>
      </c>
      <c r="E1804" t="s">
        <v>140</v>
      </c>
      <c r="F1804" t="s">
        <v>1607</v>
      </c>
      <c r="G1804" t="s">
        <v>142</v>
      </c>
      <c r="H1804" t="s">
        <v>143</v>
      </c>
      <c r="I1804" t="s">
        <v>135</v>
      </c>
      <c r="J1804" t="s">
        <v>136</v>
      </c>
      <c r="K1804" t="s">
        <v>137</v>
      </c>
      <c r="L1804" t="s">
        <v>5450</v>
      </c>
      <c r="M1804" t="s">
        <v>5451</v>
      </c>
      <c r="N1804">
        <v>0.54138888799999996</v>
      </c>
      <c r="O1804">
        <v>8</v>
      </c>
      <c r="P1804">
        <v>0</v>
      </c>
      <c r="Q1804">
        <v>59</v>
      </c>
      <c r="R1804">
        <v>0</v>
      </c>
      <c r="S1804">
        <v>18</v>
      </c>
      <c r="T1804">
        <v>2</v>
      </c>
      <c r="U1804">
        <v>0</v>
      </c>
      <c r="V1804">
        <v>0</v>
      </c>
      <c r="W1804">
        <v>2.7991558307755255</v>
      </c>
      <c r="X1804">
        <v>0</v>
      </c>
      <c r="Y1804">
        <v>17.851930634851524</v>
      </c>
      <c r="Z1804">
        <v>0</v>
      </c>
      <c r="AA1804">
        <v>86.39598914843053</v>
      </c>
      <c r="AB1804">
        <v>1.4719415445384225</v>
      </c>
      <c r="AC1804">
        <v>0</v>
      </c>
      <c r="AD1804">
        <v>0</v>
      </c>
      <c r="AE1804">
        <v>108.519017158596</v>
      </c>
    </row>
    <row r="1805" spans="1:31" x14ac:dyDescent="0.25">
      <c r="A1805">
        <v>2135829</v>
      </c>
      <c r="B1805">
        <v>1</v>
      </c>
      <c r="C1805" t="s">
        <v>80</v>
      </c>
      <c r="D1805" t="s">
        <v>92</v>
      </c>
      <c r="E1805" t="s">
        <v>131</v>
      </c>
      <c r="F1805" t="s">
        <v>5452</v>
      </c>
      <c r="G1805" t="s">
        <v>152</v>
      </c>
      <c r="H1805" t="s">
        <v>134</v>
      </c>
      <c r="I1805" t="s">
        <v>135</v>
      </c>
      <c r="J1805" t="s">
        <v>136</v>
      </c>
      <c r="K1805" t="s">
        <v>137</v>
      </c>
      <c r="L1805" t="s">
        <v>5453</v>
      </c>
      <c r="M1805" t="s">
        <v>5454</v>
      </c>
      <c r="N1805">
        <v>5.8902777769999997</v>
      </c>
      <c r="O1805">
        <v>0</v>
      </c>
      <c r="P1805">
        <v>7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8.0896684698829997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8.0896684698829997</v>
      </c>
    </row>
    <row r="1806" spans="1:31" x14ac:dyDescent="0.25">
      <c r="A1806">
        <v>2135952</v>
      </c>
      <c r="B1806">
        <v>1</v>
      </c>
      <c r="C1806" t="s">
        <v>81</v>
      </c>
      <c r="D1806" t="s">
        <v>122</v>
      </c>
      <c r="E1806" t="s">
        <v>140</v>
      </c>
      <c r="F1806" t="s">
        <v>5025</v>
      </c>
      <c r="G1806" t="s">
        <v>226</v>
      </c>
      <c r="H1806" t="s">
        <v>143</v>
      </c>
      <c r="I1806" t="s">
        <v>135</v>
      </c>
      <c r="J1806" t="s">
        <v>136</v>
      </c>
      <c r="K1806" t="s">
        <v>236</v>
      </c>
      <c r="L1806" t="s">
        <v>5455</v>
      </c>
      <c r="M1806" t="s">
        <v>5456</v>
      </c>
      <c r="N1806">
        <v>8.3741666000000006E-2</v>
      </c>
      <c r="O1806">
        <v>1</v>
      </c>
      <c r="P1806">
        <v>338</v>
      </c>
      <c r="Q1806">
        <v>39</v>
      </c>
      <c r="R1806">
        <v>12</v>
      </c>
      <c r="S1806">
        <v>7</v>
      </c>
      <c r="T1806">
        <v>41</v>
      </c>
      <c r="U1806">
        <v>1</v>
      </c>
      <c r="V1806">
        <v>0</v>
      </c>
      <c r="W1806">
        <v>7.9765224419333352E-3</v>
      </c>
      <c r="X1806">
        <v>4.2254356810503042</v>
      </c>
      <c r="Y1806">
        <v>5.1484934117224217</v>
      </c>
      <c r="Z1806">
        <v>0.20293863433579998</v>
      </c>
      <c r="AA1806">
        <v>6.8038316803594014</v>
      </c>
      <c r="AB1806">
        <v>1.7105060958418499</v>
      </c>
      <c r="AC1806">
        <v>1.7782935879280002</v>
      </c>
      <c r="AD1806">
        <v>0</v>
      </c>
      <c r="AE1806">
        <v>19.87747561367971</v>
      </c>
    </row>
    <row r="1807" spans="1:31" x14ac:dyDescent="0.25">
      <c r="A1807">
        <v>2135852</v>
      </c>
      <c r="B1807">
        <v>1</v>
      </c>
      <c r="C1807" t="s">
        <v>80</v>
      </c>
      <c r="D1807" t="s">
        <v>106</v>
      </c>
      <c r="E1807" t="s">
        <v>196</v>
      </c>
      <c r="F1807" t="s">
        <v>5457</v>
      </c>
      <c r="G1807" t="s">
        <v>226</v>
      </c>
      <c r="H1807" t="s">
        <v>143</v>
      </c>
      <c r="I1807" t="s">
        <v>135</v>
      </c>
      <c r="J1807" t="s">
        <v>136</v>
      </c>
      <c r="K1807" t="s">
        <v>137</v>
      </c>
      <c r="L1807" t="s">
        <v>5458</v>
      </c>
      <c r="M1807" t="s">
        <v>5459</v>
      </c>
      <c r="N1807">
        <v>1.1758333329999999</v>
      </c>
      <c r="O1807">
        <v>0</v>
      </c>
      <c r="P1807">
        <v>0</v>
      </c>
      <c r="Q1807">
        <v>33</v>
      </c>
      <c r="R1807">
        <v>84</v>
      </c>
      <c r="S1807">
        <v>8</v>
      </c>
      <c r="T1807">
        <v>8</v>
      </c>
      <c r="U1807">
        <v>0</v>
      </c>
      <c r="V1807">
        <v>0</v>
      </c>
      <c r="W1807">
        <v>0</v>
      </c>
      <c r="X1807">
        <v>0</v>
      </c>
      <c r="Y1807">
        <v>67.162422050344802</v>
      </c>
      <c r="Z1807">
        <v>51.68784706270997</v>
      </c>
      <c r="AA1807">
        <v>30.401160767776727</v>
      </c>
      <c r="AB1807">
        <v>35.176614060881334</v>
      </c>
      <c r="AC1807">
        <v>0</v>
      </c>
      <c r="AD1807">
        <v>0</v>
      </c>
      <c r="AE1807">
        <v>184.42804394171282</v>
      </c>
    </row>
    <row r="1808" spans="1:31" x14ac:dyDescent="0.25">
      <c r="A1808">
        <v>2135975</v>
      </c>
      <c r="B1808">
        <v>1</v>
      </c>
      <c r="C1808" t="s">
        <v>81</v>
      </c>
      <c r="D1808" t="s">
        <v>122</v>
      </c>
      <c r="E1808" t="s">
        <v>131</v>
      </c>
      <c r="F1808" t="s">
        <v>5460</v>
      </c>
      <c r="G1808" t="s">
        <v>152</v>
      </c>
      <c r="H1808" t="s">
        <v>134</v>
      </c>
      <c r="I1808" t="s">
        <v>135</v>
      </c>
      <c r="J1808" t="s">
        <v>136</v>
      </c>
      <c r="K1808" t="s">
        <v>137</v>
      </c>
      <c r="L1808" t="s">
        <v>5461</v>
      </c>
      <c r="M1808" t="s">
        <v>5462</v>
      </c>
      <c r="N1808">
        <v>2.008611111</v>
      </c>
      <c r="O1808">
        <v>0</v>
      </c>
      <c r="P1808">
        <v>1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0.3248393587115167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0.3248393587115167</v>
      </c>
    </row>
    <row r="1809" spans="1:31" x14ac:dyDescent="0.25">
      <c r="A1809">
        <v>2135789</v>
      </c>
      <c r="B1809">
        <v>1</v>
      </c>
      <c r="C1809" t="s">
        <v>81</v>
      </c>
      <c r="D1809" t="s">
        <v>113</v>
      </c>
      <c r="E1809" t="s">
        <v>131</v>
      </c>
      <c r="F1809" t="s">
        <v>5463</v>
      </c>
      <c r="G1809" t="s">
        <v>152</v>
      </c>
      <c r="H1809" t="s">
        <v>134</v>
      </c>
      <c r="I1809" t="s">
        <v>135</v>
      </c>
      <c r="J1809" t="s">
        <v>136</v>
      </c>
      <c r="K1809" t="s">
        <v>137</v>
      </c>
      <c r="L1809" t="s">
        <v>5464</v>
      </c>
      <c r="M1809" t="s">
        <v>5465</v>
      </c>
      <c r="N1809">
        <v>2.037222222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1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0.22326928270450003</v>
      </c>
      <c r="AC1809">
        <v>0</v>
      </c>
      <c r="AD1809">
        <v>0</v>
      </c>
      <c r="AE1809">
        <v>0.22326928270450003</v>
      </c>
    </row>
    <row r="1810" spans="1:31" x14ac:dyDescent="0.25">
      <c r="A1810">
        <v>2136038</v>
      </c>
      <c r="B1810">
        <v>1</v>
      </c>
      <c r="C1810" t="s">
        <v>80</v>
      </c>
      <c r="D1810" t="s">
        <v>82</v>
      </c>
      <c r="E1810" t="s">
        <v>161</v>
      </c>
      <c r="F1810" t="s">
        <v>4288</v>
      </c>
      <c r="G1810" t="s">
        <v>171</v>
      </c>
      <c r="H1810" t="s">
        <v>134</v>
      </c>
      <c r="I1810" t="s">
        <v>135</v>
      </c>
      <c r="J1810" t="s">
        <v>136</v>
      </c>
      <c r="K1810" t="s">
        <v>137</v>
      </c>
      <c r="L1810" t="s">
        <v>5466</v>
      </c>
      <c r="M1810" t="s">
        <v>5467</v>
      </c>
      <c r="N1810">
        <v>1.985833333</v>
      </c>
      <c r="O1810">
        <v>0</v>
      </c>
      <c r="P1810">
        <v>493</v>
      </c>
      <c r="Q1810">
        <v>0</v>
      </c>
      <c r="R1810">
        <v>0</v>
      </c>
      <c r="S1810">
        <v>0</v>
      </c>
      <c r="T1810">
        <v>116</v>
      </c>
      <c r="U1810">
        <v>0</v>
      </c>
      <c r="V1810">
        <v>0</v>
      </c>
      <c r="W1810">
        <v>0</v>
      </c>
      <c r="X1810">
        <v>233.25228268916456</v>
      </c>
      <c r="Y1810">
        <v>0</v>
      </c>
      <c r="Z1810">
        <v>0</v>
      </c>
      <c r="AA1810">
        <v>0</v>
      </c>
      <c r="AB1810">
        <v>149.49393817582191</v>
      </c>
      <c r="AC1810">
        <v>0</v>
      </c>
      <c r="AD1810">
        <v>0</v>
      </c>
      <c r="AE1810">
        <v>382.74622086498647</v>
      </c>
    </row>
    <row r="1811" spans="1:31" x14ac:dyDescent="0.25">
      <c r="A1811">
        <v>2135992</v>
      </c>
      <c r="B1811">
        <v>1</v>
      </c>
      <c r="C1811" t="s">
        <v>81</v>
      </c>
      <c r="D1811" t="s">
        <v>120</v>
      </c>
      <c r="E1811" t="s">
        <v>140</v>
      </c>
      <c r="F1811" t="s">
        <v>5468</v>
      </c>
      <c r="G1811" t="s">
        <v>142</v>
      </c>
      <c r="H1811" t="s">
        <v>143</v>
      </c>
      <c r="I1811" t="s">
        <v>135</v>
      </c>
      <c r="J1811" t="s">
        <v>136</v>
      </c>
      <c r="K1811" t="s">
        <v>137</v>
      </c>
      <c r="L1811" t="s">
        <v>5469</v>
      </c>
      <c r="M1811" t="s">
        <v>5470</v>
      </c>
      <c r="N1811">
        <v>1.8833333329999999</v>
      </c>
      <c r="O1811">
        <v>0</v>
      </c>
      <c r="P1811">
        <v>449</v>
      </c>
      <c r="Q1811">
        <v>0</v>
      </c>
      <c r="R1811">
        <v>7</v>
      </c>
      <c r="S1811">
        <v>0</v>
      </c>
      <c r="T1811">
        <v>41</v>
      </c>
      <c r="U1811">
        <v>0</v>
      </c>
      <c r="V1811">
        <v>0</v>
      </c>
      <c r="W1811">
        <v>0</v>
      </c>
      <c r="X1811">
        <v>142.8693001387995</v>
      </c>
      <c r="Y1811">
        <v>0</v>
      </c>
      <c r="Z1811">
        <v>7.9044947527979996</v>
      </c>
      <c r="AA1811">
        <v>0</v>
      </c>
      <c r="AB1811">
        <v>30.657481637444992</v>
      </c>
      <c r="AC1811">
        <v>0</v>
      </c>
      <c r="AD1811">
        <v>0</v>
      </c>
      <c r="AE1811">
        <v>181.43127652904249</v>
      </c>
    </row>
    <row r="1812" spans="1:31" x14ac:dyDescent="0.25">
      <c r="A1812">
        <v>2135743</v>
      </c>
      <c r="B1812">
        <v>1</v>
      </c>
      <c r="C1812" t="s">
        <v>81</v>
      </c>
      <c r="D1812" t="s">
        <v>124</v>
      </c>
      <c r="E1812" t="s">
        <v>131</v>
      </c>
      <c r="F1812" t="s">
        <v>5471</v>
      </c>
      <c r="G1812" t="s">
        <v>152</v>
      </c>
      <c r="H1812" t="s">
        <v>134</v>
      </c>
      <c r="I1812" t="s">
        <v>135</v>
      </c>
      <c r="J1812" t="s">
        <v>136</v>
      </c>
      <c r="K1812" t="s">
        <v>137</v>
      </c>
      <c r="L1812" t="s">
        <v>5472</v>
      </c>
      <c r="M1812" t="s">
        <v>5473</v>
      </c>
      <c r="N1812">
        <v>0.83166666600000005</v>
      </c>
      <c r="O1812">
        <v>0</v>
      </c>
      <c r="P1812">
        <v>1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0.10013765559583335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0.10013765559583335</v>
      </c>
    </row>
    <row r="1813" spans="1:31" x14ac:dyDescent="0.25">
      <c r="A1813">
        <v>2135537</v>
      </c>
      <c r="B1813">
        <v>1</v>
      </c>
      <c r="C1813" t="s">
        <v>81</v>
      </c>
      <c r="D1813" t="s">
        <v>115</v>
      </c>
      <c r="E1813" t="s">
        <v>146</v>
      </c>
      <c r="F1813" t="s">
        <v>5474</v>
      </c>
      <c r="G1813" t="s">
        <v>167</v>
      </c>
      <c r="H1813" t="s">
        <v>143</v>
      </c>
      <c r="I1813" t="s">
        <v>135</v>
      </c>
      <c r="J1813" t="s">
        <v>136</v>
      </c>
      <c r="K1813" t="s">
        <v>137</v>
      </c>
      <c r="L1813" t="s">
        <v>5475</v>
      </c>
      <c r="M1813" t="s">
        <v>5476</v>
      </c>
      <c r="N1813">
        <v>3.1144444440000001</v>
      </c>
      <c r="O1813">
        <v>0</v>
      </c>
      <c r="P1813">
        <v>29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13.052898542726696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13.052898542726696</v>
      </c>
    </row>
    <row r="1814" spans="1:31" x14ac:dyDescent="0.25">
      <c r="A1814">
        <v>2135935</v>
      </c>
      <c r="B1814">
        <v>1</v>
      </c>
      <c r="C1814" t="s">
        <v>80</v>
      </c>
      <c r="D1814" t="s">
        <v>110</v>
      </c>
      <c r="E1814" t="s">
        <v>224</v>
      </c>
      <c r="F1814" t="s">
        <v>5477</v>
      </c>
      <c r="G1814" t="s">
        <v>300</v>
      </c>
      <c r="H1814" t="s">
        <v>143</v>
      </c>
      <c r="I1814" t="s">
        <v>135</v>
      </c>
      <c r="J1814" t="s">
        <v>3</v>
      </c>
      <c r="K1814" t="s">
        <v>137</v>
      </c>
      <c r="L1814" t="s">
        <v>5478</v>
      </c>
      <c r="M1814" t="s">
        <v>5479</v>
      </c>
      <c r="N1814">
        <v>0.65764250000000002</v>
      </c>
      <c r="O1814">
        <v>2</v>
      </c>
      <c r="P1814">
        <v>3967</v>
      </c>
      <c r="Q1814">
        <v>0</v>
      </c>
      <c r="R1814">
        <v>0</v>
      </c>
      <c r="S1814">
        <v>1</v>
      </c>
      <c r="T1814">
        <v>340</v>
      </c>
      <c r="U1814">
        <v>0</v>
      </c>
      <c r="V1814">
        <v>2</v>
      </c>
      <c r="W1814">
        <v>0.44567060985645002</v>
      </c>
      <c r="X1814">
        <v>684.62831072767563</v>
      </c>
      <c r="Y1814">
        <v>0</v>
      </c>
      <c r="Z1814">
        <v>0</v>
      </c>
      <c r="AA1814">
        <v>12.472638309768001</v>
      </c>
      <c r="AB1814">
        <v>170.60796554748174</v>
      </c>
      <c r="AC1814">
        <v>0</v>
      </c>
      <c r="AD1814">
        <v>10.258373682855749</v>
      </c>
      <c r="AE1814">
        <v>878.41295887763761</v>
      </c>
    </row>
    <row r="1815" spans="1:31" x14ac:dyDescent="0.25">
      <c r="A1815">
        <v>2135866</v>
      </c>
      <c r="B1815">
        <v>1</v>
      </c>
      <c r="C1815" t="s">
        <v>81</v>
      </c>
      <c r="D1815" t="s">
        <v>128</v>
      </c>
      <c r="E1815" t="s">
        <v>140</v>
      </c>
      <c r="F1815" t="s">
        <v>1897</v>
      </c>
      <c r="G1815" t="s">
        <v>142</v>
      </c>
      <c r="H1815" t="s">
        <v>143</v>
      </c>
      <c r="I1815" t="s">
        <v>135</v>
      </c>
      <c r="J1815" t="s">
        <v>136</v>
      </c>
      <c r="K1815" t="s">
        <v>137</v>
      </c>
      <c r="L1815" t="s">
        <v>5480</v>
      </c>
      <c r="M1815" t="s">
        <v>5481</v>
      </c>
      <c r="N1815">
        <v>0.40861111100000003</v>
      </c>
      <c r="O1815">
        <v>8</v>
      </c>
      <c r="P1815">
        <v>1488</v>
      </c>
      <c r="Q1815">
        <v>55</v>
      </c>
      <c r="R1815">
        <v>85</v>
      </c>
      <c r="S1815">
        <v>9</v>
      </c>
      <c r="T1815">
        <v>99</v>
      </c>
      <c r="U1815">
        <v>3</v>
      </c>
      <c r="V1815">
        <v>0</v>
      </c>
      <c r="W1815">
        <v>0.79528306128375026</v>
      </c>
      <c r="X1815">
        <v>78.133391089839648</v>
      </c>
      <c r="Y1815">
        <v>8.7971675316131765</v>
      </c>
      <c r="Z1815">
        <v>8.6315966534267723</v>
      </c>
      <c r="AA1815">
        <v>135.2149802170413</v>
      </c>
      <c r="AB1815">
        <v>15.84321942446709</v>
      </c>
      <c r="AC1815">
        <v>35.674218747228828</v>
      </c>
      <c r="AD1815">
        <v>0</v>
      </c>
      <c r="AE1815">
        <v>283.08985672490059</v>
      </c>
    </row>
    <row r="1816" spans="1:31" x14ac:dyDescent="0.25">
      <c r="A1816">
        <v>2135723</v>
      </c>
      <c r="B1816">
        <v>1</v>
      </c>
      <c r="C1816" t="s">
        <v>81</v>
      </c>
      <c r="D1816" t="s">
        <v>115</v>
      </c>
      <c r="E1816" t="s">
        <v>146</v>
      </c>
      <c r="F1816" t="s">
        <v>5482</v>
      </c>
      <c r="G1816" t="s">
        <v>167</v>
      </c>
      <c r="H1816" t="s">
        <v>143</v>
      </c>
      <c r="I1816" t="s">
        <v>135</v>
      </c>
      <c r="J1816" t="s">
        <v>136</v>
      </c>
      <c r="K1816" t="s">
        <v>137</v>
      </c>
      <c r="L1816" t="s">
        <v>5483</v>
      </c>
      <c r="M1816" t="s">
        <v>5484</v>
      </c>
      <c r="N1816">
        <v>2.3961111110000002</v>
      </c>
      <c r="O1816">
        <v>0</v>
      </c>
      <c r="P1816">
        <v>300</v>
      </c>
      <c r="Q1816">
        <v>0</v>
      </c>
      <c r="R1816">
        <v>31</v>
      </c>
      <c r="S1816">
        <v>1</v>
      </c>
      <c r="T1816">
        <v>22</v>
      </c>
      <c r="U1816">
        <v>0</v>
      </c>
      <c r="V1816">
        <v>0</v>
      </c>
      <c r="W1816">
        <v>0</v>
      </c>
      <c r="X1816">
        <v>60.706970113800622</v>
      </c>
      <c r="Y1816">
        <v>0</v>
      </c>
      <c r="Z1816">
        <v>12.320651234183062</v>
      </c>
      <c r="AA1816">
        <v>0</v>
      </c>
      <c r="AB1816">
        <v>26.926013637193854</v>
      </c>
      <c r="AC1816">
        <v>0</v>
      </c>
      <c r="AD1816">
        <v>0</v>
      </c>
      <c r="AE1816">
        <v>99.95363498517753</v>
      </c>
    </row>
    <row r="1817" spans="1:31" x14ac:dyDescent="0.25">
      <c r="A1817">
        <v>2135746</v>
      </c>
      <c r="B1817">
        <v>1</v>
      </c>
      <c r="C1817" t="s">
        <v>80</v>
      </c>
      <c r="D1817" t="s">
        <v>84</v>
      </c>
      <c r="E1817" t="s">
        <v>131</v>
      </c>
      <c r="F1817" t="s">
        <v>5485</v>
      </c>
      <c r="G1817" t="s">
        <v>152</v>
      </c>
      <c r="H1817" t="s">
        <v>134</v>
      </c>
      <c r="I1817" t="s">
        <v>135</v>
      </c>
      <c r="J1817" t="s">
        <v>136</v>
      </c>
      <c r="K1817" t="s">
        <v>137</v>
      </c>
      <c r="L1817" t="s">
        <v>5486</v>
      </c>
      <c r="M1817" t="s">
        <v>5487</v>
      </c>
      <c r="N1817">
        <v>3.275555555</v>
      </c>
      <c r="O1817">
        <v>0</v>
      </c>
      <c r="P1817">
        <v>7</v>
      </c>
      <c r="Q1817">
        <v>0</v>
      </c>
      <c r="R1817">
        <v>0</v>
      </c>
      <c r="S1817">
        <v>0</v>
      </c>
      <c r="T1817">
        <v>2</v>
      </c>
      <c r="U1817">
        <v>0</v>
      </c>
      <c r="V1817">
        <v>0</v>
      </c>
      <c r="W1817">
        <v>0</v>
      </c>
      <c r="X1817">
        <v>3.5734500604626676</v>
      </c>
      <c r="Y1817">
        <v>0</v>
      </c>
      <c r="Z1817">
        <v>0</v>
      </c>
      <c r="AA1817">
        <v>0</v>
      </c>
      <c r="AB1817">
        <v>5.4833622712259995</v>
      </c>
      <c r="AC1817">
        <v>0</v>
      </c>
      <c r="AD1817">
        <v>0</v>
      </c>
      <c r="AE1817">
        <v>9.0568123316886666</v>
      </c>
    </row>
    <row r="1818" spans="1:31" x14ac:dyDescent="0.25">
      <c r="A1818">
        <v>2135703</v>
      </c>
      <c r="B1818">
        <v>1</v>
      </c>
      <c r="C1818" t="s">
        <v>81</v>
      </c>
      <c r="D1818" t="s">
        <v>115</v>
      </c>
      <c r="E1818" t="s">
        <v>196</v>
      </c>
      <c r="F1818" t="s">
        <v>5488</v>
      </c>
      <c r="G1818" t="s">
        <v>142</v>
      </c>
      <c r="H1818" t="s">
        <v>143</v>
      </c>
      <c r="I1818" t="s">
        <v>148</v>
      </c>
      <c r="J1818" t="s">
        <v>136</v>
      </c>
      <c r="K1818" t="s">
        <v>137</v>
      </c>
      <c r="L1818" t="s">
        <v>5489</v>
      </c>
      <c r="M1818" t="s">
        <v>5490</v>
      </c>
      <c r="N1818">
        <v>8.3333330000000001E-3</v>
      </c>
      <c r="O1818">
        <v>0</v>
      </c>
      <c r="P1818">
        <v>2127</v>
      </c>
      <c r="Q1818">
        <v>6</v>
      </c>
      <c r="R1818">
        <v>131</v>
      </c>
      <c r="S1818">
        <v>6</v>
      </c>
      <c r="T1818">
        <v>148</v>
      </c>
      <c r="U1818">
        <v>0</v>
      </c>
      <c r="V1818">
        <v>1</v>
      </c>
      <c r="W1818">
        <v>0</v>
      </c>
      <c r="X1818">
        <v>1.6017225329175007</v>
      </c>
      <c r="Y1818">
        <v>8.8313180919999998E-2</v>
      </c>
      <c r="Z1818">
        <v>0.15519376138666666</v>
      </c>
      <c r="AA1818">
        <v>0.20745240476375001</v>
      </c>
      <c r="AB1818">
        <v>0.36540384921341679</v>
      </c>
      <c r="AC1818">
        <v>0</v>
      </c>
      <c r="AD1818">
        <v>4.9979415000000002E-6</v>
      </c>
      <c r="AE1818">
        <v>2.4180907271428342</v>
      </c>
    </row>
    <row r="1819" spans="1:31" x14ac:dyDescent="0.25">
      <c r="A1819">
        <v>2135846</v>
      </c>
      <c r="B1819">
        <v>1</v>
      </c>
      <c r="C1819" t="s">
        <v>80</v>
      </c>
      <c r="D1819" t="s">
        <v>102</v>
      </c>
      <c r="E1819" t="s">
        <v>146</v>
      </c>
      <c r="F1819" t="s">
        <v>5491</v>
      </c>
      <c r="G1819" t="s">
        <v>167</v>
      </c>
      <c r="H1819" t="s">
        <v>143</v>
      </c>
      <c r="I1819" t="s">
        <v>135</v>
      </c>
      <c r="J1819" t="s">
        <v>136</v>
      </c>
      <c r="K1819" t="s">
        <v>137</v>
      </c>
      <c r="L1819" t="s">
        <v>5492</v>
      </c>
      <c r="M1819" t="s">
        <v>5493</v>
      </c>
      <c r="N1819">
        <v>0.92555555499999997</v>
      </c>
      <c r="O1819">
        <v>0</v>
      </c>
      <c r="P1819">
        <v>0</v>
      </c>
      <c r="Q1819">
        <v>9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4.9739486060040008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4.9739486060040008</v>
      </c>
    </row>
    <row r="1820" spans="1:31" x14ac:dyDescent="0.25">
      <c r="A1820">
        <v>2135554</v>
      </c>
      <c r="B1820">
        <v>1</v>
      </c>
      <c r="C1820" t="s">
        <v>80</v>
      </c>
      <c r="D1820" t="s">
        <v>93</v>
      </c>
      <c r="E1820" t="s">
        <v>131</v>
      </c>
      <c r="F1820" t="s">
        <v>5494</v>
      </c>
      <c r="G1820" t="s">
        <v>152</v>
      </c>
      <c r="H1820" t="s">
        <v>134</v>
      </c>
      <c r="I1820" t="s">
        <v>135</v>
      </c>
      <c r="J1820" t="s">
        <v>136</v>
      </c>
      <c r="K1820" t="s">
        <v>137</v>
      </c>
      <c r="L1820" t="s">
        <v>5495</v>
      </c>
      <c r="M1820" t="s">
        <v>5496</v>
      </c>
      <c r="N1820">
        <v>2.2225000000000001</v>
      </c>
      <c r="O1820">
        <v>0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</row>
    <row r="1821" spans="1:31" x14ac:dyDescent="0.25">
      <c r="A1821">
        <v>2135872</v>
      </c>
      <c r="B1821">
        <v>1</v>
      </c>
      <c r="C1821" t="s">
        <v>80</v>
      </c>
      <c r="D1821" t="s">
        <v>100</v>
      </c>
      <c r="E1821" t="s">
        <v>140</v>
      </c>
      <c r="F1821" t="s">
        <v>5497</v>
      </c>
      <c r="G1821" t="s">
        <v>142</v>
      </c>
      <c r="H1821" t="s">
        <v>143</v>
      </c>
      <c r="I1821" t="s">
        <v>135</v>
      </c>
      <c r="J1821" t="s">
        <v>136</v>
      </c>
      <c r="K1821" t="s">
        <v>137</v>
      </c>
      <c r="L1821" t="s">
        <v>5325</v>
      </c>
      <c r="M1821" t="s">
        <v>5498</v>
      </c>
      <c r="N1821">
        <v>0.90555555499999996</v>
      </c>
      <c r="O1821">
        <v>0</v>
      </c>
      <c r="P1821">
        <v>697</v>
      </c>
      <c r="Q1821">
        <v>0</v>
      </c>
      <c r="R1821">
        <v>83</v>
      </c>
      <c r="S1821">
        <v>4</v>
      </c>
      <c r="T1821">
        <v>187</v>
      </c>
      <c r="U1821">
        <v>1</v>
      </c>
      <c r="V1821">
        <v>1</v>
      </c>
      <c r="W1821">
        <v>0</v>
      </c>
      <c r="X1821">
        <v>131.93807840575263</v>
      </c>
      <c r="Y1821">
        <v>0</v>
      </c>
      <c r="Z1821">
        <v>22.387123917151762</v>
      </c>
      <c r="AA1821">
        <v>109.88103377459103</v>
      </c>
      <c r="AB1821">
        <v>131.23019369956694</v>
      </c>
      <c r="AC1821">
        <v>143.976989907752</v>
      </c>
      <c r="AD1821">
        <v>14.618204340575998</v>
      </c>
      <c r="AE1821">
        <v>554.03162404539034</v>
      </c>
    </row>
    <row r="1822" spans="1:31" x14ac:dyDescent="0.25">
      <c r="A1822">
        <v>2135623</v>
      </c>
      <c r="B1822">
        <v>1</v>
      </c>
      <c r="C1822" t="s">
        <v>80</v>
      </c>
      <c r="D1822" t="s">
        <v>104</v>
      </c>
      <c r="E1822" t="s">
        <v>140</v>
      </c>
      <c r="F1822" t="s">
        <v>5499</v>
      </c>
      <c r="G1822" t="s">
        <v>226</v>
      </c>
      <c r="H1822" t="s">
        <v>143</v>
      </c>
      <c r="I1822" t="s">
        <v>135</v>
      </c>
      <c r="J1822" t="s">
        <v>136</v>
      </c>
      <c r="K1822" t="s">
        <v>236</v>
      </c>
      <c r="L1822" t="s">
        <v>5500</v>
      </c>
      <c r="M1822" t="s">
        <v>5501</v>
      </c>
      <c r="N1822">
        <v>0.65277777699999995</v>
      </c>
      <c r="O1822">
        <v>8</v>
      </c>
      <c r="P1822">
        <v>165</v>
      </c>
      <c r="Q1822">
        <v>10</v>
      </c>
      <c r="R1822">
        <v>20</v>
      </c>
      <c r="S1822">
        <v>11</v>
      </c>
      <c r="T1822">
        <v>55</v>
      </c>
      <c r="U1822">
        <v>1</v>
      </c>
      <c r="V1822">
        <v>0</v>
      </c>
      <c r="W1822">
        <v>19.521002295246912</v>
      </c>
      <c r="X1822">
        <v>66.716670544755857</v>
      </c>
      <c r="Y1822">
        <v>9.8204716969997339</v>
      </c>
      <c r="Z1822">
        <v>14.480056110467014</v>
      </c>
      <c r="AA1822">
        <v>63.629426246705997</v>
      </c>
      <c r="AB1822">
        <v>91.36985025659061</v>
      </c>
      <c r="AC1822">
        <v>13.312062277862934</v>
      </c>
      <c r="AD1822">
        <v>0</v>
      </c>
      <c r="AE1822">
        <v>278.84953942862904</v>
      </c>
    </row>
    <row r="1823" spans="1:31" x14ac:dyDescent="0.25">
      <c r="A1823">
        <v>2135660</v>
      </c>
      <c r="B1823">
        <v>1</v>
      </c>
      <c r="C1823" t="s">
        <v>81</v>
      </c>
      <c r="D1823" t="s">
        <v>128</v>
      </c>
      <c r="E1823" t="s">
        <v>174</v>
      </c>
      <c r="F1823" t="s">
        <v>5502</v>
      </c>
      <c r="G1823" t="s">
        <v>187</v>
      </c>
      <c r="H1823" t="s">
        <v>134</v>
      </c>
      <c r="I1823" t="s">
        <v>135</v>
      </c>
      <c r="J1823" t="s">
        <v>136</v>
      </c>
      <c r="K1823" t="s">
        <v>137</v>
      </c>
      <c r="L1823" t="s">
        <v>5503</v>
      </c>
      <c r="M1823" t="s">
        <v>5504</v>
      </c>
      <c r="N1823">
        <v>5.0847222219999999</v>
      </c>
      <c r="O1823">
        <v>0</v>
      </c>
      <c r="P1823">
        <v>30</v>
      </c>
      <c r="Q1823">
        <v>0</v>
      </c>
      <c r="R1823">
        <v>0</v>
      </c>
      <c r="S1823">
        <v>0</v>
      </c>
      <c r="T1823">
        <v>1</v>
      </c>
      <c r="U1823">
        <v>0</v>
      </c>
      <c r="V1823">
        <v>0</v>
      </c>
      <c r="W1823">
        <v>0</v>
      </c>
      <c r="X1823">
        <v>16.602276781010417</v>
      </c>
      <c r="Y1823">
        <v>0</v>
      </c>
      <c r="Z1823">
        <v>0</v>
      </c>
      <c r="AA1823">
        <v>0</v>
      </c>
      <c r="AB1823">
        <v>7.9976906922500007E-2</v>
      </c>
      <c r="AC1823">
        <v>0</v>
      </c>
      <c r="AD1823">
        <v>0</v>
      </c>
      <c r="AE1823">
        <v>16.682253687932917</v>
      </c>
    </row>
    <row r="1824" spans="1:31" x14ac:dyDescent="0.25">
      <c r="A1824">
        <v>2136015</v>
      </c>
      <c r="B1824">
        <v>1</v>
      </c>
      <c r="C1824" t="s">
        <v>80</v>
      </c>
      <c r="D1824" t="s">
        <v>96</v>
      </c>
      <c r="E1824" t="s">
        <v>131</v>
      </c>
      <c r="F1824" t="s">
        <v>5505</v>
      </c>
      <c r="G1824" t="s">
        <v>133</v>
      </c>
      <c r="H1824" t="s">
        <v>134</v>
      </c>
      <c r="I1824" t="s">
        <v>135</v>
      </c>
      <c r="J1824" t="s">
        <v>136</v>
      </c>
      <c r="K1824" t="s">
        <v>137</v>
      </c>
      <c r="L1824" t="s">
        <v>5506</v>
      </c>
      <c r="M1824" t="s">
        <v>5507</v>
      </c>
      <c r="N1824">
        <v>3.227777777</v>
      </c>
      <c r="O1824">
        <v>0</v>
      </c>
      <c r="P1824">
        <v>1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0.85181859935839999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0.85181859935839999</v>
      </c>
    </row>
    <row r="1825" spans="1:31" x14ac:dyDescent="0.25">
      <c r="A1825">
        <v>2135809</v>
      </c>
      <c r="B1825">
        <v>1</v>
      </c>
      <c r="C1825" t="s">
        <v>80</v>
      </c>
      <c r="D1825" t="s">
        <v>96</v>
      </c>
      <c r="E1825" t="s">
        <v>146</v>
      </c>
      <c r="F1825" t="s">
        <v>5508</v>
      </c>
      <c r="G1825" t="s">
        <v>142</v>
      </c>
      <c r="H1825" t="s">
        <v>143</v>
      </c>
      <c r="I1825" t="s">
        <v>135</v>
      </c>
      <c r="J1825" t="s">
        <v>136</v>
      </c>
      <c r="K1825" t="s">
        <v>137</v>
      </c>
      <c r="L1825" t="s">
        <v>5509</v>
      </c>
      <c r="M1825" t="s">
        <v>5510</v>
      </c>
      <c r="N1825">
        <v>0.177777777</v>
      </c>
      <c r="O1825">
        <v>1</v>
      </c>
      <c r="P1825">
        <v>1853</v>
      </c>
      <c r="Q1825">
        <v>2</v>
      </c>
      <c r="R1825">
        <v>20</v>
      </c>
      <c r="S1825">
        <v>6</v>
      </c>
      <c r="T1825">
        <v>435</v>
      </c>
      <c r="U1825">
        <v>0</v>
      </c>
      <c r="V1825">
        <v>4</v>
      </c>
      <c r="W1825">
        <v>6.6131423600000003E-2</v>
      </c>
      <c r="X1825">
        <v>136.50172720912039</v>
      </c>
      <c r="Y1825">
        <v>32.595179889280004</v>
      </c>
      <c r="Z1825">
        <v>4.7949349200942226</v>
      </c>
      <c r="AA1825">
        <v>15.887505609077333</v>
      </c>
      <c r="AB1825">
        <v>126.43117642906148</v>
      </c>
      <c r="AC1825">
        <v>0</v>
      </c>
      <c r="AD1825">
        <v>6.6817075446400009</v>
      </c>
      <c r="AE1825">
        <v>322.95836302487345</v>
      </c>
    </row>
    <row r="1826" spans="1:31" x14ac:dyDescent="0.25">
      <c r="A1826">
        <v>2136058</v>
      </c>
      <c r="B1826">
        <v>1</v>
      </c>
      <c r="C1826" t="s">
        <v>81</v>
      </c>
      <c r="D1826" t="s">
        <v>128</v>
      </c>
      <c r="E1826" t="s">
        <v>131</v>
      </c>
      <c r="F1826" t="s">
        <v>5511</v>
      </c>
      <c r="G1826" t="s">
        <v>152</v>
      </c>
      <c r="H1826" t="s">
        <v>134</v>
      </c>
      <c r="I1826" t="s">
        <v>135</v>
      </c>
      <c r="J1826" t="s">
        <v>136</v>
      </c>
      <c r="K1826" t="s">
        <v>137</v>
      </c>
      <c r="L1826" t="s">
        <v>5512</v>
      </c>
      <c r="M1826" t="s">
        <v>5513</v>
      </c>
      <c r="N1826">
        <v>2.9138888879999998</v>
      </c>
      <c r="O1826">
        <v>0</v>
      </c>
      <c r="P1826">
        <v>1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0.72948359446850009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0.72948359446850009</v>
      </c>
    </row>
    <row r="1827" spans="1:31" x14ac:dyDescent="0.25">
      <c r="A1827">
        <v>2135546</v>
      </c>
      <c r="B1827">
        <v>1</v>
      </c>
      <c r="C1827" t="s">
        <v>80</v>
      </c>
      <c r="D1827" t="s">
        <v>92</v>
      </c>
      <c r="E1827" t="s">
        <v>174</v>
      </c>
      <c r="F1827" t="s">
        <v>5514</v>
      </c>
      <c r="G1827" t="s">
        <v>384</v>
      </c>
      <c r="H1827" t="s">
        <v>134</v>
      </c>
      <c r="I1827" t="s">
        <v>135</v>
      </c>
      <c r="J1827" t="s">
        <v>136</v>
      </c>
      <c r="K1827" t="s">
        <v>137</v>
      </c>
      <c r="L1827" t="s">
        <v>5515</v>
      </c>
      <c r="M1827" t="s">
        <v>5516</v>
      </c>
      <c r="N1827">
        <v>1.9411111109999999</v>
      </c>
      <c r="O1827">
        <v>0</v>
      </c>
      <c r="P1827">
        <v>48</v>
      </c>
      <c r="Q1827">
        <v>0</v>
      </c>
      <c r="R1827">
        <v>0</v>
      </c>
      <c r="S1827">
        <v>0</v>
      </c>
      <c r="T1827">
        <v>3</v>
      </c>
      <c r="U1827">
        <v>0</v>
      </c>
      <c r="V1827">
        <v>0</v>
      </c>
      <c r="W1827">
        <v>0</v>
      </c>
      <c r="X1827">
        <v>21.837542857081566</v>
      </c>
      <c r="Y1827">
        <v>0</v>
      </c>
      <c r="Z1827">
        <v>0</v>
      </c>
      <c r="AA1827">
        <v>0</v>
      </c>
      <c r="AB1827">
        <v>18.027561646063202</v>
      </c>
      <c r="AC1827">
        <v>0</v>
      </c>
      <c r="AD1827">
        <v>0</v>
      </c>
      <c r="AE1827">
        <v>39.865104503144764</v>
      </c>
    </row>
    <row r="1828" spans="1:31" x14ac:dyDescent="0.25">
      <c r="A1828">
        <v>2136047</v>
      </c>
      <c r="B1828">
        <v>1</v>
      </c>
      <c r="C1828" t="s">
        <v>80</v>
      </c>
      <c r="D1828" t="s">
        <v>92</v>
      </c>
      <c r="E1828" t="s">
        <v>146</v>
      </c>
      <c r="F1828" t="s">
        <v>5517</v>
      </c>
      <c r="G1828" t="s">
        <v>167</v>
      </c>
      <c r="H1828" t="s">
        <v>143</v>
      </c>
      <c r="I1828" t="s">
        <v>135</v>
      </c>
      <c r="J1828" t="s">
        <v>136</v>
      </c>
      <c r="K1828" t="s">
        <v>137</v>
      </c>
      <c r="L1828" t="s">
        <v>5518</v>
      </c>
      <c r="M1828" t="s">
        <v>5519</v>
      </c>
      <c r="N1828">
        <v>6.8316666660000003</v>
      </c>
      <c r="O1828">
        <v>0</v>
      </c>
      <c r="P1828">
        <v>23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28.630146349964143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28.630146349964143</v>
      </c>
    </row>
    <row r="1829" spans="1:31" x14ac:dyDescent="0.25">
      <c r="A1829">
        <v>2136041</v>
      </c>
      <c r="B1829">
        <v>1</v>
      </c>
      <c r="C1829" t="s">
        <v>80</v>
      </c>
      <c r="D1829" t="s">
        <v>100</v>
      </c>
      <c r="E1829" t="s">
        <v>146</v>
      </c>
      <c r="F1829" t="s">
        <v>5520</v>
      </c>
      <c r="G1829" t="s">
        <v>142</v>
      </c>
      <c r="H1829" t="s">
        <v>143</v>
      </c>
      <c r="I1829" t="s">
        <v>135</v>
      </c>
      <c r="J1829" t="s">
        <v>136</v>
      </c>
      <c r="K1829" t="s">
        <v>137</v>
      </c>
      <c r="L1829" t="s">
        <v>5521</v>
      </c>
      <c r="M1829" t="s">
        <v>5522</v>
      </c>
      <c r="N1829">
        <v>0.15</v>
      </c>
      <c r="O1829">
        <v>2</v>
      </c>
      <c r="P1829">
        <v>4614</v>
      </c>
      <c r="Q1829">
        <v>2</v>
      </c>
      <c r="R1829">
        <v>27</v>
      </c>
      <c r="S1829">
        <v>6</v>
      </c>
      <c r="T1829">
        <v>246</v>
      </c>
      <c r="U1829">
        <v>0</v>
      </c>
      <c r="V1829">
        <v>0</v>
      </c>
      <c r="W1829">
        <v>0.49726841446499997</v>
      </c>
      <c r="X1829">
        <v>156.0855402049626</v>
      </c>
      <c r="Y1829">
        <v>0.31296391015750002</v>
      </c>
      <c r="Z1829">
        <v>1.4673045822030002</v>
      </c>
      <c r="AA1829">
        <v>4.3436163576073339</v>
      </c>
      <c r="AB1829">
        <v>24.625570799689488</v>
      </c>
      <c r="AC1829">
        <v>0</v>
      </c>
      <c r="AD1829">
        <v>0</v>
      </c>
      <c r="AE1829">
        <v>187.33226426908493</v>
      </c>
    </row>
    <row r="1830" spans="1:31" x14ac:dyDescent="0.25">
      <c r="A1830">
        <v>2136024</v>
      </c>
      <c r="B1830">
        <v>1</v>
      </c>
      <c r="C1830" t="s">
        <v>80</v>
      </c>
      <c r="D1830" t="s">
        <v>106</v>
      </c>
      <c r="E1830" t="s">
        <v>131</v>
      </c>
      <c r="F1830" t="s">
        <v>5523</v>
      </c>
      <c r="G1830" t="s">
        <v>152</v>
      </c>
      <c r="H1830" t="s">
        <v>134</v>
      </c>
      <c r="I1830" t="s">
        <v>135</v>
      </c>
      <c r="J1830" t="s">
        <v>136</v>
      </c>
      <c r="K1830" t="s">
        <v>137</v>
      </c>
      <c r="L1830" t="s">
        <v>5524</v>
      </c>
      <c r="M1830" t="s">
        <v>5525</v>
      </c>
      <c r="N1830">
        <v>1.703333333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1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4.6521107237600001E-2</v>
      </c>
      <c r="AC1830">
        <v>0</v>
      </c>
      <c r="AD1830">
        <v>0</v>
      </c>
      <c r="AE1830">
        <v>4.6521107237600001E-2</v>
      </c>
    </row>
    <row r="1831" spans="1:31" x14ac:dyDescent="0.25">
      <c r="A1831">
        <v>2135941</v>
      </c>
      <c r="B1831">
        <v>1</v>
      </c>
      <c r="C1831" t="s">
        <v>80</v>
      </c>
      <c r="D1831" t="s">
        <v>105</v>
      </c>
      <c r="E1831" t="s">
        <v>206</v>
      </c>
      <c r="F1831" t="s">
        <v>5526</v>
      </c>
      <c r="G1831" t="s">
        <v>246</v>
      </c>
      <c r="H1831" t="s">
        <v>134</v>
      </c>
      <c r="I1831" t="s">
        <v>135</v>
      </c>
      <c r="J1831" t="s">
        <v>136</v>
      </c>
      <c r="K1831" t="s">
        <v>137</v>
      </c>
      <c r="L1831" t="s">
        <v>5527</v>
      </c>
      <c r="M1831" t="s">
        <v>5528</v>
      </c>
      <c r="N1831">
        <v>1.5213888879999999</v>
      </c>
      <c r="O1831">
        <v>0</v>
      </c>
      <c r="P1831">
        <v>3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0.82962697382370831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0.82962697382370831</v>
      </c>
    </row>
    <row r="1832" spans="1:31" x14ac:dyDescent="0.25">
      <c r="A1832">
        <v>2135792</v>
      </c>
      <c r="B1832">
        <v>1</v>
      </c>
      <c r="C1832" t="s">
        <v>80</v>
      </c>
      <c r="D1832" t="s">
        <v>97</v>
      </c>
      <c r="E1832" t="s">
        <v>131</v>
      </c>
      <c r="F1832" t="s">
        <v>5529</v>
      </c>
      <c r="G1832" t="s">
        <v>152</v>
      </c>
      <c r="H1832" t="s">
        <v>134</v>
      </c>
      <c r="I1832" t="s">
        <v>135</v>
      </c>
      <c r="J1832" t="s">
        <v>136</v>
      </c>
      <c r="K1832" t="s">
        <v>137</v>
      </c>
      <c r="L1832" t="s">
        <v>5530</v>
      </c>
      <c r="M1832" t="s">
        <v>5531</v>
      </c>
      <c r="N1832">
        <v>3.1777777770000002</v>
      </c>
      <c r="O1832">
        <v>0</v>
      </c>
      <c r="P1832">
        <v>1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</row>
    <row r="1833" spans="1:31" x14ac:dyDescent="0.25">
      <c r="A1833">
        <v>2135961</v>
      </c>
      <c r="B1833">
        <v>1</v>
      </c>
      <c r="C1833" t="s">
        <v>80</v>
      </c>
      <c r="D1833" t="s">
        <v>95</v>
      </c>
      <c r="E1833" t="s">
        <v>174</v>
      </c>
      <c r="F1833" t="s">
        <v>3250</v>
      </c>
      <c r="G1833" t="s">
        <v>187</v>
      </c>
      <c r="H1833" t="s">
        <v>134</v>
      </c>
      <c r="I1833" t="s">
        <v>135</v>
      </c>
      <c r="J1833" t="s">
        <v>136</v>
      </c>
      <c r="K1833" t="s">
        <v>137</v>
      </c>
      <c r="L1833" t="s">
        <v>5532</v>
      </c>
      <c r="M1833" t="s">
        <v>5533</v>
      </c>
      <c r="N1833">
        <v>1.201944444</v>
      </c>
      <c r="O1833">
        <v>0</v>
      </c>
      <c r="P1833">
        <v>54</v>
      </c>
      <c r="Q1833">
        <v>0</v>
      </c>
      <c r="R1833">
        <v>0</v>
      </c>
      <c r="S1833">
        <v>0</v>
      </c>
      <c r="T1833">
        <v>2</v>
      </c>
      <c r="U1833">
        <v>0</v>
      </c>
      <c r="V1833">
        <v>0</v>
      </c>
      <c r="W1833">
        <v>0</v>
      </c>
      <c r="X1833">
        <v>20.775266840534382</v>
      </c>
      <c r="Y1833">
        <v>0</v>
      </c>
      <c r="Z1833">
        <v>0</v>
      </c>
      <c r="AA1833">
        <v>0</v>
      </c>
      <c r="AB1833">
        <v>0.2049251859109667</v>
      </c>
      <c r="AC1833">
        <v>0</v>
      </c>
      <c r="AD1833">
        <v>0</v>
      </c>
      <c r="AE1833">
        <v>20.980192026445348</v>
      </c>
    </row>
    <row r="1834" spans="1:31" x14ac:dyDescent="0.25">
      <c r="A1834">
        <v>2135606</v>
      </c>
      <c r="B1834">
        <v>1</v>
      </c>
      <c r="C1834" t="s">
        <v>80</v>
      </c>
      <c r="D1834" t="s">
        <v>100</v>
      </c>
      <c r="E1834" t="s">
        <v>196</v>
      </c>
      <c r="F1834" t="s">
        <v>5534</v>
      </c>
      <c r="G1834" t="s">
        <v>142</v>
      </c>
      <c r="H1834" t="s">
        <v>143</v>
      </c>
      <c r="I1834" t="s">
        <v>135</v>
      </c>
      <c r="J1834" t="s">
        <v>136</v>
      </c>
      <c r="K1834" t="s">
        <v>137</v>
      </c>
      <c r="L1834" t="s">
        <v>5535</v>
      </c>
      <c r="M1834" t="s">
        <v>5536</v>
      </c>
      <c r="N1834">
        <v>0.29277777700000002</v>
      </c>
      <c r="O1834">
        <v>0</v>
      </c>
      <c r="P1834">
        <v>182</v>
      </c>
      <c r="Q1834">
        <v>0</v>
      </c>
      <c r="R1834">
        <v>22</v>
      </c>
      <c r="S1834">
        <v>3</v>
      </c>
      <c r="T1834">
        <v>48</v>
      </c>
      <c r="U1834">
        <v>2</v>
      </c>
      <c r="V1834">
        <v>2</v>
      </c>
      <c r="W1834">
        <v>0</v>
      </c>
      <c r="X1834">
        <v>16.579726839227487</v>
      </c>
      <c r="Y1834">
        <v>0</v>
      </c>
      <c r="Z1834">
        <v>2.8507660960696781</v>
      </c>
      <c r="AA1834">
        <v>29.541474627667572</v>
      </c>
      <c r="AB1834">
        <v>13.673372839506293</v>
      </c>
      <c r="AC1834">
        <v>38.030650077118253</v>
      </c>
      <c r="AD1834">
        <v>54.008751627762756</v>
      </c>
      <c r="AE1834">
        <v>154.68474210735204</v>
      </c>
    </row>
    <row r="1835" spans="1:31" x14ac:dyDescent="0.25">
      <c r="A1835">
        <v>2135583</v>
      </c>
      <c r="B1835">
        <v>1</v>
      </c>
      <c r="C1835" t="s">
        <v>81</v>
      </c>
      <c r="D1835" t="s">
        <v>120</v>
      </c>
      <c r="E1835" t="s">
        <v>146</v>
      </c>
      <c r="F1835" t="s">
        <v>5537</v>
      </c>
      <c r="G1835" t="s">
        <v>142</v>
      </c>
      <c r="H1835" t="s">
        <v>143</v>
      </c>
      <c r="I1835" t="s">
        <v>148</v>
      </c>
      <c r="J1835" t="s">
        <v>136</v>
      </c>
      <c r="K1835" t="s">
        <v>137</v>
      </c>
      <c r="L1835" t="s">
        <v>5538</v>
      </c>
      <c r="M1835" t="s">
        <v>5539</v>
      </c>
      <c r="N1835">
        <v>1.3888888E-2</v>
      </c>
      <c r="O1835">
        <v>1</v>
      </c>
      <c r="P1835">
        <v>1112</v>
      </c>
      <c r="Q1835">
        <v>72</v>
      </c>
      <c r="R1835">
        <v>45</v>
      </c>
      <c r="S1835">
        <v>15</v>
      </c>
      <c r="T1835">
        <v>49</v>
      </c>
      <c r="U1835">
        <v>2</v>
      </c>
      <c r="V1835">
        <v>0</v>
      </c>
      <c r="W1835">
        <v>1.5124061700000002E-3</v>
      </c>
      <c r="X1835">
        <v>2.6950238943458347</v>
      </c>
      <c r="Y1835">
        <v>1.7401896602250002</v>
      </c>
      <c r="Z1835">
        <v>0.98022422446750013</v>
      </c>
      <c r="AA1835">
        <v>0.90558061212194441</v>
      </c>
      <c r="AB1835">
        <v>0.23442080057333331</v>
      </c>
      <c r="AC1835">
        <v>1.1438775431724999</v>
      </c>
      <c r="AD1835">
        <v>0</v>
      </c>
      <c r="AE1835">
        <v>7.7008291410761123</v>
      </c>
    </row>
    <row r="1836" spans="1:31" x14ac:dyDescent="0.25">
      <c r="A1836">
        <v>2135649</v>
      </c>
      <c r="B1836">
        <v>1</v>
      </c>
      <c r="C1836" t="s">
        <v>80</v>
      </c>
      <c r="D1836" t="s">
        <v>98</v>
      </c>
      <c r="E1836" t="s">
        <v>131</v>
      </c>
      <c r="F1836" t="s">
        <v>5540</v>
      </c>
      <c r="G1836" t="s">
        <v>152</v>
      </c>
      <c r="H1836" t="s">
        <v>134</v>
      </c>
      <c r="I1836" t="s">
        <v>135</v>
      </c>
      <c r="J1836" t="s">
        <v>136</v>
      </c>
      <c r="K1836" t="s">
        <v>137</v>
      </c>
      <c r="L1836" t="s">
        <v>5541</v>
      </c>
      <c r="M1836" t="s">
        <v>5542</v>
      </c>
      <c r="N1836">
        <v>1.5938888879999999</v>
      </c>
      <c r="O1836">
        <v>0</v>
      </c>
      <c r="P1836">
        <v>1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9.6700563166666667E-5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9.6700563166666667E-5</v>
      </c>
    </row>
    <row r="1837" spans="1:31" x14ac:dyDescent="0.25">
      <c r="A1837">
        <v>2135506</v>
      </c>
      <c r="B1837">
        <v>1</v>
      </c>
      <c r="C1837" t="s">
        <v>81</v>
      </c>
      <c r="D1837" t="s">
        <v>123</v>
      </c>
      <c r="E1837" t="s">
        <v>140</v>
      </c>
      <c r="F1837" t="s">
        <v>5543</v>
      </c>
      <c r="G1837" t="s">
        <v>142</v>
      </c>
      <c r="H1837" t="s">
        <v>143</v>
      </c>
      <c r="I1837" t="s">
        <v>135</v>
      </c>
      <c r="J1837" t="s">
        <v>136</v>
      </c>
      <c r="K1837" t="s">
        <v>137</v>
      </c>
      <c r="L1837" t="s">
        <v>5544</v>
      </c>
      <c r="M1837" t="s">
        <v>5545</v>
      </c>
      <c r="N1837">
        <v>0.515833333</v>
      </c>
      <c r="O1837">
        <v>0</v>
      </c>
      <c r="P1837">
        <v>10</v>
      </c>
      <c r="Q1837">
        <v>0</v>
      </c>
      <c r="R1837">
        <v>38</v>
      </c>
      <c r="S1837">
        <v>12</v>
      </c>
      <c r="T1837">
        <v>336</v>
      </c>
      <c r="U1837">
        <v>11</v>
      </c>
      <c r="V1837">
        <v>14</v>
      </c>
      <c r="W1837">
        <v>0</v>
      </c>
      <c r="X1837">
        <v>1.2182985617784998</v>
      </c>
      <c r="Y1837">
        <v>0</v>
      </c>
      <c r="Z1837">
        <v>3.3716738055373239</v>
      </c>
      <c r="AA1837">
        <v>81.007815663611126</v>
      </c>
      <c r="AB1837">
        <v>132.82857404568034</v>
      </c>
      <c r="AC1837">
        <v>655.41911034047985</v>
      </c>
      <c r="AD1837">
        <v>86.850440955602096</v>
      </c>
      <c r="AE1837">
        <v>960.69591337268935</v>
      </c>
    </row>
    <row r="1838" spans="1:31" x14ac:dyDescent="0.25">
      <c r="A1838">
        <v>2135749</v>
      </c>
      <c r="B1838">
        <v>1</v>
      </c>
      <c r="C1838" t="s">
        <v>80</v>
      </c>
      <c r="D1838" t="s">
        <v>93</v>
      </c>
      <c r="E1838" t="s">
        <v>174</v>
      </c>
      <c r="F1838" t="s">
        <v>5546</v>
      </c>
      <c r="G1838" t="s">
        <v>2524</v>
      </c>
      <c r="H1838" t="s">
        <v>134</v>
      </c>
      <c r="I1838" t="s">
        <v>135</v>
      </c>
      <c r="J1838" t="s">
        <v>136</v>
      </c>
      <c r="K1838" t="s">
        <v>137</v>
      </c>
      <c r="L1838" t="s">
        <v>5547</v>
      </c>
      <c r="M1838" t="s">
        <v>5548</v>
      </c>
      <c r="N1838">
        <v>3.528611111</v>
      </c>
      <c r="O1838">
        <v>0</v>
      </c>
      <c r="P1838">
        <v>1</v>
      </c>
      <c r="Q1838">
        <v>0</v>
      </c>
      <c r="R1838">
        <v>2</v>
      </c>
      <c r="S1838">
        <v>0</v>
      </c>
      <c r="T1838">
        <v>6</v>
      </c>
      <c r="U1838">
        <v>0</v>
      </c>
      <c r="V1838">
        <v>0</v>
      </c>
      <c r="W1838">
        <v>0</v>
      </c>
      <c r="X1838">
        <v>5.9985461662500003E-3</v>
      </c>
      <c r="Y1838">
        <v>0</v>
      </c>
      <c r="Z1838">
        <v>4.8366306508671668</v>
      </c>
      <c r="AA1838">
        <v>0</v>
      </c>
      <c r="AB1838">
        <v>27.063726947426499</v>
      </c>
      <c r="AC1838">
        <v>0</v>
      </c>
      <c r="AD1838">
        <v>0</v>
      </c>
      <c r="AE1838">
        <v>31.906356144459917</v>
      </c>
    </row>
    <row r="1839" spans="1:31" x14ac:dyDescent="0.25">
      <c r="A1839">
        <v>2135669</v>
      </c>
      <c r="B1839">
        <v>1</v>
      </c>
      <c r="C1839" t="s">
        <v>80</v>
      </c>
      <c r="D1839" t="s">
        <v>105</v>
      </c>
      <c r="E1839" t="s">
        <v>206</v>
      </c>
      <c r="F1839" t="s">
        <v>5526</v>
      </c>
      <c r="G1839" t="s">
        <v>235</v>
      </c>
      <c r="H1839" t="s">
        <v>134</v>
      </c>
      <c r="I1839" t="s">
        <v>135</v>
      </c>
      <c r="J1839" t="s">
        <v>136</v>
      </c>
      <c r="K1839" t="s">
        <v>236</v>
      </c>
      <c r="L1839" t="s">
        <v>5549</v>
      </c>
      <c r="M1839" t="s">
        <v>5550</v>
      </c>
      <c r="N1839">
        <v>5.1848183329999999</v>
      </c>
      <c r="O1839">
        <v>0</v>
      </c>
      <c r="P1839">
        <v>3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2.4267055398976667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2.4267055398976667</v>
      </c>
    </row>
    <row r="1840" spans="1:31" x14ac:dyDescent="0.25">
      <c r="A1840">
        <v>2135520</v>
      </c>
      <c r="B1840">
        <v>1</v>
      </c>
      <c r="C1840" t="s">
        <v>80</v>
      </c>
      <c r="D1840" t="s">
        <v>92</v>
      </c>
      <c r="E1840" t="s">
        <v>131</v>
      </c>
      <c r="F1840" t="s">
        <v>5551</v>
      </c>
      <c r="G1840" t="s">
        <v>231</v>
      </c>
      <c r="H1840" t="s">
        <v>134</v>
      </c>
      <c r="I1840" t="s">
        <v>135</v>
      </c>
      <c r="J1840" t="s">
        <v>136</v>
      </c>
      <c r="K1840" t="s">
        <v>137</v>
      </c>
      <c r="L1840" t="s">
        <v>5552</v>
      </c>
      <c r="M1840" t="s">
        <v>5553</v>
      </c>
      <c r="N1840">
        <v>0.80444444400000004</v>
      </c>
      <c r="O1840">
        <v>0</v>
      </c>
      <c r="P1840">
        <v>9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1.1590355196201001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1.1590355196201001</v>
      </c>
    </row>
    <row r="1841" spans="1:31" x14ac:dyDescent="0.25">
      <c r="A1841">
        <v>2135712</v>
      </c>
      <c r="B1841">
        <v>1</v>
      </c>
      <c r="C1841" t="s">
        <v>81</v>
      </c>
      <c r="D1841" t="s">
        <v>113</v>
      </c>
      <c r="E1841" t="s">
        <v>174</v>
      </c>
      <c r="F1841" t="s">
        <v>5554</v>
      </c>
      <c r="G1841" t="s">
        <v>176</v>
      </c>
      <c r="H1841" t="s">
        <v>134</v>
      </c>
      <c r="I1841" t="s">
        <v>135</v>
      </c>
      <c r="J1841" t="s">
        <v>136</v>
      </c>
      <c r="K1841" t="s">
        <v>137</v>
      </c>
      <c r="L1841" t="s">
        <v>5555</v>
      </c>
      <c r="M1841" t="s">
        <v>5556</v>
      </c>
      <c r="N1841">
        <v>2.3275000000000001</v>
      </c>
      <c r="O1841">
        <v>0</v>
      </c>
      <c r="P1841">
        <v>18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3.3023708839566335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3.3023708839566335</v>
      </c>
    </row>
    <row r="1842" spans="1:31" x14ac:dyDescent="0.25">
      <c r="A1842">
        <v>2136067</v>
      </c>
      <c r="B1842">
        <v>1</v>
      </c>
      <c r="C1842" t="s">
        <v>80</v>
      </c>
      <c r="D1842" t="s">
        <v>107</v>
      </c>
      <c r="E1842" t="s">
        <v>131</v>
      </c>
      <c r="F1842" t="s">
        <v>5557</v>
      </c>
      <c r="G1842" t="s">
        <v>231</v>
      </c>
      <c r="H1842" t="s">
        <v>134</v>
      </c>
      <c r="I1842" t="s">
        <v>135</v>
      </c>
      <c r="J1842" t="s">
        <v>136</v>
      </c>
      <c r="K1842" t="s">
        <v>137</v>
      </c>
      <c r="L1842" t="s">
        <v>5558</v>
      </c>
      <c r="M1842" t="s">
        <v>5559</v>
      </c>
      <c r="N1842">
        <v>1.9069444440000001</v>
      </c>
      <c r="O1842">
        <v>0</v>
      </c>
      <c r="P1842">
        <v>2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0.51213181943100006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0.51213181943100006</v>
      </c>
    </row>
    <row r="1843" spans="1:31" x14ac:dyDescent="0.25">
      <c r="A1843">
        <v>2136021</v>
      </c>
      <c r="B1843">
        <v>1</v>
      </c>
      <c r="C1843" t="s">
        <v>80</v>
      </c>
      <c r="D1843" t="s">
        <v>97</v>
      </c>
      <c r="E1843" t="s">
        <v>146</v>
      </c>
      <c r="F1843" t="s">
        <v>3591</v>
      </c>
      <c r="G1843" t="s">
        <v>142</v>
      </c>
      <c r="H1843" t="s">
        <v>143</v>
      </c>
      <c r="I1843" t="s">
        <v>135</v>
      </c>
      <c r="J1843" t="s">
        <v>136</v>
      </c>
      <c r="K1843" t="s">
        <v>137</v>
      </c>
      <c r="L1843" t="s">
        <v>5560</v>
      </c>
      <c r="M1843" t="s">
        <v>5561</v>
      </c>
      <c r="N1843">
        <v>1.2675000000000001</v>
      </c>
      <c r="O1843">
        <v>0</v>
      </c>
      <c r="P1843">
        <v>1032</v>
      </c>
      <c r="Q1843">
        <v>0</v>
      </c>
      <c r="R1843">
        <v>43</v>
      </c>
      <c r="S1843">
        <v>3</v>
      </c>
      <c r="T1843">
        <v>375</v>
      </c>
      <c r="U1843">
        <v>0</v>
      </c>
      <c r="V1843">
        <v>1</v>
      </c>
      <c r="W1843">
        <v>0</v>
      </c>
      <c r="X1843">
        <v>532.66807266368346</v>
      </c>
      <c r="Y1843">
        <v>0</v>
      </c>
      <c r="Z1843">
        <v>18.844792914463532</v>
      </c>
      <c r="AA1843">
        <v>74.333679545199715</v>
      </c>
      <c r="AB1843">
        <v>292.1477242348281</v>
      </c>
      <c r="AC1843">
        <v>0</v>
      </c>
      <c r="AD1843">
        <v>0.67267413867225001</v>
      </c>
      <c r="AE1843">
        <v>918.66694349684701</v>
      </c>
    </row>
    <row r="1844" spans="1:31" x14ac:dyDescent="0.25">
      <c r="A1844">
        <v>2135898</v>
      </c>
      <c r="B1844">
        <v>1</v>
      </c>
      <c r="C1844" t="s">
        <v>80</v>
      </c>
      <c r="D1844" t="s">
        <v>100</v>
      </c>
      <c r="E1844" t="s">
        <v>140</v>
      </c>
      <c r="F1844" t="s">
        <v>4502</v>
      </c>
      <c r="G1844" t="s">
        <v>142</v>
      </c>
      <c r="H1844" t="s">
        <v>143</v>
      </c>
      <c r="I1844" t="s">
        <v>135</v>
      </c>
      <c r="J1844" t="s">
        <v>136</v>
      </c>
      <c r="K1844" t="s">
        <v>137</v>
      </c>
      <c r="L1844" t="s">
        <v>5562</v>
      </c>
      <c r="M1844" t="s">
        <v>5563</v>
      </c>
      <c r="N1844">
        <v>0.31305555499999999</v>
      </c>
      <c r="O1844">
        <v>0</v>
      </c>
      <c r="P1844">
        <v>77</v>
      </c>
      <c r="Q1844">
        <v>3</v>
      </c>
      <c r="R1844">
        <v>19</v>
      </c>
      <c r="S1844">
        <v>9</v>
      </c>
      <c r="T1844">
        <v>106</v>
      </c>
      <c r="U1844">
        <v>2</v>
      </c>
      <c r="V1844">
        <v>0</v>
      </c>
      <c r="W1844">
        <v>0</v>
      </c>
      <c r="X1844">
        <v>10.702212375231776</v>
      </c>
      <c r="Y1844">
        <v>2.0926168832472754</v>
      </c>
      <c r="Z1844">
        <v>3.4375060969521987</v>
      </c>
      <c r="AA1844">
        <v>61.872047644107973</v>
      </c>
      <c r="AB1844">
        <v>121.87893945056076</v>
      </c>
      <c r="AC1844">
        <v>42.614945484762337</v>
      </c>
      <c r="AD1844">
        <v>0</v>
      </c>
      <c r="AE1844">
        <v>242.59826793486232</v>
      </c>
    </row>
    <row r="1845" spans="1:31" x14ac:dyDescent="0.25">
      <c r="A1845">
        <v>2135729</v>
      </c>
      <c r="B1845">
        <v>1</v>
      </c>
      <c r="C1845" t="s">
        <v>80</v>
      </c>
      <c r="D1845" t="s">
        <v>98</v>
      </c>
      <c r="E1845" t="s">
        <v>161</v>
      </c>
      <c r="F1845" t="s">
        <v>5564</v>
      </c>
      <c r="G1845" t="s">
        <v>171</v>
      </c>
      <c r="H1845" t="s">
        <v>134</v>
      </c>
      <c r="I1845" t="s">
        <v>135</v>
      </c>
      <c r="J1845" t="s">
        <v>136</v>
      </c>
      <c r="K1845" t="s">
        <v>137</v>
      </c>
      <c r="L1845" t="s">
        <v>5565</v>
      </c>
      <c r="M1845" t="s">
        <v>5566</v>
      </c>
      <c r="N1845">
        <v>0.33</v>
      </c>
      <c r="O1845">
        <v>0</v>
      </c>
      <c r="P1845">
        <v>100</v>
      </c>
      <c r="Q1845">
        <v>0</v>
      </c>
      <c r="R1845">
        <v>6</v>
      </c>
      <c r="S1845">
        <v>0</v>
      </c>
      <c r="T1845">
        <v>12</v>
      </c>
      <c r="U1845">
        <v>0</v>
      </c>
      <c r="V1845">
        <v>0</v>
      </c>
      <c r="W1845">
        <v>0</v>
      </c>
      <c r="X1845">
        <v>6.3101264288436045</v>
      </c>
      <c r="Y1845">
        <v>0</v>
      </c>
      <c r="Z1845">
        <v>2.3356609606044003</v>
      </c>
      <c r="AA1845">
        <v>0</v>
      </c>
      <c r="AB1845">
        <v>1.1414866208625001</v>
      </c>
      <c r="AC1845">
        <v>0</v>
      </c>
      <c r="AD1845">
        <v>0</v>
      </c>
      <c r="AE1845">
        <v>9.7872740103105045</v>
      </c>
    </row>
    <row r="1846" spans="1:31" x14ac:dyDescent="0.25">
      <c r="A1846">
        <v>2135881</v>
      </c>
      <c r="B1846">
        <v>1</v>
      </c>
      <c r="C1846" t="s">
        <v>80</v>
      </c>
      <c r="D1846" t="s">
        <v>96</v>
      </c>
      <c r="E1846" t="s">
        <v>131</v>
      </c>
      <c r="F1846" t="s">
        <v>5567</v>
      </c>
      <c r="G1846" t="s">
        <v>152</v>
      </c>
      <c r="H1846" t="s">
        <v>134</v>
      </c>
      <c r="I1846" t="s">
        <v>135</v>
      </c>
      <c r="J1846" t="s">
        <v>136</v>
      </c>
      <c r="K1846" t="s">
        <v>137</v>
      </c>
      <c r="L1846" t="s">
        <v>5568</v>
      </c>
      <c r="M1846" t="s">
        <v>5569</v>
      </c>
      <c r="N1846">
        <v>2.704722222</v>
      </c>
      <c r="O1846">
        <v>0</v>
      </c>
      <c r="P1846">
        <v>1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4.5635726419249997E-2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4.5635726419249997E-2</v>
      </c>
    </row>
    <row r="1847" spans="1:31" x14ac:dyDescent="0.25">
      <c r="A1847">
        <v>2135543</v>
      </c>
      <c r="B1847">
        <v>1</v>
      </c>
      <c r="C1847" t="s">
        <v>80</v>
      </c>
      <c r="D1847" t="s">
        <v>92</v>
      </c>
      <c r="E1847" t="s">
        <v>174</v>
      </c>
      <c r="F1847" t="s">
        <v>5570</v>
      </c>
      <c r="G1847" t="s">
        <v>187</v>
      </c>
      <c r="H1847" t="s">
        <v>134</v>
      </c>
      <c r="I1847" t="s">
        <v>135</v>
      </c>
      <c r="J1847" t="s">
        <v>136</v>
      </c>
      <c r="K1847" t="s">
        <v>137</v>
      </c>
      <c r="L1847" t="s">
        <v>5571</v>
      </c>
      <c r="M1847" t="s">
        <v>5572</v>
      </c>
      <c r="N1847">
        <v>2.4286111109999999</v>
      </c>
      <c r="O1847">
        <v>0</v>
      </c>
      <c r="P1847">
        <v>153</v>
      </c>
      <c r="Q1847">
        <v>0</v>
      </c>
      <c r="R1847">
        <v>2</v>
      </c>
      <c r="S1847">
        <v>0</v>
      </c>
      <c r="T1847">
        <v>4</v>
      </c>
      <c r="U1847">
        <v>0</v>
      </c>
      <c r="V1847">
        <v>0</v>
      </c>
      <c r="W1847">
        <v>0</v>
      </c>
      <c r="X1847">
        <v>82.606220454430556</v>
      </c>
      <c r="Y1847">
        <v>0</v>
      </c>
      <c r="Z1847">
        <v>5.7689569382666672E-2</v>
      </c>
      <c r="AA1847">
        <v>0</v>
      </c>
      <c r="AB1847">
        <v>19.241045585321935</v>
      </c>
      <c r="AC1847">
        <v>0</v>
      </c>
      <c r="AD1847">
        <v>0</v>
      </c>
      <c r="AE1847">
        <v>101.90495560913516</v>
      </c>
    </row>
    <row r="1848" spans="1:31" x14ac:dyDescent="0.25">
      <c r="A1848">
        <v>2135981</v>
      </c>
      <c r="B1848">
        <v>1</v>
      </c>
      <c r="C1848" t="s">
        <v>80</v>
      </c>
      <c r="D1848" t="s">
        <v>98</v>
      </c>
      <c r="E1848" t="s">
        <v>131</v>
      </c>
      <c r="F1848" t="s">
        <v>5573</v>
      </c>
      <c r="G1848" t="s">
        <v>231</v>
      </c>
      <c r="H1848" t="s">
        <v>134</v>
      </c>
      <c r="I1848" t="s">
        <v>135</v>
      </c>
      <c r="J1848" t="s">
        <v>136</v>
      </c>
      <c r="K1848" t="s">
        <v>137</v>
      </c>
      <c r="L1848" t="s">
        <v>5574</v>
      </c>
      <c r="M1848" t="s">
        <v>5575</v>
      </c>
      <c r="N1848">
        <v>0.67388888800000002</v>
      </c>
      <c r="O1848">
        <v>0</v>
      </c>
      <c r="P1848">
        <v>1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6.2575818482866669E-2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6.2575818482866669E-2</v>
      </c>
    </row>
    <row r="1849" spans="1:31" x14ac:dyDescent="0.25">
      <c r="A1849">
        <v>2135835</v>
      </c>
      <c r="B1849">
        <v>1</v>
      </c>
      <c r="C1849" t="s">
        <v>80</v>
      </c>
      <c r="D1849" t="s">
        <v>85</v>
      </c>
      <c r="E1849" t="s">
        <v>224</v>
      </c>
      <c r="F1849" t="s">
        <v>5576</v>
      </c>
      <c r="G1849" t="s">
        <v>300</v>
      </c>
      <c r="H1849" t="s">
        <v>143</v>
      </c>
      <c r="I1849" t="s">
        <v>135</v>
      </c>
      <c r="J1849" t="s">
        <v>3</v>
      </c>
      <c r="K1849" t="s">
        <v>137</v>
      </c>
      <c r="L1849" t="s">
        <v>5577</v>
      </c>
      <c r="M1849" t="s">
        <v>5263</v>
      </c>
      <c r="N1849">
        <v>1.0605555550000001</v>
      </c>
      <c r="O1849">
        <v>0</v>
      </c>
      <c r="P1849">
        <v>1636</v>
      </c>
      <c r="Q1849">
        <v>0</v>
      </c>
      <c r="R1849">
        <v>0</v>
      </c>
      <c r="S1849">
        <v>1</v>
      </c>
      <c r="T1849">
        <v>133</v>
      </c>
      <c r="U1849">
        <v>0</v>
      </c>
      <c r="V1849">
        <v>0</v>
      </c>
      <c r="W1849">
        <v>0</v>
      </c>
      <c r="X1849">
        <v>366.34759236363089</v>
      </c>
      <c r="Y1849">
        <v>0</v>
      </c>
      <c r="Z1849">
        <v>0</v>
      </c>
      <c r="AA1849">
        <v>22.091715604746668</v>
      </c>
      <c r="AB1849">
        <v>129.64083402960267</v>
      </c>
      <c r="AC1849">
        <v>0</v>
      </c>
      <c r="AD1849">
        <v>0</v>
      </c>
      <c r="AE1849">
        <v>518.08014199798026</v>
      </c>
    </row>
    <row r="1850" spans="1:31" x14ac:dyDescent="0.25">
      <c r="A1850">
        <v>2135938</v>
      </c>
      <c r="B1850">
        <v>1</v>
      </c>
      <c r="C1850" t="s">
        <v>80</v>
      </c>
      <c r="D1850" t="s">
        <v>102</v>
      </c>
      <c r="E1850" t="s">
        <v>174</v>
      </c>
      <c r="F1850" t="s">
        <v>5578</v>
      </c>
      <c r="G1850" t="s">
        <v>187</v>
      </c>
      <c r="H1850" t="s">
        <v>134</v>
      </c>
      <c r="I1850" t="s">
        <v>135</v>
      </c>
      <c r="J1850" t="s">
        <v>136</v>
      </c>
      <c r="K1850" t="s">
        <v>137</v>
      </c>
      <c r="L1850" t="s">
        <v>5579</v>
      </c>
      <c r="M1850" t="s">
        <v>5580</v>
      </c>
      <c r="N1850">
        <v>2.315833333</v>
      </c>
      <c r="O1850">
        <v>0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</row>
    <row r="1851" spans="1:31" x14ac:dyDescent="0.25">
      <c r="A1851">
        <v>2136001</v>
      </c>
      <c r="B1851">
        <v>1</v>
      </c>
      <c r="C1851" t="s">
        <v>80</v>
      </c>
      <c r="D1851" t="s">
        <v>92</v>
      </c>
      <c r="E1851" t="s">
        <v>196</v>
      </c>
      <c r="F1851" t="s">
        <v>5581</v>
      </c>
      <c r="G1851" t="s">
        <v>142</v>
      </c>
      <c r="H1851" t="s">
        <v>143</v>
      </c>
      <c r="I1851" t="s">
        <v>135</v>
      </c>
      <c r="J1851" t="s">
        <v>136</v>
      </c>
      <c r="K1851" t="s">
        <v>137</v>
      </c>
      <c r="L1851" t="s">
        <v>5582</v>
      </c>
      <c r="M1851" t="s">
        <v>5583</v>
      </c>
      <c r="N1851">
        <v>4.0833333329999997</v>
      </c>
      <c r="O1851">
        <v>0</v>
      </c>
      <c r="P1851">
        <v>77</v>
      </c>
      <c r="Q1851">
        <v>0</v>
      </c>
      <c r="R1851">
        <v>1</v>
      </c>
      <c r="S1851">
        <v>0</v>
      </c>
      <c r="T1851">
        <v>14</v>
      </c>
      <c r="U1851">
        <v>0</v>
      </c>
      <c r="V1851">
        <v>0</v>
      </c>
      <c r="W1851">
        <v>0</v>
      </c>
      <c r="X1851">
        <v>90.965133597408439</v>
      </c>
      <c r="Y1851">
        <v>0</v>
      </c>
      <c r="Z1851">
        <v>0</v>
      </c>
      <c r="AA1851">
        <v>0</v>
      </c>
      <c r="AB1851">
        <v>36.186227409995652</v>
      </c>
      <c r="AC1851">
        <v>0</v>
      </c>
      <c r="AD1851">
        <v>0</v>
      </c>
      <c r="AE1851">
        <v>127.15136100740409</v>
      </c>
    </row>
    <row r="1852" spans="1:31" x14ac:dyDescent="0.25">
      <c r="A1852">
        <v>2135609</v>
      </c>
      <c r="B1852">
        <v>1</v>
      </c>
      <c r="C1852" t="s">
        <v>80</v>
      </c>
      <c r="D1852" t="s">
        <v>83</v>
      </c>
      <c r="E1852" t="s">
        <v>146</v>
      </c>
      <c r="F1852" t="s">
        <v>5584</v>
      </c>
      <c r="G1852" t="s">
        <v>235</v>
      </c>
      <c r="H1852" t="s">
        <v>143</v>
      </c>
      <c r="I1852" t="s">
        <v>135</v>
      </c>
      <c r="J1852" t="s">
        <v>136</v>
      </c>
      <c r="K1852" t="s">
        <v>236</v>
      </c>
      <c r="L1852" t="s">
        <v>5585</v>
      </c>
      <c r="M1852" t="s">
        <v>5586</v>
      </c>
      <c r="N1852">
        <v>0.266666666</v>
      </c>
      <c r="O1852">
        <v>0</v>
      </c>
      <c r="P1852">
        <v>269</v>
      </c>
      <c r="Q1852">
        <v>0</v>
      </c>
      <c r="R1852">
        <v>0</v>
      </c>
      <c r="S1852">
        <v>0</v>
      </c>
      <c r="T1852">
        <v>53</v>
      </c>
      <c r="U1852">
        <v>0</v>
      </c>
      <c r="V1852">
        <v>0</v>
      </c>
      <c r="W1852">
        <v>0</v>
      </c>
      <c r="X1852">
        <v>18.190485409775995</v>
      </c>
      <c r="Y1852">
        <v>0</v>
      </c>
      <c r="Z1852">
        <v>0</v>
      </c>
      <c r="AA1852">
        <v>0</v>
      </c>
      <c r="AB1852">
        <v>16.529685019210667</v>
      </c>
      <c r="AC1852">
        <v>0</v>
      </c>
      <c r="AD1852">
        <v>0</v>
      </c>
      <c r="AE1852">
        <v>34.720170428986663</v>
      </c>
    </row>
    <row r="1853" spans="1:31" x14ac:dyDescent="0.25">
      <c r="A1853">
        <v>2136064</v>
      </c>
      <c r="B1853">
        <v>1</v>
      </c>
      <c r="C1853" t="s">
        <v>80</v>
      </c>
      <c r="D1853" t="s">
        <v>104</v>
      </c>
      <c r="E1853" t="s">
        <v>140</v>
      </c>
      <c r="F1853" t="s">
        <v>4575</v>
      </c>
      <c r="G1853" t="s">
        <v>2008</v>
      </c>
      <c r="H1853" t="s">
        <v>143</v>
      </c>
      <c r="I1853" t="s">
        <v>135</v>
      </c>
      <c r="J1853" t="s">
        <v>136</v>
      </c>
      <c r="K1853" t="s">
        <v>137</v>
      </c>
      <c r="L1853" t="s">
        <v>5587</v>
      </c>
      <c r="M1853" t="s">
        <v>5588</v>
      </c>
      <c r="N1853">
        <v>1.904722222</v>
      </c>
      <c r="O1853">
        <v>19</v>
      </c>
      <c r="P1853">
        <v>79</v>
      </c>
      <c r="Q1853">
        <v>143</v>
      </c>
      <c r="R1853">
        <v>281</v>
      </c>
      <c r="S1853">
        <v>35</v>
      </c>
      <c r="T1853">
        <v>64</v>
      </c>
      <c r="U1853">
        <v>16</v>
      </c>
      <c r="V1853">
        <v>0</v>
      </c>
      <c r="W1853">
        <v>10.101108555942004</v>
      </c>
      <c r="X1853">
        <v>30.277526741485424</v>
      </c>
      <c r="Y1853">
        <v>224.26460265149404</v>
      </c>
      <c r="Z1853">
        <v>60.769235764947389</v>
      </c>
      <c r="AA1853">
        <v>449.65660069054752</v>
      </c>
      <c r="AB1853">
        <v>91.130238291880346</v>
      </c>
      <c r="AC1853">
        <v>2018.8667716948976</v>
      </c>
      <c r="AD1853">
        <v>0</v>
      </c>
      <c r="AE1853">
        <v>2885.0660843911942</v>
      </c>
    </row>
    <row r="1854" spans="1:31" x14ac:dyDescent="0.25">
      <c r="A1854">
        <v>2135964</v>
      </c>
      <c r="B1854">
        <v>1</v>
      </c>
      <c r="C1854" t="s">
        <v>80</v>
      </c>
      <c r="D1854" t="s">
        <v>101</v>
      </c>
      <c r="E1854" t="s">
        <v>174</v>
      </c>
      <c r="F1854" t="s">
        <v>5589</v>
      </c>
      <c r="G1854" t="s">
        <v>187</v>
      </c>
      <c r="H1854" t="s">
        <v>134</v>
      </c>
      <c r="I1854" t="s">
        <v>135</v>
      </c>
      <c r="J1854" t="s">
        <v>136</v>
      </c>
      <c r="K1854" t="s">
        <v>137</v>
      </c>
      <c r="L1854" t="s">
        <v>5590</v>
      </c>
      <c r="M1854" t="s">
        <v>5591</v>
      </c>
      <c r="N1854">
        <v>2.9677777769999998</v>
      </c>
      <c r="O1854">
        <v>0</v>
      </c>
      <c r="P1854">
        <v>8</v>
      </c>
      <c r="Q1854">
        <v>0</v>
      </c>
      <c r="R1854">
        <v>0</v>
      </c>
      <c r="S1854">
        <v>0</v>
      </c>
      <c r="T1854">
        <v>4</v>
      </c>
      <c r="U1854">
        <v>0</v>
      </c>
      <c r="V1854">
        <v>0</v>
      </c>
      <c r="W1854">
        <v>0</v>
      </c>
      <c r="X1854">
        <v>9.1354858226272651</v>
      </c>
      <c r="Y1854">
        <v>0</v>
      </c>
      <c r="Z1854">
        <v>0</v>
      </c>
      <c r="AA1854">
        <v>0</v>
      </c>
      <c r="AB1854">
        <v>1.7443589281336169</v>
      </c>
      <c r="AC1854">
        <v>0</v>
      </c>
      <c r="AD1854">
        <v>0</v>
      </c>
      <c r="AE1854">
        <v>10.879844750760881</v>
      </c>
    </row>
    <row r="1855" spans="1:31" x14ac:dyDescent="0.25">
      <c r="A1855">
        <v>2135715</v>
      </c>
      <c r="B1855">
        <v>1</v>
      </c>
      <c r="C1855" t="s">
        <v>80</v>
      </c>
      <c r="D1855" t="s">
        <v>103</v>
      </c>
      <c r="E1855" t="s">
        <v>196</v>
      </c>
      <c r="F1855" t="s">
        <v>5592</v>
      </c>
      <c r="G1855" t="s">
        <v>142</v>
      </c>
      <c r="H1855" t="s">
        <v>143</v>
      </c>
      <c r="I1855" t="s">
        <v>135</v>
      </c>
      <c r="J1855" t="s">
        <v>136</v>
      </c>
      <c r="K1855" t="s">
        <v>137</v>
      </c>
      <c r="L1855" t="s">
        <v>5593</v>
      </c>
      <c r="M1855" t="s">
        <v>5594</v>
      </c>
      <c r="N1855">
        <v>0.51611111099999996</v>
      </c>
      <c r="O1855">
        <v>0</v>
      </c>
      <c r="P1855">
        <v>0</v>
      </c>
      <c r="Q1855">
        <v>0</v>
      </c>
      <c r="R1855">
        <v>0</v>
      </c>
      <c r="S1855">
        <v>10</v>
      </c>
      <c r="T1855">
        <v>0</v>
      </c>
      <c r="U1855">
        <v>13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43.309820438745547</v>
      </c>
      <c r="AB1855">
        <v>0</v>
      </c>
      <c r="AC1855">
        <v>394.40177542098797</v>
      </c>
      <c r="AD1855">
        <v>0</v>
      </c>
      <c r="AE1855">
        <v>437.71159585973351</v>
      </c>
    </row>
    <row r="1856" spans="1:31" x14ac:dyDescent="0.25">
      <c r="A1856">
        <v>2135958</v>
      </c>
      <c r="B1856">
        <v>1</v>
      </c>
      <c r="C1856" t="s">
        <v>80</v>
      </c>
      <c r="D1856" t="s">
        <v>97</v>
      </c>
      <c r="E1856" t="s">
        <v>131</v>
      </c>
      <c r="F1856" t="s">
        <v>5595</v>
      </c>
      <c r="G1856" t="s">
        <v>133</v>
      </c>
      <c r="H1856" t="s">
        <v>134</v>
      </c>
      <c r="I1856" t="s">
        <v>135</v>
      </c>
      <c r="J1856" t="s">
        <v>136</v>
      </c>
      <c r="K1856" t="s">
        <v>137</v>
      </c>
      <c r="L1856" t="s">
        <v>5596</v>
      </c>
      <c r="M1856" t="s">
        <v>5597</v>
      </c>
      <c r="N1856">
        <v>6.114166666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1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7.4527423563484447</v>
      </c>
      <c r="AC1856">
        <v>0</v>
      </c>
      <c r="AD1856">
        <v>0</v>
      </c>
      <c r="AE1856">
        <v>7.4527423563484447</v>
      </c>
    </row>
    <row r="1857" spans="1:31" x14ac:dyDescent="0.25">
      <c r="A1857">
        <v>2135815</v>
      </c>
      <c r="B1857">
        <v>1</v>
      </c>
      <c r="C1857" t="s">
        <v>80</v>
      </c>
      <c r="D1857" t="s">
        <v>92</v>
      </c>
      <c r="E1857" t="s">
        <v>196</v>
      </c>
      <c r="F1857" t="s">
        <v>5598</v>
      </c>
      <c r="G1857" t="s">
        <v>142</v>
      </c>
      <c r="H1857" t="s">
        <v>143</v>
      </c>
      <c r="I1857" t="s">
        <v>135</v>
      </c>
      <c r="J1857" t="s">
        <v>136</v>
      </c>
      <c r="K1857" t="s">
        <v>137</v>
      </c>
      <c r="L1857" t="s">
        <v>5599</v>
      </c>
      <c r="M1857" t="s">
        <v>5600</v>
      </c>
      <c r="N1857">
        <v>1.088333333</v>
      </c>
      <c r="O1857">
        <v>0</v>
      </c>
      <c r="P1857">
        <v>186</v>
      </c>
      <c r="Q1857">
        <v>0</v>
      </c>
      <c r="R1857">
        <v>3</v>
      </c>
      <c r="S1857">
        <v>0</v>
      </c>
      <c r="T1857">
        <v>14</v>
      </c>
      <c r="U1857">
        <v>0</v>
      </c>
      <c r="V1857">
        <v>0</v>
      </c>
      <c r="W1857">
        <v>0</v>
      </c>
      <c r="X1857">
        <v>41.813057367982012</v>
      </c>
      <c r="Y1857">
        <v>0</v>
      </c>
      <c r="Z1857">
        <v>0.43618421074897507</v>
      </c>
      <c r="AA1857">
        <v>0</v>
      </c>
      <c r="AB1857">
        <v>8.8430508968776014</v>
      </c>
      <c r="AC1857">
        <v>0</v>
      </c>
      <c r="AD1857">
        <v>0</v>
      </c>
      <c r="AE1857">
        <v>51.092292475608588</v>
      </c>
    </row>
    <row r="1858" spans="1:31" x14ac:dyDescent="0.25">
      <c r="A1858">
        <v>2135666</v>
      </c>
      <c r="B1858">
        <v>1</v>
      </c>
      <c r="C1858" t="s">
        <v>80</v>
      </c>
      <c r="D1858" t="s">
        <v>83</v>
      </c>
      <c r="E1858" t="s">
        <v>174</v>
      </c>
      <c r="F1858" t="s">
        <v>5601</v>
      </c>
      <c r="G1858" t="s">
        <v>384</v>
      </c>
      <c r="H1858" t="s">
        <v>134</v>
      </c>
      <c r="I1858" t="s">
        <v>135</v>
      </c>
      <c r="J1858" t="s">
        <v>136</v>
      </c>
      <c r="K1858" t="s">
        <v>137</v>
      </c>
      <c r="L1858" t="s">
        <v>5602</v>
      </c>
      <c r="M1858" t="s">
        <v>5603</v>
      </c>
      <c r="N1858">
        <v>0.775277777</v>
      </c>
      <c r="O1858">
        <v>0</v>
      </c>
      <c r="P1858">
        <v>36</v>
      </c>
      <c r="Q1858">
        <v>0</v>
      </c>
      <c r="R1858">
        <v>0</v>
      </c>
      <c r="S1858">
        <v>0</v>
      </c>
      <c r="T1858">
        <v>22</v>
      </c>
      <c r="U1858">
        <v>0</v>
      </c>
      <c r="V1858">
        <v>0</v>
      </c>
      <c r="W1858">
        <v>0</v>
      </c>
      <c r="X1858">
        <v>7.7175532006858392</v>
      </c>
      <c r="Y1858">
        <v>0</v>
      </c>
      <c r="Z1858">
        <v>0</v>
      </c>
      <c r="AA1858">
        <v>0</v>
      </c>
      <c r="AB1858">
        <v>9.0643007728362086</v>
      </c>
      <c r="AC1858">
        <v>0</v>
      </c>
      <c r="AD1858">
        <v>0</v>
      </c>
      <c r="AE1858">
        <v>16.781853973522047</v>
      </c>
    </row>
    <row r="1859" spans="1:31" x14ac:dyDescent="0.25">
      <c r="A1859">
        <v>2135993</v>
      </c>
      <c r="B1859">
        <v>1</v>
      </c>
      <c r="C1859" t="s">
        <v>80</v>
      </c>
      <c r="D1859" t="s">
        <v>108</v>
      </c>
      <c r="E1859" t="s">
        <v>131</v>
      </c>
      <c r="F1859" t="s">
        <v>5604</v>
      </c>
      <c r="G1859" t="s">
        <v>152</v>
      </c>
      <c r="H1859" t="s">
        <v>134</v>
      </c>
      <c r="I1859" t="s">
        <v>135</v>
      </c>
      <c r="J1859" t="s">
        <v>136</v>
      </c>
      <c r="K1859" t="s">
        <v>137</v>
      </c>
      <c r="L1859" t="s">
        <v>5605</v>
      </c>
      <c r="M1859" t="s">
        <v>5606</v>
      </c>
      <c r="N1859">
        <v>5.2516666660000002</v>
      </c>
      <c r="O1859">
        <v>0</v>
      </c>
      <c r="P1859">
        <v>1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1.2154402237083335E-3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1.2154402237083335E-3</v>
      </c>
    </row>
    <row r="1860" spans="1:31" x14ac:dyDescent="0.25">
      <c r="A1860">
        <v>2135552</v>
      </c>
      <c r="B1860">
        <v>1</v>
      </c>
      <c r="C1860" t="s">
        <v>80</v>
      </c>
      <c r="D1860" t="s">
        <v>90</v>
      </c>
      <c r="E1860" t="s">
        <v>131</v>
      </c>
      <c r="F1860" t="s">
        <v>5607</v>
      </c>
      <c r="G1860" t="s">
        <v>152</v>
      </c>
      <c r="H1860" t="s">
        <v>134</v>
      </c>
      <c r="I1860" t="s">
        <v>135</v>
      </c>
      <c r="J1860" t="s">
        <v>136</v>
      </c>
      <c r="K1860" t="s">
        <v>137</v>
      </c>
      <c r="L1860" t="s">
        <v>5608</v>
      </c>
      <c r="M1860" t="s">
        <v>5609</v>
      </c>
      <c r="N1860">
        <v>8.0616666660000007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1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1.5306457385005834</v>
      </c>
      <c r="AC1860">
        <v>0</v>
      </c>
      <c r="AD1860">
        <v>0</v>
      </c>
      <c r="AE1860">
        <v>1.5306457385005834</v>
      </c>
    </row>
    <row r="1861" spans="1:31" x14ac:dyDescent="0.25">
      <c r="A1861">
        <v>2135638</v>
      </c>
      <c r="B1861">
        <v>1</v>
      </c>
      <c r="C1861" t="s">
        <v>80</v>
      </c>
      <c r="D1861" t="s">
        <v>83</v>
      </c>
      <c r="E1861" t="s">
        <v>131</v>
      </c>
      <c r="F1861" t="s">
        <v>5610</v>
      </c>
      <c r="G1861" t="s">
        <v>231</v>
      </c>
      <c r="H1861" t="s">
        <v>134</v>
      </c>
      <c r="I1861" t="s">
        <v>135</v>
      </c>
      <c r="J1861" t="s">
        <v>136</v>
      </c>
      <c r="K1861" t="s">
        <v>137</v>
      </c>
      <c r="L1861" t="s">
        <v>5611</v>
      </c>
      <c r="M1861" t="s">
        <v>5612</v>
      </c>
      <c r="N1861">
        <v>2.3908333329999998</v>
      </c>
      <c r="O1861">
        <v>0</v>
      </c>
      <c r="P1861">
        <v>4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1.67902378891765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1.67902378891765</v>
      </c>
    </row>
    <row r="1862" spans="1:31" x14ac:dyDescent="0.25">
      <c r="A1862">
        <v>2136030</v>
      </c>
      <c r="B1862">
        <v>1</v>
      </c>
      <c r="C1862" t="s">
        <v>80</v>
      </c>
      <c r="D1862" t="s">
        <v>100</v>
      </c>
      <c r="E1862" t="s">
        <v>174</v>
      </c>
      <c r="F1862" t="s">
        <v>5613</v>
      </c>
      <c r="G1862" t="s">
        <v>187</v>
      </c>
      <c r="H1862" t="s">
        <v>134</v>
      </c>
      <c r="I1862" t="s">
        <v>135</v>
      </c>
      <c r="J1862" t="s">
        <v>136</v>
      </c>
      <c r="K1862" t="s">
        <v>137</v>
      </c>
      <c r="L1862" t="s">
        <v>5614</v>
      </c>
      <c r="M1862" t="s">
        <v>5615</v>
      </c>
      <c r="N1862">
        <v>2.6558333329999999</v>
      </c>
      <c r="O1862">
        <v>0</v>
      </c>
      <c r="P1862">
        <v>1</v>
      </c>
      <c r="Q1862">
        <v>0</v>
      </c>
      <c r="R1862">
        <v>1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1.1153946233085335</v>
      </c>
      <c r="Y1862">
        <v>0</v>
      </c>
      <c r="Z1862">
        <v>1.0110194867166751</v>
      </c>
      <c r="AA1862">
        <v>0</v>
      </c>
      <c r="AB1862">
        <v>0</v>
      </c>
      <c r="AC1862">
        <v>0</v>
      </c>
      <c r="AD1862">
        <v>0</v>
      </c>
      <c r="AE1862">
        <v>2.1264141100252085</v>
      </c>
    </row>
    <row r="1863" spans="1:31" x14ac:dyDescent="0.25">
      <c r="A1863">
        <v>2135738</v>
      </c>
      <c r="B1863">
        <v>1</v>
      </c>
      <c r="C1863" t="s">
        <v>80</v>
      </c>
      <c r="D1863" t="s">
        <v>98</v>
      </c>
      <c r="E1863" t="s">
        <v>131</v>
      </c>
      <c r="F1863" t="s">
        <v>5616</v>
      </c>
      <c r="G1863" t="s">
        <v>152</v>
      </c>
      <c r="H1863" t="s">
        <v>134</v>
      </c>
      <c r="I1863" t="s">
        <v>135</v>
      </c>
      <c r="J1863" t="s">
        <v>136</v>
      </c>
      <c r="K1863" t="s">
        <v>137</v>
      </c>
      <c r="L1863" t="s">
        <v>5617</v>
      </c>
      <c r="M1863" t="s">
        <v>5618</v>
      </c>
      <c r="N1863">
        <v>0.54194444399999997</v>
      </c>
      <c r="O1863">
        <v>0</v>
      </c>
      <c r="P1863">
        <v>2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0.28765195453850007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0.28765195453850007</v>
      </c>
    </row>
    <row r="1864" spans="1:31" x14ac:dyDescent="0.25">
      <c r="A1864">
        <v>2136033</v>
      </c>
      <c r="B1864">
        <v>1</v>
      </c>
      <c r="C1864" t="s">
        <v>80</v>
      </c>
      <c r="D1864" t="s">
        <v>100</v>
      </c>
      <c r="E1864" t="s">
        <v>131</v>
      </c>
      <c r="F1864" t="s">
        <v>5619</v>
      </c>
      <c r="G1864" t="s">
        <v>152</v>
      </c>
      <c r="H1864" t="s">
        <v>134</v>
      </c>
      <c r="I1864" t="s">
        <v>135</v>
      </c>
      <c r="J1864" t="s">
        <v>136</v>
      </c>
      <c r="K1864" t="s">
        <v>137</v>
      </c>
      <c r="L1864" t="s">
        <v>5620</v>
      </c>
      <c r="M1864" t="s">
        <v>5621</v>
      </c>
      <c r="N1864">
        <v>2.568333333</v>
      </c>
      <c r="O1864">
        <v>0</v>
      </c>
      <c r="P1864">
        <v>1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1.5231949080869001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1.5231949080869001</v>
      </c>
    </row>
    <row r="1865" spans="1:31" x14ac:dyDescent="0.25">
      <c r="A1865">
        <v>2135841</v>
      </c>
      <c r="B1865">
        <v>1</v>
      </c>
      <c r="C1865" t="s">
        <v>80</v>
      </c>
      <c r="D1865" t="s">
        <v>104</v>
      </c>
      <c r="E1865" t="s">
        <v>131</v>
      </c>
      <c r="F1865" t="s">
        <v>5622</v>
      </c>
      <c r="G1865" t="s">
        <v>152</v>
      </c>
      <c r="H1865" t="s">
        <v>134</v>
      </c>
      <c r="I1865" t="s">
        <v>135</v>
      </c>
      <c r="J1865" t="s">
        <v>136</v>
      </c>
      <c r="K1865" t="s">
        <v>137</v>
      </c>
      <c r="L1865" t="s">
        <v>5623</v>
      </c>
      <c r="M1865" t="s">
        <v>5624</v>
      </c>
      <c r="N1865">
        <v>4.16</v>
      </c>
      <c r="O1865">
        <v>0</v>
      </c>
      <c r="P1865">
        <v>1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0.77218011791736663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0.77218011791736663</v>
      </c>
    </row>
    <row r="1866" spans="1:31" x14ac:dyDescent="0.25">
      <c r="A1866">
        <v>2135867</v>
      </c>
      <c r="B1866">
        <v>1</v>
      </c>
      <c r="C1866" t="s">
        <v>80</v>
      </c>
      <c r="D1866" t="s">
        <v>97</v>
      </c>
      <c r="E1866" t="s">
        <v>196</v>
      </c>
      <c r="F1866" t="s">
        <v>827</v>
      </c>
      <c r="G1866" t="s">
        <v>142</v>
      </c>
      <c r="H1866" t="s">
        <v>143</v>
      </c>
      <c r="I1866" t="s">
        <v>135</v>
      </c>
      <c r="J1866" t="s">
        <v>136</v>
      </c>
      <c r="K1866" t="s">
        <v>137</v>
      </c>
      <c r="L1866" t="s">
        <v>5625</v>
      </c>
      <c r="M1866" t="s">
        <v>5626</v>
      </c>
      <c r="N1866">
        <v>2.255833333</v>
      </c>
      <c r="O1866">
        <v>0</v>
      </c>
      <c r="P1866">
        <v>0</v>
      </c>
      <c r="Q1866">
        <v>0</v>
      </c>
      <c r="R1866">
        <v>0</v>
      </c>
      <c r="S1866">
        <v>2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1357.0867892403364</v>
      </c>
      <c r="AB1866">
        <v>0</v>
      </c>
      <c r="AC1866">
        <v>0</v>
      </c>
      <c r="AD1866">
        <v>0</v>
      </c>
      <c r="AE1866">
        <v>1357.0867892403364</v>
      </c>
    </row>
    <row r="1867" spans="1:31" x14ac:dyDescent="0.25">
      <c r="A1867">
        <v>2135632</v>
      </c>
      <c r="B1867">
        <v>1</v>
      </c>
      <c r="C1867" t="s">
        <v>80</v>
      </c>
      <c r="D1867" t="s">
        <v>99</v>
      </c>
      <c r="E1867" t="s">
        <v>140</v>
      </c>
      <c r="F1867" t="s">
        <v>5627</v>
      </c>
      <c r="G1867" t="s">
        <v>538</v>
      </c>
      <c r="H1867" t="s">
        <v>143</v>
      </c>
      <c r="I1867" t="s">
        <v>135</v>
      </c>
      <c r="J1867" t="s">
        <v>136</v>
      </c>
      <c r="K1867" t="s">
        <v>236</v>
      </c>
      <c r="L1867" t="s">
        <v>5628</v>
      </c>
      <c r="M1867" t="s">
        <v>5629</v>
      </c>
      <c r="N1867">
        <v>0.59</v>
      </c>
      <c r="O1867">
        <v>3</v>
      </c>
      <c r="P1867">
        <v>1569</v>
      </c>
      <c r="Q1867">
        <v>1</v>
      </c>
      <c r="R1867">
        <v>26</v>
      </c>
      <c r="S1867">
        <v>6</v>
      </c>
      <c r="T1867">
        <v>126</v>
      </c>
      <c r="U1867">
        <v>0</v>
      </c>
      <c r="V1867">
        <v>2</v>
      </c>
      <c r="W1867">
        <v>3.7128537268991999</v>
      </c>
      <c r="X1867">
        <v>194.40008983482804</v>
      </c>
      <c r="Y1867">
        <v>0.1502904018224</v>
      </c>
      <c r="Z1867">
        <v>2.7473883873990004</v>
      </c>
      <c r="AA1867">
        <v>8.3933726839190008</v>
      </c>
      <c r="AB1867">
        <v>50.042880832525455</v>
      </c>
      <c r="AC1867">
        <v>0</v>
      </c>
      <c r="AD1867">
        <v>2.4099062178059998</v>
      </c>
      <c r="AE1867">
        <v>261.85678208519909</v>
      </c>
    </row>
    <row r="1868" spans="1:31" x14ac:dyDescent="0.25">
      <c r="A1868">
        <v>2135555</v>
      </c>
      <c r="B1868">
        <v>1</v>
      </c>
      <c r="C1868" t="s">
        <v>80</v>
      </c>
      <c r="D1868" t="s">
        <v>110</v>
      </c>
      <c r="E1868" t="s">
        <v>131</v>
      </c>
      <c r="F1868" t="s">
        <v>5630</v>
      </c>
      <c r="G1868" t="s">
        <v>152</v>
      </c>
      <c r="H1868" t="s">
        <v>134</v>
      </c>
      <c r="I1868" t="s">
        <v>135</v>
      </c>
      <c r="J1868" t="s">
        <v>136</v>
      </c>
      <c r="K1868" t="s">
        <v>137</v>
      </c>
      <c r="L1868" t="s">
        <v>5631</v>
      </c>
      <c r="M1868" t="s">
        <v>5632</v>
      </c>
      <c r="N1868">
        <v>5.4336111110000003</v>
      </c>
      <c r="O1868">
        <v>0</v>
      </c>
      <c r="P1868">
        <v>3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4.2013691188416002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4.2013691188416002</v>
      </c>
    </row>
    <row r="1869" spans="1:31" x14ac:dyDescent="0.25">
      <c r="A1869">
        <v>2135847</v>
      </c>
      <c r="B1869">
        <v>1</v>
      </c>
      <c r="C1869" t="s">
        <v>80</v>
      </c>
      <c r="D1869" t="s">
        <v>103</v>
      </c>
      <c r="E1869" t="s">
        <v>131</v>
      </c>
      <c r="F1869" t="s">
        <v>5633</v>
      </c>
      <c r="G1869" t="s">
        <v>152</v>
      </c>
      <c r="H1869" t="s">
        <v>134</v>
      </c>
      <c r="I1869" t="s">
        <v>135</v>
      </c>
      <c r="J1869" t="s">
        <v>136</v>
      </c>
      <c r="K1869" t="s">
        <v>137</v>
      </c>
      <c r="L1869" t="s">
        <v>5634</v>
      </c>
      <c r="M1869" t="s">
        <v>5635</v>
      </c>
      <c r="N1869">
        <v>0.99444444399999998</v>
      </c>
      <c r="O1869">
        <v>0</v>
      </c>
      <c r="P1869">
        <v>1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6.4386017861666672E-2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6.4386017861666672E-2</v>
      </c>
    </row>
    <row r="1870" spans="1:31" x14ac:dyDescent="0.25">
      <c r="A1870">
        <v>2135824</v>
      </c>
      <c r="B1870">
        <v>1</v>
      </c>
      <c r="C1870" t="s">
        <v>80</v>
      </c>
      <c r="D1870" t="s">
        <v>94</v>
      </c>
      <c r="E1870" t="s">
        <v>131</v>
      </c>
      <c r="F1870" t="s">
        <v>5636</v>
      </c>
      <c r="G1870" t="s">
        <v>133</v>
      </c>
      <c r="H1870" t="s">
        <v>134</v>
      </c>
      <c r="I1870" t="s">
        <v>135</v>
      </c>
      <c r="J1870" t="s">
        <v>136</v>
      </c>
      <c r="K1870" t="s">
        <v>137</v>
      </c>
      <c r="L1870" t="s">
        <v>5637</v>
      </c>
      <c r="M1870" t="s">
        <v>5638</v>
      </c>
      <c r="N1870">
        <v>5.9749999999999996</v>
      </c>
      <c r="O1870">
        <v>0</v>
      </c>
      <c r="P1870">
        <v>9</v>
      </c>
      <c r="Q1870">
        <v>0</v>
      </c>
      <c r="R1870">
        <v>0</v>
      </c>
      <c r="S1870">
        <v>0</v>
      </c>
      <c r="T1870">
        <v>1</v>
      </c>
      <c r="U1870">
        <v>0</v>
      </c>
      <c r="V1870">
        <v>0</v>
      </c>
      <c r="W1870">
        <v>0</v>
      </c>
      <c r="X1870">
        <v>17.813491238806492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17.813491238806492</v>
      </c>
    </row>
    <row r="1871" spans="1:31" x14ac:dyDescent="0.25">
      <c r="A1871">
        <v>2135967</v>
      </c>
      <c r="B1871">
        <v>1</v>
      </c>
      <c r="C1871" t="s">
        <v>80</v>
      </c>
      <c r="D1871" t="s">
        <v>87</v>
      </c>
      <c r="E1871" t="s">
        <v>206</v>
      </c>
      <c r="F1871" t="s">
        <v>5007</v>
      </c>
      <c r="G1871" t="s">
        <v>246</v>
      </c>
      <c r="H1871" t="s">
        <v>134</v>
      </c>
      <c r="I1871" t="s">
        <v>135</v>
      </c>
      <c r="J1871" t="s">
        <v>136</v>
      </c>
      <c r="K1871" t="s">
        <v>137</v>
      </c>
      <c r="L1871" t="s">
        <v>5639</v>
      </c>
      <c r="M1871" t="s">
        <v>5640</v>
      </c>
      <c r="N1871">
        <v>1.346944444</v>
      </c>
      <c r="O1871">
        <v>0</v>
      </c>
      <c r="P1871">
        <v>8</v>
      </c>
      <c r="Q1871">
        <v>0</v>
      </c>
      <c r="R1871">
        <v>0</v>
      </c>
      <c r="S1871">
        <v>0</v>
      </c>
      <c r="T1871">
        <v>2</v>
      </c>
      <c r="U1871">
        <v>0</v>
      </c>
      <c r="V1871">
        <v>0</v>
      </c>
      <c r="W1871">
        <v>0</v>
      </c>
      <c r="X1871">
        <v>4.051926829352352</v>
      </c>
      <c r="Y1871">
        <v>0</v>
      </c>
      <c r="Z1871">
        <v>0</v>
      </c>
      <c r="AA1871">
        <v>0</v>
      </c>
      <c r="AB1871">
        <v>8.7501515793847009</v>
      </c>
      <c r="AC1871">
        <v>0</v>
      </c>
      <c r="AD1871">
        <v>0</v>
      </c>
      <c r="AE1871">
        <v>12.802078408737053</v>
      </c>
    </row>
    <row r="1872" spans="1:31" x14ac:dyDescent="0.25">
      <c r="A1872">
        <v>2135718</v>
      </c>
      <c r="B1872">
        <v>1</v>
      </c>
      <c r="C1872" t="s">
        <v>80</v>
      </c>
      <c r="D1872" t="s">
        <v>110</v>
      </c>
      <c r="E1872" t="s">
        <v>174</v>
      </c>
      <c r="F1872" t="s">
        <v>5641</v>
      </c>
      <c r="G1872" t="s">
        <v>235</v>
      </c>
      <c r="H1872" t="s">
        <v>134</v>
      </c>
      <c r="I1872" t="s">
        <v>135</v>
      </c>
      <c r="J1872" t="s">
        <v>136</v>
      </c>
      <c r="K1872" t="s">
        <v>236</v>
      </c>
      <c r="L1872" t="s">
        <v>5642</v>
      </c>
      <c r="M1872" t="s">
        <v>5643</v>
      </c>
      <c r="N1872">
        <v>1</v>
      </c>
      <c r="O1872">
        <v>0</v>
      </c>
      <c r="P1872">
        <v>22</v>
      </c>
      <c r="Q1872">
        <v>0</v>
      </c>
      <c r="R1872">
        <v>0</v>
      </c>
      <c r="S1872">
        <v>0</v>
      </c>
      <c r="T1872">
        <v>6</v>
      </c>
      <c r="U1872">
        <v>0</v>
      </c>
      <c r="V1872">
        <v>0</v>
      </c>
      <c r="W1872">
        <v>0</v>
      </c>
      <c r="X1872">
        <v>4.2178130109365002</v>
      </c>
      <c r="Y1872">
        <v>0</v>
      </c>
      <c r="Z1872">
        <v>0</v>
      </c>
      <c r="AA1872">
        <v>0</v>
      </c>
      <c r="AB1872">
        <v>4.8159645776849995</v>
      </c>
      <c r="AC1872">
        <v>0</v>
      </c>
      <c r="AD1872">
        <v>0</v>
      </c>
      <c r="AE1872">
        <v>9.0337775886215006</v>
      </c>
    </row>
    <row r="1873" spans="1:31" x14ac:dyDescent="0.25">
      <c r="A1873">
        <v>2135612</v>
      </c>
      <c r="B1873">
        <v>1</v>
      </c>
      <c r="C1873" t="s">
        <v>80</v>
      </c>
      <c r="D1873" t="s">
        <v>95</v>
      </c>
      <c r="E1873" t="s">
        <v>174</v>
      </c>
      <c r="F1873" t="s">
        <v>3250</v>
      </c>
      <c r="G1873" t="s">
        <v>538</v>
      </c>
      <c r="H1873" t="s">
        <v>134</v>
      </c>
      <c r="I1873" t="s">
        <v>135</v>
      </c>
      <c r="J1873" t="s">
        <v>136</v>
      </c>
      <c r="K1873" t="s">
        <v>236</v>
      </c>
      <c r="L1873" t="s">
        <v>5644</v>
      </c>
      <c r="M1873" t="s">
        <v>5645</v>
      </c>
      <c r="N1873">
        <v>7.5383333329999997</v>
      </c>
      <c r="O1873">
        <v>0</v>
      </c>
      <c r="P1873">
        <v>54</v>
      </c>
      <c r="Q1873">
        <v>0</v>
      </c>
      <c r="R1873">
        <v>0</v>
      </c>
      <c r="S1873">
        <v>0</v>
      </c>
      <c r="T1873">
        <v>2</v>
      </c>
      <c r="U1873">
        <v>0</v>
      </c>
      <c r="V1873">
        <v>0</v>
      </c>
      <c r="W1873">
        <v>0</v>
      </c>
      <c r="X1873">
        <v>105.01979138682992</v>
      </c>
      <c r="Y1873">
        <v>0</v>
      </c>
      <c r="Z1873">
        <v>0</v>
      </c>
      <c r="AA1873">
        <v>0</v>
      </c>
      <c r="AB1873">
        <v>1.5119866516280915</v>
      </c>
      <c r="AC1873">
        <v>0</v>
      </c>
      <c r="AD1873">
        <v>0</v>
      </c>
      <c r="AE1873">
        <v>106.53177803845801</v>
      </c>
    </row>
    <row r="1874" spans="1:31" x14ac:dyDescent="0.25">
      <c r="A1874">
        <v>2135575</v>
      </c>
      <c r="B1874">
        <v>1</v>
      </c>
      <c r="C1874" t="s">
        <v>80</v>
      </c>
      <c r="D1874" t="s">
        <v>99</v>
      </c>
      <c r="E1874" t="s">
        <v>174</v>
      </c>
      <c r="F1874" t="s">
        <v>5646</v>
      </c>
      <c r="G1874" t="s">
        <v>187</v>
      </c>
      <c r="H1874" t="s">
        <v>134</v>
      </c>
      <c r="I1874" t="s">
        <v>135</v>
      </c>
      <c r="J1874" t="s">
        <v>136</v>
      </c>
      <c r="K1874" t="s">
        <v>137</v>
      </c>
      <c r="L1874" t="s">
        <v>5647</v>
      </c>
      <c r="M1874" t="s">
        <v>5648</v>
      </c>
      <c r="N1874">
        <v>6.2586111109999996</v>
      </c>
      <c r="O1874">
        <v>0</v>
      </c>
      <c r="P1874">
        <v>29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29.120504953897015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29.120504953897015</v>
      </c>
    </row>
    <row r="1875" spans="1:31" x14ac:dyDescent="0.25">
      <c r="A1875">
        <v>2136010</v>
      </c>
      <c r="B1875">
        <v>1</v>
      </c>
      <c r="C1875" t="s">
        <v>81</v>
      </c>
      <c r="D1875" t="s">
        <v>123</v>
      </c>
      <c r="E1875" t="s">
        <v>224</v>
      </c>
      <c r="F1875" t="s">
        <v>5415</v>
      </c>
      <c r="G1875" t="s">
        <v>142</v>
      </c>
      <c r="H1875" t="s">
        <v>143</v>
      </c>
      <c r="I1875" t="s">
        <v>135</v>
      </c>
      <c r="J1875" t="s">
        <v>136</v>
      </c>
      <c r="K1875" t="s">
        <v>137</v>
      </c>
      <c r="L1875" t="s">
        <v>5649</v>
      </c>
      <c r="M1875" t="s">
        <v>5650</v>
      </c>
      <c r="N1875">
        <v>1.166666666</v>
      </c>
      <c r="O1875">
        <v>13</v>
      </c>
      <c r="P1875">
        <v>1213</v>
      </c>
      <c r="Q1875">
        <v>594</v>
      </c>
      <c r="R1875">
        <v>559</v>
      </c>
      <c r="S1875">
        <v>52</v>
      </c>
      <c r="T1875">
        <v>116</v>
      </c>
      <c r="U1875">
        <v>5</v>
      </c>
      <c r="V1875">
        <v>0</v>
      </c>
      <c r="W1875">
        <v>15.472555026759004</v>
      </c>
      <c r="X1875">
        <v>225.67008433373417</v>
      </c>
      <c r="Y1875">
        <v>529.99978268281075</v>
      </c>
      <c r="Z1875">
        <v>194.2021871310111</v>
      </c>
      <c r="AA1875">
        <v>430.59663093712038</v>
      </c>
      <c r="AB1875">
        <v>62.303639534330991</v>
      </c>
      <c r="AC1875">
        <v>736.92344543783076</v>
      </c>
      <c r="AD1875">
        <v>0</v>
      </c>
      <c r="AE1875">
        <v>2195.1683250835972</v>
      </c>
    </row>
    <row r="1876" spans="1:31" x14ac:dyDescent="0.25">
      <c r="A1876">
        <v>2135761</v>
      </c>
      <c r="B1876">
        <v>1</v>
      </c>
      <c r="C1876" t="s">
        <v>80</v>
      </c>
      <c r="D1876" t="s">
        <v>93</v>
      </c>
      <c r="E1876" t="s">
        <v>174</v>
      </c>
      <c r="F1876" t="s">
        <v>5651</v>
      </c>
      <c r="G1876" t="s">
        <v>384</v>
      </c>
      <c r="H1876" t="s">
        <v>134</v>
      </c>
      <c r="I1876" t="s">
        <v>135</v>
      </c>
      <c r="J1876" t="s">
        <v>136</v>
      </c>
      <c r="K1876" t="s">
        <v>137</v>
      </c>
      <c r="L1876" t="s">
        <v>5652</v>
      </c>
      <c r="M1876" t="s">
        <v>5653</v>
      </c>
      <c r="N1876">
        <v>2.0869444439999998</v>
      </c>
      <c r="O1876">
        <v>0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3.2877600991666669E-4</v>
      </c>
      <c r="AA1876">
        <v>0</v>
      </c>
      <c r="AB1876">
        <v>0</v>
      </c>
      <c r="AC1876">
        <v>0</v>
      </c>
      <c r="AD1876">
        <v>0</v>
      </c>
      <c r="AE1876">
        <v>3.2877600991666669E-4</v>
      </c>
    </row>
    <row r="1877" spans="1:31" x14ac:dyDescent="0.25">
      <c r="A1877">
        <v>2135861</v>
      </c>
      <c r="B1877">
        <v>1</v>
      </c>
      <c r="C1877" t="s">
        <v>80</v>
      </c>
      <c r="D1877" t="s">
        <v>97</v>
      </c>
      <c r="E1877" t="s">
        <v>140</v>
      </c>
      <c r="F1877" t="s">
        <v>5654</v>
      </c>
      <c r="G1877" t="s">
        <v>142</v>
      </c>
      <c r="H1877" t="s">
        <v>143</v>
      </c>
      <c r="I1877" t="s">
        <v>135</v>
      </c>
      <c r="J1877" t="s">
        <v>136</v>
      </c>
      <c r="K1877" t="s">
        <v>137</v>
      </c>
      <c r="L1877" t="s">
        <v>5655</v>
      </c>
      <c r="M1877" t="s">
        <v>5656</v>
      </c>
      <c r="N1877">
        <v>0.1225</v>
      </c>
      <c r="O1877">
        <v>31</v>
      </c>
      <c r="P1877">
        <v>20438</v>
      </c>
      <c r="Q1877">
        <v>16</v>
      </c>
      <c r="R1877">
        <v>615</v>
      </c>
      <c r="S1877">
        <v>65</v>
      </c>
      <c r="T1877">
        <v>1540</v>
      </c>
      <c r="U1877">
        <v>4</v>
      </c>
      <c r="V1877">
        <v>8</v>
      </c>
      <c r="W1877">
        <v>58.021439738797511</v>
      </c>
      <c r="X1877">
        <v>765.99877788820277</v>
      </c>
      <c r="Y1877">
        <v>2.4014678579461499</v>
      </c>
      <c r="Z1877">
        <v>26.752610394693221</v>
      </c>
      <c r="AA1877">
        <v>209.03526562599069</v>
      </c>
      <c r="AB1877">
        <v>291.82673144851805</v>
      </c>
      <c r="AC1877">
        <v>1159.9293206000571</v>
      </c>
      <c r="AD1877">
        <v>24.556147141763997</v>
      </c>
      <c r="AE1877">
        <v>2538.5217606959695</v>
      </c>
    </row>
    <row r="1878" spans="1:31" x14ac:dyDescent="0.25">
      <c r="A1878">
        <v>2135910</v>
      </c>
      <c r="B1878">
        <v>1</v>
      </c>
      <c r="C1878" t="s">
        <v>80</v>
      </c>
      <c r="D1878" t="s">
        <v>82</v>
      </c>
      <c r="E1878" t="s">
        <v>131</v>
      </c>
      <c r="F1878" t="s">
        <v>5657</v>
      </c>
      <c r="G1878" t="s">
        <v>152</v>
      </c>
      <c r="H1878" t="s">
        <v>134</v>
      </c>
      <c r="I1878" t="s">
        <v>135</v>
      </c>
      <c r="J1878" t="s">
        <v>136</v>
      </c>
      <c r="K1878" t="s">
        <v>137</v>
      </c>
      <c r="L1878" t="s">
        <v>5658</v>
      </c>
      <c r="M1878" t="s">
        <v>5659</v>
      </c>
      <c r="N1878">
        <v>7.1363888879999999</v>
      </c>
      <c r="O1878">
        <v>0</v>
      </c>
      <c r="P1878">
        <v>1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2.0060500230649003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2.0060500230649003</v>
      </c>
    </row>
    <row r="1879" spans="1:31" x14ac:dyDescent="0.25">
      <c r="A1879">
        <v>2135950</v>
      </c>
      <c r="B1879">
        <v>1</v>
      </c>
      <c r="C1879" t="s">
        <v>80</v>
      </c>
      <c r="D1879" t="s">
        <v>98</v>
      </c>
      <c r="E1879" t="s">
        <v>131</v>
      </c>
      <c r="F1879" t="s">
        <v>5660</v>
      </c>
      <c r="G1879" t="s">
        <v>171</v>
      </c>
      <c r="H1879" t="s">
        <v>134</v>
      </c>
      <c r="I1879" t="s">
        <v>135</v>
      </c>
      <c r="J1879" t="s">
        <v>136</v>
      </c>
      <c r="K1879" t="s">
        <v>137</v>
      </c>
      <c r="L1879" t="s">
        <v>5661</v>
      </c>
      <c r="M1879" t="s">
        <v>5662</v>
      </c>
      <c r="N1879">
        <v>0.46944444400000002</v>
      </c>
      <c r="O1879">
        <v>0</v>
      </c>
      <c r="P1879">
        <v>1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0.14805624775933335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0.14805624775933335</v>
      </c>
    </row>
    <row r="1880" spans="1:31" x14ac:dyDescent="0.25">
      <c r="A1880">
        <v>2135618</v>
      </c>
      <c r="B1880">
        <v>1</v>
      </c>
      <c r="C1880" t="s">
        <v>81</v>
      </c>
      <c r="D1880" t="s">
        <v>112</v>
      </c>
      <c r="E1880" t="s">
        <v>174</v>
      </c>
      <c r="F1880" t="s">
        <v>5663</v>
      </c>
      <c r="G1880" t="s">
        <v>384</v>
      </c>
      <c r="H1880" t="s">
        <v>134</v>
      </c>
      <c r="I1880" t="s">
        <v>135</v>
      </c>
      <c r="J1880" t="s">
        <v>136</v>
      </c>
      <c r="K1880" t="s">
        <v>137</v>
      </c>
      <c r="L1880" t="s">
        <v>5664</v>
      </c>
      <c r="M1880" t="s">
        <v>5665</v>
      </c>
      <c r="N1880">
        <v>1.670555555</v>
      </c>
      <c r="O1880">
        <v>0</v>
      </c>
      <c r="P1880">
        <v>15</v>
      </c>
      <c r="Q1880">
        <v>0</v>
      </c>
      <c r="R1880">
        <v>3</v>
      </c>
      <c r="S1880">
        <v>0</v>
      </c>
      <c r="T1880">
        <v>1</v>
      </c>
      <c r="U1880">
        <v>0</v>
      </c>
      <c r="V1880">
        <v>0</v>
      </c>
      <c r="W1880">
        <v>0</v>
      </c>
      <c r="X1880">
        <v>2.3031177801161165</v>
      </c>
      <c r="Y1880">
        <v>0</v>
      </c>
      <c r="Z1880">
        <v>1.1745736859753</v>
      </c>
      <c r="AA1880">
        <v>0</v>
      </c>
      <c r="AB1880">
        <v>1.9566221818266671E-2</v>
      </c>
      <c r="AC1880">
        <v>0</v>
      </c>
      <c r="AD1880">
        <v>0</v>
      </c>
      <c r="AE1880">
        <v>3.4972576879096828</v>
      </c>
    </row>
    <row r="1881" spans="1:31" x14ac:dyDescent="0.25">
      <c r="A1881">
        <v>2135549</v>
      </c>
      <c r="B1881">
        <v>1</v>
      </c>
      <c r="C1881" t="s">
        <v>80</v>
      </c>
      <c r="D1881" t="s">
        <v>100</v>
      </c>
      <c r="E1881" t="s">
        <v>196</v>
      </c>
      <c r="F1881" t="s">
        <v>5666</v>
      </c>
      <c r="G1881" t="s">
        <v>142</v>
      </c>
      <c r="H1881" t="s">
        <v>143</v>
      </c>
      <c r="I1881" t="s">
        <v>135</v>
      </c>
      <c r="J1881" t="s">
        <v>136</v>
      </c>
      <c r="K1881" t="s">
        <v>137</v>
      </c>
      <c r="L1881" t="s">
        <v>5667</v>
      </c>
      <c r="M1881" t="s">
        <v>5668</v>
      </c>
      <c r="N1881">
        <v>0.82638888799999999</v>
      </c>
      <c r="O1881">
        <v>0</v>
      </c>
      <c r="P1881">
        <v>182</v>
      </c>
      <c r="Q1881">
        <v>0</v>
      </c>
      <c r="R1881">
        <v>23</v>
      </c>
      <c r="S1881">
        <v>3</v>
      </c>
      <c r="T1881">
        <v>192</v>
      </c>
      <c r="U1881">
        <v>5</v>
      </c>
      <c r="V1881">
        <v>12</v>
      </c>
      <c r="W1881">
        <v>0</v>
      </c>
      <c r="X1881">
        <v>47.594037296551669</v>
      </c>
      <c r="Y1881">
        <v>0</v>
      </c>
      <c r="Z1881">
        <v>7.9941310058720845</v>
      </c>
      <c r="AA1881">
        <v>81.671925700963897</v>
      </c>
      <c r="AB1881">
        <v>203.24568232292341</v>
      </c>
      <c r="AC1881">
        <v>145.04321501051811</v>
      </c>
      <c r="AD1881">
        <v>200.51697398858565</v>
      </c>
      <c r="AE1881">
        <v>686.06596532541482</v>
      </c>
    </row>
    <row r="1882" spans="1:31" x14ac:dyDescent="0.25">
      <c r="A1882">
        <v>2135804</v>
      </c>
      <c r="B1882">
        <v>1</v>
      </c>
      <c r="C1882" t="s">
        <v>80</v>
      </c>
      <c r="D1882" t="s">
        <v>82</v>
      </c>
      <c r="E1882" t="s">
        <v>131</v>
      </c>
      <c r="F1882" t="s">
        <v>5669</v>
      </c>
      <c r="G1882" t="s">
        <v>152</v>
      </c>
      <c r="H1882" t="s">
        <v>134</v>
      </c>
      <c r="I1882" t="s">
        <v>135</v>
      </c>
      <c r="J1882" t="s">
        <v>136</v>
      </c>
      <c r="K1882" t="s">
        <v>137</v>
      </c>
      <c r="L1882" t="s">
        <v>5670</v>
      </c>
      <c r="M1882" t="s">
        <v>5671</v>
      </c>
      <c r="N1882">
        <v>2.846944444</v>
      </c>
      <c r="O1882">
        <v>0</v>
      </c>
      <c r="P1882">
        <v>1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0.81104079207123325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0.81104079207123325</v>
      </c>
    </row>
    <row r="1883" spans="1:31" x14ac:dyDescent="0.25">
      <c r="A1883">
        <v>2135741</v>
      </c>
      <c r="B1883">
        <v>1</v>
      </c>
      <c r="C1883" t="s">
        <v>80</v>
      </c>
      <c r="D1883" t="s">
        <v>82</v>
      </c>
      <c r="E1883" t="s">
        <v>131</v>
      </c>
      <c r="F1883" t="s">
        <v>5672</v>
      </c>
      <c r="G1883" t="s">
        <v>133</v>
      </c>
      <c r="H1883" t="s">
        <v>134</v>
      </c>
      <c r="I1883" t="s">
        <v>135</v>
      </c>
      <c r="J1883" t="s">
        <v>136</v>
      </c>
      <c r="K1883" t="s">
        <v>137</v>
      </c>
      <c r="L1883" t="s">
        <v>5673</v>
      </c>
      <c r="M1883" t="s">
        <v>5674</v>
      </c>
      <c r="N1883">
        <v>2.5244444439999998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1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3.5174777118466664E-2</v>
      </c>
      <c r="AC1883">
        <v>0</v>
      </c>
      <c r="AD1883">
        <v>0</v>
      </c>
      <c r="AE1883">
        <v>3.5174777118466664E-2</v>
      </c>
    </row>
    <row r="1884" spans="1:31" x14ac:dyDescent="0.25">
      <c r="A1884">
        <v>2135695</v>
      </c>
      <c r="B1884">
        <v>1</v>
      </c>
      <c r="C1884" t="s">
        <v>80</v>
      </c>
      <c r="D1884" t="s">
        <v>98</v>
      </c>
      <c r="E1884" t="s">
        <v>131</v>
      </c>
      <c r="F1884" t="s">
        <v>5675</v>
      </c>
      <c r="G1884" t="s">
        <v>152</v>
      </c>
      <c r="H1884" t="s">
        <v>134</v>
      </c>
      <c r="I1884" t="s">
        <v>135</v>
      </c>
      <c r="J1884" t="s">
        <v>136</v>
      </c>
      <c r="K1884" t="s">
        <v>137</v>
      </c>
      <c r="L1884" t="s">
        <v>5676</v>
      </c>
      <c r="M1884" t="s">
        <v>5677</v>
      </c>
      <c r="N1884">
        <v>2.1144444440000001</v>
      </c>
      <c r="O1884">
        <v>0</v>
      </c>
      <c r="P1884">
        <v>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4.1390894901666673E-4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4.1390894901666673E-4</v>
      </c>
    </row>
    <row r="1885" spans="1:31" x14ac:dyDescent="0.25">
      <c r="A1885">
        <v>2135887</v>
      </c>
      <c r="B1885">
        <v>1</v>
      </c>
      <c r="C1885" t="s">
        <v>80</v>
      </c>
      <c r="D1885" t="s">
        <v>89</v>
      </c>
      <c r="E1885" t="s">
        <v>140</v>
      </c>
      <c r="F1885" t="s">
        <v>4669</v>
      </c>
      <c r="G1885" t="s">
        <v>226</v>
      </c>
      <c r="H1885" t="s">
        <v>143</v>
      </c>
      <c r="I1885" t="s">
        <v>135</v>
      </c>
      <c r="J1885" t="s">
        <v>136</v>
      </c>
      <c r="K1885" t="s">
        <v>137</v>
      </c>
      <c r="L1885" t="s">
        <v>5678</v>
      </c>
      <c r="M1885" t="s">
        <v>5679</v>
      </c>
      <c r="N1885">
        <v>0.21194444400000001</v>
      </c>
      <c r="O1885">
        <v>30</v>
      </c>
      <c r="P1885">
        <v>8469</v>
      </c>
      <c r="Q1885">
        <v>7</v>
      </c>
      <c r="R1885">
        <v>133</v>
      </c>
      <c r="S1885">
        <v>28</v>
      </c>
      <c r="T1885">
        <v>636</v>
      </c>
      <c r="U1885">
        <v>2</v>
      </c>
      <c r="V1885">
        <v>4</v>
      </c>
      <c r="W1885">
        <v>100.38630050045917</v>
      </c>
      <c r="X1885">
        <v>749.38107459761784</v>
      </c>
      <c r="Y1885">
        <v>0.82770182168415007</v>
      </c>
      <c r="Z1885">
        <v>10.683483550456854</v>
      </c>
      <c r="AA1885">
        <v>171.56615291551651</v>
      </c>
      <c r="AB1885">
        <v>214.35600963310952</v>
      </c>
      <c r="AC1885">
        <v>1945.4928369052052</v>
      </c>
      <c r="AD1885">
        <v>39.027206119575915</v>
      </c>
      <c r="AE1885">
        <v>3231.7207660436252</v>
      </c>
    </row>
    <row r="1886" spans="1:31" x14ac:dyDescent="0.25">
      <c r="A1886">
        <v>2135821</v>
      </c>
      <c r="B1886">
        <v>1</v>
      </c>
      <c r="C1886" t="s">
        <v>80</v>
      </c>
      <c r="D1886" t="s">
        <v>105</v>
      </c>
      <c r="E1886" t="s">
        <v>131</v>
      </c>
      <c r="F1886" t="s">
        <v>5680</v>
      </c>
      <c r="G1886" t="s">
        <v>171</v>
      </c>
      <c r="H1886" t="s">
        <v>134</v>
      </c>
      <c r="I1886" t="s">
        <v>135</v>
      </c>
      <c r="J1886" t="s">
        <v>136</v>
      </c>
      <c r="K1886" t="s">
        <v>137</v>
      </c>
      <c r="L1886" t="s">
        <v>5681</v>
      </c>
      <c r="M1886" t="s">
        <v>5682</v>
      </c>
      <c r="N1886">
        <v>1.9125000000000001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1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0.62643474987205006</v>
      </c>
      <c r="AC1886">
        <v>0</v>
      </c>
      <c r="AD1886">
        <v>0</v>
      </c>
      <c r="AE1886">
        <v>0.62643474987205006</v>
      </c>
    </row>
    <row r="1887" spans="1:31" x14ac:dyDescent="0.25">
      <c r="A1887">
        <v>2135701</v>
      </c>
      <c r="B1887">
        <v>1</v>
      </c>
      <c r="C1887" t="s">
        <v>80</v>
      </c>
      <c r="D1887" t="s">
        <v>83</v>
      </c>
      <c r="E1887" t="s">
        <v>131</v>
      </c>
      <c r="F1887" t="s">
        <v>5683</v>
      </c>
      <c r="G1887" t="s">
        <v>231</v>
      </c>
      <c r="H1887" t="s">
        <v>134</v>
      </c>
      <c r="I1887" t="s">
        <v>135</v>
      </c>
      <c r="J1887" t="s">
        <v>136</v>
      </c>
      <c r="K1887" t="s">
        <v>137</v>
      </c>
      <c r="L1887" t="s">
        <v>5684</v>
      </c>
      <c r="M1887" t="s">
        <v>5685</v>
      </c>
      <c r="N1887">
        <v>0.69777777699999999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1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2.604433655817</v>
      </c>
      <c r="AC1887">
        <v>0</v>
      </c>
      <c r="AD1887">
        <v>0</v>
      </c>
      <c r="AE1887">
        <v>2.604433655817</v>
      </c>
    </row>
    <row r="1888" spans="1:31" x14ac:dyDescent="0.25">
      <c r="A1888">
        <v>2136050</v>
      </c>
      <c r="B1888">
        <v>1</v>
      </c>
      <c r="C1888" t="s">
        <v>80</v>
      </c>
      <c r="D1888" t="s">
        <v>93</v>
      </c>
      <c r="E1888" t="s">
        <v>131</v>
      </c>
      <c r="F1888" t="s">
        <v>5686</v>
      </c>
      <c r="G1888" t="s">
        <v>152</v>
      </c>
      <c r="H1888" t="s">
        <v>134</v>
      </c>
      <c r="I1888" t="s">
        <v>135</v>
      </c>
      <c r="J1888" t="s">
        <v>136</v>
      </c>
      <c r="K1888" t="s">
        <v>137</v>
      </c>
      <c r="L1888" t="s">
        <v>5687</v>
      </c>
      <c r="M1888" t="s">
        <v>5688</v>
      </c>
      <c r="N1888">
        <v>1.2175</v>
      </c>
      <c r="O1888">
        <v>0</v>
      </c>
      <c r="P1888">
        <v>1</v>
      </c>
      <c r="Q1888">
        <v>0</v>
      </c>
      <c r="R1888">
        <v>1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1.0280916098700001E-2</v>
      </c>
      <c r="AA1888">
        <v>0</v>
      </c>
      <c r="AB1888">
        <v>0</v>
      </c>
      <c r="AC1888">
        <v>0</v>
      </c>
      <c r="AD1888">
        <v>0</v>
      </c>
      <c r="AE1888">
        <v>1.0280916098700001E-2</v>
      </c>
    </row>
    <row r="1889" spans="1:31" x14ac:dyDescent="0.25">
      <c r="A1889">
        <v>2135764</v>
      </c>
      <c r="B1889">
        <v>1</v>
      </c>
      <c r="C1889" t="s">
        <v>80</v>
      </c>
      <c r="D1889" t="s">
        <v>92</v>
      </c>
      <c r="E1889" t="s">
        <v>131</v>
      </c>
      <c r="F1889" t="s">
        <v>5689</v>
      </c>
      <c r="G1889" t="s">
        <v>133</v>
      </c>
      <c r="H1889" t="s">
        <v>134</v>
      </c>
      <c r="I1889" t="s">
        <v>135</v>
      </c>
      <c r="J1889" t="s">
        <v>136</v>
      </c>
      <c r="K1889" t="s">
        <v>137</v>
      </c>
      <c r="L1889" t="s">
        <v>5690</v>
      </c>
      <c r="M1889" t="s">
        <v>5691</v>
      </c>
      <c r="N1889">
        <v>2.0463888880000001</v>
      </c>
      <c r="O1889">
        <v>0</v>
      </c>
      <c r="P1889">
        <v>5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6.0832071174328757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6.0832071174328757</v>
      </c>
    </row>
    <row r="1890" spans="1:31" x14ac:dyDescent="0.25">
      <c r="A1890">
        <v>2136007</v>
      </c>
      <c r="B1890">
        <v>1</v>
      </c>
      <c r="C1890" t="s">
        <v>80</v>
      </c>
      <c r="D1890" t="s">
        <v>83</v>
      </c>
      <c r="E1890" t="s">
        <v>131</v>
      </c>
      <c r="F1890" t="s">
        <v>5692</v>
      </c>
      <c r="G1890" t="s">
        <v>231</v>
      </c>
      <c r="H1890" t="s">
        <v>134</v>
      </c>
      <c r="I1890" t="s">
        <v>135</v>
      </c>
      <c r="J1890" t="s">
        <v>136</v>
      </c>
      <c r="K1890" t="s">
        <v>137</v>
      </c>
      <c r="L1890" t="s">
        <v>5693</v>
      </c>
      <c r="M1890" t="s">
        <v>5694</v>
      </c>
      <c r="N1890">
        <v>5.5919444440000001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3</v>
      </c>
      <c r="U1890">
        <v>0</v>
      </c>
      <c r="V1890">
        <v>1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70.947542973431609</v>
      </c>
      <c r="AC1890">
        <v>0</v>
      </c>
      <c r="AD1890">
        <v>132.78159731947952</v>
      </c>
      <c r="AE1890">
        <v>203.72914029291113</v>
      </c>
    </row>
    <row r="1891" spans="1:31" x14ac:dyDescent="0.25">
      <c r="A1891">
        <v>2135807</v>
      </c>
      <c r="B1891">
        <v>1</v>
      </c>
      <c r="C1891" t="s">
        <v>81</v>
      </c>
      <c r="D1891" t="s">
        <v>112</v>
      </c>
      <c r="E1891" t="s">
        <v>174</v>
      </c>
      <c r="F1891" t="s">
        <v>5695</v>
      </c>
      <c r="G1891" t="s">
        <v>384</v>
      </c>
      <c r="H1891" t="s">
        <v>134</v>
      </c>
      <c r="I1891" t="s">
        <v>135</v>
      </c>
      <c r="J1891" t="s">
        <v>136</v>
      </c>
      <c r="K1891" t="s">
        <v>137</v>
      </c>
      <c r="L1891" t="s">
        <v>5696</v>
      </c>
      <c r="M1891" t="s">
        <v>5697</v>
      </c>
      <c r="N1891">
        <v>1.415</v>
      </c>
      <c r="O1891">
        <v>0</v>
      </c>
      <c r="P1891">
        <v>11</v>
      </c>
      <c r="Q1891">
        <v>0</v>
      </c>
      <c r="R1891">
        <v>0</v>
      </c>
      <c r="S1891">
        <v>0</v>
      </c>
      <c r="T1891">
        <v>1</v>
      </c>
      <c r="U1891">
        <v>0</v>
      </c>
      <c r="V1891">
        <v>1</v>
      </c>
      <c r="W1891">
        <v>0</v>
      </c>
      <c r="X1891">
        <v>1.1727993830399999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12.022341046333334</v>
      </c>
      <c r="AE1891">
        <v>13.195140429373334</v>
      </c>
    </row>
    <row r="1892" spans="1:31" x14ac:dyDescent="0.25">
      <c r="A1892">
        <v>2135521</v>
      </c>
      <c r="B1892">
        <v>1</v>
      </c>
      <c r="C1892" t="s">
        <v>80</v>
      </c>
      <c r="D1892" t="s">
        <v>84</v>
      </c>
      <c r="E1892" t="s">
        <v>131</v>
      </c>
      <c r="F1892" t="s">
        <v>5698</v>
      </c>
      <c r="G1892" t="s">
        <v>171</v>
      </c>
      <c r="H1892" t="s">
        <v>134</v>
      </c>
      <c r="I1892" t="s">
        <v>135</v>
      </c>
      <c r="J1892" t="s">
        <v>136</v>
      </c>
      <c r="K1892" t="s">
        <v>137</v>
      </c>
      <c r="L1892" t="s">
        <v>5699</v>
      </c>
      <c r="M1892" t="s">
        <v>5700</v>
      </c>
      <c r="N1892">
        <v>1.366666666</v>
      </c>
      <c r="O1892">
        <v>0</v>
      </c>
      <c r="P1892">
        <v>5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0.99365088324170003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0.99365088324170003</v>
      </c>
    </row>
    <row r="1893" spans="1:31" x14ac:dyDescent="0.25">
      <c r="A1893">
        <v>2135876</v>
      </c>
      <c r="B1893">
        <v>1</v>
      </c>
      <c r="C1893" t="s">
        <v>80</v>
      </c>
      <c r="D1893" t="s">
        <v>92</v>
      </c>
      <c r="E1893" t="s">
        <v>196</v>
      </c>
      <c r="F1893" t="s">
        <v>5701</v>
      </c>
      <c r="G1893" t="s">
        <v>142</v>
      </c>
      <c r="H1893" t="s">
        <v>143</v>
      </c>
      <c r="I1893" t="s">
        <v>135</v>
      </c>
      <c r="J1893" t="s">
        <v>136</v>
      </c>
      <c r="K1893" t="s">
        <v>137</v>
      </c>
      <c r="L1893" t="s">
        <v>5702</v>
      </c>
      <c r="M1893" t="s">
        <v>5703</v>
      </c>
      <c r="N1893">
        <v>0.43277777699999997</v>
      </c>
      <c r="O1893">
        <v>17</v>
      </c>
      <c r="P1893">
        <v>1364</v>
      </c>
      <c r="Q1893">
        <v>3</v>
      </c>
      <c r="R1893">
        <v>24</v>
      </c>
      <c r="S1893">
        <v>18</v>
      </c>
      <c r="T1893">
        <v>150</v>
      </c>
      <c r="U1893">
        <v>1</v>
      </c>
      <c r="V1893">
        <v>1</v>
      </c>
      <c r="W1893">
        <v>90.772223571925991</v>
      </c>
      <c r="X1893">
        <v>120.65848373581092</v>
      </c>
      <c r="Y1893">
        <v>2.3351729002924997</v>
      </c>
      <c r="Z1893">
        <v>1.2889697078916669</v>
      </c>
      <c r="AA1893">
        <v>79.376066829536001</v>
      </c>
      <c r="AB1893">
        <v>29.036961674080374</v>
      </c>
      <c r="AC1893">
        <v>1.9857055585952335</v>
      </c>
      <c r="AD1893">
        <v>0</v>
      </c>
      <c r="AE1893">
        <v>325.45358397813266</v>
      </c>
    </row>
    <row r="1894" spans="1:31" x14ac:dyDescent="0.25">
      <c r="A1894">
        <v>2135999</v>
      </c>
      <c r="B1894">
        <v>1</v>
      </c>
      <c r="C1894" t="s">
        <v>81</v>
      </c>
      <c r="D1894" t="s">
        <v>121</v>
      </c>
      <c r="E1894" t="s">
        <v>174</v>
      </c>
      <c r="F1894" t="s">
        <v>5704</v>
      </c>
      <c r="G1894" t="s">
        <v>187</v>
      </c>
      <c r="H1894" t="s">
        <v>134</v>
      </c>
      <c r="I1894" t="s">
        <v>135</v>
      </c>
      <c r="J1894" t="s">
        <v>136</v>
      </c>
      <c r="K1894" t="s">
        <v>137</v>
      </c>
      <c r="L1894" t="s">
        <v>5705</v>
      </c>
      <c r="M1894" t="s">
        <v>5706</v>
      </c>
      <c r="N1894">
        <v>3.5261111110000001</v>
      </c>
      <c r="O1894">
        <v>0</v>
      </c>
      <c r="P1894">
        <v>4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1.29613456229805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1.29613456229805</v>
      </c>
    </row>
    <row r="1895" spans="1:31" x14ac:dyDescent="0.25">
      <c r="A1895">
        <v>2136022</v>
      </c>
      <c r="B1895">
        <v>1</v>
      </c>
      <c r="C1895" t="s">
        <v>80</v>
      </c>
      <c r="D1895" t="s">
        <v>104</v>
      </c>
      <c r="E1895" t="s">
        <v>140</v>
      </c>
      <c r="F1895" t="s">
        <v>4575</v>
      </c>
      <c r="G1895" t="s">
        <v>142</v>
      </c>
      <c r="H1895" t="s">
        <v>143</v>
      </c>
      <c r="I1895" t="s">
        <v>135</v>
      </c>
      <c r="J1895" t="s">
        <v>136</v>
      </c>
      <c r="K1895" t="s">
        <v>137</v>
      </c>
      <c r="L1895" t="s">
        <v>5707</v>
      </c>
      <c r="M1895" t="s">
        <v>5708</v>
      </c>
      <c r="N1895">
        <v>1.088333333</v>
      </c>
      <c r="O1895">
        <v>19</v>
      </c>
      <c r="P1895">
        <v>79</v>
      </c>
      <c r="Q1895">
        <v>143</v>
      </c>
      <c r="R1895">
        <v>281</v>
      </c>
      <c r="S1895">
        <v>35</v>
      </c>
      <c r="T1895">
        <v>64</v>
      </c>
      <c r="U1895">
        <v>16</v>
      </c>
      <c r="V1895">
        <v>0</v>
      </c>
      <c r="W1895">
        <v>6.8561376138839991</v>
      </c>
      <c r="X1895">
        <v>20.497256530822302</v>
      </c>
      <c r="Y1895">
        <v>129.0624654746409</v>
      </c>
      <c r="Z1895">
        <v>38.294184635096642</v>
      </c>
      <c r="AA1895">
        <v>269.80774601887782</v>
      </c>
      <c r="AB1895">
        <v>60.106047757291392</v>
      </c>
      <c r="AC1895">
        <v>1207.8760395077879</v>
      </c>
      <c r="AD1895">
        <v>0</v>
      </c>
      <c r="AE1895">
        <v>1732.4998775384011</v>
      </c>
    </row>
    <row r="1896" spans="1:31" x14ac:dyDescent="0.25">
      <c r="A1896">
        <v>2135790</v>
      </c>
      <c r="B1896">
        <v>1</v>
      </c>
      <c r="C1896" t="s">
        <v>80</v>
      </c>
      <c r="D1896" t="s">
        <v>94</v>
      </c>
      <c r="E1896" t="s">
        <v>140</v>
      </c>
      <c r="F1896" t="s">
        <v>5709</v>
      </c>
      <c r="G1896" t="s">
        <v>142</v>
      </c>
      <c r="H1896" t="s">
        <v>143</v>
      </c>
      <c r="I1896" t="s">
        <v>135</v>
      </c>
      <c r="J1896" t="s">
        <v>136</v>
      </c>
      <c r="K1896" t="s">
        <v>137</v>
      </c>
      <c r="L1896" t="s">
        <v>5710</v>
      </c>
      <c r="M1896" t="s">
        <v>5711</v>
      </c>
      <c r="N1896">
        <v>4.8763888880000001</v>
      </c>
      <c r="O1896">
        <v>0</v>
      </c>
      <c r="P1896">
        <v>263</v>
      </c>
      <c r="Q1896">
        <v>0</v>
      </c>
      <c r="R1896">
        <v>1</v>
      </c>
      <c r="S1896">
        <v>4</v>
      </c>
      <c r="T1896">
        <v>25</v>
      </c>
      <c r="U1896">
        <v>0</v>
      </c>
      <c r="V1896">
        <v>0</v>
      </c>
      <c r="W1896">
        <v>0</v>
      </c>
      <c r="X1896">
        <v>104.0870637543059</v>
      </c>
      <c r="Y1896">
        <v>0</v>
      </c>
      <c r="Z1896">
        <v>1.763597471375E-3</v>
      </c>
      <c r="AA1896">
        <v>42.382917889489597</v>
      </c>
      <c r="AB1896">
        <v>73.857637924522194</v>
      </c>
      <c r="AC1896">
        <v>0</v>
      </c>
      <c r="AD1896">
        <v>0</v>
      </c>
      <c r="AE1896">
        <v>220.32938316578907</v>
      </c>
    </row>
    <row r="1897" spans="1:31" x14ac:dyDescent="0.25">
      <c r="A1897">
        <v>2135644</v>
      </c>
      <c r="B1897">
        <v>1</v>
      </c>
      <c r="C1897" t="s">
        <v>80</v>
      </c>
      <c r="D1897" t="s">
        <v>83</v>
      </c>
      <c r="E1897" t="s">
        <v>146</v>
      </c>
      <c r="F1897" t="s">
        <v>5712</v>
      </c>
      <c r="G1897" t="s">
        <v>235</v>
      </c>
      <c r="H1897" t="s">
        <v>143</v>
      </c>
      <c r="I1897" t="s">
        <v>135</v>
      </c>
      <c r="J1897" t="s">
        <v>136</v>
      </c>
      <c r="K1897" t="s">
        <v>236</v>
      </c>
      <c r="L1897" t="s">
        <v>5713</v>
      </c>
      <c r="M1897" t="s">
        <v>5656</v>
      </c>
      <c r="N1897">
        <v>5.3333333329999997</v>
      </c>
      <c r="O1897">
        <v>0</v>
      </c>
      <c r="P1897">
        <v>31</v>
      </c>
      <c r="Q1897">
        <v>0</v>
      </c>
      <c r="R1897">
        <v>6</v>
      </c>
      <c r="S1897">
        <v>0</v>
      </c>
      <c r="T1897">
        <v>18</v>
      </c>
      <c r="U1897">
        <v>0</v>
      </c>
      <c r="V1897">
        <v>0</v>
      </c>
      <c r="W1897">
        <v>0</v>
      </c>
      <c r="X1897">
        <v>70.584954039186997</v>
      </c>
      <c r="Y1897">
        <v>0</v>
      </c>
      <c r="Z1897">
        <v>9.5439383013559986</v>
      </c>
      <c r="AA1897">
        <v>0</v>
      </c>
      <c r="AB1897">
        <v>255.61406261306001</v>
      </c>
      <c r="AC1897">
        <v>0</v>
      </c>
      <c r="AD1897">
        <v>0</v>
      </c>
      <c r="AE1897">
        <v>335.74295495360298</v>
      </c>
    </row>
    <row r="1898" spans="1:31" x14ac:dyDescent="0.25">
      <c r="A1898">
        <v>2135538</v>
      </c>
      <c r="B1898">
        <v>1</v>
      </c>
      <c r="C1898" t="s">
        <v>81</v>
      </c>
      <c r="D1898" t="s">
        <v>127</v>
      </c>
      <c r="E1898" t="s">
        <v>146</v>
      </c>
      <c r="F1898" t="s">
        <v>5714</v>
      </c>
      <c r="G1898" t="s">
        <v>2008</v>
      </c>
      <c r="H1898" t="s">
        <v>143</v>
      </c>
      <c r="I1898" t="s">
        <v>135</v>
      </c>
      <c r="J1898" t="s">
        <v>136</v>
      </c>
      <c r="K1898" t="s">
        <v>137</v>
      </c>
      <c r="L1898" t="s">
        <v>5715</v>
      </c>
      <c r="M1898" t="s">
        <v>5716</v>
      </c>
      <c r="N1898">
        <v>3.926388888</v>
      </c>
      <c r="O1898">
        <v>0</v>
      </c>
      <c r="P1898">
        <v>0</v>
      </c>
      <c r="Q1898">
        <v>0</v>
      </c>
      <c r="R1898">
        <v>0</v>
      </c>
      <c r="S1898">
        <v>1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11.80367664197885</v>
      </c>
      <c r="AB1898">
        <v>0</v>
      </c>
      <c r="AC1898">
        <v>0</v>
      </c>
      <c r="AD1898">
        <v>0</v>
      </c>
      <c r="AE1898">
        <v>11.80367664197885</v>
      </c>
    </row>
    <row r="1899" spans="1:31" x14ac:dyDescent="0.25">
      <c r="A1899">
        <v>2135581</v>
      </c>
      <c r="B1899">
        <v>1</v>
      </c>
      <c r="C1899" t="s">
        <v>80</v>
      </c>
      <c r="D1899" t="s">
        <v>97</v>
      </c>
      <c r="E1899" t="s">
        <v>131</v>
      </c>
      <c r="F1899" t="s">
        <v>5717</v>
      </c>
      <c r="G1899" t="s">
        <v>133</v>
      </c>
      <c r="H1899" t="s">
        <v>134</v>
      </c>
      <c r="I1899" t="s">
        <v>135</v>
      </c>
      <c r="J1899" t="s">
        <v>136</v>
      </c>
      <c r="K1899" t="s">
        <v>137</v>
      </c>
      <c r="L1899" t="s">
        <v>5718</v>
      </c>
      <c r="M1899" t="s">
        <v>5719</v>
      </c>
      <c r="N1899">
        <v>8.2833333329999999</v>
      </c>
      <c r="O1899">
        <v>0</v>
      </c>
      <c r="P1899">
        <v>1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4.0297149171523667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4.0297149171523667</v>
      </c>
    </row>
    <row r="1900" spans="1:31" x14ac:dyDescent="0.25">
      <c r="A1900">
        <v>2135604</v>
      </c>
      <c r="B1900">
        <v>1</v>
      </c>
      <c r="C1900" t="s">
        <v>81</v>
      </c>
      <c r="D1900" t="s">
        <v>122</v>
      </c>
      <c r="E1900" t="s">
        <v>140</v>
      </c>
      <c r="F1900" t="s">
        <v>5025</v>
      </c>
      <c r="G1900" t="s">
        <v>226</v>
      </c>
      <c r="H1900" t="s">
        <v>143</v>
      </c>
      <c r="I1900" t="s">
        <v>148</v>
      </c>
      <c r="J1900" t="s">
        <v>136</v>
      </c>
      <c r="K1900" t="s">
        <v>236</v>
      </c>
      <c r="L1900" t="s">
        <v>5720</v>
      </c>
      <c r="M1900" t="s">
        <v>5721</v>
      </c>
      <c r="N1900">
        <v>4.8822221999999998E-2</v>
      </c>
      <c r="O1900">
        <v>1</v>
      </c>
      <c r="P1900">
        <v>338</v>
      </c>
      <c r="Q1900">
        <v>39</v>
      </c>
      <c r="R1900">
        <v>12</v>
      </c>
      <c r="S1900">
        <v>7</v>
      </c>
      <c r="T1900">
        <v>41</v>
      </c>
      <c r="U1900">
        <v>1</v>
      </c>
      <c r="V1900">
        <v>0</v>
      </c>
      <c r="W1900">
        <v>4.4068303810666674E-3</v>
      </c>
      <c r="X1900">
        <v>2.3243496154647989</v>
      </c>
      <c r="Y1900">
        <v>3.0353301311402663</v>
      </c>
      <c r="Z1900">
        <v>0.10318618710986667</v>
      </c>
      <c r="AA1900">
        <v>4.6711852071573334</v>
      </c>
      <c r="AB1900">
        <v>1.1157155661549336</v>
      </c>
      <c r="AC1900">
        <v>1.564602905770667</v>
      </c>
      <c r="AD1900">
        <v>0</v>
      </c>
      <c r="AE1900">
        <v>12.818776443178932</v>
      </c>
    </row>
    <row r="1901" spans="1:31" x14ac:dyDescent="0.25">
      <c r="A1901">
        <v>2135624</v>
      </c>
      <c r="B1901">
        <v>1</v>
      </c>
      <c r="C1901" t="s">
        <v>80</v>
      </c>
      <c r="D1901" t="s">
        <v>83</v>
      </c>
      <c r="E1901" t="s">
        <v>146</v>
      </c>
      <c r="F1901" t="s">
        <v>5722</v>
      </c>
      <c r="G1901" t="s">
        <v>235</v>
      </c>
      <c r="H1901" t="s">
        <v>143</v>
      </c>
      <c r="I1901" t="s">
        <v>135</v>
      </c>
      <c r="J1901" t="s">
        <v>136</v>
      </c>
      <c r="K1901" t="s">
        <v>236</v>
      </c>
      <c r="L1901" t="s">
        <v>5723</v>
      </c>
      <c r="M1901" t="s">
        <v>5724</v>
      </c>
      <c r="N1901">
        <v>8.7444444440000009</v>
      </c>
      <c r="O1901">
        <v>0</v>
      </c>
      <c r="P1901">
        <v>3364</v>
      </c>
      <c r="Q1901">
        <v>0</v>
      </c>
      <c r="R1901">
        <v>0</v>
      </c>
      <c r="S1901">
        <v>0</v>
      </c>
      <c r="T1901">
        <v>538</v>
      </c>
      <c r="U1901">
        <v>0</v>
      </c>
      <c r="V1901">
        <v>2</v>
      </c>
      <c r="W1901">
        <v>0</v>
      </c>
      <c r="X1901">
        <v>6795.6566736444074</v>
      </c>
      <c r="Y1901">
        <v>0</v>
      </c>
      <c r="Z1901">
        <v>0</v>
      </c>
      <c r="AA1901">
        <v>0</v>
      </c>
      <c r="AB1901">
        <v>3650.5607256563335</v>
      </c>
      <c r="AC1901">
        <v>0</v>
      </c>
      <c r="AD1901">
        <v>266.35866874321016</v>
      </c>
      <c r="AE1901">
        <v>10712.576068043953</v>
      </c>
    </row>
    <row r="1902" spans="1:31" x14ac:dyDescent="0.25">
      <c r="A1902">
        <v>2136059</v>
      </c>
      <c r="B1902">
        <v>1</v>
      </c>
      <c r="C1902" t="s">
        <v>80</v>
      </c>
      <c r="D1902" t="s">
        <v>83</v>
      </c>
      <c r="E1902" t="s">
        <v>131</v>
      </c>
      <c r="F1902" t="s">
        <v>5725</v>
      </c>
      <c r="G1902" t="s">
        <v>152</v>
      </c>
      <c r="H1902" t="s">
        <v>134</v>
      </c>
      <c r="I1902" t="s">
        <v>135</v>
      </c>
      <c r="J1902" t="s">
        <v>136</v>
      </c>
      <c r="K1902" t="s">
        <v>137</v>
      </c>
      <c r="L1902" t="s">
        <v>5726</v>
      </c>
      <c r="M1902" t="s">
        <v>5727</v>
      </c>
      <c r="N1902">
        <v>1.521111111</v>
      </c>
      <c r="O1902">
        <v>0</v>
      </c>
      <c r="P1902">
        <v>1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0.38513115672085002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0.38513115672085002</v>
      </c>
    </row>
    <row r="1903" spans="1:31" x14ac:dyDescent="0.25">
      <c r="A1903">
        <v>2135810</v>
      </c>
      <c r="B1903">
        <v>1</v>
      </c>
      <c r="C1903" t="s">
        <v>80</v>
      </c>
      <c r="D1903" t="s">
        <v>106</v>
      </c>
      <c r="E1903" t="s">
        <v>131</v>
      </c>
      <c r="F1903" t="s">
        <v>5728</v>
      </c>
      <c r="G1903" t="s">
        <v>152</v>
      </c>
      <c r="H1903" t="s">
        <v>134</v>
      </c>
      <c r="I1903" t="s">
        <v>135</v>
      </c>
      <c r="J1903" t="s">
        <v>136</v>
      </c>
      <c r="K1903" t="s">
        <v>137</v>
      </c>
      <c r="L1903" t="s">
        <v>5729</v>
      </c>
      <c r="M1903" t="s">
        <v>5730</v>
      </c>
      <c r="N1903">
        <v>6.619444444</v>
      </c>
      <c r="O1903">
        <v>0</v>
      </c>
      <c r="P1903">
        <v>1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4.6573306037576501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4.6573306037576501</v>
      </c>
    </row>
    <row r="1904" spans="1:31" x14ac:dyDescent="0.25">
      <c r="A1904">
        <v>2135561</v>
      </c>
      <c r="B1904">
        <v>1</v>
      </c>
      <c r="C1904" t="s">
        <v>80</v>
      </c>
      <c r="D1904" t="s">
        <v>102</v>
      </c>
      <c r="E1904" t="s">
        <v>131</v>
      </c>
      <c r="F1904" t="s">
        <v>5731</v>
      </c>
      <c r="G1904" t="s">
        <v>152</v>
      </c>
      <c r="H1904" t="s">
        <v>134</v>
      </c>
      <c r="I1904" t="s">
        <v>135</v>
      </c>
      <c r="J1904" t="s">
        <v>136</v>
      </c>
      <c r="K1904" t="s">
        <v>137</v>
      </c>
      <c r="L1904" t="s">
        <v>5732</v>
      </c>
      <c r="M1904" t="s">
        <v>5733</v>
      </c>
      <c r="N1904">
        <v>1.315555555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1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0.54569056838266672</v>
      </c>
      <c r="AC1904">
        <v>0</v>
      </c>
      <c r="AD1904">
        <v>0</v>
      </c>
      <c r="AE1904">
        <v>0.54569056838266672</v>
      </c>
    </row>
    <row r="1905" spans="1:31" x14ac:dyDescent="0.25">
      <c r="A1905">
        <v>2135667</v>
      </c>
      <c r="B1905">
        <v>1</v>
      </c>
      <c r="C1905" t="s">
        <v>80</v>
      </c>
      <c r="D1905" t="s">
        <v>104</v>
      </c>
      <c r="E1905" t="s">
        <v>140</v>
      </c>
      <c r="F1905" t="s">
        <v>5363</v>
      </c>
      <c r="G1905" t="s">
        <v>226</v>
      </c>
      <c r="H1905" t="s">
        <v>143</v>
      </c>
      <c r="I1905" t="s">
        <v>135</v>
      </c>
      <c r="J1905" t="s">
        <v>136</v>
      </c>
      <c r="K1905" t="s">
        <v>137</v>
      </c>
      <c r="L1905" t="s">
        <v>5734</v>
      </c>
      <c r="M1905" t="s">
        <v>5735</v>
      </c>
      <c r="N1905">
        <v>0.65222222200000002</v>
      </c>
      <c r="O1905">
        <v>1</v>
      </c>
      <c r="P1905">
        <v>7</v>
      </c>
      <c r="Q1905">
        <v>17</v>
      </c>
      <c r="R1905">
        <v>44</v>
      </c>
      <c r="S1905">
        <v>13</v>
      </c>
      <c r="T1905">
        <v>6</v>
      </c>
      <c r="U1905">
        <v>6</v>
      </c>
      <c r="V1905">
        <v>0</v>
      </c>
      <c r="W1905">
        <v>0.29354220287373334</v>
      </c>
      <c r="X1905">
        <v>0.65384972974766675</v>
      </c>
      <c r="Y1905">
        <v>64.058961675295748</v>
      </c>
      <c r="Z1905">
        <v>4.3782428902666668</v>
      </c>
      <c r="AA1905">
        <v>92.80520841369227</v>
      </c>
      <c r="AB1905">
        <v>3.6491684665213002</v>
      </c>
      <c r="AC1905">
        <v>1104.7570768828373</v>
      </c>
      <c r="AD1905">
        <v>0</v>
      </c>
      <c r="AE1905">
        <v>1270.5960502612347</v>
      </c>
    </row>
    <row r="1906" spans="1:31" x14ac:dyDescent="0.25">
      <c r="A1906">
        <v>2135661</v>
      </c>
      <c r="B1906">
        <v>1</v>
      </c>
      <c r="C1906" t="s">
        <v>80</v>
      </c>
      <c r="D1906" t="s">
        <v>108</v>
      </c>
      <c r="E1906" t="s">
        <v>174</v>
      </c>
      <c r="F1906" t="s">
        <v>5323</v>
      </c>
      <c r="G1906" t="s">
        <v>384</v>
      </c>
      <c r="H1906" t="s">
        <v>134</v>
      </c>
      <c r="I1906" t="s">
        <v>135</v>
      </c>
      <c r="J1906" t="s">
        <v>136</v>
      </c>
      <c r="K1906" t="s">
        <v>137</v>
      </c>
      <c r="L1906" t="s">
        <v>5736</v>
      </c>
      <c r="M1906" t="s">
        <v>5737</v>
      </c>
      <c r="N1906">
        <v>2.9502777770000002</v>
      </c>
      <c r="O1906">
        <v>0</v>
      </c>
      <c r="P1906">
        <v>7</v>
      </c>
      <c r="Q1906">
        <v>0</v>
      </c>
      <c r="R1906">
        <v>1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2.2979981504357001</v>
      </c>
      <c r="Y1906">
        <v>0</v>
      </c>
      <c r="Z1906">
        <v>0.45458911226580012</v>
      </c>
      <c r="AA1906">
        <v>0</v>
      </c>
      <c r="AB1906">
        <v>0</v>
      </c>
      <c r="AC1906">
        <v>0</v>
      </c>
      <c r="AD1906">
        <v>0</v>
      </c>
      <c r="AE1906">
        <v>2.7525872627015002</v>
      </c>
    </row>
    <row r="1907" spans="1:31" x14ac:dyDescent="0.25">
      <c r="A1907">
        <v>2135973</v>
      </c>
      <c r="B1907">
        <v>1</v>
      </c>
      <c r="C1907" t="s">
        <v>80</v>
      </c>
      <c r="D1907" t="s">
        <v>106</v>
      </c>
      <c r="E1907" t="s">
        <v>174</v>
      </c>
      <c r="F1907" t="s">
        <v>5738</v>
      </c>
      <c r="G1907" t="s">
        <v>187</v>
      </c>
      <c r="H1907" t="s">
        <v>134</v>
      </c>
      <c r="I1907" t="s">
        <v>135</v>
      </c>
      <c r="J1907" t="s">
        <v>136</v>
      </c>
      <c r="K1907" t="s">
        <v>137</v>
      </c>
      <c r="L1907" t="s">
        <v>5739</v>
      </c>
      <c r="M1907" t="s">
        <v>5740</v>
      </c>
      <c r="N1907">
        <v>1.5708333329999999</v>
      </c>
      <c r="O1907">
        <v>0</v>
      </c>
      <c r="P1907">
        <v>8</v>
      </c>
      <c r="Q1907">
        <v>0</v>
      </c>
      <c r="R1907">
        <v>4</v>
      </c>
      <c r="S1907">
        <v>0</v>
      </c>
      <c r="T1907">
        <v>4</v>
      </c>
      <c r="U1907">
        <v>0</v>
      </c>
      <c r="V1907">
        <v>0</v>
      </c>
      <c r="W1907">
        <v>0</v>
      </c>
      <c r="X1907">
        <v>5.005419856289282</v>
      </c>
      <c r="Y1907">
        <v>0</v>
      </c>
      <c r="Z1907">
        <v>5.0881464613921077</v>
      </c>
      <c r="AA1907">
        <v>0</v>
      </c>
      <c r="AB1907">
        <v>2.3229591772792504</v>
      </c>
      <c r="AC1907">
        <v>0</v>
      </c>
      <c r="AD1907">
        <v>0</v>
      </c>
      <c r="AE1907">
        <v>12.41652549496064</v>
      </c>
    </row>
    <row r="1908" spans="1:31" x14ac:dyDescent="0.25">
      <c r="A1908">
        <v>2135827</v>
      </c>
      <c r="B1908">
        <v>1</v>
      </c>
      <c r="C1908" t="s">
        <v>80</v>
      </c>
      <c r="D1908" t="s">
        <v>92</v>
      </c>
      <c r="E1908" t="s">
        <v>131</v>
      </c>
      <c r="F1908" t="s">
        <v>5741</v>
      </c>
      <c r="G1908" t="s">
        <v>152</v>
      </c>
      <c r="H1908" t="s">
        <v>134</v>
      </c>
      <c r="I1908" t="s">
        <v>135</v>
      </c>
      <c r="J1908" t="s">
        <v>136</v>
      </c>
      <c r="K1908" t="s">
        <v>137</v>
      </c>
      <c r="L1908" t="s">
        <v>5742</v>
      </c>
      <c r="M1908" t="s">
        <v>5743</v>
      </c>
      <c r="N1908">
        <v>6.0149999999999997</v>
      </c>
      <c r="O1908">
        <v>0</v>
      </c>
      <c r="P1908">
        <v>13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24.237899593785656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24.237899593785656</v>
      </c>
    </row>
    <row r="1909" spans="1:31" x14ac:dyDescent="0.25">
      <c r="A1909">
        <v>2136019</v>
      </c>
      <c r="B1909">
        <v>1</v>
      </c>
      <c r="C1909" t="s">
        <v>81</v>
      </c>
      <c r="D1909" t="s">
        <v>112</v>
      </c>
      <c r="E1909" t="s">
        <v>146</v>
      </c>
      <c r="F1909" t="s">
        <v>5744</v>
      </c>
      <c r="G1909" t="s">
        <v>167</v>
      </c>
      <c r="H1909" t="s">
        <v>143</v>
      </c>
      <c r="I1909" t="s">
        <v>135</v>
      </c>
      <c r="J1909" t="s">
        <v>136</v>
      </c>
      <c r="K1909" t="s">
        <v>137</v>
      </c>
      <c r="L1909" t="s">
        <v>5745</v>
      </c>
      <c r="M1909" t="s">
        <v>5746</v>
      </c>
      <c r="N1909">
        <v>1.691944444</v>
      </c>
      <c r="O1909">
        <v>0</v>
      </c>
      <c r="P1909">
        <v>126</v>
      </c>
      <c r="Q1909">
        <v>0</v>
      </c>
      <c r="R1909">
        <v>0</v>
      </c>
      <c r="S1909">
        <v>0</v>
      </c>
      <c r="T1909">
        <v>6</v>
      </c>
      <c r="U1909">
        <v>0</v>
      </c>
      <c r="V1909">
        <v>0</v>
      </c>
      <c r="W1909">
        <v>0</v>
      </c>
      <c r="X1909">
        <v>13.343264123671993</v>
      </c>
      <c r="Y1909">
        <v>0</v>
      </c>
      <c r="Z1909">
        <v>0</v>
      </c>
      <c r="AA1909">
        <v>0</v>
      </c>
      <c r="AB1909">
        <v>13.002975663986875</v>
      </c>
      <c r="AC1909">
        <v>0</v>
      </c>
      <c r="AD1909">
        <v>0</v>
      </c>
      <c r="AE1909">
        <v>26.346239787658867</v>
      </c>
    </row>
    <row r="1910" spans="1:31" x14ac:dyDescent="0.25">
      <c r="A1910">
        <v>2135996</v>
      </c>
      <c r="B1910">
        <v>1</v>
      </c>
      <c r="C1910" t="s">
        <v>81</v>
      </c>
      <c r="D1910" t="s">
        <v>127</v>
      </c>
      <c r="E1910" t="s">
        <v>174</v>
      </c>
      <c r="F1910" t="s">
        <v>5747</v>
      </c>
      <c r="G1910" t="s">
        <v>187</v>
      </c>
      <c r="H1910" t="s">
        <v>134</v>
      </c>
      <c r="I1910" t="s">
        <v>135</v>
      </c>
      <c r="J1910" t="s">
        <v>136</v>
      </c>
      <c r="K1910" t="s">
        <v>137</v>
      </c>
      <c r="L1910" t="s">
        <v>5748</v>
      </c>
      <c r="M1910" t="s">
        <v>5749</v>
      </c>
      <c r="N1910">
        <v>2.6788888879999999</v>
      </c>
      <c r="O1910">
        <v>0</v>
      </c>
      <c r="P1910">
        <v>5</v>
      </c>
      <c r="Q1910">
        <v>0</v>
      </c>
      <c r="R1910">
        <v>4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2.8651653134018669</v>
      </c>
      <c r="Y1910">
        <v>0</v>
      </c>
      <c r="Z1910">
        <v>1.3394597317247998</v>
      </c>
      <c r="AA1910">
        <v>0</v>
      </c>
      <c r="AB1910">
        <v>0</v>
      </c>
      <c r="AC1910">
        <v>0</v>
      </c>
      <c r="AD1910">
        <v>0</v>
      </c>
      <c r="AE1910">
        <v>4.2046250451266669</v>
      </c>
    </row>
    <row r="1911" spans="1:31" x14ac:dyDescent="0.25">
      <c r="A1911">
        <v>2135979</v>
      </c>
      <c r="B1911">
        <v>1</v>
      </c>
      <c r="C1911" t="s">
        <v>80</v>
      </c>
      <c r="D1911" t="s">
        <v>106</v>
      </c>
      <c r="E1911" t="s">
        <v>161</v>
      </c>
      <c r="F1911" t="s">
        <v>5750</v>
      </c>
      <c r="G1911" t="s">
        <v>171</v>
      </c>
      <c r="H1911" t="s">
        <v>134</v>
      </c>
      <c r="I1911" t="s">
        <v>135</v>
      </c>
      <c r="J1911" t="s">
        <v>136</v>
      </c>
      <c r="K1911" t="s">
        <v>137</v>
      </c>
      <c r="L1911" t="s">
        <v>5751</v>
      </c>
      <c r="M1911" t="s">
        <v>5752</v>
      </c>
      <c r="N1911">
        <v>0.45583333300000001</v>
      </c>
      <c r="O1911">
        <v>0</v>
      </c>
      <c r="P1911">
        <v>124</v>
      </c>
      <c r="Q1911">
        <v>0</v>
      </c>
      <c r="R1911">
        <v>0</v>
      </c>
      <c r="S1911">
        <v>0</v>
      </c>
      <c r="T1911">
        <v>8</v>
      </c>
      <c r="U1911">
        <v>0</v>
      </c>
      <c r="V1911">
        <v>0</v>
      </c>
      <c r="W1911">
        <v>0</v>
      </c>
      <c r="X1911">
        <v>9.3260359407122539</v>
      </c>
      <c r="Y1911">
        <v>0</v>
      </c>
      <c r="Z1911">
        <v>0</v>
      </c>
      <c r="AA1911">
        <v>0</v>
      </c>
      <c r="AB1911">
        <v>9.2341110224916001</v>
      </c>
      <c r="AC1911">
        <v>0</v>
      </c>
      <c r="AD1911">
        <v>0</v>
      </c>
      <c r="AE1911">
        <v>18.560146963203856</v>
      </c>
    </row>
    <row r="1912" spans="1:31" x14ac:dyDescent="0.25">
      <c r="A1912">
        <v>2135896</v>
      </c>
      <c r="B1912">
        <v>1</v>
      </c>
      <c r="C1912" t="s">
        <v>80</v>
      </c>
      <c r="D1912" t="s">
        <v>83</v>
      </c>
      <c r="E1912" t="s">
        <v>131</v>
      </c>
      <c r="F1912" t="s">
        <v>5753</v>
      </c>
      <c r="G1912" t="s">
        <v>231</v>
      </c>
      <c r="H1912" t="s">
        <v>134</v>
      </c>
      <c r="I1912" t="s">
        <v>135</v>
      </c>
      <c r="J1912" t="s">
        <v>136</v>
      </c>
      <c r="K1912" t="s">
        <v>137</v>
      </c>
      <c r="L1912" t="s">
        <v>5754</v>
      </c>
      <c r="M1912" t="s">
        <v>5755</v>
      </c>
      <c r="N1912">
        <v>2.3422222220000002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36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28.322469746083225</v>
      </c>
      <c r="AC1912">
        <v>0</v>
      </c>
      <c r="AD1912">
        <v>0</v>
      </c>
      <c r="AE1912">
        <v>28.322469746083225</v>
      </c>
    </row>
    <row r="1913" spans="1:31" x14ac:dyDescent="0.25">
      <c r="A1913">
        <v>2135833</v>
      </c>
      <c r="B1913">
        <v>1</v>
      </c>
      <c r="C1913" t="s">
        <v>80</v>
      </c>
      <c r="D1913" t="s">
        <v>100</v>
      </c>
      <c r="E1913" t="s">
        <v>161</v>
      </c>
      <c r="F1913" t="s">
        <v>5756</v>
      </c>
      <c r="G1913" t="s">
        <v>384</v>
      </c>
      <c r="H1913" t="s">
        <v>134</v>
      </c>
      <c r="I1913" t="s">
        <v>135</v>
      </c>
      <c r="J1913" t="s">
        <v>136</v>
      </c>
      <c r="K1913" t="s">
        <v>137</v>
      </c>
      <c r="L1913" t="s">
        <v>5757</v>
      </c>
      <c r="M1913" t="s">
        <v>5758</v>
      </c>
      <c r="N1913">
        <v>0.78777777699999996</v>
      </c>
      <c r="O1913">
        <v>0</v>
      </c>
      <c r="P1913">
        <v>72</v>
      </c>
      <c r="Q1913">
        <v>0</v>
      </c>
      <c r="R1913">
        <v>2</v>
      </c>
      <c r="S1913">
        <v>0</v>
      </c>
      <c r="T1913">
        <v>2</v>
      </c>
      <c r="U1913">
        <v>0</v>
      </c>
      <c r="V1913">
        <v>0</v>
      </c>
      <c r="W1913">
        <v>0</v>
      </c>
      <c r="X1913">
        <v>16.61248488630013</v>
      </c>
      <c r="Y1913">
        <v>0</v>
      </c>
      <c r="Z1913">
        <v>8.3478976471200006E-2</v>
      </c>
      <c r="AA1913">
        <v>0</v>
      </c>
      <c r="AB1913">
        <v>0.65257239982439996</v>
      </c>
      <c r="AC1913">
        <v>0</v>
      </c>
      <c r="AD1913">
        <v>0</v>
      </c>
      <c r="AE1913">
        <v>17.348536262595729</v>
      </c>
    </row>
    <row r="1914" spans="1:31" x14ac:dyDescent="0.25">
      <c r="A1914">
        <v>2135933</v>
      </c>
      <c r="B1914">
        <v>1</v>
      </c>
      <c r="C1914" t="s">
        <v>80</v>
      </c>
      <c r="D1914" t="s">
        <v>95</v>
      </c>
      <c r="E1914" t="s">
        <v>140</v>
      </c>
      <c r="F1914" t="s">
        <v>5759</v>
      </c>
      <c r="G1914" t="s">
        <v>142</v>
      </c>
      <c r="H1914" t="s">
        <v>143</v>
      </c>
      <c r="I1914" t="s">
        <v>135</v>
      </c>
      <c r="J1914" t="s">
        <v>136</v>
      </c>
      <c r="K1914" t="s">
        <v>137</v>
      </c>
      <c r="L1914" t="s">
        <v>5760</v>
      </c>
      <c r="M1914" t="s">
        <v>5761</v>
      </c>
      <c r="N1914">
        <v>7.8055554999999999E-2</v>
      </c>
      <c r="O1914">
        <v>0</v>
      </c>
      <c r="P1914">
        <v>23</v>
      </c>
      <c r="Q1914">
        <v>0</v>
      </c>
      <c r="R1914">
        <v>9</v>
      </c>
      <c r="S1914">
        <v>10</v>
      </c>
      <c r="T1914">
        <v>19</v>
      </c>
      <c r="U1914">
        <v>4</v>
      </c>
      <c r="V1914">
        <v>0</v>
      </c>
      <c r="W1914">
        <v>0</v>
      </c>
      <c r="X1914">
        <v>0.41252335614419994</v>
      </c>
      <c r="Y1914">
        <v>0</v>
      </c>
      <c r="Z1914">
        <v>0.15570345193314999</v>
      </c>
      <c r="AA1914">
        <v>7.6089562736893006</v>
      </c>
      <c r="AB1914">
        <v>3.5798548877648164</v>
      </c>
      <c r="AC1914">
        <v>12.690522357319601</v>
      </c>
      <c r="AD1914">
        <v>0</v>
      </c>
      <c r="AE1914">
        <v>24.447560326851068</v>
      </c>
    </row>
    <row r="1915" spans="1:31" x14ac:dyDescent="0.25">
      <c r="A1915">
        <v>2135687</v>
      </c>
      <c r="B1915">
        <v>1</v>
      </c>
      <c r="C1915" t="s">
        <v>81</v>
      </c>
      <c r="D1915" t="s">
        <v>123</v>
      </c>
      <c r="E1915" t="s">
        <v>196</v>
      </c>
      <c r="F1915" t="s">
        <v>5762</v>
      </c>
      <c r="G1915" t="s">
        <v>142</v>
      </c>
      <c r="H1915" t="s">
        <v>143</v>
      </c>
      <c r="I1915" t="s">
        <v>135</v>
      </c>
      <c r="J1915" t="s">
        <v>136</v>
      </c>
      <c r="K1915" t="s">
        <v>137</v>
      </c>
      <c r="L1915" t="s">
        <v>5763</v>
      </c>
      <c r="M1915" t="s">
        <v>5764</v>
      </c>
      <c r="N1915">
        <v>1.1258333330000001</v>
      </c>
      <c r="O1915">
        <v>0</v>
      </c>
      <c r="P1915">
        <v>334</v>
      </c>
      <c r="Q1915">
        <v>119</v>
      </c>
      <c r="R1915">
        <v>45</v>
      </c>
      <c r="S1915">
        <v>10</v>
      </c>
      <c r="T1915">
        <v>27</v>
      </c>
      <c r="U1915">
        <v>0</v>
      </c>
      <c r="V1915">
        <v>0</v>
      </c>
      <c r="W1915">
        <v>0</v>
      </c>
      <c r="X1915">
        <v>50.921263790288137</v>
      </c>
      <c r="Y1915">
        <v>123.00446383489776</v>
      </c>
      <c r="Z1915">
        <v>16.318598855261591</v>
      </c>
      <c r="AA1915">
        <v>7.204915196405266</v>
      </c>
      <c r="AB1915">
        <v>15.947918393463761</v>
      </c>
      <c r="AC1915">
        <v>0</v>
      </c>
      <c r="AD1915">
        <v>0</v>
      </c>
      <c r="AE1915">
        <v>213.39716007031654</v>
      </c>
    </row>
    <row r="1916" spans="1:31" x14ac:dyDescent="0.25">
      <c r="A1916">
        <v>2135787</v>
      </c>
      <c r="B1916">
        <v>1</v>
      </c>
      <c r="C1916" t="s">
        <v>80</v>
      </c>
      <c r="D1916" t="s">
        <v>96</v>
      </c>
      <c r="E1916" t="s">
        <v>196</v>
      </c>
      <c r="F1916" t="s">
        <v>5765</v>
      </c>
      <c r="G1916" t="s">
        <v>235</v>
      </c>
      <c r="H1916" t="s">
        <v>143</v>
      </c>
      <c r="I1916" t="s">
        <v>135</v>
      </c>
      <c r="J1916" t="s">
        <v>136</v>
      </c>
      <c r="K1916" t="s">
        <v>236</v>
      </c>
      <c r="L1916" t="s">
        <v>5766</v>
      </c>
      <c r="M1916" t="s">
        <v>5767</v>
      </c>
      <c r="N1916">
        <v>1.349444444</v>
      </c>
      <c r="O1916">
        <v>1</v>
      </c>
      <c r="P1916">
        <v>1459</v>
      </c>
      <c r="Q1916">
        <v>0</v>
      </c>
      <c r="R1916">
        <v>0</v>
      </c>
      <c r="S1916">
        <v>1</v>
      </c>
      <c r="T1916">
        <v>87</v>
      </c>
      <c r="U1916">
        <v>0</v>
      </c>
      <c r="V1916">
        <v>0</v>
      </c>
      <c r="W1916">
        <v>45.704742130671363</v>
      </c>
      <c r="X1916">
        <v>550.24740202355588</v>
      </c>
      <c r="Y1916">
        <v>0</v>
      </c>
      <c r="Z1916">
        <v>0</v>
      </c>
      <c r="AA1916">
        <v>20.443590167077332</v>
      </c>
      <c r="AB1916">
        <v>124.36253445890019</v>
      </c>
      <c r="AC1916">
        <v>0</v>
      </c>
      <c r="AD1916">
        <v>0</v>
      </c>
      <c r="AE1916">
        <v>740.75826878020473</v>
      </c>
    </row>
    <row r="1917" spans="1:31" x14ac:dyDescent="0.25">
      <c r="A1917">
        <v>2135770</v>
      </c>
      <c r="B1917">
        <v>1</v>
      </c>
      <c r="C1917" t="s">
        <v>80</v>
      </c>
      <c r="D1917" t="s">
        <v>88</v>
      </c>
      <c r="E1917" t="s">
        <v>131</v>
      </c>
      <c r="F1917" t="s">
        <v>5768</v>
      </c>
      <c r="G1917" t="s">
        <v>231</v>
      </c>
      <c r="H1917" t="s">
        <v>134</v>
      </c>
      <c r="I1917" t="s">
        <v>135</v>
      </c>
      <c r="J1917" t="s">
        <v>136</v>
      </c>
      <c r="K1917" t="s">
        <v>137</v>
      </c>
      <c r="L1917" t="s">
        <v>5769</v>
      </c>
      <c r="M1917" t="s">
        <v>5770</v>
      </c>
      <c r="N1917">
        <v>0.42722222199999998</v>
      </c>
      <c r="O1917">
        <v>0</v>
      </c>
      <c r="P1917">
        <v>12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1.2160338410384668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1.2160338410384668</v>
      </c>
    </row>
    <row r="1918" spans="1:31" x14ac:dyDescent="0.25">
      <c r="A1918">
        <v>2135727</v>
      </c>
      <c r="B1918">
        <v>1</v>
      </c>
      <c r="C1918" t="s">
        <v>80</v>
      </c>
      <c r="D1918" t="s">
        <v>101</v>
      </c>
      <c r="E1918" t="s">
        <v>146</v>
      </c>
      <c r="F1918" t="s">
        <v>5771</v>
      </c>
      <c r="G1918" t="s">
        <v>235</v>
      </c>
      <c r="H1918" t="s">
        <v>143</v>
      </c>
      <c r="I1918" t="s">
        <v>135</v>
      </c>
      <c r="J1918" t="s">
        <v>136</v>
      </c>
      <c r="K1918" t="s">
        <v>236</v>
      </c>
      <c r="L1918" t="s">
        <v>5772</v>
      </c>
      <c r="M1918" t="s">
        <v>5773</v>
      </c>
      <c r="N1918">
        <v>6.1</v>
      </c>
      <c r="O1918">
        <v>0</v>
      </c>
      <c r="P1918">
        <v>9</v>
      </c>
      <c r="Q1918">
        <v>0</v>
      </c>
      <c r="R1918">
        <v>0</v>
      </c>
      <c r="S1918">
        <v>2</v>
      </c>
      <c r="T1918">
        <v>67</v>
      </c>
      <c r="U1918">
        <v>0</v>
      </c>
      <c r="V1918">
        <v>0</v>
      </c>
      <c r="W1918">
        <v>0</v>
      </c>
      <c r="X1918">
        <v>13.7063601068245</v>
      </c>
      <c r="Y1918">
        <v>0</v>
      </c>
      <c r="Z1918">
        <v>0</v>
      </c>
      <c r="AA1918">
        <v>85.772796781764995</v>
      </c>
      <c r="AB1918">
        <v>138.81381988534318</v>
      </c>
      <c r="AC1918">
        <v>0</v>
      </c>
      <c r="AD1918">
        <v>0</v>
      </c>
      <c r="AE1918">
        <v>238.29297677393268</v>
      </c>
    </row>
    <row r="1919" spans="1:31" x14ac:dyDescent="0.25">
      <c r="A1919">
        <v>2135601</v>
      </c>
      <c r="B1919">
        <v>1</v>
      </c>
      <c r="C1919" t="s">
        <v>81</v>
      </c>
      <c r="D1919" t="s">
        <v>120</v>
      </c>
      <c r="E1919" t="s">
        <v>140</v>
      </c>
      <c r="F1919" t="s">
        <v>5774</v>
      </c>
      <c r="G1919" t="s">
        <v>142</v>
      </c>
      <c r="H1919" t="s">
        <v>143</v>
      </c>
      <c r="I1919" t="s">
        <v>135</v>
      </c>
      <c r="J1919" t="s">
        <v>136</v>
      </c>
      <c r="K1919" t="s">
        <v>137</v>
      </c>
      <c r="L1919" t="s">
        <v>5775</v>
      </c>
      <c r="M1919" t="s">
        <v>5776</v>
      </c>
      <c r="N1919">
        <v>0.30027777700000002</v>
      </c>
      <c r="O1919">
        <v>2</v>
      </c>
      <c r="P1919">
        <v>3419</v>
      </c>
      <c r="Q1919">
        <v>256</v>
      </c>
      <c r="R1919">
        <v>239</v>
      </c>
      <c r="S1919">
        <v>40</v>
      </c>
      <c r="T1919">
        <v>400</v>
      </c>
      <c r="U1919">
        <v>3</v>
      </c>
      <c r="V1919">
        <v>2</v>
      </c>
      <c r="W1919">
        <v>1.6978751371017418</v>
      </c>
      <c r="X1919">
        <v>206.5591084159405</v>
      </c>
      <c r="Y1919">
        <v>70.333868110672455</v>
      </c>
      <c r="Z1919">
        <v>42.161839490295563</v>
      </c>
      <c r="AA1919">
        <v>48.252620841184758</v>
      </c>
      <c r="AB1919">
        <v>83.907257183517288</v>
      </c>
      <c r="AC1919">
        <v>58.655879111607064</v>
      </c>
      <c r="AD1919">
        <v>5.0879963398685994</v>
      </c>
      <c r="AE1919">
        <v>516.65644463018805</v>
      </c>
    </row>
    <row r="1920" spans="1:31" x14ac:dyDescent="0.25">
      <c r="A1920">
        <v>2135750</v>
      </c>
      <c r="B1920">
        <v>1</v>
      </c>
      <c r="C1920" t="s">
        <v>80</v>
      </c>
      <c r="D1920" t="s">
        <v>105</v>
      </c>
      <c r="E1920" t="s">
        <v>206</v>
      </c>
      <c r="F1920" t="s">
        <v>5777</v>
      </c>
      <c r="G1920" t="s">
        <v>300</v>
      </c>
      <c r="H1920" t="s">
        <v>134</v>
      </c>
      <c r="I1920" t="s">
        <v>135</v>
      </c>
      <c r="J1920" t="s">
        <v>3</v>
      </c>
      <c r="K1920" t="s">
        <v>137</v>
      </c>
      <c r="L1920" t="s">
        <v>5778</v>
      </c>
      <c r="M1920" t="s">
        <v>5779</v>
      </c>
      <c r="N1920">
        <v>2.241666666</v>
      </c>
      <c r="O1920">
        <v>0</v>
      </c>
      <c r="P1920">
        <v>31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19.488627257431528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19.488627257431528</v>
      </c>
    </row>
    <row r="1921" spans="1:31" x14ac:dyDescent="0.25">
      <c r="A1921">
        <v>2135707</v>
      </c>
      <c r="B1921">
        <v>1</v>
      </c>
      <c r="C1921" t="s">
        <v>80</v>
      </c>
      <c r="D1921" t="s">
        <v>105</v>
      </c>
      <c r="E1921" t="s">
        <v>174</v>
      </c>
      <c r="F1921" t="s">
        <v>5780</v>
      </c>
      <c r="G1921" t="s">
        <v>171</v>
      </c>
      <c r="H1921" t="s">
        <v>134</v>
      </c>
      <c r="I1921" t="s">
        <v>135</v>
      </c>
      <c r="J1921" t="s">
        <v>136</v>
      </c>
      <c r="K1921" t="s">
        <v>137</v>
      </c>
      <c r="L1921" t="s">
        <v>5781</v>
      </c>
      <c r="M1921" t="s">
        <v>5782</v>
      </c>
      <c r="N1921">
        <v>1.352222222</v>
      </c>
      <c r="O1921">
        <v>0</v>
      </c>
      <c r="P1921">
        <v>3</v>
      </c>
      <c r="Q1921">
        <v>0</v>
      </c>
      <c r="R1921">
        <v>7</v>
      </c>
      <c r="S1921">
        <v>0</v>
      </c>
      <c r="T1921">
        <v>2</v>
      </c>
      <c r="U1921">
        <v>0</v>
      </c>
      <c r="V1921">
        <v>0</v>
      </c>
      <c r="W1921">
        <v>0</v>
      </c>
      <c r="X1921">
        <v>0.80851606597603332</v>
      </c>
      <c r="Y1921">
        <v>0</v>
      </c>
      <c r="Z1921">
        <v>1.0060543719258004</v>
      </c>
      <c r="AA1921">
        <v>0</v>
      </c>
      <c r="AB1921">
        <v>0.55261917630553337</v>
      </c>
      <c r="AC1921">
        <v>0</v>
      </c>
      <c r="AD1921">
        <v>0</v>
      </c>
      <c r="AE1921">
        <v>2.367189614207367</v>
      </c>
    </row>
    <row r="1922" spans="1:31" x14ac:dyDescent="0.25">
      <c r="A1922">
        <v>2135621</v>
      </c>
      <c r="B1922">
        <v>1</v>
      </c>
      <c r="C1922" t="s">
        <v>80</v>
      </c>
      <c r="D1922" t="s">
        <v>96</v>
      </c>
      <c r="E1922" t="s">
        <v>161</v>
      </c>
      <c r="F1922" t="s">
        <v>5783</v>
      </c>
      <c r="G1922" t="s">
        <v>176</v>
      </c>
      <c r="H1922" t="s">
        <v>134</v>
      </c>
      <c r="I1922" t="s">
        <v>135</v>
      </c>
      <c r="J1922" t="s">
        <v>136</v>
      </c>
      <c r="K1922" t="s">
        <v>137</v>
      </c>
      <c r="L1922" t="s">
        <v>5784</v>
      </c>
      <c r="M1922" t="s">
        <v>5785</v>
      </c>
      <c r="N1922">
        <v>1.6383333330000001</v>
      </c>
      <c r="O1922">
        <v>0</v>
      </c>
      <c r="P1922">
        <v>164</v>
      </c>
      <c r="Q1922">
        <v>0</v>
      </c>
      <c r="R1922">
        <v>0</v>
      </c>
      <c r="S1922">
        <v>0</v>
      </c>
      <c r="T1922">
        <v>9</v>
      </c>
      <c r="U1922">
        <v>0</v>
      </c>
      <c r="V1922">
        <v>0</v>
      </c>
      <c r="W1922">
        <v>0</v>
      </c>
      <c r="X1922">
        <v>89.546091967477921</v>
      </c>
      <c r="Y1922">
        <v>0</v>
      </c>
      <c r="Z1922">
        <v>0</v>
      </c>
      <c r="AA1922">
        <v>0</v>
      </c>
      <c r="AB1922">
        <v>5.7218528089478013</v>
      </c>
      <c r="AC1922">
        <v>0</v>
      </c>
      <c r="AD1922">
        <v>0</v>
      </c>
      <c r="AE1922">
        <v>95.267944776425722</v>
      </c>
    </row>
    <row r="1923" spans="1:31" x14ac:dyDescent="0.25">
      <c r="A1923">
        <v>2136091</v>
      </c>
      <c r="B1923">
        <v>1</v>
      </c>
      <c r="C1923" t="s">
        <v>80</v>
      </c>
      <c r="D1923" t="s">
        <v>85</v>
      </c>
      <c r="E1923" t="s">
        <v>206</v>
      </c>
      <c r="F1923" t="s">
        <v>5786</v>
      </c>
      <c r="G1923" t="s">
        <v>187</v>
      </c>
      <c r="H1923" t="s">
        <v>134</v>
      </c>
      <c r="I1923" t="s">
        <v>135</v>
      </c>
      <c r="J1923" t="s">
        <v>136</v>
      </c>
      <c r="K1923" t="s">
        <v>137</v>
      </c>
      <c r="L1923" t="s">
        <v>5787</v>
      </c>
      <c r="M1923" t="s">
        <v>5788</v>
      </c>
      <c r="N1923">
        <v>3.290277777</v>
      </c>
      <c r="O1923">
        <v>0</v>
      </c>
      <c r="P1923">
        <v>73</v>
      </c>
      <c r="Q1923">
        <v>0</v>
      </c>
      <c r="R1923">
        <v>0</v>
      </c>
      <c r="S1923">
        <v>0</v>
      </c>
      <c r="T1923">
        <v>15</v>
      </c>
      <c r="U1923">
        <v>0</v>
      </c>
      <c r="V1923">
        <v>0</v>
      </c>
      <c r="W1923">
        <v>0</v>
      </c>
      <c r="X1923">
        <v>40.220764357756387</v>
      </c>
      <c r="Y1923">
        <v>0</v>
      </c>
      <c r="Z1923">
        <v>0</v>
      </c>
      <c r="AA1923">
        <v>0</v>
      </c>
      <c r="AB1923">
        <v>26.777847463863882</v>
      </c>
      <c r="AC1923">
        <v>0</v>
      </c>
      <c r="AD1923">
        <v>0</v>
      </c>
      <c r="AE1923">
        <v>66.998611821620273</v>
      </c>
    </row>
    <row r="1924" spans="1:31" x14ac:dyDescent="0.25">
      <c r="A1924">
        <v>2136446</v>
      </c>
      <c r="B1924">
        <v>1</v>
      </c>
      <c r="C1924" t="s">
        <v>80</v>
      </c>
      <c r="D1924" t="s">
        <v>86</v>
      </c>
      <c r="E1924" t="s">
        <v>131</v>
      </c>
      <c r="F1924" t="s">
        <v>5789</v>
      </c>
      <c r="G1924" t="s">
        <v>231</v>
      </c>
      <c r="H1924" t="s">
        <v>134</v>
      </c>
      <c r="I1924" t="s">
        <v>135</v>
      </c>
      <c r="J1924" t="s">
        <v>136</v>
      </c>
      <c r="K1924" t="s">
        <v>137</v>
      </c>
      <c r="L1924" t="s">
        <v>5790</v>
      </c>
      <c r="M1924" t="s">
        <v>5791</v>
      </c>
      <c r="N1924">
        <v>1.6569444440000001</v>
      </c>
      <c r="O1924">
        <v>0</v>
      </c>
      <c r="P1924">
        <v>5</v>
      </c>
      <c r="Q1924">
        <v>0</v>
      </c>
      <c r="R1924">
        <v>0</v>
      </c>
      <c r="S1924">
        <v>0</v>
      </c>
      <c r="T1924">
        <v>3</v>
      </c>
      <c r="U1924">
        <v>0</v>
      </c>
      <c r="V1924">
        <v>0</v>
      </c>
      <c r="W1924">
        <v>0</v>
      </c>
      <c r="X1924">
        <v>2.1683400602109582</v>
      </c>
      <c r="Y1924">
        <v>0</v>
      </c>
      <c r="Z1924">
        <v>0</v>
      </c>
      <c r="AA1924">
        <v>0</v>
      </c>
      <c r="AB1924">
        <v>7.6394432804152217</v>
      </c>
      <c r="AC1924">
        <v>0</v>
      </c>
      <c r="AD1924">
        <v>0</v>
      </c>
      <c r="AE1924">
        <v>9.8077833406261803</v>
      </c>
    </row>
    <row r="1925" spans="1:31" x14ac:dyDescent="0.25">
      <c r="A1925">
        <v>2136609</v>
      </c>
      <c r="B1925">
        <v>1</v>
      </c>
      <c r="C1925" t="s">
        <v>80</v>
      </c>
      <c r="D1925" t="s">
        <v>97</v>
      </c>
      <c r="E1925" t="s">
        <v>131</v>
      </c>
      <c r="F1925" t="s">
        <v>5792</v>
      </c>
      <c r="G1925" t="s">
        <v>152</v>
      </c>
      <c r="H1925" t="s">
        <v>134</v>
      </c>
      <c r="I1925" t="s">
        <v>135</v>
      </c>
      <c r="J1925" t="s">
        <v>136</v>
      </c>
      <c r="K1925" t="s">
        <v>137</v>
      </c>
      <c r="L1925" t="s">
        <v>5793</v>
      </c>
      <c r="M1925" t="s">
        <v>5794</v>
      </c>
      <c r="N1925">
        <v>3.8038888879999999</v>
      </c>
      <c r="O1925">
        <v>0</v>
      </c>
      <c r="P1925">
        <v>3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3.2137644988270497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3.2137644988270497</v>
      </c>
    </row>
    <row r="1926" spans="1:31" x14ac:dyDescent="0.25">
      <c r="A1926">
        <v>2136085</v>
      </c>
      <c r="B1926">
        <v>1</v>
      </c>
      <c r="C1926" t="s">
        <v>80</v>
      </c>
      <c r="D1926" t="s">
        <v>87</v>
      </c>
      <c r="E1926" t="s">
        <v>146</v>
      </c>
      <c r="F1926" t="s">
        <v>3426</v>
      </c>
      <c r="G1926" t="s">
        <v>3244</v>
      </c>
      <c r="H1926" t="s">
        <v>143</v>
      </c>
      <c r="I1926" t="s">
        <v>135</v>
      </c>
      <c r="J1926" t="s">
        <v>136</v>
      </c>
      <c r="K1926" t="s">
        <v>137</v>
      </c>
      <c r="L1926" t="s">
        <v>5795</v>
      </c>
      <c r="M1926" t="s">
        <v>5796</v>
      </c>
      <c r="N1926">
        <v>3.8572222219999999</v>
      </c>
      <c r="O1926">
        <v>0</v>
      </c>
      <c r="P1926">
        <v>207</v>
      </c>
      <c r="Q1926">
        <v>0</v>
      </c>
      <c r="R1926">
        <v>0</v>
      </c>
      <c r="S1926">
        <v>0</v>
      </c>
      <c r="T1926">
        <v>32</v>
      </c>
      <c r="U1926">
        <v>0</v>
      </c>
      <c r="V1926">
        <v>0</v>
      </c>
      <c r="W1926">
        <v>0</v>
      </c>
      <c r="X1926">
        <v>137.88738867010306</v>
      </c>
      <c r="Y1926">
        <v>0</v>
      </c>
      <c r="Z1926">
        <v>0</v>
      </c>
      <c r="AA1926">
        <v>0</v>
      </c>
      <c r="AB1926">
        <v>29.919641832245013</v>
      </c>
      <c r="AC1926">
        <v>0</v>
      </c>
      <c r="AD1926">
        <v>0</v>
      </c>
      <c r="AE1926">
        <v>167.80703050234808</v>
      </c>
    </row>
    <row r="1927" spans="1:31" x14ac:dyDescent="0.25">
      <c r="A1927">
        <v>2136715</v>
      </c>
      <c r="B1927">
        <v>1</v>
      </c>
      <c r="C1927" t="s">
        <v>80</v>
      </c>
      <c r="D1927" t="s">
        <v>100</v>
      </c>
      <c r="E1927" t="s">
        <v>196</v>
      </c>
      <c r="F1927" t="s">
        <v>5186</v>
      </c>
      <c r="G1927" t="s">
        <v>142</v>
      </c>
      <c r="H1927" t="s">
        <v>143</v>
      </c>
      <c r="I1927" t="s">
        <v>135</v>
      </c>
      <c r="J1927" t="s">
        <v>136</v>
      </c>
      <c r="K1927" t="s">
        <v>137</v>
      </c>
      <c r="L1927" t="s">
        <v>5797</v>
      </c>
      <c r="M1927" t="s">
        <v>5798</v>
      </c>
      <c r="N1927">
        <v>1.1527777770000001</v>
      </c>
      <c r="O1927">
        <v>0</v>
      </c>
      <c r="P1927">
        <v>3023</v>
      </c>
      <c r="Q1927">
        <v>0</v>
      </c>
      <c r="R1927">
        <v>7</v>
      </c>
      <c r="S1927">
        <v>5</v>
      </c>
      <c r="T1927">
        <v>183</v>
      </c>
      <c r="U1927">
        <v>0</v>
      </c>
      <c r="V1927">
        <v>0</v>
      </c>
      <c r="W1927">
        <v>0</v>
      </c>
      <c r="X1927">
        <v>549.97800750036049</v>
      </c>
      <c r="Y1927">
        <v>0</v>
      </c>
      <c r="Z1927">
        <v>1.0432381472165915</v>
      </c>
      <c r="AA1927">
        <v>24.751323612249891</v>
      </c>
      <c r="AB1927">
        <v>92.051628914875081</v>
      </c>
      <c r="AC1927">
        <v>0</v>
      </c>
      <c r="AD1927">
        <v>0</v>
      </c>
      <c r="AE1927">
        <v>667.82419817470202</v>
      </c>
    </row>
    <row r="1928" spans="1:31" x14ac:dyDescent="0.25">
      <c r="A1928">
        <v>2136383</v>
      </c>
      <c r="B1928">
        <v>1</v>
      </c>
      <c r="C1928" t="s">
        <v>80</v>
      </c>
      <c r="D1928" t="s">
        <v>92</v>
      </c>
      <c r="E1928" t="s">
        <v>131</v>
      </c>
      <c r="F1928" t="s">
        <v>5799</v>
      </c>
      <c r="G1928" t="s">
        <v>231</v>
      </c>
      <c r="H1928" t="s">
        <v>134</v>
      </c>
      <c r="I1928" t="s">
        <v>135</v>
      </c>
      <c r="J1928" t="s">
        <v>136</v>
      </c>
      <c r="K1928" t="s">
        <v>137</v>
      </c>
      <c r="L1928" t="s">
        <v>5800</v>
      </c>
      <c r="M1928" t="s">
        <v>5801</v>
      </c>
      <c r="N1928">
        <v>1.4141666660000001</v>
      </c>
      <c r="O1928">
        <v>0</v>
      </c>
      <c r="P1928">
        <v>1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0.31787426652508333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0.31787426652508333</v>
      </c>
    </row>
    <row r="1929" spans="1:31" x14ac:dyDescent="0.25">
      <c r="A1929">
        <v>2136237</v>
      </c>
      <c r="B1929">
        <v>1</v>
      </c>
      <c r="C1929" t="s">
        <v>80</v>
      </c>
      <c r="D1929" t="s">
        <v>97</v>
      </c>
      <c r="E1929" t="s">
        <v>131</v>
      </c>
      <c r="F1929" t="s">
        <v>5802</v>
      </c>
      <c r="G1929" t="s">
        <v>231</v>
      </c>
      <c r="H1929" t="s">
        <v>134</v>
      </c>
      <c r="I1929" t="s">
        <v>135</v>
      </c>
      <c r="J1929" t="s">
        <v>136</v>
      </c>
      <c r="K1929" t="s">
        <v>137</v>
      </c>
      <c r="L1929" t="s">
        <v>5803</v>
      </c>
      <c r="M1929" t="s">
        <v>5804</v>
      </c>
      <c r="N1929">
        <v>2.903611111</v>
      </c>
      <c r="O1929">
        <v>0</v>
      </c>
      <c r="P1929">
        <v>2</v>
      </c>
      <c r="Q1929">
        <v>0</v>
      </c>
      <c r="R1929">
        <v>0</v>
      </c>
      <c r="S1929">
        <v>0</v>
      </c>
      <c r="T1929">
        <v>2</v>
      </c>
      <c r="U1929">
        <v>0</v>
      </c>
      <c r="V1929">
        <v>0</v>
      </c>
      <c r="W1929">
        <v>0</v>
      </c>
      <c r="X1929">
        <v>0.70428029496342504</v>
      </c>
      <c r="Y1929">
        <v>0</v>
      </c>
      <c r="Z1929">
        <v>0</v>
      </c>
      <c r="AA1929">
        <v>0</v>
      </c>
      <c r="AB1929">
        <v>0.90037174542174192</v>
      </c>
      <c r="AC1929">
        <v>0</v>
      </c>
      <c r="AD1929">
        <v>0</v>
      </c>
      <c r="AE1929">
        <v>1.604652040385167</v>
      </c>
    </row>
    <row r="1930" spans="1:31" x14ac:dyDescent="0.25">
      <c r="A1930">
        <v>2136569</v>
      </c>
      <c r="B1930">
        <v>1</v>
      </c>
      <c r="C1930" t="s">
        <v>80</v>
      </c>
      <c r="D1930" t="s">
        <v>95</v>
      </c>
      <c r="E1930" t="s">
        <v>140</v>
      </c>
      <c r="F1930" t="s">
        <v>5805</v>
      </c>
      <c r="G1930" t="s">
        <v>142</v>
      </c>
      <c r="H1930" t="s">
        <v>143</v>
      </c>
      <c r="I1930" t="s">
        <v>148</v>
      </c>
      <c r="J1930" t="s">
        <v>136</v>
      </c>
      <c r="K1930" t="s">
        <v>137</v>
      </c>
      <c r="L1930" t="s">
        <v>5806</v>
      </c>
      <c r="M1930" t="s">
        <v>5807</v>
      </c>
      <c r="N1930">
        <v>1.4999999999999999E-2</v>
      </c>
      <c r="O1930">
        <v>0</v>
      </c>
      <c r="P1930">
        <v>266</v>
      </c>
      <c r="Q1930">
        <v>0</v>
      </c>
      <c r="R1930">
        <v>4</v>
      </c>
      <c r="S1930">
        <v>0</v>
      </c>
      <c r="T1930">
        <v>1</v>
      </c>
      <c r="U1930">
        <v>0</v>
      </c>
      <c r="V1930">
        <v>0</v>
      </c>
      <c r="W1930">
        <v>0</v>
      </c>
      <c r="X1930">
        <v>1.0140671080898997</v>
      </c>
      <c r="Y1930">
        <v>0</v>
      </c>
      <c r="Z1930">
        <v>3.7367107128000003E-3</v>
      </c>
      <c r="AA1930">
        <v>0</v>
      </c>
      <c r="AB1930">
        <v>1.3139972182800001E-2</v>
      </c>
      <c r="AC1930">
        <v>0</v>
      </c>
      <c r="AD1930">
        <v>0</v>
      </c>
      <c r="AE1930">
        <v>1.0309437909854997</v>
      </c>
    </row>
    <row r="1931" spans="1:31" x14ac:dyDescent="0.25">
      <c r="A1931">
        <v>2136669</v>
      </c>
      <c r="B1931">
        <v>1</v>
      </c>
      <c r="C1931" t="s">
        <v>80</v>
      </c>
      <c r="D1931" t="s">
        <v>101</v>
      </c>
      <c r="E1931" t="s">
        <v>131</v>
      </c>
      <c r="F1931" t="s">
        <v>5808</v>
      </c>
      <c r="G1931" t="s">
        <v>133</v>
      </c>
      <c r="H1931" t="s">
        <v>134</v>
      </c>
      <c r="I1931" t="s">
        <v>135</v>
      </c>
      <c r="J1931" t="s">
        <v>136</v>
      </c>
      <c r="K1931" t="s">
        <v>137</v>
      </c>
      <c r="L1931" t="s">
        <v>5809</v>
      </c>
      <c r="M1931" t="s">
        <v>5810</v>
      </c>
      <c r="N1931">
        <v>3.0933333329999999</v>
      </c>
      <c r="O1931">
        <v>0</v>
      </c>
      <c r="P1931">
        <v>2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1.7324194368600501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1.7324194368600501</v>
      </c>
    </row>
    <row r="1932" spans="1:31" x14ac:dyDescent="0.25">
      <c r="A1932">
        <v>2136626</v>
      </c>
      <c r="B1932">
        <v>1</v>
      </c>
      <c r="C1932" t="s">
        <v>80</v>
      </c>
      <c r="D1932" t="s">
        <v>110</v>
      </c>
      <c r="E1932" t="s">
        <v>131</v>
      </c>
      <c r="F1932" t="s">
        <v>5811</v>
      </c>
      <c r="G1932" t="s">
        <v>231</v>
      </c>
      <c r="H1932" t="s">
        <v>134</v>
      </c>
      <c r="I1932" t="s">
        <v>135</v>
      </c>
      <c r="J1932" t="s">
        <v>136</v>
      </c>
      <c r="K1932" t="s">
        <v>137</v>
      </c>
      <c r="L1932" t="s">
        <v>5812</v>
      </c>
      <c r="M1932" t="s">
        <v>5813</v>
      </c>
      <c r="N1932">
        <v>1.3577777769999999</v>
      </c>
      <c r="O1932">
        <v>0</v>
      </c>
      <c r="P1932">
        <v>3</v>
      </c>
      <c r="Q1932">
        <v>0</v>
      </c>
      <c r="R1932">
        <v>0</v>
      </c>
      <c r="S1932">
        <v>0</v>
      </c>
      <c r="T1932">
        <v>2</v>
      </c>
      <c r="U1932">
        <v>0</v>
      </c>
      <c r="V1932">
        <v>0</v>
      </c>
      <c r="W1932">
        <v>0</v>
      </c>
      <c r="X1932">
        <v>0.75323235659673338</v>
      </c>
      <c r="Y1932">
        <v>0</v>
      </c>
      <c r="Z1932">
        <v>0</v>
      </c>
      <c r="AA1932">
        <v>0</v>
      </c>
      <c r="AB1932">
        <v>1.3876907573238333</v>
      </c>
      <c r="AC1932">
        <v>0</v>
      </c>
      <c r="AD1932">
        <v>0</v>
      </c>
      <c r="AE1932">
        <v>2.1409231139205667</v>
      </c>
    </row>
    <row r="1933" spans="1:31" x14ac:dyDescent="0.25">
      <c r="A1933">
        <v>2136231</v>
      </c>
      <c r="B1933">
        <v>1</v>
      </c>
      <c r="C1933" t="s">
        <v>80</v>
      </c>
      <c r="D1933" t="s">
        <v>104</v>
      </c>
      <c r="E1933" t="s">
        <v>146</v>
      </c>
      <c r="F1933" t="s">
        <v>2117</v>
      </c>
      <c r="G1933" t="s">
        <v>167</v>
      </c>
      <c r="H1933" t="s">
        <v>143</v>
      </c>
      <c r="I1933" t="s">
        <v>135</v>
      </c>
      <c r="J1933" t="s">
        <v>136</v>
      </c>
      <c r="K1933" t="s">
        <v>137</v>
      </c>
      <c r="L1933" t="s">
        <v>5814</v>
      </c>
      <c r="M1933" t="s">
        <v>5815</v>
      </c>
      <c r="N1933">
        <v>2.3766666660000002</v>
      </c>
      <c r="O1933">
        <v>0</v>
      </c>
      <c r="P1933">
        <v>128</v>
      </c>
      <c r="Q1933">
        <v>0</v>
      </c>
      <c r="R1933">
        <v>1</v>
      </c>
      <c r="S1933">
        <v>0</v>
      </c>
      <c r="T1933">
        <v>16</v>
      </c>
      <c r="U1933">
        <v>0</v>
      </c>
      <c r="V1933">
        <v>0</v>
      </c>
      <c r="W1933">
        <v>0</v>
      </c>
      <c r="X1933">
        <v>66.679241226563349</v>
      </c>
      <c r="Y1933">
        <v>0</v>
      </c>
      <c r="Z1933">
        <v>1.4310507034800002E-2</v>
      </c>
      <c r="AA1933">
        <v>0</v>
      </c>
      <c r="AB1933">
        <v>14.856474477745218</v>
      </c>
      <c r="AC1933">
        <v>0</v>
      </c>
      <c r="AD1933">
        <v>0</v>
      </c>
      <c r="AE1933">
        <v>81.550026211343379</v>
      </c>
    </row>
    <row r="1934" spans="1:31" x14ac:dyDescent="0.25">
      <c r="A1934">
        <v>2136128</v>
      </c>
      <c r="B1934">
        <v>1</v>
      </c>
      <c r="C1934" t="s">
        <v>81</v>
      </c>
      <c r="D1934" t="s">
        <v>114</v>
      </c>
      <c r="E1934" t="s">
        <v>146</v>
      </c>
      <c r="F1934" t="s">
        <v>5816</v>
      </c>
      <c r="G1934" t="s">
        <v>167</v>
      </c>
      <c r="H1934" t="s">
        <v>143</v>
      </c>
      <c r="I1934" t="s">
        <v>135</v>
      </c>
      <c r="J1934" t="s">
        <v>136</v>
      </c>
      <c r="K1934" t="s">
        <v>137</v>
      </c>
      <c r="L1934" t="s">
        <v>5817</v>
      </c>
      <c r="M1934" t="s">
        <v>5818</v>
      </c>
      <c r="N1934">
        <v>1.1816666659999999</v>
      </c>
      <c r="O1934">
        <v>0</v>
      </c>
      <c r="P1934">
        <v>278</v>
      </c>
      <c r="Q1934">
        <v>0</v>
      </c>
      <c r="R1934">
        <v>0</v>
      </c>
      <c r="S1934">
        <v>0</v>
      </c>
      <c r="T1934">
        <v>42</v>
      </c>
      <c r="U1934">
        <v>0</v>
      </c>
      <c r="V1934">
        <v>0</v>
      </c>
      <c r="W1934">
        <v>0</v>
      </c>
      <c r="X1934">
        <v>41.048429698397094</v>
      </c>
      <c r="Y1934">
        <v>0</v>
      </c>
      <c r="Z1934">
        <v>0</v>
      </c>
      <c r="AA1934">
        <v>0</v>
      </c>
      <c r="AB1934">
        <v>10.408860058207161</v>
      </c>
      <c r="AC1934">
        <v>0</v>
      </c>
      <c r="AD1934">
        <v>0</v>
      </c>
      <c r="AE1934">
        <v>51.457289756604254</v>
      </c>
    </row>
    <row r="1935" spans="1:31" x14ac:dyDescent="0.25">
      <c r="A1935">
        <v>2136171</v>
      </c>
      <c r="B1935">
        <v>1</v>
      </c>
      <c r="C1935" t="s">
        <v>81</v>
      </c>
      <c r="D1935" t="s">
        <v>128</v>
      </c>
      <c r="E1935" t="s">
        <v>196</v>
      </c>
      <c r="F1935" t="s">
        <v>5819</v>
      </c>
      <c r="G1935" t="s">
        <v>142</v>
      </c>
      <c r="H1935" t="s">
        <v>143</v>
      </c>
      <c r="I1935" t="s">
        <v>135</v>
      </c>
      <c r="J1935" t="s">
        <v>136</v>
      </c>
      <c r="K1935" t="s">
        <v>137</v>
      </c>
      <c r="L1935" t="s">
        <v>5820</v>
      </c>
      <c r="M1935" t="s">
        <v>5821</v>
      </c>
      <c r="N1935">
        <v>4.4030555549999999</v>
      </c>
      <c r="O1935">
        <v>0</v>
      </c>
      <c r="P1935">
        <v>0</v>
      </c>
      <c r="Q1935">
        <v>0</v>
      </c>
      <c r="R1935">
        <v>0</v>
      </c>
      <c r="S1935">
        <v>53</v>
      </c>
      <c r="T1935">
        <v>1</v>
      </c>
      <c r="U1935">
        <v>54</v>
      </c>
      <c r="V1935">
        <v>1</v>
      </c>
      <c r="W1935">
        <v>0</v>
      </c>
      <c r="X1935">
        <v>0</v>
      </c>
      <c r="Y1935">
        <v>0</v>
      </c>
      <c r="Z1935">
        <v>0</v>
      </c>
      <c r="AA1935">
        <v>4240.2277154375734</v>
      </c>
      <c r="AB1935">
        <v>60.744568307948001</v>
      </c>
      <c r="AC1935">
        <v>35257.894433971836</v>
      </c>
      <c r="AD1935">
        <v>368.93216146319202</v>
      </c>
      <c r="AE1935">
        <v>39927.798879180547</v>
      </c>
    </row>
    <row r="1936" spans="1:31" x14ac:dyDescent="0.25">
      <c r="A1936">
        <v>2136337</v>
      </c>
      <c r="B1936">
        <v>1</v>
      </c>
      <c r="C1936" t="s">
        <v>81</v>
      </c>
      <c r="D1936" t="s">
        <v>127</v>
      </c>
      <c r="E1936" t="s">
        <v>131</v>
      </c>
      <c r="F1936" t="s">
        <v>5822</v>
      </c>
      <c r="G1936" t="s">
        <v>152</v>
      </c>
      <c r="H1936" t="s">
        <v>134</v>
      </c>
      <c r="I1936" t="s">
        <v>135</v>
      </c>
      <c r="J1936" t="s">
        <v>136</v>
      </c>
      <c r="K1936" t="s">
        <v>137</v>
      </c>
      <c r="L1936" t="s">
        <v>5823</v>
      </c>
      <c r="M1936" t="s">
        <v>5824</v>
      </c>
      <c r="N1936">
        <v>8.807222222</v>
      </c>
      <c r="O1936">
        <v>0</v>
      </c>
      <c r="P1936">
        <v>2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1.2668826628149998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1.2668826628149998</v>
      </c>
    </row>
    <row r="1937" spans="1:31" x14ac:dyDescent="0.25">
      <c r="A1937">
        <v>2136320</v>
      </c>
      <c r="B1937">
        <v>1</v>
      </c>
      <c r="C1937" t="s">
        <v>81</v>
      </c>
      <c r="D1937" t="s">
        <v>118</v>
      </c>
      <c r="E1937" t="s">
        <v>131</v>
      </c>
      <c r="F1937" t="s">
        <v>5825</v>
      </c>
      <c r="G1937" t="s">
        <v>231</v>
      </c>
      <c r="H1937" t="s">
        <v>134</v>
      </c>
      <c r="I1937" t="s">
        <v>135</v>
      </c>
      <c r="J1937" t="s">
        <v>136</v>
      </c>
      <c r="K1937" t="s">
        <v>137</v>
      </c>
      <c r="L1937" t="s">
        <v>5826</v>
      </c>
      <c r="M1937" t="s">
        <v>5827</v>
      </c>
      <c r="N1937">
        <v>2.0561111109999999</v>
      </c>
      <c r="O1937">
        <v>0</v>
      </c>
      <c r="P1937">
        <v>5</v>
      </c>
      <c r="Q1937">
        <v>0</v>
      </c>
      <c r="R1937">
        <v>0</v>
      </c>
      <c r="S1937">
        <v>0</v>
      </c>
      <c r="T1937">
        <v>2</v>
      </c>
      <c r="U1937">
        <v>0</v>
      </c>
      <c r="V1937">
        <v>0</v>
      </c>
      <c r="W1937">
        <v>0</v>
      </c>
      <c r="X1937">
        <v>2.0538267468102998</v>
      </c>
      <c r="Y1937">
        <v>0</v>
      </c>
      <c r="Z1937">
        <v>0</v>
      </c>
      <c r="AA1937">
        <v>0</v>
      </c>
      <c r="AB1937">
        <v>1.2625556219375</v>
      </c>
      <c r="AC1937">
        <v>0</v>
      </c>
      <c r="AD1937">
        <v>0</v>
      </c>
      <c r="AE1937">
        <v>3.3163823687477998</v>
      </c>
    </row>
    <row r="1938" spans="1:31" x14ac:dyDescent="0.25">
      <c r="A1938">
        <v>2136314</v>
      </c>
      <c r="B1938">
        <v>1</v>
      </c>
      <c r="C1938" t="s">
        <v>80</v>
      </c>
      <c r="D1938" t="s">
        <v>106</v>
      </c>
      <c r="E1938" t="s">
        <v>174</v>
      </c>
      <c r="F1938" t="s">
        <v>5828</v>
      </c>
      <c r="G1938" t="s">
        <v>187</v>
      </c>
      <c r="H1938" t="s">
        <v>134</v>
      </c>
      <c r="I1938" t="s">
        <v>135</v>
      </c>
      <c r="J1938" t="s">
        <v>136</v>
      </c>
      <c r="K1938" t="s">
        <v>137</v>
      </c>
      <c r="L1938" t="s">
        <v>5829</v>
      </c>
      <c r="M1938" t="s">
        <v>5830</v>
      </c>
      <c r="N1938">
        <v>2.2977777769999999</v>
      </c>
      <c r="O1938">
        <v>0</v>
      </c>
      <c r="P1938">
        <v>8</v>
      </c>
      <c r="Q1938">
        <v>0</v>
      </c>
      <c r="R1938">
        <v>0</v>
      </c>
      <c r="S1938">
        <v>0</v>
      </c>
      <c r="T1938">
        <v>4</v>
      </c>
      <c r="U1938">
        <v>0</v>
      </c>
      <c r="V1938">
        <v>0</v>
      </c>
      <c r="W1938">
        <v>0</v>
      </c>
      <c r="X1938">
        <v>3.1424259183866665</v>
      </c>
      <c r="Y1938">
        <v>0</v>
      </c>
      <c r="Z1938">
        <v>0</v>
      </c>
      <c r="AA1938">
        <v>0</v>
      </c>
      <c r="AB1938">
        <v>1.7409937927099002</v>
      </c>
      <c r="AC1938">
        <v>0</v>
      </c>
      <c r="AD1938">
        <v>0</v>
      </c>
      <c r="AE1938">
        <v>4.8834197110965665</v>
      </c>
    </row>
    <row r="1939" spans="1:31" x14ac:dyDescent="0.25">
      <c r="A1939">
        <v>2136294</v>
      </c>
      <c r="B1939">
        <v>1</v>
      </c>
      <c r="C1939" t="s">
        <v>80</v>
      </c>
      <c r="D1939" t="s">
        <v>95</v>
      </c>
      <c r="E1939" t="s">
        <v>131</v>
      </c>
      <c r="F1939" t="s">
        <v>5831</v>
      </c>
      <c r="G1939" t="s">
        <v>152</v>
      </c>
      <c r="H1939" t="s">
        <v>134</v>
      </c>
      <c r="I1939" t="s">
        <v>135</v>
      </c>
      <c r="J1939" t="s">
        <v>136</v>
      </c>
      <c r="K1939" t="s">
        <v>137</v>
      </c>
      <c r="L1939" t="s">
        <v>5832</v>
      </c>
      <c r="M1939" t="s">
        <v>5833</v>
      </c>
      <c r="N1939">
        <v>5.563055555</v>
      </c>
      <c r="O1939">
        <v>0</v>
      </c>
      <c r="P1939">
        <v>2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2.3706712729982664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2.3706712729982664</v>
      </c>
    </row>
    <row r="1940" spans="1:31" x14ac:dyDescent="0.25">
      <c r="A1940">
        <v>2136463</v>
      </c>
      <c r="B1940">
        <v>1</v>
      </c>
      <c r="C1940" t="s">
        <v>81</v>
      </c>
      <c r="D1940" t="s">
        <v>123</v>
      </c>
      <c r="E1940" t="s">
        <v>161</v>
      </c>
      <c r="F1940" t="s">
        <v>5834</v>
      </c>
      <c r="G1940" t="s">
        <v>5835</v>
      </c>
      <c r="H1940" t="s">
        <v>134</v>
      </c>
      <c r="I1940" t="s">
        <v>135</v>
      </c>
      <c r="J1940" t="s">
        <v>136</v>
      </c>
      <c r="K1940" t="s">
        <v>137</v>
      </c>
      <c r="L1940" t="s">
        <v>5836</v>
      </c>
      <c r="M1940" t="s">
        <v>5837</v>
      </c>
      <c r="N1940">
        <v>2.7916666659999998</v>
      </c>
      <c r="O1940">
        <v>0</v>
      </c>
      <c r="P1940">
        <v>630</v>
      </c>
      <c r="Q1940">
        <v>0</v>
      </c>
      <c r="R1940">
        <v>0</v>
      </c>
      <c r="S1940">
        <v>0</v>
      </c>
      <c r="T1940">
        <v>4</v>
      </c>
      <c r="U1940">
        <v>0</v>
      </c>
      <c r="V1940">
        <v>0</v>
      </c>
      <c r="W1940">
        <v>0</v>
      </c>
      <c r="X1940">
        <v>419.72658194158254</v>
      </c>
      <c r="Y1940">
        <v>0</v>
      </c>
      <c r="Z1940">
        <v>0</v>
      </c>
      <c r="AA1940">
        <v>0</v>
      </c>
      <c r="AB1940">
        <v>6.5819784998901172</v>
      </c>
      <c r="AC1940">
        <v>0</v>
      </c>
      <c r="AD1940">
        <v>0</v>
      </c>
      <c r="AE1940">
        <v>426.30856044147265</v>
      </c>
    </row>
    <row r="1941" spans="1:31" x14ac:dyDescent="0.25">
      <c r="A1941">
        <v>2136194</v>
      </c>
      <c r="B1941">
        <v>1</v>
      </c>
      <c r="C1941" t="s">
        <v>81</v>
      </c>
      <c r="D1941" t="s">
        <v>118</v>
      </c>
      <c r="E1941" t="s">
        <v>161</v>
      </c>
      <c r="F1941" t="s">
        <v>5838</v>
      </c>
      <c r="G1941" t="s">
        <v>538</v>
      </c>
      <c r="H1941" t="s">
        <v>134</v>
      </c>
      <c r="I1941" t="s">
        <v>135</v>
      </c>
      <c r="J1941" t="s">
        <v>136</v>
      </c>
      <c r="K1941" t="s">
        <v>236</v>
      </c>
      <c r="L1941" t="s">
        <v>5839</v>
      </c>
      <c r="M1941" t="s">
        <v>5840</v>
      </c>
      <c r="N1941">
        <v>8.4276583330000001</v>
      </c>
      <c r="O1941">
        <v>0</v>
      </c>
      <c r="P1941">
        <v>42</v>
      </c>
      <c r="Q1941">
        <v>0</v>
      </c>
      <c r="R1941">
        <v>8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76.059807118085175</v>
      </c>
      <c r="Y1941">
        <v>0</v>
      </c>
      <c r="Z1941">
        <v>27.420016175664312</v>
      </c>
      <c r="AA1941">
        <v>0</v>
      </c>
      <c r="AB1941">
        <v>0</v>
      </c>
      <c r="AC1941">
        <v>0</v>
      </c>
      <c r="AD1941">
        <v>0</v>
      </c>
      <c r="AE1941">
        <v>103.47982329374949</v>
      </c>
    </row>
    <row r="1942" spans="1:31" x14ac:dyDescent="0.25">
      <c r="A1942">
        <v>2136251</v>
      </c>
      <c r="B1942">
        <v>1</v>
      </c>
      <c r="C1942" t="s">
        <v>80</v>
      </c>
      <c r="D1942" t="s">
        <v>83</v>
      </c>
      <c r="E1942" t="s">
        <v>131</v>
      </c>
      <c r="F1942" t="s">
        <v>5841</v>
      </c>
      <c r="G1942" t="s">
        <v>152</v>
      </c>
      <c r="H1942" t="s">
        <v>134</v>
      </c>
      <c r="I1942" t="s">
        <v>135</v>
      </c>
      <c r="J1942" t="s">
        <v>136</v>
      </c>
      <c r="K1942" t="s">
        <v>137</v>
      </c>
      <c r="L1942" t="s">
        <v>5842</v>
      </c>
      <c r="M1942" t="s">
        <v>5843</v>
      </c>
      <c r="N1942">
        <v>2.6555555549999998</v>
      </c>
      <c r="O1942">
        <v>0</v>
      </c>
      <c r="P1942">
        <v>1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4.9657675447791663E-2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4.9657675447791663E-2</v>
      </c>
    </row>
    <row r="1943" spans="1:31" x14ac:dyDescent="0.25">
      <c r="A1943">
        <v>2136214</v>
      </c>
      <c r="B1943">
        <v>1</v>
      </c>
      <c r="C1943" t="s">
        <v>81</v>
      </c>
      <c r="D1943" t="s">
        <v>118</v>
      </c>
      <c r="E1943" t="s">
        <v>196</v>
      </c>
      <c r="F1943" t="s">
        <v>1512</v>
      </c>
      <c r="G1943" t="s">
        <v>142</v>
      </c>
      <c r="H1943" t="s">
        <v>143</v>
      </c>
      <c r="I1943" t="s">
        <v>148</v>
      </c>
      <c r="J1943" t="s">
        <v>136</v>
      </c>
      <c r="K1943" t="s">
        <v>137</v>
      </c>
      <c r="L1943" t="s">
        <v>5844</v>
      </c>
      <c r="M1943" t="s">
        <v>5845</v>
      </c>
      <c r="N1943">
        <v>8.3333330000000001E-3</v>
      </c>
      <c r="O1943">
        <v>0</v>
      </c>
      <c r="P1943">
        <v>1760</v>
      </c>
      <c r="Q1943">
        <v>52</v>
      </c>
      <c r="R1943">
        <v>61</v>
      </c>
      <c r="S1943">
        <v>1</v>
      </c>
      <c r="T1943">
        <v>135</v>
      </c>
      <c r="U1943">
        <v>0</v>
      </c>
      <c r="V1943">
        <v>0</v>
      </c>
      <c r="W1943">
        <v>0</v>
      </c>
      <c r="X1943">
        <v>2.5196880920117484</v>
      </c>
      <c r="Y1943">
        <v>0.12531335459549997</v>
      </c>
      <c r="Z1943">
        <v>9.6244129338499976E-2</v>
      </c>
      <c r="AA1943">
        <v>2.8297968499999999E-3</v>
      </c>
      <c r="AB1943">
        <v>0.39074090278383333</v>
      </c>
      <c r="AC1943">
        <v>0</v>
      </c>
      <c r="AD1943">
        <v>0</v>
      </c>
      <c r="AE1943">
        <v>3.1348162755795812</v>
      </c>
    </row>
    <row r="1944" spans="1:31" x14ac:dyDescent="0.25">
      <c r="A1944">
        <v>2136300</v>
      </c>
      <c r="B1944">
        <v>1</v>
      </c>
      <c r="C1944" t="s">
        <v>81</v>
      </c>
      <c r="D1944" t="s">
        <v>112</v>
      </c>
      <c r="E1944" t="s">
        <v>140</v>
      </c>
      <c r="F1944" t="s">
        <v>739</v>
      </c>
      <c r="G1944" t="s">
        <v>142</v>
      </c>
      <c r="H1944" t="s">
        <v>143</v>
      </c>
      <c r="I1944" t="s">
        <v>135</v>
      </c>
      <c r="J1944" t="s">
        <v>136</v>
      </c>
      <c r="K1944" t="s">
        <v>137</v>
      </c>
      <c r="L1944" t="s">
        <v>5846</v>
      </c>
      <c r="M1944" t="s">
        <v>5847</v>
      </c>
      <c r="N1944">
        <v>1.2619444440000001</v>
      </c>
      <c r="O1944">
        <v>1</v>
      </c>
      <c r="P1944">
        <v>13</v>
      </c>
      <c r="Q1944">
        <v>89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0.30731071330443333</v>
      </c>
      <c r="X1944">
        <v>4.1008531392416669</v>
      </c>
      <c r="Y1944">
        <v>48.095854891627624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52.504018744173727</v>
      </c>
    </row>
    <row r="1945" spans="1:31" x14ac:dyDescent="0.25">
      <c r="A1945">
        <v>2136606</v>
      </c>
      <c r="B1945">
        <v>1</v>
      </c>
      <c r="C1945" t="s">
        <v>80</v>
      </c>
      <c r="D1945" t="s">
        <v>100</v>
      </c>
      <c r="E1945" t="s">
        <v>206</v>
      </c>
      <c r="F1945" t="s">
        <v>5848</v>
      </c>
      <c r="G1945" t="s">
        <v>187</v>
      </c>
      <c r="H1945" t="s">
        <v>134</v>
      </c>
      <c r="I1945" t="s">
        <v>135</v>
      </c>
      <c r="J1945" t="s">
        <v>136</v>
      </c>
      <c r="K1945" t="s">
        <v>137</v>
      </c>
      <c r="L1945" t="s">
        <v>5849</v>
      </c>
      <c r="M1945" t="s">
        <v>5850</v>
      </c>
      <c r="N1945">
        <v>2.3338888880000002</v>
      </c>
      <c r="O1945">
        <v>0</v>
      </c>
      <c r="P1945">
        <v>51</v>
      </c>
      <c r="Q1945">
        <v>0</v>
      </c>
      <c r="R1945">
        <v>0</v>
      </c>
      <c r="S1945">
        <v>0</v>
      </c>
      <c r="T1945">
        <v>5</v>
      </c>
      <c r="U1945">
        <v>0</v>
      </c>
      <c r="V1945">
        <v>0</v>
      </c>
      <c r="W1945">
        <v>0</v>
      </c>
      <c r="X1945">
        <v>15.673198865619423</v>
      </c>
      <c r="Y1945">
        <v>0</v>
      </c>
      <c r="Z1945">
        <v>0</v>
      </c>
      <c r="AA1945">
        <v>0</v>
      </c>
      <c r="AB1945">
        <v>9.6415688643347188</v>
      </c>
      <c r="AC1945">
        <v>0</v>
      </c>
      <c r="AD1945">
        <v>0</v>
      </c>
      <c r="AE1945">
        <v>25.314767729954141</v>
      </c>
    </row>
    <row r="1946" spans="1:31" x14ac:dyDescent="0.25">
      <c r="A1946">
        <v>2136257</v>
      </c>
      <c r="B1946">
        <v>1</v>
      </c>
      <c r="C1946" t="s">
        <v>80</v>
      </c>
      <c r="D1946" t="s">
        <v>85</v>
      </c>
      <c r="E1946" t="s">
        <v>174</v>
      </c>
      <c r="F1946" t="s">
        <v>5851</v>
      </c>
      <c r="G1946" t="s">
        <v>187</v>
      </c>
      <c r="H1946" t="s">
        <v>134</v>
      </c>
      <c r="I1946" t="s">
        <v>135</v>
      </c>
      <c r="J1946" t="s">
        <v>136</v>
      </c>
      <c r="K1946" t="s">
        <v>137</v>
      </c>
      <c r="L1946" t="s">
        <v>5852</v>
      </c>
      <c r="M1946" t="s">
        <v>5853</v>
      </c>
      <c r="N1946">
        <v>1.756388888</v>
      </c>
      <c r="O1946">
        <v>0</v>
      </c>
      <c r="P1946">
        <v>15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1.86228139970365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1.86228139970365</v>
      </c>
    </row>
    <row r="1947" spans="1:31" x14ac:dyDescent="0.25">
      <c r="A1947">
        <v>2136566</v>
      </c>
      <c r="B1947">
        <v>1</v>
      </c>
      <c r="C1947" t="s">
        <v>80</v>
      </c>
      <c r="D1947" t="s">
        <v>89</v>
      </c>
      <c r="E1947" t="s">
        <v>131</v>
      </c>
      <c r="F1947" t="s">
        <v>5854</v>
      </c>
      <c r="G1947" t="s">
        <v>300</v>
      </c>
      <c r="H1947" t="s">
        <v>134</v>
      </c>
      <c r="I1947" t="s">
        <v>135</v>
      </c>
      <c r="J1947" t="s">
        <v>3</v>
      </c>
      <c r="K1947" t="s">
        <v>137</v>
      </c>
      <c r="L1947" t="s">
        <v>5855</v>
      </c>
      <c r="M1947" t="s">
        <v>5856</v>
      </c>
      <c r="N1947">
        <v>1.426388888</v>
      </c>
      <c r="O1947">
        <v>0</v>
      </c>
      <c r="P1947">
        <v>1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0.98992265647878341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0.98992265647878341</v>
      </c>
    </row>
    <row r="1948" spans="1:31" x14ac:dyDescent="0.25">
      <c r="A1948">
        <v>2136234</v>
      </c>
      <c r="B1948">
        <v>1</v>
      </c>
      <c r="C1948" t="s">
        <v>80</v>
      </c>
      <c r="D1948" t="s">
        <v>85</v>
      </c>
      <c r="E1948" t="s">
        <v>161</v>
      </c>
      <c r="F1948" t="s">
        <v>5857</v>
      </c>
      <c r="G1948" t="s">
        <v>538</v>
      </c>
      <c r="H1948" t="s">
        <v>134</v>
      </c>
      <c r="I1948" t="s">
        <v>135</v>
      </c>
      <c r="J1948" t="s">
        <v>136</v>
      </c>
      <c r="K1948" t="s">
        <v>236</v>
      </c>
      <c r="L1948" t="s">
        <v>5858</v>
      </c>
      <c r="M1948" t="s">
        <v>5859</v>
      </c>
      <c r="N1948">
        <v>1.5500638879999999</v>
      </c>
      <c r="O1948">
        <v>0</v>
      </c>
      <c r="P1948">
        <v>10</v>
      </c>
      <c r="Q1948">
        <v>0</v>
      </c>
      <c r="R1948">
        <v>0</v>
      </c>
      <c r="S1948">
        <v>0</v>
      </c>
      <c r="T1948">
        <v>5</v>
      </c>
      <c r="U1948">
        <v>0</v>
      </c>
      <c r="V1948">
        <v>0</v>
      </c>
      <c r="W1948">
        <v>0</v>
      </c>
      <c r="X1948">
        <v>6.6299890271913835</v>
      </c>
      <c r="Y1948">
        <v>0</v>
      </c>
      <c r="Z1948">
        <v>0</v>
      </c>
      <c r="AA1948">
        <v>0</v>
      </c>
      <c r="AB1948">
        <v>54.228067129561829</v>
      </c>
      <c r="AC1948">
        <v>0</v>
      </c>
      <c r="AD1948">
        <v>0</v>
      </c>
      <c r="AE1948">
        <v>60.858056156753214</v>
      </c>
    </row>
    <row r="1949" spans="1:31" x14ac:dyDescent="0.25">
      <c r="A1949">
        <v>2136543</v>
      </c>
      <c r="B1949">
        <v>1</v>
      </c>
      <c r="C1949" t="s">
        <v>81</v>
      </c>
      <c r="D1949" t="s">
        <v>123</v>
      </c>
      <c r="E1949" t="s">
        <v>140</v>
      </c>
      <c r="F1949" t="s">
        <v>5860</v>
      </c>
      <c r="G1949" t="s">
        <v>142</v>
      </c>
      <c r="H1949" t="s">
        <v>143</v>
      </c>
      <c r="I1949" t="s">
        <v>135</v>
      </c>
      <c r="J1949" t="s">
        <v>136</v>
      </c>
      <c r="K1949" t="s">
        <v>137</v>
      </c>
      <c r="L1949" t="s">
        <v>5861</v>
      </c>
      <c r="M1949" t="s">
        <v>5862</v>
      </c>
      <c r="N1949">
        <v>0.591388888</v>
      </c>
      <c r="O1949">
        <v>0</v>
      </c>
      <c r="P1949">
        <v>2157</v>
      </c>
      <c r="Q1949">
        <v>2</v>
      </c>
      <c r="R1949">
        <v>11</v>
      </c>
      <c r="S1949">
        <v>21</v>
      </c>
      <c r="T1949">
        <v>669</v>
      </c>
      <c r="U1949">
        <v>3</v>
      </c>
      <c r="V1949">
        <v>11</v>
      </c>
      <c r="W1949">
        <v>0</v>
      </c>
      <c r="X1949">
        <v>308.88357143447308</v>
      </c>
      <c r="Y1949">
        <v>1.9637117402690083</v>
      </c>
      <c r="Z1949">
        <v>1.1697042109381166</v>
      </c>
      <c r="AA1949">
        <v>67.508133978808388</v>
      </c>
      <c r="AB1949">
        <v>301.41713078014936</v>
      </c>
      <c r="AC1949">
        <v>810.88424325424876</v>
      </c>
      <c r="AD1949">
        <v>270.57269300987929</v>
      </c>
      <c r="AE1949">
        <v>1762.3991884087659</v>
      </c>
    </row>
    <row r="1950" spans="1:31" x14ac:dyDescent="0.25">
      <c r="A1950">
        <v>2136211</v>
      </c>
      <c r="B1950">
        <v>1</v>
      </c>
      <c r="C1950" t="s">
        <v>80</v>
      </c>
      <c r="D1950" t="s">
        <v>102</v>
      </c>
      <c r="E1950" t="s">
        <v>146</v>
      </c>
      <c r="F1950" t="s">
        <v>5863</v>
      </c>
      <c r="G1950" t="s">
        <v>538</v>
      </c>
      <c r="H1950" t="s">
        <v>143</v>
      </c>
      <c r="I1950" t="s">
        <v>135</v>
      </c>
      <c r="J1950" t="s">
        <v>136</v>
      </c>
      <c r="K1950" t="s">
        <v>236</v>
      </c>
      <c r="L1950" t="s">
        <v>5864</v>
      </c>
      <c r="M1950" t="s">
        <v>5865</v>
      </c>
      <c r="N1950">
        <v>8.0818877770000004</v>
      </c>
      <c r="O1950">
        <v>0</v>
      </c>
      <c r="P1950">
        <v>41</v>
      </c>
      <c r="Q1950">
        <v>0</v>
      </c>
      <c r="R1950">
        <v>0</v>
      </c>
      <c r="S1950">
        <v>0</v>
      </c>
      <c r="T1950">
        <v>4</v>
      </c>
      <c r="U1950">
        <v>0</v>
      </c>
      <c r="V1950">
        <v>0</v>
      </c>
      <c r="W1950">
        <v>0</v>
      </c>
      <c r="X1950">
        <v>61.196908789745407</v>
      </c>
      <c r="Y1950">
        <v>0</v>
      </c>
      <c r="Z1950">
        <v>0</v>
      </c>
      <c r="AA1950">
        <v>0</v>
      </c>
      <c r="AB1950">
        <v>3.9473916350723659</v>
      </c>
      <c r="AC1950">
        <v>0</v>
      </c>
      <c r="AD1950">
        <v>0</v>
      </c>
      <c r="AE1950">
        <v>65.144300424817771</v>
      </c>
    </row>
    <row r="1951" spans="1:31" x14ac:dyDescent="0.25">
      <c r="A1951">
        <v>2136420</v>
      </c>
      <c r="B1951">
        <v>1</v>
      </c>
      <c r="C1951" t="s">
        <v>80</v>
      </c>
      <c r="D1951" t="s">
        <v>85</v>
      </c>
      <c r="E1951" t="s">
        <v>174</v>
      </c>
      <c r="F1951" t="s">
        <v>5866</v>
      </c>
      <c r="G1951" t="s">
        <v>187</v>
      </c>
      <c r="H1951" t="s">
        <v>134</v>
      </c>
      <c r="I1951" t="s">
        <v>135</v>
      </c>
      <c r="J1951" t="s">
        <v>136</v>
      </c>
      <c r="K1951" t="s">
        <v>137</v>
      </c>
      <c r="L1951" t="s">
        <v>5867</v>
      </c>
      <c r="M1951" t="s">
        <v>5868</v>
      </c>
      <c r="N1951">
        <v>2.5163888879999998</v>
      </c>
      <c r="O1951">
        <v>0</v>
      </c>
      <c r="P1951">
        <v>91</v>
      </c>
      <c r="Q1951">
        <v>0</v>
      </c>
      <c r="R1951">
        <v>0</v>
      </c>
      <c r="S1951">
        <v>0</v>
      </c>
      <c r="T1951">
        <v>6</v>
      </c>
      <c r="U1951">
        <v>0</v>
      </c>
      <c r="V1951">
        <v>0</v>
      </c>
      <c r="W1951">
        <v>0</v>
      </c>
      <c r="X1951">
        <v>50.637244535712433</v>
      </c>
      <c r="Y1951">
        <v>0</v>
      </c>
      <c r="Z1951">
        <v>0</v>
      </c>
      <c r="AA1951">
        <v>0</v>
      </c>
      <c r="AB1951">
        <v>21.645819148075702</v>
      </c>
      <c r="AC1951">
        <v>0</v>
      </c>
      <c r="AD1951">
        <v>0</v>
      </c>
      <c r="AE1951">
        <v>72.283063683788129</v>
      </c>
    </row>
    <row r="1952" spans="1:31" x14ac:dyDescent="0.25">
      <c r="A1952">
        <v>2136088</v>
      </c>
      <c r="B1952">
        <v>1</v>
      </c>
      <c r="C1952" t="s">
        <v>80</v>
      </c>
      <c r="D1952" t="s">
        <v>82</v>
      </c>
      <c r="E1952" t="s">
        <v>140</v>
      </c>
      <c r="F1952" t="s">
        <v>5869</v>
      </c>
      <c r="G1952" t="s">
        <v>226</v>
      </c>
      <c r="H1952" t="s">
        <v>143</v>
      </c>
      <c r="I1952" t="s">
        <v>148</v>
      </c>
      <c r="J1952" t="s">
        <v>136</v>
      </c>
      <c r="K1952" t="s">
        <v>137</v>
      </c>
      <c r="L1952" t="s">
        <v>5870</v>
      </c>
      <c r="M1952" t="s">
        <v>5871</v>
      </c>
      <c r="N1952">
        <v>4.5555554999999998E-2</v>
      </c>
      <c r="O1952">
        <v>0</v>
      </c>
      <c r="P1952">
        <v>3314</v>
      </c>
      <c r="Q1952">
        <v>0</v>
      </c>
      <c r="R1952">
        <v>0</v>
      </c>
      <c r="S1952">
        <v>2</v>
      </c>
      <c r="T1952">
        <v>178</v>
      </c>
      <c r="U1952">
        <v>0</v>
      </c>
      <c r="V1952">
        <v>0</v>
      </c>
      <c r="W1952">
        <v>0</v>
      </c>
      <c r="X1952">
        <v>26.145726514654982</v>
      </c>
      <c r="Y1952">
        <v>0</v>
      </c>
      <c r="Z1952">
        <v>0</v>
      </c>
      <c r="AA1952">
        <v>0.60688096161350003</v>
      </c>
      <c r="AB1952">
        <v>6.6334828091293003</v>
      </c>
      <c r="AC1952">
        <v>0</v>
      </c>
      <c r="AD1952">
        <v>0</v>
      </c>
      <c r="AE1952">
        <v>33.386090285397778</v>
      </c>
    </row>
    <row r="1953" spans="1:31" x14ac:dyDescent="0.25">
      <c r="A1953">
        <v>2136380</v>
      </c>
      <c r="B1953">
        <v>1</v>
      </c>
      <c r="C1953" t="s">
        <v>80</v>
      </c>
      <c r="D1953" t="s">
        <v>105</v>
      </c>
      <c r="E1953" t="s">
        <v>131</v>
      </c>
      <c r="F1953" t="s">
        <v>5872</v>
      </c>
      <c r="G1953" t="s">
        <v>152</v>
      </c>
      <c r="H1953" t="s">
        <v>134</v>
      </c>
      <c r="I1953" t="s">
        <v>135</v>
      </c>
      <c r="J1953" t="s">
        <v>136</v>
      </c>
      <c r="K1953" t="s">
        <v>137</v>
      </c>
      <c r="L1953" t="s">
        <v>5873</v>
      </c>
      <c r="M1953" t="s">
        <v>5874</v>
      </c>
      <c r="N1953">
        <v>6.5197222220000004</v>
      </c>
      <c r="O1953">
        <v>0</v>
      </c>
      <c r="P1953">
        <v>1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1.4740553306800499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1.4740553306800499</v>
      </c>
    </row>
    <row r="1954" spans="1:31" x14ac:dyDescent="0.25">
      <c r="A1954">
        <v>2136174</v>
      </c>
      <c r="B1954">
        <v>1</v>
      </c>
      <c r="C1954" t="s">
        <v>80</v>
      </c>
      <c r="D1954" t="s">
        <v>83</v>
      </c>
      <c r="E1954" t="s">
        <v>196</v>
      </c>
      <c r="F1954" t="s">
        <v>5875</v>
      </c>
      <c r="G1954" t="s">
        <v>142</v>
      </c>
      <c r="H1954" t="s">
        <v>143</v>
      </c>
      <c r="I1954" t="s">
        <v>135</v>
      </c>
      <c r="J1954" t="s">
        <v>136</v>
      </c>
      <c r="K1954" t="s">
        <v>137</v>
      </c>
      <c r="L1954" t="s">
        <v>5876</v>
      </c>
      <c r="M1954" t="s">
        <v>5877</v>
      </c>
      <c r="N1954">
        <v>1.288611111</v>
      </c>
      <c r="O1954">
        <v>0</v>
      </c>
      <c r="P1954">
        <v>502</v>
      </c>
      <c r="Q1954">
        <v>0</v>
      </c>
      <c r="R1954">
        <v>0</v>
      </c>
      <c r="S1954">
        <v>4</v>
      </c>
      <c r="T1954">
        <v>38</v>
      </c>
      <c r="U1954">
        <v>2</v>
      </c>
      <c r="V1954">
        <v>0</v>
      </c>
      <c r="W1954">
        <v>0</v>
      </c>
      <c r="X1954">
        <v>173.6942877074672</v>
      </c>
      <c r="Y1954">
        <v>0</v>
      </c>
      <c r="Z1954">
        <v>0</v>
      </c>
      <c r="AA1954">
        <v>56.517940075518538</v>
      </c>
      <c r="AB1954">
        <v>26.103665587966915</v>
      </c>
      <c r="AC1954">
        <v>53.439297688301885</v>
      </c>
      <c r="AD1954">
        <v>0</v>
      </c>
      <c r="AE1954">
        <v>309.75519105925457</v>
      </c>
    </row>
    <row r="1955" spans="1:31" x14ac:dyDescent="0.25">
      <c r="A1955">
        <v>2136695</v>
      </c>
      <c r="B1955">
        <v>1</v>
      </c>
      <c r="C1955" t="s">
        <v>80</v>
      </c>
      <c r="D1955" t="s">
        <v>101</v>
      </c>
      <c r="E1955" t="s">
        <v>174</v>
      </c>
      <c r="F1955" t="s">
        <v>5878</v>
      </c>
      <c r="G1955" t="s">
        <v>300</v>
      </c>
      <c r="H1955" t="s">
        <v>134</v>
      </c>
      <c r="I1955" t="s">
        <v>135</v>
      </c>
      <c r="J1955" t="s">
        <v>3</v>
      </c>
      <c r="K1955" t="s">
        <v>137</v>
      </c>
      <c r="L1955" t="s">
        <v>5879</v>
      </c>
      <c r="M1955" t="s">
        <v>5880</v>
      </c>
      <c r="N1955">
        <v>3.1188888879999999</v>
      </c>
      <c r="O1955">
        <v>0</v>
      </c>
      <c r="P1955">
        <v>87</v>
      </c>
      <c r="Q1955">
        <v>0</v>
      </c>
      <c r="R1955">
        <v>0</v>
      </c>
      <c r="S1955">
        <v>0</v>
      </c>
      <c r="T1955">
        <v>3</v>
      </c>
      <c r="U1955">
        <v>0</v>
      </c>
      <c r="V1955">
        <v>0</v>
      </c>
      <c r="W1955">
        <v>0</v>
      </c>
      <c r="X1955">
        <v>43.576963488407756</v>
      </c>
      <c r="Y1955">
        <v>0</v>
      </c>
      <c r="Z1955">
        <v>0</v>
      </c>
      <c r="AA1955">
        <v>0</v>
      </c>
      <c r="AB1955">
        <v>19.829757922571734</v>
      </c>
      <c r="AC1955">
        <v>0</v>
      </c>
      <c r="AD1955">
        <v>0</v>
      </c>
      <c r="AE1955">
        <v>63.406721410979486</v>
      </c>
    </row>
    <row r="1956" spans="1:31" x14ac:dyDescent="0.25">
      <c r="A1956">
        <v>2136148</v>
      </c>
      <c r="B1956">
        <v>1</v>
      </c>
      <c r="C1956" t="s">
        <v>80</v>
      </c>
      <c r="D1956" t="s">
        <v>93</v>
      </c>
      <c r="E1956" t="s">
        <v>140</v>
      </c>
      <c r="F1956" t="s">
        <v>5881</v>
      </c>
      <c r="G1956" t="s">
        <v>142</v>
      </c>
      <c r="H1956" t="s">
        <v>143</v>
      </c>
      <c r="I1956" t="s">
        <v>135</v>
      </c>
      <c r="J1956" t="s">
        <v>136</v>
      </c>
      <c r="K1956" t="s">
        <v>137</v>
      </c>
      <c r="L1956" t="s">
        <v>5882</v>
      </c>
      <c r="M1956" t="s">
        <v>5883</v>
      </c>
      <c r="N1956">
        <v>1.0919444439999999</v>
      </c>
      <c r="O1956">
        <v>0</v>
      </c>
      <c r="P1956">
        <v>147</v>
      </c>
      <c r="Q1956">
        <v>5</v>
      </c>
      <c r="R1956">
        <v>70</v>
      </c>
      <c r="S1956">
        <v>6</v>
      </c>
      <c r="T1956">
        <v>38</v>
      </c>
      <c r="U1956">
        <v>0</v>
      </c>
      <c r="V1956">
        <v>0</v>
      </c>
      <c r="W1956">
        <v>0</v>
      </c>
      <c r="X1956">
        <v>29.929207359795758</v>
      </c>
      <c r="Y1956">
        <v>1.6963862579984887</v>
      </c>
      <c r="Z1956">
        <v>143.77706098855168</v>
      </c>
      <c r="AA1956">
        <v>26.960914203940256</v>
      </c>
      <c r="AB1956">
        <v>36.636185345789933</v>
      </c>
      <c r="AC1956">
        <v>0</v>
      </c>
      <c r="AD1956">
        <v>0</v>
      </c>
      <c r="AE1956">
        <v>238.99975415607611</v>
      </c>
    </row>
    <row r="1957" spans="1:31" x14ac:dyDescent="0.25">
      <c r="A1957">
        <v>2136217</v>
      </c>
      <c r="B1957">
        <v>1</v>
      </c>
      <c r="C1957" t="s">
        <v>80</v>
      </c>
      <c r="D1957" t="s">
        <v>98</v>
      </c>
      <c r="E1957" t="s">
        <v>140</v>
      </c>
      <c r="F1957" t="s">
        <v>5884</v>
      </c>
      <c r="G1957" t="s">
        <v>142</v>
      </c>
      <c r="H1957" t="s">
        <v>143</v>
      </c>
      <c r="I1957" t="s">
        <v>135</v>
      </c>
      <c r="J1957" t="s">
        <v>136</v>
      </c>
      <c r="K1957" t="s">
        <v>137</v>
      </c>
      <c r="L1957" t="s">
        <v>5885</v>
      </c>
      <c r="M1957" t="s">
        <v>5886</v>
      </c>
      <c r="N1957">
        <v>0.57750000000000001</v>
      </c>
      <c r="O1957">
        <v>0</v>
      </c>
      <c r="P1957">
        <v>190</v>
      </c>
      <c r="Q1957">
        <v>7</v>
      </c>
      <c r="R1957">
        <v>1</v>
      </c>
      <c r="S1957">
        <v>4</v>
      </c>
      <c r="T1957">
        <v>19</v>
      </c>
      <c r="U1957">
        <v>1</v>
      </c>
      <c r="V1957">
        <v>0</v>
      </c>
      <c r="W1957">
        <v>0</v>
      </c>
      <c r="X1957">
        <v>20.823552985244625</v>
      </c>
      <c r="Y1957">
        <v>19.672652869843052</v>
      </c>
      <c r="Z1957">
        <v>0</v>
      </c>
      <c r="AA1957">
        <v>33.5822169234321</v>
      </c>
      <c r="AB1957">
        <v>2.1125919332017502</v>
      </c>
      <c r="AC1957">
        <v>0</v>
      </c>
      <c r="AD1957">
        <v>0</v>
      </c>
      <c r="AE1957">
        <v>76.191014711721536</v>
      </c>
    </row>
    <row r="1958" spans="1:31" x14ac:dyDescent="0.25">
      <c r="A1958">
        <v>2136440</v>
      </c>
      <c r="B1958">
        <v>1</v>
      </c>
      <c r="C1958" t="s">
        <v>80</v>
      </c>
      <c r="D1958" t="s">
        <v>100</v>
      </c>
      <c r="E1958" t="s">
        <v>146</v>
      </c>
      <c r="F1958" t="s">
        <v>5887</v>
      </c>
      <c r="G1958" t="s">
        <v>3244</v>
      </c>
      <c r="H1958" t="s">
        <v>143</v>
      </c>
      <c r="I1958" t="s">
        <v>135</v>
      </c>
      <c r="J1958" t="s">
        <v>136</v>
      </c>
      <c r="K1958" t="s">
        <v>137</v>
      </c>
      <c r="L1958" t="s">
        <v>5888</v>
      </c>
      <c r="M1958" t="s">
        <v>5889</v>
      </c>
      <c r="N1958">
        <v>9.2866666660000003</v>
      </c>
      <c r="O1958">
        <v>0</v>
      </c>
      <c r="P1958">
        <v>805</v>
      </c>
      <c r="Q1958">
        <v>0</v>
      </c>
      <c r="R1958">
        <v>118</v>
      </c>
      <c r="S1958">
        <v>0</v>
      </c>
      <c r="T1958">
        <v>89</v>
      </c>
      <c r="U1958">
        <v>0</v>
      </c>
      <c r="V1958">
        <v>0</v>
      </c>
      <c r="W1958">
        <v>0</v>
      </c>
      <c r="X1958">
        <v>2894.6912494402618</v>
      </c>
      <c r="Y1958">
        <v>0</v>
      </c>
      <c r="Z1958">
        <v>730.12438198693621</v>
      </c>
      <c r="AA1958">
        <v>0</v>
      </c>
      <c r="AB1958">
        <v>546.67071973845339</v>
      </c>
      <c r="AC1958">
        <v>0</v>
      </c>
      <c r="AD1958">
        <v>0</v>
      </c>
      <c r="AE1958">
        <v>4171.4863511656513</v>
      </c>
    </row>
    <row r="1959" spans="1:31" x14ac:dyDescent="0.25">
      <c r="A1959">
        <v>2136317</v>
      </c>
      <c r="B1959">
        <v>1</v>
      </c>
      <c r="C1959" t="s">
        <v>81</v>
      </c>
      <c r="D1959" t="s">
        <v>116</v>
      </c>
      <c r="E1959" t="s">
        <v>140</v>
      </c>
      <c r="F1959" t="s">
        <v>4341</v>
      </c>
      <c r="G1959" t="s">
        <v>142</v>
      </c>
      <c r="H1959" t="s">
        <v>143</v>
      </c>
      <c r="I1959" t="s">
        <v>135</v>
      </c>
      <c r="J1959" t="s">
        <v>136</v>
      </c>
      <c r="K1959" t="s">
        <v>137</v>
      </c>
      <c r="L1959" t="s">
        <v>5890</v>
      </c>
      <c r="M1959" t="s">
        <v>5891</v>
      </c>
      <c r="N1959">
        <v>0.79555555499999997</v>
      </c>
      <c r="O1959">
        <v>1</v>
      </c>
      <c r="P1959">
        <v>394</v>
      </c>
      <c r="Q1959">
        <v>15</v>
      </c>
      <c r="R1959">
        <v>20</v>
      </c>
      <c r="S1959">
        <v>12</v>
      </c>
      <c r="T1959">
        <v>24</v>
      </c>
      <c r="U1959">
        <v>1</v>
      </c>
      <c r="V1959">
        <v>0</v>
      </c>
      <c r="W1959">
        <v>0.3888338852753333</v>
      </c>
      <c r="X1959">
        <v>45.562587824464721</v>
      </c>
      <c r="Y1959">
        <v>5.2763763600134341</v>
      </c>
      <c r="Z1959">
        <v>0.82429874701961114</v>
      </c>
      <c r="AA1959">
        <v>146.38475319017812</v>
      </c>
      <c r="AB1959">
        <v>2.8236858917729339</v>
      </c>
      <c r="AC1959">
        <v>6.7179526203020004</v>
      </c>
      <c r="AD1959">
        <v>0</v>
      </c>
      <c r="AE1959">
        <v>207.97848851902614</v>
      </c>
    </row>
    <row r="1960" spans="1:31" x14ac:dyDescent="0.25">
      <c r="A1960">
        <v>2136168</v>
      </c>
      <c r="B1960">
        <v>1</v>
      </c>
      <c r="C1960" t="s">
        <v>81</v>
      </c>
      <c r="D1960" t="s">
        <v>128</v>
      </c>
      <c r="E1960" t="s">
        <v>146</v>
      </c>
      <c r="F1960" t="s">
        <v>5892</v>
      </c>
      <c r="G1960" t="s">
        <v>167</v>
      </c>
      <c r="H1960" t="s">
        <v>143</v>
      </c>
      <c r="I1960" t="s">
        <v>135</v>
      </c>
      <c r="J1960" t="s">
        <v>136</v>
      </c>
      <c r="K1960" t="s">
        <v>137</v>
      </c>
      <c r="L1960" t="s">
        <v>5893</v>
      </c>
      <c r="M1960" t="s">
        <v>5894</v>
      </c>
      <c r="N1960">
        <v>3.3869444440000001</v>
      </c>
      <c r="O1960">
        <v>0</v>
      </c>
      <c r="P1960">
        <v>522</v>
      </c>
      <c r="Q1960">
        <v>0</v>
      </c>
      <c r="R1960">
        <v>0</v>
      </c>
      <c r="S1960">
        <v>0</v>
      </c>
      <c r="T1960">
        <v>2</v>
      </c>
      <c r="U1960">
        <v>0</v>
      </c>
      <c r="V1960">
        <v>0</v>
      </c>
      <c r="W1960">
        <v>0</v>
      </c>
      <c r="X1960">
        <v>601.34324199807872</v>
      </c>
      <c r="Y1960">
        <v>0</v>
      </c>
      <c r="Z1960">
        <v>0</v>
      </c>
      <c r="AA1960">
        <v>0</v>
      </c>
      <c r="AB1960">
        <v>29.124403300332375</v>
      </c>
      <c r="AC1960">
        <v>0</v>
      </c>
      <c r="AD1960">
        <v>0</v>
      </c>
      <c r="AE1960">
        <v>630.46764529841107</v>
      </c>
    </row>
    <row r="1961" spans="1:31" x14ac:dyDescent="0.25">
      <c r="A1961">
        <v>2136546</v>
      </c>
      <c r="B1961">
        <v>1</v>
      </c>
      <c r="C1961" t="s">
        <v>80</v>
      </c>
      <c r="D1961" t="s">
        <v>93</v>
      </c>
      <c r="E1961" t="s">
        <v>140</v>
      </c>
      <c r="F1961" t="s">
        <v>5895</v>
      </c>
      <c r="G1961" t="s">
        <v>142</v>
      </c>
      <c r="H1961" t="s">
        <v>143</v>
      </c>
      <c r="I1961" t="s">
        <v>135</v>
      </c>
      <c r="J1961" t="s">
        <v>136</v>
      </c>
      <c r="K1961" t="s">
        <v>137</v>
      </c>
      <c r="L1961" t="s">
        <v>5896</v>
      </c>
      <c r="M1961" t="s">
        <v>5897</v>
      </c>
      <c r="N1961">
        <v>1.605555555</v>
      </c>
      <c r="O1961">
        <v>0</v>
      </c>
      <c r="P1961">
        <v>51</v>
      </c>
      <c r="Q1961">
        <v>55</v>
      </c>
      <c r="R1961">
        <v>137</v>
      </c>
      <c r="S1961">
        <v>9</v>
      </c>
      <c r="T1961">
        <v>74</v>
      </c>
      <c r="U1961">
        <v>0</v>
      </c>
      <c r="V1961">
        <v>0</v>
      </c>
      <c r="W1961">
        <v>0</v>
      </c>
      <c r="X1961">
        <v>26.202593054129704</v>
      </c>
      <c r="Y1961">
        <v>285.35057943492808</v>
      </c>
      <c r="Z1961">
        <v>161.26154190761139</v>
      </c>
      <c r="AA1961">
        <v>140.86761153327299</v>
      </c>
      <c r="AB1961">
        <v>133.82764577629482</v>
      </c>
      <c r="AC1961">
        <v>0</v>
      </c>
      <c r="AD1961">
        <v>0</v>
      </c>
      <c r="AE1961">
        <v>747.50997170623702</v>
      </c>
    </row>
    <row r="1962" spans="1:31" x14ac:dyDescent="0.25">
      <c r="A1962">
        <v>2136254</v>
      </c>
      <c r="B1962">
        <v>1</v>
      </c>
      <c r="C1962" t="s">
        <v>81</v>
      </c>
      <c r="D1962" t="s">
        <v>113</v>
      </c>
      <c r="E1962" t="s">
        <v>140</v>
      </c>
      <c r="F1962" t="s">
        <v>5898</v>
      </c>
      <c r="G1962" t="s">
        <v>226</v>
      </c>
      <c r="H1962" t="s">
        <v>143</v>
      </c>
      <c r="I1962" t="s">
        <v>135</v>
      </c>
      <c r="J1962" t="s">
        <v>136</v>
      </c>
      <c r="K1962" t="s">
        <v>137</v>
      </c>
      <c r="L1962" t="s">
        <v>5899</v>
      </c>
      <c r="M1962" t="s">
        <v>5900</v>
      </c>
      <c r="N1962">
        <v>0.277777777</v>
      </c>
      <c r="O1962">
        <v>0</v>
      </c>
      <c r="P1962">
        <v>938</v>
      </c>
      <c r="Q1962">
        <v>22</v>
      </c>
      <c r="R1962">
        <v>162</v>
      </c>
      <c r="S1962">
        <v>4</v>
      </c>
      <c r="T1962">
        <v>34</v>
      </c>
      <c r="U1962">
        <v>2</v>
      </c>
      <c r="V1962">
        <v>1</v>
      </c>
      <c r="W1962">
        <v>0</v>
      </c>
      <c r="X1962">
        <v>34.818191306620754</v>
      </c>
      <c r="Y1962">
        <v>4.3575664103392162</v>
      </c>
      <c r="Z1962">
        <v>12.432487669565585</v>
      </c>
      <c r="AA1962">
        <v>42.470534979311438</v>
      </c>
      <c r="AB1962">
        <v>15.303549669226385</v>
      </c>
      <c r="AC1962">
        <v>44.296315841930834</v>
      </c>
      <c r="AD1962">
        <v>2.1681100878411335</v>
      </c>
      <c r="AE1962">
        <v>155.84675596483535</v>
      </c>
    </row>
    <row r="1963" spans="1:31" x14ac:dyDescent="0.25">
      <c r="A1963">
        <v>2136111</v>
      </c>
      <c r="B1963">
        <v>1</v>
      </c>
      <c r="C1963" t="s">
        <v>80</v>
      </c>
      <c r="D1963" t="s">
        <v>83</v>
      </c>
      <c r="E1963" t="s">
        <v>146</v>
      </c>
      <c r="F1963" t="s">
        <v>5901</v>
      </c>
      <c r="G1963" t="s">
        <v>226</v>
      </c>
      <c r="H1963" t="s">
        <v>143</v>
      </c>
      <c r="I1963" t="s">
        <v>148</v>
      </c>
      <c r="J1963" t="s">
        <v>136</v>
      </c>
      <c r="K1963" t="s">
        <v>236</v>
      </c>
      <c r="L1963" t="s">
        <v>5902</v>
      </c>
      <c r="M1963" t="s">
        <v>5903</v>
      </c>
      <c r="N1963">
        <v>3.6111111000000001E-2</v>
      </c>
      <c r="O1963">
        <v>0</v>
      </c>
      <c r="P1963">
        <v>843</v>
      </c>
      <c r="Q1963">
        <v>0</v>
      </c>
      <c r="R1963">
        <v>0</v>
      </c>
      <c r="S1963">
        <v>0</v>
      </c>
      <c r="T1963">
        <v>68</v>
      </c>
      <c r="U1963">
        <v>0</v>
      </c>
      <c r="V1963">
        <v>0</v>
      </c>
      <c r="W1963">
        <v>0</v>
      </c>
      <c r="X1963">
        <v>4.9110022199842458</v>
      </c>
      <c r="Y1963">
        <v>0</v>
      </c>
      <c r="Z1963">
        <v>0</v>
      </c>
      <c r="AA1963">
        <v>0</v>
      </c>
      <c r="AB1963">
        <v>0.79555300038319432</v>
      </c>
      <c r="AC1963">
        <v>0</v>
      </c>
      <c r="AD1963">
        <v>0</v>
      </c>
      <c r="AE1963">
        <v>5.7065552203674397</v>
      </c>
    </row>
    <row r="1964" spans="1:31" x14ac:dyDescent="0.25">
      <c r="A1964">
        <v>2136469</v>
      </c>
      <c r="B1964">
        <v>1</v>
      </c>
      <c r="C1964" t="s">
        <v>80</v>
      </c>
      <c r="D1964" t="s">
        <v>83</v>
      </c>
      <c r="E1964" t="s">
        <v>131</v>
      </c>
      <c r="F1964" t="s">
        <v>5904</v>
      </c>
      <c r="G1964" t="s">
        <v>300</v>
      </c>
      <c r="H1964" t="s">
        <v>134</v>
      </c>
      <c r="I1964" t="s">
        <v>135</v>
      </c>
      <c r="J1964" t="s">
        <v>136</v>
      </c>
      <c r="K1964" t="s">
        <v>137</v>
      </c>
      <c r="L1964" t="s">
        <v>5905</v>
      </c>
      <c r="M1964" t="s">
        <v>5906</v>
      </c>
      <c r="N1964">
        <v>2.19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6</v>
      </c>
      <c r="U1964">
        <v>0</v>
      </c>
      <c r="V1964">
        <v>2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37.473702416549408</v>
      </c>
      <c r="AC1964">
        <v>0</v>
      </c>
      <c r="AD1964">
        <v>86.150060914180003</v>
      </c>
      <c r="AE1964">
        <v>123.62376333072942</v>
      </c>
    </row>
    <row r="1965" spans="1:31" x14ac:dyDescent="0.25">
      <c r="A1965">
        <v>2136114</v>
      </c>
      <c r="B1965">
        <v>1</v>
      </c>
      <c r="C1965" t="s">
        <v>81</v>
      </c>
      <c r="D1965" t="s">
        <v>112</v>
      </c>
      <c r="E1965" t="s">
        <v>131</v>
      </c>
      <c r="F1965" t="s">
        <v>5907</v>
      </c>
      <c r="G1965" t="s">
        <v>231</v>
      </c>
      <c r="H1965" t="s">
        <v>134</v>
      </c>
      <c r="I1965" t="s">
        <v>135</v>
      </c>
      <c r="J1965" t="s">
        <v>136</v>
      </c>
      <c r="K1965" t="s">
        <v>137</v>
      </c>
      <c r="L1965" t="s">
        <v>5908</v>
      </c>
      <c r="M1965" t="s">
        <v>5909</v>
      </c>
      <c r="N1965">
        <v>1.8166666659999999</v>
      </c>
      <c r="O1965">
        <v>0</v>
      </c>
      <c r="P1965">
        <v>1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0.11620887307187501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0.11620887307187501</v>
      </c>
    </row>
    <row r="1966" spans="1:31" x14ac:dyDescent="0.25">
      <c r="A1966">
        <v>2136615</v>
      </c>
      <c r="B1966">
        <v>1</v>
      </c>
      <c r="C1966" t="s">
        <v>80</v>
      </c>
      <c r="D1966" t="s">
        <v>83</v>
      </c>
      <c r="E1966" t="s">
        <v>146</v>
      </c>
      <c r="F1966" t="s">
        <v>5910</v>
      </c>
      <c r="G1966" t="s">
        <v>2008</v>
      </c>
      <c r="H1966" t="s">
        <v>143</v>
      </c>
      <c r="I1966" t="s">
        <v>135</v>
      </c>
      <c r="J1966" t="s">
        <v>136</v>
      </c>
      <c r="K1966" t="s">
        <v>137</v>
      </c>
      <c r="L1966" t="s">
        <v>5911</v>
      </c>
      <c r="M1966" t="s">
        <v>5912</v>
      </c>
      <c r="N1966">
        <v>0.60972222200000004</v>
      </c>
      <c r="O1966">
        <v>0</v>
      </c>
      <c r="P1966">
        <v>2022</v>
      </c>
      <c r="Q1966">
        <v>0</v>
      </c>
      <c r="R1966">
        <v>0</v>
      </c>
      <c r="S1966">
        <v>1</v>
      </c>
      <c r="T1966">
        <v>80</v>
      </c>
      <c r="U1966">
        <v>0</v>
      </c>
      <c r="V1966">
        <v>0</v>
      </c>
      <c r="W1966">
        <v>0</v>
      </c>
      <c r="X1966">
        <v>363.59649918124865</v>
      </c>
      <c r="Y1966">
        <v>0</v>
      </c>
      <c r="Z1966">
        <v>0</v>
      </c>
      <c r="AA1966">
        <v>6.2753367009083334</v>
      </c>
      <c r="AB1966">
        <v>21.619921517445263</v>
      </c>
      <c r="AC1966">
        <v>0</v>
      </c>
      <c r="AD1966">
        <v>0</v>
      </c>
      <c r="AE1966">
        <v>391.49175739960225</v>
      </c>
    </row>
    <row r="1967" spans="1:31" x14ac:dyDescent="0.25">
      <c r="A1967">
        <v>2136638</v>
      </c>
      <c r="B1967">
        <v>1</v>
      </c>
      <c r="C1967" t="s">
        <v>81</v>
      </c>
      <c r="D1967" t="s">
        <v>122</v>
      </c>
      <c r="E1967" t="s">
        <v>146</v>
      </c>
      <c r="F1967" t="s">
        <v>5913</v>
      </c>
      <c r="G1967" t="s">
        <v>167</v>
      </c>
      <c r="H1967" t="s">
        <v>143</v>
      </c>
      <c r="I1967" t="s">
        <v>135</v>
      </c>
      <c r="J1967" t="s">
        <v>136</v>
      </c>
      <c r="K1967" t="s">
        <v>137</v>
      </c>
      <c r="L1967" t="s">
        <v>5914</v>
      </c>
      <c r="M1967" t="s">
        <v>5915</v>
      </c>
      <c r="N1967">
        <v>1.7580555550000001</v>
      </c>
      <c r="O1967">
        <v>0</v>
      </c>
      <c r="P1967">
        <v>56</v>
      </c>
      <c r="Q1967">
        <v>0</v>
      </c>
      <c r="R1967">
        <v>0</v>
      </c>
      <c r="S1967">
        <v>0</v>
      </c>
      <c r="T1967">
        <v>1</v>
      </c>
      <c r="U1967">
        <v>0</v>
      </c>
      <c r="V1967">
        <v>0</v>
      </c>
      <c r="W1967">
        <v>0</v>
      </c>
      <c r="X1967">
        <v>11.278161561513002</v>
      </c>
      <c r="Y1967">
        <v>0</v>
      </c>
      <c r="Z1967">
        <v>0</v>
      </c>
      <c r="AA1967">
        <v>0</v>
      </c>
      <c r="AB1967">
        <v>0.1767926656364</v>
      </c>
      <c r="AC1967">
        <v>0</v>
      </c>
      <c r="AD1967">
        <v>0</v>
      </c>
      <c r="AE1967">
        <v>11.454954227149402</v>
      </c>
    </row>
    <row r="1968" spans="1:31" x14ac:dyDescent="0.25">
      <c r="A1968">
        <v>2136429</v>
      </c>
      <c r="B1968">
        <v>1</v>
      </c>
      <c r="C1968" t="s">
        <v>80</v>
      </c>
      <c r="D1968" t="s">
        <v>106</v>
      </c>
      <c r="E1968" t="s">
        <v>131</v>
      </c>
      <c r="F1968" t="s">
        <v>5916</v>
      </c>
      <c r="G1968" t="s">
        <v>152</v>
      </c>
      <c r="H1968" t="s">
        <v>134</v>
      </c>
      <c r="I1968" t="s">
        <v>135</v>
      </c>
      <c r="J1968" t="s">
        <v>136</v>
      </c>
      <c r="K1968" t="s">
        <v>137</v>
      </c>
      <c r="L1968" t="s">
        <v>5917</v>
      </c>
      <c r="M1968" t="s">
        <v>5918</v>
      </c>
      <c r="N1968">
        <v>2.6522222219999998</v>
      </c>
      <c r="O1968">
        <v>0</v>
      </c>
      <c r="P1968">
        <v>1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0.52906481920086668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0.52906481920086668</v>
      </c>
    </row>
    <row r="1969" spans="1:31" x14ac:dyDescent="0.25">
      <c r="A1969">
        <v>2136369</v>
      </c>
      <c r="B1969">
        <v>1</v>
      </c>
      <c r="C1969" t="s">
        <v>80</v>
      </c>
      <c r="D1969" t="s">
        <v>104</v>
      </c>
      <c r="E1969" t="s">
        <v>131</v>
      </c>
      <c r="F1969" t="s">
        <v>5919</v>
      </c>
      <c r="G1969" t="s">
        <v>171</v>
      </c>
      <c r="H1969" t="s">
        <v>134</v>
      </c>
      <c r="I1969" t="s">
        <v>135</v>
      </c>
      <c r="J1969" t="s">
        <v>136</v>
      </c>
      <c r="K1969" t="s">
        <v>137</v>
      </c>
      <c r="L1969" t="s">
        <v>5920</v>
      </c>
      <c r="M1969" t="s">
        <v>5921</v>
      </c>
      <c r="N1969">
        <v>1.8919444439999999</v>
      </c>
      <c r="O1969">
        <v>0</v>
      </c>
      <c r="P1969">
        <v>1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6.0512251363308338E-2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6.0512251363308338E-2</v>
      </c>
    </row>
    <row r="1970" spans="1:31" x14ac:dyDescent="0.25">
      <c r="A1970">
        <v>2136183</v>
      </c>
      <c r="B1970">
        <v>1</v>
      </c>
      <c r="C1970" t="s">
        <v>80</v>
      </c>
      <c r="D1970" t="s">
        <v>85</v>
      </c>
      <c r="E1970" t="s">
        <v>131</v>
      </c>
      <c r="F1970" t="s">
        <v>5922</v>
      </c>
      <c r="G1970" t="s">
        <v>152</v>
      </c>
      <c r="H1970" t="s">
        <v>134</v>
      </c>
      <c r="I1970" t="s">
        <v>135</v>
      </c>
      <c r="J1970" t="s">
        <v>136</v>
      </c>
      <c r="K1970" t="s">
        <v>137</v>
      </c>
      <c r="L1970" t="s">
        <v>5923</v>
      </c>
      <c r="M1970" t="s">
        <v>5924</v>
      </c>
      <c r="N1970">
        <v>2.7747222219999998</v>
      </c>
      <c r="O1970">
        <v>0</v>
      </c>
      <c r="P1970">
        <v>25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18.988641221758783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18.988641221758783</v>
      </c>
    </row>
    <row r="1971" spans="1:31" x14ac:dyDescent="0.25">
      <c r="A1971">
        <v>2136283</v>
      </c>
      <c r="B1971">
        <v>1</v>
      </c>
      <c r="C1971" t="s">
        <v>81</v>
      </c>
      <c r="D1971" t="s">
        <v>117</v>
      </c>
      <c r="E1971" t="s">
        <v>131</v>
      </c>
      <c r="F1971" t="s">
        <v>5925</v>
      </c>
      <c r="G1971" t="s">
        <v>152</v>
      </c>
      <c r="H1971" t="s">
        <v>134</v>
      </c>
      <c r="I1971" t="s">
        <v>135</v>
      </c>
      <c r="J1971" t="s">
        <v>136</v>
      </c>
      <c r="K1971" t="s">
        <v>137</v>
      </c>
      <c r="L1971" t="s">
        <v>5926</v>
      </c>
      <c r="M1971" t="s">
        <v>5927</v>
      </c>
      <c r="N1971">
        <v>1.18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1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2.1523049306946334</v>
      </c>
      <c r="AC1971">
        <v>0</v>
      </c>
      <c r="AD1971">
        <v>0</v>
      </c>
      <c r="AE1971">
        <v>2.1523049306946334</v>
      </c>
    </row>
    <row r="1972" spans="1:31" x14ac:dyDescent="0.25">
      <c r="A1972">
        <v>2136575</v>
      </c>
      <c r="B1972">
        <v>1</v>
      </c>
      <c r="C1972" t="s">
        <v>80</v>
      </c>
      <c r="D1972" t="s">
        <v>85</v>
      </c>
      <c r="E1972" t="s">
        <v>131</v>
      </c>
      <c r="F1972" t="s">
        <v>5928</v>
      </c>
      <c r="G1972" t="s">
        <v>152</v>
      </c>
      <c r="H1972" t="s">
        <v>134</v>
      </c>
      <c r="I1972" t="s">
        <v>135</v>
      </c>
      <c r="J1972" t="s">
        <v>136</v>
      </c>
      <c r="K1972" t="s">
        <v>137</v>
      </c>
      <c r="L1972" t="s">
        <v>5929</v>
      </c>
      <c r="M1972" t="s">
        <v>5930</v>
      </c>
      <c r="N1972">
        <v>5.551666666</v>
      </c>
      <c r="O1972">
        <v>0</v>
      </c>
      <c r="P1972">
        <v>11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18.320634365052559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18.320634365052559</v>
      </c>
    </row>
    <row r="1973" spans="1:31" x14ac:dyDescent="0.25">
      <c r="A1973">
        <v>2136363</v>
      </c>
      <c r="B1973">
        <v>1</v>
      </c>
      <c r="C1973" t="s">
        <v>80</v>
      </c>
      <c r="D1973" t="s">
        <v>93</v>
      </c>
      <c r="E1973" t="s">
        <v>140</v>
      </c>
      <c r="F1973" t="s">
        <v>5895</v>
      </c>
      <c r="G1973" t="s">
        <v>235</v>
      </c>
      <c r="H1973" t="s">
        <v>143</v>
      </c>
      <c r="I1973" t="s">
        <v>135</v>
      </c>
      <c r="J1973" t="s">
        <v>136</v>
      </c>
      <c r="K1973" t="s">
        <v>236</v>
      </c>
      <c r="L1973" t="s">
        <v>5931</v>
      </c>
      <c r="M1973" t="s">
        <v>5932</v>
      </c>
      <c r="N1973">
        <v>2.5833333330000001</v>
      </c>
      <c r="O1973">
        <v>0</v>
      </c>
      <c r="P1973">
        <v>51</v>
      </c>
      <c r="Q1973">
        <v>55</v>
      </c>
      <c r="R1973">
        <v>137</v>
      </c>
      <c r="S1973">
        <v>9</v>
      </c>
      <c r="T1973">
        <v>74</v>
      </c>
      <c r="U1973">
        <v>0</v>
      </c>
      <c r="V1973">
        <v>0</v>
      </c>
      <c r="W1973">
        <v>0</v>
      </c>
      <c r="X1973">
        <v>42.958688069524506</v>
      </c>
      <c r="Y1973">
        <v>467.25393926025004</v>
      </c>
      <c r="Z1973">
        <v>251.69423932039319</v>
      </c>
      <c r="AA1973">
        <v>236.11110993897938</v>
      </c>
      <c r="AB1973">
        <v>222.99359437799407</v>
      </c>
      <c r="AC1973">
        <v>0</v>
      </c>
      <c r="AD1973">
        <v>0</v>
      </c>
      <c r="AE1973">
        <v>1221.0115709671411</v>
      </c>
    </row>
    <row r="1974" spans="1:31" x14ac:dyDescent="0.25">
      <c r="A1974">
        <v>2136412</v>
      </c>
      <c r="B1974">
        <v>1</v>
      </c>
      <c r="C1974" t="s">
        <v>80</v>
      </c>
      <c r="D1974" t="s">
        <v>97</v>
      </c>
      <c r="E1974" t="s">
        <v>131</v>
      </c>
      <c r="F1974" t="s">
        <v>5933</v>
      </c>
      <c r="G1974" t="s">
        <v>231</v>
      </c>
      <c r="H1974" t="s">
        <v>134</v>
      </c>
      <c r="I1974" t="s">
        <v>135</v>
      </c>
      <c r="J1974" t="s">
        <v>136</v>
      </c>
      <c r="K1974" t="s">
        <v>137</v>
      </c>
      <c r="L1974" t="s">
        <v>5934</v>
      </c>
      <c r="M1974" t="s">
        <v>5935</v>
      </c>
      <c r="N1974">
        <v>2.1411111109999998</v>
      </c>
      <c r="O1974">
        <v>0</v>
      </c>
      <c r="P1974">
        <v>1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1.0057297331466502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1.0057297331466502</v>
      </c>
    </row>
    <row r="1975" spans="1:31" x14ac:dyDescent="0.25">
      <c r="A1975">
        <v>2136200</v>
      </c>
      <c r="B1975">
        <v>1</v>
      </c>
      <c r="C1975" t="s">
        <v>81</v>
      </c>
      <c r="D1975" t="s">
        <v>122</v>
      </c>
      <c r="E1975" t="s">
        <v>140</v>
      </c>
      <c r="F1975" t="s">
        <v>5936</v>
      </c>
      <c r="G1975" t="s">
        <v>226</v>
      </c>
      <c r="H1975" t="s">
        <v>143</v>
      </c>
      <c r="I1975" t="s">
        <v>135</v>
      </c>
      <c r="J1975" t="s">
        <v>136</v>
      </c>
      <c r="K1975" t="s">
        <v>236</v>
      </c>
      <c r="L1975" t="s">
        <v>5937</v>
      </c>
      <c r="M1975" t="s">
        <v>5938</v>
      </c>
      <c r="N1975">
        <v>0.204444444</v>
      </c>
      <c r="O1975">
        <v>0</v>
      </c>
      <c r="P1975">
        <v>494</v>
      </c>
      <c r="Q1975">
        <v>175</v>
      </c>
      <c r="R1975">
        <v>10</v>
      </c>
      <c r="S1975">
        <v>17</v>
      </c>
      <c r="T1975">
        <v>61</v>
      </c>
      <c r="U1975">
        <v>0</v>
      </c>
      <c r="V1975">
        <v>1</v>
      </c>
      <c r="W1975">
        <v>0</v>
      </c>
      <c r="X1975">
        <v>15.272521443653599</v>
      </c>
      <c r="Y1975">
        <v>4.9201087925076425</v>
      </c>
      <c r="Z1975">
        <v>0.73664668538800004</v>
      </c>
      <c r="AA1975">
        <v>103.44787355640355</v>
      </c>
      <c r="AB1975">
        <v>2.5262506700900444</v>
      </c>
      <c r="AC1975">
        <v>0</v>
      </c>
      <c r="AD1975">
        <v>15.099042618933336</v>
      </c>
      <c r="AE1975">
        <v>142.00244376697617</v>
      </c>
    </row>
    <row r="1976" spans="1:31" x14ac:dyDescent="0.25">
      <c r="A1976">
        <v>2136343</v>
      </c>
      <c r="B1976">
        <v>1</v>
      </c>
      <c r="C1976" t="s">
        <v>81</v>
      </c>
      <c r="D1976" t="s">
        <v>128</v>
      </c>
      <c r="E1976" t="s">
        <v>196</v>
      </c>
      <c r="F1976" t="s">
        <v>5939</v>
      </c>
      <c r="G1976" t="s">
        <v>538</v>
      </c>
      <c r="H1976" t="s">
        <v>143</v>
      </c>
      <c r="I1976" t="s">
        <v>135</v>
      </c>
      <c r="J1976" t="s">
        <v>136</v>
      </c>
      <c r="K1976" t="s">
        <v>236</v>
      </c>
      <c r="L1976" t="s">
        <v>5940</v>
      </c>
      <c r="M1976" t="s">
        <v>5941</v>
      </c>
      <c r="N1976">
        <v>5.6021305549999996</v>
      </c>
      <c r="O1976">
        <v>0</v>
      </c>
      <c r="P1976">
        <v>22</v>
      </c>
      <c r="Q1976">
        <v>2</v>
      </c>
      <c r="R1976">
        <v>1</v>
      </c>
      <c r="S1976">
        <v>3</v>
      </c>
      <c r="T1976">
        <v>6</v>
      </c>
      <c r="U1976">
        <v>0</v>
      </c>
      <c r="V1976">
        <v>0</v>
      </c>
      <c r="W1976">
        <v>0</v>
      </c>
      <c r="X1976">
        <v>20.412559072060407</v>
      </c>
      <c r="Y1976">
        <v>19.575596349243003</v>
      </c>
      <c r="Z1976">
        <v>0.74637558209059995</v>
      </c>
      <c r="AA1976">
        <v>86.294786789453582</v>
      </c>
      <c r="AB1976">
        <v>32.678391497122604</v>
      </c>
      <c r="AC1976">
        <v>0</v>
      </c>
      <c r="AD1976">
        <v>0</v>
      </c>
      <c r="AE1976">
        <v>159.70770928997018</v>
      </c>
    </row>
    <row r="1977" spans="1:31" x14ac:dyDescent="0.25">
      <c r="A1977">
        <v>2136243</v>
      </c>
      <c r="B1977">
        <v>1</v>
      </c>
      <c r="C1977" t="s">
        <v>80</v>
      </c>
      <c r="D1977" t="s">
        <v>83</v>
      </c>
      <c r="E1977" t="s">
        <v>174</v>
      </c>
      <c r="F1977" t="s">
        <v>5942</v>
      </c>
      <c r="G1977" t="s">
        <v>538</v>
      </c>
      <c r="H1977" t="s">
        <v>134</v>
      </c>
      <c r="I1977" t="s">
        <v>135</v>
      </c>
      <c r="J1977" t="s">
        <v>136</v>
      </c>
      <c r="K1977" t="s">
        <v>236</v>
      </c>
      <c r="L1977" t="s">
        <v>5943</v>
      </c>
      <c r="M1977" t="s">
        <v>5944</v>
      </c>
      <c r="N1977">
        <v>7.8596083329999997</v>
      </c>
      <c r="O1977">
        <v>0</v>
      </c>
      <c r="P1977">
        <v>147</v>
      </c>
      <c r="Q1977">
        <v>0</v>
      </c>
      <c r="R1977">
        <v>0</v>
      </c>
      <c r="S1977">
        <v>0</v>
      </c>
      <c r="T1977">
        <v>8</v>
      </c>
      <c r="U1977">
        <v>0</v>
      </c>
      <c r="V1977">
        <v>0</v>
      </c>
      <c r="W1977">
        <v>0</v>
      </c>
      <c r="X1977">
        <v>319.15941327423974</v>
      </c>
      <c r="Y1977">
        <v>0</v>
      </c>
      <c r="Z1977">
        <v>0</v>
      </c>
      <c r="AA1977">
        <v>0</v>
      </c>
      <c r="AB1977">
        <v>18.09772988500119</v>
      </c>
      <c r="AC1977">
        <v>0</v>
      </c>
      <c r="AD1977">
        <v>0</v>
      </c>
      <c r="AE1977">
        <v>337.25714315924091</v>
      </c>
    </row>
    <row r="1978" spans="1:31" x14ac:dyDescent="0.25">
      <c r="A1978">
        <v>2136641</v>
      </c>
      <c r="B1978">
        <v>1</v>
      </c>
      <c r="C1978" t="s">
        <v>80</v>
      </c>
      <c r="D1978" t="s">
        <v>107</v>
      </c>
      <c r="E1978" t="s">
        <v>131</v>
      </c>
      <c r="F1978" t="s">
        <v>5945</v>
      </c>
      <c r="G1978" t="s">
        <v>152</v>
      </c>
      <c r="H1978" t="s">
        <v>134</v>
      </c>
      <c r="I1978" t="s">
        <v>135</v>
      </c>
      <c r="J1978" t="s">
        <v>136</v>
      </c>
      <c r="K1978" t="s">
        <v>137</v>
      </c>
      <c r="L1978" t="s">
        <v>5946</v>
      </c>
      <c r="M1978" t="s">
        <v>5947</v>
      </c>
      <c r="N1978">
        <v>2.7675000000000001</v>
      </c>
      <c r="O1978">
        <v>0</v>
      </c>
      <c r="P1978">
        <v>1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0.28374701317600004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0.28374701317600004</v>
      </c>
    </row>
    <row r="1979" spans="1:31" x14ac:dyDescent="0.25">
      <c r="A1979">
        <v>2136655</v>
      </c>
      <c r="B1979">
        <v>1</v>
      </c>
      <c r="C1979" t="s">
        <v>81</v>
      </c>
      <c r="D1979" t="s">
        <v>128</v>
      </c>
      <c r="E1979" t="s">
        <v>161</v>
      </c>
      <c r="F1979" t="s">
        <v>5948</v>
      </c>
      <c r="G1979" t="s">
        <v>215</v>
      </c>
      <c r="H1979" t="s">
        <v>134</v>
      </c>
      <c r="I1979" t="s">
        <v>135</v>
      </c>
      <c r="J1979" t="s">
        <v>136</v>
      </c>
      <c r="K1979" t="s">
        <v>137</v>
      </c>
      <c r="L1979" t="s">
        <v>5949</v>
      </c>
      <c r="M1979" t="s">
        <v>5950</v>
      </c>
      <c r="N1979">
        <v>2.6572222220000001</v>
      </c>
      <c r="O1979">
        <v>0</v>
      </c>
      <c r="P1979">
        <v>54</v>
      </c>
      <c r="Q1979">
        <v>0</v>
      </c>
      <c r="R1979">
        <v>0</v>
      </c>
      <c r="S1979">
        <v>0</v>
      </c>
      <c r="T1979">
        <v>2</v>
      </c>
      <c r="U1979">
        <v>0</v>
      </c>
      <c r="V1979">
        <v>0</v>
      </c>
      <c r="W1979">
        <v>0</v>
      </c>
      <c r="X1979">
        <v>51.160101538716013</v>
      </c>
      <c r="Y1979">
        <v>0</v>
      </c>
      <c r="Z1979">
        <v>0</v>
      </c>
      <c r="AA1979">
        <v>0</v>
      </c>
      <c r="AB1979">
        <v>7.2976729832819993</v>
      </c>
      <c r="AC1979">
        <v>0</v>
      </c>
      <c r="AD1979">
        <v>0</v>
      </c>
      <c r="AE1979">
        <v>58.457774521998012</v>
      </c>
    </row>
    <row r="1980" spans="1:31" x14ac:dyDescent="0.25">
      <c r="A1980">
        <v>2136306</v>
      </c>
      <c r="B1980">
        <v>1</v>
      </c>
      <c r="C1980" t="s">
        <v>81</v>
      </c>
      <c r="D1980" t="s">
        <v>123</v>
      </c>
      <c r="E1980" t="s">
        <v>196</v>
      </c>
      <c r="F1980" t="s">
        <v>4123</v>
      </c>
      <c r="G1980" t="s">
        <v>142</v>
      </c>
      <c r="H1980" t="s">
        <v>143</v>
      </c>
      <c r="I1980" t="s">
        <v>135</v>
      </c>
      <c r="J1980" t="s">
        <v>136</v>
      </c>
      <c r="K1980" t="s">
        <v>137</v>
      </c>
      <c r="L1980" t="s">
        <v>5951</v>
      </c>
      <c r="M1980" t="s">
        <v>5952</v>
      </c>
      <c r="N1980">
        <v>3.491666666</v>
      </c>
      <c r="O1980">
        <v>0</v>
      </c>
      <c r="P1980">
        <v>0</v>
      </c>
      <c r="Q1980">
        <v>54</v>
      </c>
      <c r="R1980">
        <v>0</v>
      </c>
      <c r="S1980">
        <v>7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39.85504772776352</v>
      </c>
      <c r="Z1980">
        <v>0</v>
      </c>
      <c r="AA1980">
        <v>11.486384737700833</v>
      </c>
      <c r="AB1980">
        <v>0</v>
      </c>
      <c r="AC1980">
        <v>0</v>
      </c>
      <c r="AD1980">
        <v>0</v>
      </c>
      <c r="AE1980">
        <v>51.341432465464351</v>
      </c>
    </row>
    <row r="1981" spans="1:31" x14ac:dyDescent="0.25">
      <c r="A1981">
        <v>2136698</v>
      </c>
      <c r="B1981">
        <v>1</v>
      </c>
      <c r="C1981" t="s">
        <v>80</v>
      </c>
      <c r="D1981" t="s">
        <v>106</v>
      </c>
      <c r="E1981" t="s">
        <v>174</v>
      </c>
      <c r="F1981" t="s">
        <v>5953</v>
      </c>
      <c r="G1981" t="s">
        <v>2524</v>
      </c>
      <c r="H1981" t="s">
        <v>134</v>
      </c>
      <c r="I1981" t="s">
        <v>135</v>
      </c>
      <c r="J1981" t="s">
        <v>136</v>
      </c>
      <c r="K1981" t="s">
        <v>137</v>
      </c>
      <c r="L1981" t="s">
        <v>5954</v>
      </c>
      <c r="M1981" t="s">
        <v>5955</v>
      </c>
      <c r="N1981">
        <v>3.0138888879999999</v>
      </c>
      <c r="O1981">
        <v>0</v>
      </c>
      <c r="P1981">
        <v>0</v>
      </c>
      <c r="Q1981">
        <v>0</v>
      </c>
      <c r="R1981">
        <v>2</v>
      </c>
      <c r="S1981">
        <v>0</v>
      </c>
      <c r="T1981">
        <v>2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3.6311274634080832</v>
      </c>
      <c r="AA1981">
        <v>0</v>
      </c>
      <c r="AB1981">
        <v>6.0410367085317009</v>
      </c>
      <c r="AC1981">
        <v>0</v>
      </c>
      <c r="AD1981">
        <v>0</v>
      </c>
      <c r="AE1981">
        <v>9.6721641719397837</v>
      </c>
    </row>
    <row r="1982" spans="1:31" x14ac:dyDescent="0.25">
      <c r="A1982">
        <v>2136140</v>
      </c>
      <c r="B1982">
        <v>1</v>
      </c>
      <c r="C1982" t="s">
        <v>81</v>
      </c>
      <c r="D1982" t="s">
        <v>114</v>
      </c>
      <c r="E1982" t="s">
        <v>146</v>
      </c>
      <c r="F1982" t="s">
        <v>5956</v>
      </c>
      <c r="G1982" t="s">
        <v>142</v>
      </c>
      <c r="H1982" t="s">
        <v>143</v>
      </c>
      <c r="I1982" t="s">
        <v>148</v>
      </c>
      <c r="J1982" t="s">
        <v>136</v>
      </c>
      <c r="K1982" t="s">
        <v>137</v>
      </c>
      <c r="L1982" t="s">
        <v>5957</v>
      </c>
      <c r="M1982" t="s">
        <v>5958</v>
      </c>
      <c r="N1982">
        <v>5.5555550000000002E-3</v>
      </c>
      <c r="O1982">
        <v>0</v>
      </c>
      <c r="P1982">
        <v>698</v>
      </c>
      <c r="Q1982">
        <v>0</v>
      </c>
      <c r="R1982">
        <v>7</v>
      </c>
      <c r="S1982">
        <v>0</v>
      </c>
      <c r="T1982">
        <v>57</v>
      </c>
      <c r="U1982">
        <v>0</v>
      </c>
      <c r="V1982">
        <v>0</v>
      </c>
      <c r="W1982">
        <v>0</v>
      </c>
      <c r="X1982">
        <v>0.29806179036250013</v>
      </c>
      <c r="Y1982">
        <v>0</v>
      </c>
      <c r="Z1982">
        <v>2.8375304033333333E-4</v>
      </c>
      <c r="AA1982">
        <v>0</v>
      </c>
      <c r="AB1982">
        <v>5.3269282064833376E-2</v>
      </c>
      <c r="AC1982">
        <v>0</v>
      </c>
      <c r="AD1982">
        <v>0</v>
      </c>
      <c r="AE1982">
        <v>0.35161482546766687</v>
      </c>
    </row>
    <row r="1983" spans="1:31" x14ac:dyDescent="0.25">
      <c r="A1983">
        <v>2136681</v>
      </c>
      <c r="B1983">
        <v>1</v>
      </c>
      <c r="C1983" t="s">
        <v>80</v>
      </c>
      <c r="D1983" t="s">
        <v>107</v>
      </c>
      <c r="E1983" t="s">
        <v>131</v>
      </c>
      <c r="F1983" t="s">
        <v>5959</v>
      </c>
      <c r="G1983" t="s">
        <v>300</v>
      </c>
      <c r="H1983" t="s">
        <v>134</v>
      </c>
      <c r="I1983" t="s">
        <v>135</v>
      </c>
      <c r="J1983" t="s">
        <v>3</v>
      </c>
      <c r="K1983" t="s">
        <v>137</v>
      </c>
      <c r="L1983" t="s">
        <v>5960</v>
      </c>
      <c r="M1983" t="s">
        <v>5961</v>
      </c>
      <c r="N1983">
        <v>2.179444444</v>
      </c>
      <c r="O1983">
        <v>0</v>
      </c>
      <c r="P1983">
        <v>1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0.69123375815168342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0.69123375815168342</v>
      </c>
    </row>
    <row r="1984" spans="1:31" x14ac:dyDescent="0.25">
      <c r="A1984">
        <v>2136658</v>
      </c>
      <c r="B1984">
        <v>1</v>
      </c>
      <c r="C1984" t="s">
        <v>80</v>
      </c>
      <c r="D1984" t="s">
        <v>105</v>
      </c>
      <c r="E1984" t="s">
        <v>131</v>
      </c>
      <c r="F1984" t="s">
        <v>5962</v>
      </c>
      <c r="G1984" t="s">
        <v>439</v>
      </c>
      <c r="H1984" t="s">
        <v>134</v>
      </c>
      <c r="I1984" t="s">
        <v>135</v>
      </c>
      <c r="J1984" t="s">
        <v>136</v>
      </c>
      <c r="K1984" t="s">
        <v>137</v>
      </c>
      <c r="L1984" t="s">
        <v>5963</v>
      </c>
      <c r="M1984" t="s">
        <v>5964</v>
      </c>
      <c r="N1984">
        <v>3.1219444439999999</v>
      </c>
      <c r="O1984">
        <v>0</v>
      </c>
      <c r="P1984">
        <v>3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3.9898184364516007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3.9898184364516007</v>
      </c>
    </row>
    <row r="1985" spans="1:31" x14ac:dyDescent="0.25">
      <c r="A1985">
        <v>2136635</v>
      </c>
      <c r="B1985">
        <v>1</v>
      </c>
      <c r="C1985" t="s">
        <v>80</v>
      </c>
      <c r="D1985" t="s">
        <v>83</v>
      </c>
      <c r="E1985" t="s">
        <v>146</v>
      </c>
      <c r="F1985" t="s">
        <v>5965</v>
      </c>
      <c r="G1985" t="s">
        <v>477</v>
      </c>
      <c r="H1985" t="s">
        <v>143</v>
      </c>
      <c r="I1985" t="s">
        <v>135</v>
      </c>
      <c r="J1985" t="s">
        <v>136</v>
      </c>
      <c r="K1985" t="s">
        <v>137</v>
      </c>
      <c r="L1985" t="s">
        <v>5966</v>
      </c>
      <c r="M1985" t="s">
        <v>5967</v>
      </c>
      <c r="N1985">
        <v>0.66055555499999996</v>
      </c>
      <c r="O1985">
        <v>0</v>
      </c>
      <c r="P1985">
        <v>682</v>
      </c>
      <c r="Q1985">
        <v>0</v>
      </c>
      <c r="R1985">
        <v>0</v>
      </c>
      <c r="S1985">
        <v>0</v>
      </c>
      <c r="T1985">
        <v>20</v>
      </c>
      <c r="U1985">
        <v>0</v>
      </c>
      <c r="V1985">
        <v>0</v>
      </c>
      <c r="W1985">
        <v>0</v>
      </c>
      <c r="X1985">
        <v>137.07762919011498</v>
      </c>
      <c r="Y1985">
        <v>0</v>
      </c>
      <c r="Z1985">
        <v>0</v>
      </c>
      <c r="AA1985">
        <v>0</v>
      </c>
      <c r="AB1985">
        <v>8.3908755940125506</v>
      </c>
      <c r="AC1985">
        <v>0</v>
      </c>
      <c r="AD1985">
        <v>0</v>
      </c>
      <c r="AE1985">
        <v>145.46850478412753</v>
      </c>
    </row>
    <row r="1986" spans="1:31" x14ac:dyDescent="0.25">
      <c r="A1986">
        <v>2136240</v>
      </c>
      <c r="B1986">
        <v>1</v>
      </c>
      <c r="C1986" t="s">
        <v>80</v>
      </c>
      <c r="D1986" t="s">
        <v>92</v>
      </c>
      <c r="E1986" t="s">
        <v>206</v>
      </c>
      <c r="F1986" t="s">
        <v>5968</v>
      </c>
      <c r="G1986" t="s">
        <v>246</v>
      </c>
      <c r="H1986" t="s">
        <v>134</v>
      </c>
      <c r="I1986" t="s">
        <v>135</v>
      </c>
      <c r="J1986" t="s">
        <v>136</v>
      </c>
      <c r="K1986" t="s">
        <v>137</v>
      </c>
      <c r="L1986" t="s">
        <v>5969</v>
      </c>
      <c r="M1986" t="s">
        <v>5970</v>
      </c>
      <c r="N1986">
        <v>1.596666666</v>
      </c>
      <c r="O1986">
        <v>0</v>
      </c>
      <c r="P1986">
        <v>29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9.113672048617742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9.113672048617742</v>
      </c>
    </row>
    <row r="1987" spans="1:31" x14ac:dyDescent="0.25">
      <c r="A1987">
        <v>2136675</v>
      </c>
      <c r="B1987">
        <v>1</v>
      </c>
      <c r="C1987" t="s">
        <v>80</v>
      </c>
      <c r="D1987" t="s">
        <v>90</v>
      </c>
      <c r="E1987" t="s">
        <v>174</v>
      </c>
      <c r="F1987" t="s">
        <v>5971</v>
      </c>
      <c r="G1987" t="s">
        <v>187</v>
      </c>
      <c r="H1987" t="s">
        <v>134</v>
      </c>
      <c r="I1987" t="s">
        <v>135</v>
      </c>
      <c r="J1987" t="s">
        <v>136</v>
      </c>
      <c r="K1987" t="s">
        <v>137</v>
      </c>
      <c r="L1987" t="s">
        <v>5972</v>
      </c>
      <c r="M1987" t="s">
        <v>5973</v>
      </c>
      <c r="N1987">
        <v>1.526944444</v>
      </c>
      <c r="O1987">
        <v>0</v>
      </c>
      <c r="P1987">
        <v>116</v>
      </c>
      <c r="Q1987">
        <v>0</v>
      </c>
      <c r="R1987">
        <v>0</v>
      </c>
      <c r="S1987">
        <v>0</v>
      </c>
      <c r="T1987">
        <v>8</v>
      </c>
      <c r="U1987">
        <v>0</v>
      </c>
      <c r="V1987">
        <v>0</v>
      </c>
      <c r="W1987">
        <v>0</v>
      </c>
      <c r="X1987">
        <v>40.269943601901801</v>
      </c>
      <c r="Y1987">
        <v>0</v>
      </c>
      <c r="Z1987">
        <v>0</v>
      </c>
      <c r="AA1987">
        <v>0</v>
      </c>
      <c r="AB1987">
        <v>3.1118165650986334</v>
      </c>
      <c r="AC1987">
        <v>0</v>
      </c>
      <c r="AD1987">
        <v>0</v>
      </c>
      <c r="AE1987">
        <v>43.381760167000436</v>
      </c>
    </row>
    <row r="1988" spans="1:31" x14ac:dyDescent="0.25">
      <c r="A1988">
        <v>2136432</v>
      </c>
      <c r="B1988">
        <v>1</v>
      </c>
      <c r="C1988" t="s">
        <v>80</v>
      </c>
      <c r="D1988" t="s">
        <v>96</v>
      </c>
      <c r="E1988" t="s">
        <v>131</v>
      </c>
      <c r="F1988" t="s">
        <v>5974</v>
      </c>
      <c r="G1988" t="s">
        <v>171</v>
      </c>
      <c r="H1988" t="s">
        <v>134</v>
      </c>
      <c r="I1988" t="s">
        <v>135</v>
      </c>
      <c r="J1988" t="s">
        <v>136</v>
      </c>
      <c r="K1988" t="s">
        <v>137</v>
      </c>
      <c r="L1988" t="s">
        <v>5975</v>
      </c>
      <c r="M1988" t="s">
        <v>5976</v>
      </c>
      <c r="N1988">
        <v>5.9938888879999999</v>
      </c>
      <c r="O1988">
        <v>0</v>
      </c>
      <c r="P1988">
        <v>1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0.40046748808809174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0.40046748808809174</v>
      </c>
    </row>
    <row r="1989" spans="1:31" x14ac:dyDescent="0.25">
      <c r="A1989">
        <v>2136134</v>
      </c>
      <c r="B1989">
        <v>1</v>
      </c>
      <c r="C1989" t="s">
        <v>81</v>
      </c>
      <c r="D1989" t="s">
        <v>128</v>
      </c>
      <c r="E1989" t="s">
        <v>206</v>
      </c>
      <c r="F1989" t="s">
        <v>5977</v>
      </c>
      <c r="G1989" t="s">
        <v>246</v>
      </c>
      <c r="H1989" t="s">
        <v>134</v>
      </c>
      <c r="I1989" t="s">
        <v>135</v>
      </c>
      <c r="J1989" t="s">
        <v>136</v>
      </c>
      <c r="K1989" t="s">
        <v>137</v>
      </c>
      <c r="L1989" t="s">
        <v>5978</v>
      </c>
      <c r="M1989" t="s">
        <v>5979</v>
      </c>
      <c r="N1989">
        <v>4.6102777770000003</v>
      </c>
      <c r="O1989">
        <v>0</v>
      </c>
      <c r="P1989">
        <v>20</v>
      </c>
      <c r="Q1989">
        <v>0</v>
      </c>
      <c r="R1989">
        <v>0</v>
      </c>
      <c r="S1989">
        <v>0</v>
      </c>
      <c r="T1989">
        <v>2</v>
      </c>
      <c r="U1989">
        <v>0</v>
      </c>
      <c r="V1989">
        <v>0</v>
      </c>
      <c r="W1989">
        <v>0</v>
      </c>
      <c r="X1989">
        <v>12.950150578637775</v>
      </c>
      <c r="Y1989">
        <v>0</v>
      </c>
      <c r="Z1989">
        <v>0</v>
      </c>
      <c r="AA1989">
        <v>0</v>
      </c>
      <c r="AB1989">
        <v>8.0100661543990004</v>
      </c>
      <c r="AC1989">
        <v>0</v>
      </c>
      <c r="AD1989">
        <v>0</v>
      </c>
      <c r="AE1989">
        <v>20.960216733036773</v>
      </c>
    </row>
    <row r="1990" spans="1:31" x14ac:dyDescent="0.25">
      <c r="A1990">
        <v>2136197</v>
      </c>
      <c r="B1990">
        <v>1</v>
      </c>
      <c r="C1990" t="s">
        <v>81</v>
      </c>
      <c r="D1990" t="s">
        <v>112</v>
      </c>
      <c r="E1990" t="s">
        <v>196</v>
      </c>
      <c r="F1990" t="s">
        <v>5980</v>
      </c>
      <c r="G1990" t="s">
        <v>235</v>
      </c>
      <c r="H1990" t="s">
        <v>143</v>
      </c>
      <c r="I1990" t="s">
        <v>135</v>
      </c>
      <c r="J1990" t="s">
        <v>136</v>
      </c>
      <c r="K1990" t="s">
        <v>236</v>
      </c>
      <c r="L1990" t="s">
        <v>5981</v>
      </c>
      <c r="M1990" t="s">
        <v>5982</v>
      </c>
      <c r="N1990">
        <v>8.2058333329999993</v>
      </c>
      <c r="O1990">
        <v>0</v>
      </c>
      <c r="P1990">
        <v>1397</v>
      </c>
      <c r="Q1990">
        <v>198</v>
      </c>
      <c r="R1990">
        <v>59</v>
      </c>
      <c r="S1990">
        <v>16</v>
      </c>
      <c r="T1990">
        <v>123</v>
      </c>
      <c r="U1990">
        <v>3</v>
      </c>
      <c r="V1990">
        <v>1</v>
      </c>
      <c r="W1990">
        <v>0</v>
      </c>
      <c r="X1990">
        <v>1757.8525462656091</v>
      </c>
      <c r="Y1990">
        <v>536.83211155138781</v>
      </c>
      <c r="Z1990">
        <v>664.47527575291406</v>
      </c>
      <c r="AA1990">
        <v>420.75216493851843</v>
      </c>
      <c r="AB1990">
        <v>321.40605205491181</v>
      </c>
      <c r="AC1990">
        <v>1655.0686215723836</v>
      </c>
      <c r="AD1990">
        <v>1.1968199386666668E-3</v>
      </c>
      <c r="AE1990">
        <v>5356.3879689556643</v>
      </c>
    </row>
    <row r="1991" spans="1:31" x14ac:dyDescent="0.25">
      <c r="A1991">
        <v>2136223</v>
      </c>
      <c r="B1991">
        <v>1</v>
      </c>
      <c r="C1991" t="s">
        <v>80</v>
      </c>
      <c r="D1991" t="s">
        <v>93</v>
      </c>
      <c r="E1991" t="s">
        <v>146</v>
      </c>
      <c r="F1991" t="s">
        <v>5983</v>
      </c>
      <c r="G1991" t="s">
        <v>167</v>
      </c>
      <c r="H1991" t="s">
        <v>143</v>
      </c>
      <c r="I1991" t="s">
        <v>135</v>
      </c>
      <c r="J1991" t="s">
        <v>136</v>
      </c>
      <c r="K1991" t="s">
        <v>137</v>
      </c>
      <c r="L1991" t="s">
        <v>5984</v>
      </c>
      <c r="M1991" t="s">
        <v>5985</v>
      </c>
      <c r="N1991">
        <v>0.66694444399999997</v>
      </c>
      <c r="O1991">
        <v>0</v>
      </c>
      <c r="P1991">
        <v>101</v>
      </c>
      <c r="Q1991">
        <v>0</v>
      </c>
      <c r="R1991">
        <v>2</v>
      </c>
      <c r="S1991">
        <v>0</v>
      </c>
      <c r="T1991">
        <v>10</v>
      </c>
      <c r="U1991">
        <v>0</v>
      </c>
      <c r="V1991">
        <v>0</v>
      </c>
      <c r="W1991">
        <v>0</v>
      </c>
      <c r="X1991">
        <v>11.682743367745802</v>
      </c>
      <c r="Y1991">
        <v>0</v>
      </c>
      <c r="Z1991">
        <v>0.37711650290100007</v>
      </c>
      <c r="AA1991">
        <v>0</v>
      </c>
      <c r="AB1991">
        <v>1.6826562698517002</v>
      </c>
      <c r="AC1991">
        <v>0</v>
      </c>
      <c r="AD1991">
        <v>0</v>
      </c>
      <c r="AE1991">
        <v>13.742516140498502</v>
      </c>
    </row>
    <row r="1992" spans="1:31" x14ac:dyDescent="0.25">
      <c r="A1992">
        <v>2136409</v>
      </c>
      <c r="B1992">
        <v>1</v>
      </c>
      <c r="C1992" t="s">
        <v>80</v>
      </c>
      <c r="D1992" t="s">
        <v>83</v>
      </c>
      <c r="E1992" t="s">
        <v>174</v>
      </c>
      <c r="F1992" t="s">
        <v>5986</v>
      </c>
      <c r="G1992" t="s">
        <v>187</v>
      </c>
      <c r="H1992" t="s">
        <v>134</v>
      </c>
      <c r="I1992" t="s">
        <v>135</v>
      </c>
      <c r="J1992" t="s">
        <v>136</v>
      </c>
      <c r="K1992" t="s">
        <v>137</v>
      </c>
      <c r="L1992" t="s">
        <v>5987</v>
      </c>
      <c r="M1992" t="s">
        <v>5988</v>
      </c>
      <c r="N1992">
        <v>0.98888888799999997</v>
      </c>
      <c r="O1992">
        <v>0</v>
      </c>
      <c r="P1992">
        <v>54</v>
      </c>
      <c r="Q1992">
        <v>0</v>
      </c>
      <c r="R1992">
        <v>4</v>
      </c>
      <c r="S1992">
        <v>0</v>
      </c>
      <c r="T1992">
        <v>5</v>
      </c>
      <c r="U1992">
        <v>0</v>
      </c>
      <c r="V1992">
        <v>0</v>
      </c>
      <c r="W1992">
        <v>0</v>
      </c>
      <c r="X1992">
        <v>7.6620819875312005</v>
      </c>
      <c r="Y1992">
        <v>0</v>
      </c>
      <c r="Z1992">
        <v>1.6637026304274749</v>
      </c>
      <c r="AA1992">
        <v>0</v>
      </c>
      <c r="AB1992">
        <v>6.1065131220067341</v>
      </c>
      <c r="AC1992">
        <v>0</v>
      </c>
      <c r="AD1992">
        <v>0</v>
      </c>
      <c r="AE1992">
        <v>15.43229773996541</v>
      </c>
    </row>
    <row r="1993" spans="1:31" x14ac:dyDescent="0.25">
      <c r="A1993">
        <v>2136266</v>
      </c>
      <c r="B1993">
        <v>1</v>
      </c>
      <c r="C1993" t="s">
        <v>80</v>
      </c>
      <c r="D1993" t="s">
        <v>106</v>
      </c>
      <c r="E1993" t="s">
        <v>161</v>
      </c>
      <c r="F1993" t="s">
        <v>5989</v>
      </c>
      <c r="G1993" t="s">
        <v>538</v>
      </c>
      <c r="H1993" t="s">
        <v>143</v>
      </c>
      <c r="I1993" t="s">
        <v>135</v>
      </c>
      <c r="J1993" t="s">
        <v>136</v>
      </c>
      <c r="K1993" t="s">
        <v>236</v>
      </c>
      <c r="L1993" t="s">
        <v>5990</v>
      </c>
      <c r="M1993" t="s">
        <v>5991</v>
      </c>
      <c r="N1993">
        <v>7.4977063880000001</v>
      </c>
      <c r="O1993">
        <v>0</v>
      </c>
      <c r="P1993">
        <v>115</v>
      </c>
      <c r="Q1993">
        <v>0</v>
      </c>
      <c r="R1993">
        <v>18</v>
      </c>
      <c r="S1993">
        <v>0</v>
      </c>
      <c r="T1993">
        <v>11</v>
      </c>
      <c r="U1993">
        <v>0</v>
      </c>
      <c r="V1993">
        <v>0</v>
      </c>
      <c r="W1993">
        <v>0</v>
      </c>
      <c r="X1993">
        <v>167.69789150447184</v>
      </c>
      <c r="Y1993">
        <v>0</v>
      </c>
      <c r="Z1993">
        <v>53.837857614278619</v>
      </c>
      <c r="AA1993">
        <v>0</v>
      </c>
      <c r="AB1993">
        <v>30.434503145214496</v>
      </c>
      <c r="AC1993">
        <v>0</v>
      </c>
      <c r="AD1993">
        <v>0</v>
      </c>
      <c r="AE1993">
        <v>251.97025226396497</v>
      </c>
    </row>
    <row r="1994" spans="1:31" x14ac:dyDescent="0.25">
      <c r="A1994">
        <v>2136389</v>
      </c>
      <c r="B1994">
        <v>1</v>
      </c>
      <c r="C1994" t="s">
        <v>81</v>
      </c>
      <c r="D1994" t="s">
        <v>127</v>
      </c>
      <c r="E1994" t="s">
        <v>146</v>
      </c>
      <c r="F1994" t="s">
        <v>5992</v>
      </c>
      <c r="G1994" t="s">
        <v>300</v>
      </c>
      <c r="H1994" t="s">
        <v>143</v>
      </c>
      <c r="I1994" t="s">
        <v>135</v>
      </c>
      <c r="J1994" t="s">
        <v>3</v>
      </c>
      <c r="K1994" t="s">
        <v>137</v>
      </c>
      <c r="L1994" t="s">
        <v>5993</v>
      </c>
      <c r="M1994" t="s">
        <v>5994</v>
      </c>
      <c r="N1994">
        <v>1.7497222219999999</v>
      </c>
      <c r="O1994">
        <v>0</v>
      </c>
      <c r="P1994">
        <v>495</v>
      </c>
      <c r="Q1994">
        <v>0</v>
      </c>
      <c r="R1994">
        <v>0</v>
      </c>
      <c r="S1994">
        <v>0</v>
      </c>
      <c r="T1994">
        <v>409</v>
      </c>
      <c r="U1994">
        <v>0</v>
      </c>
      <c r="V1994">
        <v>0</v>
      </c>
      <c r="W1994">
        <v>0</v>
      </c>
      <c r="X1994">
        <v>161.69739105507958</v>
      </c>
      <c r="Y1994">
        <v>0</v>
      </c>
      <c r="Z1994">
        <v>0</v>
      </c>
      <c r="AA1994">
        <v>0</v>
      </c>
      <c r="AB1994">
        <v>512.18394367805865</v>
      </c>
      <c r="AC1994">
        <v>0</v>
      </c>
      <c r="AD1994">
        <v>0</v>
      </c>
      <c r="AE1994">
        <v>673.88133473313826</v>
      </c>
    </row>
    <row r="1995" spans="1:31" x14ac:dyDescent="0.25">
      <c r="A1995">
        <v>2136366</v>
      </c>
      <c r="B1995">
        <v>1</v>
      </c>
      <c r="C1995" t="s">
        <v>81</v>
      </c>
      <c r="D1995" t="s">
        <v>118</v>
      </c>
      <c r="E1995" t="s">
        <v>146</v>
      </c>
      <c r="F1995" t="s">
        <v>5995</v>
      </c>
      <c r="G1995" t="s">
        <v>167</v>
      </c>
      <c r="H1995" t="s">
        <v>143</v>
      </c>
      <c r="I1995" t="s">
        <v>135</v>
      </c>
      <c r="J1995" t="s">
        <v>136</v>
      </c>
      <c r="K1995" t="s">
        <v>137</v>
      </c>
      <c r="L1995" t="s">
        <v>5996</v>
      </c>
      <c r="M1995" t="s">
        <v>5997</v>
      </c>
      <c r="N1995">
        <v>1.513055555</v>
      </c>
      <c r="O1995">
        <v>0</v>
      </c>
      <c r="P1995">
        <v>97</v>
      </c>
      <c r="Q1995">
        <v>0</v>
      </c>
      <c r="R1995">
        <v>2</v>
      </c>
      <c r="S1995">
        <v>0</v>
      </c>
      <c r="T1995">
        <v>5</v>
      </c>
      <c r="U1995">
        <v>0</v>
      </c>
      <c r="V1995">
        <v>0</v>
      </c>
      <c r="W1995">
        <v>0</v>
      </c>
      <c r="X1995">
        <v>25.820946825477293</v>
      </c>
      <c r="Y1995">
        <v>0</v>
      </c>
      <c r="Z1995">
        <v>1.56802037125E-2</v>
      </c>
      <c r="AA1995">
        <v>0</v>
      </c>
      <c r="AB1995">
        <v>2.4810713107518332</v>
      </c>
      <c r="AC1995">
        <v>0</v>
      </c>
      <c r="AD1995">
        <v>0</v>
      </c>
      <c r="AE1995">
        <v>28.317698339941625</v>
      </c>
    </row>
    <row r="1996" spans="1:31" x14ac:dyDescent="0.25">
      <c r="A1996">
        <v>2136346</v>
      </c>
      <c r="B1996">
        <v>1</v>
      </c>
      <c r="C1996" t="s">
        <v>81</v>
      </c>
      <c r="D1996" t="s">
        <v>112</v>
      </c>
      <c r="E1996" t="s">
        <v>140</v>
      </c>
      <c r="F1996" t="s">
        <v>5998</v>
      </c>
      <c r="G1996" t="s">
        <v>142</v>
      </c>
      <c r="H1996" t="s">
        <v>143</v>
      </c>
      <c r="I1996" t="s">
        <v>135</v>
      </c>
      <c r="J1996" t="s">
        <v>136</v>
      </c>
      <c r="K1996" t="s">
        <v>137</v>
      </c>
      <c r="L1996" t="s">
        <v>5999</v>
      </c>
      <c r="M1996" t="s">
        <v>6000</v>
      </c>
      <c r="N1996">
        <v>8.0555555000000001E-2</v>
      </c>
      <c r="O1996">
        <v>0</v>
      </c>
      <c r="P1996">
        <v>828</v>
      </c>
      <c r="Q1996">
        <v>2</v>
      </c>
      <c r="R1996">
        <v>57</v>
      </c>
      <c r="S1996">
        <v>4</v>
      </c>
      <c r="T1996">
        <v>28</v>
      </c>
      <c r="U1996">
        <v>0</v>
      </c>
      <c r="V1996">
        <v>0</v>
      </c>
      <c r="W1996">
        <v>0</v>
      </c>
      <c r="X1996">
        <v>4.8933754906142539</v>
      </c>
      <c r="Y1996">
        <v>0.69767889317925003</v>
      </c>
      <c r="Z1996">
        <v>0.24365159040791678</v>
      </c>
      <c r="AA1996">
        <v>0.71453155509866684</v>
      </c>
      <c r="AB1996">
        <v>0.66254344650350006</v>
      </c>
      <c r="AC1996">
        <v>0</v>
      </c>
      <c r="AD1996">
        <v>0</v>
      </c>
      <c r="AE1996">
        <v>7.2117809758035882</v>
      </c>
    </row>
    <row r="1997" spans="1:31" x14ac:dyDescent="0.25">
      <c r="A1997">
        <v>2136203</v>
      </c>
      <c r="B1997">
        <v>1</v>
      </c>
      <c r="C1997" t="s">
        <v>80</v>
      </c>
      <c r="D1997" t="s">
        <v>97</v>
      </c>
      <c r="E1997" t="s">
        <v>140</v>
      </c>
      <c r="F1997" t="s">
        <v>6001</v>
      </c>
      <c r="G1997" t="s">
        <v>226</v>
      </c>
      <c r="H1997" t="s">
        <v>143</v>
      </c>
      <c r="I1997" t="s">
        <v>148</v>
      </c>
      <c r="J1997" t="s">
        <v>136</v>
      </c>
      <c r="K1997" t="s">
        <v>236</v>
      </c>
      <c r="L1997" t="s">
        <v>6002</v>
      </c>
      <c r="M1997" t="s">
        <v>6003</v>
      </c>
      <c r="N1997">
        <v>3.9444444000000002E-2</v>
      </c>
      <c r="O1997">
        <v>7</v>
      </c>
      <c r="P1997">
        <v>701</v>
      </c>
      <c r="Q1997">
        <v>7</v>
      </c>
      <c r="R1997">
        <v>78</v>
      </c>
      <c r="S1997">
        <v>20</v>
      </c>
      <c r="T1997">
        <v>83</v>
      </c>
      <c r="U1997">
        <v>1</v>
      </c>
      <c r="V1997">
        <v>0</v>
      </c>
      <c r="W1997">
        <v>34.302100884748661</v>
      </c>
      <c r="X1997">
        <v>10.478586995508097</v>
      </c>
      <c r="Y1997">
        <v>14.362633082691135</v>
      </c>
      <c r="Z1997">
        <v>0.70518154856990023</v>
      </c>
      <c r="AA1997">
        <v>11.919234995726022</v>
      </c>
      <c r="AB1997">
        <v>5.2926183333148673</v>
      </c>
      <c r="AC1997">
        <v>0</v>
      </c>
      <c r="AD1997">
        <v>0</v>
      </c>
      <c r="AE1997">
        <v>77.060355840558685</v>
      </c>
    </row>
    <row r="1998" spans="1:31" x14ac:dyDescent="0.25">
      <c r="A1998">
        <v>2136684</v>
      </c>
      <c r="B1998">
        <v>1</v>
      </c>
      <c r="C1998" t="s">
        <v>80</v>
      </c>
      <c r="D1998" t="s">
        <v>96</v>
      </c>
      <c r="E1998" t="s">
        <v>206</v>
      </c>
      <c r="F1998" t="s">
        <v>6004</v>
      </c>
      <c r="G1998" t="s">
        <v>246</v>
      </c>
      <c r="H1998" t="s">
        <v>134</v>
      </c>
      <c r="I1998" t="s">
        <v>135</v>
      </c>
      <c r="J1998" t="s">
        <v>136</v>
      </c>
      <c r="K1998" t="s">
        <v>137</v>
      </c>
      <c r="L1998" t="s">
        <v>6005</v>
      </c>
      <c r="M1998" t="s">
        <v>6006</v>
      </c>
      <c r="N1998">
        <v>0.946944444</v>
      </c>
      <c r="O1998">
        <v>0</v>
      </c>
      <c r="P1998">
        <v>9</v>
      </c>
      <c r="Q1998">
        <v>0</v>
      </c>
      <c r="R1998">
        <v>0</v>
      </c>
      <c r="S1998">
        <v>0</v>
      </c>
      <c r="T1998">
        <v>1</v>
      </c>
      <c r="U1998">
        <v>0</v>
      </c>
      <c r="V1998">
        <v>0</v>
      </c>
      <c r="W1998">
        <v>0</v>
      </c>
      <c r="X1998">
        <v>3.2694893722007996</v>
      </c>
      <c r="Y1998">
        <v>0</v>
      </c>
      <c r="Z1998">
        <v>0</v>
      </c>
      <c r="AA1998">
        <v>0</v>
      </c>
      <c r="AB1998">
        <v>3.0418212377175E-2</v>
      </c>
      <c r="AC1998">
        <v>0</v>
      </c>
      <c r="AD1998">
        <v>0</v>
      </c>
      <c r="AE1998">
        <v>3.2999075845779746</v>
      </c>
    </row>
    <row r="1999" spans="1:31" x14ac:dyDescent="0.25">
      <c r="A1999">
        <v>2136544</v>
      </c>
      <c r="B1999">
        <v>1</v>
      </c>
      <c r="C1999" t="s">
        <v>80</v>
      </c>
      <c r="D1999" t="s">
        <v>92</v>
      </c>
      <c r="E1999" t="s">
        <v>131</v>
      </c>
      <c r="F1999" t="s">
        <v>6007</v>
      </c>
      <c r="G1999" t="s">
        <v>133</v>
      </c>
      <c r="H1999" t="s">
        <v>134</v>
      </c>
      <c r="I1999" t="s">
        <v>135</v>
      </c>
      <c r="J1999" t="s">
        <v>136</v>
      </c>
      <c r="K1999" t="s">
        <v>137</v>
      </c>
      <c r="L1999" t="s">
        <v>6008</v>
      </c>
      <c r="M1999" t="s">
        <v>6009</v>
      </c>
      <c r="N1999">
        <v>1.8972222219999999</v>
      </c>
      <c r="O1999">
        <v>0</v>
      </c>
      <c r="P1999">
        <v>1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1.2141270335505168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1.2141270335505168</v>
      </c>
    </row>
    <row r="2000" spans="1:31" x14ac:dyDescent="0.25">
      <c r="A2000">
        <v>2136189</v>
      </c>
      <c r="B2000">
        <v>1</v>
      </c>
      <c r="C2000" t="s">
        <v>81</v>
      </c>
      <c r="D2000" t="s">
        <v>122</v>
      </c>
      <c r="E2000" t="s">
        <v>161</v>
      </c>
      <c r="F2000" t="s">
        <v>6010</v>
      </c>
      <c r="G2000" t="s">
        <v>538</v>
      </c>
      <c r="H2000" t="s">
        <v>134</v>
      </c>
      <c r="I2000" t="s">
        <v>135</v>
      </c>
      <c r="J2000" t="s">
        <v>136</v>
      </c>
      <c r="K2000" t="s">
        <v>236</v>
      </c>
      <c r="L2000" t="s">
        <v>6011</v>
      </c>
      <c r="M2000" t="s">
        <v>6012</v>
      </c>
      <c r="N2000">
        <v>3.5222833329999998</v>
      </c>
      <c r="O2000">
        <v>0</v>
      </c>
      <c r="P2000">
        <v>897</v>
      </c>
      <c r="Q2000">
        <v>0</v>
      </c>
      <c r="R2000">
        <v>0</v>
      </c>
      <c r="S2000">
        <v>0</v>
      </c>
      <c r="T2000">
        <v>42</v>
      </c>
      <c r="U2000">
        <v>0</v>
      </c>
      <c r="V2000">
        <v>0</v>
      </c>
      <c r="W2000">
        <v>0</v>
      </c>
      <c r="X2000">
        <v>661.2720324187751</v>
      </c>
      <c r="Y2000">
        <v>0</v>
      </c>
      <c r="Z2000">
        <v>0</v>
      </c>
      <c r="AA2000">
        <v>0</v>
      </c>
      <c r="AB2000">
        <v>82.395242910996373</v>
      </c>
      <c r="AC2000">
        <v>0</v>
      </c>
      <c r="AD2000">
        <v>0</v>
      </c>
      <c r="AE2000">
        <v>743.66727532977143</v>
      </c>
    </row>
    <row r="2001" spans="1:31" x14ac:dyDescent="0.25">
      <c r="A2001">
        <v>2136335</v>
      </c>
      <c r="B2001">
        <v>1</v>
      </c>
      <c r="C2001" t="s">
        <v>80</v>
      </c>
      <c r="D2001" t="s">
        <v>106</v>
      </c>
      <c r="E2001" t="s">
        <v>196</v>
      </c>
      <c r="F2001" t="s">
        <v>6013</v>
      </c>
      <c r="G2001" t="s">
        <v>538</v>
      </c>
      <c r="H2001" t="s">
        <v>143</v>
      </c>
      <c r="I2001" t="s">
        <v>135</v>
      </c>
      <c r="J2001" t="s">
        <v>136</v>
      </c>
      <c r="K2001" t="s">
        <v>236</v>
      </c>
      <c r="L2001" t="s">
        <v>6014</v>
      </c>
      <c r="M2001" t="s">
        <v>6015</v>
      </c>
      <c r="N2001">
        <v>6.0243500000000001</v>
      </c>
      <c r="O2001">
        <v>2</v>
      </c>
      <c r="P2001">
        <v>692</v>
      </c>
      <c r="Q2001">
        <v>85</v>
      </c>
      <c r="R2001">
        <v>143</v>
      </c>
      <c r="S2001">
        <v>7</v>
      </c>
      <c r="T2001">
        <v>87</v>
      </c>
      <c r="U2001">
        <v>1</v>
      </c>
      <c r="V2001">
        <v>0</v>
      </c>
      <c r="W2001">
        <v>3.0856404436750005</v>
      </c>
      <c r="X2001">
        <v>821.13129106311919</v>
      </c>
      <c r="Y2001">
        <v>464.57204671467593</v>
      </c>
      <c r="Z2001">
        <v>219.15331496277054</v>
      </c>
      <c r="AA2001">
        <v>54.548094694191015</v>
      </c>
      <c r="AB2001">
        <v>297.47666407880575</v>
      </c>
      <c r="AC2001">
        <v>57.662797551231264</v>
      </c>
      <c r="AD2001">
        <v>0</v>
      </c>
      <c r="AE2001">
        <v>1917.6298495084686</v>
      </c>
    </row>
    <row r="2002" spans="1:31" x14ac:dyDescent="0.25">
      <c r="A2002">
        <v>2136667</v>
      </c>
      <c r="B2002">
        <v>1</v>
      </c>
      <c r="C2002" t="s">
        <v>81</v>
      </c>
      <c r="D2002" t="s">
        <v>114</v>
      </c>
      <c r="E2002" t="s">
        <v>146</v>
      </c>
      <c r="F2002" t="s">
        <v>6016</v>
      </c>
      <c r="G2002" t="s">
        <v>167</v>
      </c>
      <c r="H2002" t="s">
        <v>143</v>
      </c>
      <c r="I2002" t="s">
        <v>135</v>
      </c>
      <c r="J2002" t="s">
        <v>136</v>
      </c>
      <c r="K2002" t="s">
        <v>137</v>
      </c>
      <c r="L2002" t="s">
        <v>6017</v>
      </c>
      <c r="M2002" t="s">
        <v>6018</v>
      </c>
      <c r="N2002">
        <v>3.0866666660000002</v>
      </c>
      <c r="O2002">
        <v>0</v>
      </c>
      <c r="P2002">
        <v>236</v>
      </c>
      <c r="Q2002">
        <v>0</v>
      </c>
      <c r="R2002">
        <v>1</v>
      </c>
      <c r="S2002">
        <v>0</v>
      </c>
      <c r="T2002">
        <v>11</v>
      </c>
      <c r="U2002">
        <v>0</v>
      </c>
      <c r="V2002">
        <v>0</v>
      </c>
      <c r="W2002">
        <v>0</v>
      </c>
      <c r="X2002">
        <v>53.109560926485642</v>
      </c>
      <c r="Y2002">
        <v>0</v>
      </c>
      <c r="Z2002">
        <v>0.10976563834216667</v>
      </c>
      <c r="AA2002">
        <v>0</v>
      </c>
      <c r="AB2002">
        <v>10.933246374523256</v>
      </c>
      <c r="AC2002">
        <v>0</v>
      </c>
      <c r="AD2002">
        <v>0</v>
      </c>
      <c r="AE2002">
        <v>64.15257293935106</v>
      </c>
    </row>
    <row r="2003" spans="1:31" x14ac:dyDescent="0.25">
      <c r="A2003">
        <v>2136621</v>
      </c>
      <c r="B2003">
        <v>1</v>
      </c>
      <c r="C2003" t="s">
        <v>81</v>
      </c>
      <c r="D2003" t="s">
        <v>112</v>
      </c>
      <c r="E2003" t="s">
        <v>140</v>
      </c>
      <c r="F2003" t="s">
        <v>6019</v>
      </c>
      <c r="G2003" t="s">
        <v>142</v>
      </c>
      <c r="H2003" t="s">
        <v>143</v>
      </c>
      <c r="I2003" t="s">
        <v>135</v>
      </c>
      <c r="J2003" t="s">
        <v>136</v>
      </c>
      <c r="K2003" t="s">
        <v>137</v>
      </c>
      <c r="L2003" t="s">
        <v>6020</v>
      </c>
      <c r="M2003" t="s">
        <v>6021</v>
      </c>
      <c r="N2003">
        <v>0.19888888800000001</v>
      </c>
      <c r="O2003">
        <v>0</v>
      </c>
      <c r="P2003">
        <v>193</v>
      </c>
      <c r="Q2003">
        <v>125</v>
      </c>
      <c r="R2003">
        <v>211</v>
      </c>
      <c r="S2003">
        <v>24</v>
      </c>
      <c r="T2003">
        <v>21</v>
      </c>
      <c r="U2003">
        <v>6</v>
      </c>
      <c r="V2003">
        <v>0</v>
      </c>
      <c r="W2003">
        <v>0</v>
      </c>
      <c r="X2003">
        <v>6.1397612940869353</v>
      </c>
      <c r="Y2003">
        <v>25.408491658500253</v>
      </c>
      <c r="Z2003">
        <v>19.966571795084718</v>
      </c>
      <c r="AA2003">
        <v>34.577058522952782</v>
      </c>
      <c r="AB2003">
        <v>3.6667278979794671</v>
      </c>
      <c r="AC2003">
        <v>42.05406586352133</v>
      </c>
      <c r="AD2003">
        <v>0</v>
      </c>
      <c r="AE2003">
        <v>131.81267703212549</v>
      </c>
    </row>
    <row r="2004" spans="1:31" x14ac:dyDescent="0.25">
      <c r="A2004">
        <v>2136475</v>
      </c>
      <c r="B2004">
        <v>1</v>
      </c>
      <c r="C2004" t="s">
        <v>81</v>
      </c>
      <c r="D2004" t="s">
        <v>127</v>
      </c>
      <c r="E2004" t="s">
        <v>146</v>
      </c>
      <c r="F2004" t="s">
        <v>6022</v>
      </c>
      <c r="G2004" t="s">
        <v>226</v>
      </c>
      <c r="H2004" t="s">
        <v>143</v>
      </c>
      <c r="I2004" t="s">
        <v>135</v>
      </c>
      <c r="J2004" t="s">
        <v>136</v>
      </c>
      <c r="K2004" t="s">
        <v>137</v>
      </c>
      <c r="L2004" t="s">
        <v>6023</v>
      </c>
      <c r="M2004" t="s">
        <v>6024</v>
      </c>
      <c r="N2004">
        <v>1.024444444</v>
      </c>
      <c r="O2004">
        <v>0</v>
      </c>
      <c r="P2004">
        <v>1063</v>
      </c>
      <c r="Q2004">
        <v>127</v>
      </c>
      <c r="R2004">
        <v>77</v>
      </c>
      <c r="S2004">
        <v>7</v>
      </c>
      <c r="T2004">
        <v>102</v>
      </c>
      <c r="U2004">
        <v>2</v>
      </c>
      <c r="V2004">
        <v>0</v>
      </c>
      <c r="W2004">
        <v>0</v>
      </c>
      <c r="X2004">
        <v>191.86101480151362</v>
      </c>
      <c r="Y2004">
        <v>59.857715993555288</v>
      </c>
      <c r="Z2004">
        <v>20.630064239244</v>
      </c>
      <c r="AA2004">
        <v>46.115222778562533</v>
      </c>
      <c r="AB2004">
        <v>54.733656137972822</v>
      </c>
      <c r="AC2004">
        <v>216.30701305413203</v>
      </c>
      <c r="AD2004">
        <v>0</v>
      </c>
      <c r="AE2004">
        <v>589.50468700498027</v>
      </c>
    </row>
    <row r="2005" spans="1:31" x14ac:dyDescent="0.25">
      <c r="A2005">
        <v>2136229</v>
      </c>
      <c r="B2005">
        <v>1</v>
      </c>
      <c r="C2005" t="s">
        <v>80</v>
      </c>
      <c r="D2005" t="s">
        <v>97</v>
      </c>
      <c r="E2005" t="s">
        <v>146</v>
      </c>
      <c r="F2005" t="s">
        <v>6025</v>
      </c>
      <c r="G2005" t="s">
        <v>538</v>
      </c>
      <c r="H2005" t="s">
        <v>143</v>
      </c>
      <c r="I2005" t="s">
        <v>135</v>
      </c>
      <c r="J2005" t="s">
        <v>136</v>
      </c>
      <c r="K2005" t="s">
        <v>236</v>
      </c>
      <c r="L2005" t="s">
        <v>6026</v>
      </c>
      <c r="M2005" t="s">
        <v>6027</v>
      </c>
      <c r="N2005">
        <v>7.8307266660000003</v>
      </c>
      <c r="O2005">
        <v>0</v>
      </c>
      <c r="P2005">
        <v>16</v>
      </c>
      <c r="Q2005">
        <v>0</v>
      </c>
      <c r="R2005">
        <v>61</v>
      </c>
      <c r="S2005">
        <v>0</v>
      </c>
      <c r="T2005">
        <v>8</v>
      </c>
      <c r="U2005">
        <v>0</v>
      </c>
      <c r="V2005">
        <v>0</v>
      </c>
      <c r="W2005">
        <v>0</v>
      </c>
      <c r="X2005">
        <v>79.205076108151971</v>
      </c>
      <c r="Y2005">
        <v>0</v>
      </c>
      <c r="Z2005">
        <v>160.96393884070915</v>
      </c>
      <c r="AA2005">
        <v>0</v>
      </c>
      <c r="AB2005">
        <v>46.387556522743324</v>
      </c>
      <c r="AC2005">
        <v>0</v>
      </c>
      <c r="AD2005">
        <v>0</v>
      </c>
      <c r="AE2005">
        <v>286.55657147160446</v>
      </c>
    </row>
    <row r="2006" spans="1:31" x14ac:dyDescent="0.25">
      <c r="A2006">
        <v>2136083</v>
      </c>
      <c r="B2006">
        <v>1</v>
      </c>
      <c r="C2006" t="s">
        <v>80</v>
      </c>
      <c r="D2006" t="s">
        <v>100</v>
      </c>
      <c r="E2006" t="s">
        <v>140</v>
      </c>
      <c r="F2006" t="s">
        <v>5189</v>
      </c>
      <c r="G2006" t="s">
        <v>142</v>
      </c>
      <c r="H2006" t="s">
        <v>143</v>
      </c>
      <c r="I2006" t="s">
        <v>135</v>
      </c>
      <c r="J2006" t="s">
        <v>136</v>
      </c>
      <c r="K2006" t="s">
        <v>137</v>
      </c>
      <c r="L2006" t="s">
        <v>6028</v>
      </c>
      <c r="M2006" t="s">
        <v>6029</v>
      </c>
      <c r="N2006">
        <v>6.6388887999999993E-2</v>
      </c>
      <c r="O2006">
        <v>1</v>
      </c>
      <c r="P2006">
        <v>396</v>
      </c>
      <c r="Q2006">
        <v>26</v>
      </c>
      <c r="R2006">
        <v>108</v>
      </c>
      <c r="S2006">
        <v>10</v>
      </c>
      <c r="T2006">
        <v>72</v>
      </c>
      <c r="U2006">
        <v>0</v>
      </c>
      <c r="V2006">
        <v>0</v>
      </c>
      <c r="W2006">
        <v>8.7356831588400005E-2</v>
      </c>
      <c r="X2006">
        <v>4.874867299020476</v>
      </c>
      <c r="Y2006">
        <v>7.9789966210872159</v>
      </c>
      <c r="Z2006">
        <v>3.148254440291117</v>
      </c>
      <c r="AA2006">
        <v>0.87329803415124441</v>
      </c>
      <c r="AB2006">
        <v>1.6889663059167332</v>
      </c>
      <c r="AC2006">
        <v>0</v>
      </c>
      <c r="AD2006">
        <v>0</v>
      </c>
      <c r="AE2006">
        <v>18.651739532055185</v>
      </c>
    </row>
    <row r="2007" spans="1:31" x14ac:dyDescent="0.25">
      <c r="A2007">
        <v>2136329</v>
      </c>
      <c r="B2007">
        <v>1</v>
      </c>
      <c r="C2007" t="s">
        <v>81</v>
      </c>
      <c r="D2007" t="s">
        <v>112</v>
      </c>
      <c r="E2007" t="s">
        <v>174</v>
      </c>
      <c r="F2007" t="s">
        <v>6030</v>
      </c>
      <c r="G2007" t="s">
        <v>2562</v>
      </c>
      <c r="H2007" t="s">
        <v>134</v>
      </c>
      <c r="I2007" t="s">
        <v>135</v>
      </c>
      <c r="J2007" t="s">
        <v>136</v>
      </c>
      <c r="K2007" t="s">
        <v>137</v>
      </c>
      <c r="L2007" t="s">
        <v>6031</v>
      </c>
      <c r="M2007" t="s">
        <v>6032</v>
      </c>
      <c r="N2007">
        <v>2.7980555549999999</v>
      </c>
      <c r="O2007">
        <v>0</v>
      </c>
      <c r="P2007">
        <v>17</v>
      </c>
      <c r="Q2007">
        <v>0</v>
      </c>
      <c r="R2007">
        <v>0</v>
      </c>
      <c r="S2007">
        <v>0</v>
      </c>
      <c r="T2007">
        <v>3</v>
      </c>
      <c r="U2007">
        <v>0</v>
      </c>
      <c r="V2007">
        <v>0</v>
      </c>
      <c r="W2007">
        <v>0</v>
      </c>
      <c r="X2007">
        <v>8.0670447477529006</v>
      </c>
      <c r="Y2007">
        <v>0</v>
      </c>
      <c r="Z2007">
        <v>0</v>
      </c>
      <c r="AA2007">
        <v>0</v>
      </c>
      <c r="AB2007">
        <v>0.39852768691300006</v>
      </c>
      <c r="AC2007">
        <v>0</v>
      </c>
      <c r="AD2007">
        <v>0</v>
      </c>
      <c r="AE2007">
        <v>8.4655724346659014</v>
      </c>
    </row>
    <row r="2008" spans="1:31" x14ac:dyDescent="0.25">
      <c r="A2008">
        <v>2136269</v>
      </c>
      <c r="B2008">
        <v>1</v>
      </c>
      <c r="C2008" t="s">
        <v>81</v>
      </c>
      <c r="D2008" t="s">
        <v>128</v>
      </c>
      <c r="E2008" t="s">
        <v>140</v>
      </c>
      <c r="F2008" t="s">
        <v>6033</v>
      </c>
      <c r="G2008" t="s">
        <v>235</v>
      </c>
      <c r="H2008" t="s">
        <v>143</v>
      </c>
      <c r="I2008" t="s">
        <v>135</v>
      </c>
      <c r="J2008" t="s">
        <v>136</v>
      </c>
      <c r="K2008" t="s">
        <v>236</v>
      </c>
      <c r="L2008" t="s">
        <v>6034</v>
      </c>
      <c r="M2008" t="s">
        <v>6035</v>
      </c>
      <c r="N2008">
        <v>0.65504722199999998</v>
      </c>
      <c r="O2008">
        <v>0</v>
      </c>
      <c r="P2008">
        <v>0</v>
      </c>
      <c r="Q2008">
        <v>0</v>
      </c>
      <c r="R2008">
        <v>0</v>
      </c>
      <c r="S2008">
        <v>27</v>
      </c>
      <c r="T2008">
        <v>0</v>
      </c>
      <c r="U2008">
        <v>29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190.94142724290299</v>
      </c>
      <c r="AB2008">
        <v>0</v>
      </c>
      <c r="AC2008">
        <v>1727.9988558262698</v>
      </c>
      <c r="AD2008">
        <v>0</v>
      </c>
      <c r="AE2008">
        <v>1918.9402830691729</v>
      </c>
    </row>
    <row r="2009" spans="1:31" x14ac:dyDescent="0.25">
      <c r="A2009">
        <v>2136435</v>
      </c>
      <c r="B2009">
        <v>1</v>
      </c>
      <c r="C2009" t="s">
        <v>80</v>
      </c>
      <c r="D2009" t="s">
        <v>101</v>
      </c>
      <c r="E2009" t="s">
        <v>146</v>
      </c>
      <c r="F2009" t="s">
        <v>6036</v>
      </c>
      <c r="G2009" t="s">
        <v>167</v>
      </c>
      <c r="H2009" t="s">
        <v>143</v>
      </c>
      <c r="I2009" t="s">
        <v>135</v>
      </c>
      <c r="J2009" t="s">
        <v>136</v>
      </c>
      <c r="K2009" t="s">
        <v>137</v>
      </c>
      <c r="L2009" t="s">
        <v>6037</v>
      </c>
      <c r="M2009" t="s">
        <v>6038</v>
      </c>
      <c r="N2009">
        <v>3.693888888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172.17403790474884</v>
      </c>
      <c r="AD2009">
        <v>0</v>
      </c>
      <c r="AE2009">
        <v>172.17403790474884</v>
      </c>
    </row>
    <row r="2010" spans="1:31" x14ac:dyDescent="0.25">
      <c r="A2010">
        <v>2136149</v>
      </c>
      <c r="B2010">
        <v>1</v>
      </c>
      <c r="C2010" t="s">
        <v>80</v>
      </c>
      <c r="D2010" t="s">
        <v>108</v>
      </c>
      <c r="E2010" t="s">
        <v>196</v>
      </c>
      <c r="F2010" t="s">
        <v>6039</v>
      </c>
      <c r="G2010" t="s">
        <v>142</v>
      </c>
      <c r="H2010" t="s">
        <v>143</v>
      </c>
      <c r="I2010" t="s">
        <v>148</v>
      </c>
      <c r="J2010" t="s">
        <v>136</v>
      </c>
      <c r="K2010" t="s">
        <v>137</v>
      </c>
      <c r="L2010" t="s">
        <v>6040</v>
      </c>
      <c r="M2010" t="s">
        <v>6041</v>
      </c>
      <c r="N2010">
        <v>2.2222222E-2</v>
      </c>
      <c r="O2010">
        <v>0</v>
      </c>
      <c r="P2010">
        <v>757</v>
      </c>
      <c r="Q2010">
        <v>3</v>
      </c>
      <c r="R2010">
        <v>85</v>
      </c>
      <c r="S2010">
        <v>3</v>
      </c>
      <c r="T2010">
        <v>129</v>
      </c>
      <c r="U2010">
        <v>1</v>
      </c>
      <c r="V2010">
        <v>0</v>
      </c>
      <c r="W2010">
        <v>0</v>
      </c>
      <c r="X2010">
        <v>3.7733381850500032</v>
      </c>
      <c r="Y2010">
        <v>0.34788767287200001</v>
      </c>
      <c r="Z2010">
        <v>1.0532924542368882</v>
      </c>
      <c r="AA2010">
        <v>0.66762855917333341</v>
      </c>
      <c r="AB2010">
        <v>2.5518690860277777</v>
      </c>
      <c r="AC2010">
        <v>1.1960441000000004</v>
      </c>
      <c r="AD2010">
        <v>0</v>
      </c>
      <c r="AE2010">
        <v>9.5900600573600023</v>
      </c>
    </row>
    <row r="2011" spans="1:31" x14ac:dyDescent="0.25">
      <c r="A2011">
        <v>2136126</v>
      </c>
      <c r="B2011">
        <v>1</v>
      </c>
      <c r="C2011" t="s">
        <v>81</v>
      </c>
      <c r="D2011" t="s">
        <v>128</v>
      </c>
      <c r="E2011" t="s">
        <v>161</v>
      </c>
      <c r="F2011" t="s">
        <v>5948</v>
      </c>
      <c r="G2011" t="s">
        <v>215</v>
      </c>
      <c r="H2011" t="s">
        <v>134</v>
      </c>
      <c r="I2011" t="s">
        <v>135</v>
      </c>
      <c r="J2011" t="s">
        <v>136</v>
      </c>
      <c r="K2011" t="s">
        <v>137</v>
      </c>
      <c r="L2011" t="s">
        <v>6042</v>
      </c>
      <c r="M2011" t="s">
        <v>6043</v>
      </c>
      <c r="N2011">
        <v>1.0663888880000001</v>
      </c>
      <c r="O2011">
        <v>0</v>
      </c>
      <c r="P2011">
        <v>54</v>
      </c>
      <c r="Q2011">
        <v>0</v>
      </c>
      <c r="R2011">
        <v>0</v>
      </c>
      <c r="S2011">
        <v>0</v>
      </c>
      <c r="T2011">
        <v>2</v>
      </c>
      <c r="U2011">
        <v>0</v>
      </c>
      <c r="V2011">
        <v>0</v>
      </c>
      <c r="W2011">
        <v>0</v>
      </c>
      <c r="X2011">
        <v>16.260739459294204</v>
      </c>
      <c r="Y2011">
        <v>0</v>
      </c>
      <c r="Z2011">
        <v>0</v>
      </c>
      <c r="AA2011">
        <v>0</v>
      </c>
      <c r="AB2011">
        <v>2.5274892153925559</v>
      </c>
      <c r="AC2011">
        <v>0</v>
      </c>
      <c r="AD2011">
        <v>0</v>
      </c>
      <c r="AE2011">
        <v>18.78822867468676</v>
      </c>
    </row>
    <row r="2012" spans="1:31" x14ac:dyDescent="0.25">
      <c r="A2012">
        <v>2136392</v>
      </c>
      <c r="B2012">
        <v>1</v>
      </c>
      <c r="C2012" t="s">
        <v>80</v>
      </c>
      <c r="D2012" t="s">
        <v>82</v>
      </c>
      <c r="E2012" t="s">
        <v>131</v>
      </c>
      <c r="F2012" t="s">
        <v>6044</v>
      </c>
      <c r="G2012" t="s">
        <v>231</v>
      </c>
      <c r="H2012" t="s">
        <v>134</v>
      </c>
      <c r="I2012" t="s">
        <v>135</v>
      </c>
      <c r="J2012" t="s">
        <v>136</v>
      </c>
      <c r="K2012" t="s">
        <v>137</v>
      </c>
      <c r="L2012" t="s">
        <v>6045</v>
      </c>
      <c r="M2012" t="s">
        <v>6046</v>
      </c>
      <c r="N2012">
        <v>1.5763888880000001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1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0.52370811675516671</v>
      </c>
      <c r="AC2012">
        <v>0</v>
      </c>
      <c r="AD2012">
        <v>0</v>
      </c>
      <c r="AE2012">
        <v>0.52370811675516671</v>
      </c>
    </row>
    <row r="2013" spans="1:31" x14ac:dyDescent="0.25">
      <c r="A2013">
        <v>2136169</v>
      </c>
      <c r="B2013">
        <v>1</v>
      </c>
      <c r="C2013" t="s">
        <v>80</v>
      </c>
      <c r="D2013" t="s">
        <v>88</v>
      </c>
      <c r="E2013" t="s">
        <v>224</v>
      </c>
      <c r="F2013" t="s">
        <v>6047</v>
      </c>
      <c r="G2013" t="s">
        <v>6048</v>
      </c>
      <c r="H2013" t="s">
        <v>143</v>
      </c>
      <c r="I2013" t="s">
        <v>135</v>
      </c>
      <c r="J2013" t="s">
        <v>136</v>
      </c>
      <c r="K2013" t="s">
        <v>137</v>
      </c>
      <c r="L2013" t="s">
        <v>6049</v>
      </c>
      <c r="M2013" t="s">
        <v>6050</v>
      </c>
      <c r="N2013">
        <v>0.68833333299999999</v>
      </c>
      <c r="O2013">
        <v>0</v>
      </c>
      <c r="P2013">
        <v>3688</v>
      </c>
      <c r="Q2013">
        <v>0</v>
      </c>
      <c r="R2013">
        <v>0</v>
      </c>
      <c r="S2013">
        <v>0</v>
      </c>
      <c r="T2013">
        <v>253</v>
      </c>
      <c r="U2013">
        <v>0</v>
      </c>
      <c r="V2013">
        <v>1</v>
      </c>
      <c r="W2013">
        <v>0</v>
      </c>
      <c r="X2013">
        <v>548.28702951057619</v>
      </c>
      <c r="Y2013">
        <v>0</v>
      </c>
      <c r="Z2013">
        <v>0</v>
      </c>
      <c r="AA2013">
        <v>0</v>
      </c>
      <c r="AB2013">
        <v>135.44909520182193</v>
      </c>
      <c r="AC2013">
        <v>0</v>
      </c>
      <c r="AD2013">
        <v>3.3712933342336506</v>
      </c>
      <c r="AE2013">
        <v>687.10741804663178</v>
      </c>
    </row>
    <row r="2014" spans="1:31" x14ac:dyDescent="0.25">
      <c r="A2014">
        <v>2136292</v>
      </c>
      <c r="B2014">
        <v>1</v>
      </c>
      <c r="C2014" t="s">
        <v>80</v>
      </c>
      <c r="D2014" t="s">
        <v>96</v>
      </c>
      <c r="E2014" t="s">
        <v>131</v>
      </c>
      <c r="F2014" t="s">
        <v>6051</v>
      </c>
      <c r="G2014" t="s">
        <v>231</v>
      </c>
      <c r="H2014" t="s">
        <v>134</v>
      </c>
      <c r="I2014" t="s">
        <v>135</v>
      </c>
      <c r="J2014" t="s">
        <v>136</v>
      </c>
      <c r="K2014" t="s">
        <v>137</v>
      </c>
      <c r="L2014" t="s">
        <v>6052</v>
      </c>
      <c r="M2014" t="s">
        <v>6053</v>
      </c>
      <c r="N2014">
        <v>3.4144444439999999</v>
      </c>
      <c r="O2014">
        <v>0</v>
      </c>
      <c r="P2014">
        <v>1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1.9524774888338001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1.9524774888338001</v>
      </c>
    </row>
    <row r="2015" spans="1:31" x14ac:dyDescent="0.25">
      <c r="A2015">
        <v>2136690</v>
      </c>
      <c r="B2015">
        <v>1</v>
      </c>
      <c r="C2015" t="s">
        <v>80</v>
      </c>
      <c r="D2015" t="s">
        <v>94</v>
      </c>
      <c r="E2015" t="s">
        <v>131</v>
      </c>
      <c r="F2015" t="s">
        <v>6054</v>
      </c>
      <c r="G2015" t="s">
        <v>152</v>
      </c>
      <c r="H2015" t="s">
        <v>134</v>
      </c>
      <c r="I2015" t="s">
        <v>135</v>
      </c>
      <c r="J2015" t="s">
        <v>136</v>
      </c>
      <c r="K2015" t="s">
        <v>137</v>
      </c>
      <c r="L2015" t="s">
        <v>6055</v>
      </c>
      <c r="M2015" t="s">
        <v>6056</v>
      </c>
      <c r="N2015">
        <v>2.7461111109999998</v>
      </c>
      <c r="O2015">
        <v>0</v>
      </c>
      <c r="P2015">
        <v>1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0.31731068358615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0.31731068358615</v>
      </c>
    </row>
    <row r="2016" spans="1:31" x14ac:dyDescent="0.25">
      <c r="A2016">
        <v>2136312</v>
      </c>
      <c r="B2016">
        <v>1</v>
      </c>
      <c r="C2016" t="s">
        <v>81</v>
      </c>
      <c r="D2016" t="s">
        <v>117</v>
      </c>
      <c r="E2016" t="s">
        <v>174</v>
      </c>
      <c r="F2016" t="s">
        <v>6057</v>
      </c>
      <c r="G2016" t="s">
        <v>2524</v>
      </c>
      <c r="H2016" t="s">
        <v>134</v>
      </c>
      <c r="I2016" t="s">
        <v>135</v>
      </c>
      <c r="J2016" t="s">
        <v>136</v>
      </c>
      <c r="K2016" t="s">
        <v>137</v>
      </c>
      <c r="L2016" t="s">
        <v>6058</v>
      </c>
      <c r="M2016" t="s">
        <v>6059</v>
      </c>
      <c r="N2016">
        <v>0.7</v>
      </c>
      <c r="O2016">
        <v>0</v>
      </c>
      <c r="P2016">
        <v>42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5.4769223202600648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5.4769223202600648</v>
      </c>
    </row>
    <row r="2017" spans="1:31" x14ac:dyDescent="0.25">
      <c r="A2017">
        <v>2136106</v>
      </c>
      <c r="B2017">
        <v>1</v>
      </c>
      <c r="C2017" t="s">
        <v>80</v>
      </c>
      <c r="D2017" t="s">
        <v>82</v>
      </c>
      <c r="E2017" t="s">
        <v>224</v>
      </c>
      <c r="F2017" t="s">
        <v>6060</v>
      </c>
      <c r="G2017" t="s">
        <v>226</v>
      </c>
      <c r="H2017" t="s">
        <v>143</v>
      </c>
      <c r="I2017" t="s">
        <v>148</v>
      </c>
      <c r="J2017" t="s">
        <v>136</v>
      </c>
      <c r="K2017" t="s">
        <v>236</v>
      </c>
      <c r="L2017" t="s">
        <v>6061</v>
      </c>
      <c r="M2017" t="s">
        <v>6062</v>
      </c>
      <c r="N2017">
        <v>1.8888888E-2</v>
      </c>
      <c r="O2017">
        <v>0</v>
      </c>
      <c r="P2017">
        <v>0</v>
      </c>
      <c r="Q2017">
        <v>0</v>
      </c>
      <c r="R2017">
        <v>0</v>
      </c>
      <c r="S2017">
        <v>2</v>
      </c>
      <c r="T2017">
        <v>1</v>
      </c>
      <c r="U2017">
        <v>1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0.81539261244000005</v>
      </c>
      <c r="AB2017">
        <v>1.0344719260333333E-3</v>
      </c>
      <c r="AC2017">
        <v>0</v>
      </c>
      <c r="AD2017">
        <v>0</v>
      </c>
      <c r="AE2017">
        <v>0.8164270843660334</v>
      </c>
    </row>
    <row r="2018" spans="1:31" x14ac:dyDescent="0.25">
      <c r="A2018">
        <v>2136355</v>
      </c>
      <c r="B2018">
        <v>1</v>
      </c>
      <c r="C2018" t="s">
        <v>80</v>
      </c>
      <c r="D2018" t="s">
        <v>94</v>
      </c>
      <c r="E2018" t="s">
        <v>131</v>
      </c>
      <c r="F2018" t="s">
        <v>6063</v>
      </c>
      <c r="G2018" t="s">
        <v>171</v>
      </c>
      <c r="H2018" t="s">
        <v>134</v>
      </c>
      <c r="I2018" t="s">
        <v>135</v>
      </c>
      <c r="J2018" t="s">
        <v>136</v>
      </c>
      <c r="K2018" t="s">
        <v>137</v>
      </c>
      <c r="L2018" t="s">
        <v>6064</v>
      </c>
      <c r="M2018" t="s">
        <v>6065</v>
      </c>
      <c r="N2018">
        <v>6.0105555549999998</v>
      </c>
      <c r="O2018">
        <v>0</v>
      </c>
      <c r="P2018">
        <v>0</v>
      </c>
      <c r="Q2018">
        <v>0</v>
      </c>
      <c r="R2018">
        <v>2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0.54966726494293339</v>
      </c>
      <c r="AA2018">
        <v>0</v>
      </c>
      <c r="AB2018">
        <v>0</v>
      </c>
      <c r="AC2018">
        <v>0</v>
      </c>
      <c r="AD2018">
        <v>0</v>
      </c>
      <c r="AE2018">
        <v>0.54966726494293339</v>
      </c>
    </row>
    <row r="2019" spans="1:31" x14ac:dyDescent="0.25">
      <c r="A2019">
        <v>2136604</v>
      </c>
      <c r="B2019">
        <v>1</v>
      </c>
      <c r="C2019" t="s">
        <v>80</v>
      </c>
      <c r="D2019" t="s">
        <v>101</v>
      </c>
      <c r="E2019" t="s">
        <v>131</v>
      </c>
      <c r="F2019" t="s">
        <v>6066</v>
      </c>
      <c r="G2019" t="s">
        <v>152</v>
      </c>
      <c r="H2019" t="s">
        <v>134</v>
      </c>
      <c r="I2019" t="s">
        <v>135</v>
      </c>
      <c r="J2019" t="s">
        <v>136</v>
      </c>
      <c r="K2019" t="s">
        <v>137</v>
      </c>
      <c r="L2019" t="s">
        <v>6067</v>
      </c>
      <c r="M2019" t="s">
        <v>6068</v>
      </c>
      <c r="N2019">
        <v>0.96888888799999995</v>
      </c>
      <c r="O2019">
        <v>0</v>
      </c>
      <c r="P2019">
        <v>1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0.36546953956606665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0.36546953956606665</v>
      </c>
    </row>
    <row r="2020" spans="1:31" x14ac:dyDescent="0.25">
      <c r="A2020">
        <v>2136455</v>
      </c>
      <c r="B2020">
        <v>1</v>
      </c>
      <c r="C2020" t="s">
        <v>80</v>
      </c>
      <c r="D2020" t="s">
        <v>102</v>
      </c>
      <c r="E2020" t="s">
        <v>131</v>
      </c>
      <c r="F2020" t="s">
        <v>6069</v>
      </c>
      <c r="G2020" t="s">
        <v>231</v>
      </c>
      <c r="H2020" t="s">
        <v>134</v>
      </c>
      <c r="I2020" t="s">
        <v>135</v>
      </c>
      <c r="J2020" t="s">
        <v>136</v>
      </c>
      <c r="K2020" t="s">
        <v>137</v>
      </c>
      <c r="L2020" t="s">
        <v>6070</v>
      </c>
      <c r="M2020" t="s">
        <v>6071</v>
      </c>
      <c r="N2020">
        <v>0.71916666600000001</v>
      </c>
      <c r="O2020">
        <v>0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0.22856716925834999</v>
      </c>
      <c r="AA2020">
        <v>0</v>
      </c>
      <c r="AB2020">
        <v>0</v>
      </c>
      <c r="AC2020">
        <v>0</v>
      </c>
      <c r="AD2020">
        <v>0</v>
      </c>
      <c r="AE2020">
        <v>0.22856716925834999</v>
      </c>
    </row>
    <row r="2021" spans="1:31" x14ac:dyDescent="0.25">
      <c r="A2021">
        <v>2136647</v>
      </c>
      <c r="B2021">
        <v>1</v>
      </c>
      <c r="C2021" t="s">
        <v>80</v>
      </c>
      <c r="D2021" t="s">
        <v>92</v>
      </c>
      <c r="E2021" t="s">
        <v>206</v>
      </c>
      <c r="F2021" t="s">
        <v>6072</v>
      </c>
      <c r="G2021" t="s">
        <v>246</v>
      </c>
      <c r="H2021" t="s">
        <v>134</v>
      </c>
      <c r="I2021" t="s">
        <v>135</v>
      </c>
      <c r="J2021" t="s">
        <v>136</v>
      </c>
      <c r="K2021" t="s">
        <v>137</v>
      </c>
      <c r="L2021" t="s">
        <v>6073</v>
      </c>
      <c r="M2021" t="s">
        <v>6074</v>
      </c>
      <c r="N2021">
        <v>1.878055555</v>
      </c>
      <c r="O2021">
        <v>0</v>
      </c>
      <c r="P2021">
        <v>6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2.994528426136867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2.994528426136867</v>
      </c>
    </row>
    <row r="2022" spans="1:31" x14ac:dyDescent="0.25">
      <c r="A2022">
        <v>2136206</v>
      </c>
      <c r="B2022">
        <v>1</v>
      </c>
      <c r="C2022" t="s">
        <v>80</v>
      </c>
      <c r="D2022" t="s">
        <v>101</v>
      </c>
      <c r="E2022" t="s">
        <v>146</v>
      </c>
      <c r="F2022" t="s">
        <v>6075</v>
      </c>
      <c r="G2022" t="s">
        <v>235</v>
      </c>
      <c r="H2022" t="s">
        <v>143</v>
      </c>
      <c r="I2022" t="s">
        <v>135</v>
      </c>
      <c r="J2022" t="s">
        <v>136</v>
      </c>
      <c r="K2022" t="s">
        <v>236</v>
      </c>
      <c r="L2022" t="s">
        <v>6076</v>
      </c>
      <c r="M2022" t="s">
        <v>6077</v>
      </c>
      <c r="N2022">
        <v>8.6166666660000004</v>
      </c>
      <c r="O2022">
        <v>0</v>
      </c>
      <c r="P2022">
        <v>59</v>
      </c>
      <c r="Q2022">
        <v>0</v>
      </c>
      <c r="R2022">
        <v>0</v>
      </c>
      <c r="S2022">
        <v>0</v>
      </c>
      <c r="T2022">
        <v>37</v>
      </c>
      <c r="U2022">
        <v>0</v>
      </c>
      <c r="V2022">
        <v>0</v>
      </c>
      <c r="W2022">
        <v>0</v>
      </c>
      <c r="X2022">
        <v>240.66394727853503</v>
      </c>
      <c r="Y2022">
        <v>0</v>
      </c>
      <c r="Z2022">
        <v>0</v>
      </c>
      <c r="AA2022">
        <v>0</v>
      </c>
      <c r="AB2022">
        <v>160.50636756264197</v>
      </c>
      <c r="AC2022">
        <v>0</v>
      </c>
      <c r="AD2022">
        <v>0</v>
      </c>
      <c r="AE2022">
        <v>401.170314841177</v>
      </c>
    </row>
    <row r="2023" spans="1:31" x14ac:dyDescent="0.25">
      <c r="A2023">
        <v>2136186</v>
      </c>
      <c r="B2023">
        <v>1</v>
      </c>
      <c r="C2023" t="s">
        <v>80</v>
      </c>
      <c r="D2023" t="s">
        <v>108</v>
      </c>
      <c r="E2023" t="s">
        <v>161</v>
      </c>
      <c r="F2023" t="s">
        <v>6078</v>
      </c>
      <c r="G2023" t="s">
        <v>538</v>
      </c>
      <c r="H2023" t="s">
        <v>134</v>
      </c>
      <c r="I2023" t="s">
        <v>135</v>
      </c>
      <c r="J2023" t="s">
        <v>136</v>
      </c>
      <c r="K2023" t="s">
        <v>236</v>
      </c>
      <c r="L2023" t="s">
        <v>6079</v>
      </c>
      <c r="M2023" t="s">
        <v>6080</v>
      </c>
      <c r="N2023">
        <v>8.2850591659999999</v>
      </c>
      <c r="O2023">
        <v>0</v>
      </c>
      <c r="P2023">
        <v>50</v>
      </c>
      <c r="Q2023">
        <v>0</v>
      </c>
      <c r="R2023">
        <v>11</v>
      </c>
      <c r="S2023">
        <v>0</v>
      </c>
      <c r="T2023">
        <v>5</v>
      </c>
      <c r="U2023">
        <v>0</v>
      </c>
      <c r="V2023">
        <v>0</v>
      </c>
      <c r="W2023">
        <v>0</v>
      </c>
      <c r="X2023">
        <v>61.004076928468066</v>
      </c>
      <c r="Y2023">
        <v>0</v>
      </c>
      <c r="Z2023">
        <v>14.557030841286061</v>
      </c>
      <c r="AA2023">
        <v>0</v>
      </c>
      <c r="AB2023">
        <v>4.4862439365885329</v>
      </c>
      <c r="AC2023">
        <v>0</v>
      </c>
      <c r="AD2023">
        <v>0</v>
      </c>
      <c r="AE2023">
        <v>80.047351706342667</v>
      </c>
    </row>
    <row r="2024" spans="1:31" x14ac:dyDescent="0.25">
      <c r="A2024">
        <v>2136687</v>
      </c>
      <c r="B2024">
        <v>1</v>
      </c>
      <c r="C2024" t="s">
        <v>81</v>
      </c>
      <c r="D2024" t="s">
        <v>127</v>
      </c>
      <c r="E2024" t="s">
        <v>131</v>
      </c>
      <c r="F2024" t="s">
        <v>6081</v>
      </c>
      <c r="G2024" t="s">
        <v>231</v>
      </c>
      <c r="H2024" t="s">
        <v>134</v>
      </c>
      <c r="I2024" t="s">
        <v>135</v>
      </c>
      <c r="J2024" t="s">
        <v>136</v>
      </c>
      <c r="K2024" t="s">
        <v>137</v>
      </c>
      <c r="L2024" t="s">
        <v>6082</v>
      </c>
      <c r="M2024" t="s">
        <v>6083</v>
      </c>
      <c r="N2024">
        <v>1.3005555550000001</v>
      </c>
      <c r="O2024">
        <v>0</v>
      </c>
      <c r="P2024">
        <v>4</v>
      </c>
      <c r="Q2024">
        <v>0</v>
      </c>
      <c r="R2024">
        <v>0</v>
      </c>
      <c r="S2024">
        <v>0</v>
      </c>
      <c r="T2024">
        <v>3</v>
      </c>
      <c r="U2024">
        <v>0</v>
      </c>
      <c r="V2024">
        <v>0</v>
      </c>
      <c r="W2024">
        <v>0</v>
      </c>
      <c r="X2024">
        <v>0.72688146801620002</v>
      </c>
      <c r="Y2024">
        <v>0</v>
      </c>
      <c r="Z2024">
        <v>0</v>
      </c>
      <c r="AA2024">
        <v>0</v>
      </c>
      <c r="AB2024">
        <v>2.9690228216026169</v>
      </c>
      <c r="AC2024">
        <v>0</v>
      </c>
      <c r="AD2024">
        <v>0</v>
      </c>
      <c r="AE2024">
        <v>3.695904289618817</v>
      </c>
    </row>
    <row r="2025" spans="1:31" x14ac:dyDescent="0.25">
      <c r="A2025">
        <v>2136418</v>
      </c>
      <c r="B2025">
        <v>1</v>
      </c>
      <c r="C2025" t="s">
        <v>81</v>
      </c>
      <c r="D2025" t="s">
        <v>115</v>
      </c>
      <c r="E2025" t="s">
        <v>131</v>
      </c>
      <c r="F2025" t="s">
        <v>6084</v>
      </c>
      <c r="G2025" t="s">
        <v>171</v>
      </c>
      <c r="H2025" t="s">
        <v>134</v>
      </c>
      <c r="I2025" t="s">
        <v>135</v>
      </c>
      <c r="J2025" t="s">
        <v>136</v>
      </c>
      <c r="K2025" t="s">
        <v>137</v>
      </c>
      <c r="L2025" t="s">
        <v>6085</v>
      </c>
      <c r="M2025" t="s">
        <v>6086</v>
      </c>
      <c r="N2025">
        <v>1.3927777770000001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1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2.2455651094166668E-3</v>
      </c>
      <c r="AC2025">
        <v>0</v>
      </c>
      <c r="AD2025">
        <v>0</v>
      </c>
      <c r="AE2025">
        <v>2.2455651094166668E-3</v>
      </c>
    </row>
    <row r="2026" spans="1:31" x14ac:dyDescent="0.25">
      <c r="A2026">
        <v>2136086</v>
      </c>
      <c r="B2026">
        <v>1</v>
      </c>
      <c r="C2026" t="s">
        <v>80</v>
      </c>
      <c r="D2026" t="s">
        <v>82</v>
      </c>
      <c r="E2026" t="s">
        <v>131</v>
      </c>
      <c r="F2026" t="s">
        <v>6087</v>
      </c>
      <c r="G2026" t="s">
        <v>231</v>
      </c>
      <c r="H2026" t="s">
        <v>134</v>
      </c>
      <c r="I2026" t="s">
        <v>135</v>
      </c>
      <c r="J2026" t="s">
        <v>136</v>
      </c>
      <c r="K2026" t="s">
        <v>137</v>
      </c>
      <c r="L2026" t="s">
        <v>6088</v>
      </c>
      <c r="M2026" t="s">
        <v>6089</v>
      </c>
      <c r="N2026">
        <v>2.2380555549999999</v>
      </c>
      <c r="O2026">
        <v>0</v>
      </c>
      <c r="P2026">
        <v>4</v>
      </c>
      <c r="Q2026">
        <v>0</v>
      </c>
      <c r="R2026">
        <v>0</v>
      </c>
      <c r="S2026">
        <v>0</v>
      </c>
      <c r="T2026">
        <v>1</v>
      </c>
      <c r="U2026">
        <v>0</v>
      </c>
      <c r="V2026">
        <v>0</v>
      </c>
      <c r="W2026">
        <v>0</v>
      </c>
      <c r="X2026">
        <v>1.3615718143265834</v>
      </c>
      <c r="Y2026">
        <v>0</v>
      </c>
      <c r="Z2026">
        <v>0</v>
      </c>
      <c r="AA2026">
        <v>0</v>
      </c>
      <c r="AB2026">
        <v>1.1967711554306668</v>
      </c>
      <c r="AC2026">
        <v>0</v>
      </c>
      <c r="AD2026">
        <v>0</v>
      </c>
      <c r="AE2026">
        <v>2.5583429697572502</v>
      </c>
    </row>
    <row r="2027" spans="1:31" x14ac:dyDescent="0.25">
      <c r="A2027">
        <v>2136372</v>
      </c>
      <c r="B2027">
        <v>1</v>
      </c>
      <c r="C2027" t="s">
        <v>80</v>
      </c>
      <c r="D2027" t="s">
        <v>94</v>
      </c>
      <c r="E2027" t="s">
        <v>161</v>
      </c>
      <c r="F2027" t="s">
        <v>6090</v>
      </c>
      <c r="G2027" t="s">
        <v>374</v>
      </c>
      <c r="H2027" t="s">
        <v>134</v>
      </c>
      <c r="I2027" t="s">
        <v>135</v>
      </c>
      <c r="J2027" t="s">
        <v>136</v>
      </c>
      <c r="K2027" t="s">
        <v>137</v>
      </c>
      <c r="L2027" t="s">
        <v>6091</v>
      </c>
      <c r="M2027" t="s">
        <v>6092</v>
      </c>
      <c r="N2027">
        <v>1.2394444440000001</v>
      </c>
      <c r="O2027">
        <v>0</v>
      </c>
      <c r="P2027">
        <v>146</v>
      </c>
      <c r="Q2027">
        <v>0</v>
      </c>
      <c r="R2027">
        <v>8</v>
      </c>
      <c r="S2027">
        <v>0</v>
      </c>
      <c r="T2027">
        <v>10</v>
      </c>
      <c r="U2027">
        <v>0</v>
      </c>
      <c r="V2027">
        <v>0</v>
      </c>
      <c r="W2027">
        <v>0</v>
      </c>
      <c r="X2027">
        <v>28.584954262775746</v>
      </c>
      <c r="Y2027">
        <v>0</v>
      </c>
      <c r="Z2027">
        <v>1.7150587165375502</v>
      </c>
      <c r="AA2027">
        <v>0</v>
      </c>
      <c r="AB2027">
        <v>17.23026663573258</v>
      </c>
      <c r="AC2027">
        <v>0</v>
      </c>
      <c r="AD2027">
        <v>0</v>
      </c>
      <c r="AE2027">
        <v>47.53027961504587</v>
      </c>
    </row>
    <row r="2028" spans="1:31" x14ac:dyDescent="0.25">
      <c r="A2028">
        <v>2136581</v>
      </c>
      <c r="B2028">
        <v>1</v>
      </c>
      <c r="C2028" t="s">
        <v>81</v>
      </c>
      <c r="D2028" t="s">
        <v>112</v>
      </c>
      <c r="E2028" t="s">
        <v>131</v>
      </c>
      <c r="F2028" t="s">
        <v>6093</v>
      </c>
      <c r="G2028" t="s">
        <v>152</v>
      </c>
      <c r="H2028" t="s">
        <v>134</v>
      </c>
      <c r="I2028" t="s">
        <v>135</v>
      </c>
      <c r="J2028" t="s">
        <v>136</v>
      </c>
      <c r="K2028" t="s">
        <v>137</v>
      </c>
      <c r="L2028" t="s">
        <v>6094</v>
      </c>
      <c r="M2028" t="s">
        <v>6095</v>
      </c>
      <c r="N2028">
        <v>1.4566666660000001</v>
      </c>
      <c r="O2028">
        <v>0</v>
      </c>
      <c r="P2028">
        <v>1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0.9606952594165501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0.9606952594165501</v>
      </c>
    </row>
    <row r="2029" spans="1:31" x14ac:dyDescent="0.25">
      <c r="A2029">
        <v>2136232</v>
      </c>
      <c r="B2029">
        <v>1</v>
      </c>
      <c r="C2029" t="s">
        <v>81</v>
      </c>
      <c r="D2029" t="s">
        <v>127</v>
      </c>
      <c r="E2029" t="s">
        <v>140</v>
      </c>
      <c r="F2029" t="s">
        <v>4683</v>
      </c>
      <c r="G2029" t="s">
        <v>142</v>
      </c>
      <c r="H2029" t="s">
        <v>143</v>
      </c>
      <c r="I2029" t="s">
        <v>135</v>
      </c>
      <c r="J2029" t="s">
        <v>136</v>
      </c>
      <c r="K2029" t="s">
        <v>137</v>
      </c>
      <c r="L2029" t="s">
        <v>6096</v>
      </c>
      <c r="M2029" t="s">
        <v>6097</v>
      </c>
      <c r="N2029">
        <v>0.13055555499999999</v>
      </c>
      <c r="O2029">
        <v>9</v>
      </c>
      <c r="P2029">
        <v>4474</v>
      </c>
      <c r="Q2029">
        <v>578</v>
      </c>
      <c r="R2029">
        <v>404</v>
      </c>
      <c r="S2029">
        <v>52</v>
      </c>
      <c r="T2029">
        <v>476</v>
      </c>
      <c r="U2029">
        <v>15</v>
      </c>
      <c r="V2029">
        <v>2</v>
      </c>
      <c r="W2029">
        <v>0.35148243680083335</v>
      </c>
      <c r="X2029">
        <v>107.33638620967383</v>
      </c>
      <c r="Y2029">
        <v>34.585568020446139</v>
      </c>
      <c r="Z2029">
        <v>16.269449273601001</v>
      </c>
      <c r="AA2029">
        <v>90.052205232664903</v>
      </c>
      <c r="AB2029">
        <v>34.857305513136161</v>
      </c>
      <c r="AC2029">
        <v>144.37537333518003</v>
      </c>
      <c r="AD2029">
        <v>0.56366547980300008</v>
      </c>
      <c r="AE2029">
        <v>428.39143550130586</v>
      </c>
    </row>
    <row r="2030" spans="1:31" x14ac:dyDescent="0.25">
      <c r="A2030">
        <v>2136478</v>
      </c>
      <c r="B2030">
        <v>1</v>
      </c>
      <c r="C2030" t="s">
        <v>80</v>
      </c>
      <c r="D2030" t="s">
        <v>88</v>
      </c>
      <c r="E2030" t="s">
        <v>174</v>
      </c>
      <c r="F2030" t="s">
        <v>6098</v>
      </c>
      <c r="G2030" t="s">
        <v>187</v>
      </c>
      <c r="H2030" t="s">
        <v>134</v>
      </c>
      <c r="I2030" t="s">
        <v>135</v>
      </c>
      <c r="J2030" t="s">
        <v>136</v>
      </c>
      <c r="K2030" t="s">
        <v>137</v>
      </c>
      <c r="L2030" t="s">
        <v>6099</v>
      </c>
      <c r="M2030" t="s">
        <v>6100</v>
      </c>
      <c r="N2030">
        <v>1.784166666</v>
      </c>
      <c r="O2030">
        <v>0</v>
      </c>
      <c r="P2030">
        <v>65</v>
      </c>
      <c r="Q2030">
        <v>0</v>
      </c>
      <c r="R2030">
        <v>0</v>
      </c>
      <c r="S2030">
        <v>0</v>
      </c>
      <c r="T2030">
        <v>2</v>
      </c>
      <c r="U2030">
        <v>0</v>
      </c>
      <c r="V2030">
        <v>0</v>
      </c>
      <c r="W2030">
        <v>0</v>
      </c>
      <c r="X2030">
        <v>24.233653909959628</v>
      </c>
      <c r="Y2030">
        <v>0</v>
      </c>
      <c r="Z2030">
        <v>0</v>
      </c>
      <c r="AA2030">
        <v>0</v>
      </c>
      <c r="AB2030">
        <v>0.13212136638749999</v>
      </c>
      <c r="AC2030">
        <v>0</v>
      </c>
      <c r="AD2030">
        <v>0</v>
      </c>
      <c r="AE2030">
        <v>24.365775276347129</v>
      </c>
    </row>
    <row r="2031" spans="1:31" x14ac:dyDescent="0.25">
      <c r="A2031">
        <v>2136378</v>
      </c>
      <c r="B2031">
        <v>1</v>
      </c>
      <c r="C2031" t="s">
        <v>80</v>
      </c>
      <c r="D2031" t="s">
        <v>106</v>
      </c>
      <c r="E2031" t="s">
        <v>174</v>
      </c>
      <c r="F2031" t="s">
        <v>6101</v>
      </c>
      <c r="G2031" t="s">
        <v>384</v>
      </c>
      <c r="H2031" t="s">
        <v>134</v>
      </c>
      <c r="I2031" t="s">
        <v>135</v>
      </c>
      <c r="J2031" t="s">
        <v>136</v>
      </c>
      <c r="K2031" t="s">
        <v>137</v>
      </c>
      <c r="L2031" t="s">
        <v>6102</v>
      </c>
      <c r="M2031" t="s">
        <v>6103</v>
      </c>
      <c r="N2031">
        <v>3.6</v>
      </c>
      <c r="O2031">
        <v>0</v>
      </c>
      <c r="P2031">
        <v>51</v>
      </c>
      <c r="Q2031">
        <v>0</v>
      </c>
      <c r="R2031">
        <v>0</v>
      </c>
      <c r="S2031">
        <v>0</v>
      </c>
      <c r="T2031">
        <v>2</v>
      </c>
      <c r="U2031">
        <v>0</v>
      </c>
      <c r="V2031">
        <v>0</v>
      </c>
      <c r="W2031">
        <v>0</v>
      </c>
      <c r="X2031">
        <v>36.627795216499095</v>
      </c>
      <c r="Y2031">
        <v>0</v>
      </c>
      <c r="Z2031">
        <v>0</v>
      </c>
      <c r="AA2031">
        <v>0</v>
      </c>
      <c r="AB2031">
        <v>1.7771527688509001</v>
      </c>
      <c r="AC2031">
        <v>0</v>
      </c>
      <c r="AD2031">
        <v>0</v>
      </c>
      <c r="AE2031">
        <v>38.404947985349992</v>
      </c>
    </row>
    <row r="2032" spans="1:31" x14ac:dyDescent="0.25">
      <c r="A2032">
        <v>2136624</v>
      </c>
      <c r="B2032">
        <v>1</v>
      </c>
      <c r="C2032" t="s">
        <v>80</v>
      </c>
      <c r="D2032" t="s">
        <v>94</v>
      </c>
      <c r="E2032" t="s">
        <v>131</v>
      </c>
      <c r="F2032" t="s">
        <v>6104</v>
      </c>
      <c r="G2032" t="s">
        <v>152</v>
      </c>
      <c r="H2032" t="s">
        <v>134</v>
      </c>
      <c r="I2032" t="s">
        <v>135</v>
      </c>
      <c r="J2032" t="s">
        <v>136</v>
      </c>
      <c r="K2032" t="s">
        <v>137</v>
      </c>
      <c r="L2032" t="s">
        <v>6105</v>
      </c>
      <c r="M2032" t="s">
        <v>6106</v>
      </c>
      <c r="N2032">
        <v>3.7061111109999998</v>
      </c>
      <c r="O2032">
        <v>0</v>
      </c>
      <c r="P2032">
        <v>1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1.5410710132144252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1.5410710132144252</v>
      </c>
    </row>
    <row r="2033" spans="1:31" x14ac:dyDescent="0.25">
      <c r="A2033">
        <v>2136601</v>
      </c>
      <c r="B2033">
        <v>1</v>
      </c>
      <c r="C2033" t="s">
        <v>80</v>
      </c>
      <c r="D2033" t="s">
        <v>97</v>
      </c>
      <c r="E2033" t="s">
        <v>140</v>
      </c>
      <c r="F2033" t="s">
        <v>6001</v>
      </c>
      <c r="G2033" t="s">
        <v>226</v>
      </c>
      <c r="H2033" t="s">
        <v>143</v>
      </c>
      <c r="I2033" t="s">
        <v>135</v>
      </c>
      <c r="J2033" t="s">
        <v>136</v>
      </c>
      <c r="K2033" t="s">
        <v>236</v>
      </c>
      <c r="L2033" t="s">
        <v>6107</v>
      </c>
      <c r="M2033" t="s">
        <v>6108</v>
      </c>
      <c r="N2033">
        <v>0.210277777</v>
      </c>
      <c r="O2033">
        <v>7</v>
      </c>
      <c r="P2033">
        <v>701</v>
      </c>
      <c r="Q2033">
        <v>7</v>
      </c>
      <c r="R2033">
        <v>78</v>
      </c>
      <c r="S2033">
        <v>20</v>
      </c>
      <c r="T2033">
        <v>83</v>
      </c>
      <c r="U2033">
        <v>1</v>
      </c>
      <c r="V2033">
        <v>0</v>
      </c>
      <c r="W2033">
        <v>187.36894442042313</v>
      </c>
      <c r="X2033">
        <v>57.176941329063872</v>
      </c>
      <c r="Y2033">
        <v>72.554963695217964</v>
      </c>
      <c r="Z2033">
        <v>3.5819411035724942</v>
      </c>
      <c r="AA2033">
        <v>53.707742915025378</v>
      </c>
      <c r="AB2033">
        <v>23.979357639026425</v>
      </c>
      <c r="AC2033">
        <v>0</v>
      </c>
      <c r="AD2033">
        <v>0</v>
      </c>
      <c r="AE2033">
        <v>398.36989110232929</v>
      </c>
    </row>
    <row r="2034" spans="1:31" x14ac:dyDescent="0.25">
      <c r="A2034">
        <v>2136246</v>
      </c>
      <c r="B2034">
        <v>1</v>
      </c>
      <c r="C2034" t="s">
        <v>80</v>
      </c>
      <c r="D2034" t="s">
        <v>110</v>
      </c>
      <c r="E2034" t="s">
        <v>174</v>
      </c>
      <c r="F2034" t="s">
        <v>6109</v>
      </c>
      <c r="G2034" t="s">
        <v>171</v>
      </c>
      <c r="H2034" t="s">
        <v>134</v>
      </c>
      <c r="I2034" t="s">
        <v>135</v>
      </c>
      <c r="J2034" t="s">
        <v>136</v>
      </c>
      <c r="K2034" t="s">
        <v>137</v>
      </c>
      <c r="L2034" t="s">
        <v>6110</v>
      </c>
      <c r="M2034" t="s">
        <v>6111</v>
      </c>
      <c r="N2034">
        <v>2.2188888879999999</v>
      </c>
      <c r="O2034">
        <v>0</v>
      </c>
      <c r="P2034">
        <v>65</v>
      </c>
      <c r="Q2034">
        <v>0</v>
      </c>
      <c r="R2034">
        <v>0</v>
      </c>
      <c r="S2034">
        <v>0</v>
      </c>
      <c r="T2034">
        <v>4</v>
      </c>
      <c r="U2034">
        <v>0</v>
      </c>
      <c r="V2034">
        <v>0</v>
      </c>
      <c r="W2034">
        <v>0</v>
      </c>
      <c r="X2034">
        <v>32.610895651980314</v>
      </c>
      <c r="Y2034">
        <v>0</v>
      </c>
      <c r="Z2034">
        <v>0</v>
      </c>
      <c r="AA2034">
        <v>0</v>
      </c>
      <c r="AB2034">
        <v>12.913900448318001</v>
      </c>
      <c r="AC2034">
        <v>0</v>
      </c>
      <c r="AD2034">
        <v>0</v>
      </c>
      <c r="AE2034">
        <v>45.524796100298317</v>
      </c>
    </row>
    <row r="2035" spans="1:31" x14ac:dyDescent="0.25">
      <c r="A2035">
        <v>2136481</v>
      </c>
      <c r="B2035">
        <v>1</v>
      </c>
      <c r="C2035" t="s">
        <v>80</v>
      </c>
      <c r="D2035" t="s">
        <v>83</v>
      </c>
      <c r="E2035" t="s">
        <v>131</v>
      </c>
      <c r="F2035" t="s">
        <v>6112</v>
      </c>
      <c r="G2035" t="s">
        <v>152</v>
      </c>
      <c r="H2035" t="s">
        <v>134</v>
      </c>
      <c r="I2035" t="s">
        <v>135</v>
      </c>
      <c r="J2035" t="s">
        <v>136</v>
      </c>
      <c r="K2035" t="s">
        <v>137</v>
      </c>
      <c r="L2035" t="s">
        <v>6113</v>
      </c>
      <c r="M2035" t="s">
        <v>6114</v>
      </c>
      <c r="N2035">
        <v>3.6916666660000002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13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15.000460844419255</v>
      </c>
      <c r="AC2035">
        <v>0</v>
      </c>
      <c r="AD2035">
        <v>0</v>
      </c>
      <c r="AE2035">
        <v>15.000460844419255</v>
      </c>
    </row>
    <row r="2036" spans="1:31" x14ac:dyDescent="0.25">
      <c r="A2036">
        <v>2136438</v>
      </c>
      <c r="B2036">
        <v>1</v>
      </c>
      <c r="C2036" t="s">
        <v>80</v>
      </c>
      <c r="D2036" t="s">
        <v>83</v>
      </c>
      <c r="E2036" t="s">
        <v>131</v>
      </c>
      <c r="F2036" t="s">
        <v>5904</v>
      </c>
      <c r="G2036" t="s">
        <v>152</v>
      </c>
      <c r="H2036" t="s">
        <v>134</v>
      </c>
      <c r="I2036" t="s">
        <v>135</v>
      </c>
      <c r="J2036" t="s">
        <v>136</v>
      </c>
      <c r="K2036" t="s">
        <v>137</v>
      </c>
      <c r="L2036" t="s">
        <v>6115</v>
      </c>
      <c r="M2036" t="s">
        <v>6116</v>
      </c>
      <c r="N2036">
        <v>0.47555555500000002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6</v>
      </c>
      <c r="U2036">
        <v>0</v>
      </c>
      <c r="V2036">
        <v>2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9.1735575979773341</v>
      </c>
      <c r="AC2036">
        <v>0</v>
      </c>
      <c r="AD2036">
        <v>20.506571178866672</v>
      </c>
      <c r="AE2036">
        <v>29.680128776844008</v>
      </c>
    </row>
    <row r="2037" spans="1:31" x14ac:dyDescent="0.25">
      <c r="A2037">
        <v>2136289</v>
      </c>
      <c r="B2037">
        <v>1</v>
      </c>
      <c r="C2037" t="s">
        <v>80</v>
      </c>
      <c r="D2037" t="s">
        <v>89</v>
      </c>
      <c r="E2037" t="s">
        <v>161</v>
      </c>
      <c r="F2037" t="s">
        <v>6117</v>
      </c>
      <c r="G2037" t="s">
        <v>235</v>
      </c>
      <c r="H2037" t="s">
        <v>134</v>
      </c>
      <c r="I2037" t="s">
        <v>135</v>
      </c>
      <c r="J2037" t="s">
        <v>136</v>
      </c>
      <c r="K2037" t="s">
        <v>236</v>
      </c>
      <c r="L2037" t="s">
        <v>6118</v>
      </c>
      <c r="M2037" t="s">
        <v>6119</v>
      </c>
      <c r="N2037">
        <v>4.5518286110000004</v>
      </c>
      <c r="O2037">
        <v>0</v>
      </c>
      <c r="P2037">
        <v>196</v>
      </c>
      <c r="Q2037">
        <v>0</v>
      </c>
      <c r="R2037">
        <v>0</v>
      </c>
      <c r="S2037">
        <v>0</v>
      </c>
      <c r="T2037">
        <v>13</v>
      </c>
      <c r="U2037">
        <v>0</v>
      </c>
      <c r="V2037">
        <v>0</v>
      </c>
      <c r="W2037">
        <v>0</v>
      </c>
      <c r="X2037">
        <v>510.60880106025911</v>
      </c>
      <c r="Y2037">
        <v>0</v>
      </c>
      <c r="Z2037">
        <v>0</v>
      </c>
      <c r="AA2037">
        <v>0</v>
      </c>
      <c r="AB2037">
        <v>49.110026667459827</v>
      </c>
      <c r="AC2037">
        <v>0</v>
      </c>
      <c r="AD2037">
        <v>0</v>
      </c>
      <c r="AE2037">
        <v>559.71882772771892</v>
      </c>
    </row>
    <row r="2038" spans="1:31" x14ac:dyDescent="0.25">
      <c r="A2038">
        <v>2136146</v>
      </c>
      <c r="B2038">
        <v>1</v>
      </c>
      <c r="C2038" t="s">
        <v>81</v>
      </c>
      <c r="D2038" t="s">
        <v>113</v>
      </c>
      <c r="E2038" t="s">
        <v>140</v>
      </c>
      <c r="F2038" t="s">
        <v>6120</v>
      </c>
      <c r="G2038" t="s">
        <v>142</v>
      </c>
      <c r="H2038" t="s">
        <v>143</v>
      </c>
      <c r="I2038" t="s">
        <v>135</v>
      </c>
      <c r="J2038" t="s">
        <v>136</v>
      </c>
      <c r="K2038" t="s">
        <v>137</v>
      </c>
      <c r="L2038" t="s">
        <v>6121</v>
      </c>
      <c r="M2038" t="s">
        <v>6122</v>
      </c>
      <c r="N2038">
        <v>1.625</v>
      </c>
      <c r="O2038">
        <v>0</v>
      </c>
      <c r="P2038">
        <v>235</v>
      </c>
      <c r="Q2038">
        <v>54</v>
      </c>
      <c r="R2038">
        <v>156</v>
      </c>
      <c r="S2038">
        <v>2</v>
      </c>
      <c r="T2038">
        <v>13</v>
      </c>
      <c r="U2038">
        <v>0</v>
      </c>
      <c r="V2038">
        <v>0</v>
      </c>
      <c r="W2038">
        <v>0</v>
      </c>
      <c r="X2038">
        <v>89.299764814417415</v>
      </c>
      <c r="Y2038">
        <v>15.979193170496007</v>
      </c>
      <c r="Z2038">
        <v>28.84212258177768</v>
      </c>
      <c r="AA2038">
        <v>2.2109935950392501</v>
      </c>
      <c r="AB2038">
        <v>22.133447736975583</v>
      </c>
      <c r="AC2038">
        <v>0</v>
      </c>
      <c r="AD2038">
        <v>0</v>
      </c>
      <c r="AE2038">
        <v>158.4655218987059</v>
      </c>
    </row>
    <row r="2039" spans="1:31" x14ac:dyDescent="0.25">
      <c r="A2039">
        <v>2136607</v>
      </c>
      <c r="B2039">
        <v>1</v>
      </c>
      <c r="C2039" t="s">
        <v>81</v>
      </c>
      <c r="D2039" t="s">
        <v>121</v>
      </c>
      <c r="E2039" t="s">
        <v>161</v>
      </c>
      <c r="F2039" t="s">
        <v>6123</v>
      </c>
      <c r="G2039" t="s">
        <v>215</v>
      </c>
      <c r="H2039" t="s">
        <v>134</v>
      </c>
      <c r="I2039" t="s">
        <v>135</v>
      </c>
      <c r="J2039" t="s">
        <v>136</v>
      </c>
      <c r="K2039" t="s">
        <v>137</v>
      </c>
      <c r="L2039" t="s">
        <v>6124</v>
      </c>
      <c r="M2039" t="s">
        <v>6125</v>
      </c>
      <c r="N2039">
        <v>0.86388888799999997</v>
      </c>
      <c r="O2039">
        <v>0</v>
      </c>
      <c r="P2039">
        <v>102</v>
      </c>
      <c r="Q2039">
        <v>0</v>
      </c>
      <c r="R2039">
        <v>1</v>
      </c>
      <c r="S2039">
        <v>0</v>
      </c>
      <c r="T2039">
        <v>6</v>
      </c>
      <c r="U2039">
        <v>0</v>
      </c>
      <c r="V2039">
        <v>0</v>
      </c>
      <c r="W2039">
        <v>0</v>
      </c>
      <c r="X2039">
        <v>11.745639652001463</v>
      </c>
      <c r="Y2039">
        <v>0</v>
      </c>
      <c r="Z2039">
        <v>3.4987681365000002E-2</v>
      </c>
      <c r="AA2039">
        <v>0</v>
      </c>
      <c r="AB2039">
        <v>1.1665821037030333</v>
      </c>
      <c r="AC2039">
        <v>0</v>
      </c>
      <c r="AD2039">
        <v>0</v>
      </c>
      <c r="AE2039">
        <v>12.947209437069496</v>
      </c>
    </row>
    <row r="2040" spans="1:31" x14ac:dyDescent="0.25">
      <c r="A2040">
        <v>2136252</v>
      </c>
      <c r="B2040">
        <v>1</v>
      </c>
      <c r="C2040" t="s">
        <v>80</v>
      </c>
      <c r="D2040" t="s">
        <v>104</v>
      </c>
      <c r="E2040" t="s">
        <v>146</v>
      </c>
      <c r="F2040" t="s">
        <v>6126</v>
      </c>
      <c r="G2040" t="s">
        <v>538</v>
      </c>
      <c r="H2040" t="s">
        <v>143</v>
      </c>
      <c r="I2040" t="s">
        <v>135</v>
      </c>
      <c r="J2040" t="s">
        <v>136</v>
      </c>
      <c r="K2040" t="s">
        <v>236</v>
      </c>
      <c r="L2040" t="s">
        <v>6127</v>
      </c>
      <c r="M2040" t="s">
        <v>6128</v>
      </c>
      <c r="N2040">
        <v>9.2436111109999999</v>
      </c>
      <c r="O2040">
        <v>0</v>
      </c>
      <c r="P2040">
        <v>172</v>
      </c>
      <c r="Q2040">
        <v>0</v>
      </c>
      <c r="R2040">
        <v>4</v>
      </c>
      <c r="S2040">
        <v>0</v>
      </c>
      <c r="T2040">
        <v>10</v>
      </c>
      <c r="U2040">
        <v>0</v>
      </c>
      <c r="V2040">
        <v>0</v>
      </c>
      <c r="W2040">
        <v>0</v>
      </c>
      <c r="X2040">
        <v>352.47210819928779</v>
      </c>
      <c r="Y2040">
        <v>0</v>
      </c>
      <c r="Z2040">
        <v>12.500230384438765</v>
      </c>
      <c r="AA2040">
        <v>0</v>
      </c>
      <c r="AB2040">
        <v>26.94057187386646</v>
      </c>
      <c r="AC2040">
        <v>0</v>
      </c>
      <c r="AD2040">
        <v>0</v>
      </c>
      <c r="AE2040">
        <v>391.91291045759306</v>
      </c>
    </row>
    <row r="2041" spans="1:31" x14ac:dyDescent="0.25">
      <c r="A2041">
        <v>2136309</v>
      </c>
      <c r="B2041">
        <v>1</v>
      </c>
      <c r="C2041" t="s">
        <v>80</v>
      </c>
      <c r="D2041" t="s">
        <v>87</v>
      </c>
      <c r="E2041" t="s">
        <v>161</v>
      </c>
      <c r="F2041" t="s">
        <v>6129</v>
      </c>
      <c r="G2041" t="s">
        <v>538</v>
      </c>
      <c r="H2041" t="s">
        <v>134</v>
      </c>
      <c r="I2041" t="s">
        <v>135</v>
      </c>
      <c r="J2041" t="s">
        <v>136</v>
      </c>
      <c r="K2041" t="s">
        <v>236</v>
      </c>
      <c r="L2041" t="s">
        <v>6130</v>
      </c>
      <c r="M2041" t="s">
        <v>6131</v>
      </c>
      <c r="N2041">
        <v>3.8445452769999999</v>
      </c>
      <c r="O2041">
        <v>0</v>
      </c>
      <c r="P2041">
        <v>206</v>
      </c>
      <c r="Q2041">
        <v>0</v>
      </c>
      <c r="R2041">
        <v>0</v>
      </c>
      <c r="S2041">
        <v>0</v>
      </c>
      <c r="T2041">
        <v>10</v>
      </c>
      <c r="U2041">
        <v>0</v>
      </c>
      <c r="V2041">
        <v>0</v>
      </c>
      <c r="W2041">
        <v>0</v>
      </c>
      <c r="X2041">
        <v>204.27780733464706</v>
      </c>
      <c r="Y2041">
        <v>0</v>
      </c>
      <c r="Z2041">
        <v>0</v>
      </c>
      <c r="AA2041">
        <v>0</v>
      </c>
      <c r="AB2041">
        <v>138.56332663646302</v>
      </c>
      <c r="AC2041">
        <v>0</v>
      </c>
      <c r="AD2041">
        <v>0</v>
      </c>
      <c r="AE2041">
        <v>342.84113397111008</v>
      </c>
    </row>
    <row r="2042" spans="1:31" x14ac:dyDescent="0.25">
      <c r="A2042">
        <v>2136395</v>
      </c>
      <c r="B2042">
        <v>1</v>
      </c>
      <c r="C2042" t="s">
        <v>80</v>
      </c>
      <c r="D2042" t="s">
        <v>88</v>
      </c>
      <c r="E2042" t="s">
        <v>146</v>
      </c>
      <c r="F2042" t="s">
        <v>6132</v>
      </c>
      <c r="G2042" t="s">
        <v>1254</v>
      </c>
      <c r="H2042" t="s">
        <v>143</v>
      </c>
      <c r="I2042" t="s">
        <v>135</v>
      </c>
      <c r="J2042" t="s">
        <v>136</v>
      </c>
      <c r="K2042" t="s">
        <v>137</v>
      </c>
      <c r="L2042" t="s">
        <v>6133</v>
      </c>
      <c r="M2042" t="s">
        <v>6134</v>
      </c>
      <c r="N2042">
        <v>2.7813888879999999</v>
      </c>
      <c r="O2042">
        <v>0</v>
      </c>
      <c r="P2042">
        <v>320</v>
      </c>
      <c r="Q2042">
        <v>0</v>
      </c>
      <c r="R2042">
        <v>0</v>
      </c>
      <c r="S2042">
        <v>0</v>
      </c>
      <c r="T2042">
        <v>14</v>
      </c>
      <c r="U2042">
        <v>0</v>
      </c>
      <c r="V2042">
        <v>0</v>
      </c>
      <c r="W2042">
        <v>0</v>
      </c>
      <c r="X2042">
        <v>166.21628939986525</v>
      </c>
      <c r="Y2042">
        <v>0</v>
      </c>
      <c r="Z2042">
        <v>0</v>
      </c>
      <c r="AA2042">
        <v>0</v>
      </c>
      <c r="AB2042">
        <v>47.815345357497669</v>
      </c>
      <c r="AC2042">
        <v>0</v>
      </c>
      <c r="AD2042">
        <v>0</v>
      </c>
      <c r="AE2042">
        <v>214.03163475736292</v>
      </c>
    </row>
    <row r="2043" spans="1:31" x14ac:dyDescent="0.25">
      <c r="A2043">
        <v>2136281</v>
      </c>
      <c r="B2043">
        <v>1</v>
      </c>
      <c r="C2043" t="s">
        <v>81</v>
      </c>
      <c r="D2043" t="s">
        <v>116</v>
      </c>
      <c r="E2043" t="s">
        <v>196</v>
      </c>
      <c r="F2043" t="s">
        <v>6135</v>
      </c>
      <c r="G2043" t="s">
        <v>538</v>
      </c>
      <c r="H2043" t="s">
        <v>143</v>
      </c>
      <c r="I2043" t="s">
        <v>135</v>
      </c>
      <c r="J2043" t="s">
        <v>136</v>
      </c>
      <c r="K2043" t="s">
        <v>236</v>
      </c>
      <c r="L2043" t="s">
        <v>6136</v>
      </c>
      <c r="M2043" t="s">
        <v>6137</v>
      </c>
      <c r="N2043">
        <v>3.738888888</v>
      </c>
      <c r="O2043">
        <v>0</v>
      </c>
      <c r="P2043">
        <v>711</v>
      </c>
      <c r="Q2043">
        <v>1</v>
      </c>
      <c r="R2043">
        <v>33</v>
      </c>
      <c r="S2043">
        <v>0</v>
      </c>
      <c r="T2043">
        <v>101</v>
      </c>
      <c r="U2043">
        <v>0</v>
      </c>
      <c r="V2043">
        <v>0</v>
      </c>
      <c r="W2043">
        <v>0</v>
      </c>
      <c r="X2043">
        <v>466.30295520338416</v>
      </c>
      <c r="Y2043">
        <v>2.778625001572292</v>
      </c>
      <c r="Z2043">
        <v>5.5875219110724981</v>
      </c>
      <c r="AA2043">
        <v>0</v>
      </c>
      <c r="AB2043">
        <v>88.97200068135156</v>
      </c>
      <c r="AC2043">
        <v>0</v>
      </c>
      <c r="AD2043">
        <v>0</v>
      </c>
      <c r="AE2043">
        <v>563.64110279738043</v>
      </c>
    </row>
    <row r="2044" spans="1:31" x14ac:dyDescent="0.25">
      <c r="A2044">
        <v>2136258</v>
      </c>
      <c r="B2044">
        <v>1</v>
      </c>
      <c r="C2044" t="s">
        <v>81</v>
      </c>
      <c r="D2044" t="s">
        <v>126</v>
      </c>
      <c r="E2044" t="s">
        <v>196</v>
      </c>
      <c r="F2044" t="s">
        <v>6138</v>
      </c>
      <c r="G2044" t="s">
        <v>142</v>
      </c>
      <c r="H2044" t="s">
        <v>143</v>
      </c>
      <c r="I2044" t="s">
        <v>148</v>
      </c>
      <c r="J2044" t="s">
        <v>136</v>
      </c>
      <c r="K2044" t="s">
        <v>137</v>
      </c>
      <c r="L2044" t="s">
        <v>6139</v>
      </c>
      <c r="M2044" t="s">
        <v>6140</v>
      </c>
      <c r="N2044">
        <v>1.0833333000000001E-2</v>
      </c>
      <c r="O2044">
        <v>0</v>
      </c>
      <c r="P2044">
        <v>757</v>
      </c>
      <c r="Q2044">
        <v>37</v>
      </c>
      <c r="R2044">
        <v>106</v>
      </c>
      <c r="S2044">
        <v>8</v>
      </c>
      <c r="T2044">
        <v>45</v>
      </c>
      <c r="U2044">
        <v>0</v>
      </c>
      <c r="V2044">
        <v>0</v>
      </c>
      <c r="W2044">
        <v>0</v>
      </c>
      <c r="X2044">
        <v>0.96700056665322587</v>
      </c>
      <c r="Y2044">
        <v>0.48597710268683331</v>
      </c>
      <c r="Z2044">
        <v>0.39650837519377502</v>
      </c>
      <c r="AA2044">
        <v>0.36682946569750002</v>
      </c>
      <c r="AB2044">
        <v>0.24441454871080004</v>
      </c>
      <c r="AC2044">
        <v>0</v>
      </c>
      <c r="AD2044">
        <v>0</v>
      </c>
      <c r="AE2044">
        <v>2.4607300589421346</v>
      </c>
    </row>
    <row r="2045" spans="1:31" x14ac:dyDescent="0.25">
      <c r="A2045">
        <v>2136567</v>
      </c>
      <c r="B2045">
        <v>1</v>
      </c>
      <c r="C2045" t="s">
        <v>80</v>
      </c>
      <c r="D2045" t="s">
        <v>98</v>
      </c>
      <c r="E2045" t="s">
        <v>174</v>
      </c>
      <c r="F2045" t="s">
        <v>6141</v>
      </c>
      <c r="G2045" t="s">
        <v>384</v>
      </c>
      <c r="H2045" t="s">
        <v>134</v>
      </c>
      <c r="I2045" t="s">
        <v>135</v>
      </c>
      <c r="J2045" t="s">
        <v>136</v>
      </c>
      <c r="K2045" t="s">
        <v>137</v>
      </c>
      <c r="L2045" t="s">
        <v>6142</v>
      </c>
      <c r="M2045" t="s">
        <v>6143</v>
      </c>
      <c r="N2045">
        <v>0.49638888799999997</v>
      </c>
      <c r="O2045">
        <v>0</v>
      </c>
      <c r="P2045">
        <v>71</v>
      </c>
      <c r="Q2045">
        <v>0</v>
      </c>
      <c r="R2045">
        <v>0</v>
      </c>
      <c r="S2045">
        <v>0</v>
      </c>
      <c r="T2045">
        <v>4</v>
      </c>
      <c r="U2045">
        <v>0</v>
      </c>
      <c r="V2045">
        <v>0</v>
      </c>
      <c r="W2045">
        <v>0</v>
      </c>
      <c r="X2045">
        <v>7.7620440454367845</v>
      </c>
      <c r="Y2045">
        <v>0</v>
      </c>
      <c r="Z2045">
        <v>0</v>
      </c>
      <c r="AA2045">
        <v>0</v>
      </c>
      <c r="AB2045">
        <v>1.6878412372958667</v>
      </c>
      <c r="AC2045">
        <v>0</v>
      </c>
      <c r="AD2045">
        <v>0</v>
      </c>
      <c r="AE2045">
        <v>9.4498852827326516</v>
      </c>
    </row>
    <row r="2046" spans="1:31" x14ac:dyDescent="0.25">
      <c r="A2046">
        <v>2136235</v>
      </c>
      <c r="B2046">
        <v>1</v>
      </c>
      <c r="C2046" t="s">
        <v>81</v>
      </c>
      <c r="D2046" t="s">
        <v>127</v>
      </c>
      <c r="E2046" t="s">
        <v>224</v>
      </c>
      <c r="F2046" t="s">
        <v>4689</v>
      </c>
      <c r="G2046" t="s">
        <v>142</v>
      </c>
      <c r="H2046" t="s">
        <v>143</v>
      </c>
      <c r="I2046" t="s">
        <v>135</v>
      </c>
      <c r="J2046" t="s">
        <v>136</v>
      </c>
      <c r="K2046" t="s">
        <v>137</v>
      </c>
      <c r="L2046" t="s">
        <v>6144</v>
      </c>
      <c r="M2046" t="s">
        <v>6145</v>
      </c>
      <c r="N2046">
        <v>0.27442305500000003</v>
      </c>
      <c r="O2046">
        <v>5</v>
      </c>
      <c r="P2046">
        <v>127</v>
      </c>
      <c r="Q2046">
        <v>190</v>
      </c>
      <c r="R2046">
        <v>164</v>
      </c>
      <c r="S2046">
        <v>6</v>
      </c>
      <c r="T2046">
        <v>21</v>
      </c>
      <c r="U2046">
        <v>0</v>
      </c>
      <c r="V2046">
        <v>0</v>
      </c>
      <c r="W2046">
        <v>0.34212700561812498</v>
      </c>
      <c r="X2046">
        <v>6.8425133926439505</v>
      </c>
      <c r="Y2046">
        <v>17.948830154713033</v>
      </c>
      <c r="Z2046">
        <v>29.22882832426474</v>
      </c>
      <c r="AA2046">
        <v>0.54136032585693328</v>
      </c>
      <c r="AB2046">
        <v>2.7253756401712748</v>
      </c>
      <c r="AC2046">
        <v>0</v>
      </c>
      <c r="AD2046">
        <v>0</v>
      </c>
      <c r="AE2046">
        <v>57.629034843268059</v>
      </c>
    </row>
    <row r="2047" spans="1:31" x14ac:dyDescent="0.25">
      <c r="A2047">
        <v>2136444</v>
      </c>
      <c r="B2047">
        <v>1</v>
      </c>
      <c r="C2047" t="s">
        <v>81</v>
      </c>
      <c r="D2047" t="s">
        <v>122</v>
      </c>
      <c r="E2047" t="s">
        <v>174</v>
      </c>
      <c r="F2047" t="s">
        <v>6146</v>
      </c>
      <c r="G2047" t="s">
        <v>300</v>
      </c>
      <c r="H2047" t="s">
        <v>134</v>
      </c>
      <c r="I2047" t="s">
        <v>135</v>
      </c>
      <c r="J2047" t="s">
        <v>136</v>
      </c>
      <c r="K2047" t="s">
        <v>137</v>
      </c>
      <c r="L2047" t="s">
        <v>6147</v>
      </c>
      <c r="M2047" t="s">
        <v>6148</v>
      </c>
      <c r="N2047">
        <v>0.99027777699999997</v>
      </c>
      <c r="O2047">
        <v>0</v>
      </c>
      <c r="P2047">
        <v>127</v>
      </c>
      <c r="Q2047">
        <v>0</v>
      </c>
      <c r="R2047">
        <v>0</v>
      </c>
      <c r="S2047">
        <v>0</v>
      </c>
      <c r="T2047">
        <v>12</v>
      </c>
      <c r="U2047">
        <v>0</v>
      </c>
      <c r="V2047">
        <v>0</v>
      </c>
      <c r="W2047">
        <v>0</v>
      </c>
      <c r="X2047">
        <v>26.086961121355689</v>
      </c>
      <c r="Y2047">
        <v>0</v>
      </c>
      <c r="Z2047">
        <v>0</v>
      </c>
      <c r="AA2047">
        <v>0</v>
      </c>
      <c r="AB2047">
        <v>3.9426774556981998</v>
      </c>
      <c r="AC2047">
        <v>0</v>
      </c>
      <c r="AD2047">
        <v>0</v>
      </c>
      <c r="AE2047">
        <v>30.029638577053888</v>
      </c>
    </row>
    <row r="2048" spans="1:31" x14ac:dyDescent="0.25">
      <c r="A2048">
        <v>2136381</v>
      </c>
      <c r="B2048">
        <v>1</v>
      </c>
      <c r="C2048" t="s">
        <v>80</v>
      </c>
      <c r="D2048" t="s">
        <v>98</v>
      </c>
      <c r="E2048" t="s">
        <v>131</v>
      </c>
      <c r="F2048" t="s">
        <v>6149</v>
      </c>
      <c r="G2048" t="s">
        <v>152</v>
      </c>
      <c r="H2048" t="s">
        <v>134</v>
      </c>
      <c r="I2048" t="s">
        <v>135</v>
      </c>
      <c r="J2048" t="s">
        <v>136</v>
      </c>
      <c r="K2048" t="s">
        <v>137</v>
      </c>
      <c r="L2048" t="s">
        <v>6150</v>
      </c>
      <c r="M2048" t="s">
        <v>6151</v>
      </c>
      <c r="N2048">
        <v>2.3080555550000001</v>
      </c>
      <c r="O2048">
        <v>0</v>
      </c>
      <c r="P2048">
        <v>1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1.4247832087824999E-2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1.4247832087824999E-2</v>
      </c>
    </row>
    <row r="2049" spans="1:31" x14ac:dyDescent="0.25">
      <c r="A2049">
        <v>2136713</v>
      </c>
      <c r="B2049">
        <v>1</v>
      </c>
      <c r="C2049" t="s">
        <v>81</v>
      </c>
      <c r="D2049" t="s">
        <v>128</v>
      </c>
      <c r="E2049" t="s">
        <v>131</v>
      </c>
      <c r="F2049" t="s">
        <v>6152</v>
      </c>
      <c r="G2049" t="s">
        <v>152</v>
      </c>
      <c r="H2049" t="s">
        <v>134</v>
      </c>
      <c r="I2049" t="s">
        <v>135</v>
      </c>
      <c r="J2049" t="s">
        <v>136</v>
      </c>
      <c r="K2049" t="s">
        <v>137</v>
      </c>
      <c r="L2049" t="s">
        <v>6153</v>
      </c>
      <c r="M2049" t="s">
        <v>6154</v>
      </c>
      <c r="N2049">
        <v>6.1133333329999999</v>
      </c>
      <c r="O2049">
        <v>0</v>
      </c>
      <c r="P2049">
        <v>1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0.18894930775131669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0.18894930775131669</v>
      </c>
    </row>
    <row r="2050" spans="1:31" x14ac:dyDescent="0.25">
      <c r="A2050">
        <v>2136321</v>
      </c>
      <c r="B2050">
        <v>1</v>
      </c>
      <c r="C2050" t="s">
        <v>80</v>
      </c>
      <c r="D2050" t="s">
        <v>110</v>
      </c>
      <c r="E2050" t="s">
        <v>140</v>
      </c>
      <c r="F2050" t="s">
        <v>6155</v>
      </c>
      <c r="G2050" t="s">
        <v>226</v>
      </c>
      <c r="H2050" t="s">
        <v>143</v>
      </c>
      <c r="I2050" t="s">
        <v>148</v>
      </c>
      <c r="J2050" t="s">
        <v>136</v>
      </c>
      <c r="K2050" t="s">
        <v>137</v>
      </c>
      <c r="L2050" t="s">
        <v>6156</v>
      </c>
      <c r="M2050" t="s">
        <v>6157</v>
      </c>
      <c r="N2050">
        <v>1.6666666E-2</v>
      </c>
      <c r="O2050">
        <v>0</v>
      </c>
      <c r="P2050">
        <v>8520</v>
      </c>
      <c r="Q2050">
        <v>0</v>
      </c>
      <c r="R2050">
        <v>0</v>
      </c>
      <c r="S2050">
        <v>7</v>
      </c>
      <c r="T2050">
        <v>547</v>
      </c>
      <c r="U2050">
        <v>1</v>
      </c>
      <c r="V2050">
        <v>3</v>
      </c>
      <c r="W2050">
        <v>0</v>
      </c>
      <c r="X2050">
        <v>40.44750953626361</v>
      </c>
      <c r="Y2050">
        <v>0</v>
      </c>
      <c r="Z2050">
        <v>0</v>
      </c>
      <c r="AA2050">
        <v>3.4115021219626671</v>
      </c>
      <c r="AB2050">
        <v>10.225058187505338</v>
      </c>
      <c r="AC2050">
        <v>2.2853953680250001</v>
      </c>
      <c r="AD2050">
        <v>0.61373809263000001</v>
      </c>
      <c r="AE2050">
        <v>56.983203306386621</v>
      </c>
    </row>
    <row r="2051" spans="1:31" x14ac:dyDescent="0.25">
      <c r="A2051">
        <v>2136630</v>
      </c>
      <c r="B2051">
        <v>1</v>
      </c>
      <c r="C2051" t="s">
        <v>81</v>
      </c>
      <c r="D2051" t="s">
        <v>128</v>
      </c>
      <c r="E2051" t="s">
        <v>174</v>
      </c>
      <c r="F2051" t="s">
        <v>6158</v>
      </c>
      <c r="G2051" t="s">
        <v>187</v>
      </c>
      <c r="H2051" t="s">
        <v>134</v>
      </c>
      <c r="I2051" t="s">
        <v>135</v>
      </c>
      <c r="J2051" t="s">
        <v>136</v>
      </c>
      <c r="K2051" t="s">
        <v>137</v>
      </c>
      <c r="L2051" t="s">
        <v>6159</v>
      </c>
      <c r="M2051" t="s">
        <v>6160</v>
      </c>
      <c r="N2051">
        <v>3.3688888879999999</v>
      </c>
      <c r="O2051">
        <v>0</v>
      </c>
      <c r="P2051">
        <v>115</v>
      </c>
      <c r="Q2051">
        <v>0</v>
      </c>
      <c r="R2051">
        <v>0</v>
      </c>
      <c r="S2051">
        <v>0</v>
      </c>
      <c r="T2051">
        <v>2</v>
      </c>
      <c r="U2051">
        <v>0</v>
      </c>
      <c r="V2051">
        <v>0</v>
      </c>
      <c r="W2051">
        <v>0</v>
      </c>
      <c r="X2051">
        <v>93.615137388598484</v>
      </c>
      <c r="Y2051">
        <v>0</v>
      </c>
      <c r="Z2051">
        <v>0</v>
      </c>
      <c r="AA2051">
        <v>0</v>
      </c>
      <c r="AB2051">
        <v>0.86569292708422507</v>
      </c>
      <c r="AC2051">
        <v>0</v>
      </c>
      <c r="AD2051">
        <v>0</v>
      </c>
      <c r="AE2051">
        <v>94.480830315682709</v>
      </c>
    </row>
    <row r="2052" spans="1:31" x14ac:dyDescent="0.25">
      <c r="A2052">
        <v>2136135</v>
      </c>
      <c r="B2052">
        <v>1</v>
      </c>
      <c r="C2052" t="s">
        <v>80</v>
      </c>
      <c r="D2052" t="s">
        <v>83</v>
      </c>
      <c r="E2052" t="s">
        <v>174</v>
      </c>
      <c r="F2052" t="s">
        <v>6161</v>
      </c>
      <c r="G2052" t="s">
        <v>4292</v>
      </c>
      <c r="H2052" t="s">
        <v>134</v>
      </c>
      <c r="I2052" t="s">
        <v>135</v>
      </c>
      <c r="J2052" t="s">
        <v>3</v>
      </c>
      <c r="K2052" t="s">
        <v>137</v>
      </c>
      <c r="L2052" t="s">
        <v>6162</v>
      </c>
      <c r="M2052" t="s">
        <v>6163</v>
      </c>
      <c r="N2052">
        <v>4.6516666659999997</v>
      </c>
      <c r="O2052">
        <v>0</v>
      </c>
      <c r="P2052">
        <v>141</v>
      </c>
      <c r="Q2052">
        <v>0</v>
      </c>
      <c r="R2052">
        <v>0</v>
      </c>
      <c r="S2052">
        <v>0</v>
      </c>
      <c r="T2052">
        <v>7</v>
      </c>
      <c r="U2052">
        <v>0</v>
      </c>
      <c r="V2052">
        <v>0</v>
      </c>
      <c r="W2052">
        <v>0</v>
      </c>
      <c r="X2052">
        <v>135.91992355639997</v>
      </c>
      <c r="Y2052">
        <v>0</v>
      </c>
      <c r="Z2052">
        <v>0</v>
      </c>
      <c r="AA2052">
        <v>0</v>
      </c>
      <c r="AB2052">
        <v>17.073585363734832</v>
      </c>
      <c r="AC2052">
        <v>0</v>
      </c>
      <c r="AD2052">
        <v>0</v>
      </c>
      <c r="AE2052">
        <v>152.99350892013479</v>
      </c>
    </row>
    <row r="2053" spans="1:31" x14ac:dyDescent="0.25">
      <c r="A2053">
        <v>2136676</v>
      </c>
      <c r="B2053">
        <v>1</v>
      </c>
      <c r="C2053" t="s">
        <v>80</v>
      </c>
      <c r="D2053" t="s">
        <v>92</v>
      </c>
      <c r="E2053" t="s">
        <v>131</v>
      </c>
      <c r="F2053" t="s">
        <v>6164</v>
      </c>
      <c r="G2053" t="s">
        <v>152</v>
      </c>
      <c r="H2053" t="s">
        <v>134</v>
      </c>
      <c r="I2053" t="s">
        <v>135</v>
      </c>
      <c r="J2053" t="s">
        <v>136</v>
      </c>
      <c r="K2053" t="s">
        <v>137</v>
      </c>
      <c r="L2053" t="s">
        <v>6165</v>
      </c>
      <c r="M2053" t="s">
        <v>6166</v>
      </c>
      <c r="N2053">
        <v>3.0069444440000002</v>
      </c>
      <c r="O2053">
        <v>0</v>
      </c>
      <c r="P2053">
        <v>1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6.6232402768666668E-2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6.6232402768666668E-2</v>
      </c>
    </row>
    <row r="2054" spans="1:31" x14ac:dyDescent="0.25">
      <c r="A2054">
        <v>2136573</v>
      </c>
      <c r="B2054">
        <v>1</v>
      </c>
      <c r="C2054" t="s">
        <v>80</v>
      </c>
      <c r="D2054" t="s">
        <v>82</v>
      </c>
      <c r="E2054" t="s">
        <v>131</v>
      </c>
      <c r="F2054" t="s">
        <v>6167</v>
      </c>
      <c r="G2054" t="s">
        <v>152</v>
      </c>
      <c r="H2054" t="s">
        <v>134</v>
      </c>
      <c r="I2054" t="s">
        <v>135</v>
      </c>
      <c r="J2054" t="s">
        <v>136</v>
      </c>
      <c r="K2054" t="s">
        <v>137</v>
      </c>
      <c r="L2054" t="s">
        <v>6168</v>
      </c>
      <c r="M2054" t="s">
        <v>6169</v>
      </c>
      <c r="N2054">
        <v>1.000555555</v>
      </c>
      <c r="O2054">
        <v>0</v>
      </c>
      <c r="P2054">
        <v>11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3.4317618320741667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3.4317618320741667</v>
      </c>
    </row>
    <row r="2055" spans="1:31" x14ac:dyDescent="0.25">
      <c r="A2055">
        <v>2136427</v>
      </c>
      <c r="B2055">
        <v>1</v>
      </c>
      <c r="C2055" t="s">
        <v>81</v>
      </c>
      <c r="D2055" t="s">
        <v>128</v>
      </c>
      <c r="E2055" t="s">
        <v>131</v>
      </c>
      <c r="F2055" t="s">
        <v>6170</v>
      </c>
      <c r="G2055" t="s">
        <v>231</v>
      </c>
      <c r="H2055" t="s">
        <v>134</v>
      </c>
      <c r="I2055" t="s">
        <v>135</v>
      </c>
      <c r="J2055" t="s">
        <v>136</v>
      </c>
      <c r="K2055" t="s">
        <v>137</v>
      </c>
      <c r="L2055" t="s">
        <v>6171</v>
      </c>
      <c r="M2055" t="s">
        <v>6172</v>
      </c>
      <c r="N2055">
        <v>2.0616666659999998</v>
      </c>
      <c r="O2055">
        <v>0</v>
      </c>
      <c r="P2055">
        <v>8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2.2979776154529006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2.2979776154529006</v>
      </c>
    </row>
    <row r="2056" spans="1:31" x14ac:dyDescent="0.25">
      <c r="A2056">
        <v>2136361</v>
      </c>
      <c r="B2056">
        <v>1</v>
      </c>
      <c r="C2056" t="s">
        <v>81</v>
      </c>
      <c r="D2056" t="s">
        <v>114</v>
      </c>
      <c r="E2056" t="s">
        <v>196</v>
      </c>
      <c r="F2056" t="s">
        <v>6173</v>
      </c>
      <c r="G2056" t="s">
        <v>538</v>
      </c>
      <c r="H2056" t="s">
        <v>143</v>
      </c>
      <c r="I2056" t="s">
        <v>135</v>
      </c>
      <c r="J2056" t="s">
        <v>136</v>
      </c>
      <c r="K2056" t="s">
        <v>236</v>
      </c>
      <c r="L2056" t="s">
        <v>6174</v>
      </c>
      <c r="M2056" t="s">
        <v>6175</v>
      </c>
      <c r="N2056">
        <v>1.648362777</v>
      </c>
      <c r="O2056">
        <v>0</v>
      </c>
      <c r="P2056">
        <v>665</v>
      </c>
      <c r="Q2056">
        <v>0</v>
      </c>
      <c r="R2056">
        <v>2</v>
      </c>
      <c r="S2056">
        <v>0</v>
      </c>
      <c r="T2056">
        <v>78</v>
      </c>
      <c r="U2056">
        <v>0</v>
      </c>
      <c r="V2056">
        <v>0</v>
      </c>
      <c r="W2056">
        <v>0</v>
      </c>
      <c r="X2056">
        <v>124.33280664447842</v>
      </c>
      <c r="Y2056">
        <v>0</v>
      </c>
      <c r="Z2056">
        <v>0.11999552206351669</v>
      </c>
      <c r="AA2056">
        <v>0</v>
      </c>
      <c r="AB2056">
        <v>42.408217893757119</v>
      </c>
      <c r="AC2056">
        <v>0</v>
      </c>
      <c r="AD2056">
        <v>0</v>
      </c>
      <c r="AE2056">
        <v>166.86102006029907</v>
      </c>
    </row>
    <row r="2057" spans="1:31" x14ac:dyDescent="0.25">
      <c r="A2057">
        <v>2136318</v>
      </c>
      <c r="B2057">
        <v>1</v>
      </c>
      <c r="C2057" t="s">
        <v>80</v>
      </c>
      <c r="D2057" t="s">
        <v>84</v>
      </c>
      <c r="E2057" t="s">
        <v>174</v>
      </c>
      <c r="F2057" t="s">
        <v>6176</v>
      </c>
      <c r="G2057" t="s">
        <v>163</v>
      </c>
      <c r="H2057" t="s">
        <v>134</v>
      </c>
      <c r="I2057" t="s">
        <v>135</v>
      </c>
      <c r="J2057" t="s">
        <v>136</v>
      </c>
      <c r="K2057" t="s">
        <v>137</v>
      </c>
      <c r="L2057" t="s">
        <v>6177</v>
      </c>
      <c r="M2057" t="s">
        <v>6178</v>
      </c>
      <c r="N2057">
        <v>1.893333333</v>
      </c>
      <c r="O2057">
        <v>0</v>
      </c>
      <c r="P2057">
        <v>67</v>
      </c>
      <c r="Q2057">
        <v>0</v>
      </c>
      <c r="R2057">
        <v>0</v>
      </c>
      <c r="S2057">
        <v>0</v>
      </c>
      <c r="T2057">
        <v>12</v>
      </c>
      <c r="U2057">
        <v>0</v>
      </c>
      <c r="V2057">
        <v>0</v>
      </c>
      <c r="W2057">
        <v>0</v>
      </c>
      <c r="X2057">
        <v>23.147064405803757</v>
      </c>
      <c r="Y2057">
        <v>0</v>
      </c>
      <c r="Z2057">
        <v>0</v>
      </c>
      <c r="AA2057">
        <v>0</v>
      </c>
      <c r="AB2057">
        <v>66.278966009824543</v>
      </c>
      <c r="AC2057">
        <v>0</v>
      </c>
      <c r="AD2057">
        <v>0</v>
      </c>
      <c r="AE2057">
        <v>89.426030415628304</v>
      </c>
    </row>
    <row r="2058" spans="1:31" x14ac:dyDescent="0.25">
      <c r="A2058">
        <v>2136218</v>
      </c>
      <c r="B2058">
        <v>1</v>
      </c>
      <c r="C2058" t="s">
        <v>80</v>
      </c>
      <c r="D2058" t="s">
        <v>89</v>
      </c>
      <c r="E2058" t="s">
        <v>146</v>
      </c>
      <c r="F2058" t="s">
        <v>3367</v>
      </c>
      <c r="G2058" t="s">
        <v>538</v>
      </c>
      <c r="H2058" t="s">
        <v>143</v>
      </c>
      <c r="I2058" t="s">
        <v>135</v>
      </c>
      <c r="J2058" t="s">
        <v>136</v>
      </c>
      <c r="K2058" t="s">
        <v>236</v>
      </c>
      <c r="L2058" t="s">
        <v>6179</v>
      </c>
      <c r="M2058" t="s">
        <v>6180</v>
      </c>
      <c r="N2058">
        <v>8.2577777769999994</v>
      </c>
      <c r="O2058">
        <v>4</v>
      </c>
      <c r="P2058">
        <v>859</v>
      </c>
      <c r="Q2058">
        <v>2</v>
      </c>
      <c r="R2058">
        <v>71</v>
      </c>
      <c r="S2058">
        <v>11</v>
      </c>
      <c r="T2058">
        <v>77</v>
      </c>
      <c r="U2058">
        <v>7</v>
      </c>
      <c r="V2058">
        <v>0</v>
      </c>
      <c r="W2058">
        <v>1382.4829952421182</v>
      </c>
      <c r="X2058">
        <v>3996.2897340881782</v>
      </c>
      <c r="Y2058">
        <v>60.52946769466741</v>
      </c>
      <c r="Z2058">
        <v>152.72397550538741</v>
      </c>
      <c r="AA2058">
        <v>1228.2251778068792</v>
      </c>
      <c r="AB2058">
        <v>1243.195942710636</v>
      </c>
      <c r="AC2058">
        <v>2347.3501085235393</v>
      </c>
      <c r="AD2058">
        <v>0</v>
      </c>
      <c r="AE2058">
        <v>10410.797401571406</v>
      </c>
    </row>
    <row r="2059" spans="1:31" x14ac:dyDescent="0.25">
      <c r="A2059">
        <v>2136441</v>
      </c>
      <c r="B2059">
        <v>1</v>
      </c>
      <c r="C2059" t="s">
        <v>81</v>
      </c>
      <c r="D2059" t="s">
        <v>128</v>
      </c>
      <c r="E2059" t="s">
        <v>174</v>
      </c>
      <c r="F2059" t="s">
        <v>6181</v>
      </c>
      <c r="G2059" t="s">
        <v>235</v>
      </c>
      <c r="H2059" t="s">
        <v>134</v>
      </c>
      <c r="I2059" t="s">
        <v>135</v>
      </c>
      <c r="J2059" t="s">
        <v>136</v>
      </c>
      <c r="K2059" t="s">
        <v>236</v>
      </c>
      <c r="L2059" t="s">
        <v>6182</v>
      </c>
      <c r="M2059" t="s">
        <v>6183</v>
      </c>
      <c r="N2059">
        <v>1.8294444439999999</v>
      </c>
      <c r="O2059">
        <v>0</v>
      </c>
      <c r="P2059">
        <v>135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43.447405677476524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43.447405677476524</v>
      </c>
    </row>
    <row r="2060" spans="1:31" x14ac:dyDescent="0.25">
      <c r="A2060">
        <v>2136261</v>
      </c>
      <c r="B2060">
        <v>1</v>
      </c>
      <c r="C2060" t="s">
        <v>80</v>
      </c>
      <c r="D2060" t="s">
        <v>100</v>
      </c>
      <c r="E2060" t="s">
        <v>196</v>
      </c>
      <c r="F2060" t="s">
        <v>6184</v>
      </c>
      <c r="G2060" t="s">
        <v>142</v>
      </c>
      <c r="H2060" t="s">
        <v>143</v>
      </c>
      <c r="I2060" t="s">
        <v>135</v>
      </c>
      <c r="J2060" t="s">
        <v>136</v>
      </c>
      <c r="K2060" t="s">
        <v>137</v>
      </c>
      <c r="L2060" t="s">
        <v>6185</v>
      </c>
      <c r="M2060" t="s">
        <v>6186</v>
      </c>
      <c r="N2060">
        <v>0.82277777699999999</v>
      </c>
      <c r="O2060">
        <v>0</v>
      </c>
      <c r="P2060">
        <v>2</v>
      </c>
      <c r="Q2060">
        <v>50</v>
      </c>
      <c r="R2060">
        <v>71</v>
      </c>
      <c r="S2060">
        <v>3</v>
      </c>
      <c r="T2060">
        <v>5</v>
      </c>
      <c r="U2060">
        <v>0</v>
      </c>
      <c r="V2060">
        <v>0</v>
      </c>
      <c r="W2060">
        <v>0</v>
      </c>
      <c r="X2060">
        <v>1.182328223047417</v>
      </c>
      <c r="Y2060">
        <v>70.917595650092935</v>
      </c>
      <c r="Z2060">
        <v>45.85572832369693</v>
      </c>
      <c r="AA2060">
        <v>68.0277378990165</v>
      </c>
      <c r="AB2060">
        <v>3.1953269302474809</v>
      </c>
      <c r="AC2060">
        <v>0</v>
      </c>
      <c r="AD2060">
        <v>0</v>
      </c>
      <c r="AE2060">
        <v>189.17871702610128</v>
      </c>
    </row>
    <row r="2061" spans="1:31" x14ac:dyDescent="0.25">
      <c r="A2061">
        <v>2136255</v>
      </c>
      <c r="B2061">
        <v>1</v>
      </c>
      <c r="C2061" t="s">
        <v>80</v>
      </c>
      <c r="D2061" t="s">
        <v>103</v>
      </c>
      <c r="E2061" t="s">
        <v>224</v>
      </c>
      <c r="F2061" t="s">
        <v>6187</v>
      </c>
      <c r="G2061" t="s">
        <v>142</v>
      </c>
      <c r="H2061" t="s">
        <v>143</v>
      </c>
      <c r="I2061" t="s">
        <v>135</v>
      </c>
      <c r="J2061" t="s">
        <v>136</v>
      </c>
      <c r="K2061" t="s">
        <v>137</v>
      </c>
      <c r="L2061" t="s">
        <v>6188</v>
      </c>
      <c r="M2061" t="s">
        <v>6189</v>
      </c>
      <c r="N2061">
        <v>0.43025833299999999</v>
      </c>
      <c r="O2061">
        <v>0</v>
      </c>
      <c r="P2061">
        <v>10421</v>
      </c>
      <c r="Q2061">
        <v>1</v>
      </c>
      <c r="R2061">
        <v>17</v>
      </c>
      <c r="S2061">
        <v>3</v>
      </c>
      <c r="T2061">
        <v>786</v>
      </c>
      <c r="U2061">
        <v>0</v>
      </c>
      <c r="V2061">
        <v>0</v>
      </c>
      <c r="W2061">
        <v>0</v>
      </c>
      <c r="X2061">
        <v>1072.5989188974706</v>
      </c>
      <c r="Y2061">
        <v>10.140103533456001</v>
      </c>
      <c r="Z2061">
        <v>9.2716788264059602</v>
      </c>
      <c r="AA2061">
        <v>47.475912520609349</v>
      </c>
      <c r="AB2061">
        <v>434.39234915652531</v>
      </c>
      <c r="AC2061">
        <v>0</v>
      </c>
      <c r="AD2061">
        <v>0</v>
      </c>
      <c r="AE2061">
        <v>1573.8789629344676</v>
      </c>
    </row>
    <row r="2062" spans="1:31" x14ac:dyDescent="0.25">
      <c r="A2062">
        <v>2136115</v>
      </c>
      <c r="B2062">
        <v>1</v>
      </c>
      <c r="C2062" t="s">
        <v>81</v>
      </c>
      <c r="D2062" t="s">
        <v>118</v>
      </c>
      <c r="E2062" t="s">
        <v>161</v>
      </c>
      <c r="F2062" t="s">
        <v>6190</v>
      </c>
      <c r="G2062" t="s">
        <v>215</v>
      </c>
      <c r="H2062" t="s">
        <v>134</v>
      </c>
      <c r="I2062" t="s">
        <v>135</v>
      </c>
      <c r="J2062" t="s">
        <v>136</v>
      </c>
      <c r="K2062" t="s">
        <v>137</v>
      </c>
      <c r="L2062" t="s">
        <v>6191</v>
      </c>
      <c r="M2062" t="s">
        <v>6192</v>
      </c>
      <c r="N2062">
        <v>1.0538888879999999</v>
      </c>
      <c r="O2062">
        <v>0</v>
      </c>
      <c r="P2062">
        <v>38</v>
      </c>
      <c r="Q2062">
        <v>0</v>
      </c>
      <c r="R2062">
        <v>0</v>
      </c>
      <c r="S2062">
        <v>0</v>
      </c>
      <c r="T2062">
        <v>17</v>
      </c>
      <c r="U2062">
        <v>0</v>
      </c>
      <c r="V2062">
        <v>0</v>
      </c>
      <c r="W2062">
        <v>0</v>
      </c>
      <c r="X2062">
        <v>7.0162804169228785</v>
      </c>
      <c r="Y2062">
        <v>0</v>
      </c>
      <c r="Z2062">
        <v>0</v>
      </c>
      <c r="AA2062">
        <v>0</v>
      </c>
      <c r="AB2062">
        <v>5.566581747965933</v>
      </c>
      <c r="AC2062">
        <v>0</v>
      </c>
      <c r="AD2062">
        <v>0</v>
      </c>
      <c r="AE2062">
        <v>12.582862164888812</v>
      </c>
    </row>
    <row r="2063" spans="1:31" x14ac:dyDescent="0.25">
      <c r="A2063">
        <v>2136424</v>
      </c>
      <c r="B2063">
        <v>1</v>
      </c>
      <c r="C2063" t="s">
        <v>81</v>
      </c>
      <c r="D2063" t="s">
        <v>128</v>
      </c>
      <c r="E2063" t="s">
        <v>174</v>
      </c>
      <c r="F2063" t="s">
        <v>6193</v>
      </c>
      <c r="G2063" t="s">
        <v>235</v>
      </c>
      <c r="H2063" t="s">
        <v>134</v>
      </c>
      <c r="I2063" t="s">
        <v>135</v>
      </c>
      <c r="J2063" t="s">
        <v>136</v>
      </c>
      <c r="K2063" t="s">
        <v>236</v>
      </c>
      <c r="L2063" t="s">
        <v>6194</v>
      </c>
      <c r="M2063" t="s">
        <v>6195</v>
      </c>
      <c r="N2063">
        <v>0.56666666600000004</v>
      </c>
      <c r="O2063">
        <v>0</v>
      </c>
      <c r="P2063">
        <v>42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4.517016707549999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4.517016707549999</v>
      </c>
    </row>
    <row r="2064" spans="1:31" x14ac:dyDescent="0.25">
      <c r="A2064">
        <v>2136192</v>
      </c>
      <c r="B2064">
        <v>1</v>
      </c>
      <c r="C2064" t="s">
        <v>81</v>
      </c>
      <c r="D2064" t="s">
        <v>127</v>
      </c>
      <c r="E2064" t="s">
        <v>161</v>
      </c>
      <c r="F2064" t="s">
        <v>6196</v>
      </c>
      <c r="G2064" t="s">
        <v>235</v>
      </c>
      <c r="H2064" t="s">
        <v>134</v>
      </c>
      <c r="I2064" t="s">
        <v>135</v>
      </c>
      <c r="J2064" t="s">
        <v>136</v>
      </c>
      <c r="K2064" t="s">
        <v>236</v>
      </c>
      <c r="L2064" t="s">
        <v>6197</v>
      </c>
      <c r="M2064" t="s">
        <v>6198</v>
      </c>
      <c r="N2064">
        <v>6.0664425</v>
      </c>
      <c r="O2064">
        <v>0</v>
      </c>
      <c r="P2064">
        <v>568</v>
      </c>
      <c r="Q2064">
        <v>0</v>
      </c>
      <c r="R2064">
        <v>0</v>
      </c>
      <c r="S2064">
        <v>0</v>
      </c>
      <c r="T2064">
        <v>80</v>
      </c>
      <c r="U2064">
        <v>0</v>
      </c>
      <c r="V2064">
        <v>0</v>
      </c>
      <c r="W2064">
        <v>0</v>
      </c>
      <c r="X2064">
        <v>616.36952334274076</v>
      </c>
      <c r="Y2064">
        <v>0</v>
      </c>
      <c r="Z2064">
        <v>0</v>
      </c>
      <c r="AA2064">
        <v>0</v>
      </c>
      <c r="AB2064">
        <v>475.79773743938694</v>
      </c>
      <c r="AC2064">
        <v>0</v>
      </c>
      <c r="AD2064">
        <v>0</v>
      </c>
      <c r="AE2064">
        <v>1092.1672607821276</v>
      </c>
    </row>
    <row r="2065" spans="1:31" x14ac:dyDescent="0.25">
      <c r="A2065">
        <v>2136384</v>
      </c>
      <c r="B2065">
        <v>1</v>
      </c>
      <c r="C2065" t="s">
        <v>80</v>
      </c>
      <c r="D2065" t="s">
        <v>107</v>
      </c>
      <c r="E2065" t="s">
        <v>174</v>
      </c>
      <c r="F2065" t="s">
        <v>6199</v>
      </c>
      <c r="G2065" t="s">
        <v>374</v>
      </c>
      <c r="H2065" t="s">
        <v>134</v>
      </c>
      <c r="I2065" t="s">
        <v>135</v>
      </c>
      <c r="J2065" t="s">
        <v>136</v>
      </c>
      <c r="K2065" t="s">
        <v>137</v>
      </c>
      <c r="L2065" t="s">
        <v>6200</v>
      </c>
      <c r="M2065" t="s">
        <v>6201</v>
      </c>
      <c r="N2065">
        <v>2.7825000000000002</v>
      </c>
      <c r="O2065">
        <v>0</v>
      </c>
      <c r="P2065">
        <v>13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13.327806503668251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13.327806503668251</v>
      </c>
    </row>
    <row r="2066" spans="1:31" x14ac:dyDescent="0.25">
      <c r="A2066">
        <v>2136178</v>
      </c>
      <c r="B2066">
        <v>1</v>
      </c>
      <c r="C2066" t="s">
        <v>81</v>
      </c>
      <c r="D2066" t="s">
        <v>112</v>
      </c>
      <c r="E2066" t="s">
        <v>140</v>
      </c>
      <c r="F2066" t="s">
        <v>6202</v>
      </c>
      <c r="G2066" t="s">
        <v>142</v>
      </c>
      <c r="H2066" t="s">
        <v>143</v>
      </c>
      <c r="I2066" t="s">
        <v>148</v>
      </c>
      <c r="J2066" t="s">
        <v>136</v>
      </c>
      <c r="K2066" t="s">
        <v>137</v>
      </c>
      <c r="L2066" t="s">
        <v>6203</v>
      </c>
      <c r="M2066" t="s">
        <v>6204</v>
      </c>
      <c r="N2066">
        <v>1.3888888E-2</v>
      </c>
      <c r="O2066">
        <v>1</v>
      </c>
      <c r="P2066">
        <v>488</v>
      </c>
      <c r="Q2066">
        <v>25</v>
      </c>
      <c r="R2066">
        <v>70</v>
      </c>
      <c r="S2066">
        <v>9</v>
      </c>
      <c r="T2066">
        <v>44</v>
      </c>
      <c r="U2066">
        <v>3</v>
      </c>
      <c r="V2066">
        <v>2</v>
      </c>
      <c r="W2066">
        <v>2.4728660106250005E-2</v>
      </c>
      <c r="X2066">
        <v>1.0533858192416663</v>
      </c>
      <c r="Y2066">
        <v>0.86729425887500011</v>
      </c>
      <c r="Z2066">
        <v>0.25972308748333345</v>
      </c>
      <c r="AA2066">
        <v>0.6115887407977777</v>
      </c>
      <c r="AB2066">
        <v>0.2268193622916666</v>
      </c>
      <c r="AC2066">
        <v>2.5236384929166666</v>
      </c>
      <c r="AD2066">
        <v>1.145338231875E-2</v>
      </c>
      <c r="AE2066">
        <v>5.5786318040311116</v>
      </c>
    </row>
    <row r="2067" spans="1:31" x14ac:dyDescent="0.25">
      <c r="A2067">
        <v>2136673</v>
      </c>
      <c r="B2067">
        <v>1</v>
      </c>
      <c r="C2067" t="s">
        <v>80</v>
      </c>
      <c r="D2067" t="s">
        <v>82</v>
      </c>
      <c r="E2067" t="s">
        <v>131</v>
      </c>
      <c r="F2067" t="s">
        <v>6205</v>
      </c>
      <c r="G2067" t="s">
        <v>152</v>
      </c>
      <c r="H2067" t="s">
        <v>134</v>
      </c>
      <c r="I2067" t="s">
        <v>135</v>
      </c>
      <c r="J2067" t="s">
        <v>136</v>
      </c>
      <c r="K2067" t="s">
        <v>137</v>
      </c>
      <c r="L2067" t="s">
        <v>6206</v>
      </c>
      <c r="M2067" t="s">
        <v>6207</v>
      </c>
      <c r="N2067">
        <v>2.6191666659999999</v>
      </c>
      <c r="O2067">
        <v>0</v>
      </c>
      <c r="P2067">
        <v>5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2.8474090101649501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2.8474090101649501</v>
      </c>
    </row>
    <row r="2068" spans="1:31" x14ac:dyDescent="0.25">
      <c r="A2068">
        <v>2136195</v>
      </c>
      <c r="B2068">
        <v>1</v>
      </c>
      <c r="C2068" t="s">
        <v>80</v>
      </c>
      <c r="D2068" t="s">
        <v>95</v>
      </c>
      <c r="E2068" t="s">
        <v>140</v>
      </c>
      <c r="F2068" t="s">
        <v>6208</v>
      </c>
      <c r="G2068" t="s">
        <v>235</v>
      </c>
      <c r="H2068" t="s">
        <v>143</v>
      </c>
      <c r="I2068" t="s">
        <v>135</v>
      </c>
      <c r="J2068" t="s">
        <v>136</v>
      </c>
      <c r="K2068" t="s">
        <v>236</v>
      </c>
      <c r="L2068" t="s">
        <v>6209</v>
      </c>
      <c r="M2068" t="s">
        <v>6210</v>
      </c>
      <c r="N2068">
        <v>0.70833333300000001</v>
      </c>
      <c r="O2068">
        <v>0</v>
      </c>
      <c r="P2068">
        <v>1857</v>
      </c>
      <c r="Q2068">
        <v>0</v>
      </c>
      <c r="R2068">
        <v>1</v>
      </c>
      <c r="S2068">
        <v>1</v>
      </c>
      <c r="T2068">
        <v>145</v>
      </c>
      <c r="U2068">
        <v>0</v>
      </c>
      <c r="V2068">
        <v>2</v>
      </c>
      <c r="W2068">
        <v>0</v>
      </c>
      <c r="X2068">
        <v>317.5474621964442</v>
      </c>
      <c r="Y2068">
        <v>0</v>
      </c>
      <c r="Z2068">
        <v>0</v>
      </c>
      <c r="AA2068">
        <v>0.64291375820500007</v>
      </c>
      <c r="AB2068">
        <v>105.53325606341915</v>
      </c>
      <c r="AC2068">
        <v>0</v>
      </c>
      <c r="AD2068">
        <v>10.968317713136249</v>
      </c>
      <c r="AE2068">
        <v>434.69194973120455</v>
      </c>
    </row>
    <row r="2069" spans="1:31" x14ac:dyDescent="0.25">
      <c r="A2069">
        <v>2136344</v>
      </c>
      <c r="B2069">
        <v>1</v>
      </c>
      <c r="C2069" t="s">
        <v>80</v>
      </c>
      <c r="D2069" t="s">
        <v>83</v>
      </c>
      <c r="E2069" t="s">
        <v>140</v>
      </c>
      <c r="F2069" t="s">
        <v>6211</v>
      </c>
      <c r="G2069" t="s">
        <v>142</v>
      </c>
      <c r="H2069" t="s">
        <v>143</v>
      </c>
      <c r="I2069" t="s">
        <v>135</v>
      </c>
      <c r="J2069" t="s">
        <v>136</v>
      </c>
      <c r="K2069" t="s">
        <v>137</v>
      </c>
      <c r="L2069" t="s">
        <v>6212</v>
      </c>
      <c r="M2069" t="s">
        <v>6213</v>
      </c>
      <c r="N2069">
        <v>0.68083333300000004</v>
      </c>
      <c r="O2069">
        <v>3</v>
      </c>
      <c r="P2069">
        <v>251</v>
      </c>
      <c r="Q2069">
        <v>8</v>
      </c>
      <c r="R2069">
        <v>22</v>
      </c>
      <c r="S2069">
        <v>7</v>
      </c>
      <c r="T2069">
        <v>15</v>
      </c>
      <c r="U2069">
        <v>0</v>
      </c>
      <c r="V2069">
        <v>0</v>
      </c>
      <c r="W2069">
        <v>2.8824588770723247</v>
      </c>
      <c r="X2069">
        <v>45.223486576440358</v>
      </c>
      <c r="Y2069">
        <v>8.2644417271372497</v>
      </c>
      <c r="Z2069">
        <v>10.977279480646049</v>
      </c>
      <c r="AA2069">
        <v>25.026307103626397</v>
      </c>
      <c r="AB2069">
        <v>15.079244047815751</v>
      </c>
      <c r="AC2069">
        <v>0</v>
      </c>
      <c r="AD2069">
        <v>0</v>
      </c>
      <c r="AE2069">
        <v>107.45321781273812</v>
      </c>
    </row>
    <row r="2070" spans="1:31" x14ac:dyDescent="0.25">
      <c r="A2070">
        <v>2136338</v>
      </c>
      <c r="B2070">
        <v>1</v>
      </c>
      <c r="C2070" t="s">
        <v>80</v>
      </c>
      <c r="D2070" t="s">
        <v>88</v>
      </c>
      <c r="E2070" t="s">
        <v>146</v>
      </c>
      <c r="F2070" t="s">
        <v>6214</v>
      </c>
      <c r="G2070" t="s">
        <v>142</v>
      </c>
      <c r="H2070" t="s">
        <v>143</v>
      </c>
      <c r="I2070" t="s">
        <v>135</v>
      </c>
      <c r="J2070" t="s">
        <v>136</v>
      </c>
      <c r="K2070" t="s">
        <v>137</v>
      </c>
      <c r="L2070" t="s">
        <v>6215</v>
      </c>
      <c r="M2070" t="s">
        <v>6133</v>
      </c>
      <c r="N2070">
        <v>0.643055555</v>
      </c>
      <c r="O2070">
        <v>0</v>
      </c>
      <c r="P2070">
        <v>1922</v>
      </c>
      <c r="Q2070">
        <v>0</v>
      </c>
      <c r="R2070">
        <v>0</v>
      </c>
      <c r="S2070">
        <v>1</v>
      </c>
      <c r="T2070">
        <v>69</v>
      </c>
      <c r="U2070">
        <v>0</v>
      </c>
      <c r="V2070">
        <v>0</v>
      </c>
      <c r="W2070">
        <v>0</v>
      </c>
      <c r="X2070">
        <v>252.78753964999183</v>
      </c>
      <c r="Y2070">
        <v>0</v>
      </c>
      <c r="Z2070">
        <v>0</v>
      </c>
      <c r="AA2070">
        <v>16.674213502625669</v>
      </c>
      <c r="AB2070">
        <v>32.235717222937318</v>
      </c>
      <c r="AC2070">
        <v>0</v>
      </c>
      <c r="AD2070">
        <v>0</v>
      </c>
      <c r="AE2070">
        <v>301.69747037555481</v>
      </c>
    </row>
    <row r="2071" spans="1:31" x14ac:dyDescent="0.25">
      <c r="A2071">
        <v>2136358</v>
      </c>
      <c r="B2071">
        <v>1</v>
      </c>
      <c r="C2071" t="s">
        <v>80</v>
      </c>
      <c r="D2071" t="s">
        <v>84</v>
      </c>
      <c r="E2071" t="s">
        <v>174</v>
      </c>
      <c r="F2071" t="s">
        <v>6216</v>
      </c>
      <c r="G2071" t="s">
        <v>384</v>
      </c>
      <c r="H2071" t="s">
        <v>134</v>
      </c>
      <c r="I2071" t="s">
        <v>135</v>
      </c>
      <c r="J2071" t="s">
        <v>136</v>
      </c>
      <c r="K2071" t="s">
        <v>137</v>
      </c>
      <c r="L2071" t="s">
        <v>6217</v>
      </c>
      <c r="M2071" t="s">
        <v>6218</v>
      </c>
      <c r="N2071">
        <v>2.395</v>
      </c>
      <c r="O2071">
        <v>0</v>
      </c>
      <c r="P2071">
        <v>167</v>
      </c>
      <c r="Q2071">
        <v>0</v>
      </c>
      <c r="R2071">
        <v>0</v>
      </c>
      <c r="S2071">
        <v>0</v>
      </c>
      <c r="T2071">
        <v>64</v>
      </c>
      <c r="U2071">
        <v>0</v>
      </c>
      <c r="V2071">
        <v>1</v>
      </c>
      <c r="W2071">
        <v>0</v>
      </c>
      <c r="X2071">
        <v>88.249362194635665</v>
      </c>
      <c r="Y2071">
        <v>0</v>
      </c>
      <c r="Z2071">
        <v>0</v>
      </c>
      <c r="AA2071">
        <v>0</v>
      </c>
      <c r="AB2071">
        <v>125.37616667903332</v>
      </c>
      <c r="AC2071">
        <v>0</v>
      </c>
      <c r="AD2071">
        <v>76.023084862922389</v>
      </c>
      <c r="AE2071">
        <v>289.64861373659141</v>
      </c>
    </row>
    <row r="2072" spans="1:31" x14ac:dyDescent="0.25">
      <c r="A2072">
        <v>2136407</v>
      </c>
      <c r="B2072">
        <v>1</v>
      </c>
      <c r="C2072" t="s">
        <v>80</v>
      </c>
      <c r="D2072" t="s">
        <v>95</v>
      </c>
      <c r="E2072" t="s">
        <v>224</v>
      </c>
      <c r="F2072" t="s">
        <v>6219</v>
      </c>
      <c r="G2072" t="s">
        <v>142</v>
      </c>
      <c r="H2072" t="s">
        <v>143</v>
      </c>
      <c r="I2072" t="s">
        <v>135</v>
      </c>
      <c r="J2072" t="s">
        <v>136</v>
      </c>
      <c r="K2072" t="s">
        <v>137</v>
      </c>
      <c r="L2072" t="s">
        <v>6220</v>
      </c>
      <c r="M2072" t="s">
        <v>6221</v>
      </c>
      <c r="N2072">
        <v>1.055555555</v>
      </c>
      <c r="O2072">
        <v>0</v>
      </c>
      <c r="P2072">
        <v>1666</v>
      </c>
      <c r="Q2072">
        <v>5</v>
      </c>
      <c r="R2072">
        <v>45</v>
      </c>
      <c r="S2072">
        <v>30</v>
      </c>
      <c r="T2072">
        <v>157</v>
      </c>
      <c r="U2072">
        <v>15</v>
      </c>
      <c r="V2072">
        <v>0</v>
      </c>
      <c r="W2072">
        <v>0</v>
      </c>
      <c r="X2072">
        <v>486.28511102977285</v>
      </c>
      <c r="Y2072">
        <v>20.292862881494976</v>
      </c>
      <c r="Z2072">
        <v>16.859816737428403</v>
      </c>
      <c r="AA2072">
        <v>561.48964306460618</v>
      </c>
      <c r="AB2072">
        <v>178.03444337720961</v>
      </c>
      <c r="AC2072">
        <v>9274.1815751711601</v>
      </c>
      <c r="AD2072">
        <v>0</v>
      </c>
      <c r="AE2072">
        <v>10537.143452261673</v>
      </c>
    </row>
    <row r="2073" spans="1:31" x14ac:dyDescent="0.25">
      <c r="A2073">
        <v>2136656</v>
      </c>
      <c r="B2073">
        <v>1</v>
      </c>
      <c r="C2073" t="s">
        <v>80</v>
      </c>
      <c r="D2073" t="s">
        <v>90</v>
      </c>
      <c r="E2073" t="s">
        <v>131</v>
      </c>
      <c r="F2073" t="s">
        <v>6222</v>
      </c>
      <c r="G2073" t="s">
        <v>152</v>
      </c>
      <c r="H2073" t="s">
        <v>134</v>
      </c>
      <c r="I2073" t="s">
        <v>135</v>
      </c>
      <c r="J2073" t="s">
        <v>136</v>
      </c>
      <c r="K2073" t="s">
        <v>137</v>
      </c>
      <c r="L2073" t="s">
        <v>6223</v>
      </c>
      <c r="M2073" t="s">
        <v>6224</v>
      </c>
      <c r="N2073">
        <v>2.1072222219999999</v>
      </c>
      <c r="O2073">
        <v>0</v>
      </c>
      <c r="P2073">
        <v>2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0.61425575367855834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0.61425575367855834</v>
      </c>
    </row>
    <row r="2074" spans="1:31" x14ac:dyDescent="0.25">
      <c r="A2074">
        <v>2136593</v>
      </c>
      <c r="B2074">
        <v>1</v>
      </c>
      <c r="C2074" t="s">
        <v>80</v>
      </c>
      <c r="D2074" t="s">
        <v>107</v>
      </c>
      <c r="E2074" t="s">
        <v>140</v>
      </c>
      <c r="F2074" t="s">
        <v>6225</v>
      </c>
      <c r="G2074" t="s">
        <v>142</v>
      </c>
      <c r="H2074" t="s">
        <v>143</v>
      </c>
      <c r="I2074" t="s">
        <v>135</v>
      </c>
      <c r="J2074" t="s">
        <v>136</v>
      </c>
      <c r="K2074" t="s">
        <v>137</v>
      </c>
      <c r="L2074" t="s">
        <v>6226</v>
      </c>
      <c r="M2074" t="s">
        <v>6227</v>
      </c>
      <c r="N2074">
        <v>0.28277777700000001</v>
      </c>
      <c r="O2074">
        <v>2</v>
      </c>
      <c r="P2074">
        <v>849</v>
      </c>
      <c r="Q2074">
        <v>64</v>
      </c>
      <c r="R2074">
        <v>61</v>
      </c>
      <c r="S2074">
        <v>14</v>
      </c>
      <c r="T2074">
        <v>68</v>
      </c>
      <c r="U2074">
        <v>1</v>
      </c>
      <c r="V2074">
        <v>0</v>
      </c>
      <c r="W2074">
        <v>0.46146484801363336</v>
      </c>
      <c r="X2074">
        <v>44.422186627222963</v>
      </c>
      <c r="Y2074">
        <v>42.269043971725964</v>
      </c>
      <c r="Z2074">
        <v>4.7832920016613354</v>
      </c>
      <c r="AA2074">
        <v>43.574655367145382</v>
      </c>
      <c r="AB2074">
        <v>9.8271192700108561</v>
      </c>
      <c r="AC2074">
        <v>12.251199927576002</v>
      </c>
      <c r="AD2074">
        <v>0</v>
      </c>
      <c r="AE2074">
        <v>157.58896201335614</v>
      </c>
    </row>
    <row r="2075" spans="1:31" x14ac:dyDescent="0.25">
      <c r="A2075">
        <v>2136301</v>
      </c>
      <c r="B2075">
        <v>1</v>
      </c>
      <c r="C2075" t="s">
        <v>80</v>
      </c>
      <c r="D2075" t="s">
        <v>83</v>
      </c>
      <c r="E2075" t="s">
        <v>196</v>
      </c>
      <c r="F2075" t="s">
        <v>6228</v>
      </c>
      <c r="G2075" t="s">
        <v>142</v>
      </c>
      <c r="H2075" t="s">
        <v>143</v>
      </c>
      <c r="I2075" t="s">
        <v>135</v>
      </c>
      <c r="J2075" t="s">
        <v>136</v>
      </c>
      <c r="K2075" t="s">
        <v>137</v>
      </c>
      <c r="L2075" t="s">
        <v>6229</v>
      </c>
      <c r="M2075" t="s">
        <v>6230</v>
      </c>
      <c r="N2075">
        <v>0.89638888800000005</v>
      </c>
      <c r="O2075">
        <v>4</v>
      </c>
      <c r="P2075">
        <v>501</v>
      </c>
      <c r="Q2075">
        <v>9</v>
      </c>
      <c r="R2075">
        <v>25</v>
      </c>
      <c r="S2075">
        <v>20</v>
      </c>
      <c r="T2075">
        <v>27</v>
      </c>
      <c r="U2075">
        <v>0</v>
      </c>
      <c r="V2075">
        <v>0</v>
      </c>
      <c r="W2075">
        <v>8.2759938304918439</v>
      </c>
      <c r="X2075">
        <v>154.34513062595408</v>
      </c>
      <c r="Y2075">
        <v>11.823428765026424</v>
      </c>
      <c r="Z2075">
        <v>14.8804072060294</v>
      </c>
      <c r="AA2075">
        <v>335.6007020871217</v>
      </c>
      <c r="AB2075">
        <v>27.522296896255856</v>
      </c>
      <c r="AC2075">
        <v>0</v>
      </c>
      <c r="AD2075">
        <v>0</v>
      </c>
      <c r="AE2075">
        <v>552.44795941087932</v>
      </c>
    </row>
    <row r="2076" spans="1:31" x14ac:dyDescent="0.25">
      <c r="A2076">
        <v>2136705</v>
      </c>
      <c r="B2076">
        <v>1</v>
      </c>
      <c r="C2076" t="s">
        <v>80</v>
      </c>
      <c r="D2076" t="s">
        <v>84</v>
      </c>
      <c r="E2076" t="s">
        <v>131</v>
      </c>
      <c r="F2076" t="s">
        <v>6231</v>
      </c>
      <c r="G2076" t="s">
        <v>231</v>
      </c>
      <c r="H2076" t="s">
        <v>134</v>
      </c>
      <c r="I2076" t="s">
        <v>135</v>
      </c>
      <c r="J2076" t="s">
        <v>136</v>
      </c>
      <c r="K2076" t="s">
        <v>137</v>
      </c>
      <c r="L2076" t="s">
        <v>6232</v>
      </c>
      <c r="M2076" t="s">
        <v>6233</v>
      </c>
      <c r="N2076">
        <v>1.485833333</v>
      </c>
      <c r="O2076">
        <v>0</v>
      </c>
      <c r="P2076">
        <v>5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0.87785366980037516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0.87785366980037516</v>
      </c>
    </row>
    <row r="2077" spans="1:31" x14ac:dyDescent="0.25">
      <c r="A2077">
        <v>2136287</v>
      </c>
      <c r="B2077">
        <v>1</v>
      </c>
      <c r="C2077" t="s">
        <v>81</v>
      </c>
      <c r="D2077" t="s">
        <v>115</v>
      </c>
      <c r="E2077" t="s">
        <v>196</v>
      </c>
      <c r="F2077" t="s">
        <v>6234</v>
      </c>
      <c r="G2077" t="s">
        <v>142</v>
      </c>
      <c r="H2077" t="s">
        <v>143</v>
      </c>
      <c r="I2077" t="s">
        <v>135</v>
      </c>
      <c r="J2077" t="s">
        <v>136</v>
      </c>
      <c r="K2077" t="s">
        <v>137</v>
      </c>
      <c r="L2077" t="s">
        <v>6235</v>
      </c>
      <c r="M2077" t="s">
        <v>6236</v>
      </c>
      <c r="N2077">
        <v>0.48305555500000003</v>
      </c>
      <c r="O2077">
        <v>0</v>
      </c>
      <c r="P2077">
        <v>226</v>
      </c>
      <c r="Q2077">
        <v>0</v>
      </c>
      <c r="R2077">
        <v>43</v>
      </c>
      <c r="S2077">
        <v>5</v>
      </c>
      <c r="T2077">
        <v>21</v>
      </c>
      <c r="U2077">
        <v>0</v>
      </c>
      <c r="V2077">
        <v>0</v>
      </c>
      <c r="W2077">
        <v>0</v>
      </c>
      <c r="X2077">
        <v>10.218292185850236</v>
      </c>
      <c r="Y2077">
        <v>0</v>
      </c>
      <c r="Z2077">
        <v>3.8436906459269999</v>
      </c>
      <c r="AA2077">
        <v>27.616628454322338</v>
      </c>
      <c r="AB2077">
        <v>13.861692202662489</v>
      </c>
      <c r="AC2077">
        <v>0</v>
      </c>
      <c r="AD2077">
        <v>0</v>
      </c>
      <c r="AE2077">
        <v>55.540303488762063</v>
      </c>
    </row>
    <row r="2078" spans="1:31" x14ac:dyDescent="0.25">
      <c r="A2078">
        <v>2136327</v>
      </c>
      <c r="B2078">
        <v>1</v>
      </c>
      <c r="C2078" t="s">
        <v>80</v>
      </c>
      <c r="D2078" t="s">
        <v>92</v>
      </c>
      <c r="E2078" t="s">
        <v>174</v>
      </c>
      <c r="F2078" t="s">
        <v>6237</v>
      </c>
      <c r="G2078" t="s">
        <v>187</v>
      </c>
      <c r="H2078" t="s">
        <v>134</v>
      </c>
      <c r="I2078" t="s">
        <v>135</v>
      </c>
      <c r="J2078" t="s">
        <v>136</v>
      </c>
      <c r="K2078" t="s">
        <v>137</v>
      </c>
      <c r="L2078" t="s">
        <v>6238</v>
      </c>
      <c r="M2078" t="s">
        <v>6239</v>
      </c>
      <c r="N2078">
        <v>1.5419444440000001</v>
      </c>
      <c r="O2078">
        <v>0</v>
      </c>
      <c r="P2078">
        <v>6</v>
      </c>
      <c r="Q2078">
        <v>0</v>
      </c>
      <c r="R2078">
        <v>4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3.1742873192134495</v>
      </c>
      <c r="Y2078">
        <v>0</v>
      </c>
      <c r="Z2078">
        <v>1.4770010965634586</v>
      </c>
      <c r="AA2078">
        <v>0</v>
      </c>
      <c r="AB2078">
        <v>0</v>
      </c>
      <c r="AC2078">
        <v>0</v>
      </c>
      <c r="AD2078">
        <v>0</v>
      </c>
      <c r="AE2078">
        <v>4.6512884157769081</v>
      </c>
    </row>
    <row r="2079" spans="1:31" x14ac:dyDescent="0.25">
      <c r="A2079">
        <v>2136181</v>
      </c>
      <c r="B2079">
        <v>1</v>
      </c>
      <c r="C2079" t="s">
        <v>80</v>
      </c>
      <c r="D2079" t="s">
        <v>85</v>
      </c>
      <c r="E2079" t="s">
        <v>224</v>
      </c>
      <c r="F2079" t="s">
        <v>6240</v>
      </c>
      <c r="G2079" t="s">
        <v>142</v>
      </c>
      <c r="H2079" t="s">
        <v>143</v>
      </c>
      <c r="I2079" t="s">
        <v>135</v>
      </c>
      <c r="J2079" t="s">
        <v>136</v>
      </c>
      <c r="K2079" t="s">
        <v>137</v>
      </c>
      <c r="L2079" t="s">
        <v>6241</v>
      </c>
      <c r="M2079" t="s">
        <v>6242</v>
      </c>
      <c r="N2079">
        <v>0.74583333299999999</v>
      </c>
      <c r="O2079">
        <v>0</v>
      </c>
      <c r="P2079">
        <v>1514</v>
      </c>
      <c r="Q2079">
        <v>0</v>
      </c>
      <c r="R2079">
        <v>0</v>
      </c>
      <c r="S2079">
        <v>2</v>
      </c>
      <c r="T2079">
        <v>138</v>
      </c>
      <c r="U2079">
        <v>1</v>
      </c>
      <c r="V2079">
        <v>2</v>
      </c>
      <c r="W2079">
        <v>0</v>
      </c>
      <c r="X2079">
        <v>333.24873252206532</v>
      </c>
      <c r="Y2079">
        <v>0</v>
      </c>
      <c r="Z2079">
        <v>0</v>
      </c>
      <c r="AA2079">
        <v>124.22821696739999</v>
      </c>
      <c r="AB2079">
        <v>115.87397296319301</v>
      </c>
      <c r="AC2079">
        <v>57.943672667999998</v>
      </c>
      <c r="AD2079">
        <v>161.91480014489301</v>
      </c>
      <c r="AE2079">
        <v>793.20939526555128</v>
      </c>
    </row>
    <row r="2080" spans="1:31" x14ac:dyDescent="0.25">
      <c r="A2080">
        <v>2136553</v>
      </c>
      <c r="B2080">
        <v>1</v>
      </c>
      <c r="C2080" t="s">
        <v>80</v>
      </c>
      <c r="D2080" t="s">
        <v>90</v>
      </c>
      <c r="E2080" t="s">
        <v>131</v>
      </c>
      <c r="F2080" t="s">
        <v>6243</v>
      </c>
      <c r="G2080" t="s">
        <v>152</v>
      </c>
      <c r="H2080" t="s">
        <v>134</v>
      </c>
      <c r="I2080" t="s">
        <v>135</v>
      </c>
      <c r="J2080" t="s">
        <v>136</v>
      </c>
      <c r="K2080" t="s">
        <v>137</v>
      </c>
      <c r="L2080" t="s">
        <v>6244</v>
      </c>
      <c r="M2080" t="s">
        <v>6245</v>
      </c>
      <c r="N2080">
        <v>1.3777777769999999</v>
      </c>
      <c r="O2080">
        <v>0</v>
      </c>
      <c r="P2080">
        <v>1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0.4516483166826667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0.4516483166826667</v>
      </c>
    </row>
    <row r="2081" spans="1:31" x14ac:dyDescent="0.25">
      <c r="A2081">
        <v>2136247</v>
      </c>
      <c r="B2081">
        <v>1</v>
      </c>
      <c r="C2081" t="s">
        <v>80</v>
      </c>
      <c r="D2081" t="s">
        <v>94</v>
      </c>
      <c r="E2081" t="s">
        <v>131</v>
      </c>
      <c r="F2081" t="s">
        <v>6246</v>
      </c>
      <c r="G2081" t="s">
        <v>300</v>
      </c>
      <c r="H2081" t="s">
        <v>134</v>
      </c>
      <c r="I2081" t="s">
        <v>135</v>
      </c>
      <c r="J2081" t="s">
        <v>3</v>
      </c>
      <c r="K2081" t="s">
        <v>137</v>
      </c>
      <c r="L2081" t="s">
        <v>6247</v>
      </c>
      <c r="M2081" t="s">
        <v>6248</v>
      </c>
      <c r="N2081">
        <v>3.948611111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0.65168888553916671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0.65168888553916671</v>
      </c>
    </row>
    <row r="2082" spans="1:31" x14ac:dyDescent="0.25">
      <c r="A2082">
        <v>2136433</v>
      </c>
      <c r="B2082">
        <v>1</v>
      </c>
      <c r="C2082" t="s">
        <v>80</v>
      </c>
      <c r="D2082" t="s">
        <v>103</v>
      </c>
      <c r="E2082" t="s">
        <v>131</v>
      </c>
      <c r="F2082" t="s">
        <v>6249</v>
      </c>
      <c r="G2082" t="s">
        <v>231</v>
      </c>
      <c r="H2082" t="s">
        <v>134</v>
      </c>
      <c r="I2082" t="s">
        <v>135</v>
      </c>
      <c r="J2082" t="s">
        <v>136</v>
      </c>
      <c r="K2082" t="s">
        <v>137</v>
      </c>
      <c r="L2082" t="s">
        <v>6250</v>
      </c>
      <c r="M2082" t="s">
        <v>6251</v>
      </c>
      <c r="N2082">
        <v>1.758888888</v>
      </c>
      <c r="O2082">
        <v>0</v>
      </c>
      <c r="P2082">
        <v>9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4.5801888088164002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4.5801888088164002</v>
      </c>
    </row>
    <row r="2083" spans="1:31" x14ac:dyDescent="0.25">
      <c r="A2083">
        <v>2136367</v>
      </c>
      <c r="B2083">
        <v>1</v>
      </c>
      <c r="C2083" t="s">
        <v>80</v>
      </c>
      <c r="D2083" t="s">
        <v>88</v>
      </c>
      <c r="E2083" t="s">
        <v>146</v>
      </c>
      <c r="F2083" t="s">
        <v>6252</v>
      </c>
      <c r="G2083" t="s">
        <v>262</v>
      </c>
      <c r="H2083" t="s">
        <v>143</v>
      </c>
      <c r="I2083" t="s">
        <v>135</v>
      </c>
      <c r="J2083" t="s">
        <v>136</v>
      </c>
      <c r="K2083" t="s">
        <v>137</v>
      </c>
      <c r="L2083" t="s">
        <v>6253</v>
      </c>
      <c r="M2083" t="s">
        <v>6254</v>
      </c>
      <c r="N2083">
        <v>1.3191666660000001</v>
      </c>
      <c r="O2083">
        <v>0</v>
      </c>
      <c r="P2083">
        <v>344</v>
      </c>
      <c r="Q2083">
        <v>0</v>
      </c>
      <c r="R2083">
        <v>0</v>
      </c>
      <c r="S2083">
        <v>0</v>
      </c>
      <c r="T2083">
        <v>37</v>
      </c>
      <c r="U2083">
        <v>0</v>
      </c>
      <c r="V2083">
        <v>0</v>
      </c>
      <c r="W2083">
        <v>0</v>
      </c>
      <c r="X2083">
        <v>88.686418809321381</v>
      </c>
      <c r="Y2083">
        <v>0</v>
      </c>
      <c r="Z2083">
        <v>0</v>
      </c>
      <c r="AA2083">
        <v>0</v>
      </c>
      <c r="AB2083">
        <v>78.358204986372556</v>
      </c>
      <c r="AC2083">
        <v>0</v>
      </c>
      <c r="AD2083">
        <v>0</v>
      </c>
      <c r="AE2083">
        <v>167.04462379569395</v>
      </c>
    </row>
    <row r="2084" spans="1:31" x14ac:dyDescent="0.25">
      <c r="A2084">
        <v>2136241</v>
      </c>
      <c r="B2084">
        <v>1</v>
      </c>
      <c r="C2084" t="s">
        <v>80</v>
      </c>
      <c r="D2084" t="s">
        <v>83</v>
      </c>
      <c r="E2084" t="s">
        <v>174</v>
      </c>
      <c r="F2084" t="s">
        <v>6255</v>
      </c>
      <c r="G2084" t="s">
        <v>538</v>
      </c>
      <c r="H2084" t="s">
        <v>134</v>
      </c>
      <c r="I2084" t="s">
        <v>135</v>
      </c>
      <c r="J2084" t="s">
        <v>136</v>
      </c>
      <c r="K2084" t="s">
        <v>236</v>
      </c>
      <c r="L2084" t="s">
        <v>6256</v>
      </c>
      <c r="M2084" t="s">
        <v>6257</v>
      </c>
      <c r="N2084">
        <v>7.9148683330000003</v>
      </c>
      <c r="O2084">
        <v>0</v>
      </c>
      <c r="P2084">
        <v>158</v>
      </c>
      <c r="Q2084">
        <v>0</v>
      </c>
      <c r="R2084">
        <v>0</v>
      </c>
      <c r="S2084">
        <v>0</v>
      </c>
      <c r="T2084">
        <v>3</v>
      </c>
      <c r="U2084">
        <v>0</v>
      </c>
      <c r="V2084">
        <v>0</v>
      </c>
      <c r="W2084">
        <v>0</v>
      </c>
      <c r="X2084">
        <v>344.45939378984178</v>
      </c>
      <c r="Y2084">
        <v>0</v>
      </c>
      <c r="Z2084">
        <v>0</v>
      </c>
      <c r="AA2084">
        <v>0</v>
      </c>
      <c r="AB2084">
        <v>4.7545002614301755</v>
      </c>
      <c r="AC2084">
        <v>0</v>
      </c>
      <c r="AD2084">
        <v>0</v>
      </c>
      <c r="AE2084">
        <v>349.21389405127195</v>
      </c>
    </row>
    <row r="2085" spans="1:31" x14ac:dyDescent="0.25">
      <c r="A2085">
        <v>2136267</v>
      </c>
      <c r="B2085">
        <v>1</v>
      </c>
      <c r="C2085" t="s">
        <v>81</v>
      </c>
      <c r="D2085" t="s">
        <v>121</v>
      </c>
      <c r="E2085" t="s">
        <v>196</v>
      </c>
      <c r="F2085" t="s">
        <v>6258</v>
      </c>
      <c r="G2085" t="s">
        <v>235</v>
      </c>
      <c r="H2085" t="s">
        <v>143</v>
      </c>
      <c r="I2085" t="s">
        <v>135</v>
      </c>
      <c r="J2085" t="s">
        <v>136</v>
      </c>
      <c r="K2085" t="s">
        <v>236</v>
      </c>
      <c r="L2085" t="s">
        <v>6259</v>
      </c>
      <c r="M2085" t="s">
        <v>6260</v>
      </c>
      <c r="N2085">
        <v>7.420555555</v>
      </c>
      <c r="O2085">
        <v>0</v>
      </c>
      <c r="P2085">
        <v>633</v>
      </c>
      <c r="Q2085">
        <v>0</v>
      </c>
      <c r="R2085">
        <v>9</v>
      </c>
      <c r="S2085">
        <v>0</v>
      </c>
      <c r="T2085">
        <v>30</v>
      </c>
      <c r="U2085">
        <v>0</v>
      </c>
      <c r="V2085">
        <v>0</v>
      </c>
      <c r="W2085">
        <v>0</v>
      </c>
      <c r="X2085">
        <v>497.66230667315051</v>
      </c>
      <c r="Y2085">
        <v>0</v>
      </c>
      <c r="Z2085">
        <v>3.5975822544011993</v>
      </c>
      <c r="AA2085">
        <v>0</v>
      </c>
      <c r="AB2085">
        <v>61.083801510127415</v>
      </c>
      <c r="AC2085">
        <v>0</v>
      </c>
      <c r="AD2085">
        <v>0</v>
      </c>
      <c r="AE2085">
        <v>562.34369043767913</v>
      </c>
    </row>
    <row r="2086" spans="1:31" x14ac:dyDescent="0.25">
      <c r="A2086">
        <v>2136204</v>
      </c>
      <c r="B2086">
        <v>1</v>
      </c>
      <c r="C2086" t="s">
        <v>80</v>
      </c>
      <c r="D2086" t="s">
        <v>106</v>
      </c>
      <c r="E2086" t="s">
        <v>131</v>
      </c>
      <c r="F2086" t="s">
        <v>6261</v>
      </c>
      <c r="G2086" t="s">
        <v>152</v>
      </c>
      <c r="H2086" t="s">
        <v>134</v>
      </c>
      <c r="I2086" t="s">
        <v>135</v>
      </c>
      <c r="J2086" t="s">
        <v>136</v>
      </c>
      <c r="K2086" t="s">
        <v>137</v>
      </c>
      <c r="L2086" t="s">
        <v>6262</v>
      </c>
      <c r="M2086" t="s">
        <v>6263</v>
      </c>
      <c r="N2086">
        <v>1.403333333</v>
      </c>
      <c r="O2086">
        <v>0</v>
      </c>
      <c r="P2086">
        <v>1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0.33567963953160002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0.33567963953160002</v>
      </c>
    </row>
    <row r="2087" spans="1:31" x14ac:dyDescent="0.25">
      <c r="A2087">
        <v>2136453</v>
      </c>
      <c r="B2087">
        <v>1</v>
      </c>
      <c r="C2087" t="s">
        <v>80</v>
      </c>
      <c r="D2087" t="s">
        <v>99</v>
      </c>
      <c r="E2087" t="s">
        <v>131</v>
      </c>
      <c r="F2087" t="s">
        <v>6264</v>
      </c>
      <c r="G2087" t="s">
        <v>133</v>
      </c>
      <c r="H2087" t="s">
        <v>134</v>
      </c>
      <c r="I2087" t="s">
        <v>135</v>
      </c>
      <c r="J2087" t="s">
        <v>136</v>
      </c>
      <c r="K2087" t="s">
        <v>137</v>
      </c>
      <c r="L2087" t="s">
        <v>6265</v>
      </c>
      <c r="M2087" t="s">
        <v>6266</v>
      </c>
      <c r="N2087">
        <v>0.57611111100000001</v>
      </c>
      <c r="O2087">
        <v>0</v>
      </c>
      <c r="P2087">
        <v>2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0.30902641356675009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0.30902641356675009</v>
      </c>
    </row>
    <row r="2088" spans="1:31" x14ac:dyDescent="0.25">
      <c r="A2088">
        <v>2136702</v>
      </c>
      <c r="B2088">
        <v>1</v>
      </c>
      <c r="C2088" t="s">
        <v>80</v>
      </c>
      <c r="D2088" t="s">
        <v>97</v>
      </c>
      <c r="E2088" t="s">
        <v>131</v>
      </c>
      <c r="F2088" t="s">
        <v>6267</v>
      </c>
      <c r="G2088" t="s">
        <v>133</v>
      </c>
      <c r="H2088" t="s">
        <v>134</v>
      </c>
      <c r="I2088" t="s">
        <v>135</v>
      </c>
      <c r="J2088" t="s">
        <v>136</v>
      </c>
      <c r="K2088" t="s">
        <v>137</v>
      </c>
      <c r="L2088" t="s">
        <v>6268</v>
      </c>
      <c r="M2088" t="s">
        <v>6269</v>
      </c>
      <c r="N2088">
        <v>1.5347222220000001</v>
      </c>
      <c r="O2088">
        <v>0</v>
      </c>
      <c r="P2088">
        <v>5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1.6896917799325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1.6896917799325</v>
      </c>
    </row>
    <row r="2089" spans="1:31" x14ac:dyDescent="0.25">
      <c r="A2089">
        <v>2136098</v>
      </c>
      <c r="B2089">
        <v>1</v>
      </c>
      <c r="C2089" t="s">
        <v>80</v>
      </c>
      <c r="D2089" t="s">
        <v>99</v>
      </c>
      <c r="E2089" t="s">
        <v>140</v>
      </c>
      <c r="F2089" t="s">
        <v>6270</v>
      </c>
      <c r="G2089" t="s">
        <v>226</v>
      </c>
      <c r="H2089" t="s">
        <v>143</v>
      </c>
      <c r="I2089" t="s">
        <v>135</v>
      </c>
      <c r="J2089" t="s">
        <v>136</v>
      </c>
      <c r="K2089" t="s">
        <v>236</v>
      </c>
      <c r="L2089" t="s">
        <v>6271</v>
      </c>
      <c r="M2089" t="s">
        <v>6272</v>
      </c>
      <c r="N2089">
        <v>0.149166666</v>
      </c>
      <c r="O2089">
        <v>9</v>
      </c>
      <c r="P2089">
        <v>4149</v>
      </c>
      <c r="Q2089">
        <v>12</v>
      </c>
      <c r="R2089">
        <v>148</v>
      </c>
      <c r="S2089">
        <v>27</v>
      </c>
      <c r="T2089">
        <v>450</v>
      </c>
      <c r="U2089">
        <v>0</v>
      </c>
      <c r="V2089">
        <v>10</v>
      </c>
      <c r="W2089">
        <v>6.8865825107380507</v>
      </c>
      <c r="X2089">
        <v>107.2204071803758</v>
      </c>
      <c r="Y2089">
        <v>1.4991198668886001</v>
      </c>
      <c r="Z2089">
        <v>3.3911758210055338</v>
      </c>
      <c r="AA2089">
        <v>21.311410536887045</v>
      </c>
      <c r="AB2089">
        <v>30.97071167090683</v>
      </c>
      <c r="AC2089">
        <v>0</v>
      </c>
      <c r="AD2089">
        <v>3.2104795757564748</v>
      </c>
      <c r="AE2089">
        <v>174.48988716255835</v>
      </c>
    </row>
    <row r="2090" spans="1:31" x14ac:dyDescent="0.25">
      <c r="A2090">
        <v>2136310</v>
      </c>
      <c r="B2090">
        <v>1</v>
      </c>
      <c r="C2090" t="s">
        <v>81</v>
      </c>
      <c r="D2090" t="s">
        <v>118</v>
      </c>
      <c r="E2090" t="s">
        <v>146</v>
      </c>
      <c r="F2090" t="s">
        <v>6273</v>
      </c>
      <c r="G2090" t="s">
        <v>883</v>
      </c>
      <c r="H2090" t="s">
        <v>143</v>
      </c>
      <c r="I2090" t="s">
        <v>135</v>
      </c>
      <c r="J2090" t="s">
        <v>136</v>
      </c>
      <c r="K2090" t="s">
        <v>236</v>
      </c>
      <c r="L2090" t="s">
        <v>6274</v>
      </c>
      <c r="M2090" t="s">
        <v>6275</v>
      </c>
      <c r="N2090">
        <v>0.58902777699999997</v>
      </c>
      <c r="O2090">
        <v>0</v>
      </c>
      <c r="P2090">
        <v>4</v>
      </c>
      <c r="Q2090">
        <v>26</v>
      </c>
      <c r="R2090">
        <v>6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0.14619162498149998</v>
      </c>
      <c r="Y2090">
        <v>5.6139639138497239</v>
      </c>
      <c r="Z2090">
        <v>2.683918247916675</v>
      </c>
      <c r="AA2090">
        <v>0</v>
      </c>
      <c r="AB2090">
        <v>0</v>
      </c>
      <c r="AC2090">
        <v>0</v>
      </c>
      <c r="AD2090">
        <v>0</v>
      </c>
      <c r="AE2090">
        <v>8.4440737867479001</v>
      </c>
    </row>
    <row r="2091" spans="1:31" x14ac:dyDescent="0.25">
      <c r="A2091">
        <v>2136138</v>
      </c>
      <c r="B2091">
        <v>1</v>
      </c>
      <c r="C2091" t="s">
        <v>81</v>
      </c>
      <c r="D2091" t="s">
        <v>113</v>
      </c>
      <c r="E2091" t="s">
        <v>140</v>
      </c>
      <c r="F2091" t="s">
        <v>6276</v>
      </c>
      <c r="G2091" t="s">
        <v>142</v>
      </c>
      <c r="H2091" t="s">
        <v>143</v>
      </c>
      <c r="I2091" t="s">
        <v>135</v>
      </c>
      <c r="J2091" t="s">
        <v>136</v>
      </c>
      <c r="K2091" t="s">
        <v>137</v>
      </c>
      <c r="L2091" t="s">
        <v>6277</v>
      </c>
      <c r="M2091" t="s">
        <v>6278</v>
      </c>
      <c r="N2091">
        <v>0.115833333</v>
      </c>
      <c r="O2091">
        <v>2</v>
      </c>
      <c r="P2091">
        <v>2518</v>
      </c>
      <c r="Q2091">
        <v>42</v>
      </c>
      <c r="R2091">
        <v>727</v>
      </c>
      <c r="S2091">
        <v>9</v>
      </c>
      <c r="T2091">
        <v>158</v>
      </c>
      <c r="U2091">
        <v>0</v>
      </c>
      <c r="V2091">
        <v>2</v>
      </c>
      <c r="W2091">
        <v>0.1033622307412</v>
      </c>
      <c r="X2091">
        <v>48.677980855749382</v>
      </c>
      <c r="Y2091">
        <v>2.6825798606157836</v>
      </c>
      <c r="Z2091">
        <v>21.06875907468994</v>
      </c>
      <c r="AA2091">
        <v>13.15003334766895</v>
      </c>
      <c r="AB2091">
        <v>10.875417800714027</v>
      </c>
      <c r="AC2091">
        <v>0</v>
      </c>
      <c r="AD2091">
        <v>0.33959392255499998</v>
      </c>
      <c r="AE2091">
        <v>96.897727092734286</v>
      </c>
    </row>
    <row r="2092" spans="1:31" x14ac:dyDescent="0.25">
      <c r="A2092">
        <v>2136470</v>
      </c>
      <c r="B2092">
        <v>1</v>
      </c>
      <c r="C2092" t="s">
        <v>81</v>
      </c>
      <c r="D2092" t="s">
        <v>116</v>
      </c>
      <c r="E2092" t="s">
        <v>196</v>
      </c>
      <c r="F2092" t="s">
        <v>6135</v>
      </c>
      <c r="G2092" t="s">
        <v>167</v>
      </c>
      <c r="H2092" t="s">
        <v>143</v>
      </c>
      <c r="I2092" t="s">
        <v>135</v>
      </c>
      <c r="J2092" t="s">
        <v>136</v>
      </c>
      <c r="K2092" t="s">
        <v>137</v>
      </c>
      <c r="L2092" t="s">
        <v>6279</v>
      </c>
      <c r="M2092" t="s">
        <v>6280</v>
      </c>
      <c r="N2092">
        <v>2.0522222220000002</v>
      </c>
      <c r="O2092">
        <v>0</v>
      </c>
      <c r="P2092">
        <v>711</v>
      </c>
      <c r="Q2092">
        <v>1</v>
      </c>
      <c r="R2092">
        <v>33</v>
      </c>
      <c r="S2092">
        <v>0</v>
      </c>
      <c r="T2092">
        <v>101</v>
      </c>
      <c r="U2092">
        <v>0</v>
      </c>
      <c r="V2092">
        <v>0</v>
      </c>
      <c r="W2092">
        <v>0</v>
      </c>
      <c r="X2092">
        <v>245.28024845814005</v>
      </c>
      <c r="Y2092">
        <v>1.4955636715731249</v>
      </c>
      <c r="Z2092">
        <v>3.1234753591527662</v>
      </c>
      <c r="AA2092">
        <v>0</v>
      </c>
      <c r="AB2092">
        <v>45.516542433881909</v>
      </c>
      <c r="AC2092">
        <v>0</v>
      </c>
      <c r="AD2092">
        <v>0</v>
      </c>
      <c r="AE2092">
        <v>295.41582992274789</v>
      </c>
    </row>
    <row r="2093" spans="1:31" x14ac:dyDescent="0.25">
      <c r="A2093">
        <v>2136616</v>
      </c>
      <c r="B2093">
        <v>1</v>
      </c>
      <c r="C2093" t="s">
        <v>80</v>
      </c>
      <c r="D2093" t="s">
        <v>92</v>
      </c>
      <c r="E2093" t="s">
        <v>174</v>
      </c>
      <c r="F2093" t="s">
        <v>6281</v>
      </c>
      <c r="G2093" t="s">
        <v>187</v>
      </c>
      <c r="H2093" t="s">
        <v>134</v>
      </c>
      <c r="I2093" t="s">
        <v>135</v>
      </c>
      <c r="J2093" t="s">
        <v>136</v>
      </c>
      <c r="K2093" t="s">
        <v>137</v>
      </c>
      <c r="L2093" t="s">
        <v>6282</v>
      </c>
      <c r="M2093" t="s">
        <v>6283</v>
      </c>
      <c r="N2093">
        <v>2.3224999999999998</v>
      </c>
      <c r="O2093">
        <v>0</v>
      </c>
      <c r="P2093">
        <v>8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2.8105395557420003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2.8105395557420003</v>
      </c>
    </row>
    <row r="2094" spans="1:31" x14ac:dyDescent="0.25">
      <c r="A2094">
        <v>2136662</v>
      </c>
      <c r="B2094">
        <v>1</v>
      </c>
      <c r="C2094" t="s">
        <v>80</v>
      </c>
      <c r="D2094" t="s">
        <v>105</v>
      </c>
      <c r="E2094" t="s">
        <v>161</v>
      </c>
      <c r="F2094" t="s">
        <v>6284</v>
      </c>
      <c r="G2094" t="s">
        <v>215</v>
      </c>
      <c r="H2094" t="s">
        <v>134</v>
      </c>
      <c r="I2094" t="s">
        <v>135</v>
      </c>
      <c r="J2094" t="s">
        <v>136</v>
      </c>
      <c r="K2094" t="s">
        <v>137</v>
      </c>
      <c r="L2094" t="s">
        <v>6285</v>
      </c>
      <c r="M2094" t="s">
        <v>6286</v>
      </c>
      <c r="N2094">
        <v>1.4750000000000001</v>
      </c>
      <c r="O2094">
        <v>0</v>
      </c>
      <c r="P2094">
        <v>0</v>
      </c>
      <c r="Q2094">
        <v>0</v>
      </c>
      <c r="R2094">
        <v>31</v>
      </c>
      <c r="S2094">
        <v>0</v>
      </c>
      <c r="T2094">
        <v>3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10.612036098138406</v>
      </c>
      <c r="AA2094">
        <v>0</v>
      </c>
      <c r="AB2094">
        <v>6.5098230902904</v>
      </c>
      <c r="AC2094">
        <v>0</v>
      </c>
      <c r="AD2094">
        <v>0</v>
      </c>
      <c r="AE2094">
        <v>17.121859188428807</v>
      </c>
    </row>
    <row r="2095" spans="1:31" x14ac:dyDescent="0.25">
      <c r="A2095">
        <v>2136685</v>
      </c>
      <c r="B2095">
        <v>1</v>
      </c>
      <c r="C2095" t="s">
        <v>81</v>
      </c>
      <c r="D2095" t="s">
        <v>127</v>
      </c>
      <c r="E2095" t="s">
        <v>131</v>
      </c>
      <c r="F2095" t="s">
        <v>6287</v>
      </c>
      <c r="G2095" t="s">
        <v>152</v>
      </c>
      <c r="H2095" t="s">
        <v>134</v>
      </c>
      <c r="I2095" t="s">
        <v>135</v>
      </c>
      <c r="J2095" t="s">
        <v>136</v>
      </c>
      <c r="K2095" t="s">
        <v>137</v>
      </c>
      <c r="L2095" t="s">
        <v>6288</v>
      </c>
      <c r="M2095" t="s">
        <v>6289</v>
      </c>
      <c r="N2095">
        <v>8.6238888879999998</v>
      </c>
      <c r="O2095">
        <v>0</v>
      </c>
      <c r="P2095">
        <v>1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3.7178308190138831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3.7178308190138831</v>
      </c>
    </row>
    <row r="2096" spans="1:31" x14ac:dyDescent="0.25">
      <c r="A2096">
        <v>2136370</v>
      </c>
      <c r="B2096">
        <v>1</v>
      </c>
      <c r="C2096" t="s">
        <v>80</v>
      </c>
      <c r="D2096" t="s">
        <v>83</v>
      </c>
      <c r="E2096" t="s">
        <v>131</v>
      </c>
      <c r="F2096" t="s">
        <v>6290</v>
      </c>
      <c r="G2096" t="s">
        <v>152</v>
      </c>
      <c r="H2096" t="s">
        <v>134</v>
      </c>
      <c r="I2096" t="s">
        <v>135</v>
      </c>
      <c r="J2096" t="s">
        <v>136</v>
      </c>
      <c r="K2096" t="s">
        <v>137</v>
      </c>
      <c r="L2096" t="s">
        <v>6291</v>
      </c>
      <c r="M2096" t="s">
        <v>6292</v>
      </c>
      <c r="N2096">
        <v>1.3122222219999999</v>
      </c>
      <c r="O2096">
        <v>0</v>
      </c>
      <c r="P2096">
        <v>3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0.83523782150900017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0.83523782150900017</v>
      </c>
    </row>
    <row r="2097" spans="1:31" x14ac:dyDescent="0.25">
      <c r="A2097">
        <v>2136679</v>
      </c>
      <c r="B2097">
        <v>1</v>
      </c>
      <c r="C2097" t="s">
        <v>81</v>
      </c>
      <c r="D2097" t="s">
        <v>123</v>
      </c>
      <c r="E2097" t="s">
        <v>131</v>
      </c>
      <c r="F2097" t="s">
        <v>6293</v>
      </c>
      <c r="G2097" t="s">
        <v>152</v>
      </c>
      <c r="H2097" t="s">
        <v>134</v>
      </c>
      <c r="I2097" t="s">
        <v>135</v>
      </c>
      <c r="J2097" t="s">
        <v>136</v>
      </c>
      <c r="K2097" t="s">
        <v>137</v>
      </c>
      <c r="L2097" t="s">
        <v>6294</v>
      </c>
      <c r="M2097" t="s">
        <v>6295</v>
      </c>
      <c r="N2097">
        <v>3.3572222219999999</v>
      </c>
      <c r="O2097">
        <v>0</v>
      </c>
      <c r="P2097">
        <v>1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0.19295737317573336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0.19295737317573336</v>
      </c>
    </row>
    <row r="2098" spans="1:31" x14ac:dyDescent="0.25">
      <c r="A2098">
        <v>2136284</v>
      </c>
      <c r="B2098">
        <v>1</v>
      </c>
      <c r="C2098" t="s">
        <v>81</v>
      </c>
      <c r="D2098" t="s">
        <v>117</v>
      </c>
      <c r="E2098" t="s">
        <v>196</v>
      </c>
      <c r="F2098" t="s">
        <v>6296</v>
      </c>
      <c r="G2098" t="s">
        <v>142</v>
      </c>
      <c r="H2098" t="s">
        <v>143</v>
      </c>
      <c r="I2098" t="s">
        <v>148</v>
      </c>
      <c r="J2098" t="s">
        <v>136</v>
      </c>
      <c r="K2098" t="s">
        <v>137</v>
      </c>
      <c r="L2098" t="s">
        <v>6297</v>
      </c>
      <c r="M2098" t="s">
        <v>5984</v>
      </c>
      <c r="N2098">
        <v>4.6666666000000002E-2</v>
      </c>
      <c r="O2098">
        <v>2</v>
      </c>
      <c r="P2098">
        <v>516</v>
      </c>
      <c r="Q2098">
        <v>65</v>
      </c>
      <c r="R2098">
        <v>113</v>
      </c>
      <c r="S2098">
        <v>6</v>
      </c>
      <c r="T2098">
        <v>62</v>
      </c>
      <c r="U2098">
        <v>0</v>
      </c>
      <c r="V2098">
        <v>0</v>
      </c>
      <c r="W2098">
        <v>1.2068839356E-2</v>
      </c>
      <c r="X2098">
        <v>5.5464677045483954</v>
      </c>
      <c r="Y2098">
        <v>0.62910874908700043</v>
      </c>
      <c r="Z2098">
        <v>1.4465300580052003</v>
      </c>
      <c r="AA2098">
        <v>0.54322036364120008</v>
      </c>
      <c r="AB2098">
        <v>3.7542865115998674</v>
      </c>
      <c r="AC2098">
        <v>0</v>
      </c>
      <c r="AD2098">
        <v>0</v>
      </c>
      <c r="AE2098">
        <v>11.931682226237664</v>
      </c>
    </row>
    <row r="2099" spans="1:31" x14ac:dyDescent="0.25">
      <c r="A2099">
        <v>2136184</v>
      </c>
      <c r="B2099">
        <v>1</v>
      </c>
      <c r="C2099" t="s">
        <v>80</v>
      </c>
      <c r="D2099" t="s">
        <v>104</v>
      </c>
      <c r="E2099" t="s">
        <v>131</v>
      </c>
      <c r="F2099" t="s">
        <v>6298</v>
      </c>
      <c r="G2099" t="s">
        <v>152</v>
      </c>
      <c r="H2099" t="s">
        <v>134</v>
      </c>
      <c r="I2099" t="s">
        <v>135</v>
      </c>
      <c r="J2099" t="s">
        <v>136</v>
      </c>
      <c r="K2099" t="s">
        <v>137</v>
      </c>
      <c r="L2099" t="s">
        <v>6299</v>
      </c>
      <c r="M2099" t="s">
        <v>6300</v>
      </c>
      <c r="N2099">
        <v>0.88638888800000004</v>
      </c>
      <c r="O2099">
        <v>0</v>
      </c>
      <c r="P2099">
        <v>1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0.11992065956395835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0.11992065956395835</v>
      </c>
    </row>
    <row r="2100" spans="1:31" x14ac:dyDescent="0.25">
      <c r="A2100">
        <v>2136576</v>
      </c>
      <c r="B2100">
        <v>1</v>
      </c>
      <c r="C2100" t="s">
        <v>80</v>
      </c>
      <c r="D2100" t="s">
        <v>98</v>
      </c>
      <c r="E2100" t="s">
        <v>131</v>
      </c>
      <c r="F2100" t="s">
        <v>6301</v>
      </c>
      <c r="G2100" t="s">
        <v>152</v>
      </c>
      <c r="H2100" t="s">
        <v>134</v>
      </c>
      <c r="I2100" t="s">
        <v>135</v>
      </c>
      <c r="J2100" t="s">
        <v>136</v>
      </c>
      <c r="K2100" t="s">
        <v>137</v>
      </c>
      <c r="L2100" t="s">
        <v>6302</v>
      </c>
      <c r="M2100" t="s">
        <v>6303</v>
      </c>
      <c r="N2100">
        <v>1.636111111</v>
      </c>
      <c r="O2100">
        <v>0</v>
      </c>
      <c r="P2100">
        <v>0</v>
      </c>
      <c r="Q2100">
        <v>0</v>
      </c>
      <c r="R2100">
        <v>3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1.8212204650643333</v>
      </c>
      <c r="AA2100">
        <v>0</v>
      </c>
      <c r="AB2100">
        <v>0</v>
      </c>
      <c r="AC2100">
        <v>0</v>
      </c>
      <c r="AD2100">
        <v>0</v>
      </c>
      <c r="AE2100">
        <v>1.8212204650643333</v>
      </c>
    </row>
    <row r="2101" spans="1:31" x14ac:dyDescent="0.25">
      <c r="A2101">
        <v>2136330</v>
      </c>
      <c r="B2101">
        <v>1</v>
      </c>
      <c r="C2101" t="s">
        <v>80</v>
      </c>
      <c r="D2101" t="s">
        <v>111</v>
      </c>
      <c r="E2101" t="s">
        <v>131</v>
      </c>
      <c r="F2101" t="s">
        <v>6304</v>
      </c>
      <c r="G2101" t="s">
        <v>300</v>
      </c>
      <c r="H2101" t="s">
        <v>134</v>
      </c>
      <c r="I2101" t="s">
        <v>135</v>
      </c>
      <c r="J2101" t="s">
        <v>3</v>
      </c>
      <c r="K2101" t="s">
        <v>137</v>
      </c>
      <c r="L2101" t="s">
        <v>6215</v>
      </c>
      <c r="M2101" t="s">
        <v>6305</v>
      </c>
      <c r="N2101">
        <v>1.5466666659999999</v>
      </c>
      <c r="O2101">
        <v>0</v>
      </c>
      <c r="P2101">
        <v>3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1.0199244086501251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1.0199244086501251</v>
      </c>
    </row>
    <row r="2102" spans="1:31" x14ac:dyDescent="0.25">
      <c r="A2102">
        <v>2136221</v>
      </c>
      <c r="B2102">
        <v>1</v>
      </c>
      <c r="C2102" t="s">
        <v>80</v>
      </c>
      <c r="D2102" t="s">
        <v>88</v>
      </c>
      <c r="E2102" t="s">
        <v>146</v>
      </c>
      <c r="F2102" t="s">
        <v>6306</v>
      </c>
      <c r="G2102" t="s">
        <v>6048</v>
      </c>
      <c r="H2102" t="s">
        <v>143</v>
      </c>
      <c r="I2102" t="s">
        <v>135</v>
      </c>
      <c r="J2102" t="s">
        <v>136</v>
      </c>
      <c r="K2102" t="s">
        <v>137</v>
      </c>
      <c r="L2102" t="s">
        <v>6307</v>
      </c>
      <c r="M2102" t="s">
        <v>6308</v>
      </c>
      <c r="N2102">
        <v>2.0375000000000001</v>
      </c>
      <c r="O2102">
        <v>0</v>
      </c>
      <c r="P2102">
        <v>2259</v>
      </c>
      <c r="Q2102">
        <v>0</v>
      </c>
      <c r="R2102">
        <v>0</v>
      </c>
      <c r="S2102">
        <v>0</v>
      </c>
      <c r="T2102">
        <v>140</v>
      </c>
      <c r="U2102">
        <v>0</v>
      </c>
      <c r="V2102">
        <v>0</v>
      </c>
      <c r="W2102">
        <v>0</v>
      </c>
      <c r="X2102">
        <v>965.6528469709707</v>
      </c>
      <c r="Y2102">
        <v>0</v>
      </c>
      <c r="Z2102">
        <v>0</v>
      </c>
      <c r="AA2102">
        <v>0</v>
      </c>
      <c r="AB2102">
        <v>217.16319820470841</v>
      </c>
      <c r="AC2102">
        <v>0</v>
      </c>
      <c r="AD2102">
        <v>0</v>
      </c>
      <c r="AE2102">
        <v>1182.8160451756792</v>
      </c>
    </row>
    <row r="2103" spans="1:31" x14ac:dyDescent="0.25">
      <c r="A2103">
        <v>2136244</v>
      </c>
      <c r="B2103">
        <v>1</v>
      </c>
      <c r="C2103" t="s">
        <v>81</v>
      </c>
      <c r="D2103" t="s">
        <v>128</v>
      </c>
      <c r="E2103" t="s">
        <v>140</v>
      </c>
      <c r="F2103" t="s">
        <v>6309</v>
      </c>
      <c r="G2103" t="s">
        <v>235</v>
      </c>
      <c r="H2103" t="s">
        <v>143</v>
      </c>
      <c r="I2103" t="s">
        <v>135</v>
      </c>
      <c r="J2103" t="s">
        <v>136</v>
      </c>
      <c r="K2103" t="s">
        <v>236</v>
      </c>
      <c r="L2103" t="s">
        <v>6310</v>
      </c>
      <c r="M2103" t="s">
        <v>6311</v>
      </c>
      <c r="N2103">
        <v>8.9067222220000009</v>
      </c>
      <c r="O2103">
        <v>0</v>
      </c>
      <c r="P2103">
        <v>922</v>
      </c>
      <c r="Q2103">
        <v>3</v>
      </c>
      <c r="R2103">
        <v>12</v>
      </c>
      <c r="S2103">
        <v>5</v>
      </c>
      <c r="T2103">
        <v>97</v>
      </c>
      <c r="U2103">
        <v>0</v>
      </c>
      <c r="V2103">
        <v>0</v>
      </c>
      <c r="W2103">
        <v>0</v>
      </c>
      <c r="X2103">
        <v>1110.4364521346604</v>
      </c>
      <c r="Y2103">
        <v>291.52672306784604</v>
      </c>
      <c r="Z2103">
        <v>172.64838020640471</v>
      </c>
      <c r="AA2103">
        <v>520.86424943612383</v>
      </c>
      <c r="AB2103">
        <v>209.00721141044849</v>
      </c>
      <c r="AC2103">
        <v>0</v>
      </c>
      <c r="AD2103">
        <v>0</v>
      </c>
      <c r="AE2103">
        <v>2304.4830162554836</v>
      </c>
    </row>
    <row r="2104" spans="1:31" x14ac:dyDescent="0.25">
      <c r="A2104">
        <v>2136413</v>
      </c>
      <c r="B2104">
        <v>1</v>
      </c>
      <c r="C2104" t="s">
        <v>80</v>
      </c>
      <c r="D2104" t="s">
        <v>103</v>
      </c>
      <c r="E2104" t="s">
        <v>206</v>
      </c>
      <c r="F2104" t="s">
        <v>6312</v>
      </c>
      <c r="G2104" t="s">
        <v>246</v>
      </c>
      <c r="H2104" t="s">
        <v>134</v>
      </c>
      <c r="I2104" t="s">
        <v>135</v>
      </c>
      <c r="J2104" t="s">
        <v>136</v>
      </c>
      <c r="K2104" t="s">
        <v>137</v>
      </c>
      <c r="L2104" t="s">
        <v>6313</v>
      </c>
      <c r="M2104" t="s">
        <v>6314</v>
      </c>
      <c r="N2104">
        <v>1.7127777769999999</v>
      </c>
      <c r="O2104">
        <v>0</v>
      </c>
      <c r="P2104">
        <v>2</v>
      </c>
      <c r="Q2104">
        <v>0</v>
      </c>
      <c r="R2104">
        <v>0</v>
      </c>
      <c r="S2104">
        <v>0</v>
      </c>
      <c r="T2104">
        <v>1</v>
      </c>
      <c r="U2104">
        <v>0</v>
      </c>
      <c r="V2104">
        <v>0</v>
      </c>
      <c r="W2104">
        <v>0</v>
      </c>
      <c r="X2104">
        <v>0.44386253656873337</v>
      </c>
      <c r="Y2104">
        <v>0</v>
      </c>
      <c r="Z2104">
        <v>0</v>
      </c>
      <c r="AA2104">
        <v>0</v>
      </c>
      <c r="AB2104">
        <v>2.6073698959068441</v>
      </c>
      <c r="AC2104">
        <v>0</v>
      </c>
      <c r="AD2104">
        <v>0</v>
      </c>
      <c r="AE2104">
        <v>3.0512324324755773</v>
      </c>
    </row>
    <row r="2105" spans="1:31" x14ac:dyDescent="0.25">
      <c r="A2105">
        <v>2136264</v>
      </c>
      <c r="B2105">
        <v>1</v>
      </c>
      <c r="C2105" t="s">
        <v>81</v>
      </c>
      <c r="D2105" t="s">
        <v>119</v>
      </c>
      <c r="E2105" t="s">
        <v>131</v>
      </c>
      <c r="F2105" t="s">
        <v>6315</v>
      </c>
      <c r="G2105" t="s">
        <v>152</v>
      </c>
      <c r="H2105" t="s">
        <v>134</v>
      </c>
      <c r="I2105" t="s">
        <v>135</v>
      </c>
      <c r="J2105" t="s">
        <v>136</v>
      </c>
      <c r="K2105" t="s">
        <v>137</v>
      </c>
      <c r="L2105" t="s">
        <v>6316</v>
      </c>
      <c r="M2105" t="s">
        <v>6317</v>
      </c>
      <c r="N2105">
        <v>1.8338888879999999</v>
      </c>
      <c r="O2105">
        <v>0</v>
      </c>
      <c r="P2105">
        <v>1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0.39536548083333334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0.39536548083333334</v>
      </c>
    </row>
    <row r="2106" spans="1:31" x14ac:dyDescent="0.25">
      <c r="A2106">
        <v>2136393</v>
      </c>
      <c r="B2106">
        <v>1</v>
      </c>
      <c r="C2106" t="s">
        <v>80</v>
      </c>
      <c r="D2106" t="s">
        <v>99</v>
      </c>
      <c r="E2106" t="s">
        <v>131</v>
      </c>
      <c r="F2106" t="s">
        <v>6318</v>
      </c>
      <c r="G2106" t="s">
        <v>231</v>
      </c>
      <c r="H2106" t="s">
        <v>134</v>
      </c>
      <c r="I2106" t="s">
        <v>135</v>
      </c>
      <c r="J2106" t="s">
        <v>136</v>
      </c>
      <c r="K2106" t="s">
        <v>137</v>
      </c>
      <c r="L2106" t="s">
        <v>6319</v>
      </c>
      <c r="M2106" t="s">
        <v>6320</v>
      </c>
      <c r="N2106">
        <v>1.4608333330000001</v>
      </c>
      <c r="O2106">
        <v>0</v>
      </c>
      <c r="P2106">
        <v>1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1.6307162098874999E-2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1.6307162098874999E-2</v>
      </c>
    </row>
    <row r="2107" spans="1:31" x14ac:dyDescent="0.25">
      <c r="A2107">
        <v>2136699</v>
      </c>
      <c r="B2107">
        <v>1</v>
      </c>
      <c r="C2107" t="s">
        <v>80</v>
      </c>
      <c r="D2107" t="s">
        <v>92</v>
      </c>
      <c r="E2107" t="s">
        <v>206</v>
      </c>
      <c r="F2107" t="s">
        <v>6321</v>
      </c>
      <c r="G2107" t="s">
        <v>246</v>
      </c>
      <c r="H2107" t="s">
        <v>134</v>
      </c>
      <c r="I2107" t="s">
        <v>135</v>
      </c>
      <c r="J2107" t="s">
        <v>136</v>
      </c>
      <c r="K2107" t="s">
        <v>137</v>
      </c>
      <c r="L2107" t="s">
        <v>6322</v>
      </c>
      <c r="M2107" t="s">
        <v>6323</v>
      </c>
      <c r="N2107">
        <v>1.4516666659999999</v>
      </c>
      <c r="O2107">
        <v>0</v>
      </c>
      <c r="P2107">
        <v>34</v>
      </c>
      <c r="Q2107">
        <v>0</v>
      </c>
      <c r="R2107">
        <v>0</v>
      </c>
      <c r="S2107">
        <v>0</v>
      </c>
      <c r="T2107">
        <v>2</v>
      </c>
      <c r="U2107">
        <v>0</v>
      </c>
      <c r="V2107">
        <v>0</v>
      </c>
      <c r="W2107">
        <v>0</v>
      </c>
      <c r="X2107">
        <v>10.505721248742832</v>
      </c>
      <c r="Y2107">
        <v>0</v>
      </c>
      <c r="Z2107">
        <v>0</v>
      </c>
      <c r="AA2107">
        <v>0</v>
      </c>
      <c r="AB2107">
        <v>2.3946611338312667</v>
      </c>
      <c r="AC2107">
        <v>0</v>
      </c>
      <c r="AD2107">
        <v>0</v>
      </c>
      <c r="AE2107">
        <v>12.900382382574099</v>
      </c>
    </row>
    <row r="2108" spans="1:31" x14ac:dyDescent="0.25">
      <c r="A2108">
        <v>2136201</v>
      </c>
      <c r="B2108">
        <v>1</v>
      </c>
      <c r="C2108" t="s">
        <v>80</v>
      </c>
      <c r="D2108" t="s">
        <v>95</v>
      </c>
      <c r="E2108" t="s">
        <v>174</v>
      </c>
      <c r="F2108" t="s">
        <v>3250</v>
      </c>
      <c r="G2108" t="s">
        <v>538</v>
      </c>
      <c r="H2108" t="s">
        <v>134</v>
      </c>
      <c r="I2108" t="s">
        <v>135</v>
      </c>
      <c r="J2108" t="s">
        <v>136</v>
      </c>
      <c r="K2108" t="s">
        <v>236</v>
      </c>
      <c r="L2108" t="s">
        <v>6324</v>
      </c>
      <c r="M2108" t="s">
        <v>6325</v>
      </c>
      <c r="N2108">
        <v>4.9385361110000003</v>
      </c>
      <c r="O2108">
        <v>0</v>
      </c>
      <c r="P2108">
        <v>54</v>
      </c>
      <c r="Q2108">
        <v>0</v>
      </c>
      <c r="R2108">
        <v>0</v>
      </c>
      <c r="S2108">
        <v>0</v>
      </c>
      <c r="T2108">
        <v>2</v>
      </c>
      <c r="U2108">
        <v>0</v>
      </c>
      <c r="V2108">
        <v>0</v>
      </c>
      <c r="W2108">
        <v>0</v>
      </c>
      <c r="X2108">
        <v>70.94372061680545</v>
      </c>
      <c r="Y2108">
        <v>0</v>
      </c>
      <c r="Z2108">
        <v>0</v>
      </c>
      <c r="AA2108">
        <v>0</v>
      </c>
      <c r="AB2108">
        <v>1.0105316404450835</v>
      </c>
      <c r="AC2108">
        <v>0</v>
      </c>
      <c r="AD2108">
        <v>0</v>
      </c>
      <c r="AE2108">
        <v>71.954252257250531</v>
      </c>
    </row>
    <row r="2109" spans="1:31" x14ac:dyDescent="0.25">
      <c r="A2109">
        <v>2136599</v>
      </c>
      <c r="B2109">
        <v>1</v>
      </c>
      <c r="C2109" t="s">
        <v>81</v>
      </c>
      <c r="D2109" t="s">
        <v>127</v>
      </c>
      <c r="E2109" t="s">
        <v>161</v>
      </c>
      <c r="F2109" t="s">
        <v>6326</v>
      </c>
      <c r="G2109" t="s">
        <v>215</v>
      </c>
      <c r="H2109" t="s">
        <v>134</v>
      </c>
      <c r="I2109" t="s">
        <v>135</v>
      </c>
      <c r="J2109" t="s">
        <v>136</v>
      </c>
      <c r="K2109" t="s">
        <v>137</v>
      </c>
      <c r="L2109" t="s">
        <v>6327</v>
      </c>
      <c r="M2109" t="s">
        <v>6328</v>
      </c>
      <c r="N2109">
        <v>1.304166666</v>
      </c>
      <c r="O2109">
        <v>0</v>
      </c>
      <c r="P2109">
        <v>291</v>
      </c>
      <c r="Q2109">
        <v>0</v>
      </c>
      <c r="R2109">
        <v>0</v>
      </c>
      <c r="S2109">
        <v>0</v>
      </c>
      <c r="T2109">
        <v>14</v>
      </c>
      <c r="U2109">
        <v>0</v>
      </c>
      <c r="V2109">
        <v>0</v>
      </c>
      <c r="W2109">
        <v>0</v>
      </c>
      <c r="X2109">
        <v>101.47318772747096</v>
      </c>
      <c r="Y2109">
        <v>0</v>
      </c>
      <c r="Z2109">
        <v>0</v>
      </c>
      <c r="AA2109">
        <v>0</v>
      </c>
      <c r="AB2109">
        <v>9.2617971617445836</v>
      </c>
      <c r="AC2109">
        <v>0</v>
      </c>
      <c r="AD2109">
        <v>0</v>
      </c>
      <c r="AE2109">
        <v>110.73498488921554</v>
      </c>
    </row>
    <row r="2110" spans="1:31" x14ac:dyDescent="0.25">
      <c r="A2110">
        <v>2136210</v>
      </c>
      <c r="B2110">
        <v>1</v>
      </c>
      <c r="C2110" t="s">
        <v>80</v>
      </c>
      <c r="D2110" t="s">
        <v>100</v>
      </c>
      <c r="E2110" t="s">
        <v>140</v>
      </c>
      <c r="F2110" t="s">
        <v>6329</v>
      </c>
      <c r="G2110" t="s">
        <v>235</v>
      </c>
      <c r="H2110" t="s">
        <v>143</v>
      </c>
      <c r="I2110" t="s">
        <v>135</v>
      </c>
      <c r="J2110" t="s">
        <v>136</v>
      </c>
      <c r="K2110" t="s">
        <v>236</v>
      </c>
      <c r="L2110" t="s">
        <v>6330</v>
      </c>
      <c r="M2110" t="s">
        <v>6331</v>
      </c>
      <c r="N2110">
        <v>5.664722222</v>
      </c>
      <c r="O2110">
        <v>0</v>
      </c>
      <c r="P2110">
        <v>500</v>
      </c>
      <c r="Q2110">
        <v>0</v>
      </c>
      <c r="R2110">
        <v>2</v>
      </c>
      <c r="S2110">
        <v>0</v>
      </c>
      <c r="T2110">
        <v>37</v>
      </c>
      <c r="U2110">
        <v>0</v>
      </c>
      <c r="V2110">
        <v>0</v>
      </c>
      <c r="W2110">
        <v>0</v>
      </c>
      <c r="X2110">
        <v>522.94808361994239</v>
      </c>
      <c r="Y2110">
        <v>0</v>
      </c>
      <c r="Z2110">
        <v>12.978647695981499</v>
      </c>
      <c r="AA2110">
        <v>0</v>
      </c>
      <c r="AB2110">
        <v>149.48971800927654</v>
      </c>
      <c r="AC2110">
        <v>0</v>
      </c>
      <c r="AD2110">
        <v>0</v>
      </c>
      <c r="AE2110">
        <v>685.41644932520046</v>
      </c>
    </row>
    <row r="2111" spans="1:31" x14ac:dyDescent="0.25">
      <c r="A2111">
        <v>2136542</v>
      </c>
      <c r="B2111">
        <v>1</v>
      </c>
      <c r="C2111" t="s">
        <v>80</v>
      </c>
      <c r="D2111" t="s">
        <v>96</v>
      </c>
      <c r="E2111" t="s">
        <v>131</v>
      </c>
      <c r="F2111" t="s">
        <v>6332</v>
      </c>
      <c r="G2111" t="s">
        <v>133</v>
      </c>
      <c r="H2111" t="s">
        <v>134</v>
      </c>
      <c r="I2111" t="s">
        <v>135</v>
      </c>
      <c r="J2111" t="s">
        <v>136</v>
      </c>
      <c r="K2111" t="s">
        <v>137</v>
      </c>
      <c r="L2111" t="s">
        <v>6333</v>
      </c>
      <c r="M2111" t="s">
        <v>6334</v>
      </c>
      <c r="N2111">
        <v>2.3530555550000001</v>
      </c>
      <c r="O2111">
        <v>0</v>
      </c>
      <c r="P2111">
        <v>1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0.83685311906875004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0.83685311906875004</v>
      </c>
    </row>
    <row r="2112" spans="1:31" x14ac:dyDescent="0.25">
      <c r="A2112">
        <v>2136233</v>
      </c>
      <c r="B2112">
        <v>1</v>
      </c>
      <c r="C2112" t="s">
        <v>80</v>
      </c>
      <c r="D2112" t="s">
        <v>85</v>
      </c>
      <c r="E2112" t="s">
        <v>146</v>
      </c>
      <c r="F2112" t="s">
        <v>6335</v>
      </c>
      <c r="G2112" t="s">
        <v>411</v>
      </c>
      <c r="H2112" t="s">
        <v>143</v>
      </c>
      <c r="I2112" t="s">
        <v>135</v>
      </c>
      <c r="J2112" t="s">
        <v>136</v>
      </c>
      <c r="K2112" t="s">
        <v>137</v>
      </c>
      <c r="L2112" t="s">
        <v>6336</v>
      </c>
      <c r="M2112" t="s">
        <v>6337</v>
      </c>
      <c r="N2112">
        <v>2.7250000000000001</v>
      </c>
      <c r="O2112">
        <v>0</v>
      </c>
      <c r="P2112">
        <v>258</v>
      </c>
      <c r="Q2112">
        <v>0</v>
      </c>
      <c r="R2112">
        <v>0</v>
      </c>
      <c r="S2112">
        <v>0</v>
      </c>
      <c r="T2112">
        <v>18</v>
      </c>
      <c r="U2112">
        <v>0</v>
      </c>
      <c r="V2112">
        <v>1</v>
      </c>
      <c r="W2112">
        <v>0</v>
      </c>
      <c r="X2112">
        <v>184.40399500544413</v>
      </c>
      <c r="Y2112">
        <v>0</v>
      </c>
      <c r="Z2112">
        <v>0</v>
      </c>
      <c r="AA2112">
        <v>0</v>
      </c>
      <c r="AB2112">
        <v>37.245587938706166</v>
      </c>
      <c r="AC2112">
        <v>0</v>
      </c>
      <c r="AD2112">
        <v>458.19700190823659</v>
      </c>
      <c r="AE2112">
        <v>679.84658485238685</v>
      </c>
    </row>
    <row r="2113" spans="1:31" x14ac:dyDescent="0.25">
      <c r="A2113">
        <v>2136187</v>
      </c>
      <c r="B2113">
        <v>1</v>
      </c>
      <c r="C2113" t="s">
        <v>80</v>
      </c>
      <c r="D2113" t="s">
        <v>98</v>
      </c>
      <c r="E2113" t="s">
        <v>196</v>
      </c>
      <c r="F2113" t="s">
        <v>6338</v>
      </c>
      <c r="G2113" t="s">
        <v>538</v>
      </c>
      <c r="H2113" t="s">
        <v>143</v>
      </c>
      <c r="I2113" t="s">
        <v>135</v>
      </c>
      <c r="J2113" t="s">
        <v>136</v>
      </c>
      <c r="K2113" t="s">
        <v>236</v>
      </c>
      <c r="L2113" t="s">
        <v>6339</v>
      </c>
      <c r="M2113" t="s">
        <v>6340</v>
      </c>
      <c r="N2113">
        <v>7.4811111109999997</v>
      </c>
      <c r="O2113">
        <v>0</v>
      </c>
      <c r="P2113">
        <v>454</v>
      </c>
      <c r="Q2113">
        <v>13</v>
      </c>
      <c r="R2113">
        <v>93</v>
      </c>
      <c r="S2113">
        <v>15</v>
      </c>
      <c r="T2113">
        <v>83</v>
      </c>
      <c r="U2113">
        <v>0</v>
      </c>
      <c r="V2113">
        <v>0</v>
      </c>
      <c r="W2113">
        <v>0</v>
      </c>
      <c r="X2113">
        <v>399.44539482516831</v>
      </c>
      <c r="Y2113">
        <v>110.22890778031127</v>
      </c>
      <c r="Z2113">
        <v>176.26509286786316</v>
      </c>
      <c r="AA2113">
        <v>453.44628956145419</v>
      </c>
      <c r="AB2113">
        <v>257.21191593727826</v>
      </c>
      <c r="AC2113">
        <v>0</v>
      </c>
      <c r="AD2113">
        <v>0</v>
      </c>
      <c r="AE2113">
        <v>1396.5976009720753</v>
      </c>
    </row>
    <row r="2114" spans="1:31" x14ac:dyDescent="0.25">
      <c r="A2114">
        <v>2136588</v>
      </c>
      <c r="B2114">
        <v>1</v>
      </c>
      <c r="C2114" t="s">
        <v>80</v>
      </c>
      <c r="D2114" t="s">
        <v>93</v>
      </c>
      <c r="E2114" t="s">
        <v>161</v>
      </c>
      <c r="F2114" t="s">
        <v>6341</v>
      </c>
      <c r="G2114" t="s">
        <v>3654</v>
      </c>
      <c r="H2114" t="s">
        <v>134</v>
      </c>
      <c r="I2114" t="s">
        <v>135</v>
      </c>
      <c r="J2114" t="s">
        <v>136</v>
      </c>
      <c r="K2114" t="s">
        <v>137</v>
      </c>
      <c r="L2114" t="s">
        <v>6342</v>
      </c>
      <c r="M2114" t="s">
        <v>6343</v>
      </c>
      <c r="N2114">
        <v>0.52416666599999995</v>
      </c>
      <c r="O2114">
        <v>0</v>
      </c>
      <c r="P2114">
        <v>25</v>
      </c>
      <c r="Q2114">
        <v>0</v>
      </c>
      <c r="R2114">
        <v>20</v>
      </c>
      <c r="S2114">
        <v>0</v>
      </c>
      <c r="T2114">
        <v>9</v>
      </c>
      <c r="U2114">
        <v>0</v>
      </c>
      <c r="V2114">
        <v>0</v>
      </c>
      <c r="W2114">
        <v>0</v>
      </c>
      <c r="X2114">
        <v>3.4576928329357512</v>
      </c>
      <c r="Y2114">
        <v>0</v>
      </c>
      <c r="Z2114">
        <v>28.235261615130206</v>
      </c>
      <c r="AA2114">
        <v>0</v>
      </c>
      <c r="AB2114">
        <v>7.7098651709077508</v>
      </c>
      <c r="AC2114">
        <v>0</v>
      </c>
      <c r="AD2114">
        <v>0</v>
      </c>
      <c r="AE2114">
        <v>39.402819618973709</v>
      </c>
    </row>
    <row r="2115" spans="1:31" x14ac:dyDescent="0.25">
      <c r="A2115">
        <v>2136665</v>
      </c>
      <c r="B2115">
        <v>1</v>
      </c>
      <c r="C2115" t="s">
        <v>81</v>
      </c>
      <c r="D2115" t="s">
        <v>115</v>
      </c>
      <c r="E2115" t="s">
        <v>131</v>
      </c>
      <c r="F2115" t="s">
        <v>6344</v>
      </c>
      <c r="G2115" t="s">
        <v>152</v>
      </c>
      <c r="H2115" t="s">
        <v>134</v>
      </c>
      <c r="I2115" t="s">
        <v>135</v>
      </c>
      <c r="J2115" t="s">
        <v>136</v>
      </c>
      <c r="K2115" t="s">
        <v>137</v>
      </c>
      <c r="L2115" t="s">
        <v>6345</v>
      </c>
      <c r="M2115" t="s">
        <v>6346</v>
      </c>
      <c r="N2115">
        <v>1.313055555</v>
      </c>
      <c r="O2115">
        <v>0</v>
      </c>
      <c r="P2115">
        <v>1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</row>
    <row r="2116" spans="1:31" x14ac:dyDescent="0.25">
      <c r="A2116">
        <v>2136273</v>
      </c>
      <c r="B2116">
        <v>1</v>
      </c>
      <c r="C2116" t="s">
        <v>80</v>
      </c>
      <c r="D2116" t="s">
        <v>85</v>
      </c>
      <c r="E2116" t="s">
        <v>174</v>
      </c>
      <c r="F2116" t="s">
        <v>6347</v>
      </c>
      <c r="G2116" t="s">
        <v>538</v>
      </c>
      <c r="H2116" t="s">
        <v>134</v>
      </c>
      <c r="I2116" t="s">
        <v>135</v>
      </c>
      <c r="J2116" t="s">
        <v>136</v>
      </c>
      <c r="K2116" t="s">
        <v>236</v>
      </c>
      <c r="L2116" t="s">
        <v>6348</v>
      </c>
      <c r="M2116" t="s">
        <v>6349</v>
      </c>
      <c r="N2116">
        <v>1.0383155550000001</v>
      </c>
      <c r="O2116">
        <v>0</v>
      </c>
      <c r="P2116">
        <v>45</v>
      </c>
      <c r="Q2116">
        <v>0</v>
      </c>
      <c r="R2116">
        <v>0</v>
      </c>
      <c r="S2116">
        <v>0</v>
      </c>
      <c r="T2116">
        <v>15</v>
      </c>
      <c r="U2116">
        <v>0</v>
      </c>
      <c r="V2116">
        <v>0</v>
      </c>
      <c r="W2116">
        <v>0</v>
      </c>
      <c r="X2116">
        <v>14.530605827532984</v>
      </c>
      <c r="Y2116">
        <v>0</v>
      </c>
      <c r="Z2116">
        <v>0</v>
      </c>
      <c r="AA2116">
        <v>0</v>
      </c>
      <c r="AB2116">
        <v>47.278751675665696</v>
      </c>
      <c r="AC2116">
        <v>0</v>
      </c>
      <c r="AD2116">
        <v>0</v>
      </c>
      <c r="AE2116">
        <v>61.809357503198683</v>
      </c>
    </row>
    <row r="2117" spans="1:31" x14ac:dyDescent="0.25">
      <c r="A2117">
        <v>2136628</v>
      </c>
      <c r="B2117">
        <v>1</v>
      </c>
      <c r="C2117" t="s">
        <v>81</v>
      </c>
      <c r="D2117" t="s">
        <v>121</v>
      </c>
      <c r="E2117" t="s">
        <v>161</v>
      </c>
      <c r="F2117" t="s">
        <v>6350</v>
      </c>
      <c r="G2117" t="s">
        <v>215</v>
      </c>
      <c r="H2117" t="s">
        <v>134</v>
      </c>
      <c r="I2117" t="s">
        <v>135</v>
      </c>
      <c r="J2117" t="s">
        <v>136</v>
      </c>
      <c r="K2117" t="s">
        <v>137</v>
      </c>
      <c r="L2117" t="s">
        <v>6351</v>
      </c>
      <c r="M2117" t="s">
        <v>6352</v>
      </c>
      <c r="N2117">
        <v>1.0674999999999999</v>
      </c>
      <c r="O2117">
        <v>0</v>
      </c>
      <c r="P2117">
        <v>37</v>
      </c>
      <c r="Q2117">
        <v>0</v>
      </c>
      <c r="R2117">
        <v>0</v>
      </c>
      <c r="S2117">
        <v>0</v>
      </c>
      <c r="T2117">
        <v>1</v>
      </c>
      <c r="U2117">
        <v>0</v>
      </c>
      <c r="V2117">
        <v>0</v>
      </c>
      <c r="W2117">
        <v>0</v>
      </c>
      <c r="X2117">
        <v>4.9430243002508831</v>
      </c>
      <c r="Y2117">
        <v>0</v>
      </c>
      <c r="Z2117">
        <v>0</v>
      </c>
      <c r="AA2117">
        <v>0</v>
      </c>
      <c r="AB2117">
        <v>2.8855293516149998E-2</v>
      </c>
      <c r="AC2117">
        <v>0</v>
      </c>
      <c r="AD2117">
        <v>0</v>
      </c>
      <c r="AE2117">
        <v>4.9718795937670333</v>
      </c>
    </row>
    <row r="2118" spans="1:31" x14ac:dyDescent="0.25">
      <c r="A2118">
        <v>2136379</v>
      </c>
      <c r="B2118">
        <v>1</v>
      </c>
      <c r="C2118" t="s">
        <v>81</v>
      </c>
      <c r="D2118" t="s">
        <v>123</v>
      </c>
      <c r="E2118" t="s">
        <v>161</v>
      </c>
      <c r="F2118" t="s">
        <v>6353</v>
      </c>
      <c r="G2118" t="s">
        <v>215</v>
      </c>
      <c r="H2118" t="s">
        <v>134</v>
      </c>
      <c r="I2118" t="s">
        <v>135</v>
      </c>
      <c r="J2118" t="s">
        <v>136</v>
      </c>
      <c r="K2118" t="s">
        <v>137</v>
      </c>
      <c r="L2118" t="s">
        <v>6354</v>
      </c>
      <c r="M2118" t="s">
        <v>6355</v>
      </c>
      <c r="N2118">
        <v>3.2422222220000001</v>
      </c>
      <c r="O2118">
        <v>0</v>
      </c>
      <c r="P2118">
        <v>0</v>
      </c>
      <c r="Q2118">
        <v>0</v>
      </c>
      <c r="R2118">
        <v>7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4.7763628925155013</v>
      </c>
      <c r="AA2118">
        <v>0</v>
      </c>
      <c r="AB2118">
        <v>0</v>
      </c>
      <c r="AC2118">
        <v>0</v>
      </c>
      <c r="AD2118">
        <v>0</v>
      </c>
      <c r="AE2118">
        <v>4.7763628925155013</v>
      </c>
    </row>
    <row r="2119" spans="1:31" x14ac:dyDescent="0.25">
      <c r="A2119">
        <v>2136625</v>
      </c>
      <c r="B2119">
        <v>1</v>
      </c>
      <c r="C2119" t="s">
        <v>81</v>
      </c>
      <c r="D2119" t="s">
        <v>113</v>
      </c>
      <c r="E2119" t="s">
        <v>196</v>
      </c>
      <c r="F2119" t="s">
        <v>6356</v>
      </c>
      <c r="G2119" t="s">
        <v>300</v>
      </c>
      <c r="H2119" t="s">
        <v>143</v>
      </c>
      <c r="I2119" t="s">
        <v>135</v>
      </c>
      <c r="J2119" t="s">
        <v>136</v>
      </c>
      <c r="K2119" t="s">
        <v>137</v>
      </c>
      <c r="L2119" t="s">
        <v>6357</v>
      </c>
      <c r="M2119" t="s">
        <v>6358</v>
      </c>
      <c r="N2119">
        <v>0.31666666599999999</v>
      </c>
      <c r="O2119">
        <v>0</v>
      </c>
      <c r="P2119">
        <v>396</v>
      </c>
      <c r="Q2119">
        <v>2</v>
      </c>
      <c r="R2119">
        <v>27</v>
      </c>
      <c r="S2119">
        <v>4</v>
      </c>
      <c r="T2119">
        <v>10</v>
      </c>
      <c r="U2119">
        <v>0</v>
      </c>
      <c r="V2119">
        <v>0</v>
      </c>
      <c r="W2119">
        <v>0</v>
      </c>
      <c r="X2119">
        <v>16.237845459559995</v>
      </c>
      <c r="Y2119">
        <v>1.5986354368570002</v>
      </c>
      <c r="Z2119">
        <v>0.35105988839849994</v>
      </c>
      <c r="AA2119">
        <v>2.1904213511395003</v>
      </c>
      <c r="AB2119">
        <v>0.595842107575</v>
      </c>
      <c r="AC2119">
        <v>0</v>
      </c>
      <c r="AD2119">
        <v>0</v>
      </c>
      <c r="AE2119">
        <v>20.973804243529994</v>
      </c>
    </row>
    <row r="2120" spans="1:31" x14ac:dyDescent="0.25">
      <c r="A2120">
        <v>2136459</v>
      </c>
      <c r="B2120">
        <v>1</v>
      </c>
      <c r="C2120" t="s">
        <v>80</v>
      </c>
      <c r="D2120" t="s">
        <v>92</v>
      </c>
      <c r="E2120" t="s">
        <v>131</v>
      </c>
      <c r="F2120" t="s">
        <v>6359</v>
      </c>
      <c r="G2120" t="s">
        <v>152</v>
      </c>
      <c r="H2120" t="s">
        <v>134</v>
      </c>
      <c r="I2120" t="s">
        <v>135</v>
      </c>
      <c r="J2120" t="s">
        <v>136</v>
      </c>
      <c r="K2120" t="s">
        <v>137</v>
      </c>
      <c r="L2120" t="s">
        <v>6360</v>
      </c>
      <c r="M2120" t="s">
        <v>6361</v>
      </c>
      <c r="N2120">
        <v>4.0963888879999999</v>
      </c>
      <c r="O2120">
        <v>0</v>
      </c>
      <c r="P2120">
        <v>1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2.6213703078653339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2.6213703078653339</v>
      </c>
    </row>
    <row r="2121" spans="1:31" x14ac:dyDescent="0.25">
      <c r="A2121">
        <v>2136290</v>
      </c>
      <c r="B2121">
        <v>1</v>
      </c>
      <c r="C2121" t="s">
        <v>80</v>
      </c>
      <c r="D2121" t="s">
        <v>94</v>
      </c>
      <c r="E2121" t="s">
        <v>131</v>
      </c>
      <c r="F2121" t="s">
        <v>6362</v>
      </c>
      <c r="G2121" t="s">
        <v>300</v>
      </c>
      <c r="H2121" t="s">
        <v>134</v>
      </c>
      <c r="I2121" t="s">
        <v>135</v>
      </c>
      <c r="J2121" t="s">
        <v>3</v>
      </c>
      <c r="K2121" t="s">
        <v>137</v>
      </c>
      <c r="L2121" t="s">
        <v>6363</v>
      </c>
      <c r="M2121" t="s">
        <v>6364</v>
      </c>
      <c r="N2121">
        <v>7.2433333329999998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1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1.1457451069167501</v>
      </c>
      <c r="AC2121">
        <v>0</v>
      </c>
      <c r="AD2121">
        <v>0</v>
      </c>
      <c r="AE2121">
        <v>1.1457451069167501</v>
      </c>
    </row>
    <row r="2122" spans="1:31" x14ac:dyDescent="0.25">
      <c r="A2122">
        <v>2136124</v>
      </c>
      <c r="B2122">
        <v>1</v>
      </c>
      <c r="C2122" t="s">
        <v>80</v>
      </c>
      <c r="D2122" t="s">
        <v>88</v>
      </c>
      <c r="E2122" t="s">
        <v>161</v>
      </c>
      <c r="F2122" t="s">
        <v>6365</v>
      </c>
      <c r="G2122" t="s">
        <v>215</v>
      </c>
      <c r="H2122" t="s">
        <v>134</v>
      </c>
      <c r="I2122" t="s">
        <v>135</v>
      </c>
      <c r="J2122" t="s">
        <v>136</v>
      </c>
      <c r="K2122" t="s">
        <v>137</v>
      </c>
      <c r="L2122" t="s">
        <v>6366</v>
      </c>
      <c r="M2122" t="s">
        <v>6367</v>
      </c>
      <c r="N2122">
        <v>3.5775000000000001</v>
      </c>
      <c r="O2122">
        <v>0</v>
      </c>
      <c r="P2122">
        <v>653</v>
      </c>
      <c r="Q2122">
        <v>0</v>
      </c>
      <c r="R2122">
        <v>0</v>
      </c>
      <c r="S2122">
        <v>0</v>
      </c>
      <c r="T2122">
        <v>81</v>
      </c>
      <c r="U2122">
        <v>0</v>
      </c>
      <c r="V2122">
        <v>0</v>
      </c>
      <c r="W2122">
        <v>0</v>
      </c>
      <c r="X2122">
        <v>518.18668298807688</v>
      </c>
      <c r="Y2122">
        <v>0</v>
      </c>
      <c r="Z2122">
        <v>0</v>
      </c>
      <c r="AA2122">
        <v>0</v>
      </c>
      <c r="AB2122">
        <v>312.80911479294355</v>
      </c>
      <c r="AC2122">
        <v>0</v>
      </c>
      <c r="AD2122">
        <v>0</v>
      </c>
      <c r="AE2122">
        <v>830.99579778102043</v>
      </c>
    </row>
    <row r="2123" spans="1:31" x14ac:dyDescent="0.25">
      <c r="A2123">
        <v>2136147</v>
      </c>
      <c r="B2123">
        <v>1</v>
      </c>
      <c r="C2123" t="s">
        <v>80</v>
      </c>
      <c r="D2123" t="s">
        <v>108</v>
      </c>
      <c r="E2123" t="s">
        <v>196</v>
      </c>
      <c r="F2123" t="s">
        <v>2463</v>
      </c>
      <c r="G2123" t="s">
        <v>142</v>
      </c>
      <c r="H2123" t="s">
        <v>143</v>
      </c>
      <c r="I2123" t="s">
        <v>148</v>
      </c>
      <c r="J2123" t="s">
        <v>136</v>
      </c>
      <c r="K2123" t="s">
        <v>137</v>
      </c>
      <c r="L2123" t="s">
        <v>6040</v>
      </c>
      <c r="M2123" t="s">
        <v>6368</v>
      </c>
      <c r="N2123">
        <v>8.3333330000000001E-3</v>
      </c>
      <c r="O2123">
        <v>0</v>
      </c>
      <c r="P2123">
        <v>1054</v>
      </c>
      <c r="Q2123">
        <v>2</v>
      </c>
      <c r="R2123">
        <v>414</v>
      </c>
      <c r="S2123">
        <v>8</v>
      </c>
      <c r="T2123">
        <v>206</v>
      </c>
      <c r="U2123">
        <v>0</v>
      </c>
      <c r="V2123">
        <v>0</v>
      </c>
      <c r="W2123">
        <v>0</v>
      </c>
      <c r="X2123">
        <v>1.8138909076175007</v>
      </c>
      <c r="Y2123">
        <v>2.3608795762000003E-2</v>
      </c>
      <c r="Z2123">
        <v>2.033558956686834</v>
      </c>
      <c r="AA2123">
        <v>0.43571345875499995</v>
      </c>
      <c r="AB2123">
        <v>2.1966681855233343</v>
      </c>
      <c r="AC2123">
        <v>0</v>
      </c>
      <c r="AD2123">
        <v>0</v>
      </c>
      <c r="AE2123">
        <v>6.5034403043446689</v>
      </c>
    </row>
    <row r="2124" spans="1:31" x14ac:dyDescent="0.25">
      <c r="A2124">
        <v>2136608</v>
      </c>
      <c r="B2124">
        <v>1</v>
      </c>
      <c r="C2124" t="s">
        <v>80</v>
      </c>
      <c r="D2124" t="s">
        <v>101</v>
      </c>
      <c r="E2124" t="s">
        <v>131</v>
      </c>
      <c r="F2124" t="s">
        <v>6369</v>
      </c>
      <c r="G2124" t="s">
        <v>152</v>
      </c>
      <c r="H2124" t="s">
        <v>134</v>
      </c>
      <c r="I2124" t="s">
        <v>135</v>
      </c>
      <c r="J2124" t="s">
        <v>136</v>
      </c>
      <c r="K2124" t="s">
        <v>137</v>
      </c>
      <c r="L2124" t="s">
        <v>6370</v>
      </c>
      <c r="M2124" t="s">
        <v>6371</v>
      </c>
      <c r="N2124">
        <v>1.1188888880000001</v>
      </c>
      <c r="O2124">
        <v>0</v>
      </c>
      <c r="P2124">
        <v>1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0.16701040219698335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0.16701040219698335</v>
      </c>
    </row>
    <row r="2125" spans="1:31" x14ac:dyDescent="0.25">
      <c r="A2125">
        <v>2136396</v>
      </c>
      <c r="B2125">
        <v>1</v>
      </c>
      <c r="C2125" t="s">
        <v>81</v>
      </c>
      <c r="D2125" t="s">
        <v>117</v>
      </c>
      <c r="E2125" t="s">
        <v>131</v>
      </c>
      <c r="F2125" t="s">
        <v>6372</v>
      </c>
      <c r="G2125" t="s">
        <v>171</v>
      </c>
      <c r="H2125" t="s">
        <v>134</v>
      </c>
      <c r="I2125" t="s">
        <v>135</v>
      </c>
      <c r="J2125" t="s">
        <v>136</v>
      </c>
      <c r="K2125" t="s">
        <v>137</v>
      </c>
      <c r="L2125" t="s">
        <v>6373</v>
      </c>
      <c r="M2125" t="s">
        <v>6374</v>
      </c>
      <c r="N2125">
        <v>2.431944444</v>
      </c>
      <c r="O2125">
        <v>0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4.9604751943625E-2</v>
      </c>
      <c r="AA2125">
        <v>0</v>
      </c>
      <c r="AB2125">
        <v>0</v>
      </c>
      <c r="AC2125">
        <v>0</v>
      </c>
      <c r="AD2125">
        <v>0</v>
      </c>
      <c r="AE2125">
        <v>4.9604751943625E-2</v>
      </c>
    </row>
    <row r="2126" spans="1:31" x14ac:dyDescent="0.25">
      <c r="A2126">
        <v>2136545</v>
      </c>
      <c r="B2126">
        <v>1</v>
      </c>
      <c r="C2126" t="s">
        <v>80</v>
      </c>
      <c r="D2126" t="s">
        <v>105</v>
      </c>
      <c r="E2126" t="s">
        <v>174</v>
      </c>
      <c r="F2126" t="s">
        <v>6375</v>
      </c>
      <c r="G2126" t="s">
        <v>171</v>
      </c>
      <c r="H2126" t="s">
        <v>134</v>
      </c>
      <c r="I2126" t="s">
        <v>135</v>
      </c>
      <c r="J2126" t="s">
        <v>136</v>
      </c>
      <c r="K2126" t="s">
        <v>137</v>
      </c>
      <c r="L2126" t="s">
        <v>6376</v>
      </c>
      <c r="M2126" t="s">
        <v>6377</v>
      </c>
      <c r="N2126">
        <v>2.156111111</v>
      </c>
      <c r="O2126">
        <v>0</v>
      </c>
      <c r="P2126">
        <v>63</v>
      </c>
      <c r="Q2126">
        <v>0</v>
      </c>
      <c r="R2126">
        <v>0</v>
      </c>
      <c r="S2126">
        <v>0</v>
      </c>
      <c r="T2126">
        <v>3</v>
      </c>
      <c r="U2126">
        <v>0</v>
      </c>
      <c r="V2126">
        <v>0</v>
      </c>
      <c r="W2126">
        <v>0</v>
      </c>
      <c r="X2126">
        <v>30.463617175773351</v>
      </c>
      <c r="Y2126">
        <v>0</v>
      </c>
      <c r="Z2126">
        <v>0</v>
      </c>
      <c r="AA2126">
        <v>0</v>
      </c>
      <c r="AB2126">
        <v>11.5514986795538</v>
      </c>
      <c r="AC2126">
        <v>0</v>
      </c>
      <c r="AD2126">
        <v>0</v>
      </c>
      <c r="AE2126">
        <v>42.015115855327153</v>
      </c>
    </row>
    <row r="2127" spans="1:31" x14ac:dyDescent="0.25">
      <c r="A2127">
        <v>2136645</v>
      </c>
      <c r="B2127">
        <v>1</v>
      </c>
      <c r="C2127" t="s">
        <v>80</v>
      </c>
      <c r="D2127" t="s">
        <v>96</v>
      </c>
      <c r="E2127" t="s">
        <v>131</v>
      </c>
      <c r="F2127" t="s">
        <v>6378</v>
      </c>
      <c r="G2127" t="s">
        <v>231</v>
      </c>
      <c r="H2127" t="s">
        <v>134</v>
      </c>
      <c r="I2127" t="s">
        <v>135</v>
      </c>
      <c r="J2127" t="s">
        <v>136</v>
      </c>
      <c r="K2127" t="s">
        <v>137</v>
      </c>
      <c r="L2127" t="s">
        <v>6379</v>
      </c>
      <c r="M2127" t="s">
        <v>6380</v>
      </c>
      <c r="N2127">
        <v>1.048611111</v>
      </c>
      <c r="O2127">
        <v>0</v>
      </c>
      <c r="P2127">
        <v>6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1.2283313576613335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1.2283313576613335</v>
      </c>
    </row>
    <row r="2128" spans="1:31" x14ac:dyDescent="0.25">
      <c r="A2128">
        <v>2136253</v>
      </c>
      <c r="B2128">
        <v>1</v>
      </c>
      <c r="C2128" t="s">
        <v>81</v>
      </c>
      <c r="D2128" t="s">
        <v>125</v>
      </c>
      <c r="E2128" t="s">
        <v>146</v>
      </c>
      <c r="F2128" t="s">
        <v>6381</v>
      </c>
      <c r="G2128" t="s">
        <v>167</v>
      </c>
      <c r="H2128" t="s">
        <v>143</v>
      </c>
      <c r="I2128" t="s">
        <v>135</v>
      </c>
      <c r="J2128" t="s">
        <v>136</v>
      </c>
      <c r="K2128" t="s">
        <v>137</v>
      </c>
      <c r="L2128" t="s">
        <v>6382</v>
      </c>
      <c r="M2128" t="s">
        <v>6383</v>
      </c>
      <c r="N2128">
        <v>2.554444444</v>
      </c>
      <c r="O2128">
        <v>0</v>
      </c>
      <c r="P2128">
        <v>0</v>
      </c>
      <c r="Q2128">
        <v>0</v>
      </c>
      <c r="R2128">
        <v>3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1.3353060615996668</v>
      </c>
      <c r="AA2128">
        <v>0</v>
      </c>
      <c r="AB2128">
        <v>0</v>
      </c>
      <c r="AC2128">
        <v>0</v>
      </c>
      <c r="AD2128">
        <v>0</v>
      </c>
      <c r="AE2128">
        <v>1.3353060615996668</v>
      </c>
    </row>
    <row r="2129" spans="1:31" x14ac:dyDescent="0.25">
      <c r="A2129">
        <v>2136376</v>
      </c>
      <c r="B2129">
        <v>1</v>
      </c>
      <c r="C2129" t="s">
        <v>80</v>
      </c>
      <c r="D2129" t="s">
        <v>83</v>
      </c>
      <c r="E2129" t="s">
        <v>131</v>
      </c>
      <c r="F2129" t="s">
        <v>6384</v>
      </c>
      <c r="G2129" t="s">
        <v>231</v>
      </c>
      <c r="H2129" t="s">
        <v>134</v>
      </c>
      <c r="I2129" t="s">
        <v>135</v>
      </c>
      <c r="J2129" t="s">
        <v>136</v>
      </c>
      <c r="K2129" t="s">
        <v>137</v>
      </c>
      <c r="L2129" t="s">
        <v>6385</v>
      </c>
      <c r="M2129" t="s">
        <v>6386</v>
      </c>
      <c r="N2129">
        <v>1.3402777770000001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1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1.72470938785525</v>
      </c>
      <c r="AC2129">
        <v>0</v>
      </c>
      <c r="AD2129">
        <v>0</v>
      </c>
      <c r="AE2129">
        <v>1.72470938785525</v>
      </c>
    </row>
    <row r="2130" spans="1:31" x14ac:dyDescent="0.25">
      <c r="A2130">
        <v>2136568</v>
      </c>
      <c r="B2130">
        <v>1</v>
      </c>
      <c r="C2130" t="s">
        <v>81</v>
      </c>
      <c r="D2130" t="s">
        <v>115</v>
      </c>
      <c r="E2130" t="s">
        <v>174</v>
      </c>
      <c r="F2130" t="s">
        <v>6387</v>
      </c>
      <c r="G2130" t="s">
        <v>187</v>
      </c>
      <c r="H2130" t="s">
        <v>134</v>
      </c>
      <c r="I2130" t="s">
        <v>135</v>
      </c>
      <c r="J2130" t="s">
        <v>136</v>
      </c>
      <c r="K2130" t="s">
        <v>137</v>
      </c>
      <c r="L2130" t="s">
        <v>6388</v>
      </c>
      <c r="M2130" t="s">
        <v>6389</v>
      </c>
      <c r="N2130">
        <v>2.0763888879999999</v>
      </c>
      <c r="O2130">
        <v>0</v>
      </c>
      <c r="P2130">
        <v>19</v>
      </c>
      <c r="Q2130">
        <v>0</v>
      </c>
      <c r="R2130">
        <v>2</v>
      </c>
      <c r="S2130">
        <v>0</v>
      </c>
      <c r="T2130">
        <v>1</v>
      </c>
      <c r="U2130">
        <v>0</v>
      </c>
      <c r="V2130">
        <v>0</v>
      </c>
      <c r="W2130">
        <v>0</v>
      </c>
      <c r="X2130">
        <v>7.0558516130020674</v>
      </c>
      <c r="Y2130">
        <v>0</v>
      </c>
      <c r="Z2130">
        <v>0.36722053679770827</v>
      </c>
      <c r="AA2130">
        <v>0</v>
      </c>
      <c r="AB2130">
        <v>2.0281405303916668E-2</v>
      </c>
      <c r="AC2130">
        <v>0</v>
      </c>
      <c r="AD2130">
        <v>0</v>
      </c>
      <c r="AE2130">
        <v>7.443353555103692</v>
      </c>
    </row>
    <row r="2131" spans="1:31" x14ac:dyDescent="0.25">
      <c r="A2131">
        <v>2136213</v>
      </c>
      <c r="B2131">
        <v>1</v>
      </c>
      <c r="C2131" t="s">
        <v>80</v>
      </c>
      <c r="D2131" t="s">
        <v>100</v>
      </c>
      <c r="E2131" t="s">
        <v>131</v>
      </c>
      <c r="F2131" t="s">
        <v>6390</v>
      </c>
      <c r="G2131" t="s">
        <v>439</v>
      </c>
      <c r="H2131" t="s">
        <v>134</v>
      </c>
      <c r="I2131" t="s">
        <v>135</v>
      </c>
      <c r="J2131" t="s">
        <v>136</v>
      </c>
      <c r="K2131" t="s">
        <v>137</v>
      </c>
      <c r="L2131" t="s">
        <v>6391</v>
      </c>
      <c r="M2131" t="s">
        <v>6392</v>
      </c>
      <c r="N2131">
        <v>1.1599999999999999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1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0.316010595836</v>
      </c>
      <c r="AC2131">
        <v>0</v>
      </c>
      <c r="AD2131">
        <v>0</v>
      </c>
      <c r="AE2131">
        <v>0.316010595836</v>
      </c>
    </row>
    <row r="2132" spans="1:31" x14ac:dyDescent="0.25">
      <c r="A2132">
        <v>2136562</v>
      </c>
      <c r="B2132">
        <v>1</v>
      </c>
      <c r="C2132" t="s">
        <v>81</v>
      </c>
      <c r="D2132" t="s">
        <v>122</v>
      </c>
      <c r="E2132" t="s">
        <v>140</v>
      </c>
      <c r="F2132" t="s">
        <v>6393</v>
      </c>
      <c r="G2132" t="s">
        <v>226</v>
      </c>
      <c r="H2132" t="s">
        <v>143</v>
      </c>
      <c r="I2132" t="s">
        <v>135</v>
      </c>
      <c r="J2132" t="s">
        <v>136</v>
      </c>
      <c r="K2132" t="s">
        <v>236</v>
      </c>
      <c r="L2132" t="s">
        <v>6394</v>
      </c>
      <c r="M2132" t="s">
        <v>6395</v>
      </c>
      <c r="N2132">
        <v>0.16334805499999999</v>
      </c>
      <c r="O2132">
        <v>0</v>
      </c>
      <c r="P2132">
        <v>494</v>
      </c>
      <c r="Q2132">
        <v>175</v>
      </c>
      <c r="R2132">
        <v>10</v>
      </c>
      <c r="S2132">
        <v>17</v>
      </c>
      <c r="T2132">
        <v>61</v>
      </c>
      <c r="U2132">
        <v>0</v>
      </c>
      <c r="V2132">
        <v>1</v>
      </c>
      <c r="W2132">
        <v>0</v>
      </c>
      <c r="X2132">
        <v>11.126282283763558</v>
      </c>
      <c r="Y2132">
        <v>3.6598548078856918</v>
      </c>
      <c r="Z2132">
        <v>0.54995083125765842</v>
      </c>
      <c r="AA2132">
        <v>73.011098544669593</v>
      </c>
      <c r="AB2132">
        <v>1.7932427675044056</v>
      </c>
      <c r="AC2132">
        <v>0</v>
      </c>
      <c r="AD2132">
        <v>11.008198485191668</v>
      </c>
      <c r="AE2132">
        <v>101.14862772027259</v>
      </c>
    </row>
    <row r="2133" spans="1:31" x14ac:dyDescent="0.25">
      <c r="A2133">
        <v>2136276</v>
      </c>
      <c r="B2133">
        <v>1</v>
      </c>
      <c r="C2133" t="s">
        <v>80</v>
      </c>
      <c r="D2133" t="s">
        <v>96</v>
      </c>
      <c r="E2133" t="s">
        <v>161</v>
      </c>
      <c r="F2133" t="s">
        <v>6396</v>
      </c>
      <c r="G2133" t="s">
        <v>538</v>
      </c>
      <c r="H2133" t="s">
        <v>134</v>
      </c>
      <c r="I2133" t="s">
        <v>135</v>
      </c>
      <c r="J2133" t="s">
        <v>136</v>
      </c>
      <c r="K2133" t="s">
        <v>236</v>
      </c>
      <c r="L2133" t="s">
        <v>6397</v>
      </c>
      <c r="M2133" t="s">
        <v>6398</v>
      </c>
      <c r="N2133">
        <v>2.1333333329999999</v>
      </c>
      <c r="O2133">
        <v>0</v>
      </c>
      <c r="P2133">
        <v>162</v>
      </c>
      <c r="Q2133">
        <v>0</v>
      </c>
      <c r="R2133">
        <v>0</v>
      </c>
      <c r="S2133">
        <v>0</v>
      </c>
      <c r="T2133">
        <v>6</v>
      </c>
      <c r="U2133">
        <v>0</v>
      </c>
      <c r="V2133">
        <v>0</v>
      </c>
      <c r="W2133">
        <v>0</v>
      </c>
      <c r="X2133">
        <v>136.31429142856055</v>
      </c>
      <c r="Y2133">
        <v>0</v>
      </c>
      <c r="Z2133">
        <v>0</v>
      </c>
      <c r="AA2133">
        <v>0</v>
      </c>
      <c r="AB2133">
        <v>125.32426729476801</v>
      </c>
      <c r="AC2133">
        <v>0</v>
      </c>
      <c r="AD2133">
        <v>0</v>
      </c>
      <c r="AE2133">
        <v>261.63855872332857</v>
      </c>
    </row>
    <row r="2134" spans="1:31" x14ac:dyDescent="0.25">
      <c r="A2134">
        <v>2136336</v>
      </c>
      <c r="B2134">
        <v>1</v>
      </c>
      <c r="C2134" t="s">
        <v>80</v>
      </c>
      <c r="D2134" t="s">
        <v>101</v>
      </c>
      <c r="E2134" t="s">
        <v>131</v>
      </c>
      <c r="F2134" t="s">
        <v>6399</v>
      </c>
      <c r="G2134" t="s">
        <v>152</v>
      </c>
      <c r="H2134" t="s">
        <v>134</v>
      </c>
      <c r="I2134" t="s">
        <v>135</v>
      </c>
      <c r="J2134" t="s">
        <v>136</v>
      </c>
      <c r="K2134" t="s">
        <v>137</v>
      </c>
      <c r="L2134" t="s">
        <v>6400</v>
      </c>
      <c r="M2134" t="s">
        <v>6401</v>
      </c>
      <c r="N2134">
        <v>1.0991666659999999</v>
      </c>
      <c r="O2134">
        <v>0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0.1093504077224</v>
      </c>
      <c r="AA2134">
        <v>0</v>
      </c>
      <c r="AB2134">
        <v>0</v>
      </c>
      <c r="AC2134">
        <v>0</v>
      </c>
      <c r="AD2134">
        <v>0</v>
      </c>
      <c r="AE2134">
        <v>0.1093504077224</v>
      </c>
    </row>
    <row r="2135" spans="1:31" x14ac:dyDescent="0.25">
      <c r="A2135">
        <v>2136230</v>
      </c>
      <c r="B2135">
        <v>1</v>
      </c>
      <c r="C2135" t="s">
        <v>81</v>
      </c>
      <c r="D2135" t="s">
        <v>127</v>
      </c>
      <c r="E2135" t="s">
        <v>206</v>
      </c>
      <c r="F2135" t="s">
        <v>6402</v>
      </c>
      <c r="G2135" t="s">
        <v>538</v>
      </c>
      <c r="H2135" t="s">
        <v>134</v>
      </c>
      <c r="I2135" t="s">
        <v>135</v>
      </c>
      <c r="J2135" t="s">
        <v>136</v>
      </c>
      <c r="K2135" t="s">
        <v>236</v>
      </c>
      <c r="L2135" t="s">
        <v>6403</v>
      </c>
      <c r="M2135" t="s">
        <v>6404</v>
      </c>
      <c r="N2135">
        <v>8.5070277769999993</v>
      </c>
      <c r="O2135">
        <v>0</v>
      </c>
      <c r="P2135">
        <v>10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19.522511030016762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19.522511030016762</v>
      </c>
    </row>
    <row r="2136" spans="1:31" x14ac:dyDescent="0.25">
      <c r="A2136">
        <v>2136436</v>
      </c>
      <c r="B2136">
        <v>1</v>
      </c>
      <c r="C2136" t="s">
        <v>80</v>
      </c>
      <c r="D2136" t="s">
        <v>83</v>
      </c>
      <c r="E2136" t="s">
        <v>131</v>
      </c>
      <c r="F2136" t="s">
        <v>6405</v>
      </c>
      <c r="G2136" t="s">
        <v>152</v>
      </c>
      <c r="H2136" t="s">
        <v>134</v>
      </c>
      <c r="I2136" t="s">
        <v>135</v>
      </c>
      <c r="J2136" t="s">
        <v>136</v>
      </c>
      <c r="K2136" t="s">
        <v>137</v>
      </c>
      <c r="L2136" t="s">
        <v>6406</v>
      </c>
      <c r="M2136" t="s">
        <v>6407</v>
      </c>
      <c r="N2136">
        <v>2.8516666659999999</v>
      </c>
      <c r="O2136">
        <v>0</v>
      </c>
      <c r="P2136">
        <v>5</v>
      </c>
      <c r="Q2136">
        <v>0</v>
      </c>
      <c r="R2136">
        <v>0</v>
      </c>
      <c r="S2136">
        <v>0</v>
      </c>
      <c r="T2136">
        <v>1</v>
      </c>
      <c r="U2136">
        <v>0</v>
      </c>
      <c r="V2136">
        <v>0</v>
      </c>
      <c r="W2136">
        <v>0</v>
      </c>
      <c r="X2136">
        <v>4.8897707425233339</v>
      </c>
      <c r="Y2136">
        <v>0</v>
      </c>
      <c r="Z2136">
        <v>0</v>
      </c>
      <c r="AA2136">
        <v>0</v>
      </c>
      <c r="AB2136">
        <v>1.7065464080743002</v>
      </c>
      <c r="AC2136">
        <v>0</v>
      </c>
      <c r="AD2136">
        <v>0</v>
      </c>
      <c r="AE2136">
        <v>6.5963171505976339</v>
      </c>
    </row>
    <row r="2137" spans="1:31" x14ac:dyDescent="0.25">
      <c r="A2137">
        <v>2136270</v>
      </c>
      <c r="B2137">
        <v>1</v>
      </c>
      <c r="C2137" t="s">
        <v>81</v>
      </c>
      <c r="D2137" t="s">
        <v>112</v>
      </c>
      <c r="E2137" t="s">
        <v>196</v>
      </c>
      <c r="F2137" t="s">
        <v>6408</v>
      </c>
      <c r="G2137" t="s">
        <v>142</v>
      </c>
      <c r="H2137" t="s">
        <v>143</v>
      </c>
      <c r="I2137" t="s">
        <v>135</v>
      </c>
      <c r="J2137" t="s">
        <v>136</v>
      </c>
      <c r="K2137" t="s">
        <v>137</v>
      </c>
      <c r="L2137" t="s">
        <v>6409</v>
      </c>
      <c r="M2137" t="s">
        <v>6410</v>
      </c>
      <c r="N2137">
        <v>0.57527777700000005</v>
      </c>
      <c r="O2137">
        <v>0</v>
      </c>
      <c r="P2137">
        <v>0</v>
      </c>
      <c r="Q2137">
        <v>0</v>
      </c>
      <c r="R2137">
        <v>0</v>
      </c>
      <c r="S2137">
        <v>1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113.14865629253809</v>
      </c>
      <c r="AB2137">
        <v>0</v>
      </c>
      <c r="AC2137">
        <v>0</v>
      </c>
      <c r="AD2137">
        <v>0</v>
      </c>
      <c r="AE2137">
        <v>113.14865629253809</v>
      </c>
    </row>
    <row r="2138" spans="1:31" x14ac:dyDescent="0.25">
      <c r="A2138">
        <v>2136150</v>
      </c>
      <c r="B2138">
        <v>1</v>
      </c>
      <c r="C2138" t="s">
        <v>81</v>
      </c>
      <c r="D2138" t="s">
        <v>127</v>
      </c>
      <c r="E2138" t="s">
        <v>196</v>
      </c>
      <c r="F2138" t="s">
        <v>6411</v>
      </c>
      <c r="G2138" t="s">
        <v>142</v>
      </c>
      <c r="H2138" t="s">
        <v>143</v>
      </c>
      <c r="I2138" t="s">
        <v>135</v>
      </c>
      <c r="J2138" t="s">
        <v>136</v>
      </c>
      <c r="K2138" t="s">
        <v>137</v>
      </c>
      <c r="L2138" t="s">
        <v>6412</v>
      </c>
      <c r="M2138" t="s">
        <v>6413</v>
      </c>
      <c r="N2138">
        <v>2.5138888879999999</v>
      </c>
      <c r="O2138">
        <v>0</v>
      </c>
      <c r="P2138">
        <v>116</v>
      </c>
      <c r="Q2138">
        <v>29</v>
      </c>
      <c r="R2138">
        <v>31</v>
      </c>
      <c r="S2138">
        <v>0</v>
      </c>
      <c r="T2138">
        <v>17</v>
      </c>
      <c r="U2138">
        <v>0</v>
      </c>
      <c r="V2138">
        <v>0</v>
      </c>
      <c r="W2138">
        <v>0</v>
      </c>
      <c r="X2138">
        <v>52.606972306374061</v>
      </c>
      <c r="Y2138">
        <v>31.570539571618792</v>
      </c>
      <c r="Z2138">
        <v>35.567011901482353</v>
      </c>
      <c r="AA2138">
        <v>0</v>
      </c>
      <c r="AB2138">
        <v>20.399358520954948</v>
      </c>
      <c r="AC2138">
        <v>0</v>
      </c>
      <c r="AD2138">
        <v>0</v>
      </c>
      <c r="AE2138">
        <v>140.14388230043016</v>
      </c>
    </row>
    <row r="2139" spans="1:31" x14ac:dyDescent="0.25">
      <c r="A2139">
        <v>2136313</v>
      </c>
      <c r="B2139">
        <v>1</v>
      </c>
      <c r="C2139" t="s">
        <v>81</v>
      </c>
      <c r="D2139" t="s">
        <v>116</v>
      </c>
      <c r="E2139" t="s">
        <v>131</v>
      </c>
      <c r="F2139" t="s">
        <v>6414</v>
      </c>
      <c r="G2139" t="s">
        <v>152</v>
      </c>
      <c r="H2139" t="s">
        <v>134</v>
      </c>
      <c r="I2139" t="s">
        <v>135</v>
      </c>
      <c r="J2139" t="s">
        <v>136</v>
      </c>
      <c r="K2139" t="s">
        <v>137</v>
      </c>
      <c r="L2139" t="s">
        <v>6415</v>
      </c>
      <c r="M2139" t="s">
        <v>6416</v>
      </c>
      <c r="N2139">
        <v>1.6074999999999999</v>
      </c>
      <c r="O2139">
        <v>0</v>
      </c>
      <c r="P2139">
        <v>1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0.48957561200947503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0.48957561200947503</v>
      </c>
    </row>
    <row r="2140" spans="1:31" x14ac:dyDescent="0.25">
      <c r="A2140">
        <v>2136193</v>
      </c>
      <c r="B2140">
        <v>1</v>
      </c>
      <c r="C2140" t="s">
        <v>80</v>
      </c>
      <c r="D2140" t="s">
        <v>93</v>
      </c>
      <c r="E2140" t="s">
        <v>131</v>
      </c>
      <c r="F2140" t="s">
        <v>6417</v>
      </c>
      <c r="G2140" t="s">
        <v>152</v>
      </c>
      <c r="H2140" t="s">
        <v>134</v>
      </c>
      <c r="I2140" t="s">
        <v>135</v>
      </c>
      <c r="J2140" t="s">
        <v>136</v>
      </c>
      <c r="K2140" t="s">
        <v>137</v>
      </c>
      <c r="L2140" t="s">
        <v>6418</v>
      </c>
      <c r="M2140" t="s">
        <v>6419</v>
      </c>
      <c r="N2140">
        <v>1.734444444</v>
      </c>
      <c r="O2140">
        <v>0</v>
      </c>
      <c r="P2140">
        <v>1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0.6601792926729001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0.6601792926729001</v>
      </c>
    </row>
    <row r="2141" spans="1:31" x14ac:dyDescent="0.25">
      <c r="A2141">
        <v>2136250</v>
      </c>
      <c r="B2141">
        <v>1</v>
      </c>
      <c r="C2141" t="s">
        <v>81</v>
      </c>
      <c r="D2141" t="s">
        <v>118</v>
      </c>
      <c r="E2141" t="s">
        <v>146</v>
      </c>
      <c r="F2141" t="s">
        <v>6420</v>
      </c>
      <c r="G2141" t="s">
        <v>167</v>
      </c>
      <c r="H2141" t="s">
        <v>143</v>
      </c>
      <c r="I2141" t="s">
        <v>135</v>
      </c>
      <c r="J2141" t="s">
        <v>136</v>
      </c>
      <c r="K2141" t="s">
        <v>137</v>
      </c>
      <c r="L2141" t="s">
        <v>6421</v>
      </c>
      <c r="M2141" t="s">
        <v>6422</v>
      </c>
      <c r="N2141">
        <v>3.7736111110000001</v>
      </c>
      <c r="O2141">
        <v>0</v>
      </c>
      <c r="P2141">
        <v>338</v>
      </c>
      <c r="Q2141">
        <v>2</v>
      </c>
      <c r="R2141">
        <v>17</v>
      </c>
      <c r="S2141">
        <v>0</v>
      </c>
      <c r="T2141">
        <v>34</v>
      </c>
      <c r="U2141">
        <v>0</v>
      </c>
      <c r="V2141">
        <v>0</v>
      </c>
      <c r="W2141">
        <v>0</v>
      </c>
      <c r="X2141">
        <v>247.87079107557204</v>
      </c>
      <c r="Y2141">
        <v>1.3566068656060164</v>
      </c>
      <c r="Z2141">
        <v>1.7090437514637504</v>
      </c>
      <c r="AA2141">
        <v>0</v>
      </c>
      <c r="AB2141">
        <v>23.182887230984022</v>
      </c>
      <c r="AC2141">
        <v>0</v>
      </c>
      <c r="AD2141">
        <v>0</v>
      </c>
      <c r="AE2141">
        <v>274.11932892362586</v>
      </c>
    </row>
    <row r="2142" spans="1:31" x14ac:dyDescent="0.25">
      <c r="A2142">
        <v>2136691</v>
      </c>
      <c r="B2142">
        <v>1</v>
      </c>
      <c r="C2142" t="s">
        <v>80</v>
      </c>
      <c r="D2142" t="s">
        <v>103</v>
      </c>
      <c r="E2142" t="s">
        <v>131</v>
      </c>
      <c r="F2142" t="s">
        <v>6423</v>
      </c>
      <c r="G2142" t="s">
        <v>152</v>
      </c>
      <c r="H2142" t="s">
        <v>134</v>
      </c>
      <c r="I2142" t="s">
        <v>135</v>
      </c>
      <c r="J2142" t="s">
        <v>136</v>
      </c>
      <c r="K2142" t="s">
        <v>137</v>
      </c>
      <c r="L2142" t="s">
        <v>6424</v>
      </c>
      <c r="M2142" t="s">
        <v>6425</v>
      </c>
      <c r="N2142">
        <v>1.174722222</v>
      </c>
      <c r="O2142">
        <v>0</v>
      </c>
      <c r="P2142">
        <v>1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0.11476337644102501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0.11476337644102501</v>
      </c>
    </row>
    <row r="2143" spans="1:31" x14ac:dyDescent="0.25">
      <c r="A2143">
        <v>2136605</v>
      </c>
      <c r="B2143">
        <v>1</v>
      </c>
      <c r="C2143" t="s">
        <v>81</v>
      </c>
      <c r="D2143" t="s">
        <v>127</v>
      </c>
      <c r="E2143" t="s">
        <v>196</v>
      </c>
      <c r="F2143" t="s">
        <v>6426</v>
      </c>
      <c r="G2143" t="s">
        <v>142</v>
      </c>
      <c r="H2143" t="s">
        <v>143</v>
      </c>
      <c r="I2143" t="s">
        <v>135</v>
      </c>
      <c r="J2143" t="s">
        <v>136</v>
      </c>
      <c r="K2143" t="s">
        <v>137</v>
      </c>
      <c r="L2143" t="s">
        <v>6427</v>
      </c>
      <c r="M2143" t="s">
        <v>6428</v>
      </c>
      <c r="N2143">
        <v>4.8416666660000001</v>
      </c>
      <c r="O2143">
        <v>0</v>
      </c>
      <c r="P2143">
        <v>185</v>
      </c>
      <c r="Q2143">
        <v>0</v>
      </c>
      <c r="R2143">
        <v>2</v>
      </c>
      <c r="S2143">
        <v>0</v>
      </c>
      <c r="T2143">
        <v>19</v>
      </c>
      <c r="U2143">
        <v>0</v>
      </c>
      <c r="V2143">
        <v>0</v>
      </c>
      <c r="W2143">
        <v>0</v>
      </c>
      <c r="X2143">
        <v>223.09644562365676</v>
      </c>
      <c r="Y2143">
        <v>0</v>
      </c>
      <c r="Z2143">
        <v>5.6053843648000007E-3</v>
      </c>
      <c r="AA2143">
        <v>0</v>
      </c>
      <c r="AB2143">
        <v>46.802971526548419</v>
      </c>
      <c r="AC2143">
        <v>0</v>
      </c>
      <c r="AD2143">
        <v>0</v>
      </c>
      <c r="AE2143">
        <v>269.90502253456998</v>
      </c>
    </row>
    <row r="2144" spans="1:31" x14ac:dyDescent="0.25">
      <c r="A2144">
        <v>2136207</v>
      </c>
      <c r="B2144">
        <v>1</v>
      </c>
      <c r="C2144" t="s">
        <v>80</v>
      </c>
      <c r="D2144" t="s">
        <v>96</v>
      </c>
      <c r="E2144" t="s">
        <v>140</v>
      </c>
      <c r="F2144" t="s">
        <v>6429</v>
      </c>
      <c r="G2144" t="s">
        <v>142</v>
      </c>
      <c r="H2144" t="s">
        <v>143</v>
      </c>
      <c r="I2144" t="s">
        <v>135</v>
      </c>
      <c r="J2144" t="s">
        <v>136</v>
      </c>
      <c r="K2144" t="s">
        <v>137</v>
      </c>
      <c r="L2144" t="s">
        <v>6430</v>
      </c>
      <c r="M2144" t="s">
        <v>6431</v>
      </c>
      <c r="N2144">
        <v>2.9069444440000001</v>
      </c>
      <c r="O2144">
        <v>2</v>
      </c>
      <c r="P2144">
        <v>23</v>
      </c>
      <c r="Q2144">
        <v>3</v>
      </c>
      <c r="R2144">
        <v>0</v>
      </c>
      <c r="S2144">
        <v>7</v>
      </c>
      <c r="T2144">
        <v>0</v>
      </c>
      <c r="U2144">
        <v>0</v>
      </c>
      <c r="V2144">
        <v>0</v>
      </c>
      <c r="W2144">
        <v>46.332751400354375</v>
      </c>
      <c r="X2144">
        <v>14.839935609496255</v>
      </c>
      <c r="Y2144">
        <v>2.3458024597525</v>
      </c>
      <c r="Z2144">
        <v>0</v>
      </c>
      <c r="AA2144">
        <v>456.96610505622385</v>
      </c>
      <c r="AB2144">
        <v>0</v>
      </c>
      <c r="AC2144">
        <v>0</v>
      </c>
      <c r="AD2144">
        <v>0</v>
      </c>
      <c r="AE2144">
        <v>520.48459452582699</v>
      </c>
    </row>
    <row r="2145" spans="1:31" x14ac:dyDescent="0.25">
      <c r="A2145">
        <v>2136107</v>
      </c>
      <c r="B2145">
        <v>1</v>
      </c>
      <c r="C2145" t="s">
        <v>80</v>
      </c>
      <c r="D2145" t="s">
        <v>94</v>
      </c>
      <c r="E2145" t="s">
        <v>174</v>
      </c>
      <c r="F2145" t="s">
        <v>6432</v>
      </c>
      <c r="G2145" t="s">
        <v>187</v>
      </c>
      <c r="H2145" t="s">
        <v>134</v>
      </c>
      <c r="I2145" t="s">
        <v>135</v>
      </c>
      <c r="J2145" t="s">
        <v>136</v>
      </c>
      <c r="K2145" t="s">
        <v>137</v>
      </c>
      <c r="L2145" t="s">
        <v>6433</v>
      </c>
      <c r="M2145" t="s">
        <v>6434</v>
      </c>
      <c r="N2145">
        <v>0.55944444400000004</v>
      </c>
      <c r="O2145">
        <v>0</v>
      </c>
      <c r="P2145">
        <v>181</v>
      </c>
      <c r="Q2145">
        <v>0</v>
      </c>
      <c r="R2145">
        <v>0</v>
      </c>
      <c r="S2145">
        <v>0</v>
      </c>
      <c r="T2145">
        <v>5</v>
      </c>
      <c r="U2145">
        <v>0</v>
      </c>
      <c r="V2145">
        <v>0</v>
      </c>
      <c r="W2145">
        <v>0</v>
      </c>
      <c r="X2145">
        <v>22.225095485183733</v>
      </c>
      <c r="Y2145">
        <v>0</v>
      </c>
      <c r="Z2145">
        <v>0</v>
      </c>
      <c r="AA2145">
        <v>0</v>
      </c>
      <c r="AB2145">
        <v>0.35791228634626665</v>
      </c>
      <c r="AC2145">
        <v>0</v>
      </c>
      <c r="AD2145">
        <v>0</v>
      </c>
      <c r="AE2145">
        <v>22.583007771529999</v>
      </c>
    </row>
    <row r="2146" spans="1:31" x14ac:dyDescent="0.25">
      <c r="A2146">
        <v>2136139</v>
      </c>
      <c r="B2146">
        <v>1</v>
      </c>
      <c r="C2146" t="s">
        <v>81</v>
      </c>
      <c r="D2146" t="s">
        <v>115</v>
      </c>
      <c r="E2146" t="s">
        <v>174</v>
      </c>
      <c r="F2146" t="s">
        <v>6435</v>
      </c>
      <c r="G2146" t="s">
        <v>187</v>
      </c>
      <c r="H2146" t="s">
        <v>134</v>
      </c>
      <c r="I2146" t="s">
        <v>135</v>
      </c>
      <c r="J2146" t="s">
        <v>136</v>
      </c>
      <c r="K2146" t="s">
        <v>137</v>
      </c>
      <c r="L2146" t="s">
        <v>6436</v>
      </c>
      <c r="M2146" t="s">
        <v>6437</v>
      </c>
      <c r="N2146">
        <v>2.0550000000000002</v>
      </c>
      <c r="O2146">
        <v>0</v>
      </c>
      <c r="P2146">
        <v>7</v>
      </c>
      <c r="Q2146">
        <v>0</v>
      </c>
      <c r="R2146">
        <v>1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0.89593391577025006</v>
      </c>
      <c r="Y2146">
        <v>0</v>
      </c>
      <c r="Z2146">
        <v>2.3484701776083337E-2</v>
      </c>
      <c r="AA2146">
        <v>0</v>
      </c>
      <c r="AB2146">
        <v>0</v>
      </c>
      <c r="AC2146">
        <v>0</v>
      </c>
      <c r="AD2146">
        <v>0</v>
      </c>
      <c r="AE2146">
        <v>0.91941861754633336</v>
      </c>
    </row>
    <row r="2147" spans="1:31" x14ac:dyDescent="0.25">
      <c r="A2147">
        <v>2136448</v>
      </c>
      <c r="B2147">
        <v>1</v>
      </c>
      <c r="C2147" t="s">
        <v>81</v>
      </c>
      <c r="D2147" t="s">
        <v>118</v>
      </c>
      <c r="E2147" t="s">
        <v>131</v>
      </c>
      <c r="F2147" t="s">
        <v>6438</v>
      </c>
      <c r="G2147" t="s">
        <v>152</v>
      </c>
      <c r="H2147" t="s">
        <v>134</v>
      </c>
      <c r="I2147" t="s">
        <v>135</v>
      </c>
      <c r="J2147" t="s">
        <v>136</v>
      </c>
      <c r="K2147" t="s">
        <v>137</v>
      </c>
      <c r="L2147" t="s">
        <v>6439</v>
      </c>
      <c r="M2147" t="s">
        <v>6440</v>
      </c>
      <c r="N2147">
        <v>3.6980555549999998</v>
      </c>
      <c r="O2147">
        <v>0</v>
      </c>
      <c r="P2147">
        <v>1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0.67192112457840003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0.67192112457840003</v>
      </c>
    </row>
    <row r="2148" spans="1:31" x14ac:dyDescent="0.25">
      <c r="A2148">
        <v>2136116</v>
      </c>
      <c r="B2148">
        <v>1</v>
      </c>
      <c r="C2148" t="s">
        <v>80</v>
      </c>
      <c r="D2148" t="s">
        <v>85</v>
      </c>
      <c r="E2148" t="s">
        <v>206</v>
      </c>
      <c r="F2148" t="s">
        <v>5786</v>
      </c>
      <c r="G2148" t="s">
        <v>458</v>
      </c>
      <c r="H2148" t="s">
        <v>134</v>
      </c>
      <c r="I2148" t="s">
        <v>135</v>
      </c>
      <c r="J2148" t="s">
        <v>136</v>
      </c>
      <c r="K2148" t="s">
        <v>137</v>
      </c>
      <c r="L2148" t="s">
        <v>6441</v>
      </c>
      <c r="M2148" t="s">
        <v>6442</v>
      </c>
      <c r="N2148">
        <v>1.3386111110000001</v>
      </c>
      <c r="O2148">
        <v>0</v>
      </c>
      <c r="P2148">
        <v>73</v>
      </c>
      <c r="Q2148">
        <v>0</v>
      </c>
      <c r="R2148">
        <v>0</v>
      </c>
      <c r="S2148">
        <v>0</v>
      </c>
      <c r="T2148">
        <v>15</v>
      </c>
      <c r="U2148">
        <v>0</v>
      </c>
      <c r="V2148">
        <v>0</v>
      </c>
      <c r="W2148">
        <v>0</v>
      </c>
      <c r="X2148">
        <v>16.105552083129876</v>
      </c>
      <c r="Y2148">
        <v>0</v>
      </c>
      <c r="Z2148">
        <v>0</v>
      </c>
      <c r="AA2148">
        <v>0</v>
      </c>
      <c r="AB2148">
        <v>11.082108660162209</v>
      </c>
      <c r="AC2148">
        <v>0</v>
      </c>
      <c r="AD2148">
        <v>0</v>
      </c>
      <c r="AE2148">
        <v>27.187660743292085</v>
      </c>
    </row>
    <row r="2149" spans="1:31" x14ac:dyDescent="0.25">
      <c r="A2149">
        <v>2136611</v>
      </c>
      <c r="B2149">
        <v>1</v>
      </c>
      <c r="C2149" t="s">
        <v>80</v>
      </c>
      <c r="D2149" t="s">
        <v>84</v>
      </c>
      <c r="E2149" t="s">
        <v>206</v>
      </c>
      <c r="F2149" t="s">
        <v>6443</v>
      </c>
      <c r="G2149" t="s">
        <v>246</v>
      </c>
      <c r="H2149" t="s">
        <v>134</v>
      </c>
      <c r="I2149" t="s">
        <v>135</v>
      </c>
      <c r="J2149" t="s">
        <v>136</v>
      </c>
      <c r="K2149" t="s">
        <v>137</v>
      </c>
      <c r="L2149" t="s">
        <v>6444</v>
      </c>
      <c r="M2149" t="s">
        <v>6445</v>
      </c>
      <c r="N2149">
        <v>3.4191666660000002</v>
      </c>
      <c r="O2149">
        <v>0</v>
      </c>
      <c r="P2149">
        <v>25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19.926763363089677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19.926763363089677</v>
      </c>
    </row>
    <row r="2150" spans="1:31" x14ac:dyDescent="0.25">
      <c r="A2150">
        <v>2136133</v>
      </c>
      <c r="B2150">
        <v>1</v>
      </c>
      <c r="C2150" t="s">
        <v>81</v>
      </c>
      <c r="D2150" t="s">
        <v>118</v>
      </c>
      <c r="E2150" t="s">
        <v>196</v>
      </c>
      <c r="F2150" t="s">
        <v>4161</v>
      </c>
      <c r="G2150" t="s">
        <v>142</v>
      </c>
      <c r="H2150" t="s">
        <v>143</v>
      </c>
      <c r="I2150" t="s">
        <v>135</v>
      </c>
      <c r="J2150" t="s">
        <v>136</v>
      </c>
      <c r="K2150" t="s">
        <v>137</v>
      </c>
      <c r="L2150" t="s">
        <v>6446</v>
      </c>
      <c r="M2150" t="s">
        <v>6447</v>
      </c>
      <c r="N2150">
        <v>1.714722222</v>
      </c>
      <c r="O2150">
        <v>0</v>
      </c>
      <c r="P2150">
        <v>1</v>
      </c>
      <c r="Q2150">
        <v>0</v>
      </c>
      <c r="R2150">
        <v>52</v>
      </c>
      <c r="S2150">
        <v>0</v>
      </c>
      <c r="T2150">
        <v>2</v>
      </c>
      <c r="U2150">
        <v>0</v>
      </c>
      <c r="V2150">
        <v>0</v>
      </c>
      <c r="W2150">
        <v>0</v>
      </c>
      <c r="X2150">
        <v>1.827752529066667E-3</v>
      </c>
      <c r="Y2150">
        <v>0</v>
      </c>
      <c r="Z2150">
        <v>11.491972955645421</v>
      </c>
      <c r="AA2150">
        <v>0</v>
      </c>
      <c r="AB2150">
        <v>0.68928794318650011</v>
      </c>
      <c r="AC2150">
        <v>0</v>
      </c>
      <c r="AD2150">
        <v>0</v>
      </c>
      <c r="AE2150">
        <v>12.183088651360988</v>
      </c>
    </row>
    <row r="2151" spans="1:31" x14ac:dyDescent="0.25">
      <c r="A2151">
        <v>2136617</v>
      </c>
      <c r="B2151">
        <v>1</v>
      </c>
      <c r="C2151" t="s">
        <v>80</v>
      </c>
      <c r="D2151" t="s">
        <v>82</v>
      </c>
      <c r="E2151" t="s">
        <v>206</v>
      </c>
      <c r="F2151" t="s">
        <v>507</v>
      </c>
      <c r="G2151" t="s">
        <v>458</v>
      </c>
      <c r="H2151" t="s">
        <v>134</v>
      </c>
      <c r="I2151" t="s">
        <v>135</v>
      </c>
      <c r="J2151" t="s">
        <v>136</v>
      </c>
      <c r="K2151" t="s">
        <v>137</v>
      </c>
      <c r="L2151" t="s">
        <v>6448</v>
      </c>
      <c r="M2151" t="s">
        <v>6449</v>
      </c>
      <c r="N2151">
        <v>3.0377777770000001</v>
      </c>
      <c r="O2151">
        <v>0</v>
      </c>
      <c r="P2151">
        <v>79</v>
      </c>
      <c r="Q2151">
        <v>0</v>
      </c>
      <c r="R2151">
        <v>0</v>
      </c>
      <c r="S2151">
        <v>0</v>
      </c>
      <c r="T2151">
        <v>21</v>
      </c>
      <c r="U2151">
        <v>0</v>
      </c>
      <c r="V2151">
        <v>0</v>
      </c>
      <c r="W2151">
        <v>0</v>
      </c>
      <c r="X2151">
        <v>51.294147813617499</v>
      </c>
      <c r="Y2151">
        <v>0</v>
      </c>
      <c r="Z2151">
        <v>0</v>
      </c>
      <c r="AA2151">
        <v>0</v>
      </c>
      <c r="AB2151">
        <v>86.723375788639856</v>
      </c>
      <c r="AC2151">
        <v>0</v>
      </c>
      <c r="AD2151">
        <v>0</v>
      </c>
      <c r="AE2151">
        <v>138.01752360225737</v>
      </c>
    </row>
    <row r="2152" spans="1:31" x14ac:dyDescent="0.25">
      <c r="A2152">
        <v>2136325</v>
      </c>
      <c r="B2152">
        <v>1</v>
      </c>
      <c r="C2152" t="s">
        <v>81</v>
      </c>
      <c r="D2152" t="s">
        <v>128</v>
      </c>
      <c r="E2152" t="s">
        <v>174</v>
      </c>
      <c r="F2152" t="s">
        <v>6450</v>
      </c>
      <c r="G2152" t="s">
        <v>235</v>
      </c>
      <c r="H2152" t="s">
        <v>134</v>
      </c>
      <c r="I2152" t="s">
        <v>135</v>
      </c>
      <c r="J2152" t="s">
        <v>136</v>
      </c>
      <c r="K2152" t="s">
        <v>236</v>
      </c>
      <c r="L2152" t="s">
        <v>6451</v>
      </c>
      <c r="M2152" t="s">
        <v>6452</v>
      </c>
      <c r="N2152">
        <v>2.096373888</v>
      </c>
      <c r="O2152">
        <v>0</v>
      </c>
      <c r="P2152">
        <v>47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18.739513844397628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18.739513844397628</v>
      </c>
    </row>
    <row r="2153" spans="1:31" x14ac:dyDescent="0.25">
      <c r="A2153">
        <v>2136179</v>
      </c>
      <c r="B2153">
        <v>1</v>
      </c>
      <c r="C2153" t="s">
        <v>80</v>
      </c>
      <c r="D2153" t="s">
        <v>96</v>
      </c>
      <c r="E2153" t="s">
        <v>224</v>
      </c>
      <c r="F2153" t="s">
        <v>2114</v>
      </c>
      <c r="G2153" t="s">
        <v>142</v>
      </c>
      <c r="H2153" t="s">
        <v>143</v>
      </c>
      <c r="I2153" t="s">
        <v>135</v>
      </c>
      <c r="J2153" t="s">
        <v>136</v>
      </c>
      <c r="K2153" t="s">
        <v>137</v>
      </c>
      <c r="L2153" t="s">
        <v>6453</v>
      </c>
      <c r="M2153" t="s">
        <v>6454</v>
      </c>
      <c r="N2153">
        <v>0.40166666600000001</v>
      </c>
      <c r="O2153">
        <v>0</v>
      </c>
      <c r="P2153">
        <v>258</v>
      </c>
      <c r="Q2153">
        <v>14</v>
      </c>
      <c r="R2153">
        <v>21</v>
      </c>
      <c r="S2153">
        <v>19</v>
      </c>
      <c r="T2153">
        <v>28</v>
      </c>
      <c r="U2153">
        <v>5</v>
      </c>
      <c r="V2153">
        <v>0</v>
      </c>
      <c r="W2153">
        <v>0</v>
      </c>
      <c r="X2153">
        <v>34.783892320020335</v>
      </c>
      <c r="Y2153">
        <v>3.8658010737130502</v>
      </c>
      <c r="Z2153">
        <v>4.2932503685777492</v>
      </c>
      <c r="AA2153">
        <v>54.097403941753399</v>
      </c>
      <c r="AB2153">
        <v>10.460710813493748</v>
      </c>
      <c r="AC2153">
        <v>251.31032439701815</v>
      </c>
      <c r="AD2153">
        <v>0</v>
      </c>
      <c r="AE2153">
        <v>358.81138291457643</v>
      </c>
    </row>
    <row r="2154" spans="1:31" x14ac:dyDescent="0.25">
      <c r="A2154">
        <v>2136279</v>
      </c>
      <c r="B2154">
        <v>1</v>
      </c>
      <c r="C2154" t="s">
        <v>80</v>
      </c>
      <c r="D2154" t="s">
        <v>93</v>
      </c>
      <c r="E2154" t="s">
        <v>140</v>
      </c>
      <c r="F2154" t="s">
        <v>6455</v>
      </c>
      <c r="G2154" t="s">
        <v>142</v>
      </c>
      <c r="H2154" t="s">
        <v>143</v>
      </c>
      <c r="I2154" t="s">
        <v>135</v>
      </c>
      <c r="J2154" t="s">
        <v>136</v>
      </c>
      <c r="K2154" t="s">
        <v>137</v>
      </c>
      <c r="L2154" t="s">
        <v>6456</v>
      </c>
      <c r="M2154" t="s">
        <v>6457</v>
      </c>
      <c r="N2154">
        <v>0.98805555499999997</v>
      </c>
      <c r="O2154">
        <v>3</v>
      </c>
      <c r="P2154">
        <v>3</v>
      </c>
      <c r="Q2154">
        <v>37</v>
      </c>
      <c r="R2154">
        <v>0</v>
      </c>
      <c r="S2154">
        <v>8</v>
      </c>
      <c r="T2154">
        <v>11</v>
      </c>
      <c r="U2154">
        <v>1</v>
      </c>
      <c r="V2154">
        <v>0</v>
      </c>
      <c r="W2154">
        <v>1.8563737325289753</v>
      </c>
      <c r="X2154">
        <v>1.673433705123675</v>
      </c>
      <c r="Y2154">
        <v>97.036382735354138</v>
      </c>
      <c r="Z2154">
        <v>0</v>
      </c>
      <c r="AA2154">
        <v>21.966878547287333</v>
      </c>
      <c r="AB2154">
        <v>9.8728650272367489</v>
      </c>
      <c r="AC2154">
        <v>26.909140329951995</v>
      </c>
      <c r="AD2154">
        <v>0</v>
      </c>
      <c r="AE2154">
        <v>159.31507407748285</v>
      </c>
    </row>
    <row r="2155" spans="1:31" x14ac:dyDescent="0.25">
      <c r="A2155">
        <v>2136388</v>
      </c>
      <c r="B2155">
        <v>1</v>
      </c>
      <c r="C2155" t="s">
        <v>80</v>
      </c>
      <c r="D2155" t="s">
        <v>93</v>
      </c>
      <c r="E2155" t="s">
        <v>146</v>
      </c>
      <c r="F2155" t="s">
        <v>6458</v>
      </c>
      <c r="G2155" t="s">
        <v>142</v>
      </c>
      <c r="H2155" t="s">
        <v>143</v>
      </c>
      <c r="I2155" t="s">
        <v>148</v>
      </c>
      <c r="J2155" t="s">
        <v>136</v>
      </c>
      <c r="K2155" t="s">
        <v>137</v>
      </c>
      <c r="L2155" t="s">
        <v>6459</v>
      </c>
      <c r="M2155" t="s">
        <v>6460</v>
      </c>
      <c r="N2155">
        <v>1.3888888E-2</v>
      </c>
      <c r="O2155">
        <v>0</v>
      </c>
      <c r="P2155">
        <v>138</v>
      </c>
      <c r="Q2155">
        <v>7</v>
      </c>
      <c r="R2155">
        <v>10</v>
      </c>
      <c r="S2155">
        <v>4</v>
      </c>
      <c r="T2155">
        <v>15</v>
      </c>
      <c r="U2155">
        <v>0</v>
      </c>
      <c r="V2155">
        <v>0</v>
      </c>
      <c r="W2155">
        <v>0</v>
      </c>
      <c r="X2155">
        <v>0.25728711602874993</v>
      </c>
      <c r="Y2155">
        <v>0.48425905514291656</v>
      </c>
      <c r="Z2155">
        <v>0.2028366851875</v>
      </c>
      <c r="AA2155">
        <v>0.40633812573</v>
      </c>
      <c r="AB2155">
        <v>0.1062729701072222</v>
      </c>
      <c r="AC2155">
        <v>0</v>
      </c>
      <c r="AD2155">
        <v>0</v>
      </c>
      <c r="AE2155">
        <v>1.4569939521963886</v>
      </c>
    </row>
    <row r="2156" spans="1:31" x14ac:dyDescent="0.25">
      <c r="A2156">
        <v>2136222</v>
      </c>
      <c r="B2156">
        <v>1</v>
      </c>
      <c r="C2156" t="s">
        <v>80</v>
      </c>
      <c r="D2156" t="s">
        <v>87</v>
      </c>
      <c r="E2156" t="s">
        <v>161</v>
      </c>
      <c r="F2156" t="s">
        <v>6461</v>
      </c>
      <c r="G2156" t="s">
        <v>538</v>
      </c>
      <c r="H2156" t="s">
        <v>134</v>
      </c>
      <c r="I2156" t="s">
        <v>135</v>
      </c>
      <c r="J2156" t="s">
        <v>136</v>
      </c>
      <c r="K2156" t="s">
        <v>236</v>
      </c>
      <c r="L2156" t="s">
        <v>6462</v>
      </c>
      <c r="M2156" t="s">
        <v>6463</v>
      </c>
      <c r="N2156">
        <v>6.5941666659999996</v>
      </c>
      <c r="O2156">
        <v>0</v>
      </c>
      <c r="P2156">
        <v>236</v>
      </c>
      <c r="Q2156">
        <v>0</v>
      </c>
      <c r="R2156">
        <v>0</v>
      </c>
      <c r="S2156">
        <v>0</v>
      </c>
      <c r="T2156">
        <v>38</v>
      </c>
      <c r="U2156">
        <v>0</v>
      </c>
      <c r="V2156">
        <v>0</v>
      </c>
      <c r="W2156">
        <v>0</v>
      </c>
      <c r="X2156">
        <v>342.98354427063117</v>
      </c>
      <c r="Y2156">
        <v>0</v>
      </c>
      <c r="Z2156">
        <v>0</v>
      </c>
      <c r="AA2156">
        <v>0</v>
      </c>
      <c r="AB2156">
        <v>226.83616307457697</v>
      </c>
      <c r="AC2156">
        <v>0</v>
      </c>
      <c r="AD2156">
        <v>0</v>
      </c>
      <c r="AE2156">
        <v>569.81970734520814</v>
      </c>
    </row>
    <row r="2157" spans="1:31" x14ac:dyDescent="0.25">
      <c r="A2157">
        <v>2136196</v>
      </c>
      <c r="B2157">
        <v>1</v>
      </c>
      <c r="C2157" t="s">
        <v>81</v>
      </c>
      <c r="D2157" t="s">
        <v>113</v>
      </c>
      <c r="E2157" t="s">
        <v>196</v>
      </c>
      <c r="F2157" t="s">
        <v>6356</v>
      </c>
      <c r="G2157" t="s">
        <v>235</v>
      </c>
      <c r="H2157" t="s">
        <v>143</v>
      </c>
      <c r="I2157" t="s">
        <v>135</v>
      </c>
      <c r="J2157" t="s">
        <v>136</v>
      </c>
      <c r="K2157" t="s">
        <v>236</v>
      </c>
      <c r="L2157" t="s">
        <v>6464</v>
      </c>
      <c r="M2157" t="s">
        <v>6465</v>
      </c>
      <c r="N2157">
        <v>8.9822222220000008</v>
      </c>
      <c r="O2157">
        <v>0</v>
      </c>
      <c r="P2157">
        <v>396</v>
      </c>
      <c r="Q2157">
        <v>2</v>
      </c>
      <c r="R2157">
        <v>27</v>
      </c>
      <c r="S2157">
        <v>4</v>
      </c>
      <c r="T2157">
        <v>10</v>
      </c>
      <c r="U2157">
        <v>0</v>
      </c>
      <c r="V2157">
        <v>0</v>
      </c>
      <c r="W2157">
        <v>0</v>
      </c>
      <c r="X2157">
        <v>379.56418986255119</v>
      </c>
      <c r="Y2157">
        <v>47.435285680357467</v>
      </c>
      <c r="Z2157">
        <v>9.2760802634302681</v>
      </c>
      <c r="AA2157">
        <v>59.062147779916913</v>
      </c>
      <c r="AB2157">
        <v>19.273349510105042</v>
      </c>
      <c r="AC2157">
        <v>0</v>
      </c>
      <c r="AD2157">
        <v>0</v>
      </c>
      <c r="AE2157">
        <v>514.61105309636093</v>
      </c>
    </row>
    <row r="2158" spans="1:31" x14ac:dyDescent="0.25">
      <c r="A2158">
        <v>2136408</v>
      </c>
      <c r="B2158">
        <v>1</v>
      </c>
      <c r="C2158" t="s">
        <v>80</v>
      </c>
      <c r="D2158" t="s">
        <v>96</v>
      </c>
      <c r="E2158" t="s">
        <v>140</v>
      </c>
      <c r="F2158" t="s">
        <v>6466</v>
      </c>
      <c r="G2158" t="s">
        <v>142</v>
      </c>
      <c r="H2158" t="s">
        <v>143</v>
      </c>
      <c r="I2158" t="s">
        <v>135</v>
      </c>
      <c r="J2158" t="s">
        <v>136</v>
      </c>
      <c r="K2158" t="s">
        <v>137</v>
      </c>
      <c r="L2158" t="s">
        <v>6467</v>
      </c>
      <c r="M2158" t="s">
        <v>6468</v>
      </c>
      <c r="N2158">
        <v>0.26472222200000001</v>
      </c>
      <c r="O2158">
        <v>2</v>
      </c>
      <c r="P2158">
        <v>4245</v>
      </c>
      <c r="Q2158">
        <v>6</v>
      </c>
      <c r="R2158">
        <v>13</v>
      </c>
      <c r="S2158">
        <v>23</v>
      </c>
      <c r="T2158">
        <v>327</v>
      </c>
      <c r="U2158">
        <v>0</v>
      </c>
      <c r="V2158">
        <v>0</v>
      </c>
      <c r="W2158">
        <v>1.9416505722956003</v>
      </c>
      <c r="X2158">
        <v>361.53848181401287</v>
      </c>
      <c r="Y2158">
        <v>2.9283769806415076</v>
      </c>
      <c r="Z2158">
        <v>1.0215006247373333</v>
      </c>
      <c r="AA2158">
        <v>149.13405491051472</v>
      </c>
      <c r="AB2158">
        <v>98.761223565392569</v>
      </c>
      <c r="AC2158">
        <v>0</v>
      </c>
      <c r="AD2158">
        <v>0</v>
      </c>
      <c r="AE2158">
        <v>615.32528846759465</v>
      </c>
    </row>
    <row r="2159" spans="1:31" x14ac:dyDescent="0.25">
      <c r="A2159">
        <v>2136302</v>
      </c>
      <c r="B2159">
        <v>1</v>
      </c>
      <c r="C2159" t="s">
        <v>80</v>
      </c>
      <c r="D2159" t="s">
        <v>104</v>
      </c>
      <c r="E2159" t="s">
        <v>140</v>
      </c>
      <c r="F2159" t="s">
        <v>6469</v>
      </c>
      <c r="G2159" t="s">
        <v>142</v>
      </c>
      <c r="H2159" t="s">
        <v>143</v>
      </c>
      <c r="I2159" t="s">
        <v>135</v>
      </c>
      <c r="J2159" t="s">
        <v>136</v>
      </c>
      <c r="K2159" t="s">
        <v>137</v>
      </c>
      <c r="L2159" t="s">
        <v>6229</v>
      </c>
      <c r="M2159" t="s">
        <v>6470</v>
      </c>
      <c r="N2159">
        <v>0.62194444400000004</v>
      </c>
      <c r="O2159">
        <v>7</v>
      </c>
      <c r="P2159">
        <v>352</v>
      </c>
      <c r="Q2159">
        <v>6</v>
      </c>
      <c r="R2159">
        <v>16</v>
      </c>
      <c r="S2159">
        <v>9</v>
      </c>
      <c r="T2159">
        <v>26</v>
      </c>
      <c r="U2159">
        <v>0</v>
      </c>
      <c r="V2159">
        <v>0</v>
      </c>
      <c r="W2159">
        <v>38.497228675060178</v>
      </c>
      <c r="X2159">
        <v>113.16452678445827</v>
      </c>
      <c r="Y2159">
        <v>5.8075194989419172</v>
      </c>
      <c r="Z2159">
        <v>4.8655067612025</v>
      </c>
      <c r="AA2159">
        <v>53.860729110682669</v>
      </c>
      <c r="AB2159">
        <v>31.938168034402207</v>
      </c>
      <c r="AC2159">
        <v>0</v>
      </c>
      <c r="AD2159">
        <v>0</v>
      </c>
      <c r="AE2159">
        <v>248.13367886474774</v>
      </c>
    </row>
    <row r="2160" spans="1:31" x14ac:dyDescent="0.25">
      <c r="A2160">
        <v>2136700</v>
      </c>
      <c r="B2160">
        <v>1</v>
      </c>
      <c r="C2160" t="s">
        <v>80</v>
      </c>
      <c r="D2160" t="s">
        <v>100</v>
      </c>
      <c r="E2160" t="s">
        <v>140</v>
      </c>
      <c r="F2160" t="s">
        <v>6471</v>
      </c>
      <c r="G2160" t="s">
        <v>142</v>
      </c>
      <c r="H2160" t="s">
        <v>143</v>
      </c>
      <c r="I2160" t="s">
        <v>135</v>
      </c>
      <c r="J2160" t="s">
        <v>136</v>
      </c>
      <c r="K2160" t="s">
        <v>137</v>
      </c>
      <c r="L2160" t="s">
        <v>6472</v>
      </c>
      <c r="M2160" t="s">
        <v>6473</v>
      </c>
      <c r="N2160">
        <v>7.1666666000000004E-2</v>
      </c>
      <c r="O2160">
        <v>0</v>
      </c>
      <c r="P2160">
        <v>697</v>
      </c>
      <c r="Q2160">
        <v>0</v>
      </c>
      <c r="R2160">
        <v>83</v>
      </c>
      <c r="S2160">
        <v>4</v>
      </c>
      <c r="T2160">
        <v>187</v>
      </c>
      <c r="U2160">
        <v>1</v>
      </c>
      <c r="V2160">
        <v>1</v>
      </c>
      <c r="W2160">
        <v>0</v>
      </c>
      <c r="X2160">
        <v>11.429140448820144</v>
      </c>
      <c r="Y2160">
        <v>0</v>
      </c>
      <c r="Z2160">
        <v>1.3203567974985506</v>
      </c>
      <c r="AA2160">
        <v>6.1675911836827009</v>
      </c>
      <c r="AB2160">
        <v>6.3052634832634995</v>
      </c>
      <c r="AC2160">
        <v>6.5642262615839995</v>
      </c>
      <c r="AD2160">
        <v>0.44914921256640006</v>
      </c>
      <c r="AE2160">
        <v>32.235727387415295</v>
      </c>
    </row>
    <row r="2161" spans="1:31" x14ac:dyDescent="0.25">
      <c r="A2161">
        <v>2136451</v>
      </c>
      <c r="B2161">
        <v>1</v>
      </c>
      <c r="C2161" t="s">
        <v>81</v>
      </c>
      <c r="D2161" t="s">
        <v>113</v>
      </c>
      <c r="E2161" t="s">
        <v>146</v>
      </c>
      <c r="F2161" t="s">
        <v>3997</v>
      </c>
      <c r="G2161" t="s">
        <v>142</v>
      </c>
      <c r="H2161" t="s">
        <v>143</v>
      </c>
      <c r="I2161" t="s">
        <v>135</v>
      </c>
      <c r="J2161" t="s">
        <v>136</v>
      </c>
      <c r="K2161" t="s">
        <v>137</v>
      </c>
      <c r="L2161" t="s">
        <v>6474</v>
      </c>
      <c r="M2161" t="s">
        <v>6475</v>
      </c>
      <c r="N2161">
        <v>0.69861111099999995</v>
      </c>
      <c r="O2161">
        <v>4</v>
      </c>
      <c r="P2161">
        <v>116</v>
      </c>
      <c r="Q2161">
        <v>16</v>
      </c>
      <c r="R2161">
        <v>36</v>
      </c>
      <c r="S2161">
        <v>1</v>
      </c>
      <c r="T2161">
        <v>43</v>
      </c>
      <c r="U2161">
        <v>1</v>
      </c>
      <c r="V2161">
        <v>0</v>
      </c>
      <c r="W2161">
        <v>4.4155033548322589</v>
      </c>
      <c r="X2161">
        <v>11.988133532627716</v>
      </c>
      <c r="Y2161">
        <v>10.151427050662564</v>
      </c>
      <c r="Z2161">
        <v>13.55481016235146</v>
      </c>
      <c r="AA2161">
        <v>3.84040752241755</v>
      </c>
      <c r="AB2161">
        <v>14.955077857749149</v>
      </c>
      <c r="AC2161">
        <v>36.17197630116533</v>
      </c>
      <c r="AD2161">
        <v>0</v>
      </c>
      <c r="AE2161">
        <v>95.077335781806028</v>
      </c>
    </row>
    <row r="2162" spans="1:31" x14ac:dyDescent="0.25">
      <c r="A2162">
        <v>2136282</v>
      </c>
      <c r="B2162">
        <v>1</v>
      </c>
      <c r="C2162" t="s">
        <v>80</v>
      </c>
      <c r="D2162" t="s">
        <v>93</v>
      </c>
      <c r="E2162" t="s">
        <v>174</v>
      </c>
      <c r="F2162" t="s">
        <v>6476</v>
      </c>
      <c r="G2162" t="s">
        <v>374</v>
      </c>
      <c r="H2162" t="s">
        <v>134</v>
      </c>
      <c r="I2162" t="s">
        <v>135</v>
      </c>
      <c r="J2162" t="s">
        <v>136</v>
      </c>
      <c r="K2162" t="s">
        <v>137</v>
      </c>
      <c r="L2162" t="s">
        <v>6477</v>
      </c>
      <c r="M2162" t="s">
        <v>6478</v>
      </c>
      <c r="N2162">
        <v>4.5427777770000004</v>
      </c>
      <c r="O2162">
        <v>0</v>
      </c>
      <c r="P2162">
        <v>88</v>
      </c>
      <c r="Q2162">
        <v>0</v>
      </c>
      <c r="R2162">
        <v>3</v>
      </c>
      <c r="S2162">
        <v>0</v>
      </c>
      <c r="T2162">
        <v>24</v>
      </c>
      <c r="U2162">
        <v>0</v>
      </c>
      <c r="V2162">
        <v>0</v>
      </c>
      <c r="W2162">
        <v>0</v>
      </c>
      <c r="X2162">
        <v>73.674557282798531</v>
      </c>
      <c r="Y2162">
        <v>0</v>
      </c>
      <c r="Z2162">
        <v>50.6744629484268</v>
      </c>
      <c r="AA2162">
        <v>0</v>
      </c>
      <c r="AB2162">
        <v>90.79378228419128</v>
      </c>
      <c r="AC2162">
        <v>0</v>
      </c>
      <c r="AD2162">
        <v>0</v>
      </c>
      <c r="AE2162">
        <v>215.14280251541661</v>
      </c>
    </row>
    <row r="2163" spans="1:31" x14ac:dyDescent="0.25">
      <c r="A2163">
        <v>2136614</v>
      </c>
      <c r="B2163">
        <v>1</v>
      </c>
      <c r="C2163" t="s">
        <v>80</v>
      </c>
      <c r="D2163" t="s">
        <v>102</v>
      </c>
      <c r="E2163" t="s">
        <v>131</v>
      </c>
      <c r="F2163" t="s">
        <v>6479</v>
      </c>
      <c r="G2163" t="s">
        <v>152</v>
      </c>
      <c r="H2163" t="s">
        <v>134</v>
      </c>
      <c r="I2163" t="s">
        <v>135</v>
      </c>
      <c r="J2163" t="s">
        <v>136</v>
      </c>
      <c r="K2163" t="s">
        <v>137</v>
      </c>
      <c r="L2163" t="s">
        <v>6480</v>
      </c>
      <c r="M2163" t="s">
        <v>6481</v>
      </c>
      <c r="N2163">
        <v>0.74333333300000004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1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0.1560267141284</v>
      </c>
      <c r="AC2163">
        <v>0</v>
      </c>
      <c r="AD2163">
        <v>0</v>
      </c>
      <c r="AE2163">
        <v>0.1560267141284</v>
      </c>
    </row>
    <row r="2164" spans="1:31" x14ac:dyDescent="0.25">
      <c r="A2164">
        <v>2136259</v>
      </c>
      <c r="B2164">
        <v>1</v>
      </c>
      <c r="C2164" t="s">
        <v>81</v>
      </c>
      <c r="D2164" t="s">
        <v>127</v>
      </c>
      <c r="E2164" t="s">
        <v>131</v>
      </c>
      <c r="F2164" t="s">
        <v>6482</v>
      </c>
      <c r="G2164" t="s">
        <v>300</v>
      </c>
      <c r="H2164" t="s">
        <v>134</v>
      </c>
      <c r="I2164" t="s">
        <v>135</v>
      </c>
      <c r="J2164" t="s">
        <v>3</v>
      </c>
      <c r="K2164" t="s">
        <v>137</v>
      </c>
      <c r="L2164" t="s">
        <v>6483</v>
      </c>
      <c r="M2164" t="s">
        <v>6484</v>
      </c>
      <c r="N2164">
        <v>6.1588888879999999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1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0.71581403716470005</v>
      </c>
      <c r="AC2164">
        <v>0</v>
      </c>
      <c r="AD2164">
        <v>0</v>
      </c>
      <c r="AE2164">
        <v>0.71581403716470005</v>
      </c>
    </row>
    <row r="2165" spans="1:31" x14ac:dyDescent="0.25">
      <c r="A2165">
        <v>2136468</v>
      </c>
      <c r="B2165">
        <v>1</v>
      </c>
      <c r="C2165" t="s">
        <v>81</v>
      </c>
      <c r="D2165" t="s">
        <v>113</v>
      </c>
      <c r="E2165" t="s">
        <v>131</v>
      </c>
      <c r="F2165" t="s">
        <v>6485</v>
      </c>
      <c r="G2165" t="s">
        <v>152</v>
      </c>
      <c r="H2165" t="s">
        <v>134</v>
      </c>
      <c r="I2165" t="s">
        <v>135</v>
      </c>
      <c r="J2165" t="s">
        <v>136</v>
      </c>
      <c r="K2165" t="s">
        <v>137</v>
      </c>
      <c r="L2165" t="s">
        <v>6486</v>
      </c>
      <c r="M2165" t="s">
        <v>6487</v>
      </c>
      <c r="N2165">
        <v>0.48833333299999998</v>
      </c>
      <c r="O2165">
        <v>0</v>
      </c>
      <c r="P2165">
        <v>1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8.65159765272E-2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8.65159765272E-2</v>
      </c>
    </row>
    <row r="2166" spans="1:31" x14ac:dyDescent="0.25">
      <c r="A2166">
        <v>2136382</v>
      </c>
      <c r="B2166">
        <v>1</v>
      </c>
      <c r="C2166" t="s">
        <v>80</v>
      </c>
      <c r="D2166" t="s">
        <v>85</v>
      </c>
      <c r="E2166" t="s">
        <v>206</v>
      </c>
      <c r="F2166" t="s">
        <v>6488</v>
      </c>
      <c r="G2166" t="s">
        <v>183</v>
      </c>
      <c r="H2166" t="s">
        <v>134</v>
      </c>
      <c r="I2166" t="s">
        <v>135</v>
      </c>
      <c r="J2166" t="s">
        <v>136</v>
      </c>
      <c r="K2166" t="s">
        <v>137</v>
      </c>
      <c r="L2166" t="s">
        <v>6489</v>
      </c>
      <c r="M2166" t="s">
        <v>6490</v>
      </c>
      <c r="N2166">
        <v>6.0766666660000004</v>
      </c>
      <c r="O2166">
        <v>0</v>
      </c>
      <c r="P2166">
        <v>134</v>
      </c>
      <c r="Q2166">
        <v>0</v>
      </c>
      <c r="R2166">
        <v>0</v>
      </c>
      <c r="S2166">
        <v>0</v>
      </c>
      <c r="T2166">
        <v>6</v>
      </c>
      <c r="U2166">
        <v>0</v>
      </c>
      <c r="V2166">
        <v>0</v>
      </c>
      <c r="W2166">
        <v>0</v>
      </c>
      <c r="X2166">
        <v>227.15193909697919</v>
      </c>
      <c r="Y2166">
        <v>0</v>
      </c>
      <c r="Z2166">
        <v>0</v>
      </c>
      <c r="AA2166">
        <v>0</v>
      </c>
      <c r="AB2166">
        <v>13.682248721157826</v>
      </c>
      <c r="AC2166">
        <v>0</v>
      </c>
      <c r="AD2166">
        <v>0</v>
      </c>
      <c r="AE2166">
        <v>240.83418781813702</v>
      </c>
    </row>
    <row r="2167" spans="1:31" x14ac:dyDescent="0.25">
      <c r="A2167">
        <v>2136677</v>
      </c>
      <c r="B2167">
        <v>1</v>
      </c>
      <c r="C2167" t="s">
        <v>81</v>
      </c>
      <c r="D2167" t="s">
        <v>123</v>
      </c>
      <c r="E2167" t="s">
        <v>161</v>
      </c>
      <c r="F2167" t="s">
        <v>6491</v>
      </c>
      <c r="G2167" t="s">
        <v>215</v>
      </c>
      <c r="H2167" t="s">
        <v>134</v>
      </c>
      <c r="I2167" t="s">
        <v>135</v>
      </c>
      <c r="J2167" t="s">
        <v>136</v>
      </c>
      <c r="K2167" t="s">
        <v>137</v>
      </c>
      <c r="L2167" t="s">
        <v>6492</v>
      </c>
      <c r="M2167" t="s">
        <v>6493</v>
      </c>
      <c r="N2167">
        <v>1.1930555549999999</v>
      </c>
      <c r="O2167">
        <v>0</v>
      </c>
      <c r="P2167">
        <v>125</v>
      </c>
      <c r="Q2167">
        <v>0</v>
      </c>
      <c r="R2167">
        <v>0</v>
      </c>
      <c r="S2167">
        <v>0</v>
      </c>
      <c r="T2167">
        <v>20</v>
      </c>
      <c r="U2167">
        <v>0</v>
      </c>
      <c r="V2167">
        <v>0</v>
      </c>
      <c r="W2167">
        <v>0</v>
      </c>
      <c r="X2167">
        <v>26.277783806649868</v>
      </c>
      <c r="Y2167">
        <v>0</v>
      </c>
      <c r="Z2167">
        <v>0</v>
      </c>
      <c r="AA2167">
        <v>0</v>
      </c>
      <c r="AB2167">
        <v>3.2538624747798757</v>
      </c>
      <c r="AC2167">
        <v>0</v>
      </c>
      <c r="AD2167">
        <v>0</v>
      </c>
      <c r="AE2167">
        <v>29.531646281429744</v>
      </c>
    </row>
    <row r="2168" spans="1:31" x14ac:dyDescent="0.25">
      <c r="A2168">
        <v>2136428</v>
      </c>
      <c r="B2168">
        <v>1</v>
      </c>
      <c r="C2168" t="s">
        <v>81</v>
      </c>
      <c r="D2168" t="s">
        <v>123</v>
      </c>
      <c r="E2168" t="s">
        <v>206</v>
      </c>
      <c r="F2168" t="s">
        <v>6494</v>
      </c>
      <c r="G2168" t="s">
        <v>187</v>
      </c>
      <c r="H2168" t="s">
        <v>134</v>
      </c>
      <c r="I2168" t="s">
        <v>135</v>
      </c>
      <c r="J2168" t="s">
        <v>136</v>
      </c>
      <c r="K2168" t="s">
        <v>137</v>
      </c>
      <c r="L2168" t="s">
        <v>6495</v>
      </c>
      <c r="M2168" t="s">
        <v>6496</v>
      </c>
      <c r="N2168">
        <v>1.356944444</v>
      </c>
      <c r="O2168">
        <v>0</v>
      </c>
      <c r="P2168">
        <v>140</v>
      </c>
      <c r="Q2168">
        <v>0</v>
      </c>
      <c r="R2168">
        <v>0</v>
      </c>
      <c r="S2168">
        <v>0</v>
      </c>
      <c r="T2168">
        <v>74</v>
      </c>
      <c r="U2168">
        <v>0</v>
      </c>
      <c r="V2168">
        <v>0</v>
      </c>
      <c r="W2168">
        <v>0</v>
      </c>
      <c r="X2168">
        <v>28.401953157643064</v>
      </c>
      <c r="Y2168">
        <v>0</v>
      </c>
      <c r="Z2168">
        <v>0</v>
      </c>
      <c r="AA2168">
        <v>0</v>
      </c>
      <c r="AB2168">
        <v>34.649604421742929</v>
      </c>
      <c r="AC2168">
        <v>0</v>
      </c>
      <c r="AD2168">
        <v>0</v>
      </c>
      <c r="AE2168">
        <v>63.051557579385992</v>
      </c>
    </row>
    <row r="2169" spans="1:31" x14ac:dyDescent="0.25">
      <c r="A2169">
        <v>2136176</v>
      </c>
      <c r="B2169">
        <v>1</v>
      </c>
      <c r="C2169" t="s">
        <v>81</v>
      </c>
      <c r="D2169" t="s">
        <v>128</v>
      </c>
      <c r="E2169" t="s">
        <v>131</v>
      </c>
      <c r="F2169" t="s">
        <v>6497</v>
      </c>
      <c r="G2169" t="s">
        <v>300</v>
      </c>
      <c r="H2169" t="s">
        <v>134</v>
      </c>
      <c r="I2169" t="s">
        <v>135</v>
      </c>
      <c r="J2169" t="s">
        <v>3</v>
      </c>
      <c r="K2169" t="s">
        <v>137</v>
      </c>
      <c r="L2169" t="s">
        <v>6498</v>
      </c>
      <c r="M2169" t="s">
        <v>6499</v>
      </c>
      <c r="N2169">
        <v>2.096666666</v>
      </c>
      <c r="O2169">
        <v>0</v>
      </c>
      <c r="P2169">
        <v>2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3.4248864898290003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3.4248864898290003</v>
      </c>
    </row>
    <row r="2170" spans="1:31" x14ac:dyDescent="0.25">
      <c r="A2170">
        <v>2136199</v>
      </c>
      <c r="B2170">
        <v>1</v>
      </c>
      <c r="C2170" t="s">
        <v>80</v>
      </c>
      <c r="D2170" t="s">
        <v>93</v>
      </c>
      <c r="E2170" t="s">
        <v>131</v>
      </c>
      <c r="F2170" t="s">
        <v>6500</v>
      </c>
      <c r="G2170" t="s">
        <v>152</v>
      </c>
      <c r="H2170" t="s">
        <v>134</v>
      </c>
      <c r="I2170" t="s">
        <v>135</v>
      </c>
      <c r="J2170" t="s">
        <v>136</v>
      </c>
      <c r="K2170" t="s">
        <v>137</v>
      </c>
      <c r="L2170" t="s">
        <v>6501</v>
      </c>
      <c r="M2170" t="s">
        <v>6502</v>
      </c>
      <c r="N2170">
        <v>2.403888888</v>
      </c>
      <c r="O2170">
        <v>0</v>
      </c>
      <c r="P2170">
        <v>2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0.49294607034805005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0.49294607034805005</v>
      </c>
    </row>
    <row r="2171" spans="1:31" x14ac:dyDescent="0.25">
      <c r="A2171">
        <v>2136385</v>
      </c>
      <c r="B2171">
        <v>1</v>
      </c>
      <c r="C2171" t="s">
        <v>80</v>
      </c>
      <c r="D2171" t="s">
        <v>92</v>
      </c>
      <c r="E2171" t="s">
        <v>131</v>
      </c>
      <c r="F2171" t="s">
        <v>6503</v>
      </c>
      <c r="G2171" t="s">
        <v>231</v>
      </c>
      <c r="H2171" t="s">
        <v>134</v>
      </c>
      <c r="I2171" t="s">
        <v>135</v>
      </c>
      <c r="J2171" t="s">
        <v>136</v>
      </c>
      <c r="K2171" t="s">
        <v>137</v>
      </c>
      <c r="L2171" t="s">
        <v>6504</v>
      </c>
      <c r="M2171" t="s">
        <v>6505</v>
      </c>
      <c r="N2171">
        <v>2.1183333329999998</v>
      </c>
      <c r="O2171">
        <v>0</v>
      </c>
      <c r="P2171">
        <v>1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0.52982372206499995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0.52982372206499995</v>
      </c>
    </row>
    <row r="2172" spans="1:31" x14ac:dyDescent="0.25">
      <c r="A2172">
        <v>2136219</v>
      </c>
      <c r="B2172">
        <v>1</v>
      </c>
      <c r="C2172" t="s">
        <v>80</v>
      </c>
      <c r="D2172" t="s">
        <v>108</v>
      </c>
      <c r="E2172" t="s">
        <v>174</v>
      </c>
      <c r="F2172" t="s">
        <v>6506</v>
      </c>
      <c r="G2172" t="s">
        <v>2562</v>
      </c>
      <c r="H2172" t="s">
        <v>134</v>
      </c>
      <c r="I2172" t="s">
        <v>135</v>
      </c>
      <c r="J2172" t="s">
        <v>136</v>
      </c>
      <c r="K2172" t="s">
        <v>137</v>
      </c>
      <c r="L2172" t="s">
        <v>6507</v>
      </c>
      <c r="M2172" t="s">
        <v>6508</v>
      </c>
      <c r="N2172">
        <v>4.8563888879999997</v>
      </c>
      <c r="O2172">
        <v>0</v>
      </c>
      <c r="P2172">
        <v>1</v>
      </c>
      <c r="Q2172">
        <v>0</v>
      </c>
      <c r="R2172">
        <v>0</v>
      </c>
      <c r="S2172">
        <v>0</v>
      </c>
      <c r="T2172">
        <v>2</v>
      </c>
      <c r="U2172">
        <v>0</v>
      </c>
      <c r="V2172">
        <v>0</v>
      </c>
      <c r="W2172">
        <v>0</v>
      </c>
      <c r="X2172">
        <v>8.7673852576875017E-2</v>
      </c>
      <c r="Y2172">
        <v>0</v>
      </c>
      <c r="Z2172">
        <v>0</v>
      </c>
      <c r="AA2172">
        <v>0</v>
      </c>
      <c r="AB2172">
        <v>0.6068849310158333</v>
      </c>
      <c r="AC2172">
        <v>0</v>
      </c>
      <c r="AD2172">
        <v>0</v>
      </c>
      <c r="AE2172">
        <v>0.69455878359270828</v>
      </c>
    </row>
    <row r="2173" spans="1:31" x14ac:dyDescent="0.25">
      <c r="A2173">
        <v>2136368</v>
      </c>
      <c r="B2173">
        <v>1</v>
      </c>
      <c r="C2173" t="s">
        <v>80</v>
      </c>
      <c r="D2173" t="s">
        <v>98</v>
      </c>
      <c r="E2173" t="s">
        <v>131</v>
      </c>
      <c r="F2173" t="s">
        <v>6509</v>
      </c>
      <c r="G2173" t="s">
        <v>152</v>
      </c>
      <c r="H2173" t="s">
        <v>134</v>
      </c>
      <c r="I2173" t="s">
        <v>135</v>
      </c>
      <c r="J2173" t="s">
        <v>136</v>
      </c>
      <c r="K2173" t="s">
        <v>137</v>
      </c>
      <c r="L2173" t="s">
        <v>6510</v>
      </c>
      <c r="M2173" t="s">
        <v>6511</v>
      </c>
      <c r="N2173">
        <v>3.696388888</v>
      </c>
      <c r="O2173">
        <v>0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0.61847742134790007</v>
      </c>
      <c r="AA2173">
        <v>0</v>
      </c>
      <c r="AB2173">
        <v>0</v>
      </c>
      <c r="AC2173">
        <v>0</v>
      </c>
      <c r="AD2173">
        <v>0</v>
      </c>
      <c r="AE2173">
        <v>0.61847742134790007</v>
      </c>
    </row>
    <row r="2174" spans="1:31" x14ac:dyDescent="0.25">
      <c r="A2174">
        <v>2136242</v>
      </c>
      <c r="B2174">
        <v>1</v>
      </c>
      <c r="C2174" t="s">
        <v>80</v>
      </c>
      <c r="D2174" t="s">
        <v>97</v>
      </c>
      <c r="E2174" t="s">
        <v>140</v>
      </c>
      <c r="F2174" t="s">
        <v>874</v>
      </c>
      <c r="G2174" t="s">
        <v>142</v>
      </c>
      <c r="H2174" t="s">
        <v>143</v>
      </c>
      <c r="I2174" t="s">
        <v>135</v>
      </c>
      <c r="J2174" t="s">
        <v>136</v>
      </c>
      <c r="K2174" t="s">
        <v>137</v>
      </c>
      <c r="L2174" t="s">
        <v>6512</v>
      </c>
      <c r="M2174" t="s">
        <v>6513</v>
      </c>
      <c r="N2174">
        <v>1.3447222219999999</v>
      </c>
      <c r="O2174">
        <v>1</v>
      </c>
      <c r="P2174">
        <v>230</v>
      </c>
      <c r="Q2174">
        <v>2</v>
      </c>
      <c r="R2174">
        <v>11</v>
      </c>
      <c r="S2174">
        <v>5</v>
      </c>
      <c r="T2174">
        <v>23</v>
      </c>
      <c r="U2174">
        <v>0</v>
      </c>
      <c r="V2174">
        <v>0</v>
      </c>
      <c r="W2174">
        <v>2.4743212017497167</v>
      </c>
      <c r="X2174">
        <v>100.9085419175801</v>
      </c>
      <c r="Y2174">
        <v>0.84121185078066674</v>
      </c>
      <c r="Z2174">
        <v>1.7472965737411588</v>
      </c>
      <c r="AA2174">
        <v>61.11057626963607</v>
      </c>
      <c r="AB2174">
        <v>8.8592016810614425</v>
      </c>
      <c r="AC2174">
        <v>0</v>
      </c>
      <c r="AD2174">
        <v>0</v>
      </c>
      <c r="AE2174">
        <v>175.94114949454917</v>
      </c>
    </row>
    <row r="2175" spans="1:31" x14ac:dyDescent="0.25">
      <c r="A2175">
        <v>2136299</v>
      </c>
      <c r="B2175">
        <v>1</v>
      </c>
      <c r="C2175" t="s">
        <v>80</v>
      </c>
      <c r="D2175" t="s">
        <v>103</v>
      </c>
      <c r="E2175" t="s">
        <v>196</v>
      </c>
      <c r="F2175" t="s">
        <v>6514</v>
      </c>
      <c r="G2175" t="s">
        <v>142</v>
      </c>
      <c r="H2175" t="s">
        <v>143</v>
      </c>
      <c r="I2175" t="s">
        <v>135</v>
      </c>
      <c r="J2175" t="s">
        <v>136</v>
      </c>
      <c r="K2175" t="s">
        <v>137</v>
      </c>
      <c r="L2175" t="s">
        <v>6515</v>
      </c>
      <c r="M2175" t="s">
        <v>6516</v>
      </c>
      <c r="N2175">
        <v>0.65361111100000002</v>
      </c>
      <c r="O2175">
        <v>1</v>
      </c>
      <c r="P2175">
        <v>0</v>
      </c>
      <c r="Q2175">
        <v>3</v>
      </c>
      <c r="R2175">
        <v>0</v>
      </c>
      <c r="S2175">
        <v>5</v>
      </c>
      <c r="T2175">
        <v>0</v>
      </c>
      <c r="U2175">
        <v>2</v>
      </c>
      <c r="V2175">
        <v>0</v>
      </c>
      <c r="W2175">
        <v>0.38353150735253333</v>
      </c>
      <c r="X2175">
        <v>0</v>
      </c>
      <c r="Y2175">
        <v>22.52523169167112</v>
      </c>
      <c r="Z2175">
        <v>0</v>
      </c>
      <c r="AA2175">
        <v>212.38882424872841</v>
      </c>
      <c r="AB2175">
        <v>0</v>
      </c>
      <c r="AC2175">
        <v>38.035553628487918</v>
      </c>
      <c r="AD2175">
        <v>0</v>
      </c>
      <c r="AE2175">
        <v>273.33314107623994</v>
      </c>
    </row>
    <row r="2176" spans="1:31" x14ac:dyDescent="0.25">
      <c r="A2176">
        <v>2136548</v>
      </c>
      <c r="B2176">
        <v>1</v>
      </c>
      <c r="C2176" t="s">
        <v>81</v>
      </c>
      <c r="D2176" t="s">
        <v>123</v>
      </c>
      <c r="E2176" t="s">
        <v>206</v>
      </c>
      <c r="F2176" t="s">
        <v>6517</v>
      </c>
      <c r="G2176" t="s">
        <v>246</v>
      </c>
      <c r="H2176" t="s">
        <v>134</v>
      </c>
      <c r="I2176" t="s">
        <v>135</v>
      </c>
      <c r="J2176" t="s">
        <v>136</v>
      </c>
      <c r="K2176" t="s">
        <v>137</v>
      </c>
      <c r="L2176" t="s">
        <v>6518</v>
      </c>
      <c r="M2176" t="s">
        <v>6519</v>
      </c>
      <c r="N2176">
        <v>3.5519444440000001</v>
      </c>
      <c r="O2176">
        <v>0</v>
      </c>
      <c r="P2176">
        <v>109</v>
      </c>
      <c r="Q2176">
        <v>0</v>
      </c>
      <c r="R2176">
        <v>0</v>
      </c>
      <c r="S2176">
        <v>0</v>
      </c>
      <c r="T2176">
        <v>20</v>
      </c>
      <c r="U2176">
        <v>0</v>
      </c>
      <c r="V2176">
        <v>0</v>
      </c>
      <c r="W2176">
        <v>0</v>
      </c>
      <c r="X2176">
        <v>67.158103852325141</v>
      </c>
      <c r="Y2176">
        <v>0</v>
      </c>
      <c r="Z2176">
        <v>0</v>
      </c>
      <c r="AA2176">
        <v>0</v>
      </c>
      <c r="AB2176">
        <v>19.476646928626707</v>
      </c>
      <c r="AC2176">
        <v>0</v>
      </c>
      <c r="AD2176">
        <v>0</v>
      </c>
      <c r="AE2176">
        <v>86.634750780951848</v>
      </c>
    </row>
    <row r="2177" spans="1:31" x14ac:dyDescent="0.25">
      <c r="A2177">
        <v>2136697</v>
      </c>
      <c r="B2177">
        <v>1</v>
      </c>
      <c r="C2177" t="s">
        <v>81</v>
      </c>
      <c r="D2177" t="s">
        <v>128</v>
      </c>
      <c r="E2177" t="s">
        <v>131</v>
      </c>
      <c r="F2177" t="s">
        <v>6520</v>
      </c>
      <c r="G2177" t="s">
        <v>231</v>
      </c>
      <c r="H2177" t="s">
        <v>134</v>
      </c>
      <c r="I2177" t="s">
        <v>135</v>
      </c>
      <c r="J2177" t="s">
        <v>136</v>
      </c>
      <c r="K2177" t="s">
        <v>137</v>
      </c>
      <c r="L2177" t="s">
        <v>6521</v>
      </c>
      <c r="M2177" t="s">
        <v>6522</v>
      </c>
      <c r="N2177">
        <v>1.977222222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1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</row>
    <row r="2178" spans="1:31" x14ac:dyDescent="0.25">
      <c r="A2178">
        <v>2136185</v>
      </c>
      <c r="B2178">
        <v>1</v>
      </c>
      <c r="C2178" t="s">
        <v>80</v>
      </c>
      <c r="D2178" t="s">
        <v>83</v>
      </c>
      <c r="E2178" t="s">
        <v>146</v>
      </c>
      <c r="F2178" t="s">
        <v>6523</v>
      </c>
      <c r="G2178" t="s">
        <v>235</v>
      </c>
      <c r="H2178" t="s">
        <v>143</v>
      </c>
      <c r="I2178" t="s">
        <v>135</v>
      </c>
      <c r="J2178" t="s">
        <v>136</v>
      </c>
      <c r="K2178" t="s">
        <v>236</v>
      </c>
      <c r="L2178" t="s">
        <v>6524</v>
      </c>
      <c r="M2178" t="s">
        <v>6525</v>
      </c>
      <c r="N2178">
        <v>8.6952777769999994</v>
      </c>
      <c r="O2178">
        <v>0</v>
      </c>
      <c r="P2178">
        <v>2704</v>
      </c>
      <c r="Q2178">
        <v>0</v>
      </c>
      <c r="R2178">
        <v>0</v>
      </c>
      <c r="S2178">
        <v>1</v>
      </c>
      <c r="T2178">
        <v>100</v>
      </c>
      <c r="U2178">
        <v>0</v>
      </c>
      <c r="V2178">
        <v>0</v>
      </c>
      <c r="W2178">
        <v>0</v>
      </c>
      <c r="X2178">
        <v>5726.9472871755215</v>
      </c>
      <c r="Y2178">
        <v>0</v>
      </c>
      <c r="Z2178">
        <v>0</v>
      </c>
      <c r="AA2178">
        <v>103.70439593826666</v>
      </c>
      <c r="AB2178">
        <v>495.14200636350881</v>
      </c>
      <c r="AC2178">
        <v>0</v>
      </c>
      <c r="AD2178">
        <v>0</v>
      </c>
      <c r="AE2178">
        <v>6325.7936894772965</v>
      </c>
    </row>
    <row r="2179" spans="1:31" x14ac:dyDescent="0.25">
      <c r="A2179">
        <v>2136640</v>
      </c>
      <c r="B2179">
        <v>1</v>
      </c>
      <c r="C2179" t="s">
        <v>80</v>
      </c>
      <c r="D2179" t="s">
        <v>100</v>
      </c>
      <c r="E2179" t="s">
        <v>131</v>
      </c>
      <c r="F2179" t="s">
        <v>6526</v>
      </c>
      <c r="G2179" t="s">
        <v>152</v>
      </c>
      <c r="H2179" t="s">
        <v>134</v>
      </c>
      <c r="I2179" t="s">
        <v>135</v>
      </c>
      <c r="J2179" t="s">
        <v>136</v>
      </c>
      <c r="K2179" t="s">
        <v>137</v>
      </c>
      <c r="L2179" t="s">
        <v>6527</v>
      </c>
      <c r="M2179" t="s">
        <v>6528</v>
      </c>
      <c r="N2179">
        <v>2.1152777770000002</v>
      </c>
      <c r="O2179">
        <v>0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6.3518083590833338E-3</v>
      </c>
      <c r="AA2179">
        <v>0</v>
      </c>
      <c r="AB2179">
        <v>0</v>
      </c>
      <c r="AC2179">
        <v>0</v>
      </c>
      <c r="AD2179">
        <v>0</v>
      </c>
      <c r="AE2179">
        <v>6.3518083590833338E-3</v>
      </c>
    </row>
    <row r="2180" spans="1:31" x14ac:dyDescent="0.25">
      <c r="A2180">
        <v>2136477</v>
      </c>
      <c r="B2180">
        <v>1</v>
      </c>
      <c r="C2180" t="s">
        <v>80</v>
      </c>
      <c r="D2180" t="s">
        <v>97</v>
      </c>
      <c r="E2180" t="s">
        <v>131</v>
      </c>
      <c r="F2180" t="s">
        <v>6529</v>
      </c>
      <c r="G2180" t="s">
        <v>152</v>
      </c>
      <c r="H2180" t="s">
        <v>134</v>
      </c>
      <c r="I2180" t="s">
        <v>135</v>
      </c>
      <c r="J2180" t="s">
        <v>136</v>
      </c>
      <c r="K2180" t="s">
        <v>137</v>
      </c>
      <c r="L2180" t="s">
        <v>6530</v>
      </c>
      <c r="M2180" t="s">
        <v>6531</v>
      </c>
      <c r="N2180">
        <v>2.795833333</v>
      </c>
      <c r="O2180">
        <v>0</v>
      </c>
      <c r="P2180">
        <v>1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2.9391175634867999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2.9391175634867999</v>
      </c>
    </row>
    <row r="2181" spans="1:31" x14ac:dyDescent="0.25">
      <c r="A2181">
        <v>2136371</v>
      </c>
      <c r="B2181">
        <v>1</v>
      </c>
      <c r="C2181" t="s">
        <v>80</v>
      </c>
      <c r="D2181" t="s">
        <v>92</v>
      </c>
      <c r="E2181" t="s">
        <v>131</v>
      </c>
      <c r="F2181" t="s">
        <v>6532</v>
      </c>
      <c r="G2181" t="s">
        <v>152</v>
      </c>
      <c r="H2181" t="s">
        <v>134</v>
      </c>
      <c r="I2181" t="s">
        <v>135</v>
      </c>
      <c r="J2181" t="s">
        <v>136</v>
      </c>
      <c r="K2181" t="s">
        <v>137</v>
      </c>
      <c r="L2181" t="s">
        <v>6533</v>
      </c>
      <c r="M2181" t="s">
        <v>6534</v>
      </c>
      <c r="N2181">
        <v>1.383611111</v>
      </c>
      <c r="O2181">
        <v>0</v>
      </c>
      <c r="P2181">
        <v>1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0.33114857006429999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0.33114857006429999</v>
      </c>
    </row>
    <row r="2182" spans="1:31" x14ac:dyDescent="0.25">
      <c r="A2182">
        <v>2136331</v>
      </c>
      <c r="B2182">
        <v>1</v>
      </c>
      <c r="C2182" t="s">
        <v>80</v>
      </c>
      <c r="D2182" t="s">
        <v>108</v>
      </c>
      <c r="E2182" t="s">
        <v>140</v>
      </c>
      <c r="F2182" t="s">
        <v>6535</v>
      </c>
      <c r="G2182" t="s">
        <v>142</v>
      </c>
      <c r="H2182" t="s">
        <v>143</v>
      </c>
      <c r="I2182" t="s">
        <v>135</v>
      </c>
      <c r="J2182" t="s">
        <v>136</v>
      </c>
      <c r="K2182" t="s">
        <v>137</v>
      </c>
      <c r="L2182" t="s">
        <v>6536</v>
      </c>
      <c r="M2182" t="s">
        <v>6537</v>
      </c>
      <c r="N2182">
        <v>0.105</v>
      </c>
      <c r="O2182">
        <v>0</v>
      </c>
      <c r="P2182">
        <v>9096</v>
      </c>
      <c r="Q2182">
        <v>9</v>
      </c>
      <c r="R2182">
        <v>1762</v>
      </c>
      <c r="S2182">
        <v>55</v>
      </c>
      <c r="T2182">
        <v>1375</v>
      </c>
      <c r="U2182">
        <v>2</v>
      </c>
      <c r="V2182">
        <v>0</v>
      </c>
      <c r="W2182">
        <v>0</v>
      </c>
      <c r="X2182">
        <v>146.45694279821481</v>
      </c>
      <c r="Y2182">
        <v>4.7497736932096508</v>
      </c>
      <c r="Z2182">
        <v>58.326548689332071</v>
      </c>
      <c r="AA2182">
        <v>53.99488518317564</v>
      </c>
      <c r="AB2182">
        <v>97.832832813542566</v>
      </c>
      <c r="AC2182">
        <v>5.9998116571470002</v>
      </c>
      <c r="AD2182">
        <v>0</v>
      </c>
      <c r="AE2182">
        <v>367.36079483462174</v>
      </c>
    </row>
    <row r="2183" spans="1:31" x14ac:dyDescent="0.25">
      <c r="A2183">
        <v>2136271</v>
      </c>
      <c r="B2183">
        <v>1</v>
      </c>
      <c r="C2183" t="s">
        <v>80</v>
      </c>
      <c r="D2183" t="s">
        <v>98</v>
      </c>
      <c r="E2183" t="s">
        <v>131</v>
      </c>
      <c r="F2183" t="s">
        <v>6538</v>
      </c>
      <c r="G2183" t="s">
        <v>133</v>
      </c>
      <c r="H2183" t="s">
        <v>134</v>
      </c>
      <c r="I2183" t="s">
        <v>135</v>
      </c>
      <c r="J2183" t="s">
        <v>136</v>
      </c>
      <c r="K2183" t="s">
        <v>137</v>
      </c>
      <c r="L2183" t="s">
        <v>6539</v>
      </c>
      <c r="M2183" t="s">
        <v>6540</v>
      </c>
      <c r="N2183">
        <v>2.8986111110000001</v>
      </c>
      <c r="O2183">
        <v>0</v>
      </c>
      <c r="P2183">
        <v>2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0.79311064161633338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0.79311064161633338</v>
      </c>
    </row>
    <row r="2184" spans="1:31" x14ac:dyDescent="0.25">
      <c r="A2184">
        <v>2136265</v>
      </c>
      <c r="B2184">
        <v>1</v>
      </c>
      <c r="C2184" t="s">
        <v>81</v>
      </c>
      <c r="D2184" t="s">
        <v>120</v>
      </c>
      <c r="E2184" t="s">
        <v>161</v>
      </c>
      <c r="F2184" t="s">
        <v>6541</v>
      </c>
      <c r="G2184" t="s">
        <v>215</v>
      </c>
      <c r="H2184" t="s">
        <v>134</v>
      </c>
      <c r="I2184" t="s">
        <v>135</v>
      </c>
      <c r="J2184" t="s">
        <v>136</v>
      </c>
      <c r="K2184" t="s">
        <v>137</v>
      </c>
      <c r="L2184" t="s">
        <v>6542</v>
      </c>
      <c r="M2184" t="s">
        <v>6543</v>
      </c>
      <c r="N2184">
        <v>2.2933333330000001</v>
      </c>
      <c r="O2184">
        <v>0</v>
      </c>
      <c r="P2184">
        <v>0</v>
      </c>
      <c r="Q2184">
        <v>0</v>
      </c>
      <c r="R2184">
        <v>7</v>
      </c>
      <c r="S2184">
        <v>0</v>
      </c>
      <c r="T2184">
        <v>1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2.9980939413871996</v>
      </c>
      <c r="AA2184">
        <v>0</v>
      </c>
      <c r="AB2184">
        <v>16.3160008043712</v>
      </c>
      <c r="AC2184">
        <v>0</v>
      </c>
      <c r="AD2184">
        <v>0</v>
      </c>
      <c r="AE2184">
        <v>19.3140947457584</v>
      </c>
    </row>
    <row r="2185" spans="1:31" x14ac:dyDescent="0.25">
      <c r="A2185">
        <v>2136414</v>
      </c>
      <c r="B2185">
        <v>1</v>
      </c>
      <c r="C2185" t="s">
        <v>80</v>
      </c>
      <c r="D2185" t="s">
        <v>110</v>
      </c>
      <c r="E2185" t="s">
        <v>131</v>
      </c>
      <c r="F2185" t="s">
        <v>6544</v>
      </c>
      <c r="G2185" t="s">
        <v>152</v>
      </c>
      <c r="H2185" t="s">
        <v>134</v>
      </c>
      <c r="I2185" t="s">
        <v>135</v>
      </c>
      <c r="J2185" t="s">
        <v>136</v>
      </c>
      <c r="K2185" t="s">
        <v>137</v>
      </c>
      <c r="L2185" t="s">
        <v>6545</v>
      </c>
      <c r="M2185" t="s">
        <v>6546</v>
      </c>
      <c r="N2185">
        <v>6.3727777769999996</v>
      </c>
      <c r="O2185">
        <v>0</v>
      </c>
      <c r="P2185">
        <v>1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1.6324222106556499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1.6324222106556499</v>
      </c>
    </row>
    <row r="2186" spans="1:31" x14ac:dyDescent="0.25">
      <c r="A2186">
        <v>2136145</v>
      </c>
      <c r="B2186">
        <v>1</v>
      </c>
      <c r="C2186" t="s">
        <v>80</v>
      </c>
      <c r="D2186" t="s">
        <v>93</v>
      </c>
      <c r="E2186" t="s">
        <v>140</v>
      </c>
      <c r="F2186" t="s">
        <v>6547</v>
      </c>
      <c r="G2186" t="s">
        <v>142</v>
      </c>
      <c r="H2186" t="s">
        <v>143</v>
      </c>
      <c r="I2186" t="s">
        <v>135</v>
      </c>
      <c r="J2186" t="s">
        <v>136</v>
      </c>
      <c r="K2186" t="s">
        <v>137</v>
      </c>
      <c r="L2186" t="s">
        <v>6548</v>
      </c>
      <c r="M2186" t="s">
        <v>6549</v>
      </c>
      <c r="N2186">
        <v>0.99611111100000005</v>
      </c>
      <c r="O2186">
        <v>0</v>
      </c>
      <c r="P2186">
        <v>9</v>
      </c>
      <c r="Q2186">
        <v>5</v>
      </c>
      <c r="R2186">
        <v>2</v>
      </c>
      <c r="S2186">
        <v>3</v>
      </c>
      <c r="T2186">
        <v>14</v>
      </c>
      <c r="U2186">
        <v>0</v>
      </c>
      <c r="V2186">
        <v>0</v>
      </c>
      <c r="W2186">
        <v>0</v>
      </c>
      <c r="X2186">
        <v>3.9264448458615666</v>
      </c>
      <c r="Y2186">
        <v>36.749558090412009</v>
      </c>
      <c r="Z2186">
        <v>0.64402408882668893</v>
      </c>
      <c r="AA2186">
        <v>40.268284774486197</v>
      </c>
      <c r="AB2186">
        <v>11.584197227256347</v>
      </c>
      <c r="AC2186">
        <v>0</v>
      </c>
      <c r="AD2186">
        <v>0</v>
      </c>
      <c r="AE2186">
        <v>93.172509026842818</v>
      </c>
    </row>
    <row r="2187" spans="1:31" x14ac:dyDescent="0.25">
      <c r="A2187">
        <v>2136643</v>
      </c>
      <c r="B2187">
        <v>1</v>
      </c>
      <c r="C2187" t="s">
        <v>80</v>
      </c>
      <c r="D2187" t="s">
        <v>90</v>
      </c>
      <c r="E2187" t="s">
        <v>131</v>
      </c>
      <c r="F2187" t="s">
        <v>6550</v>
      </c>
      <c r="G2187" t="s">
        <v>300</v>
      </c>
      <c r="H2187" t="s">
        <v>134</v>
      </c>
      <c r="I2187" t="s">
        <v>135</v>
      </c>
      <c r="J2187" t="s">
        <v>136</v>
      </c>
      <c r="K2187" t="s">
        <v>137</v>
      </c>
      <c r="L2187" t="s">
        <v>6551</v>
      </c>
      <c r="M2187" t="s">
        <v>6552</v>
      </c>
      <c r="N2187">
        <v>2.5608333330000002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1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0.50097221011199999</v>
      </c>
      <c r="AC2187">
        <v>0</v>
      </c>
      <c r="AD2187">
        <v>0</v>
      </c>
      <c r="AE2187">
        <v>0.50097221011199999</v>
      </c>
    </row>
    <row r="2188" spans="1:31" x14ac:dyDescent="0.25">
      <c r="A2188">
        <v>2136208</v>
      </c>
      <c r="B2188">
        <v>1</v>
      </c>
      <c r="C2188" t="s">
        <v>80</v>
      </c>
      <c r="D2188" t="s">
        <v>105</v>
      </c>
      <c r="E2188" t="s">
        <v>146</v>
      </c>
      <c r="F2188" t="s">
        <v>6553</v>
      </c>
      <c r="G2188" t="s">
        <v>883</v>
      </c>
      <c r="H2188" t="s">
        <v>143</v>
      </c>
      <c r="I2188" t="s">
        <v>135</v>
      </c>
      <c r="J2188" t="s">
        <v>136</v>
      </c>
      <c r="K2188" t="s">
        <v>236</v>
      </c>
      <c r="L2188" t="s">
        <v>6554</v>
      </c>
      <c r="M2188" t="s">
        <v>6555</v>
      </c>
      <c r="N2188">
        <v>0.86166666599999997</v>
      </c>
      <c r="O2188">
        <v>0</v>
      </c>
      <c r="P2188">
        <v>17</v>
      </c>
      <c r="Q2188">
        <v>0</v>
      </c>
      <c r="R2188">
        <v>1</v>
      </c>
      <c r="S2188">
        <v>0</v>
      </c>
      <c r="T2188">
        <v>2</v>
      </c>
      <c r="U2188">
        <v>0</v>
      </c>
      <c r="V2188">
        <v>0</v>
      </c>
      <c r="W2188">
        <v>0</v>
      </c>
      <c r="X2188">
        <v>3.3164342892758008</v>
      </c>
      <c r="Y2188">
        <v>0</v>
      </c>
      <c r="Z2188">
        <v>8.2859727926000007E-2</v>
      </c>
      <c r="AA2188">
        <v>0</v>
      </c>
      <c r="AB2188">
        <v>0.40050018973605006</v>
      </c>
      <c r="AC2188">
        <v>0</v>
      </c>
      <c r="AD2188">
        <v>0</v>
      </c>
      <c r="AE2188">
        <v>3.7997942069378507</v>
      </c>
    </row>
    <row r="2189" spans="1:31" x14ac:dyDescent="0.25">
      <c r="A2189">
        <v>2136202</v>
      </c>
      <c r="B2189">
        <v>1</v>
      </c>
      <c r="C2189" t="s">
        <v>80</v>
      </c>
      <c r="D2189" t="s">
        <v>98</v>
      </c>
      <c r="E2189" t="s">
        <v>174</v>
      </c>
      <c r="F2189" t="s">
        <v>6556</v>
      </c>
      <c r="G2189" t="s">
        <v>538</v>
      </c>
      <c r="H2189" t="s">
        <v>134</v>
      </c>
      <c r="I2189" t="s">
        <v>135</v>
      </c>
      <c r="J2189" t="s">
        <v>136</v>
      </c>
      <c r="K2189" t="s">
        <v>236</v>
      </c>
      <c r="L2189" t="s">
        <v>6557</v>
      </c>
      <c r="M2189" t="s">
        <v>6558</v>
      </c>
      <c r="N2189">
        <v>8.3477499999999996</v>
      </c>
      <c r="O2189">
        <v>0</v>
      </c>
      <c r="P2189">
        <v>17</v>
      </c>
      <c r="Q2189">
        <v>0</v>
      </c>
      <c r="R2189">
        <v>6</v>
      </c>
      <c r="S2189">
        <v>0</v>
      </c>
      <c r="T2189">
        <v>11</v>
      </c>
      <c r="U2189">
        <v>0</v>
      </c>
      <c r="V2189">
        <v>0</v>
      </c>
      <c r="W2189">
        <v>0</v>
      </c>
      <c r="X2189">
        <v>40.605285393953608</v>
      </c>
      <c r="Y2189">
        <v>0</v>
      </c>
      <c r="Z2189">
        <v>16.103317223560122</v>
      </c>
      <c r="AA2189">
        <v>0</v>
      </c>
      <c r="AB2189">
        <v>134.24906905193365</v>
      </c>
      <c r="AC2189">
        <v>0</v>
      </c>
      <c r="AD2189">
        <v>0</v>
      </c>
      <c r="AE2189">
        <v>190.95767166944739</v>
      </c>
    </row>
    <row r="2190" spans="1:31" x14ac:dyDescent="0.25">
      <c r="A2190">
        <v>2136351</v>
      </c>
      <c r="B2190">
        <v>1</v>
      </c>
      <c r="C2190" t="s">
        <v>81</v>
      </c>
      <c r="D2190" t="s">
        <v>128</v>
      </c>
      <c r="E2190" t="s">
        <v>206</v>
      </c>
      <c r="F2190" t="s">
        <v>6559</v>
      </c>
      <c r="G2190" t="s">
        <v>183</v>
      </c>
      <c r="H2190" t="s">
        <v>134</v>
      </c>
      <c r="I2190" t="s">
        <v>135</v>
      </c>
      <c r="J2190" t="s">
        <v>136</v>
      </c>
      <c r="K2190" t="s">
        <v>137</v>
      </c>
      <c r="L2190" t="s">
        <v>6560</v>
      </c>
      <c r="M2190" t="s">
        <v>6561</v>
      </c>
      <c r="N2190">
        <v>3.5669444440000002</v>
      </c>
      <c r="O2190">
        <v>0</v>
      </c>
      <c r="P2190">
        <v>180</v>
      </c>
      <c r="Q2190">
        <v>0</v>
      </c>
      <c r="R2190">
        <v>0</v>
      </c>
      <c r="S2190">
        <v>0</v>
      </c>
      <c r="T2190">
        <v>19</v>
      </c>
      <c r="U2190">
        <v>0</v>
      </c>
      <c r="V2190">
        <v>0</v>
      </c>
      <c r="W2190">
        <v>0</v>
      </c>
      <c r="X2190">
        <v>105.26190061120266</v>
      </c>
      <c r="Y2190">
        <v>0</v>
      </c>
      <c r="Z2190">
        <v>0</v>
      </c>
      <c r="AA2190">
        <v>0</v>
      </c>
      <c r="AB2190">
        <v>39.64899816853584</v>
      </c>
      <c r="AC2190">
        <v>0</v>
      </c>
      <c r="AD2190">
        <v>0</v>
      </c>
      <c r="AE2190">
        <v>144.91089877973849</v>
      </c>
    </row>
    <row r="2191" spans="1:31" x14ac:dyDescent="0.25">
      <c r="A2191">
        <v>2136706</v>
      </c>
      <c r="B2191">
        <v>1</v>
      </c>
      <c r="C2191" t="s">
        <v>80</v>
      </c>
      <c r="D2191" t="s">
        <v>100</v>
      </c>
      <c r="E2191" t="s">
        <v>146</v>
      </c>
      <c r="F2191" t="s">
        <v>6562</v>
      </c>
      <c r="G2191" t="s">
        <v>142</v>
      </c>
      <c r="H2191" t="s">
        <v>143</v>
      </c>
      <c r="I2191" t="s">
        <v>135</v>
      </c>
      <c r="J2191" t="s">
        <v>136</v>
      </c>
      <c r="K2191" t="s">
        <v>137</v>
      </c>
      <c r="L2191" t="s">
        <v>6563</v>
      </c>
      <c r="M2191" t="s">
        <v>6564</v>
      </c>
      <c r="N2191">
        <v>1.1086111110000001</v>
      </c>
      <c r="O2191">
        <v>0</v>
      </c>
      <c r="P2191">
        <v>54</v>
      </c>
      <c r="Q2191">
        <v>0</v>
      </c>
      <c r="R2191">
        <v>0</v>
      </c>
      <c r="S2191">
        <v>0</v>
      </c>
      <c r="T2191">
        <v>4</v>
      </c>
      <c r="U2191">
        <v>0</v>
      </c>
      <c r="V2191">
        <v>0</v>
      </c>
      <c r="W2191">
        <v>0</v>
      </c>
      <c r="X2191">
        <v>13.274714887649079</v>
      </c>
      <c r="Y2191">
        <v>0</v>
      </c>
      <c r="Z2191">
        <v>0</v>
      </c>
      <c r="AA2191">
        <v>0</v>
      </c>
      <c r="AB2191">
        <v>4.068976247201193</v>
      </c>
      <c r="AC2191">
        <v>0</v>
      </c>
      <c r="AD2191">
        <v>0</v>
      </c>
      <c r="AE2191">
        <v>17.343691134850271</v>
      </c>
    </row>
    <row r="2192" spans="1:31" x14ac:dyDescent="0.25">
      <c r="A2192">
        <v>2136288</v>
      </c>
      <c r="B2192">
        <v>1</v>
      </c>
      <c r="C2192" t="s">
        <v>81</v>
      </c>
      <c r="D2192" t="s">
        <v>123</v>
      </c>
      <c r="E2192" t="s">
        <v>146</v>
      </c>
      <c r="F2192" t="s">
        <v>6565</v>
      </c>
      <c r="G2192" t="s">
        <v>538</v>
      </c>
      <c r="H2192" t="s">
        <v>143</v>
      </c>
      <c r="I2192" t="s">
        <v>135</v>
      </c>
      <c r="J2192" t="s">
        <v>136</v>
      </c>
      <c r="K2192" t="s">
        <v>236</v>
      </c>
      <c r="L2192" t="s">
        <v>6566</v>
      </c>
      <c r="M2192" t="s">
        <v>6567</v>
      </c>
      <c r="N2192">
        <v>8.0802777769999992</v>
      </c>
      <c r="O2192">
        <v>0</v>
      </c>
      <c r="P2192">
        <v>1</v>
      </c>
      <c r="Q2192">
        <v>0</v>
      </c>
      <c r="R2192">
        <v>1</v>
      </c>
      <c r="S2192">
        <v>4</v>
      </c>
      <c r="T2192">
        <v>30</v>
      </c>
      <c r="U2192">
        <v>2</v>
      </c>
      <c r="V2192">
        <v>2</v>
      </c>
      <c r="W2192">
        <v>0</v>
      </c>
      <c r="X2192">
        <v>3.044998545059233</v>
      </c>
      <c r="Y2192">
        <v>0</v>
      </c>
      <c r="Z2192">
        <v>0.21373818907783335</v>
      </c>
      <c r="AA2192">
        <v>652.59352897667748</v>
      </c>
      <c r="AB2192">
        <v>375.09989893359068</v>
      </c>
      <c r="AC2192">
        <v>66.46853015887649</v>
      </c>
      <c r="AD2192">
        <v>1470.3485331492827</v>
      </c>
      <c r="AE2192">
        <v>2567.7692279525645</v>
      </c>
    </row>
    <row r="2193" spans="1:31" x14ac:dyDescent="0.25">
      <c r="A2193">
        <v>2136583</v>
      </c>
      <c r="B2193">
        <v>1</v>
      </c>
      <c r="C2193" t="s">
        <v>81</v>
      </c>
      <c r="D2193" t="s">
        <v>122</v>
      </c>
      <c r="E2193" t="s">
        <v>174</v>
      </c>
      <c r="F2193" t="s">
        <v>6568</v>
      </c>
      <c r="G2193" t="s">
        <v>171</v>
      </c>
      <c r="H2193" t="s">
        <v>134</v>
      </c>
      <c r="I2193" t="s">
        <v>135</v>
      </c>
      <c r="J2193" t="s">
        <v>136</v>
      </c>
      <c r="K2193" t="s">
        <v>137</v>
      </c>
      <c r="L2193" t="s">
        <v>6569</v>
      </c>
      <c r="M2193" t="s">
        <v>6570</v>
      </c>
      <c r="N2193">
        <v>0.73833333300000004</v>
      </c>
      <c r="O2193">
        <v>0</v>
      </c>
      <c r="P2193">
        <v>295</v>
      </c>
      <c r="Q2193">
        <v>0</v>
      </c>
      <c r="R2193">
        <v>0</v>
      </c>
      <c r="S2193">
        <v>0</v>
      </c>
      <c r="T2193">
        <v>20</v>
      </c>
      <c r="U2193">
        <v>0</v>
      </c>
      <c r="V2193">
        <v>0</v>
      </c>
      <c r="W2193">
        <v>0</v>
      </c>
      <c r="X2193">
        <v>47.600521967809229</v>
      </c>
      <c r="Y2193">
        <v>0</v>
      </c>
      <c r="Z2193">
        <v>0</v>
      </c>
      <c r="AA2193">
        <v>0</v>
      </c>
      <c r="AB2193">
        <v>7.4741416016638</v>
      </c>
      <c r="AC2193">
        <v>0</v>
      </c>
      <c r="AD2193">
        <v>0</v>
      </c>
      <c r="AE2193">
        <v>55.074663569473032</v>
      </c>
    </row>
    <row r="2194" spans="1:31" x14ac:dyDescent="0.25">
      <c r="A2194">
        <v>2136474</v>
      </c>
      <c r="B2194">
        <v>1</v>
      </c>
      <c r="C2194" t="s">
        <v>80</v>
      </c>
      <c r="D2194" t="s">
        <v>97</v>
      </c>
      <c r="E2194" t="s">
        <v>131</v>
      </c>
      <c r="F2194" t="s">
        <v>6571</v>
      </c>
      <c r="G2194" t="s">
        <v>152</v>
      </c>
      <c r="H2194" t="s">
        <v>134</v>
      </c>
      <c r="I2194" t="s">
        <v>135</v>
      </c>
      <c r="J2194" t="s">
        <v>136</v>
      </c>
      <c r="K2194" t="s">
        <v>137</v>
      </c>
      <c r="L2194" t="s">
        <v>6572</v>
      </c>
      <c r="M2194" t="s">
        <v>6573</v>
      </c>
      <c r="N2194">
        <v>3.4336111109999998</v>
      </c>
      <c r="O2194">
        <v>0</v>
      </c>
      <c r="P2194">
        <v>1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0.71810001695229997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0.71810001695229997</v>
      </c>
    </row>
    <row r="2195" spans="1:31" x14ac:dyDescent="0.25">
      <c r="A2195">
        <v>2136328</v>
      </c>
      <c r="B2195">
        <v>1</v>
      </c>
      <c r="C2195" t="s">
        <v>81</v>
      </c>
      <c r="D2195" t="s">
        <v>128</v>
      </c>
      <c r="E2195" t="s">
        <v>174</v>
      </c>
      <c r="F2195" t="s">
        <v>6574</v>
      </c>
      <c r="G2195" t="s">
        <v>235</v>
      </c>
      <c r="H2195" t="s">
        <v>134</v>
      </c>
      <c r="I2195" t="s">
        <v>135</v>
      </c>
      <c r="J2195" t="s">
        <v>136</v>
      </c>
      <c r="K2195" t="s">
        <v>236</v>
      </c>
      <c r="L2195" t="s">
        <v>6575</v>
      </c>
      <c r="M2195" t="s">
        <v>6576</v>
      </c>
      <c r="N2195">
        <v>0.55000000000000004</v>
      </c>
      <c r="O2195">
        <v>0</v>
      </c>
      <c r="P2195">
        <v>155</v>
      </c>
      <c r="Q2195">
        <v>0</v>
      </c>
      <c r="R2195">
        <v>0</v>
      </c>
      <c r="S2195">
        <v>0</v>
      </c>
      <c r="T2195">
        <v>2</v>
      </c>
      <c r="U2195">
        <v>0</v>
      </c>
      <c r="V2195">
        <v>0</v>
      </c>
      <c r="W2195">
        <v>0</v>
      </c>
      <c r="X2195">
        <v>15.250760632074002</v>
      </c>
      <c r="Y2195">
        <v>0</v>
      </c>
      <c r="Z2195">
        <v>0</v>
      </c>
      <c r="AA2195">
        <v>0</v>
      </c>
      <c r="AB2195">
        <v>0.76363663747800015</v>
      </c>
      <c r="AC2195">
        <v>0</v>
      </c>
      <c r="AD2195">
        <v>0</v>
      </c>
      <c r="AE2195">
        <v>16.014397269552003</v>
      </c>
    </row>
    <row r="2196" spans="1:31" x14ac:dyDescent="0.25">
      <c r="A2196">
        <v>2136603</v>
      </c>
      <c r="B2196">
        <v>1</v>
      </c>
      <c r="C2196" t="s">
        <v>80</v>
      </c>
      <c r="D2196" t="s">
        <v>96</v>
      </c>
      <c r="E2196" t="s">
        <v>161</v>
      </c>
      <c r="F2196" t="s">
        <v>6577</v>
      </c>
      <c r="G2196" t="s">
        <v>171</v>
      </c>
      <c r="H2196" t="s">
        <v>134</v>
      </c>
      <c r="I2196" t="s">
        <v>135</v>
      </c>
      <c r="J2196" t="s">
        <v>136</v>
      </c>
      <c r="K2196" t="s">
        <v>137</v>
      </c>
      <c r="L2196" t="s">
        <v>6578</v>
      </c>
      <c r="M2196" t="s">
        <v>6579</v>
      </c>
      <c r="N2196">
        <v>0.73555555500000003</v>
      </c>
      <c r="O2196">
        <v>0</v>
      </c>
      <c r="P2196">
        <v>145</v>
      </c>
      <c r="Q2196">
        <v>0</v>
      </c>
      <c r="R2196">
        <v>0</v>
      </c>
      <c r="S2196">
        <v>0</v>
      </c>
      <c r="T2196">
        <v>4</v>
      </c>
      <c r="U2196">
        <v>0</v>
      </c>
      <c r="V2196">
        <v>0</v>
      </c>
      <c r="W2196">
        <v>0</v>
      </c>
      <c r="X2196">
        <v>41.908961585662617</v>
      </c>
      <c r="Y2196">
        <v>0</v>
      </c>
      <c r="Z2196">
        <v>0</v>
      </c>
      <c r="AA2196">
        <v>0</v>
      </c>
      <c r="AB2196">
        <v>1.3807958510285332</v>
      </c>
      <c r="AC2196">
        <v>0</v>
      </c>
      <c r="AD2196">
        <v>0</v>
      </c>
      <c r="AE2196">
        <v>43.289757436691147</v>
      </c>
    </row>
    <row r="2197" spans="1:31" x14ac:dyDescent="0.25">
      <c r="A2197">
        <v>2136248</v>
      </c>
      <c r="B2197">
        <v>1</v>
      </c>
      <c r="C2197" t="s">
        <v>80</v>
      </c>
      <c r="D2197" t="s">
        <v>100</v>
      </c>
      <c r="E2197" t="s">
        <v>174</v>
      </c>
      <c r="F2197" t="s">
        <v>6580</v>
      </c>
      <c r="G2197" t="s">
        <v>163</v>
      </c>
      <c r="H2197" t="s">
        <v>134</v>
      </c>
      <c r="I2197" t="s">
        <v>135</v>
      </c>
      <c r="J2197" t="s">
        <v>136</v>
      </c>
      <c r="K2197" t="s">
        <v>137</v>
      </c>
      <c r="L2197" t="s">
        <v>6581</v>
      </c>
      <c r="M2197" t="s">
        <v>6582</v>
      </c>
      <c r="N2197">
        <v>0.75277777700000004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7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4.2818609061753863</v>
      </c>
      <c r="AC2197">
        <v>0</v>
      </c>
      <c r="AD2197">
        <v>0</v>
      </c>
      <c r="AE2197">
        <v>4.2818609061753863</v>
      </c>
    </row>
    <row r="2198" spans="1:31" x14ac:dyDescent="0.25">
      <c r="A2198">
        <v>2136268</v>
      </c>
      <c r="B2198">
        <v>1</v>
      </c>
      <c r="C2198" t="s">
        <v>81</v>
      </c>
      <c r="D2198" t="s">
        <v>122</v>
      </c>
      <c r="E2198" t="s">
        <v>140</v>
      </c>
      <c r="F2198" t="s">
        <v>6583</v>
      </c>
      <c r="G2198" t="s">
        <v>235</v>
      </c>
      <c r="H2198" t="s">
        <v>143</v>
      </c>
      <c r="I2198" t="s">
        <v>135</v>
      </c>
      <c r="J2198" t="s">
        <v>136</v>
      </c>
      <c r="K2198" t="s">
        <v>236</v>
      </c>
      <c r="L2198" t="s">
        <v>6584</v>
      </c>
      <c r="M2198" t="s">
        <v>6585</v>
      </c>
      <c r="N2198">
        <v>4.6030944439999999</v>
      </c>
      <c r="O2198">
        <v>0</v>
      </c>
      <c r="P2198">
        <v>494</v>
      </c>
      <c r="Q2198">
        <v>175</v>
      </c>
      <c r="R2198">
        <v>10</v>
      </c>
      <c r="S2198">
        <v>17</v>
      </c>
      <c r="T2198">
        <v>61</v>
      </c>
      <c r="U2198">
        <v>0</v>
      </c>
      <c r="V2198">
        <v>1</v>
      </c>
      <c r="W2198">
        <v>0</v>
      </c>
      <c r="X2198">
        <v>320.27668826043293</v>
      </c>
      <c r="Y2198">
        <v>106.90215111950953</v>
      </c>
      <c r="Z2198">
        <v>14.733067362611697</v>
      </c>
      <c r="AA2198">
        <v>2264.6876918605221</v>
      </c>
      <c r="AB2198">
        <v>55.644670318865579</v>
      </c>
      <c r="AC2198">
        <v>0</v>
      </c>
      <c r="AD2198">
        <v>328.29103741655001</v>
      </c>
      <c r="AE2198">
        <v>3090.5353063384919</v>
      </c>
    </row>
    <row r="2199" spans="1:31" x14ac:dyDescent="0.25">
      <c r="A2199">
        <v>2136291</v>
      </c>
      <c r="B2199">
        <v>1</v>
      </c>
      <c r="C2199" t="s">
        <v>80</v>
      </c>
      <c r="D2199" t="s">
        <v>100</v>
      </c>
      <c r="E2199" t="s">
        <v>131</v>
      </c>
      <c r="F2199" t="s">
        <v>6586</v>
      </c>
      <c r="G2199" t="s">
        <v>439</v>
      </c>
      <c r="H2199" t="s">
        <v>134</v>
      </c>
      <c r="I2199" t="s">
        <v>135</v>
      </c>
      <c r="J2199" t="s">
        <v>136</v>
      </c>
      <c r="K2199" t="s">
        <v>137</v>
      </c>
      <c r="L2199" t="s">
        <v>6587</v>
      </c>
      <c r="M2199" t="s">
        <v>6588</v>
      </c>
      <c r="N2199">
        <v>0.86972222200000004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1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5.438063845237159</v>
      </c>
      <c r="AC2199">
        <v>0</v>
      </c>
      <c r="AD2199">
        <v>0</v>
      </c>
      <c r="AE2199">
        <v>5.438063845237159</v>
      </c>
    </row>
    <row r="2200" spans="1:31" x14ac:dyDescent="0.25">
      <c r="A2200">
        <v>2136311</v>
      </c>
      <c r="B2200">
        <v>1</v>
      </c>
      <c r="C2200" t="s">
        <v>81</v>
      </c>
      <c r="D2200" t="s">
        <v>123</v>
      </c>
      <c r="E2200" t="s">
        <v>174</v>
      </c>
      <c r="F2200" t="s">
        <v>6589</v>
      </c>
      <c r="G2200" t="s">
        <v>187</v>
      </c>
      <c r="H2200" t="s">
        <v>134</v>
      </c>
      <c r="I2200" t="s">
        <v>135</v>
      </c>
      <c r="J2200" t="s">
        <v>136</v>
      </c>
      <c r="K2200" t="s">
        <v>137</v>
      </c>
      <c r="L2200" t="s">
        <v>6590</v>
      </c>
      <c r="M2200" t="s">
        <v>6591</v>
      </c>
      <c r="N2200">
        <v>2.6063888880000001</v>
      </c>
      <c r="O2200">
        <v>0</v>
      </c>
      <c r="P2200">
        <v>10</v>
      </c>
      <c r="Q2200">
        <v>0</v>
      </c>
      <c r="R2200">
        <v>1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3.0590641030512256</v>
      </c>
      <c r="Y2200">
        <v>0</v>
      </c>
      <c r="Z2200">
        <v>0.30002315719462502</v>
      </c>
      <c r="AA2200">
        <v>0</v>
      </c>
      <c r="AB2200">
        <v>0</v>
      </c>
      <c r="AC2200">
        <v>0</v>
      </c>
      <c r="AD2200">
        <v>0</v>
      </c>
      <c r="AE2200">
        <v>3.3590872602458504</v>
      </c>
    </row>
    <row r="2201" spans="1:31" x14ac:dyDescent="0.25">
      <c r="A2201">
        <v>2136560</v>
      </c>
      <c r="B2201">
        <v>1</v>
      </c>
      <c r="C2201" t="s">
        <v>80</v>
      </c>
      <c r="D2201" t="s">
        <v>90</v>
      </c>
      <c r="E2201" t="s">
        <v>131</v>
      </c>
      <c r="F2201" t="s">
        <v>6592</v>
      </c>
      <c r="G2201" t="s">
        <v>231</v>
      </c>
      <c r="H2201" t="s">
        <v>134</v>
      </c>
      <c r="I2201" t="s">
        <v>135</v>
      </c>
      <c r="J2201" t="s">
        <v>136</v>
      </c>
      <c r="K2201" t="s">
        <v>137</v>
      </c>
      <c r="L2201" t="s">
        <v>6593</v>
      </c>
      <c r="M2201" t="s">
        <v>6594</v>
      </c>
      <c r="N2201">
        <v>0.48138888800000001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9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2.3160796654207001</v>
      </c>
      <c r="AC2201">
        <v>0</v>
      </c>
      <c r="AD2201">
        <v>0</v>
      </c>
      <c r="AE2201">
        <v>2.3160796654207001</v>
      </c>
    </row>
    <row r="2202" spans="1:31" x14ac:dyDescent="0.25">
      <c r="A2202">
        <v>2136703</v>
      </c>
      <c r="B2202">
        <v>1</v>
      </c>
      <c r="C2202" t="s">
        <v>80</v>
      </c>
      <c r="D2202" t="s">
        <v>100</v>
      </c>
      <c r="E2202" t="s">
        <v>146</v>
      </c>
      <c r="F2202" t="s">
        <v>6595</v>
      </c>
      <c r="G2202" t="s">
        <v>142</v>
      </c>
      <c r="H2202" t="s">
        <v>143</v>
      </c>
      <c r="I2202" t="s">
        <v>135</v>
      </c>
      <c r="J2202" t="s">
        <v>136</v>
      </c>
      <c r="K2202" t="s">
        <v>137</v>
      </c>
      <c r="L2202" t="s">
        <v>6596</v>
      </c>
      <c r="M2202" t="s">
        <v>6597</v>
      </c>
      <c r="N2202">
        <v>0.85722222199999998</v>
      </c>
      <c r="O2202">
        <v>2</v>
      </c>
      <c r="P2202">
        <v>4614</v>
      </c>
      <c r="Q2202">
        <v>2</v>
      </c>
      <c r="R2202">
        <v>27</v>
      </c>
      <c r="S2202">
        <v>6</v>
      </c>
      <c r="T2202">
        <v>246</v>
      </c>
      <c r="U2202">
        <v>0</v>
      </c>
      <c r="V2202">
        <v>0</v>
      </c>
      <c r="W2202">
        <v>2.32812192238785</v>
      </c>
      <c r="X2202">
        <v>703.51636179110642</v>
      </c>
      <c r="Y2202">
        <v>1.5314492955334167</v>
      </c>
      <c r="Z2202">
        <v>5.8373967888820699</v>
      </c>
      <c r="AA2202">
        <v>20.153886506524092</v>
      </c>
      <c r="AB2202">
        <v>96.228290595629304</v>
      </c>
      <c r="AC2202">
        <v>0</v>
      </c>
      <c r="AD2202">
        <v>0</v>
      </c>
      <c r="AE2202">
        <v>829.59550690006324</v>
      </c>
    </row>
    <row r="2203" spans="1:31" x14ac:dyDescent="0.25">
      <c r="A2203">
        <v>2136646</v>
      </c>
      <c r="B2203">
        <v>1</v>
      </c>
      <c r="C2203" t="s">
        <v>80</v>
      </c>
      <c r="D2203" t="s">
        <v>97</v>
      </c>
      <c r="E2203" t="s">
        <v>131</v>
      </c>
      <c r="F2203" t="s">
        <v>6598</v>
      </c>
      <c r="G2203" t="s">
        <v>152</v>
      </c>
      <c r="H2203" t="s">
        <v>134</v>
      </c>
      <c r="I2203" t="s">
        <v>135</v>
      </c>
      <c r="J2203" t="s">
        <v>136</v>
      </c>
      <c r="K2203" t="s">
        <v>137</v>
      </c>
      <c r="L2203" t="s">
        <v>6599</v>
      </c>
      <c r="M2203" t="s">
        <v>6600</v>
      </c>
      <c r="N2203">
        <v>1.6983333329999999</v>
      </c>
      <c r="O2203">
        <v>0</v>
      </c>
      <c r="P2203">
        <v>1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0.16410900667773334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0.16410900667773334</v>
      </c>
    </row>
    <row r="2204" spans="1:31" x14ac:dyDescent="0.25">
      <c r="A2204">
        <v>2136354</v>
      </c>
      <c r="B2204">
        <v>1</v>
      </c>
      <c r="C2204" t="s">
        <v>80</v>
      </c>
      <c r="D2204" t="s">
        <v>97</v>
      </c>
      <c r="E2204" t="s">
        <v>131</v>
      </c>
      <c r="F2204" t="s">
        <v>6601</v>
      </c>
      <c r="G2204" t="s">
        <v>231</v>
      </c>
      <c r="H2204" t="s">
        <v>134</v>
      </c>
      <c r="I2204" t="s">
        <v>135</v>
      </c>
      <c r="J2204" t="s">
        <v>136</v>
      </c>
      <c r="K2204" t="s">
        <v>137</v>
      </c>
      <c r="L2204" t="s">
        <v>6602</v>
      </c>
      <c r="M2204" t="s">
        <v>6603</v>
      </c>
      <c r="N2204">
        <v>2.5013888880000001</v>
      </c>
      <c r="O2204">
        <v>0</v>
      </c>
      <c r="P2204">
        <v>1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0.92362678560699996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0.92362678560699996</v>
      </c>
    </row>
    <row r="2205" spans="1:31" x14ac:dyDescent="0.25">
      <c r="A2205">
        <v>2136597</v>
      </c>
      <c r="B2205">
        <v>1</v>
      </c>
      <c r="C2205" t="s">
        <v>80</v>
      </c>
      <c r="D2205" t="s">
        <v>82</v>
      </c>
      <c r="E2205" t="s">
        <v>131</v>
      </c>
      <c r="F2205" t="s">
        <v>6604</v>
      </c>
      <c r="G2205" t="s">
        <v>231</v>
      </c>
      <c r="H2205" t="s">
        <v>134</v>
      </c>
      <c r="I2205" t="s">
        <v>135</v>
      </c>
      <c r="J2205" t="s">
        <v>136</v>
      </c>
      <c r="K2205" t="s">
        <v>137</v>
      </c>
      <c r="L2205" t="s">
        <v>6605</v>
      </c>
      <c r="M2205" t="s">
        <v>6606</v>
      </c>
      <c r="N2205">
        <v>2.4597222219999999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43</v>
      </c>
      <c r="U2205">
        <v>0</v>
      </c>
      <c r="V2205">
        <v>1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63.324740320545914</v>
      </c>
      <c r="AC2205">
        <v>0</v>
      </c>
      <c r="AD2205">
        <v>17.061225720294001</v>
      </c>
      <c r="AE2205">
        <v>80.385966040839918</v>
      </c>
    </row>
    <row r="2206" spans="1:31" x14ac:dyDescent="0.25">
      <c r="A2206">
        <v>2136205</v>
      </c>
      <c r="B2206">
        <v>1</v>
      </c>
      <c r="C2206" t="s">
        <v>80</v>
      </c>
      <c r="D2206" t="s">
        <v>100</v>
      </c>
      <c r="E2206" t="s">
        <v>146</v>
      </c>
      <c r="F2206" t="s">
        <v>6607</v>
      </c>
      <c r="G2206" t="s">
        <v>142</v>
      </c>
      <c r="H2206" t="s">
        <v>143</v>
      </c>
      <c r="I2206" t="s">
        <v>135</v>
      </c>
      <c r="J2206" t="s">
        <v>136</v>
      </c>
      <c r="K2206" t="s">
        <v>137</v>
      </c>
      <c r="L2206" t="s">
        <v>6608</v>
      </c>
      <c r="M2206" t="s">
        <v>6609</v>
      </c>
      <c r="N2206">
        <v>1.912222222</v>
      </c>
      <c r="O2206">
        <v>0</v>
      </c>
      <c r="P2206">
        <v>3</v>
      </c>
      <c r="Q2206">
        <v>0</v>
      </c>
      <c r="R2206">
        <v>10</v>
      </c>
      <c r="S2206">
        <v>0</v>
      </c>
      <c r="T2206">
        <v>2</v>
      </c>
      <c r="U2206">
        <v>1</v>
      </c>
      <c r="V2206">
        <v>0</v>
      </c>
      <c r="W2206">
        <v>0</v>
      </c>
      <c r="X2206">
        <v>3.5583759493471003</v>
      </c>
      <c r="Y2206">
        <v>0</v>
      </c>
      <c r="Z2206">
        <v>18.293111027223127</v>
      </c>
      <c r="AA2206">
        <v>0</v>
      </c>
      <c r="AB2206">
        <v>20.407692060535865</v>
      </c>
      <c r="AC2206">
        <v>27.916187772733334</v>
      </c>
      <c r="AD2206">
        <v>0</v>
      </c>
      <c r="AE2206">
        <v>70.175366809839431</v>
      </c>
    </row>
    <row r="2207" spans="1:31" x14ac:dyDescent="0.25">
      <c r="A2207">
        <v>2137087</v>
      </c>
      <c r="B2207">
        <v>1</v>
      </c>
      <c r="C2207" t="s">
        <v>81</v>
      </c>
      <c r="D2207" t="s">
        <v>119</v>
      </c>
      <c r="E2207" t="s">
        <v>140</v>
      </c>
      <c r="F2207" t="s">
        <v>6610</v>
      </c>
      <c r="G2207" t="s">
        <v>142</v>
      </c>
      <c r="H2207" t="s">
        <v>143</v>
      </c>
      <c r="I2207" t="s">
        <v>135</v>
      </c>
      <c r="J2207" t="s">
        <v>136</v>
      </c>
      <c r="K2207" t="s">
        <v>137</v>
      </c>
      <c r="L2207" t="s">
        <v>6611</v>
      </c>
      <c r="M2207" t="s">
        <v>6612</v>
      </c>
      <c r="N2207">
        <v>0.203055555</v>
      </c>
      <c r="O2207">
        <v>1</v>
      </c>
      <c r="P2207">
        <v>2114</v>
      </c>
      <c r="Q2207">
        <v>26</v>
      </c>
      <c r="R2207">
        <v>496</v>
      </c>
      <c r="S2207">
        <v>11</v>
      </c>
      <c r="T2207">
        <v>209</v>
      </c>
      <c r="U2207">
        <v>0</v>
      </c>
      <c r="V2207">
        <v>2</v>
      </c>
      <c r="W2207">
        <v>1.720829556E-2</v>
      </c>
      <c r="X2207">
        <v>49.427913827640019</v>
      </c>
      <c r="Y2207">
        <v>1.5493408040489778</v>
      </c>
      <c r="Z2207">
        <v>14.749379320800324</v>
      </c>
      <c r="AA2207">
        <v>60.105668674553748</v>
      </c>
      <c r="AB2207">
        <v>18.207096793421805</v>
      </c>
      <c r="AC2207">
        <v>0</v>
      </c>
      <c r="AD2207">
        <v>0.11784912665486666</v>
      </c>
      <c r="AE2207">
        <v>144.17445684267977</v>
      </c>
    </row>
    <row r="2208" spans="1:31" x14ac:dyDescent="0.25">
      <c r="A2208">
        <v>2136755</v>
      </c>
      <c r="B2208">
        <v>1</v>
      </c>
      <c r="C2208" t="s">
        <v>80</v>
      </c>
      <c r="D2208" t="s">
        <v>110</v>
      </c>
      <c r="E2208" t="s">
        <v>206</v>
      </c>
      <c r="F2208" t="s">
        <v>6613</v>
      </c>
      <c r="G2208" t="s">
        <v>183</v>
      </c>
      <c r="H2208" t="s">
        <v>134</v>
      </c>
      <c r="I2208" t="s">
        <v>135</v>
      </c>
      <c r="J2208" t="s">
        <v>136</v>
      </c>
      <c r="K2208" t="s">
        <v>137</v>
      </c>
      <c r="L2208" t="s">
        <v>6614</v>
      </c>
      <c r="M2208" t="s">
        <v>6615</v>
      </c>
      <c r="N2208">
        <v>9.0988888879999994</v>
      </c>
      <c r="O2208">
        <v>0</v>
      </c>
      <c r="P2208">
        <v>68</v>
      </c>
      <c r="Q2208">
        <v>0</v>
      </c>
      <c r="R2208">
        <v>0</v>
      </c>
      <c r="S2208">
        <v>0</v>
      </c>
      <c r="T2208">
        <v>15</v>
      </c>
      <c r="U2208">
        <v>0</v>
      </c>
      <c r="V2208">
        <v>0</v>
      </c>
      <c r="W2208">
        <v>0</v>
      </c>
      <c r="X2208">
        <v>101.36195455636278</v>
      </c>
      <c r="Y2208">
        <v>0</v>
      </c>
      <c r="Z2208">
        <v>0</v>
      </c>
      <c r="AA2208">
        <v>0</v>
      </c>
      <c r="AB2208">
        <v>36.535308424765674</v>
      </c>
      <c r="AC2208">
        <v>0</v>
      </c>
      <c r="AD2208">
        <v>0</v>
      </c>
      <c r="AE2208">
        <v>137.89726298112845</v>
      </c>
    </row>
    <row r="2209" spans="1:31" x14ac:dyDescent="0.25">
      <c r="A2209">
        <v>2137064</v>
      </c>
      <c r="B2209">
        <v>1</v>
      </c>
      <c r="C2209" t="s">
        <v>81</v>
      </c>
      <c r="D2209" t="s">
        <v>128</v>
      </c>
      <c r="E2209" t="s">
        <v>206</v>
      </c>
      <c r="F2209" t="s">
        <v>6616</v>
      </c>
      <c r="G2209" t="s">
        <v>246</v>
      </c>
      <c r="H2209" t="s">
        <v>134</v>
      </c>
      <c r="I2209" t="s">
        <v>135</v>
      </c>
      <c r="J2209" t="s">
        <v>136</v>
      </c>
      <c r="K2209" t="s">
        <v>137</v>
      </c>
      <c r="L2209" t="s">
        <v>6617</v>
      </c>
      <c r="M2209" t="s">
        <v>6618</v>
      </c>
      <c r="N2209">
        <v>2.0950000000000002</v>
      </c>
      <c r="O2209">
        <v>0</v>
      </c>
      <c r="P2209">
        <v>78</v>
      </c>
      <c r="Q2209">
        <v>0</v>
      </c>
      <c r="R2209">
        <v>0</v>
      </c>
      <c r="S2209">
        <v>0</v>
      </c>
      <c r="T2209">
        <v>1</v>
      </c>
      <c r="U2209">
        <v>0</v>
      </c>
      <c r="V2209">
        <v>0</v>
      </c>
      <c r="W2209">
        <v>0</v>
      </c>
      <c r="X2209">
        <v>38.592213512419413</v>
      </c>
      <c r="Y2209">
        <v>0</v>
      </c>
      <c r="Z2209">
        <v>0</v>
      </c>
      <c r="AA2209">
        <v>0</v>
      </c>
      <c r="AB2209">
        <v>9.8059241316899998E-2</v>
      </c>
      <c r="AC2209">
        <v>0</v>
      </c>
      <c r="AD2209">
        <v>0</v>
      </c>
      <c r="AE2209">
        <v>38.690272753736316</v>
      </c>
    </row>
    <row r="2210" spans="1:31" x14ac:dyDescent="0.25">
      <c r="A2210">
        <v>2137070</v>
      </c>
      <c r="B2210">
        <v>1</v>
      </c>
      <c r="C2210" t="s">
        <v>80</v>
      </c>
      <c r="D2210" t="s">
        <v>107</v>
      </c>
      <c r="E2210" t="s">
        <v>131</v>
      </c>
      <c r="F2210" t="s">
        <v>6619</v>
      </c>
      <c r="G2210" t="s">
        <v>133</v>
      </c>
      <c r="H2210" t="s">
        <v>134</v>
      </c>
      <c r="I2210" t="s">
        <v>135</v>
      </c>
      <c r="J2210" t="s">
        <v>136</v>
      </c>
      <c r="K2210" t="s">
        <v>137</v>
      </c>
      <c r="L2210" t="s">
        <v>6620</v>
      </c>
      <c r="M2210" t="s">
        <v>6621</v>
      </c>
      <c r="N2210">
        <v>1.1325000000000001</v>
      </c>
      <c r="O2210">
        <v>0</v>
      </c>
      <c r="P2210">
        <v>1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0.34618113673450002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0.34618113673450002</v>
      </c>
    </row>
    <row r="2211" spans="1:31" x14ac:dyDescent="0.25">
      <c r="A2211">
        <v>2136964</v>
      </c>
      <c r="B2211">
        <v>1</v>
      </c>
      <c r="C2211" t="s">
        <v>80</v>
      </c>
      <c r="D2211" t="s">
        <v>100</v>
      </c>
      <c r="E2211" t="s">
        <v>131</v>
      </c>
      <c r="F2211" t="s">
        <v>6622</v>
      </c>
      <c r="G2211" t="s">
        <v>152</v>
      </c>
      <c r="H2211" t="s">
        <v>134</v>
      </c>
      <c r="I2211" t="s">
        <v>135</v>
      </c>
      <c r="J2211" t="s">
        <v>136</v>
      </c>
      <c r="K2211" t="s">
        <v>137</v>
      </c>
      <c r="L2211" t="s">
        <v>6623</v>
      </c>
      <c r="M2211" t="s">
        <v>6624</v>
      </c>
      <c r="N2211">
        <v>2.1455555550000001</v>
      </c>
      <c r="O2211">
        <v>0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0.31453228361498331</v>
      </c>
      <c r="AA2211">
        <v>0</v>
      </c>
      <c r="AB2211">
        <v>0</v>
      </c>
      <c r="AC2211">
        <v>0</v>
      </c>
      <c r="AD2211">
        <v>0</v>
      </c>
      <c r="AE2211">
        <v>0.31453228361498331</v>
      </c>
    </row>
    <row r="2212" spans="1:31" x14ac:dyDescent="0.25">
      <c r="A2212">
        <v>2137024</v>
      </c>
      <c r="B2212">
        <v>1</v>
      </c>
      <c r="C2212" t="s">
        <v>81</v>
      </c>
      <c r="D2212" t="s">
        <v>115</v>
      </c>
      <c r="E2212" t="s">
        <v>174</v>
      </c>
      <c r="F2212" t="s">
        <v>5060</v>
      </c>
      <c r="G2212" t="s">
        <v>187</v>
      </c>
      <c r="H2212" t="s">
        <v>134</v>
      </c>
      <c r="I2212" t="s">
        <v>135</v>
      </c>
      <c r="J2212" t="s">
        <v>136</v>
      </c>
      <c r="K2212" t="s">
        <v>137</v>
      </c>
      <c r="L2212" t="s">
        <v>6625</v>
      </c>
      <c r="M2212" t="s">
        <v>6626</v>
      </c>
      <c r="N2212">
        <v>1.3577777769999999</v>
      </c>
      <c r="O2212">
        <v>0</v>
      </c>
      <c r="P2212">
        <v>3</v>
      </c>
      <c r="Q2212">
        <v>0</v>
      </c>
      <c r="R2212">
        <v>1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0.14063194944839999</v>
      </c>
      <c r="Y2212">
        <v>0</v>
      </c>
      <c r="Z2212">
        <v>0.14693908750983334</v>
      </c>
      <c r="AA2212">
        <v>0</v>
      </c>
      <c r="AB2212">
        <v>0</v>
      </c>
      <c r="AC2212">
        <v>0</v>
      </c>
      <c r="AD2212">
        <v>0</v>
      </c>
      <c r="AE2212">
        <v>0.28757103695823333</v>
      </c>
    </row>
    <row r="2213" spans="1:31" x14ac:dyDescent="0.25">
      <c r="A2213">
        <v>2136918</v>
      </c>
      <c r="B2213">
        <v>1</v>
      </c>
      <c r="C2213" t="s">
        <v>80</v>
      </c>
      <c r="D2213" t="s">
        <v>96</v>
      </c>
      <c r="E2213" t="s">
        <v>196</v>
      </c>
      <c r="F2213" t="s">
        <v>6627</v>
      </c>
      <c r="G2213" t="s">
        <v>142</v>
      </c>
      <c r="H2213" t="s">
        <v>143</v>
      </c>
      <c r="I2213" t="s">
        <v>135</v>
      </c>
      <c r="J2213" t="s">
        <v>136</v>
      </c>
      <c r="K2213" t="s">
        <v>137</v>
      </c>
      <c r="L2213" t="s">
        <v>6628</v>
      </c>
      <c r="M2213" t="s">
        <v>6629</v>
      </c>
      <c r="N2213">
        <v>1.2252777770000001</v>
      </c>
      <c r="O2213">
        <v>0</v>
      </c>
      <c r="P2213">
        <v>258</v>
      </c>
      <c r="Q2213">
        <v>11</v>
      </c>
      <c r="R2213">
        <v>21</v>
      </c>
      <c r="S2213">
        <v>7</v>
      </c>
      <c r="T2213">
        <v>28</v>
      </c>
      <c r="U2213">
        <v>2</v>
      </c>
      <c r="V2213">
        <v>0</v>
      </c>
      <c r="W2213">
        <v>0</v>
      </c>
      <c r="X2213">
        <v>98.421572463724871</v>
      </c>
      <c r="Y2213">
        <v>6.6284023393609752</v>
      </c>
      <c r="Z2213">
        <v>10.987759780370085</v>
      </c>
      <c r="AA2213">
        <v>44.6156403770349</v>
      </c>
      <c r="AB2213">
        <v>31.486708705620483</v>
      </c>
      <c r="AC2213">
        <v>119.96841879185833</v>
      </c>
      <c r="AD2213">
        <v>0</v>
      </c>
      <c r="AE2213">
        <v>312.10850245796962</v>
      </c>
    </row>
    <row r="2214" spans="1:31" x14ac:dyDescent="0.25">
      <c r="A2214">
        <v>2136861</v>
      </c>
      <c r="B2214">
        <v>1</v>
      </c>
      <c r="C2214" t="s">
        <v>80</v>
      </c>
      <c r="D2214" t="s">
        <v>83</v>
      </c>
      <c r="E2214" t="s">
        <v>146</v>
      </c>
      <c r="F2214" t="s">
        <v>5901</v>
      </c>
      <c r="G2214" t="s">
        <v>235</v>
      </c>
      <c r="H2214" t="s">
        <v>143</v>
      </c>
      <c r="I2214" t="s">
        <v>135</v>
      </c>
      <c r="J2214" t="s">
        <v>136</v>
      </c>
      <c r="K2214" t="s">
        <v>236</v>
      </c>
      <c r="L2214" t="s">
        <v>6630</v>
      </c>
      <c r="M2214" t="s">
        <v>6631</v>
      </c>
      <c r="N2214">
        <v>9.5469444439999993</v>
      </c>
      <c r="O2214">
        <v>0</v>
      </c>
      <c r="P2214">
        <v>843</v>
      </c>
      <c r="Q2214">
        <v>0</v>
      </c>
      <c r="R2214">
        <v>0</v>
      </c>
      <c r="S2214">
        <v>0</v>
      </c>
      <c r="T2214">
        <v>68</v>
      </c>
      <c r="U2214">
        <v>0</v>
      </c>
      <c r="V2214">
        <v>0</v>
      </c>
      <c r="W2214">
        <v>0</v>
      </c>
      <c r="X2214">
        <v>1722.9596738479236</v>
      </c>
      <c r="Y2214">
        <v>0</v>
      </c>
      <c r="Z2214">
        <v>0</v>
      </c>
      <c r="AA2214">
        <v>0</v>
      </c>
      <c r="AB2214">
        <v>393.333572782283</v>
      </c>
      <c r="AC2214">
        <v>0</v>
      </c>
      <c r="AD2214">
        <v>0</v>
      </c>
      <c r="AE2214">
        <v>2116.2932466302063</v>
      </c>
    </row>
    <row r="2215" spans="1:31" x14ac:dyDescent="0.25">
      <c r="A2215">
        <v>2137147</v>
      </c>
      <c r="B2215">
        <v>1</v>
      </c>
      <c r="C2215" t="s">
        <v>81</v>
      </c>
      <c r="D2215" t="s">
        <v>128</v>
      </c>
      <c r="E2215" t="s">
        <v>131</v>
      </c>
      <c r="F2215" t="s">
        <v>6632</v>
      </c>
      <c r="G2215" t="s">
        <v>133</v>
      </c>
      <c r="H2215" t="s">
        <v>134</v>
      </c>
      <c r="I2215" t="s">
        <v>135</v>
      </c>
      <c r="J2215" t="s">
        <v>136</v>
      </c>
      <c r="K2215" t="s">
        <v>137</v>
      </c>
      <c r="L2215" t="s">
        <v>6633</v>
      </c>
      <c r="M2215" t="s">
        <v>6634</v>
      </c>
      <c r="N2215">
        <v>1.562777777</v>
      </c>
      <c r="O2215">
        <v>0</v>
      </c>
      <c r="P2215">
        <v>1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1.9419051660766667E-2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1.9419051660766667E-2</v>
      </c>
    </row>
    <row r="2216" spans="1:31" x14ac:dyDescent="0.25">
      <c r="A2216">
        <v>2137127</v>
      </c>
      <c r="B2216">
        <v>1</v>
      </c>
      <c r="C2216" t="s">
        <v>81</v>
      </c>
      <c r="D2216" t="s">
        <v>123</v>
      </c>
      <c r="E2216" t="s">
        <v>140</v>
      </c>
      <c r="F2216" t="s">
        <v>6635</v>
      </c>
      <c r="G2216" t="s">
        <v>142</v>
      </c>
      <c r="H2216" t="s">
        <v>143</v>
      </c>
      <c r="I2216" t="s">
        <v>135</v>
      </c>
      <c r="J2216" t="s">
        <v>136</v>
      </c>
      <c r="K2216" t="s">
        <v>137</v>
      </c>
      <c r="L2216" t="s">
        <v>6636</v>
      </c>
      <c r="M2216" t="s">
        <v>6637</v>
      </c>
      <c r="N2216">
        <v>0.88611111099999995</v>
      </c>
      <c r="O2216">
        <v>13</v>
      </c>
      <c r="P2216">
        <v>1213</v>
      </c>
      <c r="Q2216">
        <v>594</v>
      </c>
      <c r="R2216">
        <v>559</v>
      </c>
      <c r="S2216">
        <v>52</v>
      </c>
      <c r="T2216">
        <v>116</v>
      </c>
      <c r="U2216">
        <v>5</v>
      </c>
      <c r="V2216">
        <v>0</v>
      </c>
      <c r="W2216">
        <v>12.892989769059634</v>
      </c>
      <c r="X2216">
        <v>188.19287945962395</v>
      </c>
      <c r="Y2216">
        <v>395.48315278264869</v>
      </c>
      <c r="Z2216">
        <v>155.13389166991854</v>
      </c>
      <c r="AA2216">
        <v>301.10816366656121</v>
      </c>
      <c r="AB2216">
        <v>44.453110604366408</v>
      </c>
      <c r="AC2216">
        <v>331.92728485505864</v>
      </c>
      <c r="AD2216">
        <v>0</v>
      </c>
      <c r="AE2216">
        <v>1429.191472807237</v>
      </c>
    </row>
    <row r="2217" spans="1:31" x14ac:dyDescent="0.25">
      <c r="A2217">
        <v>2136855</v>
      </c>
      <c r="B2217">
        <v>1</v>
      </c>
      <c r="C2217" t="s">
        <v>81</v>
      </c>
      <c r="D2217" t="s">
        <v>114</v>
      </c>
      <c r="E2217" t="s">
        <v>146</v>
      </c>
      <c r="F2217" t="s">
        <v>6638</v>
      </c>
      <c r="G2217" t="s">
        <v>538</v>
      </c>
      <c r="H2217" t="s">
        <v>143</v>
      </c>
      <c r="I2217" t="s">
        <v>135</v>
      </c>
      <c r="J2217" t="s">
        <v>136</v>
      </c>
      <c r="K2217" t="s">
        <v>236</v>
      </c>
      <c r="L2217" t="s">
        <v>6639</v>
      </c>
      <c r="M2217" t="s">
        <v>6640</v>
      </c>
      <c r="N2217">
        <v>7.1137174999999999</v>
      </c>
      <c r="O2217">
        <v>0</v>
      </c>
      <c r="P2217">
        <v>137</v>
      </c>
      <c r="Q2217">
        <v>0</v>
      </c>
      <c r="R2217">
        <v>0</v>
      </c>
      <c r="S2217">
        <v>0</v>
      </c>
      <c r="T2217">
        <v>5</v>
      </c>
      <c r="U2217">
        <v>0</v>
      </c>
      <c r="V2217">
        <v>0</v>
      </c>
      <c r="W2217">
        <v>0</v>
      </c>
      <c r="X2217">
        <v>68.746054484441771</v>
      </c>
      <c r="Y2217">
        <v>0</v>
      </c>
      <c r="Z2217">
        <v>0</v>
      </c>
      <c r="AA2217">
        <v>0</v>
      </c>
      <c r="AB2217">
        <v>1.9954912481980831</v>
      </c>
      <c r="AC2217">
        <v>0</v>
      </c>
      <c r="AD2217">
        <v>0</v>
      </c>
      <c r="AE2217">
        <v>70.74154573263985</v>
      </c>
    </row>
    <row r="2218" spans="1:31" x14ac:dyDescent="0.25">
      <c r="A2218">
        <v>2137047</v>
      </c>
      <c r="B2218">
        <v>1</v>
      </c>
      <c r="C2218" t="s">
        <v>81</v>
      </c>
      <c r="D2218" t="s">
        <v>112</v>
      </c>
      <c r="E2218" t="s">
        <v>131</v>
      </c>
      <c r="F2218" t="s">
        <v>6641</v>
      </c>
      <c r="G2218" t="s">
        <v>231</v>
      </c>
      <c r="H2218" t="s">
        <v>134</v>
      </c>
      <c r="I2218" t="s">
        <v>135</v>
      </c>
      <c r="J2218" t="s">
        <v>136</v>
      </c>
      <c r="K2218" t="s">
        <v>137</v>
      </c>
      <c r="L2218" t="s">
        <v>6642</v>
      </c>
      <c r="M2218" t="s">
        <v>6643</v>
      </c>
      <c r="N2218">
        <v>1.4569444439999999</v>
      </c>
      <c r="O2218">
        <v>0</v>
      </c>
      <c r="P2218">
        <v>1</v>
      </c>
      <c r="Q2218">
        <v>0</v>
      </c>
      <c r="R2218">
        <v>0</v>
      </c>
      <c r="S2218">
        <v>0</v>
      </c>
      <c r="T2218">
        <v>1</v>
      </c>
      <c r="U2218">
        <v>0</v>
      </c>
      <c r="V2218">
        <v>0</v>
      </c>
      <c r="W2218">
        <v>0</v>
      </c>
      <c r="X2218">
        <v>0.11678439217575001</v>
      </c>
      <c r="Y2218">
        <v>0</v>
      </c>
      <c r="Z2218">
        <v>0</v>
      </c>
      <c r="AA2218">
        <v>0</v>
      </c>
      <c r="AB2218">
        <v>8.646011062065001E-2</v>
      </c>
      <c r="AC2218">
        <v>0</v>
      </c>
      <c r="AD2218">
        <v>0</v>
      </c>
      <c r="AE2218">
        <v>0.20324450279640002</v>
      </c>
    </row>
    <row r="2219" spans="1:31" x14ac:dyDescent="0.25">
      <c r="A2219">
        <v>2137233</v>
      </c>
      <c r="B2219">
        <v>1</v>
      </c>
      <c r="C2219" t="s">
        <v>81</v>
      </c>
      <c r="D2219" t="s">
        <v>128</v>
      </c>
      <c r="E2219" t="s">
        <v>161</v>
      </c>
      <c r="F2219" t="s">
        <v>6644</v>
      </c>
      <c r="G2219" t="s">
        <v>215</v>
      </c>
      <c r="H2219" t="s">
        <v>134</v>
      </c>
      <c r="I2219" t="s">
        <v>135</v>
      </c>
      <c r="J2219" t="s">
        <v>136</v>
      </c>
      <c r="K2219" t="s">
        <v>137</v>
      </c>
      <c r="L2219" t="s">
        <v>6645</v>
      </c>
      <c r="M2219" t="s">
        <v>6646</v>
      </c>
      <c r="N2219">
        <v>0.403888888</v>
      </c>
      <c r="O2219">
        <v>0</v>
      </c>
      <c r="P2219">
        <v>1008</v>
      </c>
      <c r="Q2219">
        <v>0</v>
      </c>
      <c r="R2219">
        <v>0</v>
      </c>
      <c r="S2219">
        <v>0</v>
      </c>
      <c r="T2219">
        <v>86</v>
      </c>
      <c r="U2219">
        <v>0</v>
      </c>
      <c r="V2219">
        <v>0</v>
      </c>
      <c r="W2219">
        <v>0</v>
      </c>
      <c r="X2219">
        <v>87.20647441335268</v>
      </c>
      <c r="Y2219">
        <v>0</v>
      </c>
      <c r="Z2219">
        <v>0</v>
      </c>
      <c r="AA2219">
        <v>0</v>
      </c>
      <c r="AB2219">
        <v>22.202739455502901</v>
      </c>
      <c r="AC2219">
        <v>0</v>
      </c>
      <c r="AD2219">
        <v>0</v>
      </c>
      <c r="AE2219">
        <v>109.40921386885557</v>
      </c>
    </row>
    <row r="2220" spans="1:31" x14ac:dyDescent="0.25">
      <c r="A2220">
        <v>2136798</v>
      </c>
      <c r="B2220">
        <v>1</v>
      </c>
      <c r="C2220" t="s">
        <v>80</v>
      </c>
      <c r="D2220" t="s">
        <v>108</v>
      </c>
      <c r="E2220" t="s">
        <v>161</v>
      </c>
      <c r="F2220" t="s">
        <v>6647</v>
      </c>
      <c r="G2220" t="s">
        <v>538</v>
      </c>
      <c r="H2220" t="s">
        <v>134</v>
      </c>
      <c r="I2220" t="s">
        <v>135</v>
      </c>
      <c r="J2220" t="s">
        <v>136</v>
      </c>
      <c r="K2220" t="s">
        <v>236</v>
      </c>
      <c r="L2220" t="s">
        <v>6648</v>
      </c>
      <c r="M2220" t="s">
        <v>6649</v>
      </c>
      <c r="N2220">
        <v>8.6969361109999994</v>
      </c>
      <c r="O2220">
        <v>0</v>
      </c>
      <c r="P2220">
        <v>67</v>
      </c>
      <c r="Q2220">
        <v>0</v>
      </c>
      <c r="R2220">
        <v>11</v>
      </c>
      <c r="S2220">
        <v>0</v>
      </c>
      <c r="T2220">
        <v>6</v>
      </c>
      <c r="U2220">
        <v>0</v>
      </c>
      <c r="V2220">
        <v>0</v>
      </c>
      <c r="W2220">
        <v>0</v>
      </c>
      <c r="X2220">
        <v>71.466637464852894</v>
      </c>
      <c r="Y2220">
        <v>0</v>
      </c>
      <c r="Z2220">
        <v>5.607443885278891</v>
      </c>
      <c r="AA2220">
        <v>0</v>
      </c>
      <c r="AB2220">
        <v>5.7608477344986762</v>
      </c>
      <c r="AC2220">
        <v>0</v>
      </c>
      <c r="AD2220">
        <v>0</v>
      </c>
      <c r="AE2220">
        <v>82.834929084630474</v>
      </c>
    </row>
    <row r="2221" spans="1:31" x14ac:dyDescent="0.25">
      <c r="A2221">
        <v>2137190</v>
      </c>
      <c r="B2221">
        <v>1</v>
      </c>
      <c r="C2221" t="s">
        <v>80</v>
      </c>
      <c r="D2221" t="s">
        <v>97</v>
      </c>
      <c r="E2221" t="s">
        <v>131</v>
      </c>
      <c r="F2221" t="s">
        <v>6650</v>
      </c>
      <c r="G2221" t="s">
        <v>152</v>
      </c>
      <c r="H2221" t="s">
        <v>134</v>
      </c>
      <c r="I2221" t="s">
        <v>135</v>
      </c>
      <c r="J2221" t="s">
        <v>136</v>
      </c>
      <c r="K2221" t="s">
        <v>137</v>
      </c>
      <c r="L2221" t="s">
        <v>6651</v>
      </c>
      <c r="M2221" t="s">
        <v>6652</v>
      </c>
      <c r="N2221">
        <v>2.085555555</v>
      </c>
      <c r="O2221">
        <v>0</v>
      </c>
      <c r="P2221">
        <v>1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2.1902268729012002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2.1902268729012002</v>
      </c>
    </row>
    <row r="2222" spans="1:31" x14ac:dyDescent="0.25">
      <c r="A2222">
        <v>2136921</v>
      </c>
      <c r="B2222">
        <v>1</v>
      </c>
      <c r="C2222" t="s">
        <v>81</v>
      </c>
      <c r="D2222" t="s">
        <v>126</v>
      </c>
      <c r="E2222" t="s">
        <v>174</v>
      </c>
      <c r="F2222" t="s">
        <v>6653</v>
      </c>
      <c r="G2222" t="s">
        <v>187</v>
      </c>
      <c r="H2222" t="s">
        <v>134</v>
      </c>
      <c r="I2222" t="s">
        <v>135</v>
      </c>
      <c r="J2222" t="s">
        <v>136</v>
      </c>
      <c r="K2222" t="s">
        <v>137</v>
      </c>
      <c r="L2222" t="s">
        <v>6654</v>
      </c>
      <c r="M2222" t="s">
        <v>6655</v>
      </c>
      <c r="N2222">
        <v>1.474444444</v>
      </c>
      <c r="O2222">
        <v>0</v>
      </c>
      <c r="P2222">
        <v>9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0.93552075967320847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0.93552075967320847</v>
      </c>
    </row>
    <row r="2223" spans="1:31" x14ac:dyDescent="0.25">
      <c r="A2223">
        <v>2137230</v>
      </c>
      <c r="B2223">
        <v>1</v>
      </c>
      <c r="C2223" t="s">
        <v>80</v>
      </c>
      <c r="D2223" t="s">
        <v>103</v>
      </c>
      <c r="E2223" t="s">
        <v>140</v>
      </c>
      <c r="F2223" t="s">
        <v>6656</v>
      </c>
      <c r="G2223" t="s">
        <v>142</v>
      </c>
      <c r="H2223" t="s">
        <v>143</v>
      </c>
      <c r="I2223" t="s">
        <v>135</v>
      </c>
      <c r="J2223" t="s">
        <v>136</v>
      </c>
      <c r="K2223" t="s">
        <v>137</v>
      </c>
      <c r="L2223" t="s">
        <v>6657</v>
      </c>
      <c r="M2223" t="s">
        <v>6658</v>
      </c>
      <c r="N2223">
        <v>0.51500000000000001</v>
      </c>
      <c r="O2223">
        <v>0</v>
      </c>
      <c r="P2223">
        <v>232</v>
      </c>
      <c r="Q2223">
        <v>22</v>
      </c>
      <c r="R2223">
        <v>13</v>
      </c>
      <c r="S2223">
        <v>8</v>
      </c>
      <c r="T2223">
        <v>3</v>
      </c>
      <c r="U2223">
        <v>0</v>
      </c>
      <c r="V2223">
        <v>0</v>
      </c>
      <c r="W2223">
        <v>0</v>
      </c>
      <c r="X2223">
        <v>27.953139140828512</v>
      </c>
      <c r="Y2223">
        <v>43.174973967270006</v>
      </c>
      <c r="Z2223">
        <v>4.7612325602701668</v>
      </c>
      <c r="AA2223">
        <v>67.469461459434655</v>
      </c>
      <c r="AB2223">
        <v>0.56297095731533342</v>
      </c>
      <c r="AC2223">
        <v>0</v>
      </c>
      <c r="AD2223">
        <v>0</v>
      </c>
      <c r="AE2223">
        <v>143.92177808511869</v>
      </c>
    </row>
    <row r="2224" spans="1:31" x14ac:dyDescent="0.25">
      <c r="A2224">
        <v>2136898</v>
      </c>
      <c r="B2224">
        <v>1</v>
      </c>
      <c r="C2224" t="s">
        <v>80</v>
      </c>
      <c r="D2224" t="s">
        <v>85</v>
      </c>
      <c r="E2224" t="s">
        <v>131</v>
      </c>
      <c r="F2224" t="s">
        <v>6659</v>
      </c>
      <c r="G2224" t="s">
        <v>300</v>
      </c>
      <c r="H2224" t="s">
        <v>134</v>
      </c>
      <c r="I2224" t="s">
        <v>135</v>
      </c>
      <c r="J2224" t="s">
        <v>3</v>
      </c>
      <c r="K2224" t="s">
        <v>137</v>
      </c>
      <c r="L2224" t="s">
        <v>6660</v>
      </c>
      <c r="M2224" t="s">
        <v>6661</v>
      </c>
      <c r="N2224">
        <v>3.3258333329999998</v>
      </c>
      <c r="O2224">
        <v>0</v>
      </c>
      <c r="P2224">
        <v>6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3.9590284219876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3.9590284219876</v>
      </c>
    </row>
    <row r="2225" spans="1:31" x14ac:dyDescent="0.25">
      <c r="A2225">
        <v>2137084</v>
      </c>
      <c r="B2225">
        <v>1</v>
      </c>
      <c r="C2225" t="s">
        <v>80</v>
      </c>
      <c r="D2225" t="s">
        <v>94</v>
      </c>
      <c r="E2225" t="s">
        <v>131</v>
      </c>
      <c r="F2225" t="s">
        <v>6662</v>
      </c>
      <c r="G2225" t="s">
        <v>171</v>
      </c>
      <c r="H2225" t="s">
        <v>134</v>
      </c>
      <c r="I2225" t="s">
        <v>135</v>
      </c>
      <c r="J2225" t="s">
        <v>136</v>
      </c>
      <c r="K2225" t="s">
        <v>137</v>
      </c>
      <c r="L2225" t="s">
        <v>6663</v>
      </c>
      <c r="M2225" t="s">
        <v>6664</v>
      </c>
      <c r="N2225">
        <v>5.6863888879999998</v>
      </c>
      <c r="O2225">
        <v>0</v>
      </c>
      <c r="P2225">
        <v>10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23.26188334078925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23.26188334078925</v>
      </c>
    </row>
    <row r="2226" spans="1:31" x14ac:dyDescent="0.25">
      <c r="A2226">
        <v>2137107</v>
      </c>
      <c r="B2226">
        <v>1</v>
      </c>
      <c r="C2226" t="s">
        <v>80</v>
      </c>
      <c r="D2226" t="s">
        <v>103</v>
      </c>
      <c r="E2226" t="s">
        <v>196</v>
      </c>
      <c r="F2226" t="s">
        <v>6665</v>
      </c>
      <c r="G2226" t="s">
        <v>538</v>
      </c>
      <c r="H2226" t="s">
        <v>143</v>
      </c>
      <c r="I2226" t="s">
        <v>135</v>
      </c>
      <c r="J2226" t="s">
        <v>136</v>
      </c>
      <c r="K2226" t="s">
        <v>236</v>
      </c>
      <c r="L2226" t="s">
        <v>6666</v>
      </c>
      <c r="M2226" t="s">
        <v>6667</v>
      </c>
      <c r="N2226">
        <v>1.592381388</v>
      </c>
      <c r="O2226">
        <v>0</v>
      </c>
      <c r="P2226">
        <v>249</v>
      </c>
      <c r="Q2226">
        <v>0</v>
      </c>
      <c r="R2226">
        <v>46</v>
      </c>
      <c r="S2226">
        <v>0</v>
      </c>
      <c r="T2226">
        <v>45</v>
      </c>
      <c r="U2226">
        <v>2</v>
      </c>
      <c r="V2226">
        <v>0</v>
      </c>
      <c r="W2226">
        <v>0</v>
      </c>
      <c r="X2226">
        <v>81.421935546379103</v>
      </c>
      <c r="Y2226">
        <v>0</v>
      </c>
      <c r="Z2226">
        <v>64.458803574962516</v>
      </c>
      <c r="AA2226">
        <v>0</v>
      </c>
      <c r="AB2226">
        <v>122.07595343003068</v>
      </c>
      <c r="AC2226">
        <v>77.019475035048004</v>
      </c>
      <c r="AD2226">
        <v>0</v>
      </c>
      <c r="AE2226">
        <v>344.97616758642027</v>
      </c>
    </row>
    <row r="2227" spans="1:31" x14ac:dyDescent="0.25">
      <c r="A2227">
        <v>2137130</v>
      </c>
      <c r="B2227">
        <v>1</v>
      </c>
      <c r="C2227" t="s">
        <v>80</v>
      </c>
      <c r="D2227" t="s">
        <v>92</v>
      </c>
      <c r="E2227" t="s">
        <v>131</v>
      </c>
      <c r="F2227" t="s">
        <v>6668</v>
      </c>
      <c r="G2227" t="s">
        <v>152</v>
      </c>
      <c r="H2227" t="s">
        <v>134</v>
      </c>
      <c r="I2227" t="s">
        <v>135</v>
      </c>
      <c r="J2227" t="s">
        <v>136</v>
      </c>
      <c r="K2227" t="s">
        <v>137</v>
      </c>
      <c r="L2227" t="s">
        <v>6669</v>
      </c>
      <c r="M2227" t="s">
        <v>6670</v>
      </c>
      <c r="N2227">
        <v>0.67138888799999996</v>
      </c>
      <c r="O2227">
        <v>0</v>
      </c>
      <c r="P2227">
        <v>1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0.23900527817114997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0.23900527817114997</v>
      </c>
    </row>
    <row r="2228" spans="1:31" x14ac:dyDescent="0.25">
      <c r="A2228">
        <v>2137153</v>
      </c>
      <c r="B2228">
        <v>1</v>
      </c>
      <c r="C2228" t="s">
        <v>80</v>
      </c>
      <c r="D2228" t="s">
        <v>83</v>
      </c>
      <c r="E2228" t="s">
        <v>131</v>
      </c>
      <c r="F2228" t="s">
        <v>6671</v>
      </c>
      <c r="G2228" t="s">
        <v>231</v>
      </c>
      <c r="H2228" t="s">
        <v>134</v>
      </c>
      <c r="I2228" t="s">
        <v>135</v>
      </c>
      <c r="J2228" t="s">
        <v>136</v>
      </c>
      <c r="K2228" t="s">
        <v>137</v>
      </c>
      <c r="L2228" t="s">
        <v>6672</v>
      </c>
      <c r="M2228" t="s">
        <v>6673</v>
      </c>
      <c r="N2228">
        <v>1.5461111110000001</v>
      </c>
      <c r="O2228">
        <v>0</v>
      </c>
      <c r="P2228">
        <v>9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3.0377280612216668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3.0377280612216668</v>
      </c>
    </row>
    <row r="2229" spans="1:31" x14ac:dyDescent="0.25">
      <c r="A2229">
        <v>2137021</v>
      </c>
      <c r="B2229">
        <v>1</v>
      </c>
      <c r="C2229" t="s">
        <v>80</v>
      </c>
      <c r="D2229" t="s">
        <v>82</v>
      </c>
      <c r="E2229" t="s">
        <v>161</v>
      </c>
      <c r="F2229" t="s">
        <v>6674</v>
      </c>
      <c r="G2229" t="s">
        <v>235</v>
      </c>
      <c r="H2229" t="s">
        <v>134</v>
      </c>
      <c r="I2229" t="s">
        <v>135</v>
      </c>
      <c r="J2229" t="s">
        <v>136</v>
      </c>
      <c r="K2229" t="s">
        <v>236</v>
      </c>
      <c r="L2229" t="s">
        <v>6675</v>
      </c>
      <c r="M2229" t="s">
        <v>6676</v>
      </c>
      <c r="N2229">
        <v>0.33250000000000002</v>
      </c>
      <c r="O2229">
        <v>0</v>
      </c>
      <c r="P2229">
        <v>1054</v>
      </c>
      <c r="Q2229">
        <v>0</v>
      </c>
      <c r="R2229">
        <v>0</v>
      </c>
      <c r="S2229">
        <v>0</v>
      </c>
      <c r="T2229">
        <v>83</v>
      </c>
      <c r="U2229">
        <v>0</v>
      </c>
      <c r="V2229">
        <v>0</v>
      </c>
      <c r="W2229">
        <v>0</v>
      </c>
      <c r="X2229">
        <v>74.557378139008549</v>
      </c>
      <c r="Y2229">
        <v>0</v>
      </c>
      <c r="Z2229">
        <v>0</v>
      </c>
      <c r="AA2229">
        <v>0</v>
      </c>
      <c r="AB2229">
        <v>15.103907726041911</v>
      </c>
      <c r="AC2229">
        <v>0</v>
      </c>
      <c r="AD2229">
        <v>0</v>
      </c>
      <c r="AE2229">
        <v>89.661285865050459</v>
      </c>
    </row>
    <row r="2230" spans="1:31" x14ac:dyDescent="0.25">
      <c r="A2230">
        <v>2137167</v>
      </c>
      <c r="B2230">
        <v>1</v>
      </c>
      <c r="C2230" t="s">
        <v>80</v>
      </c>
      <c r="D2230" t="s">
        <v>107</v>
      </c>
      <c r="E2230" t="s">
        <v>174</v>
      </c>
      <c r="F2230" t="s">
        <v>6677</v>
      </c>
      <c r="G2230" t="s">
        <v>187</v>
      </c>
      <c r="H2230" t="s">
        <v>134</v>
      </c>
      <c r="I2230" t="s">
        <v>135</v>
      </c>
      <c r="J2230" t="s">
        <v>136</v>
      </c>
      <c r="K2230" t="s">
        <v>137</v>
      </c>
      <c r="L2230" t="s">
        <v>6678</v>
      </c>
      <c r="M2230" t="s">
        <v>6679</v>
      </c>
      <c r="N2230">
        <v>1.4883333329999999</v>
      </c>
      <c r="O2230">
        <v>0</v>
      </c>
      <c r="P2230">
        <v>34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7.8254895354920944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7.8254895354920944</v>
      </c>
    </row>
    <row r="2231" spans="1:31" x14ac:dyDescent="0.25">
      <c r="A2231">
        <v>2137067</v>
      </c>
      <c r="B2231">
        <v>1</v>
      </c>
      <c r="C2231" t="s">
        <v>80</v>
      </c>
      <c r="D2231" t="s">
        <v>82</v>
      </c>
      <c r="E2231" t="s">
        <v>206</v>
      </c>
      <c r="F2231" t="s">
        <v>6680</v>
      </c>
      <c r="G2231" t="s">
        <v>3795</v>
      </c>
      <c r="H2231" t="s">
        <v>134</v>
      </c>
      <c r="I2231" t="s">
        <v>135</v>
      </c>
      <c r="J2231" t="s">
        <v>136</v>
      </c>
      <c r="K2231" t="s">
        <v>137</v>
      </c>
      <c r="L2231" t="s">
        <v>6681</v>
      </c>
      <c r="M2231" t="s">
        <v>6682</v>
      </c>
      <c r="N2231">
        <v>3.5816666659999998</v>
      </c>
      <c r="O2231">
        <v>0</v>
      </c>
      <c r="P2231">
        <v>1</v>
      </c>
      <c r="Q2231">
        <v>0</v>
      </c>
      <c r="R2231">
        <v>0</v>
      </c>
      <c r="S2231">
        <v>0</v>
      </c>
      <c r="T2231">
        <v>4</v>
      </c>
      <c r="U2231">
        <v>0</v>
      </c>
      <c r="V2231">
        <v>0</v>
      </c>
      <c r="W2231">
        <v>0</v>
      </c>
      <c r="X2231">
        <v>0.37991981802059999</v>
      </c>
      <c r="Y2231">
        <v>0</v>
      </c>
      <c r="Z2231">
        <v>0</v>
      </c>
      <c r="AA2231">
        <v>0</v>
      </c>
      <c r="AB2231">
        <v>5.5057656765441507</v>
      </c>
      <c r="AC2231">
        <v>0</v>
      </c>
      <c r="AD2231">
        <v>0</v>
      </c>
      <c r="AE2231">
        <v>5.8856854945647505</v>
      </c>
    </row>
    <row r="2232" spans="1:31" x14ac:dyDescent="0.25">
      <c r="A2232">
        <v>2137001</v>
      </c>
      <c r="B2232">
        <v>1</v>
      </c>
      <c r="C2232" t="s">
        <v>80</v>
      </c>
      <c r="D2232" t="s">
        <v>83</v>
      </c>
      <c r="E2232" t="s">
        <v>196</v>
      </c>
      <c r="F2232" t="s">
        <v>6683</v>
      </c>
      <c r="G2232" t="s">
        <v>142</v>
      </c>
      <c r="H2232" t="s">
        <v>143</v>
      </c>
      <c r="I2232" t="s">
        <v>135</v>
      </c>
      <c r="J2232" t="s">
        <v>136</v>
      </c>
      <c r="K2232" t="s">
        <v>137</v>
      </c>
      <c r="L2232" t="s">
        <v>6684</v>
      </c>
      <c r="M2232" t="s">
        <v>6685</v>
      </c>
      <c r="N2232">
        <v>0.701944444</v>
      </c>
      <c r="O2232">
        <v>4</v>
      </c>
      <c r="P2232">
        <v>501</v>
      </c>
      <c r="Q2232">
        <v>9</v>
      </c>
      <c r="R2232">
        <v>25</v>
      </c>
      <c r="S2232">
        <v>20</v>
      </c>
      <c r="T2232">
        <v>27</v>
      </c>
      <c r="U2232">
        <v>0</v>
      </c>
      <c r="V2232">
        <v>0</v>
      </c>
      <c r="W2232">
        <v>6.073189332332209</v>
      </c>
      <c r="X2232">
        <v>112.53726376596771</v>
      </c>
      <c r="Y2232">
        <v>9.7330770912467255</v>
      </c>
      <c r="Z2232">
        <v>10.373864302423064</v>
      </c>
      <c r="AA2232">
        <v>264.26314131095393</v>
      </c>
      <c r="AB2232">
        <v>21.251389112282961</v>
      </c>
      <c r="AC2232">
        <v>0</v>
      </c>
      <c r="AD2232">
        <v>0</v>
      </c>
      <c r="AE2232">
        <v>424.2319249152066</v>
      </c>
    </row>
    <row r="2233" spans="1:31" x14ac:dyDescent="0.25">
      <c r="A2233">
        <v>2137173</v>
      </c>
      <c r="B2233">
        <v>1</v>
      </c>
      <c r="C2233" t="s">
        <v>80</v>
      </c>
      <c r="D2233" t="s">
        <v>93</v>
      </c>
      <c r="E2233" t="s">
        <v>131</v>
      </c>
      <c r="F2233" t="s">
        <v>6686</v>
      </c>
      <c r="G2233" t="s">
        <v>300</v>
      </c>
      <c r="H2233" t="s">
        <v>134</v>
      </c>
      <c r="I2233" t="s">
        <v>135</v>
      </c>
      <c r="J2233" t="s">
        <v>136</v>
      </c>
      <c r="K2233" t="s">
        <v>137</v>
      </c>
      <c r="L2233" t="s">
        <v>6687</v>
      </c>
      <c r="M2233" t="s">
        <v>6688</v>
      </c>
      <c r="N2233">
        <v>1.5275000000000001</v>
      </c>
      <c r="O2233">
        <v>0</v>
      </c>
      <c r="P2233">
        <v>9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1.8247789006170754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1.8247789006170754</v>
      </c>
    </row>
    <row r="2234" spans="1:31" x14ac:dyDescent="0.25">
      <c r="A2234">
        <v>2136858</v>
      </c>
      <c r="B2234">
        <v>1</v>
      </c>
      <c r="C2234" t="s">
        <v>80</v>
      </c>
      <c r="D2234" t="s">
        <v>103</v>
      </c>
      <c r="E2234" t="s">
        <v>196</v>
      </c>
      <c r="F2234" t="s">
        <v>6689</v>
      </c>
      <c r="G2234" t="s">
        <v>538</v>
      </c>
      <c r="H2234" t="s">
        <v>143</v>
      </c>
      <c r="I2234" t="s">
        <v>135</v>
      </c>
      <c r="J2234" t="s">
        <v>136</v>
      </c>
      <c r="K2234" t="s">
        <v>236</v>
      </c>
      <c r="L2234" t="s">
        <v>6690</v>
      </c>
      <c r="M2234" t="s">
        <v>6691</v>
      </c>
      <c r="N2234">
        <v>0.74333333300000004</v>
      </c>
      <c r="O2234">
        <v>1</v>
      </c>
      <c r="P2234">
        <v>0</v>
      </c>
      <c r="Q2234">
        <v>3</v>
      </c>
      <c r="R2234">
        <v>0</v>
      </c>
      <c r="S2234">
        <v>5</v>
      </c>
      <c r="T2234">
        <v>0</v>
      </c>
      <c r="U2234">
        <v>2</v>
      </c>
      <c r="V2234">
        <v>0</v>
      </c>
      <c r="W2234">
        <v>0.42823217592373336</v>
      </c>
      <c r="X2234">
        <v>0</v>
      </c>
      <c r="Y2234">
        <v>26.234842918302</v>
      </c>
      <c r="Z2234">
        <v>0</v>
      </c>
      <c r="AA2234">
        <v>244.60734875479611</v>
      </c>
      <c r="AB2234">
        <v>0</v>
      </c>
      <c r="AC2234">
        <v>44.846922068366837</v>
      </c>
      <c r="AD2234">
        <v>0</v>
      </c>
      <c r="AE2234">
        <v>316.11734591738866</v>
      </c>
    </row>
    <row r="2235" spans="1:31" x14ac:dyDescent="0.25">
      <c r="A2235">
        <v>2136987</v>
      </c>
      <c r="B2235">
        <v>1</v>
      </c>
      <c r="C2235" t="s">
        <v>80</v>
      </c>
      <c r="D2235" t="s">
        <v>85</v>
      </c>
      <c r="E2235" t="s">
        <v>174</v>
      </c>
      <c r="F2235" t="s">
        <v>6692</v>
      </c>
      <c r="G2235" t="s">
        <v>538</v>
      </c>
      <c r="H2235" t="s">
        <v>134</v>
      </c>
      <c r="I2235" t="s">
        <v>135</v>
      </c>
      <c r="J2235" t="s">
        <v>136</v>
      </c>
      <c r="K2235" t="s">
        <v>236</v>
      </c>
      <c r="L2235" t="s">
        <v>6693</v>
      </c>
      <c r="M2235" t="s">
        <v>6694</v>
      </c>
      <c r="N2235">
        <v>1.5</v>
      </c>
      <c r="O2235">
        <v>0</v>
      </c>
      <c r="P2235">
        <v>185</v>
      </c>
      <c r="Q2235">
        <v>0</v>
      </c>
      <c r="R2235">
        <v>0</v>
      </c>
      <c r="S2235">
        <v>0</v>
      </c>
      <c r="T2235">
        <v>9</v>
      </c>
      <c r="U2235">
        <v>0</v>
      </c>
      <c r="V2235">
        <v>0</v>
      </c>
      <c r="W2235">
        <v>0</v>
      </c>
      <c r="X2235">
        <v>60.253857984266972</v>
      </c>
      <c r="Y2235">
        <v>0</v>
      </c>
      <c r="Z2235">
        <v>0</v>
      </c>
      <c r="AA2235">
        <v>0</v>
      </c>
      <c r="AB2235">
        <v>3.1799312708380008</v>
      </c>
      <c r="AC2235">
        <v>0</v>
      </c>
      <c r="AD2235">
        <v>0</v>
      </c>
      <c r="AE2235">
        <v>63.433789255104969</v>
      </c>
    </row>
    <row r="2236" spans="1:31" x14ac:dyDescent="0.25">
      <c r="A2236">
        <v>2136795</v>
      </c>
      <c r="B2236">
        <v>1</v>
      </c>
      <c r="C2236" t="s">
        <v>81</v>
      </c>
      <c r="D2236" t="s">
        <v>112</v>
      </c>
      <c r="E2236" t="s">
        <v>196</v>
      </c>
      <c r="F2236" t="s">
        <v>6695</v>
      </c>
      <c r="G2236" t="s">
        <v>235</v>
      </c>
      <c r="H2236" t="s">
        <v>143</v>
      </c>
      <c r="I2236" t="s">
        <v>135</v>
      </c>
      <c r="J2236" t="s">
        <v>136</v>
      </c>
      <c r="K2236" t="s">
        <v>236</v>
      </c>
      <c r="L2236" t="s">
        <v>6696</v>
      </c>
      <c r="M2236" t="s">
        <v>6697</v>
      </c>
      <c r="N2236">
        <v>8.4105555550000002</v>
      </c>
      <c r="O2236">
        <v>3</v>
      </c>
      <c r="P2236">
        <v>1866</v>
      </c>
      <c r="Q2236">
        <v>105</v>
      </c>
      <c r="R2236">
        <v>338</v>
      </c>
      <c r="S2236">
        <v>27</v>
      </c>
      <c r="T2236">
        <v>153</v>
      </c>
      <c r="U2236">
        <v>2</v>
      </c>
      <c r="V2236">
        <v>0</v>
      </c>
      <c r="W2236">
        <v>10.171932937985702</v>
      </c>
      <c r="X2236">
        <v>2760.5632791962917</v>
      </c>
      <c r="Y2236">
        <v>1304.0367037887834</v>
      </c>
      <c r="Z2236">
        <v>1492.2492158255277</v>
      </c>
      <c r="AA2236">
        <v>820.63902165954175</v>
      </c>
      <c r="AB2236">
        <v>562.29923262415923</v>
      </c>
      <c r="AC2236">
        <v>1197.9715838615959</v>
      </c>
      <c r="AD2236">
        <v>0</v>
      </c>
      <c r="AE2236">
        <v>8147.930969893885</v>
      </c>
    </row>
    <row r="2237" spans="1:31" x14ac:dyDescent="0.25">
      <c r="A2237">
        <v>2136801</v>
      </c>
      <c r="B2237">
        <v>1</v>
      </c>
      <c r="C2237" t="s">
        <v>80</v>
      </c>
      <c r="D2237" t="s">
        <v>96</v>
      </c>
      <c r="E2237" t="s">
        <v>140</v>
      </c>
      <c r="F2237" t="s">
        <v>6698</v>
      </c>
      <c r="G2237" t="s">
        <v>235</v>
      </c>
      <c r="H2237" t="s">
        <v>143</v>
      </c>
      <c r="I2237" t="s">
        <v>135</v>
      </c>
      <c r="J2237" t="s">
        <v>136</v>
      </c>
      <c r="K2237" t="s">
        <v>236</v>
      </c>
      <c r="L2237" t="s">
        <v>6699</v>
      </c>
      <c r="M2237" t="s">
        <v>6700</v>
      </c>
      <c r="N2237">
        <v>3.949166666</v>
      </c>
      <c r="O2237">
        <v>2</v>
      </c>
      <c r="P2237">
        <v>1564</v>
      </c>
      <c r="Q2237">
        <v>0</v>
      </c>
      <c r="R2237">
        <v>1</v>
      </c>
      <c r="S2237">
        <v>4</v>
      </c>
      <c r="T2237">
        <v>70</v>
      </c>
      <c r="U2237">
        <v>0</v>
      </c>
      <c r="V2237">
        <v>0</v>
      </c>
      <c r="W2237">
        <v>196.2915985762514</v>
      </c>
      <c r="X2237">
        <v>1517.4875131364386</v>
      </c>
      <c r="Y2237">
        <v>0</v>
      </c>
      <c r="Z2237">
        <v>0.76384654141868347</v>
      </c>
      <c r="AA2237">
        <v>160.52533727679941</v>
      </c>
      <c r="AB2237">
        <v>259.19601788944254</v>
      </c>
      <c r="AC2237">
        <v>0</v>
      </c>
      <c r="AD2237">
        <v>0</v>
      </c>
      <c r="AE2237">
        <v>2134.2643134203504</v>
      </c>
    </row>
    <row r="2238" spans="1:31" x14ac:dyDescent="0.25">
      <c r="A2238">
        <v>2137133</v>
      </c>
      <c r="B2238">
        <v>1</v>
      </c>
      <c r="C2238" t="s">
        <v>80</v>
      </c>
      <c r="D2238" t="s">
        <v>101</v>
      </c>
      <c r="E2238" t="s">
        <v>146</v>
      </c>
      <c r="F2238" t="s">
        <v>6701</v>
      </c>
      <c r="G2238" t="s">
        <v>411</v>
      </c>
      <c r="H2238" t="s">
        <v>143</v>
      </c>
      <c r="I2238" t="s">
        <v>135</v>
      </c>
      <c r="J2238" t="s">
        <v>136</v>
      </c>
      <c r="K2238" t="s">
        <v>137</v>
      </c>
      <c r="L2238" t="s">
        <v>6702</v>
      </c>
      <c r="M2238" t="s">
        <v>6703</v>
      </c>
      <c r="N2238">
        <v>3.7208333329999999</v>
      </c>
      <c r="O2238">
        <v>0</v>
      </c>
      <c r="P2238">
        <v>280</v>
      </c>
      <c r="Q2238">
        <v>0</v>
      </c>
      <c r="R2238">
        <v>1</v>
      </c>
      <c r="S2238">
        <v>0</v>
      </c>
      <c r="T2238">
        <v>53</v>
      </c>
      <c r="U2238">
        <v>0</v>
      </c>
      <c r="V2238">
        <v>0</v>
      </c>
      <c r="W2238">
        <v>0</v>
      </c>
      <c r="X2238">
        <v>287.96832255877939</v>
      </c>
      <c r="Y2238">
        <v>0</v>
      </c>
      <c r="Z2238">
        <v>0.32428038792300001</v>
      </c>
      <c r="AA2238">
        <v>0</v>
      </c>
      <c r="AB2238">
        <v>213.53828598729564</v>
      </c>
      <c r="AC2238">
        <v>0</v>
      </c>
      <c r="AD2238">
        <v>0</v>
      </c>
      <c r="AE2238">
        <v>501.83088893399804</v>
      </c>
    </row>
    <row r="2239" spans="1:31" x14ac:dyDescent="0.25">
      <c r="A2239">
        <v>2137179</v>
      </c>
      <c r="B2239">
        <v>1</v>
      </c>
      <c r="C2239" t="s">
        <v>80</v>
      </c>
      <c r="D2239" t="s">
        <v>89</v>
      </c>
      <c r="E2239" t="s">
        <v>206</v>
      </c>
      <c r="F2239" t="s">
        <v>6704</v>
      </c>
      <c r="G2239" t="s">
        <v>183</v>
      </c>
      <c r="H2239" t="s">
        <v>134</v>
      </c>
      <c r="I2239" t="s">
        <v>135</v>
      </c>
      <c r="J2239" t="s">
        <v>136</v>
      </c>
      <c r="K2239" t="s">
        <v>137</v>
      </c>
      <c r="L2239" t="s">
        <v>6705</v>
      </c>
      <c r="M2239" t="s">
        <v>6706</v>
      </c>
      <c r="N2239">
        <v>6.4727777770000001</v>
      </c>
      <c r="O2239">
        <v>0</v>
      </c>
      <c r="P2239">
        <v>18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68.709746623576137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68.709746623576137</v>
      </c>
    </row>
    <row r="2240" spans="1:31" x14ac:dyDescent="0.25">
      <c r="A2240">
        <v>2137156</v>
      </c>
      <c r="B2240">
        <v>1</v>
      </c>
      <c r="C2240" t="s">
        <v>80</v>
      </c>
      <c r="D2240" t="s">
        <v>108</v>
      </c>
      <c r="E2240" t="s">
        <v>174</v>
      </c>
      <c r="F2240" t="s">
        <v>6707</v>
      </c>
      <c r="G2240" t="s">
        <v>183</v>
      </c>
      <c r="H2240" t="s">
        <v>134</v>
      </c>
      <c r="I2240" t="s">
        <v>135</v>
      </c>
      <c r="J2240" t="s">
        <v>136</v>
      </c>
      <c r="K2240" t="s">
        <v>137</v>
      </c>
      <c r="L2240" t="s">
        <v>6708</v>
      </c>
      <c r="M2240" t="s">
        <v>6709</v>
      </c>
      <c r="N2240">
        <v>2.9108333329999998</v>
      </c>
      <c r="O2240">
        <v>0</v>
      </c>
      <c r="P2240">
        <v>35</v>
      </c>
      <c r="Q2240">
        <v>0</v>
      </c>
      <c r="R2240">
        <v>23</v>
      </c>
      <c r="S2240">
        <v>0</v>
      </c>
      <c r="T2240">
        <v>14</v>
      </c>
      <c r="U2240">
        <v>0</v>
      </c>
      <c r="V2240">
        <v>0</v>
      </c>
      <c r="W2240">
        <v>0</v>
      </c>
      <c r="X2240">
        <v>19.241823350630092</v>
      </c>
      <c r="Y2240">
        <v>0</v>
      </c>
      <c r="Z2240">
        <v>7.0785809641114383</v>
      </c>
      <c r="AA2240">
        <v>0</v>
      </c>
      <c r="AB2240">
        <v>28.354705902826868</v>
      </c>
      <c r="AC2240">
        <v>0</v>
      </c>
      <c r="AD2240">
        <v>0</v>
      </c>
      <c r="AE2240">
        <v>54.675110217568403</v>
      </c>
    </row>
    <row r="2241" spans="1:31" x14ac:dyDescent="0.25">
      <c r="A2241">
        <v>2136807</v>
      </c>
      <c r="B2241">
        <v>1</v>
      </c>
      <c r="C2241" t="s">
        <v>80</v>
      </c>
      <c r="D2241" t="s">
        <v>92</v>
      </c>
      <c r="E2241" t="s">
        <v>140</v>
      </c>
      <c r="F2241" t="s">
        <v>6710</v>
      </c>
      <c r="G2241" t="s">
        <v>235</v>
      </c>
      <c r="H2241" t="s">
        <v>143</v>
      </c>
      <c r="I2241" t="s">
        <v>135</v>
      </c>
      <c r="J2241" t="s">
        <v>136</v>
      </c>
      <c r="K2241" t="s">
        <v>236</v>
      </c>
      <c r="L2241" t="s">
        <v>6711</v>
      </c>
      <c r="M2241" t="s">
        <v>6712</v>
      </c>
      <c r="N2241">
        <v>3.5175000000000001</v>
      </c>
      <c r="O2241">
        <v>1</v>
      </c>
      <c r="P2241">
        <v>2752</v>
      </c>
      <c r="Q2241">
        <v>0</v>
      </c>
      <c r="R2241">
        <v>294</v>
      </c>
      <c r="S2241">
        <v>10</v>
      </c>
      <c r="T2241">
        <v>277</v>
      </c>
      <c r="U2241">
        <v>1</v>
      </c>
      <c r="V2241">
        <v>0</v>
      </c>
      <c r="W2241">
        <v>0</v>
      </c>
      <c r="X2241">
        <v>2283.4709932540709</v>
      </c>
      <c r="Y2241">
        <v>0</v>
      </c>
      <c r="Z2241">
        <v>361.10100629173166</v>
      </c>
      <c r="AA2241">
        <v>734.75164737356783</v>
      </c>
      <c r="AB2241">
        <v>2544.2308855911733</v>
      </c>
      <c r="AC2241">
        <v>1.695772307845</v>
      </c>
      <c r="AD2241">
        <v>0</v>
      </c>
      <c r="AE2241">
        <v>5925.250304818388</v>
      </c>
    </row>
    <row r="2242" spans="1:31" x14ac:dyDescent="0.25">
      <c r="A2242">
        <v>2137202</v>
      </c>
      <c r="B2242">
        <v>1</v>
      </c>
      <c r="C2242" t="s">
        <v>81</v>
      </c>
      <c r="D2242" t="s">
        <v>112</v>
      </c>
      <c r="E2242" t="s">
        <v>140</v>
      </c>
      <c r="F2242" t="s">
        <v>6713</v>
      </c>
      <c r="G2242" t="s">
        <v>142</v>
      </c>
      <c r="H2242" t="s">
        <v>143</v>
      </c>
      <c r="I2242" t="s">
        <v>135</v>
      </c>
      <c r="J2242" t="s">
        <v>136</v>
      </c>
      <c r="K2242" t="s">
        <v>137</v>
      </c>
      <c r="L2242" t="s">
        <v>6714</v>
      </c>
      <c r="M2242" t="s">
        <v>6715</v>
      </c>
      <c r="N2242">
        <v>0.90722222200000002</v>
      </c>
      <c r="O2242">
        <v>3</v>
      </c>
      <c r="P2242">
        <v>0</v>
      </c>
      <c r="Q2242">
        <v>24</v>
      </c>
      <c r="R2242">
        <v>10</v>
      </c>
      <c r="S2242">
        <v>5</v>
      </c>
      <c r="T2242">
        <v>1</v>
      </c>
      <c r="U2242">
        <v>3</v>
      </c>
      <c r="V2242">
        <v>0</v>
      </c>
      <c r="W2242">
        <v>3.2677652987627743</v>
      </c>
      <c r="X2242">
        <v>0</v>
      </c>
      <c r="Y2242">
        <v>27.288676458922041</v>
      </c>
      <c r="Z2242">
        <v>10.125795235590116</v>
      </c>
      <c r="AA2242">
        <v>16.9897231437354</v>
      </c>
      <c r="AB2242">
        <v>0.29956787130754164</v>
      </c>
      <c r="AC2242">
        <v>149.74269941233649</v>
      </c>
      <c r="AD2242">
        <v>0</v>
      </c>
      <c r="AE2242">
        <v>207.71422742065437</v>
      </c>
    </row>
    <row r="2243" spans="1:31" x14ac:dyDescent="0.25">
      <c r="A2243">
        <v>2137010</v>
      </c>
      <c r="B2243">
        <v>1</v>
      </c>
      <c r="C2243" t="s">
        <v>80</v>
      </c>
      <c r="D2243" t="s">
        <v>110</v>
      </c>
      <c r="E2243" t="s">
        <v>146</v>
      </c>
      <c r="F2243" t="s">
        <v>6716</v>
      </c>
      <c r="G2243" t="s">
        <v>3244</v>
      </c>
      <c r="H2243" t="s">
        <v>143</v>
      </c>
      <c r="I2243" t="s">
        <v>135</v>
      </c>
      <c r="J2243" t="s">
        <v>136</v>
      </c>
      <c r="K2243" t="s">
        <v>137</v>
      </c>
      <c r="L2243" t="s">
        <v>6717</v>
      </c>
      <c r="M2243" t="s">
        <v>6718</v>
      </c>
      <c r="N2243">
        <v>0.587777777</v>
      </c>
      <c r="O2243">
        <v>0</v>
      </c>
      <c r="P2243">
        <v>2371</v>
      </c>
      <c r="Q2243">
        <v>0</v>
      </c>
      <c r="R2243">
        <v>0</v>
      </c>
      <c r="S2243">
        <v>0</v>
      </c>
      <c r="T2243">
        <v>154</v>
      </c>
      <c r="U2243">
        <v>0</v>
      </c>
      <c r="V2243">
        <v>0</v>
      </c>
      <c r="W2243">
        <v>0</v>
      </c>
      <c r="X2243">
        <v>324.85331852708362</v>
      </c>
      <c r="Y2243">
        <v>0</v>
      </c>
      <c r="Z2243">
        <v>0</v>
      </c>
      <c r="AA2243">
        <v>0</v>
      </c>
      <c r="AB2243">
        <v>68.484249248139676</v>
      </c>
      <c r="AC2243">
        <v>0</v>
      </c>
      <c r="AD2243">
        <v>0</v>
      </c>
      <c r="AE2243">
        <v>393.33756777522331</v>
      </c>
    </row>
    <row r="2244" spans="1:31" x14ac:dyDescent="0.25">
      <c r="A2244">
        <v>2136761</v>
      </c>
      <c r="B2244">
        <v>1</v>
      </c>
      <c r="C2244" t="s">
        <v>80</v>
      </c>
      <c r="D2244" t="s">
        <v>100</v>
      </c>
      <c r="E2244" t="s">
        <v>140</v>
      </c>
      <c r="F2244" t="s">
        <v>6719</v>
      </c>
      <c r="G2244" t="s">
        <v>142</v>
      </c>
      <c r="H2244" t="s">
        <v>143</v>
      </c>
      <c r="I2244" t="s">
        <v>135</v>
      </c>
      <c r="J2244" t="s">
        <v>136</v>
      </c>
      <c r="K2244" t="s">
        <v>137</v>
      </c>
      <c r="L2244" t="s">
        <v>6720</v>
      </c>
      <c r="M2244" t="s">
        <v>6721</v>
      </c>
      <c r="N2244">
        <v>1.470555555</v>
      </c>
      <c r="O2244">
        <v>1</v>
      </c>
      <c r="P2244">
        <v>14</v>
      </c>
      <c r="Q2244">
        <v>1</v>
      </c>
      <c r="R2244">
        <v>25</v>
      </c>
      <c r="S2244">
        <v>3</v>
      </c>
      <c r="T2244">
        <v>3</v>
      </c>
      <c r="U2244">
        <v>1</v>
      </c>
      <c r="V2244">
        <v>0</v>
      </c>
      <c r="W2244">
        <v>25.434278940431401</v>
      </c>
      <c r="X2244">
        <v>6.8245000435344325</v>
      </c>
      <c r="Y2244">
        <v>4.9979567974162507</v>
      </c>
      <c r="Z2244">
        <v>20.919099961816627</v>
      </c>
      <c r="AA2244">
        <v>15.156386877674901</v>
      </c>
      <c r="AB2244">
        <v>14.411932952817516</v>
      </c>
      <c r="AC2244">
        <v>20.479463112716665</v>
      </c>
      <c r="AD2244">
        <v>0</v>
      </c>
      <c r="AE2244">
        <v>108.2236186864078</v>
      </c>
    </row>
    <row r="2245" spans="1:31" x14ac:dyDescent="0.25">
      <c r="A2245">
        <v>2136724</v>
      </c>
      <c r="B2245">
        <v>1</v>
      </c>
      <c r="C2245" t="s">
        <v>80</v>
      </c>
      <c r="D2245" t="s">
        <v>92</v>
      </c>
      <c r="E2245" t="s">
        <v>131</v>
      </c>
      <c r="F2245" t="s">
        <v>6722</v>
      </c>
      <c r="G2245" t="s">
        <v>231</v>
      </c>
      <c r="H2245" t="s">
        <v>134</v>
      </c>
      <c r="I2245" t="s">
        <v>135</v>
      </c>
      <c r="J2245" t="s">
        <v>136</v>
      </c>
      <c r="K2245" t="s">
        <v>137</v>
      </c>
      <c r="L2245" t="s">
        <v>6723</v>
      </c>
      <c r="M2245" t="s">
        <v>6724</v>
      </c>
      <c r="N2245">
        <v>0.696111111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1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0.36061181706036671</v>
      </c>
      <c r="AC2245">
        <v>0</v>
      </c>
      <c r="AD2245">
        <v>0</v>
      </c>
      <c r="AE2245">
        <v>0.36061181706036671</v>
      </c>
    </row>
    <row r="2246" spans="1:31" x14ac:dyDescent="0.25">
      <c r="A2246">
        <v>2137116</v>
      </c>
      <c r="B2246">
        <v>1</v>
      </c>
      <c r="C2246" t="s">
        <v>80</v>
      </c>
      <c r="D2246" t="s">
        <v>95</v>
      </c>
      <c r="E2246" t="s">
        <v>146</v>
      </c>
      <c r="F2246" t="s">
        <v>6725</v>
      </c>
      <c r="G2246" t="s">
        <v>167</v>
      </c>
      <c r="H2246" t="s">
        <v>143</v>
      </c>
      <c r="I2246" t="s">
        <v>135</v>
      </c>
      <c r="J2246" t="s">
        <v>136</v>
      </c>
      <c r="K2246" t="s">
        <v>137</v>
      </c>
      <c r="L2246" t="s">
        <v>6726</v>
      </c>
      <c r="M2246" t="s">
        <v>6727</v>
      </c>
      <c r="N2246">
        <v>0.59083333299999996</v>
      </c>
      <c r="O2246">
        <v>1</v>
      </c>
      <c r="P2246">
        <v>554</v>
      </c>
      <c r="Q2246">
        <v>0</v>
      </c>
      <c r="R2246">
        <v>1</v>
      </c>
      <c r="S2246">
        <v>3</v>
      </c>
      <c r="T2246">
        <v>53</v>
      </c>
      <c r="U2246">
        <v>0</v>
      </c>
      <c r="V2246">
        <v>0</v>
      </c>
      <c r="W2246">
        <v>0.91882292440405011</v>
      </c>
      <c r="X2246">
        <v>75.73843020102403</v>
      </c>
      <c r="Y2246">
        <v>0</v>
      </c>
      <c r="Z2246">
        <v>9.6683571989999995E-4</v>
      </c>
      <c r="AA2246">
        <v>6.8504631803272504</v>
      </c>
      <c r="AB2246">
        <v>29.690392913072507</v>
      </c>
      <c r="AC2246">
        <v>0</v>
      </c>
      <c r="AD2246">
        <v>0</v>
      </c>
      <c r="AE2246">
        <v>113.19907605454773</v>
      </c>
    </row>
    <row r="2247" spans="1:31" x14ac:dyDescent="0.25">
      <c r="A2247">
        <v>2136870</v>
      </c>
      <c r="B2247">
        <v>1</v>
      </c>
      <c r="C2247" t="s">
        <v>80</v>
      </c>
      <c r="D2247" t="s">
        <v>93</v>
      </c>
      <c r="E2247" t="s">
        <v>131</v>
      </c>
      <c r="F2247" t="s">
        <v>6728</v>
      </c>
      <c r="G2247" t="s">
        <v>133</v>
      </c>
      <c r="H2247" t="s">
        <v>134</v>
      </c>
      <c r="I2247" t="s">
        <v>135</v>
      </c>
      <c r="J2247" t="s">
        <v>136</v>
      </c>
      <c r="K2247" t="s">
        <v>137</v>
      </c>
      <c r="L2247" t="s">
        <v>6729</v>
      </c>
      <c r="M2247" t="s">
        <v>6730</v>
      </c>
      <c r="N2247">
        <v>5.7919444440000003</v>
      </c>
      <c r="O2247">
        <v>0</v>
      </c>
      <c r="P2247">
        <v>3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2.7340344088371253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2.7340344088371253</v>
      </c>
    </row>
    <row r="2248" spans="1:31" x14ac:dyDescent="0.25">
      <c r="A2248">
        <v>2137196</v>
      </c>
      <c r="B2248">
        <v>1</v>
      </c>
      <c r="C2248" t="s">
        <v>80</v>
      </c>
      <c r="D2248" t="s">
        <v>83</v>
      </c>
      <c r="E2248" t="s">
        <v>131</v>
      </c>
      <c r="F2248" t="s">
        <v>6731</v>
      </c>
      <c r="G2248" t="s">
        <v>231</v>
      </c>
      <c r="H2248" t="s">
        <v>134</v>
      </c>
      <c r="I2248" t="s">
        <v>135</v>
      </c>
      <c r="J2248" t="s">
        <v>136</v>
      </c>
      <c r="K2248" t="s">
        <v>137</v>
      </c>
      <c r="L2248" t="s">
        <v>6732</v>
      </c>
      <c r="M2248" t="s">
        <v>6733</v>
      </c>
      <c r="N2248">
        <v>1.112777777</v>
      </c>
      <c r="O2248">
        <v>0</v>
      </c>
      <c r="P2248">
        <v>18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5.6084279029458326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5.6084279029458326</v>
      </c>
    </row>
    <row r="2249" spans="1:31" x14ac:dyDescent="0.25">
      <c r="A2249">
        <v>2137053</v>
      </c>
      <c r="B2249">
        <v>1</v>
      </c>
      <c r="C2249" t="s">
        <v>80</v>
      </c>
      <c r="D2249" t="s">
        <v>88</v>
      </c>
      <c r="E2249" t="s">
        <v>131</v>
      </c>
      <c r="F2249" t="s">
        <v>6734</v>
      </c>
      <c r="G2249" t="s">
        <v>231</v>
      </c>
      <c r="H2249" t="s">
        <v>134</v>
      </c>
      <c r="I2249" t="s">
        <v>135</v>
      </c>
      <c r="J2249" t="s">
        <v>136</v>
      </c>
      <c r="K2249" t="s">
        <v>137</v>
      </c>
      <c r="L2249" t="s">
        <v>6735</v>
      </c>
      <c r="M2249" t="s">
        <v>6736</v>
      </c>
      <c r="N2249">
        <v>1.9130555549999999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1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9.5423364064525007E-2</v>
      </c>
      <c r="AC2249">
        <v>0</v>
      </c>
      <c r="AD2249">
        <v>0</v>
      </c>
      <c r="AE2249">
        <v>9.5423364064525007E-2</v>
      </c>
    </row>
    <row r="2250" spans="1:31" x14ac:dyDescent="0.25">
      <c r="A2250">
        <v>2136884</v>
      </c>
      <c r="B2250">
        <v>1</v>
      </c>
      <c r="C2250" t="s">
        <v>80</v>
      </c>
      <c r="D2250" t="s">
        <v>103</v>
      </c>
      <c r="E2250" t="s">
        <v>196</v>
      </c>
      <c r="F2250" t="s">
        <v>6514</v>
      </c>
      <c r="G2250" t="s">
        <v>538</v>
      </c>
      <c r="H2250" t="s">
        <v>143</v>
      </c>
      <c r="I2250" t="s">
        <v>135</v>
      </c>
      <c r="J2250" t="s">
        <v>136</v>
      </c>
      <c r="K2250" t="s">
        <v>236</v>
      </c>
      <c r="L2250" t="s">
        <v>6737</v>
      </c>
      <c r="M2250" t="s">
        <v>6738</v>
      </c>
      <c r="N2250">
        <v>5.7663397219999997</v>
      </c>
      <c r="O2250">
        <v>1</v>
      </c>
      <c r="P2250">
        <v>0</v>
      </c>
      <c r="Q2250">
        <v>3</v>
      </c>
      <c r="R2250">
        <v>0</v>
      </c>
      <c r="S2250">
        <v>5</v>
      </c>
      <c r="T2250">
        <v>0</v>
      </c>
      <c r="U2250">
        <v>2</v>
      </c>
      <c r="V2250">
        <v>0</v>
      </c>
      <c r="W2250">
        <v>3.1684440009612</v>
      </c>
      <c r="X2250">
        <v>0</v>
      </c>
      <c r="Y2250">
        <v>202.29502289676856</v>
      </c>
      <c r="Z2250">
        <v>0</v>
      </c>
      <c r="AA2250">
        <v>1834.3854831243232</v>
      </c>
      <c r="AB2250">
        <v>0</v>
      </c>
      <c r="AC2250">
        <v>327.53162430129515</v>
      </c>
      <c r="AD2250">
        <v>0</v>
      </c>
      <c r="AE2250">
        <v>2367.3805743233484</v>
      </c>
    </row>
    <row r="2251" spans="1:31" x14ac:dyDescent="0.25">
      <c r="A2251">
        <v>2136904</v>
      </c>
      <c r="B2251">
        <v>1</v>
      </c>
      <c r="C2251" t="s">
        <v>80</v>
      </c>
      <c r="D2251" t="s">
        <v>105</v>
      </c>
      <c r="E2251" t="s">
        <v>196</v>
      </c>
      <c r="F2251" t="s">
        <v>2070</v>
      </c>
      <c r="G2251" t="s">
        <v>538</v>
      </c>
      <c r="H2251" t="s">
        <v>143</v>
      </c>
      <c r="I2251" t="s">
        <v>135</v>
      </c>
      <c r="J2251" t="s">
        <v>136</v>
      </c>
      <c r="K2251" t="s">
        <v>236</v>
      </c>
      <c r="L2251" t="s">
        <v>6739</v>
      </c>
      <c r="M2251" t="s">
        <v>6740</v>
      </c>
      <c r="N2251">
        <v>0.899801666</v>
      </c>
      <c r="O2251">
        <v>1</v>
      </c>
      <c r="P2251">
        <v>94</v>
      </c>
      <c r="Q2251">
        <v>5</v>
      </c>
      <c r="R2251">
        <v>4</v>
      </c>
      <c r="S2251">
        <v>12</v>
      </c>
      <c r="T2251">
        <v>8</v>
      </c>
      <c r="U2251">
        <v>1</v>
      </c>
      <c r="V2251">
        <v>0</v>
      </c>
      <c r="W2251">
        <v>0.17487320817879998</v>
      </c>
      <c r="X2251">
        <v>19.010788371583853</v>
      </c>
      <c r="Y2251">
        <v>3.3279050008858504</v>
      </c>
      <c r="Z2251">
        <v>1.231743728404775</v>
      </c>
      <c r="AA2251">
        <v>78.458433763713856</v>
      </c>
      <c r="AB2251">
        <v>27.33458339974899</v>
      </c>
      <c r="AC2251">
        <v>54.935923705201006</v>
      </c>
      <c r="AD2251">
        <v>0</v>
      </c>
      <c r="AE2251">
        <v>184.47425117771712</v>
      </c>
    </row>
    <row r="2252" spans="1:31" x14ac:dyDescent="0.25">
      <c r="A2252">
        <v>2137096</v>
      </c>
      <c r="B2252">
        <v>1</v>
      </c>
      <c r="C2252" t="s">
        <v>81</v>
      </c>
      <c r="D2252" t="s">
        <v>112</v>
      </c>
      <c r="E2252" t="s">
        <v>131</v>
      </c>
      <c r="F2252" t="s">
        <v>6741</v>
      </c>
      <c r="G2252" t="s">
        <v>152</v>
      </c>
      <c r="H2252" t="s">
        <v>134</v>
      </c>
      <c r="I2252" t="s">
        <v>135</v>
      </c>
      <c r="J2252" t="s">
        <v>136</v>
      </c>
      <c r="K2252" t="s">
        <v>137</v>
      </c>
      <c r="L2252" t="s">
        <v>6742</v>
      </c>
      <c r="M2252" t="s">
        <v>6743</v>
      </c>
      <c r="N2252">
        <v>0.57722222199999995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1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0.26244280793033337</v>
      </c>
      <c r="AC2252">
        <v>0</v>
      </c>
      <c r="AD2252">
        <v>0</v>
      </c>
      <c r="AE2252">
        <v>0.26244280793033337</v>
      </c>
    </row>
    <row r="2253" spans="1:31" x14ac:dyDescent="0.25">
      <c r="A2253">
        <v>2136847</v>
      </c>
      <c r="B2253">
        <v>1</v>
      </c>
      <c r="C2253" t="s">
        <v>80</v>
      </c>
      <c r="D2253" t="s">
        <v>95</v>
      </c>
      <c r="E2253" t="s">
        <v>140</v>
      </c>
      <c r="F2253" t="s">
        <v>6744</v>
      </c>
      <c r="G2253" t="s">
        <v>142</v>
      </c>
      <c r="H2253" t="s">
        <v>143</v>
      </c>
      <c r="I2253" t="s">
        <v>135</v>
      </c>
      <c r="J2253" t="s">
        <v>136</v>
      </c>
      <c r="K2253" t="s">
        <v>137</v>
      </c>
      <c r="L2253" t="s">
        <v>6745</v>
      </c>
      <c r="M2253" t="s">
        <v>6746</v>
      </c>
      <c r="N2253">
        <v>0.31555555499999999</v>
      </c>
      <c r="O2253">
        <v>1</v>
      </c>
      <c r="P2253">
        <v>1567</v>
      </c>
      <c r="Q2253">
        <v>3</v>
      </c>
      <c r="R2253">
        <v>0</v>
      </c>
      <c r="S2253">
        <v>6</v>
      </c>
      <c r="T2253">
        <v>90</v>
      </c>
      <c r="U2253">
        <v>0</v>
      </c>
      <c r="V2253">
        <v>0</v>
      </c>
      <c r="W2253">
        <v>0.14001441980306667</v>
      </c>
      <c r="X2253">
        <v>130.64508116721797</v>
      </c>
      <c r="Y2253">
        <v>1.1602464721679999</v>
      </c>
      <c r="Z2253">
        <v>0</v>
      </c>
      <c r="AA2253">
        <v>69.950503174195461</v>
      </c>
      <c r="AB2253">
        <v>59.770958372759836</v>
      </c>
      <c r="AC2253">
        <v>0</v>
      </c>
      <c r="AD2253">
        <v>0</v>
      </c>
      <c r="AE2253">
        <v>261.66680360614436</v>
      </c>
    </row>
    <row r="2254" spans="1:31" x14ac:dyDescent="0.25">
      <c r="A2254">
        <v>2136990</v>
      </c>
      <c r="B2254">
        <v>1</v>
      </c>
      <c r="C2254" t="s">
        <v>80</v>
      </c>
      <c r="D2254" t="s">
        <v>95</v>
      </c>
      <c r="E2254" t="s">
        <v>224</v>
      </c>
      <c r="F2254" t="s">
        <v>6747</v>
      </c>
      <c r="G2254" t="s">
        <v>142</v>
      </c>
      <c r="H2254" t="s">
        <v>143</v>
      </c>
      <c r="I2254" t="s">
        <v>135</v>
      </c>
      <c r="J2254" t="s">
        <v>136</v>
      </c>
      <c r="K2254" t="s">
        <v>137</v>
      </c>
      <c r="L2254" t="s">
        <v>6748</v>
      </c>
      <c r="M2254" t="s">
        <v>6749</v>
      </c>
      <c r="N2254">
        <v>0.255</v>
      </c>
      <c r="O2254">
        <v>1</v>
      </c>
      <c r="P2254">
        <v>10771</v>
      </c>
      <c r="Q2254">
        <v>3</v>
      </c>
      <c r="R2254">
        <v>1</v>
      </c>
      <c r="S2254">
        <v>15</v>
      </c>
      <c r="T2254">
        <v>1141</v>
      </c>
      <c r="U2254">
        <v>0</v>
      </c>
      <c r="V2254">
        <v>0</v>
      </c>
      <c r="W2254">
        <v>0.10740630421755001</v>
      </c>
      <c r="X2254">
        <v>543.98644736220126</v>
      </c>
      <c r="Y2254">
        <v>0.92873219428709997</v>
      </c>
      <c r="Z2254">
        <v>3.3232598753400004E-2</v>
      </c>
      <c r="AA2254">
        <v>152.0989271596053</v>
      </c>
      <c r="AB2254">
        <v>346.12525587377291</v>
      </c>
      <c r="AC2254">
        <v>0</v>
      </c>
      <c r="AD2254">
        <v>0</v>
      </c>
      <c r="AE2254">
        <v>1043.2800014928375</v>
      </c>
    </row>
    <row r="2255" spans="1:31" x14ac:dyDescent="0.25">
      <c r="A2255">
        <v>2136947</v>
      </c>
      <c r="B2255">
        <v>1</v>
      </c>
      <c r="C2255" t="s">
        <v>80</v>
      </c>
      <c r="D2255" t="s">
        <v>90</v>
      </c>
      <c r="E2255" t="s">
        <v>131</v>
      </c>
      <c r="F2255" t="s">
        <v>6750</v>
      </c>
      <c r="G2255" t="s">
        <v>152</v>
      </c>
      <c r="H2255" t="s">
        <v>134</v>
      </c>
      <c r="I2255" t="s">
        <v>135</v>
      </c>
      <c r="J2255" t="s">
        <v>136</v>
      </c>
      <c r="K2255" t="s">
        <v>137</v>
      </c>
      <c r="L2255" t="s">
        <v>6751</v>
      </c>
      <c r="M2255" t="s">
        <v>6752</v>
      </c>
      <c r="N2255">
        <v>3.5452777769999999</v>
      </c>
      <c r="O2255">
        <v>0</v>
      </c>
      <c r="P2255">
        <v>5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3.6963057649850009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3.6963057649850009</v>
      </c>
    </row>
    <row r="2256" spans="1:31" x14ac:dyDescent="0.25">
      <c r="A2256">
        <v>2137139</v>
      </c>
      <c r="B2256">
        <v>1</v>
      </c>
      <c r="C2256" t="s">
        <v>80</v>
      </c>
      <c r="D2256" t="s">
        <v>100</v>
      </c>
      <c r="E2256" t="s">
        <v>131</v>
      </c>
      <c r="F2256" t="s">
        <v>6753</v>
      </c>
      <c r="G2256" t="s">
        <v>133</v>
      </c>
      <c r="H2256" t="s">
        <v>134</v>
      </c>
      <c r="I2256" t="s">
        <v>135</v>
      </c>
      <c r="J2256" t="s">
        <v>136</v>
      </c>
      <c r="K2256" t="s">
        <v>137</v>
      </c>
      <c r="L2256" t="s">
        <v>6754</v>
      </c>
      <c r="M2256" t="s">
        <v>6755</v>
      </c>
      <c r="N2256">
        <v>1.778611111</v>
      </c>
      <c r="O2256">
        <v>0</v>
      </c>
      <c r="P2256">
        <v>1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0.14148262861350003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0.14148262861350003</v>
      </c>
    </row>
    <row r="2257" spans="1:31" x14ac:dyDescent="0.25">
      <c r="A2257">
        <v>2137182</v>
      </c>
      <c r="B2257">
        <v>1</v>
      </c>
      <c r="C2257" t="s">
        <v>81</v>
      </c>
      <c r="D2257" t="s">
        <v>127</v>
      </c>
      <c r="E2257" t="s">
        <v>174</v>
      </c>
      <c r="F2257" t="s">
        <v>6756</v>
      </c>
      <c r="G2257" t="s">
        <v>187</v>
      </c>
      <c r="H2257" t="s">
        <v>134</v>
      </c>
      <c r="I2257" t="s">
        <v>135</v>
      </c>
      <c r="J2257" t="s">
        <v>136</v>
      </c>
      <c r="K2257" t="s">
        <v>137</v>
      </c>
      <c r="L2257" t="s">
        <v>6757</v>
      </c>
      <c r="M2257" t="s">
        <v>6758</v>
      </c>
      <c r="N2257">
        <v>4.5272222219999998</v>
      </c>
      <c r="O2257">
        <v>0</v>
      </c>
      <c r="P2257">
        <v>36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36.346640918660832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36.346640918660832</v>
      </c>
    </row>
    <row r="2258" spans="1:31" x14ac:dyDescent="0.25">
      <c r="A2258">
        <v>2137136</v>
      </c>
      <c r="B2258">
        <v>1</v>
      </c>
      <c r="C2258" t="s">
        <v>80</v>
      </c>
      <c r="D2258" t="s">
        <v>103</v>
      </c>
      <c r="E2258" t="s">
        <v>140</v>
      </c>
      <c r="F2258" t="s">
        <v>6759</v>
      </c>
      <c r="G2258" t="s">
        <v>226</v>
      </c>
      <c r="H2258" t="s">
        <v>143</v>
      </c>
      <c r="I2258" t="s">
        <v>135</v>
      </c>
      <c r="J2258" t="s">
        <v>136</v>
      </c>
      <c r="K2258" t="s">
        <v>137</v>
      </c>
      <c r="L2258" t="s">
        <v>6760</v>
      </c>
      <c r="M2258" t="s">
        <v>6761</v>
      </c>
      <c r="N2258">
        <v>0.83861111099999996</v>
      </c>
      <c r="O2258">
        <v>4</v>
      </c>
      <c r="P2258">
        <v>362</v>
      </c>
      <c r="Q2258">
        <v>57</v>
      </c>
      <c r="R2258">
        <v>67</v>
      </c>
      <c r="S2258">
        <v>11</v>
      </c>
      <c r="T2258">
        <v>42</v>
      </c>
      <c r="U2258">
        <v>1</v>
      </c>
      <c r="V2258">
        <v>0</v>
      </c>
      <c r="W2258">
        <v>1.4851382693720501</v>
      </c>
      <c r="X2258">
        <v>77.905451591468463</v>
      </c>
      <c r="Y2258">
        <v>68.413403210014636</v>
      </c>
      <c r="Z2258">
        <v>61.388687827991781</v>
      </c>
      <c r="AA2258">
        <v>85.05649689106464</v>
      </c>
      <c r="AB2258">
        <v>30.006645222285172</v>
      </c>
      <c r="AC2258">
        <v>88.625173236321473</v>
      </c>
      <c r="AD2258">
        <v>0</v>
      </c>
      <c r="AE2258">
        <v>412.88099624851822</v>
      </c>
    </row>
    <row r="2259" spans="1:31" x14ac:dyDescent="0.25">
      <c r="A2259">
        <v>2136804</v>
      </c>
      <c r="B2259">
        <v>1</v>
      </c>
      <c r="C2259" t="s">
        <v>80</v>
      </c>
      <c r="D2259" t="s">
        <v>84</v>
      </c>
      <c r="E2259" t="s">
        <v>196</v>
      </c>
      <c r="F2259" t="s">
        <v>4594</v>
      </c>
      <c r="G2259" t="s">
        <v>226</v>
      </c>
      <c r="H2259" t="s">
        <v>143</v>
      </c>
      <c r="I2259" t="s">
        <v>135</v>
      </c>
      <c r="J2259" t="s">
        <v>136</v>
      </c>
      <c r="K2259" t="s">
        <v>137</v>
      </c>
      <c r="L2259" t="s">
        <v>6762</v>
      </c>
      <c r="M2259" t="s">
        <v>6763</v>
      </c>
      <c r="N2259">
        <v>7.4999999999999997E-2</v>
      </c>
      <c r="O2259">
        <v>6</v>
      </c>
      <c r="P2259">
        <v>1198</v>
      </c>
      <c r="Q2259">
        <v>12</v>
      </c>
      <c r="R2259">
        <v>265</v>
      </c>
      <c r="S2259">
        <v>27</v>
      </c>
      <c r="T2259">
        <v>179</v>
      </c>
      <c r="U2259">
        <v>1</v>
      </c>
      <c r="V2259">
        <v>0</v>
      </c>
      <c r="W2259">
        <v>0.30940492188375002</v>
      </c>
      <c r="X2259">
        <v>24.514529941824762</v>
      </c>
      <c r="Y2259">
        <v>1.1004532550550001</v>
      </c>
      <c r="Z2259">
        <v>7.3739802175350038</v>
      </c>
      <c r="AA2259">
        <v>12.46371404169825</v>
      </c>
      <c r="AB2259">
        <v>12.340322863128751</v>
      </c>
      <c r="AC2259">
        <v>11.647223148093749</v>
      </c>
      <c r="AD2259">
        <v>0</v>
      </c>
      <c r="AE2259">
        <v>69.749628389219254</v>
      </c>
    </row>
    <row r="2260" spans="1:31" x14ac:dyDescent="0.25">
      <c r="A2260">
        <v>2136927</v>
      </c>
      <c r="B2260">
        <v>1</v>
      </c>
      <c r="C2260" t="s">
        <v>80</v>
      </c>
      <c r="D2260" t="s">
        <v>106</v>
      </c>
      <c r="E2260" t="s">
        <v>131</v>
      </c>
      <c r="F2260" t="s">
        <v>6764</v>
      </c>
      <c r="G2260" t="s">
        <v>152</v>
      </c>
      <c r="H2260" t="s">
        <v>134</v>
      </c>
      <c r="I2260" t="s">
        <v>135</v>
      </c>
      <c r="J2260" t="s">
        <v>136</v>
      </c>
      <c r="K2260" t="s">
        <v>137</v>
      </c>
      <c r="L2260" t="s">
        <v>6765</v>
      </c>
      <c r="M2260" t="s">
        <v>6766</v>
      </c>
      <c r="N2260">
        <v>4.6702777769999999</v>
      </c>
      <c r="O2260">
        <v>0</v>
      </c>
      <c r="P2260">
        <v>1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0.98970399777350015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0.98970399777350015</v>
      </c>
    </row>
    <row r="2261" spans="1:31" x14ac:dyDescent="0.25">
      <c r="A2261">
        <v>2136867</v>
      </c>
      <c r="B2261">
        <v>1</v>
      </c>
      <c r="C2261" t="s">
        <v>80</v>
      </c>
      <c r="D2261" t="s">
        <v>83</v>
      </c>
      <c r="E2261" t="s">
        <v>131</v>
      </c>
      <c r="F2261" t="s">
        <v>6767</v>
      </c>
      <c r="G2261" t="s">
        <v>171</v>
      </c>
      <c r="H2261" t="s">
        <v>134</v>
      </c>
      <c r="I2261" t="s">
        <v>135</v>
      </c>
      <c r="J2261" t="s">
        <v>136</v>
      </c>
      <c r="K2261" t="s">
        <v>137</v>
      </c>
      <c r="L2261" t="s">
        <v>6768</v>
      </c>
      <c r="M2261" t="s">
        <v>6769</v>
      </c>
      <c r="N2261">
        <v>1.4225000000000001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1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0.89984634180942502</v>
      </c>
      <c r="AC2261">
        <v>0</v>
      </c>
      <c r="AD2261">
        <v>0</v>
      </c>
      <c r="AE2261">
        <v>0.89984634180942502</v>
      </c>
    </row>
    <row r="2262" spans="1:31" x14ac:dyDescent="0.25">
      <c r="A2262">
        <v>2136973</v>
      </c>
      <c r="B2262">
        <v>1</v>
      </c>
      <c r="C2262" t="s">
        <v>81</v>
      </c>
      <c r="D2262" t="s">
        <v>117</v>
      </c>
      <c r="E2262" t="s">
        <v>146</v>
      </c>
      <c r="F2262" t="s">
        <v>6770</v>
      </c>
      <c r="G2262" t="s">
        <v>226</v>
      </c>
      <c r="H2262" t="s">
        <v>143</v>
      </c>
      <c r="I2262" t="s">
        <v>135</v>
      </c>
      <c r="J2262" t="s">
        <v>136</v>
      </c>
      <c r="K2262" t="s">
        <v>137</v>
      </c>
      <c r="L2262" t="s">
        <v>6771</v>
      </c>
      <c r="M2262" t="s">
        <v>6772</v>
      </c>
      <c r="N2262">
        <v>8.8888887999999999E-2</v>
      </c>
      <c r="O2262">
        <v>0</v>
      </c>
      <c r="P2262">
        <v>2</v>
      </c>
      <c r="Q2262">
        <v>0</v>
      </c>
      <c r="R2262">
        <v>0</v>
      </c>
      <c r="S2262">
        <v>0</v>
      </c>
      <c r="T2262">
        <v>54</v>
      </c>
      <c r="U2262">
        <v>0</v>
      </c>
      <c r="V2262">
        <v>2</v>
      </c>
      <c r="W2262">
        <v>0</v>
      </c>
      <c r="X2262">
        <v>3.2611828946666671E-2</v>
      </c>
      <c r="Y2262">
        <v>0</v>
      </c>
      <c r="Z2262">
        <v>0</v>
      </c>
      <c r="AA2262">
        <v>0</v>
      </c>
      <c r="AB2262">
        <v>2.6288934304986662</v>
      </c>
      <c r="AC2262">
        <v>0</v>
      </c>
      <c r="AD2262">
        <v>1.1939921509226665</v>
      </c>
      <c r="AE2262">
        <v>3.8554974103679993</v>
      </c>
    </row>
    <row r="2263" spans="1:31" x14ac:dyDescent="0.25">
      <c r="A2263">
        <v>2136967</v>
      </c>
      <c r="B2263">
        <v>1</v>
      </c>
      <c r="C2263" t="s">
        <v>80</v>
      </c>
      <c r="D2263" t="s">
        <v>110</v>
      </c>
      <c r="E2263" t="s">
        <v>146</v>
      </c>
      <c r="F2263" t="s">
        <v>6773</v>
      </c>
      <c r="G2263" t="s">
        <v>3244</v>
      </c>
      <c r="H2263" t="s">
        <v>143</v>
      </c>
      <c r="I2263" t="s">
        <v>135</v>
      </c>
      <c r="J2263" t="s">
        <v>136</v>
      </c>
      <c r="K2263" t="s">
        <v>137</v>
      </c>
      <c r="L2263" t="s">
        <v>6774</v>
      </c>
      <c r="M2263" t="s">
        <v>6775</v>
      </c>
      <c r="N2263">
        <v>1.05</v>
      </c>
      <c r="O2263">
        <v>0</v>
      </c>
      <c r="P2263">
        <v>3194</v>
      </c>
      <c r="Q2263">
        <v>0</v>
      </c>
      <c r="R2263">
        <v>0</v>
      </c>
      <c r="S2263">
        <v>0</v>
      </c>
      <c r="T2263">
        <v>220</v>
      </c>
      <c r="U2263">
        <v>0</v>
      </c>
      <c r="V2263">
        <v>1</v>
      </c>
      <c r="W2263">
        <v>0</v>
      </c>
      <c r="X2263">
        <v>777.22371565877359</v>
      </c>
      <c r="Y2263">
        <v>0</v>
      </c>
      <c r="Z2263">
        <v>0</v>
      </c>
      <c r="AA2263">
        <v>0</v>
      </c>
      <c r="AB2263">
        <v>258.68136418905931</v>
      </c>
      <c r="AC2263">
        <v>0</v>
      </c>
      <c r="AD2263">
        <v>15.737720049247425</v>
      </c>
      <c r="AE2263">
        <v>1051.6427998970803</v>
      </c>
    </row>
    <row r="2264" spans="1:31" x14ac:dyDescent="0.25">
      <c r="A2264">
        <v>2136821</v>
      </c>
      <c r="B2264">
        <v>1</v>
      </c>
      <c r="C2264" t="s">
        <v>81</v>
      </c>
      <c r="D2264" t="s">
        <v>128</v>
      </c>
      <c r="E2264" t="s">
        <v>161</v>
      </c>
      <c r="F2264" t="s">
        <v>6776</v>
      </c>
      <c r="G2264" t="s">
        <v>235</v>
      </c>
      <c r="H2264" t="s">
        <v>134</v>
      </c>
      <c r="I2264" t="s">
        <v>135</v>
      </c>
      <c r="J2264" t="s">
        <v>136</v>
      </c>
      <c r="K2264" t="s">
        <v>236</v>
      </c>
      <c r="L2264" t="s">
        <v>6777</v>
      </c>
      <c r="M2264" t="s">
        <v>6778</v>
      </c>
      <c r="N2264">
        <v>7.6572016659999997</v>
      </c>
      <c r="O2264">
        <v>0</v>
      </c>
      <c r="P2264">
        <v>310</v>
      </c>
      <c r="Q2264">
        <v>0</v>
      </c>
      <c r="R2264">
        <v>1</v>
      </c>
      <c r="S2264">
        <v>0</v>
      </c>
      <c r="T2264">
        <v>15</v>
      </c>
      <c r="U2264">
        <v>0</v>
      </c>
      <c r="V2264">
        <v>0</v>
      </c>
      <c r="W2264">
        <v>0</v>
      </c>
      <c r="X2264">
        <v>593.94416675899538</v>
      </c>
      <c r="Y2264">
        <v>0</v>
      </c>
      <c r="Z2264">
        <v>1.471764377444267</v>
      </c>
      <c r="AA2264">
        <v>0</v>
      </c>
      <c r="AB2264">
        <v>30.86339724431485</v>
      </c>
      <c r="AC2264">
        <v>0</v>
      </c>
      <c r="AD2264">
        <v>0</v>
      </c>
      <c r="AE2264">
        <v>626.27932838075446</v>
      </c>
    </row>
    <row r="2265" spans="1:31" x14ac:dyDescent="0.25">
      <c r="A2265">
        <v>2137242</v>
      </c>
      <c r="B2265">
        <v>1</v>
      </c>
      <c r="C2265" t="s">
        <v>80</v>
      </c>
      <c r="D2265" t="s">
        <v>94</v>
      </c>
      <c r="E2265" t="s">
        <v>174</v>
      </c>
      <c r="F2265" t="s">
        <v>6432</v>
      </c>
      <c r="G2265" t="s">
        <v>187</v>
      </c>
      <c r="H2265" t="s">
        <v>134</v>
      </c>
      <c r="I2265" t="s">
        <v>135</v>
      </c>
      <c r="J2265" t="s">
        <v>136</v>
      </c>
      <c r="K2265" t="s">
        <v>137</v>
      </c>
      <c r="L2265" t="s">
        <v>6779</v>
      </c>
      <c r="M2265" t="s">
        <v>6780</v>
      </c>
      <c r="N2265">
        <v>1.2738888880000001</v>
      </c>
      <c r="O2265">
        <v>0</v>
      </c>
      <c r="P2265">
        <v>181</v>
      </c>
      <c r="Q2265">
        <v>0</v>
      </c>
      <c r="R2265">
        <v>0</v>
      </c>
      <c r="S2265">
        <v>0</v>
      </c>
      <c r="T2265">
        <v>5</v>
      </c>
      <c r="U2265">
        <v>0</v>
      </c>
      <c r="V2265">
        <v>0</v>
      </c>
      <c r="W2265">
        <v>0</v>
      </c>
      <c r="X2265">
        <v>65.01732667371698</v>
      </c>
      <c r="Y2265">
        <v>0</v>
      </c>
      <c r="Z2265">
        <v>0</v>
      </c>
      <c r="AA2265">
        <v>0</v>
      </c>
      <c r="AB2265">
        <v>0.90367970101206685</v>
      </c>
      <c r="AC2265">
        <v>0</v>
      </c>
      <c r="AD2265">
        <v>0</v>
      </c>
      <c r="AE2265">
        <v>65.921006374729046</v>
      </c>
    </row>
    <row r="2266" spans="1:31" x14ac:dyDescent="0.25">
      <c r="A2266">
        <v>2137073</v>
      </c>
      <c r="B2266">
        <v>1</v>
      </c>
      <c r="C2266" t="s">
        <v>80</v>
      </c>
      <c r="D2266" t="s">
        <v>98</v>
      </c>
      <c r="E2266" t="s">
        <v>140</v>
      </c>
      <c r="F2266" t="s">
        <v>6781</v>
      </c>
      <c r="G2266" t="s">
        <v>142</v>
      </c>
      <c r="H2266" t="s">
        <v>143</v>
      </c>
      <c r="I2266" t="s">
        <v>135</v>
      </c>
      <c r="J2266" t="s">
        <v>136</v>
      </c>
      <c r="K2266" t="s">
        <v>137</v>
      </c>
      <c r="L2266" t="s">
        <v>6782</v>
      </c>
      <c r="M2266" t="s">
        <v>6783</v>
      </c>
      <c r="N2266">
        <v>0.42388888800000002</v>
      </c>
      <c r="O2266">
        <v>0</v>
      </c>
      <c r="P2266">
        <v>200</v>
      </c>
      <c r="Q2266">
        <v>33</v>
      </c>
      <c r="R2266">
        <v>31</v>
      </c>
      <c r="S2266">
        <v>5</v>
      </c>
      <c r="T2266">
        <v>45</v>
      </c>
      <c r="U2266">
        <v>0</v>
      </c>
      <c r="V2266">
        <v>0</v>
      </c>
      <c r="W2266">
        <v>0</v>
      </c>
      <c r="X2266">
        <v>21.34285276318791</v>
      </c>
      <c r="Y2266">
        <v>12.350604261440319</v>
      </c>
      <c r="Z2266">
        <v>7.5731102372753343</v>
      </c>
      <c r="AA2266">
        <v>4.5784677390117938</v>
      </c>
      <c r="AB2266">
        <v>29.597353362086146</v>
      </c>
      <c r="AC2266">
        <v>0</v>
      </c>
      <c r="AD2266">
        <v>0</v>
      </c>
      <c r="AE2266">
        <v>75.442388363001498</v>
      </c>
    </row>
    <row r="2267" spans="1:31" x14ac:dyDescent="0.25">
      <c r="A2267">
        <v>2136864</v>
      </c>
      <c r="B2267">
        <v>1</v>
      </c>
      <c r="C2267" t="s">
        <v>80</v>
      </c>
      <c r="D2267" t="s">
        <v>104</v>
      </c>
      <c r="E2267" t="s">
        <v>131</v>
      </c>
      <c r="F2267" t="s">
        <v>6784</v>
      </c>
      <c r="G2267" t="s">
        <v>300</v>
      </c>
      <c r="H2267" t="s">
        <v>134</v>
      </c>
      <c r="I2267" t="s">
        <v>135</v>
      </c>
      <c r="J2267" t="s">
        <v>136</v>
      </c>
      <c r="K2267" t="s">
        <v>137</v>
      </c>
      <c r="L2267" t="s">
        <v>6785</v>
      </c>
      <c r="M2267" t="s">
        <v>6786</v>
      </c>
      <c r="N2267">
        <v>2.3147222219999999</v>
      </c>
      <c r="O2267">
        <v>0</v>
      </c>
      <c r="P2267">
        <v>1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0.13476884278695003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0.13476884278695003</v>
      </c>
    </row>
    <row r="2268" spans="1:31" x14ac:dyDescent="0.25">
      <c r="A2268">
        <v>2136764</v>
      </c>
      <c r="B2268">
        <v>1</v>
      </c>
      <c r="C2268" t="s">
        <v>80</v>
      </c>
      <c r="D2268" t="s">
        <v>93</v>
      </c>
      <c r="E2268" t="s">
        <v>131</v>
      </c>
      <c r="F2268" t="s">
        <v>6787</v>
      </c>
      <c r="G2268" t="s">
        <v>152</v>
      </c>
      <c r="H2268" t="s">
        <v>134</v>
      </c>
      <c r="I2268" t="s">
        <v>135</v>
      </c>
      <c r="J2268" t="s">
        <v>136</v>
      </c>
      <c r="K2268" t="s">
        <v>137</v>
      </c>
      <c r="L2268" t="s">
        <v>6788</v>
      </c>
      <c r="M2268" t="s">
        <v>6789</v>
      </c>
      <c r="N2268">
        <v>4.0211111109999997</v>
      </c>
      <c r="O2268">
        <v>0</v>
      </c>
      <c r="P2268">
        <v>1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0.85788196273986672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0.85788196273986672</v>
      </c>
    </row>
    <row r="2269" spans="1:31" x14ac:dyDescent="0.25">
      <c r="A2269">
        <v>2137056</v>
      </c>
      <c r="B2269">
        <v>1</v>
      </c>
      <c r="C2269" t="s">
        <v>80</v>
      </c>
      <c r="D2269" t="s">
        <v>93</v>
      </c>
      <c r="E2269" t="s">
        <v>174</v>
      </c>
      <c r="F2269" t="s">
        <v>6790</v>
      </c>
      <c r="G2269" t="s">
        <v>374</v>
      </c>
      <c r="H2269" t="s">
        <v>134</v>
      </c>
      <c r="I2269" t="s">
        <v>135</v>
      </c>
      <c r="J2269" t="s">
        <v>136</v>
      </c>
      <c r="K2269" t="s">
        <v>137</v>
      </c>
      <c r="L2269" t="s">
        <v>6791</v>
      </c>
      <c r="M2269" t="s">
        <v>6792</v>
      </c>
      <c r="N2269">
        <v>1.203888888</v>
      </c>
      <c r="O2269">
        <v>0</v>
      </c>
      <c r="P2269">
        <v>0</v>
      </c>
      <c r="Q2269">
        <v>0</v>
      </c>
      <c r="R2269">
        <v>14</v>
      </c>
      <c r="S2269">
        <v>0</v>
      </c>
      <c r="T2269">
        <v>2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30.075106096916087</v>
      </c>
      <c r="AA2269">
        <v>0</v>
      </c>
      <c r="AB2269">
        <v>2.5604997301700778</v>
      </c>
      <c r="AC2269">
        <v>0</v>
      </c>
      <c r="AD2269">
        <v>0</v>
      </c>
      <c r="AE2269">
        <v>32.635605827086167</v>
      </c>
    </row>
    <row r="2270" spans="1:31" x14ac:dyDescent="0.25">
      <c r="A2270">
        <v>2136907</v>
      </c>
      <c r="B2270">
        <v>1</v>
      </c>
      <c r="C2270" t="s">
        <v>81</v>
      </c>
      <c r="D2270" t="s">
        <v>127</v>
      </c>
      <c r="E2270" t="s">
        <v>174</v>
      </c>
      <c r="F2270" t="s">
        <v>6793</v>
      </c>
      <c r="G2270" t="s">
        <v>187</v>
      </c>
      <c r="H2270" t="s">
        <v>134</v>
      </c>
      <c r="I2270" t="s">
        <v>135</v>
      </c>
      <c r="J2270" t="s">
        <v>136</v>
      </c>
      <c r="K2270" t="s">
        <v>137</v>
      </c>
      <c r="L2270" t="s">
        <v>6794</v>
      </c>
      <c r="M2270" t="s">
        <v>6795</v>
      </c>
      <c r="N2270">
        <v>3.5961111109999999</v>
      </c>
      <c r="O2270">
        <v>0</v>
      </c>
      <c r="P2270">
        <v>55</v>
      </c>
      <c r="Q2270">
        <v>0</v>
      </c>
      <c r="R2270">
        <v>3</v>
      </c>
      <c r="S2270">
        <v>0</v>
      </c>
      <c r="T2270">
        <v>8</v>
      </c>
      <c r="U2270">
        <v>0</v>
      </c>
      <c r="V2270">
        <v>0</v>
      </c>
      <c r="W2270">
        <v>0</v>
      </c>
      <c r="X2270">
        <v>32.659585938346162</v>
      </c>
      <c r="Y2270">
        <v>0</v>
      </c>
      <c r="Z2270">
        <v>1.0820623903115001</v>
      </c>
      <c r="AA2270">
        <v>0</v>
      </c>
      <c r="AB2270">
        <v>19.804863800408295</v>
      </c>
      <c r="AC2270">
        <v>0</v>
      </c>
      <c r="AD2270">
        <v>0</v>
      </c>
      <c r="AE2270">
        <v>53.54651212906596</v>
      </c>
    </row>
    <row r="2271" spans="1:31" x14ac:dyDescent="0.25">
      <c r="A2271">
        <v>2137199</v>
      </c>
      <c r="B2271">
        <v>1</v>
      </c>
      <c r="C2271" t="s">
        <v>80</v>
      </c>
      <c r="D2271" t="s">
        <v>88</v>
      </c>
      <c r="E2271" t="s">
        <v>131</v>
      </c>
      <c r="F2271" t="s">
        <v>6796</v>
      </c>
      <c r="G2271" t="s">
        <v>133</v>
      </c>
      <c r="H2271" t="s">
        <v>134</v>
      </c>
      <c r="I2271" t="s">
        <v>135</v>
      </c>
      <c r="J2271" t="s">
        <v>136</v>
      </c>
      <c r="K2271" t="s">
        <v>137</v>
      </c>
      <c r="L2271" t="s">
        <v>6797</v>
      </c>
      <c r="M2271" t="s">
        <v>6798</v>
      </c>
      <c r="N2271">
        <v>1.9597222219999999</v>
      </c>
      <c r="O2271">
        <v>0</v>
      </c>
      <c r="P2271">
        <v>6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2.6531506737156247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2.6531506737156247</v>
      </c>
    </row>
    <row r="2272" spans="1:31" x14ac:dyDescent="0.25">
      <c r="A2272">
        <v>2136950</v>
      </c>
      <c r="B2272">
        <v>1</v>
      </c>
      <c r="C2272" t="s">
        <v>80</v>
      </c>
      <c r="D2272" t="s">
        <v>90</v>
      </c>
      <c r="E2272" t="s">
        <v>131</v>
      </c>
      <c r="F2272" t="s">
        <v>6799</v>
      </c>
      <c r="G2272" t="s">
        <v>152</v>
      </c>
      <c r="H2272" t="s">
        <v>134</v>
      </c>
      <c r="I2272" t="s">
        <v>135</v>
      </c>
      <c r="J2272" t="s">
        <v>136</v>
      </c>
      <c r="K2272" t="s">
        <v>137</v>
      </c>
      <c r="L2272" t="s">
        <v>6800</v>
      </c>
      <c r="M2272" t="s">
        <v>6801</v>
      </c>
      <c r="N2272">
        <v>6.1513888879999996</v>
      </c>
      <c r="O2272">
        <v>0</v>
      </c>
      <c r="P2272">
        <v>5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4.6316657796603327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4.6316657796603327</v>
      </c>
    </row>
    <row r="2273" spans="1:31" x14ac:dyDescent="0.25">
      <c r="A2273">
        <v>2137016</v>
      </c>
      <c r="B2273">
        <v>1</v>
      </c>
      <c r="C2273" t="s">
        <v>80</v>
      </c>
      <c r="D2273" t="s">
        <v>83</v>
      </c>
      <c r="E2273" t="s">
        <v>174</v>
      </c>
      <c r="F2273" t="s">
        <v>6802</v>
      </c>
      <c r="G2273" t="s">
        <v>187</v>
      </c>
      <c r="H2273" t="s">
        <v>134</v>
      </c>
      <c r="I2273" t="s">
        <v>135</v>
      </c>
      <c r="J2273" t="s">
        <v>136</v>
      </c>
      <c r="K2273" t="s">
        <v>137</v>
      </c>
      <c r="L2273" t="s">
        <v>6803</v>
      </c>
      <c r="M2273" t="s">
        <v>6804</v>
      </c>
      <c r="N2273">
        <v>1.062777777</v>
      </c>
      <c r="O2273">
        <v>0</v>
      </c>
      <c r="P2273">
        <v>2</v>
      </c>
      <c r="Q2273">
        <v>0</v>
      </c>
      <c r="R2273">
        <v>0</v>
      </c>
      <c r="S2273">
        <v>0</v>
      </c>
      <c r="T2273">
        <v>16</v>
      </c>
      <c r="U2273">
        <v>0</v>
      </c>
      <c r="V2273">
        <v>0</v>
      </c>
      <c r="W2273">
        <v>0</v>
      </c>
      <c r="X2273">
        <v>0.57410090231086675</v>
      </c>
      <c r="Y2273">
        <v>0</v>
      </c>
      <c r="Z2273">
        <v>0</v>
      </c>
      <c r="AA2273">
        <v>0</v>
      </c>
      <c r="AB2273">
        <v>14.112108330825244</v>
      </c>
      <c r="AC2273">
        <v>0</v>
      </c>
      <c r="AD2273">
        <v>0</v>
      </c>
      <c r="AE2273">
        <v>14.686209233136111</v>
      </c>
    </row>
    <row r="2274" spans="1:31" x14ac:dyDescent="0.25">
      <c r="A2274">
        <v>2137039</v>
      </c>
      <c r="B2274">
        <v>1</v>
      </c>
      <c r="C2274" t="s">
        <v>80</v>
      </c>
      <c r="D2274" t="s">
        <v>96</v>
      </c>
      <c r="E2274" t="s">
        <v>131</v>
      </c>
      <c r="F2274" t="s">
        <v>6805</v>
      </c>
      <c r="G2274" t="s">
        <v>152</v>
      </c>
      <c r="H2274" t="s">
        <v>134</v>
      </c>
      <c r="I2274" t="s">
        <v>135</v>
      </c>
      <c r="J2274" t="s">
        <v>136</v>
      </c>
      <c r="K2274" t="s">
        <v>137</v>
      </c>
      <c r="L2274" t="s">
        <v>6806</v>
      </c>
      <c r="M2274" t="s">
        <v>6807</v>
      </c>
      <c r="N2274">
        <v>1.5830555550000001</v>
      </c>
      <c r="O2274">
        <v>0</v>
      </c>
      <c r="P2274">
        <v>1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0.4296928780159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0.4296928780159</v>
      </c>
    </row>
    <row r="2275" spans="1:31" x14ac:dyDescent="0.25">
      <c r="A2275">
        <v>2136730</v>
      </c>
      <c r="B2275">
        <v>1</v>
      </c>
      <c r="C2275" t="s">
        <v>81</v>
      </c>
      <c r="D2275" t="s">
        <v>122</v>
      </c>
      <c r="E2275" t="s">
        <v>174</v>
      </c>
      <c r="F2275" t="s">
        <v>6808</v>
      </c>
      <c r="G2275" t="s">
        <v>187</v>
      </c>
      <c r="H2275" t="s">
        <v>134</v>
      </c>
      <c r="I2275" t="s">
        <v>135</v>
      </c>
      <c r="J2275" t="s">
        <v>136</v>
      </c>
      <c r="K2275" t="s">
        <v>137</v>
      </c>
      <c r="L2275" t="s">
        <v>6809</v>
      </c>
      <c r="M2275" t="s">
        <v>6810</v>
      </c>
      <c r="N2275">
        <v>1.6186111110000001</v>
      </c>
      <c r="O2275">
        <v>0</v>
      </c>
      <c r="P2275">
        <v>38</v>
      </c>
      <c r="Q2275">
        <v>0</v>
      </c>
      <c r="R2275">
        <v>0</v>
      </c>
      <c r="S2275">
        <v>0</v>
      </c>
      <c r="T2275">
        <v>2</v>
      </c>
      <c r="U2275">
        <v>0</v>
      </c>
      <c r="V2275">
        <v>0</v>
      </c>
      <c r="W2275">
        <v>0</v>
      </c>
      <c r="X2275">
        <v>3.7984813669862914</v>
      </c>
      <c r="Y2275">
        <v>0</v>
      </c>
      <c r="Z2275">
        <v>0</v>
      </c>
      <c r="AA2275">
        <v>0</v>
      </c>
      <c r="AB2275">
        <v>0.28810511464638333</v>
      </c>
      <c r="AC2275">
        <v>0</v>
      </c>
      <c r="AD2275">
        <v>0</v>
      </c>
      <c r="AE2275">
        <v>4.0865864816326747</v>
      </c>
    </row>
    <row r="2276" spans="1:31" x14ac:dyDescent="0.25">
      <c r="A2276">
        <v>2137085</v>
      </c>
      <c r="B2276">
        <v>1</v>
      </c>
      <c r="C2276" t="s">
        <v>80</v>
      </c>
      <c r="D2276" t="s">
        <v>100</v>
      </c>
      <c r="E2276" t="s">
        <v>140</v>
      </c>
      <c r="F2276" t="s">
        <v>6811</v>
      </c>
      <c r="G2276" t="s">
        <v>142</v>
      </c>
      <c r="H2276" t="s">
        <v>143</v>
      </c>
      <c r="I2276" t="s">
        <v>135</v>
      </c>
      <c r="J2276" t="s">
        <v>136</v>
      </c>
      <c r="K2276" t="s">
        <v>137</v>
      </c>
      <c r="L2276" t="s">
        <v>6812</v>
      </c>
      <c r="M2276" t="s">
        <v>6813</v>
      </c>
      <c r="N2276">
        <v>1.737222222</v>
      </c>
      <c r="O2276">
        <v>0</v>
      </c>
      <c r="P2276">
        <v>0</v>
      </c>
      <c r="Q2276">
        <v>14</v>
      </c>
      <c r="R2276">
        <v>9</v>
      </c>
      <c r="S2276">
        <v>0</v>
      </c>
      <c r="T2276">
        <v>1</v>
      </c>
      <c r="U2276">
        <v>0</v>
      </c>
      <c r="V2276">
        <v>0</v>
      </c>
      <c r="W2276">
        <v>0</v>
      </c>
      <c r="X2276">
        <v>0</v>
      </c>
      <c r="Y2276">
        <v>72.080933412685368</v>
      </c>
      <c r="Z2276">
        <v>5.6309806005000011E-3</v>
      </c>
      <c r="AA2276">
        <v>0</v>
      </c>
      <c r="AB2276">
        <v>0.12698412516923333</v>
      </c>
      <c r="AC2276">
        <v>0</v>
      </c>
      <c r="AD2276">
        <v>0</v>
      </c>
      <c r="AE2276">
        <v>72.213548518455099</v>
      </c>
    </row>
    <row r="2277" spans="1:31" x14ac:dyDescent="0.25">
      <c r="A2277">
        <v>2137208</v>
      </c>
      <c r="B2277">
        <v>1</v>
      </c>
      <c r="C2277" t="s">
        <v>81</v>
      </c>
      <c r="D2277" t="s">
        <v>118</v>
      </c>
      <c r="E2277" t="s">
        <v>131</v>
      </c>
      <c r="F2277" t="s">
        <v>6814</v>
      </c>
      <c r="G2277" t="s">
        <v>152</v>
      </c>
      <c r="H2277" t="s">
        <v>134</v>
      </c>
      <c r="I2277" t="s">
        <v>135</v>
      </c>
      <c r="J2277" t="s">
        <v>136</v>
      </c>
      <c r="K2277" t="s">
        <v>137</v>
      </c>
      <c r="L2277" t="s">
        <v>6815</v>
      </c>
      <c r="M2277" t="s">
        <v>6816</v>
      </c>
      <c r="N2277">
        <v>1.4783333329999999</v>
      </c>
      <c r="O2277">
        <v>0</v>
      </c>
      <c r="P2277">
        <v>1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0.45886975453772511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0.45886975453772511</v>
      </c>
    </row>
    <row r="2278" spans="1:31" x14ac:dyDescent="0.25">
      <c r="A2278">
        <v>2136853</v>
      </c>
      <c r="B2278">
        <v>1</v>
      </c>
      <c r="C2278" t="s">
        <v>80</v>
      </c>
      <c r="D2278" t="s">
        <v>100</v>
      </c>
      <c r="E2278" t="s">
        <v>146</v>
      </c>
      <c r="F2278" t="s">
        <v>6817</v>
      </c>
      <c r="G2278" t="s">
        <v>235</v>
      </c>
      <c r="H2278" t="s">
        <v>143</v>
      </c>
      <c r="I2278" t="s">
        <v>135</v>
      </c>
      <c r="J2278" t="s">
        <v>136</v>
      </c>
      <c r="K2278" t="s">
        <v>236</v>
      </c>
      <c r="L2278" t="s">
        <v>6818</v>
      </c>
      <c r="M2278" t="s">
        <v>6819</v>
      </c>
      <c r="N2278">
        <v>7.727689722</v>
      </c>
      <c r="O2278">
        <v>0</v>
      </c>
      <c r="P2278">
        <v>805</v>
      </c>
      <c r="Q2278">
        <v>0</v>
      </c>
      <c r="R2278">
        <v>118</v>
      </c>
      <c r="S2278">
        <v>0</v>
      </c>
      <c r="T2278">
        <v>89</v>
      </c>
      <c r="U2278">
        <v>0</v>
      </c>
      <c r="V2278">
        <v>0</v>
      </c>
      <c r="W2278">
        <v>0</v>
      </c>
      <c r="X2278">
        <v>2176.9806233402837</v>
      </c>
      <c r="Y2278">
        <v>0</v>
      </c>
      <c r="Z2278">
        <v>622.97983533943147</v>
      </c>
      <c r="AA2278">
        <v>0</v>
      </c>
      <c r="AB2278">
        <v>572.20203482642523</v>
      </c>
      <c r="AC2278">
        <v>0</v>
      </c>
      <c r="AD2278">
        <v>0</v>
      </c>
      <c r="AE2278">
        <v>3372.16249350614</v>
      </c>
    </row>
    <row r="2279" spans="1:31" x14ac:dyDescent="0.25">
      <c r="A2279">
        <v>2136830</v>
      </c>
      <c r="B2279">
        <v>1</v>
      </c>
      <c r="C2279" t="s">
        <v>80</v>
      </c>
      <c r="D2279" t="s">
        <v>100</v>
      </c>
      <c r="E2279" t="s">
        <v>131</v>
      </c>
      <c r="F2279" t="s">
        <v>6820</v>
      </c>
      <c r="G2279" t="s">
        <v>152</v>
      </c>
      <c r="H2279" t="s">
        <v>134</v>
      </c>
      <c r="I2279" t="s">
        <v>135</v>
      </c>
      <c r="J2279" t="s">
        <v>136</v>
      </c>
      <c r="K2279" t="s">
        <v>137</v>
      </c>
      <c r="L2279" t="s">
        <v>6821</v>
      </c>
      <c r="M2279" t="s">
        <v>6822</v>
      </c>
      <c r="N2279">
        <v>1.4855555549999999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1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2.350729829577956</v>
      </c>
      <c r="AC2279">
        <v>0</v>
      </c>
      <c r="AD2279">
        <v>0</v>
      </c>
      <c r="AE2279">
        <v>2.350729829577956</v>
      </c>
    </row>
    <row r="2280" spans="1:31" x14ac:dyDescent="0.25">
      <c r="A2280">
        <v>2136916</v>
      </c>
      <c r="B2280">
        <v>1</v>
      </c>
      <c r="C2280" t="s">
        <v>81</v>
      </c>
      <c r="D2280" t="s">
        <v>128</v>
      </c>
      <c r="E2280" t="s">
        <v>196</v>
      </c>
      <c r="F2280" t="s">
        <v>6823</v>
      </c>
      <c r="G2280" t="s">
        <v>142</v>
      </c>
      <c r="H2280" t="s">
        <v>143</v>
      </c>
      <c r="I2280" t="s">
        <v>135</v>
      </c>
      <c r="J2280" t="s">
        <v>136</v>
      </c>
      <c r="K2280" t="s">
        <v>137</v>
      </c>
      <c r="L2280" t="s">
        <v>6824</v>
      </c>
      <c r="M2280" t="s">
        <v>6825</v>
      </c>
      <c r="N2280">
        <v>1.944722222</v>
      </c>
      <c r="O2280">
        <v>0</v>
      </c>
      <c r="P2280">
        <v>1148</v>
      </c>
      <c r="Q2280">
        <v>4</v>
      </c>
      <c r="R2280">
        <v>1</v>
      </c>
      <c r="S2280">
        <v>3</v>
      </c>
      <c r="T2280">
        <v>79</v>
      </c>
      <c r="U2280">
        <v>0</v>
      </c>
      <c r="V2280">
        <v>0</v>
      </c>
      <c r="W2280">
        <v>0</v>
      </c>
      <c r="X2280">
        <v>231.32274677738576</v>
      </c>
      <c r="Y2280">
        <v>2.3049667556402254</v>
      </c>
      <c r="Z2280">
        <v>0.13895763374918335</v>
      </c>
      <c r="AA2280">
        <v>41.215836096119304</v>
      </c>
      <c r="AB2280">
        <v>24.978985798153627</v>
      </c>
      <c r="AC2280">
        <v>0</v>
      </c>
      <c r="AD2280">
        <v>0</v>
      </c>
      <c r="AE2280">
        <v>299.96149306104815</v>
      </c>
    </row>
    <row r="2281" spans="1:31" x14ac:dyDescent="0.25">
      <c r="A2281">
        <v>2136976</v>
      </c>
      <c r="B2281">
        <v>1</v>
      </c>
      <c r="C2281" t="s">
        <v>80</v>
      </c>
      <c r="D2281" t="s">
        <v>94</v>
      </c>
      <c r="E2281" t="s">
        <v>146</v>
      </c>
      <c r="F2281" t="s">
        <v>6826</v>
      </c>
      <c r="G2281" t="s">
        <v>2008</v>
      </c>
      <c r="H2281" t="s">
        <v>143</v>
      </c>
      <c r="I2281" t="s">
        <v>135</v>
      </c>
      <c r="J2281" t="s">
        <v>136</v>
      </c>
      <c r="K2281" t="s">
        <v>137</v>
      </c>
      <c r="L2281" t="s">
        <v>6827</v>
      </c>
      <c r="M2281" t="s">
        <v>6828</v>
      </c>
      <c r="N2281">
        <v>3.1219444439999999</v>
      </c>
      <c r="O2281">
        <v>0</v>
      </c>
      <c r="P2281">
        <v>124</v>
      </c>
      <c r="Q2281">
        <v>0</v>
      </c>
      <c r="R2281">
        <v>7</v>
      </c>
      <c r="S2281">
        <v>2</v>
      </c>
      <c r="T2281">
        <v>18</v>
      </c>
      <c r="U2281">
        <v>0</v>
      </c>
      <c r="V2281">
        <v>0</v>
      </c>
      <c r="W2281">
        <v>0</v>
      </c>
      <c r="X2281">
        <v>65.505886401320168</v>
      </c>
      <c r="Y2281">
        <v>0</v>
      </c>
      <c r="Z2281">
        <v>6.7340982464074157</v>
      </c>
      <c r="AA2281">
        <v>71.707863084290423</v>
      </c>
      <c r="AB2281">
        <v>47.714114170651882</v>
      </c>
      <c r="AC2281">
        <v>0</v>
      </c>
      <c r="AD2281">
        <v>0</v>
      </c>
      <c r="AE2281">
        <v>191.66196190266987</v>
      </c>
    </row>
    <row r="2282" spans="1:31" x14ac:dyDescent="0.25">
      <c r="A2282">
        <v>2137162</v>
      </c>
      <c r="B2282">
        <v>1</v>
      </c>
      <c r="C2282" t="s">
        <v>80</v>
      </c>
      <c r="D2282" t="s">
        <v>102</v>
      </c>
      <c r="E2282" t="s">
        <v>131</v>
      </c>
      <c r="F2282" t="s">
        <v>6829</v>
      </c>
      <c r="G2282" t="s">
        <v>152</v>
      </c>
      <c r="H2282" t="s">
        <v>134</v>
      </c>
      <c r="I2282" t="s">
        <v>135</v>
      </c>
      <c r="J2282" t="s">
        <v>136</v>
      </c>
      <c r="K2282" t="s">
        <v>137</v>
      </c>
      <c r="L2282" t="s">
        <v>6830</v>
      </c>
      <c r="M2282" t="s">
        <v>6831</v>
      </c>
      <c r="N2282">
        <v>0.97833333300000003</v>
      </c>
      <c r="O2282">
        <v>0</v>
      </c>
      <c r="P2282">
        <v>1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0.25484538861213335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0.25484538861213335</v>
      </c>
    </row>
    <row r="2283" spans="1:31" x14ac:dyDescent="0.25">
      <c r="A2283">
        <v>2136767</v>
      </c>
      <c r="B2283">
        <v>1</v>
      </c>
      <c r="C2283" t="s">
        <v>80</v>
      </c>
      <c r="D2283" t="s">
        <v>83</v>
      </c>
      <c r="E2283" t="s">
        <v>131</v>
      </c>
      <c r="F2283" t="s">
        <v>6832</v>
      </c>
      <c r="G2283" t="s">
        <v>152</v>
      </c>
      <c r="H2283" t="s">
        <v>134</v>
      </c>
      <c r="I2283" t="s">
        <v>135</v>
      </c>
      <c r="J2283" t="s">
        <v>136</v>
      </c>
      <c r="K2283" t="s">
        <v>137</v>
      </c>
      <c r="L2283" t="s">
        <v>6833</v>
      </c>
      <c r="M2283" t="s">
        <v>6834</v>
      </c>
      <c r="N2283">
        <v>1.6627777770000001</v>
      </c>
      <c r="O2283">
        <v>0</v>
      </c>
      <c r="P2283">
        <v>4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1.0938120962912001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1.0938120962912001</v>
      </c>
    </row>
    <row r="2284" spans="1:31" x14ac:dyDescent="0.25">
      <c r="A2284">
        <v>2136933</v>
      </c>
      <c r="B2284">
        <v>1</v>
      </c>
      <c r="C2284" t="s">
        <v>80</v>
      </c>
      <c r="D2284" t="s">
        <v>105</v>
      </c>
      <c r="E2284" t="s">
        <v>131</v>
      </c>
      <c r="F2284" t="s">
        <v>6835</v>
      </c>
      <c r="G2284" t="s">
        <v>152</v>
      </c>
      <c r="H2284" t="s">
        <v>134</v>
      </c>
      <c r="I2284" t="s">
        <v>135</v>
      </c>
      <c r="J2284" t="s">
        <v>136</v>
      </c>
      <c r="K2284" t="s">
        <v>137</v>
      </c>
      <c r="L2284" t="s">
        <v>6836</v>
      </c>
      <c r="M2284" t="s">
        <v>6837</v>
      </c>
      <c r="N2284">
        <v>4.1280555550000004</v>
      </c>
      <c r="O2284">
        <v>0</v>
      </c>
      <c r="P2284">
        <v>1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0.83448251216015012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0.83448251216015012</v>
      </c>
    </row>
    <row r="2285" spans="1:31" x14ac:dyDescent="0.25">
      <c r="A2285">
        <v>2137145</v>
      </c>
      <c r="B2285">
        <v>1</v>
      </c>
      <c r="C2285" t="s">
        <v>80</v>
      </c>
      <c r="D2285" t="s">
        <v>83</v>
      </c>
      <c r="E2285" t="s">
        <v>196</v>
      </c>
      <c r="F2285" t="s">
        <v>6683</v>
      </c>
      <c r="G2285" t="s">
        <v>167</v>
      </c>
      <c r="H2285" t="s">
        <v>143</v>
      </c>
      <c r="I2285" t="s">
        <v>135</v>
      </c>
      <c r="J2285" t="s">
        <v>136</v>
      </c>
      <c r="K2285" t="s">
        <v>137</v>
      </c>
      <c r="L2285" t="s">
        <v>6838</v>
      </c>
      <c r="M2285" t="s">
        <v>6839</v>
      </c>
      <c r="N2285">
        <v>3.542777777</v>
      </c>
      <c r="O2285">
        <v>4</v>
      </c>
      <c r="P2285">
        <v>501</v>
      </c>
      <c r="Q2285">
        <v>9</v>
      </c>
      <c r="R2285">
        <v>25</v>
      </c>
      <c r="S2285">
        <v>20</v>
      </c>
      <c r="T2285">
        <v>27</v>
      </c>
      <c r="U2285">
        <v>0</v>
      </c>
      <c r="V2285">
        <v>0</v>
      </c>
      <c r="W2285">
        <v>37.220128889773179</v>
      </c>
      <c r="X2285">
        <v>689.48783012439958</v>
      </c>
      <c r="Y2285">
        <v>44.618640662397745</v>
      </c>
      <c r="Z2285">
        <v>60.154048498392768</v>
      </c>
      <c r="AA2285">
        <v>1098.9332578856261</v>
      </c>
      <c r="AB2285">
        <v>86.914384676544501</v>
      </c>
      <c r="AC2285">
        <v>0</v>
      </c>
      <c r="AD2285">
        <v>0</v>
      </c>
      <c r="AE2285">
        <v>2017.328290737134</v>
      </c>
    </row>
    <row r="2286" spans="1:31" x14ac:dyDescent="0.25">
      <c r="A2286">
        <v>2136790</v>
      </c>
      <c r="B2286">
        <v>1</v>
      </c>
      <c r="C2286" t="s">
        <v>80</v>
      </c>
      <c r="D2286" t="s">
        <v>98</v>
      </c>
      <c r="E2286" t="s">
        <v>146</v>
      </c>
      <c r="F2286" t="s">
        <v>6840</v>
      </c>
      <c r="G2286" t="s">
        <v>167</v>
      </c>
      <c r="H2286" t="s">
        <v>143</v>
      </c>
      <c r="I2286" t="s">
        <v>135</v>
      </c>
      <c r="J2286" t="s">
        <v>136</v>
      </c>
      <c r="K2286" t="s">
        <v>137</v>
      </c>
      <c r="L2286" t="s">
        <v>6841</v>
      </c>
      <c r="M2286" t="s">
        <v>6842</v>
      </c>
      <c r="N2286">
        <v>2.4763888879999998</v>
      </c>
      <c r="O2286">
        <v>0</v>
      </c>
      <c r="P2286">
        <v>0</v>
      </c>
      <c r="Q2286">
        <v>8</v>
      </c>
      <c r="R2286">
        <v>16</v>
      </c>
      <c r="S2286">
        <v>5</v>
      </c>
      <c r="T2286">
        <v>8</v>
      </c>
      <c r="U2286">
        <v>0</v>
      </c>
      <c r="V2286">
        <v>0</v>
      </c>
      <c r="W2286">
        <v>0</v>
      </c>
      <c r="X2286">
        <v>0</v>
      </c>
      <c r="Y2286">
        <v>39.462034669715536</v>
      </c>
      <c r="Z2286">
        <v>10.843106924112348</v>
      </c>
      <c r="AA2286">
        <v>42.644335410514799</v>
      </c>
      <c r="AB2286">
        <v>34.293066529673794</v>
      </c>
      <c r="AC2286">
        <v>0</v>
      </c>
      <c r="AD2286">
        <v>0</v>
      </c>
      <c r="AE2286">
        <v>127.24254353401648</v>
      </c>
    </row>
    <row r="2287" spans="1:31" x14ac:dyDescent="0.25">
      <c r="A2287">
        <v>2137102</v>
      </c>
      <c r="B2287">
        <v>1</v>
      </c>
      <c r="C2287" t="s">
        <v>80</v>
      </c>
      <c r="D2287" t="s">
        <v>96</v>
      </c>
      <c r="E2287" t="s">
        <v>174</v>
      </c>
      <c r="F2287" t="s">
        <v>6843</v>
      </c>
      <c r="G2287" t="s">
        <v>300</v>
      </c>
      <c r="H2287" t="s">
        <v>134</v>
      </c>
      <c r="I2287" t="s">
        <v>135</v>
      </c>
      <c r="J2287" t="s">
        <v>3</v>
      </c>
      <c r="K2287" t="s">
        <v>137</v>
      </c>
      <c r="L2287" t="s">
        <v>6844</v>
      </c>
      <c r="M2287" t="s">
        <v>6845</v>
      </c>
      <c r="N2287">
        <v>1.5619444440000001</v>
      </c>
      <c r="O2287">
        <v>0</v>
      </c>
      <c r="P2287">
        <v>7</v>
      </c>
      <c r="Q2287">
        <v>0</v>
      </c>
      <c r="R2287">
        <v>3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20.754938884137786</v>
      </c>
      <c r="Y2287">
        <v>0</v>
      </c>
      <c r="Z2287">
        <v>5.7474081831087753</v>
      </c>
      <c r="AA2287">
        <v>0</v>
      </c>
      <c r="AB2287">
        <v>0</v>
      </c>
      <c r="AC2287">
        <v>0</v>
      </c>
      <c r="AD2287">
        <v>0</v>
      </c>
      <c r="AE2287">
        <v>26.502347067246561</v>
      </c>
    </row>
    <row r="2288" spans="1:31" x14ac:dyDescent="0.25">
      <c r="A2288">
        <v>2136959</v>
      </c>
      <c r="B2288">
        <v>1</v>
      </c>
      <c r="C2288" t="s">
        <v>80</v>
      </c>
      <c r="D2288" t="s">
        <v>111</v>
      </c>
      <c r="E2288" t="s">
        <v>206</v>
      </c>
      <c r="F2288" t="s">
        <v>6846</v>
      </c>
      <c r="G2288" t="s">
        <v>246</v>
      </c>
      <c r="H2288" t="s">
        <v>134</v>
      </c>
      <c r="I2288" t="s">
        <v>135</v>
      </c>
      <c r="J2288" t="s">
        <v>136</v>
      </c>
      <c r="K2288" t="s">
        <v>137</v>
      </c>
      <c r="L2288" t="s">
        <v>6847</v>
      </c>
      <c r="M2288" t="s">
        <v>6848</v>
      </c>
      <c r="N2288">
        <v>1.1125</v>
      </c>
      <c r="O2288">
        <v>0</v>
      </c>
      <c r="P2288">
        <v>61</v>
      </c>
      <c r="Q2288">
        <v>0</v>
      </c>
      <c r="R2288">
        <v>0</v>
      </c>
      <c r="S2288">
        <v>0</v>
      </c>
      <c r="T2288">
        <v>14</v>
      </c>
      <c r="U2288">
        <v>0</v>
      </c>
      <c r="V2288">
        <v>0</v>
      </c>
      <c r="W2288">
        <v>0</v>
      </c>
      <c r="X2288">
        <v>15.096349954598333</v>
      </c>
      <c r="Y2288">
        <v>0</v>
      </c>
      <c r="Z2288">
        <v>0</v>
      </c>
      <c r="AA2288">
        <v>0</v>
      </c>
      <c r="AB2288">
        <v>6.7511579085868503</v>
      </c>
      <c r="AC2288">
        <v>0</v>
      </c>
      <c r="AD2288">
        <v>0</v>
      </c>
      <c r="AE2288">
        <v>21.847507863185182</v>
      </c>
    </row>
    <row r="2289" spans="1:31" x14ac:dyDescent="0.25">
      <c r="A2289">
        <v>2137125</v>
      </c>
      <c r="B2289">
        <v>1</v>
      </c>
      <c r="C2289" t="s">
        <v>80</v>
      </c>
      <c r="D2289" t="s">
        <v>104</v>
      </c>
      <c r="E2289" t="s">
        <v>131</v>
      </c>
      <c r="F2289" t="s">
        <v>6849</v>
      </c>
      <c r="G2289" t="s">
        <v>300</v>
      </c>
      <c r="H2289" t="s">
        <v>134</v>
      </c>
      <c r="I2289" t="s">
        <v>135</v>
      </c>
      <c r="J2289" t="s">
        <v>136</v>
      </c>
      <c r="K2289" t="s">
        <v>137</v>
      </c>
      <c r="L2289" t="s">
        <v>6850</v>
      </c>
      <c r="M2289" t="s">
        <v>6851</v>
      </c>
      <c r="N2289">
        <v>1.5122222219999999</v>
      </c>
      <c r="O2289">
        <v>0</v>
      </c>
      <c r="P2289">
        <v>3</v>
      </c>
      <c r="Q2289">
        <v>0</v>
      </c>
      <c r="R2289">
        <v>0</v>
      </c>
      <c r="S2289">
        <v>0</v>
      </c>
      <c r="T2289">
        <v>1</v>
      </c>
      <c r="U2289">
        <v>0</v>
      </c>
      <c r="V2289">
        <v>0</v>
      </c>
      <c r="W2289">
        <v>0</v>
      </c>
      <c r="X2289">
        <v>1.8143312760635335</v>
      </c>
      <c r="Y2289">
        <v>0</v>
      </c>
      <c r="Z2289">
        <v>0</v>
      </c>
      <c r="AA2289">
        <v>0</v>
      </c>
      <c r="AB2289">
        <v>1.11189809748765</v>
      </c>
      <c r="AC2289">
        <v>0</v>
      </c>
      <c r="AD2289">
        <v>0</v>
      </c>
      <c r="AE2289">
        <v>2.9262293735511835</v>
      </c>
    </row>
    <row r="2290" spans="1:31" x14ac:dyDescent="0.25">
      <c r="A2290">
        <v>2136810</v>
      </c>
      <c r="B2290">
        <v>1</v>
      </c>
      <c r="C2290" t="s">
        <v>81</v>
      </c>
      <c r="D2290" t="s">
        <v>121</v>
      </c>
      <c r="E2290" t="s">
        <v>140</v>
      </c>
      <c r="F2290" t="s">
        <v>6852</v>
      </c>
      <c r="G2290" t="s">
        <v>235</v>
      </c>
      <c r="H2290" t="s">
        <v>143</v>
      </c>
      <c r="I2290" t="s">
        <v>135</v>
      </c>
      <c r="J2290" t="s">
        <v>136</v>
      </c>
      <c r="K2290" t="s">
        <v>236</v>
      </c>
      <c r="L2290" t="s">
        <v>6853</v>
      </c>
      <c r="M2290" t="s">
        <v>6854</v>
      </c>
      <c r="N2290">
        <v>7.8388888879999996</v>
      </c>
      <c r="O2290">
        <v>0</v>
      </c>
      <c r="P2290">
        <v>1121</v>
      </c>
      <c r="Q2290">
        <v>3</v>
      </c>
      <c r="R2290">
        <v>105</v>
      </c>
      <c r="S2290">
        <v>6</v>
      </c>
      <c r="T2290">
        <v>70</v>
      </c>
      <c r="U2290">
        <v>0</v>
      </c>
      <c r="V2290">
        <v>0</v>
      </c>
      <c r="W2290">
        <v>0</v>
      </c>
      <c r="X2290">
        <v>959.931938582979</v>
      </c>
      <c r="Y2290">
        <v>12.720387042782649</v>
      </c>
      <c r="Z2290">
        <v>84.888686241252458</v>
      </c>
      <c r="AA2290">
        <v>83.154987982424188</v>
      </c>
      <c r="AB2290">
        <v>281.010796985051</v>
      </c>
      <c r="AC2290">
        <v>0</v>
      </c>
      <c r="AD2290">
        <v>0</v>
      </c>
      <c r="AE2290">
        <v>1421.7067968344895</v>
      </c>
    </row>
    <row r="2291" spans="1:31" x14ac:dyDescent="0.25">
      <c r="A2291">
        <v>2136833</v>
      </c>
      <c r="B2291">
        <v>1</v>
      </c>
      <c r="C2291" t="s">
        <v>80</v>
      </c>
      <c r="D2291" t="s">
        <v>83</v>
      </c>
      <c r="E2291" t="s">
        <v>131</v>
      </c>
      <c r="F2291" t="s">
        <v>6855</v>
      </c>
      <c r="G2291" t="s">
        <v>152</v>
      </c>
      <c r="H2291" t="s">
        <v>134</v>
      </c>
      <c r="I2291" t="s">
        <v>135</v>
      </c>
      <c r="J2291" t="s">
        <v>136</v>
      </c>
      <c r="K2291" t="s">
        <v>137</v>
      </c>
      <c r="L2291" t="s">
        <v>6856</v>
      </c>
      <c r="M2291" t="s">
        <v>6857</v>
      </c>
      <c r="N2291">
        <v>1.209166666</v>
      </c>
      <c r="O2291">
        <v>0</v>
      </c>
      <c r="P2291">
        <v>1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1.4572569531250002E-3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1.4572569531250002E-3</v>
      </c>
    </row>
    <row r="2292" spans="1:31" x14ac:dyDescent="0.25">
      <c r="A2292">
        <v>2136896</v>
      </c>
      <c r="B2292">
        <v>1</v>
      </c>
      <c r="C2292" t="s">
        <v>80</v>
      </c>
      <c r="D2292" t="s">
        <v>99</v>
      </c>
      <c r="E2292" t="s">
        <v>174</v>
      </c>
      <c r="F2292" t="s">
        <v>6858</v>
      </c>
      <c r="G2292" t="s">
        <v>538</v>
      </c>
      <c r="H2292" t="s">
        <v>134</v>
      </c>
      <c r="I2292" t="s">
        <v>135</v>
      </c>
      <c r="J2292" t="s">
        <v>136</v>
      </c>
      <c r="K2292" t="s">
        <v>236</v>
      </c>
      <c r="L2292" t="s">
        <v>6859</v>
      </c>
      <c r="M2292" t="s">
        <v>6860</v>
      </c>
      <c r="N2292">
        <v>6.2466055550000004</v>
      </c>
      <c r="O2292">
        <v>0</v>
      </c>
      <c r="P2292">
        <v>15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5.0807129416024015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5.0807129416024015</v>
      </c>
    </row>
    <row r="2293" spans="1:31" x14ac:dyDescent="0.25">
      <c r="A2293">
        <v>2136850</v>
      </c>
      <c r="B2293">
        <v>1</v>
      </c>
      <c r="C2293" t="s">
        <v>81</v>
      </c>
      <c r="D2293" t="s">
        <v>118</v>
      </c>
      <c r="E2293" t="s">
        <v>161</v>
      </c>
      <c r="F2293" t="s">
        <v>6861</v>
      </c>
      <c r="G2293" t="s">
        <v>235</v>
      </c>
      <c r="H2293" t="s">
        <v>134</v>
      </c>
      <c r="I2293" t="s">
        <v>135</v>
      </c>
      <c r="J2293" t="s">
        <v>136</v>
      </c>
      <c r="K2293" t="s">
        <v>236</v>
      </c>
      <c r="L2293" t="s">
        <v>6862</v>
      </c>
      <c r="M2293" t="s">
        <v>6863</v>
      </c>
      <c r="N2293">
        <v>3.577422222</v>
      </c>
      <c r="O2293">
        <v>0</v>
      </c>
      <c r="P2293">
        <v>34</v>
      </c>
      <c r="Q2293">
        <v>0</v>
      </c>
      <c r="R2293">
        <v>5</v>
      </c>
      <c r="S2293">
        <v>0</v>
      </c>
      <c r="T2293">
        <v>1</v>
      </c>
      <c r="U2293">
        <v>0</v>
      </c>
      <c r="V2293">
        <v>0</v>
      </c>
      <c r="W2293">
        <v>0</v>
      </c>
      <c r="X2293">
        <v>16.915602874456365</v>
      </c>
      <c r="Y2293">
        <v>0</v>
      </c>
      <c r="Z2293">
        <v>3.3953571970595999</v>
      </c>
      <c r="AA2293">
        <v>0</v>
      </c>
      <c r="AB2293">
        <v>2.9834369606575005E-2</v>
      </c>
      <c r="AC2293">
        <v>0</v>
      </c>
      <c r="AD2293">
        <v>0</v>
      </c>
      <c r="AE2293">
        <v>20.34079444112254</v>
      </c>
    </row>
    <row r="2294" spans="1:31" x14ac:dyDescent="0.25">
      <c r="A2294">
        <v>2137105</v>
      </c>
      <c r="B2294">
        <v>1</v>
      </c>
      <c r="C2294" t="s">
        <v>80</v>
      </c>
      <c r="D2294" t="s">
        <v>94</v>
      </c>
      <c r="E2294" t="s">
        <v>140</v>
      </c>
      <c r="F2294" t="s">
        <v>6864</v>
      </c>
      <c r="G2294" t="s">
        <v>538</v>
      </c>
      <c r="H2294" t="s">
        <v>143</v>
      </c>
      <c r="I2294" t="s">
        <v>135</v>
      </c>
      <c r="J2294" t="s">
        <v>136</v>
      </c>
      <c r="K2294" t="s">
        <v>236</v>
      </c>
      <c r="L2294" t="s">
        <v>6865</v>
      </c>
      <c r="M2294" t="s">
        <v>6866</v>
      </c>
      <c r="N2294">
        <v>1.45</v>
      </c>
      <c r="O2294">
        <v>3</v>
      </c>
      <c r="P2294">
        <v>3195</v>
      </c>
      <c r="Q2294">
        <v>67</v>
      </c>
      <c r="R2294">
        <v>514</v>
      </c>
      <c r="S2294">
        <v>31</v>
      </c>
      <c r="T2294">
        <v>330</v>
      </c>
      <c r="U2294">
        <v>5</v>
      </c>
      <c r="V2294">
        <v>0</v>
      </c>
      <c r="W2294">
        <v>2.0807009424360001</v>
      </c>
      <c r="X2294">
        <v>528.34214410376535</v>
      </c>
      <c r="Y2294">
        <v>72.160878449714048</v>
      </c>
      <c r="Z2294">
        <v>128.49268755738163</v>
      </c>
      <c r="AA2294">
        <v>226.93944455895604</v>
      </c>
      <c r="AB2294">
        <v>179.92720790892275</v>
      </c>
      <c r="AC2294">
        <v>463.85462019270005</v>
      </c>
      <c r="AD2294">
        <v>0</v>
      </c>
      <c r="AE2294">
        <v>1601.7976837138758</v>
      </c>
    </row>
    <row r="2295" spans="1:31" x14ac:dyDescent="0.25">
      <c r="A2295">
        <v>2137059</v>
      </c>
      <c r="B2295">
        <v>1</v>
      </c>
      <c r="C2295" t="s">
        <v>80</v>
      </c>
      <c r="D2295" t="s">
        <v>85</v>
      </c>
      <c r="E2295" t="s">
        <v>131</v>
      </c>
      <c r="F2295" t="s">
        <v>6867</v>
      </c>
      <c r="G2295" t="s">
        <v>133</v>
      </c>
      <c r="H2295" t="s">
        <v>134</v>
      </c>
      <c r="I2295" t="s">
        <v>135</v>
      </c>
      <c r="J2295" t="s">
        <v>136</v>
      </c>
      <c r="K2295" t="s">
        <v>137</v>
      </c>
      <c r="L2295" t="s">
        <v>6868</v>
      </c>
      <c r="M2295" t="s">
        <v>6869</v>
      </c>
      <c r="N2295">
        <v>4.0361111110000003</v>
      </c>
      <c r="O2295">
        <v>0</v>
      </c>
      <c r="P2295">
        <v>6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3.904553080828467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3.904553080828467</v>
      </c>
    </row>
    <row r="2296" spans="1:31" x14ac:dyDescent="0.25">
      <c r="A2296">
        <v>2136913</v>
      </c>
      <c r="B2296">
        <v>1</v>
      </c>
      <c r="C2296" t="s">
        <v>80</v>
      </c>
      <c r="D2296" t="s">
        <v>110</v>
      </c>
      <c r="E2296" t="s">
        <v>131</v>
      </c>
      <c r="F2296" t="s">
        <v>6870</v>
      </c>
      <c r="G2296" t="s">
        <v>231</v>
      </c>
      <c r="H2296" t="s">
        <v>134</v>
      </c>
      <c r="I2296" t="s">
        <v>135</v>
      </c>
      <c r="J2296" t="s">
        <v>136</v>
      </c>
      <c r="K2296" t="s">
        <v>137</v>
      </c>
      <c r="L2296" t="s">
        <v>6871</v>
      </c>
      <c r="M2296" t="s">
        <v>6872</v>
      </c>
      <c r="N2296">
        <v>6.0097222219999997</v>
      </c>
      <c r="O2296">
        <v>0</v>
      </c>
      <c r="P2296">
        <v>35</v>
      </c>
      <c r="Q2296">
        <v>0</v>
      </c>
      <c r="R2296">
        <v>0</v>
      </c>
      <c r="S2296">
        <v>0</v>
      </c>
      <c r="T2296">
        <v>3</v>
      </c>
      <c r="U2296">
        <v>0</v>
      </c>
      <c r="V2296">
        <v>0</v>
      </c>
      <c r="W2296">
        <v>0</v>
      </c>
      <c r="X2296">
        <v>27.258889231918033</v>
      </c>
      <c r="Y2296">
        <v>0</v>
      </c>
      <c r="Z2296">
        <v>0</v>
      </c>
      <c r="AA2296">
        <v>0</v>
      </c>
      <c r="AB2296">
        <v>9.8445366789721493</v>
      </c>
      <c r="AC2296">
        <v>0</v>
      </c>
      <c r="AD2296">
        <v>0</v>
      </c>
      <c r="AE2296">
        <v>37.103425910890181</v>
      </c>
    </row>
    <row r="2297" spans="1:31" x14ac:dyDescent="0.25">
      <c r="A2297">
        <v>2136813</v>
      </c>
      <c r="B2297">
        <v>1</v>
      </c>
      <c r="C2297" t="s">
        <v>80</v>
      </c>
      <c r="D2297" t="s">
        <v>108</v>
      </c>
      <c r="E2297" t="s">
        <v>161</v>
      </c>
      <c r="F2297" t="s">
        <v>1055</v>
      </c>
      <c r="G2297" t="s">
        <v>538</v>
      </c>
      <c r="H2297" t="s">
        <v>134</v>
      </c>
      <c r="I2297" t="s">
        <v>135</v>
      </c>
      <c r="J2297" t="s">
        <v>136</v>
      </c>
      <c r="K2297" t="s">
        <v>236</v>
      </c>
      <c r="L2297" t="s">
        <v>6873</v>
      </c>
      <c r="M2297" t="s">
        <v>6874</v>
      </c>
      <c r="N2297">
        <v>8.3244230550000005</v>
      </c>
      <c r="O2297">
        <v>0</v>
      </c>
      <c r="P2297">
        <v>6</v>
      </c>
      <c r="Q2297">
        <v>0</v>
      </c>
      <c r="R2297">
        <v>25</v>
      </c>
      <c r="S2297">
        <v>0</v>
      </c>
      <c r="T2297">
        <v>3</v>
      </c>
      <c r="U2297">
        <v>0</v>
      </c>
      <c r="V2297">
        <v>0</v>
      </c>
      <c r="W2297">
        <v>0</v>
      </c>
      <c r="X2297">
        <v>13.396709980888582</v>
      </c>
      <c r="Y2297">
        <v>0</v>
      </c>
      <c r="Z2297">
        <v>85.864265995376016</v>
      </c>
      <c r="AA2297">
        <v>0</v>
      </c>
      <c r="AB2297">
        <v>18.589635651591603</v>
      </c>
      <c r="AC2297">
        <v>0</v>
      </c>
      <c r="AD2297">
        <v>0</v>
      </c>
      <c r="AE2297">
        <v>117.85061162785621</v>
      </c>
    </row>
    <row r="2298" spans="1:31" x14ac:dyDescent="0.25">
      <c r="A2298">
        <v>2137148</v>
      </c>
      <c r="B2298">
        <v>1</v>
      </c>
      <c r="C2298" t="s">
        <v>80</v>
      </c>
      <c r="D2298" t="s">
        <v>84</v>
      </c>
      <c r="E2298" t="s">
        <v>174</v>
      </c>
      <c r="F2298" t="s">
        <v>6875</v>
      </c>
      <c r="G2298" t="s">
        <v>300</v>
      </c>
      <c r="H2298" t="s">
        <v>134</v>
      </c>
      <c r="I2298" t="s">
        <v>135</v>
      </c>
      <c r="J2298" t="s">
        <v>3</v>
      </c>
      <c r="K2298" t="s">
        <v>137</v>
      </c>
      <c r="L2298" t="s">
        <v>6876</v>
      </c>
      <c r="M2298" t="s">
        <v>6877</v>
      </c>
      <c r="N2298">
        <v>1.363888888</v>
      </c>
      <c r="O2298">
        <v>0</v>
      </c>
      <c r="P2298">
        <v>129</v>
      </c>
      <c r="Q2298">
        <v>0</v>
      </c>
      <c r="R2298">
        <v>0</v>
      </c>
      <c r="S2298">
        <v>0</v>
      </c>
      <c r="T2298">
        <v>4</v>
      </c>
      <c r="U2298">
        <v>0</v>
      </c>
      <c r="V2298">
        <v>0</v>
      </c>
      <c r="W2298">
        <v>0</v>
      </c>
      <c r="X2298">
        <v>45.76399217260952</v>
      </c>
      <c r="Y2298">
        <v>0</v>
      </c>
      <c r="Z2298">
        <v>0</v>
      </c>
      <c r="AA2298">
        <v>0</v>
      </c>
      <c r="AB2298">
        <v>3.1479656094548996</v>
      </c>
      <c r="AC2298">
        <v>0</v>
      </c>
      <c r="AD2298">
        <v>0</v>
      </c>
      <c r="AE2298">
        <v>48.91195778206442</v>
      </c>
    </row>
    <row r="2299" spans="1:31" x14ac:dyDescent="0.25">
      <c r="A2299">
        <v>2137122</v>
      </c>
      <c r="B2299">
        <v>1</v>
      </c>
      <c r="C2299" t="s">
        <v>80</v>
      </c>
      <c r="D2299" t="s">
        <v>103</v>
      </c>
      <c r="E2299" t="s">
        <v>131</v>
      </c>
      <c r="F2299" t="s">
        <v>6878</v>
      </c>
      <c r="G2299" t="s">
        <v>231</v>
      </c>
      <c r="H2299" t="s">
        <v>134</v>
      </c>
      <c r="I2299" t="s">
        <v>135</v>
      </c>
      <c r="J2299" t="s">
        <v>136</v>
      </c>
      <c r="K2299" t="s">
        <v>137</v>
      </c>
      <c r="L2299" t="s">
        <v>6879</v>
      </c>
      <c r="M2299" t="s">
        <v>6880</v>
      </c>
      <c r="N2299">
        <v>1.669166666</v>
      </c>
      <c r="O2299">
        <v>0</v>
      </c>
      <c r="P2299">
        <v>2</v>
      </c>
      <c r="Q2299">
        <v>0</v>
      </c>
      <c r="R2299">
        <v>0</v>
      </c>
      <c r="S2299">
        <v>0</v>
      </c>
      <c r="T2299">
        <v>1</v>
      </c>
      <c r="U2299">
        <v>0</v>
      </c>
      <c r="V2299">
        <v>0</v>
      </c>
      <c r="W2299">
        <v>0</v>
      </c>
      <c r="X2299">
        <v>0.8196919086252501</v>
      </c>
      <c r="Y2299">
        <v>0</v>
      </c>
      <c r="Z2299">
        <v>0</v>
      </c>
      <c r="AA2299">
        <v>0</v>
      </c>
      <c r="AB2299">
        <v>3.5848331518500004E-3</v>
      </c>
      <c r="AC2299">
        <v>0</v>
      </c>
      <c r="AD2299">
        <v>0</v>
      </c>
      <c r="AE2299">
        <v>0.82327674177710009</v>
      </c>
    </row>
    <row r="2300" spans="1:31" x14ac:dyDescent="0.25">
      <c r="A2300">
        <v>2136836</v>
      </c>
      <c r="B2300">
        <v>1</v>
      </c>
      <c r="C2300" t="s">
        <v>81</v>
      </c>
      <c r="D2300" t="s">
        <v>128</v>
      </c>
      <c r="E2300" t="s">
        <v>174</v>
      </c>
      <c r="F2300" t="s">
        <v>6881</v>
      </c>
      <c r="G2300" t="s">
        <v>538</v>
      </c>
      <c r="H2300" t="s">
        <v>134</v>
      </c>
      <c r="I2300" t="s">
        <v>135</v>
      </c>
      <c r="J2300" t="s">
        <v>136</v>
      </c>
      <c r="K2300" t="s">
        <v>236</v>
      </c>
      <c r="L2300" t="s">
        <v>6882</v>
      </c>
      <c r="M2300" t="s">
        <v>6883</v>
      </c>
      <c r="N2300">
        <v>8.7765888879999991</v>
      </c>
      <c r="O2300">
        <v>0</v>
      </c>
      <c r="P2300">
        <v>3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2.8577505582334339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2.8577505582334339</v>
      </c>
    </row>
    <row r="2301" spans="1:31" x14ac:dyDescent="0.25">
      <c r="A2301">
        <v>2136856</v>
      </c>
      <c r="B2301">
        <v>1</v>
      </c>
      <c r="C2301" t="s">
        <v>81</v>
      </c>
      <c r="D2301" t="s">
        <v>112</v>
      </c>
      <c r="E2301" t="s">
        <v>131</v>
      </c>
      <c r="F2301" t="s">
        <v>6884</v>
      </c>
      <c r="G2301" t="s">
        <v>231</v>
      </c>
      <c r="H2301" t="s">
        <v>134</v>
      </c>
      <c r="I2301" t="s">
        <v>135</v>
      </c>
      <c r="J2301" t="s">
        <v>136</v>
      </c>
      <c r="K2301" t="s">
        <v>137</v>
      </c>
      <c r="L2301" t="s">
        <v>6885</v>
      </c>
      <c r="M2301" t="s">
        <v>6886</v>
      </c>
      <c r="N2301">
        <v>1.096944444</v>
      </c>
      <c r="O2301">
        <v>0</v>
      </c>
      <c r="P2301">
        <v>1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</row>
    <row r="2302" spans="1:31" x14ac:dyDescent="0.25">
      <c r="A2302">
        <v>2137248</v>
      </c>
      <c r="B2302">
        <v>1</v>
      </c>
      <c r="C2302" t="s">
        <v>80</v>
      </c>
      <c r="D2302" t="s">
        <v>99</v>
      </c>
      <c r="E2302" t="s">
        <v>131</v>
      </c>
      <c r="F2302" t="s">
        <v>6887</v>
      </c>
      <c r="G2302" t="s">
        <v>152</v>
      </c>
      <c r="H2302" t="s">
        <v>134</v>
      </c>
      <c r="I2302" t="s">
        <v>135</v>
      </c>
      <c r="J2302" t="s">
        <v>136</v>
      </c>
      <c r="K2302" t="s">
        <v>137</v>
      </c>
      <c r="L2302" t="s">
        <v>6888</v>
      </c>
      <c r="M2302" t="s">
        <v>6889</v>
      </c>
      <c r="N2302">
        <v>0.71444444399999996</v>
      </c>
      <c r="O2302">
        <v>0</v>
      </c>
      <c r="P2302">
        <v>1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0.45248671451252509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0.45248671451252509</v>
      </c>
    </row>
    <row r="2303" spans="1:31" x14ac:dyDescent="0.25">
      <c r="A2303">
        <v>2137185</v>
      </c>
      <c r="B2303">
        <v>1</v>
      </c>
      <c r="C2303" t="s">
        <v>80</v>
      </c>
      <c r="D2303" t="s">
        <v>99</v>
      </c>
      <c r="E2303" t="s">
        <v>131</v>
      </c>
      <c r="F2303" t="s">
        <v>6890</v>
      </c>
      <c r="G2303" t="s">
        <v>152</v>
      </c>
      <c r="H2303" t="s">
        <v>134</v>
      </c>
      <c r="I2303" t="s">
        <v>135</v>
      </c>
      <c r="J2303" t="s">
        <v>136</v>
      </c>
      <c r="K2303" t="s">
        <v>137</v>
      </c>
      <c r="L2303" t="s">
        <v>6891</v>
      </c>
      <c r="M2303" t="s">
        <v>6892</v>
      </c>
      <c r="N2303">
        <v>3.4533333329999998</v>
      </c>
      <c r="O2303">
        <v>0</v>
      </c>
      <c r="P2303">
        <v>1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2.7428025486571417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2.7428025486571417</v>
      </c>
    </row>
    <row r="2304" spans="1:31" x14ac:dyDescent="0.25">
      <c r="A2304">
        <v>2136793</v>
      </c>
      <c r="B2304">
        <v>1</v>
      </c>
      <c r="C2304" t="s">
        <v>80</v>
      </c>
      <c r="D2304" t="s">
        <v>100</v>
      </c>
      <c r="E2304" t="s">
        <v>140</v>
      </c>
      <c r="F2304" t="s">
        <v>6893</v>
      </c>
      <c r="G2304" t="s">
        <v>142</v>
      </c>
      <c r="H2304" t="s">
        <v>143</v>
      </c>
      <c r="I2304" t="s">
        <v>135</v>
      </c>
      <c r="J2304" t="s">
        <v>136</v>
      </c>
      <c r="K2304" t="s">
        <v>137</v>
      </c>
      <c r="L2304" t="s">
        <v>6894</v>
      </c>
      <c r="M2304" t="s">
        <v>6895</v>
      </c>
      <c r="N2304">
        <v>2.3372222219999998</v>
      </c>
      <c r="O2304">
        <v>1</v>
      </c>
      <c r="P2304">
        <v>337</v>
      </c>
      <c r="Q2304">
        <v>146</v>
      </c>
      <c r="R2304">
        <v>187</v>
      </c>
      <c r="S2304">
        <v>6</v>
      </c>
      <c r="T2304">
        <v>36</v>
      </c>
      <c r="U2304">
        <v>1</v>
      </c>
      <c r="V2304">
        <v>0</v>
      </c>
      <c r="W2304">
        <v>1.0955662574129001</v>
      </c>
      <c r="X2304">
        <v>206.58408629069686</v>
      </c>
      <c r="Y2304">
        <v>532.36543419535337</v>
      </c>
      <c r="Z2304">
        <v>178.72131221322161</v>
      </c>
      <c r="AA2304">
        <v>221.14647927183313</v>
      </c>
      <c r="AB2304">
        <v>56.11927443435242</v>
      </c>
      <c r="AC2304">
        <v>254.50916352061199</v>
      </c>
      <c r="AD2304">
        <v>0</v>
      </c>
      <c r="AE2304">
        <v>1450.5413161834824</v>
      </c>
    </row>
    <row r="2305" spans="1:31" x14ac:dyDescent="0.25">
      <c r="A2305">
        <v>2137042</v>
      </c>
      <c r="B2305">
        <v>1</v>
      </c>
      <c r="C2305" t="s">
        <v>80</v>
      </c>
      <c r="D2305" t="s">
        <v>94</v>
      </c>
      <c r="E2305" t="s">
        <v>140</v>
      </c>
      <c r="F2305" t="s">
        <v>6896</v>
      </c>
      <c r="G2305" t="s">
        <v>538</v>
      </c>
      <c r="H2305" t="s">
        <v>143</v>
      </c>
      <c r="I2305" t="s">
        <v>135</v>
      </c>
      <c r="J2305" t="s">
        <v>136</v>
      </c>
      <c r="K2305" t="s">
        <v>236</v>
      </c>
      <c r="L2305" t="s">
        <v>6897</v>
      </c>
      <c r="M2305" t="s">
        <v>6898</v>
      </c>
      <c r="N2305">
        <v>1.4</v>
      </c>
      <c r="O2305">
        <v>3</v>
      </c>
      <c r="P2305">
        <v>3195</v>
      </c>
      <c r="Q2305">
        <v>67</v>
      </c>
      <c r="R2305">
        <v>514</v>
      </c>
      <c r="S2305">
        <v>31</v>
      </c>
      <c r="T2305">
        <v>330</v>
      </c>
      <c r="U2305">
        <v>5</v>
      </c>
      <c r="V2305">
        <v>0</v>
      </c>
      <c r="W2305">
        <v>1.8237156756480002</v>
      </c>
      <c r="X2305">
        <v>462.84187121669629</v>
      </c>
      <c r="Y2305">
        <v>73.527642651595997</v>
      </c>
      <c r="Z2305">
        <v>113.34738155089741</v>
      </c>
      <c r="AA2305">
        <v>238.7248373312685</v>
      </c>
      <c r="AB2305">
        <v>188.27369008106439</v>
      </c>
      <c r="AC2305">
        <v>545.35673374050009</v>
      </c>
      <c r="AD2305">
        <v>0</v>
      </c>
      <c r="AE2305">
        <v>1623.8958722476709</v>
      </c>
    </row>
    <row r="2306" spans="1:31" x14ac:dyDescent="0.25">
      <c r="A2306">
        <v>2136945</v>
      </c>
      <c r="B2306">
        <v>1</v>
      </c>
      <c r="C2306" t="s">
        <v>80</v>
      </c>
      <c r="D2306" t="s">
        <v>102</v>
      </c>
      <c r="E2306" t="s">
        <v>140</v>
      </c>
      <c r="F2306" t="s">
        <v>6899</v>
      </c>
      <c r="G2306" t="s">
        <v>142</v>
      </c>
      <c r="H2306" t="s">
        <v>143</v>
      </c>
      <c r="I2306" t="s">
        <v>148</v>
      </c>
      <c r="J2306" t="s">
        <v>136</v>
      </c>
      <c r="K2306" t="s">
        <v>137</v>
      </c>
      <c r="L2306" t="s">
        <v>6900</v>
      </c>
      <c r="M2306" t="s">
        <v>6901</v>
      </c>
      <c r="N2306">
        <v>8.3333330000000001E-3</v>
      </c>
      <c r="O2306">
        <v>0</v>
      </c>
      <c r="P2306">
        <v>980</v>
      </c>
      <c r="Q2306">
        <v>6</v>
      </c>
      <c r="R2306">
        <v>204</v>
      </c>
      <c r="S2306">
        <v>6</v>
      </c>
      <c r="T2306">
        <v>95</v>
      </c>
      <c r="U2306">
        <v>0</v>
      </c>
      <c r="V2306">
        <v>0</v>
      </c>
      <c r="W2306">
        <v>0</v>
      </c>
      <c r="X2306">
        <v>0.86936658111799858</v>
      </c>
      <c r="Y2306">
        <v>2.9913381002500003E-2</v>
      </c>
      <c r="Z2306">
        <v>0.4942860957202499</v>
      </c>
      <c r="AA2306">
        <v>0.54431285158699994</v>
      </c>
      <c r="AB2306">
        <v>0.75804601541941674</v>
      </c>
      <c r="AC2306">
        <v>0</v>
      </c>
      <c r="AD2306">
        <v>0</v>
      </c>
      <c r="AE2306">
        <v>2.6959249248471653</v>
      </c>
    </row>
    <row r="2307" spans="1:31" x14ac:dyDescent="0.25">
      <c r="A2307">
        <v>2136922</v>
      </c>
      <c r="B2307">
        <v>1</v>
      </c>
      <c r="C2307" t="s">
        <v>80</v>
      </c>
      <c r="D2307" t="s">
        <v>82</v>
      </c>
      <c r="E2307" t="s">
        <v>161</v>
      </c>
      <c r="F2307" t="s">
        <v>6902</v>
      </c>
      <c r="G2307" t="s">
        <v>235</v>
      </c>
      <c r="H2307" t="s">
        <v>134</v>
      </c>
      <c r="I2307" t="s">
        <v>135</v>
      </c>
      <c r="J2307" t="s">
        <v>136</v>
      </c>
      <c r="K2307" t="s">
        <v>236</v>
      </c>
      <c r="L2307" t="s">
        <v>6903</v>
      </c>
      <c r="M2307" t="s">
        <v>6904</v>
      </c>
      <c r="N2307">
        <v>0.45</v>
      </c>
      <c r="O2307">
        <v>0</v>
      </c>
      <c r="P2307">
        <v>475</v>
      </c>
      <c r="Q2307">
        <v>0</v>
      </c>
      <c r="R2307">
        <v>0</v>
      </c>
      <c r="S2307">
        <v>0</v>
      </c>
      <c r="T2307">
        <v>8</v>
      </c>
      <c r="U2307">
        <v>0</v>
      </c>
      <c r="V2307">
        <v>0</v>
      </c>
      <c r="W2307">
        <v>0</v>
      </c>
      <c r="X2307">
        <v>47.107481524676999</v>
      </c>
      <c r="Y2307">
        <v>0</v>
      </c>
      <c r="Z2307">
        <v>0</v>
      </c>
      <c r="AA2307">
        <v>0</v>
      </c>
      <c r="AB2307">
        <v>1.1265065102070002</v>
      </c>
      <c r="AC2307">
        <v>0</v>
      </c>
      <c r="AD2307">
        <v>0</v>
      </c>
      <c r="AE2307">
        <v>48.233988034884</v>
      </c>
    </row>
    <row r="2308" spans="1:31" x14ac:dyDescent="0.25">
      <c r="A2308">
        <v>2136899</v>
      </c>
      <c r="B2308">
        <v>1</v>
      </c>
      <c r="C2308" t="s">
        <v>80</v>
      </c>
      <c r="D2308" t="s">
        <v>94</v>
      </c>
      <c r="E2308" t="s">
        <v>140</v>
      </c>
      <c r="F2308" t="s">
        <v>6864</v>
      </c>
      <c r="G2308" t="s">
        <v>538</v>
      </c>
      <c r="H2308" t="s">
        <v>143</v>
      </c>
      <c r="I2308" t="s">
        <v>135</v>
      </c>
      <c r="J2308" t="s">
        <v>136</v>
      </c>
      <c r="K2308" t="s">
        <v>236</v>
      </c>
      <c r="L2308" t="s">
        <v>6905</v>
      </c>
      <c r="M2308" t="s">
        <v>6906</v>
      </c>
      <c r="N2308">
        <v>3.2169444440000001</v>
      </c>
      <c r="O2308">
        <v>3</v>
      </c>
      <c r="P2308">
        <v>3195</v>
      </c>
      <c r="Q2308">
        <v>67</v>
      </c>
      <c r="R2308">
        <v>514</v>
      </c>
      <c r="S2308">
        <v>31</v>
      </c>
      <c r="T2308">
        <v>330</v>
      </c>
      <c r="U2308">
        <v>5</v>
      </c>
      <c r="V2308">
        <v>0</v>
      </c>
      <c r="W2308">
        <v>4.3749041469306</v>
      </c>
      <c r="X2308">
        <v>1110.3094879062285</v>
      </c>
      <c r="Y2308">
        <v>167.19093159769253</v>
      </c>
      <c r="Z2308">
        <v>250.07355228008299</v>
      </c>
      <c r="AA2308">
        <v>558.06145303351241</v>
      </c>
      <c r="AB2308">
        <v>444.34683743023527</v>
      </c>
      <c r="AC2308">
        <v>1222.5668075972176</v>
      </c>
      <c r="AD2308">
        <v>0</v>
      </c>
      <c r="AE2308">
        <v>3756.9239739918999</v>
      </c>
    </row>
    <row r="2309" spans="1:31" x14ac:dyDescent="0.25">
      <c r="A2309">
        <v>2136759</v>
      </c>
      <c r="B2309">
        <v>1</v>
      </c>
      <c r="C2309" t="s">
        <v>80</v>
      </c>
      <c r="D2309" t="s">
        <v>110</v>
      </c>
      <c r="E2309" t="s">
        <v>140</v>
      </c>
      <c r="F2309" t="s">
        <v>6907</v>
      </c>
      <c r="G2309" t="s">
        <v>142</v>
      </c>
      <c r="H2309" t="s">
        <v>143</v>
      </c>
      <c r="I2309" t="s">
        <v>135</v>
      </c>
      <c r="J2309" t="s">
        <v>136</v>
      </c>
      <c r="K2309" t="s">
        <v>137</v>
      </c>
      <c r="L2309" t="s">
        <v>6908</v>
      </c>
      <c r="M2309" t="s">
        <v>6909</v>
      </c>
      <c r="N2309">
        <v>0.41555555500000002</v>
      </c>
      <c r="O2309">
        <v>0</v>
      </c>
      <c r="P2309">
        <v>8520</v>
      </c>
      <c r="Q2309">
        <v>0</v>
      </c>
      <c r="R2309">
        <v>0</v>
      </c>
      <c r="S2309">
        <v>7</v>
      </c>
      <c r="T2309">
        <v>547</v>
      </c>
      <c r="U2309">
        <v>1</v>
      </c>
      <c r="V2309">
        <v>3</v>
      </c>
      <c r="W2309">
        <v>0</v>
      </c>
      <c r="X2309">
        <v>985.15968619489956</v>
      </c>
      <c r="Y2309">
        <v>0</v>
      </c>
      <c r="Z2309">
        <v>0</v>
      </c>
      <c r="AA2309">
        <v>79.717553706109868</v>
      </c>
      <c r="AB2309">
        <v>222.53065078634768</v>
      </c>
      <c r="AC2309">
        <v>57.792101158464178</v>
      </c>
      <c r="AD2309">
        <v>14.949792424863402</v>
      </c>
      <c r="AE2309">
        <v>1360.1497842706847</v>
      </c>
    </row>
    <row r="2310" spans="1:31" x14ac:dyDescent="0.25">
      <c r="A2310">
        <v>2137177</v>
      </c>
      <c r="B2310">
        <v>1</v>
      </c>
      <c r="C2310" t="s">
        <v>80</v>
      </c>
      <c r="D2310" t="s">
        <v>97</v>
      </c>
      <c r="E2310" t="s">
        <v>131</v>
      </c>
      <c r="F2310" t="s">
        <v>6910</v>
      </c>
      <c r="G2310" t="s">
        <v>152</v>
      </c>
      <c r="H2310" t="s">
        <v>134</v>
      </c>
      <c r="I2310" t="s">
        <v>135</v>
      </c>
      <c r="J2310" t="s">
        <v>136</v>
      </c>
      <c r="K2310" t="s">
        <v>137</v>
      </c>
      <c r="L2310" t="s">
        <v>6911</v>
      </c>
      <c r="M2310" t="s">
        <v>6912</v>
      </c>
      <c r="N2310">
        <v>1.6333333329999999</v>
      </c>
      <c r="O2310">
        <v>0</v>
      </c>
      <c r="P2310">
        <v>1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</row>
    <row r="2311" spans="1:31" x14ac:dyDescent="0.25">
      <c r="A2311">
        <v>2136962</v>
      </c>
      <c r="B2311">
        <v>1</v>
      </c>
      <c r="C2311" t="s">
        <v>81</v>
      </c>
      <c r="D2311" t="s">
        <v>112</v>
      </c>
      <c r="E2311" t="s">
        <v>196</v>
      </c>
      <c r="F2311" t="s">
        <v>6913</v>
      </c>
      <c r="G2311" t="s">
        <v>142</v>
      </c>
      <c r="H2311" t="s">
        <v>143</v>
      </c>
      <c r="I2311" t="s">
        <v>135</v>
      </c>
      <c r="J2311" t="s">
        <v>136</v>
      </c>
      <c r="K2311" t="s">
        <v>137</v>
      </c>
      <c r="L2311" t="s">
        <v>6914</v>
      </c>
      <c r="M2311" t="s">
        <v>6915</v>
      </c>
      <c r="N2311">
        <v>0.80777777699999997</v>
      </c>
      <c r="O2311">
        <v>0</v>
      </c>
      <c r="P2311">
        <v>22</v>
      </c>
      <c r="Q2311">
        <v>179</v>
      </c>
      <c r="R2311">
        <v>18</v>
      </c>
      <c r="S2311">
        <v>7</v>
      </c>
      <c r="T2311">
        <v>1</v>
      </c>
      <c r="U2311">
        <v>1</v>
      </c>
      <c r="V2311">
        <v>0</v>
      </c>
      <c r="W2311">
        <v>0</v>
      </c>
      <c r="X2311">
        <v>2.2386896475402498</v>
      </c>
      <c r="Y2311">
        <v>59.343566113365746</v>
      </c>
      <c r="Z2311">
        <v>12.674788773948912</v>
      </c>
      <c r="AA2311">
        <v>22.616850588947283</v>
      </c>
      <c r="AB2311">
        <v>2.6086212045941665E-2</v>
      </c>
      <c r="AC2311">
        <v>10.922174328762669</v>
      </c>
      <c r="AD2311">
        <v>0</v>
      </c>
      <c r="AE2311">
        <v>107.8221556646108</v>
      </c>
    </row>
    <row r="2312" spans="1:31" x14ac:dyDescent="0.25">
      <c r="A2312">
        <v>2137114</v>
      </c>
      <c r="B2312">
        <v>1</v>
      </c>
      <c r="C2312" t="s">
        <v>80</v>
      </c>
      <c r="D2312" t="s">
        <v>86</v>
      </c>
      <c r="E2312" t="s">
        <v>146</v>
      </c>
      <c r="F2312" t="s">
        <v>6916</v>
      </c>
      <c r="G2312" t="s">
        <v>6917</v>
      </c>
      <c r="H2312" t="s">
        <v>143</v>
      </c>
      <c r="I2312" t="s">
        <v>135</v>
      </c>
      <c r="J2312" t="s">
        <v>136</v>
      </c>
      <c r="K2312" t="s">
        <v>137</v>
      </c>
      <c r="L2312" t="s">
        <v>6918</v>
      </c>
      <c r="M2312" t="s">
        <v>6919</v>
      </c>
      <c r="N2312">
        <v>0.31027777699999998</v>
      </c>
      <c r="O2312">
        <v>0</v>
      </c>
      <c r="P2312">
        <v>343</v>
      </c>
      <c r="Q2312">
        <v>0</v>
      </c>
      <c r="R2312">
        <v>0</v>
      </c>
      <c r="S2312">
        <v>0</v>
      </c>
      <c r="T2312">
        <v>2</v>
      </c>
      <c r="U2312">
        <v>0</v>
      </c>
      <c r="V2312">
        <v>0</v>
      </c>
      <c r="W2312">
        <v>0</v>
      </c>
      <c r="X2312">
        <v>24.159731000137313</v>
      </c>
      <c r="Y2312">
        <v>0</v>
      </c>
      <c r="Z2312">
        <v>0</v>
      </c>
      <c r="AA2312">
        <v>0</v>
      </c>
      <c r="AB2312">
        <v>7.2164766847468007</v>
      </c>
      <c r="AC2312">
        <v>0</v>
      </c>
      <c r="AD2312">
        <v>0</v>
      </c>
      <c r="AE2312">
        <v>31.376207684884115</v>
      </c>
    </row>
    <row r="2313" spans="1:31" x14ac:dyDescent="0.25">
      <c r="A2313">
        <v>2136822</v>
      </c>
      <c r="B2313">
        <v>1</v>
      </c>
      <c r="C2313" t="s">
        <v>81</v>
      </c>
      <c r="D2313" t="s">
        <v>123</v>
      </c>
      <c r="E2313" t="s">
        <v>161</v>
      </c>
      <c r="F2313" t="s">
        <v>6920</v>
      </c>
      <c r="G2313" t="s">
        <v>538</v>
      </c>
      <c r="H2313" t="s">
        <v>134</v>
      </c>
      <c r="I2313" t="s">
        <v>135</v>
      </c>
      <c r="J2313" t="s">
        <v>136</v>
      </c>
      <c r="K2313" t="s">
        <v>236</v>
      </c>
      <c r="L2313" t="s">
        <v>6921</v>
      </c>
      <c r="M2313" t="s">
        <v>6922</v>
      </c>
      <c r="N2313">
        <v>8.7302869439999995</v>
      </c>
      <c r="O2313">
        <v>0</v>
      </c>
      <c r="P2313">
        <v>202</v>
      </c>
      <c r="Q2313">
        <v>0</v>
      </c>
      <c r="R2313">
        <v>5</v>
      </c>
      <c r="S2313">
        <v>0</v>
      </c>
      <c r="T2313">
        <v>7</v>
      </c>
      <c r="U2313">
        <v>0</v>
      </c>
      <c r="V2313">
        <v>0</v>
      </c>
      <c r="W2313">
        <v>0</v>
      </c>
      <c r="X2313">
        <v>339.4546976640645</v>
      </c>
      <c r="Y2313">
        <v>0</v>
      </c>
      <c r="Z2313">
        <v>16.674649141935863</v>
      </c>
      <c r="AA2313">
        <v>0</v>
      </c>
      <c r="AB2313">
        <v>20.016935273019651</v>
      </c>
      <c r="AC2313">
        <v>0</v>
      </c>
      <c r="AD2313">
        <v>0</v>
      </c>
      <c r="AE2313">
        <v>376.14628207902001</v>
      </c>
    </row>
    <row r="2314" spans="1:31" x14ac:dyDescent="0.25">
      <c r="A2314">
        <v>2137068</v>
      </c>
      <c r="B2314">
        <v>1</v>
      </c>
      <c r="C2314" t="s">
        <v>80</v>
      </c>
      <c r="D2314" t="s">
        <v>90</v>
      </c>
      <c r="E2314" t="s">
        <v>131</v>
      </c>
      <c r="F2314" t="s">
        <v>6923</v>
      </c>
      <c r="G2314" t="s">
        <v>152</v>
      </c>
      <c r="H2314" t="s">
        <v>134</v>
      </c>
      <c r="I2314" t="s">
        <v>135</v>
      </c>
      <c r="J2314" t="s">
        <v>136</v>
      </c>
      <c r="K2314" t="s">
        <v>137</v>
      </c>
      <c r="L2314" t="s">
        <v>6924</v>
      </c>
      <c r="M2314" t="s">
        <v>6925</v>
      </c>
      <c r="N2314">
        <v>1.3191666660000001</v>
      </c>
      <c r="O2314">
        <v>0</v>
      </c>
      <c r="P2314">
        <v>3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0.61974873317945833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0.61974873317945833</v>
      </c>
    </row>
    <row r="2315" spans="1:31" x14ac:dyDescent="0.25">
      <c r="A2315">
        <v>2136968</v>
      </c>
      <c r="B2315">
        <v>1</v>
      </c>
      <c r="C2315" t="s">
        <v>80</v>
      </c>
      <c r="D2315" t="s">
        <v>83</v>
      </c>
      <c r="E2315" t="s">
        <v>224</v>
      </c>
      <c r="F2315" t="s">
        <v>6926</v>
      </c>
      <c r="G2315" t="s">
        <v>142</v>
      </c>
      <c r="H2315" t="s">
        <v>143</v>
      </c>
      <c r="I2315" t="s">
        <v>135</v>
      </c>
      <c r="J2315" t="s">
        <v>136</v>
      </c>
      <c r="K2315" t="s">
        <v>137</v>
      </c>
      <c r="L2315" t="s">
        <v>6927</v>
      </c>
      <c r="M2315" t="s">
        <v>6928</v>
      </c>
      <c r="N2315">
        <v>0.65460555499999995</v>
      </c>
      <c r="O2315">
        <v>0</v>
      </c>
      <c r="P2315">
        <v>3201</v>
      </c>
      <c r="Q2315">
        <v>0</v>
      </c>
      <c r="R2315">
        <v>0</v>
      </c>
      <c r="S2315">
        <v>1</v>
      </c>
      <c r="T2315">
        <v>398</v>
      </c>
      <c r="U2315">
        <v>0</v>
      </c>
      <c r="V2315">
        <v>1</v>
      </c>
      <c r="W2315">
        <v>0</v>
      </c>
      <c r="X2315">
        <v>485.6348268971521</v>
      </c>
      <c r="Y2315">
        <v>0</v>
      </c>
      <c r="Z2315">
        <v>0</v>
      </c>
      <c r="AA2315">
        <v>17.893644327216006</v>
      </c>
      <c r="AB2315">
        <v>279.07748732758245</v>
      </c>
      <c r="AC2315">
        <v>0</v>
      </c>
      <c r="AD2315">
        <v>9.656760432492133</v>
      </c>
      <c r="AE2315">
        <v>792.2627189844427</v>
      </c>
    </row>
    <row r="2316" spans="1:31" x14ac:dyDescent="0.25">
      <c r="A2316">
        <v>2137214</v>
      </c>
      <c r="B2316">
        <v>1</v>
      </c>
      <c r="C2316" t="s">
        <v>80</v>
      </c>
      <c r="D2316" t="s">
        <v>86</v>
      </c>
      <c r="E2316" t="s">
        <v>131</v>
      </c>
      <c r="F2316" t="s">
        <v>6929</v>
      </c>
      <c r="G2316" t="s">
        <v>152</v>
      </c>
      <c r="H2316" t="s">
        <v>134</v>
      </c>
      <c r="I2316" t="s">
        <v>135</v>
      </c>
      <c r="J2316" t="s">
        <v>136</v>
      </c>
      <c r="K2316" t="s">
        <v>137</v>
      </c>
      <c r="L2316" t="s">
        <v>6930</v>
      </c>
      <c r="M2316" t="s">
        <v>6931</v>
      </c>
      <c r="N2316">
        <v>1.1230555550000001</v>
      </c>
      <c r="O2316">
        <v>0</v>
      </c>
      <c r="P2316">
        <v>1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0.71347336327653332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0.71347336327653332</v>
      </c>
    </row>
    <row r="2317" spans="1:31" x14ac:dyDescent="0.25">
      <c r="A2317">
        <v>2137194</v>
      </c>
      <c r="B2317">
        <v>1</v>
      </c>
      <c r="C2317" t="s">
        <v>80</v>
      </c>
      <c r="D2317" t="s">
        <v>83</v>
      </c>
      <c r="E2317" t="s">
        <v>206</v>
      </c>
      <c r="F2317" t="s">
        <v>6932</v>
      </c>
      <c r="G2317" t="s">
        <v>458</v>
      </c>
      <c r="H2317" t="s">
        <v>134</v>
      </c>
      <c r="I2317" t="s">
        <v>135</v>
      </c>
      <c r="J2317" t="s">
        <v>136</v>
      </c>
      <c r="K2317" t="s">
        <v>137</v>
      </c>
      <c r="L2317" t="s">
        <v>6933</v>
      </c>
      <c r="M2317" t="s">
        <v>6934</v>
      </c>
      <c r="N2317">
        <v>0.67638888799999997</v>
      </c>
      <c r="O2317">
        <v>0</v>
      </c>
      <c r="P2317">
        <v>171</v>
      </c>
      <c r="Q2317">
        <v>0</v>
      </c>
      <c r="R2317">
        <v>0</v>
      </c>
      <c r="S2317">
        <v>0</v>
      </c>
      <c r="T2317">
        <v>3</v>
      </c>
      <c r="U2317">
        <v>0</v>
      </c>
      <c r="V2317">
        <v>0</v>
      </c>
      <c r="W2317">
        <v>0</v>
      </c>
      <c r="X2317">
        <v>23.522846086394424</v>
      </c>
      <c r="Y2317">
        <v>0</v>
      </c>
      <c r="Z2317">
        <v>0</v>
      </c>
      <c r="AA2317">
        <v>0</v>
      </c>
      <c r="AB2317">
        <v>1.4974358150812501</v>
      </c>
      <c r="AC2317">
        <v>0</v>
      </c>
      <c r="AD2317">
        <v>0</v>
      </c>
      <c r="AE2317">
        <v>25.020281901475673</v>
      </c>
    </row>
    <row r="2318" spans="1:31" x14ac:dyDescent="0.25">
      <c r="A2318">
        <v>2137217</v>
      </c>
      <c r="B2318">
        <v>1</v>
      </c>
      <c r="C2318" t="s">
        <v>80</v>
      </c>
      <c r="D2318" t="s">
        <v>82</v>
      </c>
      <c r="E2318" t="s">
        <v>131</v>
      </c>
      <c r="F2318" t="s">
        <v>6935</v>
      </c>
      <c r="G2318" t="s">
        <v>231</v>
      </c>
      <c r="H2318" t="s">
        <v>134</v>
      </c>
      <c r="I2318" t="s">
        <v>135</v>
      </c>
      <c r="J2318" t="s">
        <v>136</v>
      </c>
      <c r="K2318" t="s">
        <v>137</v>
      </c>
      <c r="L2318" t="s">
        <v>6936</v>
      </c>
      <c r="M2318" t="s">
        <v>6937</v>
      </c>
      <c r="N2318">
        <v>0.93194444399999998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2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0.21886753456466668</v>
      </c>
      <c r="AC2318">
        <v>0</v>
      </c>
      <c r="AD2318">
        <v>0</v>
      </c>
      <c r="AE2318">
        <v>0.21886753456466668</v>
      </c>
    </row>
    <row r="2319" spans="1:31" x14ac:dyDescent="0.25">
      <c r="A2319">
        <v>2137051</v>
      </c>
      <c r="B2319">
        <v>1</v>
      </c>
      <c r="C2319" t="s">
        <v>81</v>
      </c>
      <c r="D2319" t="s">
        <v>116</v>
      </c>
      <c r="E2319" t="s">
        <v>131</v>
      </c>
      <c r="F2319" t="s">
        <v>6414</v>
      </c>
      <c r="G2319" t="s">
        <v>152</v>
      </c>
      <c r="H2319" t="s">
        <v>134</v>
      </c>
      <c r="I2319" t="s">
        <v>135</v>
      </c>
      <c r="J2319" t="s">
        <v>136</v>
      </c>
      <c r="K2319" t="s">
        <v>137</v>
      </c>
      <c r="L2319" t="s">
        <v>6938</v>
      </c>
      <c r="M2319" t="s">
        <v>6939</v>
      </c>
      <c r="N2319">
        <v>2.8624999999999998</v>
      </c>
      <c r="O2319">
        <v>0</v>
      </c>
      <c r="P2319">
        <v>1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0.83312027308125014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0.83312027308125014</v>
      </c>
    </row>
    <row r="2320" spans="1:31" x14ac:dyDescent="0.25">
      <c r="A2320">
        <v>2136816</v>
      </c>
      <c r="B2320">
        <v>1</v>
      </c>
      <c r="C2320" t="s">
        <v>81</v>
      </c>
      <c r="D2320" t="s">
        <v>117</v>
      </c>
      <c r="E2320" t="s">
        <v>140</v>
      </c>
      <c r="F2320" t="s">
        <v>3618</v>
      </c>
      <c r="G2320" t="s">
        <v>142</v>
      </c>
      <c r="H2320" t="s">
        <v>143</v>
      </c>
      <c r="I2320" t="s">
        <v>148</v>
      </c>
      <c r="J2320" t="s">
        <v>136</v>
      </c>
      <c r="K2320" t="s">
        <v>137</v>
      </c>
      <c r="L2320" t="s">
        <v>6940</v>
      </c>
      <c r="M2320" t="s">
        <v>6941</v>
      </c>
      <c r="N2320">
        <v>3.5555555000000003E-2</v>
      </c>
      <c r="O2320">
        <v>0</v>
      </c>
      <c r="P2320">
        <v>2224</v>
      </c>
      <c r="Q2320">
        <v>33</v>
      </c>
      <c r="R2320">
        <v>76</v>
      </c>
      <c r="S2320">
        <v>17</v>
      </c>
      <c r="T2320">
        <v>191</v>
      </c>
      <c r="U2320">
        <v>7</v>
      </c>
      <c r="V2320">
        <v>1</v>
      </c>
      <c r="W2320">
        <v>0</v>
      </c>
      <c r="X2320">
        <v>10.374083002636793</v>
      </c>
      <c r="Y2320">
        <v>3.0873388323200008</v>
      </c>
      <c r="Z2320">
        <v>0.48690659592533347</v>
      </c>
      <c r="AA2320">
        <v>3.6146416010904896</v>
      </c>
      <c r="AB2320">
        <v>3.8406285771431117</v>
      </c>
      <c r="AC2320">
        <v>29.491994418581335</v>
      </c>
      <c r="AD2320">
        <v>0.37337181153066668</v>
      </c>
      <c r="AE2320">
        <v>51.268964839227728</v>
      </c>
    </row>
    <row r="2321" spans="1:31" x14ac:dyDescent="0.25">
      <c r="A2321">
        <v>2136839</v>
      </c>
      <c r="B2321">
        <v>1</v>
      </c>
      <c r="C2321" t="s">
        <v>80</v>
      </c>
      <c r="D2321" t="s">
        <v>85</v>
      </c>
      <c r="E2321" t="s">
        <v>161</v>
      </c>
      <c r="F2321" t="s">
        <v>6942</v>
      </c>
      <c r="G2321" t="s">
        <v>235</v>
      </c>
      <c r="H2321" t="s">
        <v>134</v>
      </c>
      <c r="I2321" t="s">
        <v>135</v>
      </c>
      <c r="J2321" t="s">
        <v>136</v>
      </c>
      <c r="K2321" t="s">
        <v>236</v>
      </c>
      <c r="L2321" t="s">
        <v>6943</v>
      </c>
      <c r="M2321" t="s">
        <v>6944</v>
      </c>
      <c r="N2321">
        <v>0.692048055</v>
      </c>
      <c r="O2321">
        <v>0</v>
      </c>
      <c r="P2321">
        <v>334</v>
      </c>
      <c r="Q2321">
        <v>0</v>
      </c>
      <c r="R2321">
        <v>0</v>
      </c>
      <c r="S2321">
        <v>0</v>
      </c>
      <c r="T2321">
        <v>4</v>
      </c>
      <c r="U2321">
        <v>0</v>
      </c>
      <c r="V2321">
        <v>0</v>
      </c>
      <c r="W2321">
        <v>0</v>
      </c>
      <c r="X2321">
        <v>55.313513861701693</v>
      </c>
      <c r="Y2321">
        <v>0</v>
      </c>
      <c r="Z2321">
        <v>0</v>
      </c>
      <c r="AA2321">
        <v>0</v>
      </c>
      <c r="AB2321">
        <v>2.8544955767814364</v>
      </c>
      <c r="AC2321">
        <v>0</v>
      </c>
      <c r="AD2321">
        <v>0</v>
      </c>
      <c r="AE2321">
        <v>58.168009438483132</v>
      </c>
    </row>
    <row r="2322" spans="1:31" x14ac:dyDescent="0.25">
      <c r="A2322">
        <v>2137025</v>
      </c>
      <c r="B2322">
        <v>1</v>
      </c>
      <c r="C2322" t="s">
        <v>80</v>
      </c>
      <c r="D2322" t="s">
        <v>96</v>
      </c>
      <c r="E2322" t="s">
        <v>161</v>
      </c>
      <c r="F2322" t="s">
        <v>6945</v>
      </c>
      <c r="G2322" t="s">
        <v>458</v>
      </c>
      <c r="H2322" t="s">
        <v>134</v>
      </c>
      <c r="I2322" t="s">
        <v>135</v>
      </c>
      <c r="J2322" t="s">
        <v>136</v>
      </c>
      <c r="K2322" t="s">
        <v>137</v>
      </c>
      <c r="L2322" t="s">
        <v>6946</v>
      </c>
      <c r="M2322" t="s">
        <v>6947</v>
      </c>
      <c r="N2322">
        <v>5.6958333330000004</v>
      </c>
      <c r="O2322">
        <v>0</v>
      </c>
      <c r="P2322">
        <v>133</v>
      </c>
      <c r="Q2322">
        <v>0</v>
      </c>
      <c r="R2322">
        <v>1</v>
      </c>
      <c r="S2322">
        <v>0</v>
      </c>
      <c r="T2322">
        <v>13</v>
      </c>
      <c r="U2322">
        <v>0</v>
      </c>
      <c r="V2322">
        <v>0</v>
      </c>
      <c r="W2322">
        <v>0</v>
      </c>
      <c r="X2322">
        <v>215.95337830839091</v>
      </c>
      <c r="Y2322">
        <v>0</v>
      </c>
      <c r="Z2322">
        <v>1.2000471948018168</v>
      </c>
      <c r="AA2322">
        <v>0</v>
      </c>
      <c r="AB2322">
        <v>72.398624879497376</v>
      </c>
      <c r="AC2322">
        <v>0</v>
      </c>
      <c r="AD2322">
        <v>0</v>
      </c>
      <c r="AE2322">
        <v>289.55205038269008</v>
      </c>
    </row>
    <row r="2323" spans="1:31" x14ac:dyDescent="0.25">
      <c r="A2323">
        <v>2136859</v>
      </c>
      <c r="B2323">
        <v>1</v>
      </c>
      <c r="C2323" t="s">
        <v>80</v>
      </c>
      <c r="D2323" t="s">
        <v>83</v>
      </c>
      <c r="E2323" t="s">
        <v>131</v>
      </c>
      <c r="F2323" t="s">
        <v>6948</v>
      </c>
      <c r="G2323" t="s">
        <v>231</v>
      </c>
      <c r="H2323" t="s">
        <v>134</v>
      </c>
      <c r="I2323" t="s">
        <v>135</v>
      </c>
      <c r="J2323" t="s">
        <v>136</v>
      </c>
      <c r="K2323" t="s">
        <v>137</v>
      </c>
      <c r="L2323" t="s">
        <v>6949</v>
      </c>
      <c r="M2323" t="s">
        <v>6950</v>
      </c>
      <c r="N2323">
        <v>1.910555555</v>
      </c>
      <c r="O2323">
        <v>0</v>
      </c>
      <c r="P2323">
        <v>5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1.4742485469463502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1.4742485469463502</v>
      </c>
    </row>
    <row r="2324" spans="1:31" x14ac:dyDescent="0.25">
      <c r="A2324">
        <v>2137008</v>
      </c>
      <c r="B2324">
        <v>1</v>
      </c>
      <c r="C2324" t="s">
        <v>80</v>
      </c>
      <c r="D2324" t="s">
        <v>96</v>
      </c>
      <c r="E2324" t="s">
        <v>174</v>
      </c>
      <c r="F2324" t="s">
        <v>6951</v>
      </c>
      <c r="G2324" t="s">
        <v>163</v>
      </c>
      <c r="H2324" t="s">
        <v>134</v>
      </c>
      <c r="I2324" t="s">
        <v>135</v>
      </c>
      <c r="J2324" t="s">
        <v>136</v>
      </c>
      <c r="K2324" t="s">
        <v>137</v>
      </c>
      <c r="L2324" t="s">
        <v>6952</v>
      </c>
      <c r="M2324" t="s">
        <v>6953</v>
      </c>
      <c r="N2324">
        <v>1.404722222</v>
      </c>
      <c r="O2324">
        <v>0</v>
      </c>
      <c r="P2324">
        <v>103</v>
      </c>
      <c r="Q2324">
        <v>0</v>
      </c>
      <c r="R2324">
        <v>0</v>
      </c>
      <c r="S2324">
        <v>0</v>
      </c>
      <c r="T2324">
        <v>5</v>
      </c>
      <c r="U2324">
        <v>0</v>
      </c>
      <c r="V2324">
        <v>0</v>
      </c>
      <c r="W2324">
        <v>0</v>
      </c>
      <c r="X2324">
        <v>36.519242828559079</v>
      </c>
      <c r="Y2324">
        <v>0</v>
      </c>
      <c r="Z2324">
        <v>0</v>
      </c>
      <c r="AA2324">
        <v>0</v>
      </c>
      <c r="AB2324">
        <v>2.3568137411282004</v>
      </c>
      <c r="AC2324">
        <v>0</v>
      </c>
      <c r="AD2324">
        <v>0</v>
      </c>
      <c r="AE2324">
        <v>38.876056569687279</v>
      </c>
    </row>
    <row r="2325" spans="1:31" x14ac:dyDescent="0.25">
      <c r="A2325">
        <v>2137151</v>
      </c>
      <c r="B2325">
        <v>1</v>
      </c>
      <c r="C2325" t="s">
        <v>80</v>
      </c>
      <c r="D2325" t="s">
        <v>100</v>
      </c>
      <c r="E2325" t="s">
        <v>131</v>
      </c>
      <c r="F2325" t="s">
        <v>6954</v>
      </c>
      <c r="G2325" t="s">
        <v>152</v>
      </c>
      <c r="H2325" t="s">
        <v>134</v>
      </c>
      <c r="I2325" t="s">
        <v>135</v>
      </c>
      <c r="J2325" t="s">
        <v>136</v>
      </c>
      <c r="K2325" t="s">
        <v>137</v>
      </c>
      <c r="L2325" t="s">
        <v>6955</v>
      </c>
      <c r="M2325" t="s">
        <v>6956</v>
      </c>
      <c r="N2325">
        <v>1.105277777</v>
      </c>
      <c r="O2325">
        <v>0</v>
      </c>
      <c r="P2325">
        <v>1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0.18619462960174998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0.18619462960174998</v>
      </c>
    </row>
    <row r="2326" spans="1:31" x14ac:dyDescent="0.25">
      <c r="A2326">
        <v>2136739</v>
      </c>
      <c r="B2326">
        <v>1</v>
      </c>
      <c r="C2326" t="s">
        <v>81</v>
      </c>
      <c r="D2326" t="s">
        <v>126</v>
      </c>
      <c r="E2326" t="s">
        <v>146</v>
      </c>
      <c r="F2326" t="s">
        <v>6957</v>
      </c>
      <c r="G2326" t="s">
        <v>167</v>
      </c>
      <c r="H2326" t="s">
        <v>143</v>
      </c>
      <c r="I2326" t="s">
        <v>135</v>
      </c>
      <c r="J2326" t="s">
        <v>136</v>
      </c>
      <c r="K2326" t="s">
        <v>137</v>
      </c>
      <c r="L2326" t="s">
        <v>6958</v>
      </c>
      <c r="M2326" t="s">
        <v>6959</v>
      </c>
      <c r="N2326">
        <v>6.9327777770000001</v>
      </c>
      <c r="O2326">
        <v>0</v>
      </c>
      <c r="P2326">
        <v>34</v>
      </c>
      <c r="Q2326">
        <v>0</v>
      </c>
      <c r="R2326">
        <v>5</v>
      </c>
      <c r="S2326">
        <v>0</v>
      </c>
      <c r="T2326">
        <v>3</v>
      </c>
      <c r="U2326">
        <v>0</v>
      </c>
      <c r="V2326">
        <v>0</v>
      </c>
      <c r="W2326">
        <v>0</v>
      </c>
      <c r="X2326">
        <v>18.360376500733565</v>
      </c>
      <c r="Y2326">
        <v>0</v>
      </c>
      <c r="Z2326">
        <v>11.114992490470598</v>
      </c>
      <c r="AA2326">
        <v>0</v>
      </c>
      <c r="AB2326">
        <v>32.684116278792331</v>
      </c>
      <c r="AC2326">
        <v>0</v>
      </c>
      <c r="AD2326">
        <v>0</v>
      </c>
      <c r="AE2326">
        <v>62.159485269996495</v>
      </c>
    </row>
    <row r="2327" spans="1:31" x14ac:dyDescent="0.25">
      <c r="A2327">
        <v>2136796</v>
      </c>
      <c r="B2327">
        <v>1</v>
      </c>
      <c r="C2327" t="s">
        <v>81</v>
      </c>
      <c r="D2327" t="s">
        <v>118</v>
      </c>
      <c r="E2327" t="s">
        <v>146</v>
      </c>
      <c r="F2327" t="s">
        <v>6960</v>
      </c>
      <c r="G2327" t="s">
        <v>142</v>
      </c>
      <c r="H2327" t="s">
        <v>143</v>
      </c>
      <c r="I2327" t="s">
        <v>135</v>
      </c>
      <c r="J2327" t="s">
        <v>136</v>
      </c>
      <c r="K2327" t="s">
        <v>137</v>
      </c>
      <c r="L2327" t="s">
        <v>6961</v>
      </c>
      <c r="M2327" t="s">
        <v>6962</v>
      </c>
      <c r="N2327">
        <v>1.1358333329999999</v>
      </c>
      <c r="O2327">
        <v>0</v>
      </c>
      <c r="P2327">
        <v>1536</v>
      </c>
      <c r="Q2327">
        <v>0</v>
      </c>
      <c r="R2327">
        <v>52</v>
      </c>
      <c r="S2327">
        <v>0</v>
      </c>
      <c r="T2327">
        <v>210</v>
      </c>
      <c r="U2327">
        <v>0</v>
      </c>
      <c r="V2327">
        <v>1</v>
      </c>
      <c r="W2327">
        <v>0</v>
      </c>
      <c r="X2327">
        <v>309.72767092499777</v>
      </c>
      <c r="Y2327">
        <v>0</v>
      </c>
      <c r="Z2327">
        <v>13.196775625201695</v>
      </c>
      <c r="AA2327">
        <v>0</v>
      </c>
      <c r="AB2327">
        <v>118.02399654396605</v>
      </c>
      <c r="AC2327">
        <v>0</v>
      </c>
      <c r="AD2327">
        <v>43.861817467467326</v>
      </c>
      <c r="AE2327">
        <v>484.8102605616329</v>
      </c>
    </row>
    <row r="2328" spans="1:31" x14ac:dyDescent="0.25">
      <c r="A2328">
        <v>2137088</v>
      </c>
      <c r="B2328">
        <v>1</v>
      </c>
      <c r="C2328" t="s">
        <v>80</v>
      </c>
      <c r="D2328" t="s">
        <v>96</v>
      </c>
      <c r="E2328" t="s">
        <v>131</v>
      </c>
      <c r="F2328" t="s">
        <v>6963</v>
      </c>
      <c r="G2328" t="s">
        <v>133</v>
      </c>
      <c r="H2328" t="s">
        <v>134</v>
      </c>
      <c r="I2328" t="s">
        <v>135</v>
      </c>
      <c r="J2328" t="s">
        <v>136</v>
      </c>
      <c r="K2328" t="s">
        <v>137</v>
      </c>
      <c r="L2328" t="s">
        <v>6964</v>
      </c>
      <c r="M2328" t="s">
        <v>6965</v>
      </c>
      <c r="N2328">
        <v>5.420555555</v>
      </c>
      <c r="O2328">
        <v>0</v>
      </c>
      <c r="P2328">
        <v>1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1.4092502214333669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1.4092502214333669</v>
      </c>
    </row>
    <row r="2329" spans="1:31" x14ac:dyDescent="0.25">
      <c r="A2329">
        <v>2137134</v>
      </c>
      <c r="B2329">
        <v>1</v>
      </c>
      <c r="C2329" t="s">
        <v>81</v>
      </c>
      <c r="D2329" t="s">
        <v>123</v>
      </c>
      <c r="E2329" t="s">
        <v>196</v>
      </c>
      <c r="F2329" t="s">
        <v>6966</v>
      </c>
      <c r="G2329" t="s">
        <v>142</v>
      </c>
      <c r="H2329" t="s">
        <v>143</v>
      </c>
      <c r="I2329" t="s">
        <v>135</v>
      </c>
      <c r="J2329" t="s">
        <v>136</v>
      </c>
      <c r="K2329" t="s">
        <v>137</v>
      </c>
      <c r="L2329" t="s">
        <v>6967</v>
      </c>
      <c r="M2329" t="s">
        <v>6968</v>
      </c>
      <c r="N2329">
        <v>1.0075000000000001</v>
      </c>
      <c r="O2329">
        <v>1</v>
      </c>
      <c r="P2329">
        <v>6</v>
      </c>
      <c r="Q2329">
        <v>31</v>
      </c>
      <c r="R2329">
        <v>78</v>
      </c>
      <c r="S2329">
        <v>8</v>
      </c>
      <c r="T2329">
        <v>3</v>
      </c>
      <c r="U2329">
        <v>1</v>
      </c>
      <c r="V2329">
        <v>0</v>
      </c>
      <c r="W2329">
        <v>2.4468135355999999E-2</v>
      </c>
      <c r="X2329">
        <v>2.0616310069713166</v>
      </c>
      <c r="Y2329">
        <v>40.6676101005391</v>
      </c>
      <c r="Z2329">
        <v>44.107256294085239</v>
      </c>
      <c r="AA2329">
        <v>18.519588494316185</v>
      </c>
      <c r="AB2329">
        <v>0.28216586131620836</v>
      </c>
      <c r="AC2329">
        <v>0</v>
      </c>
      <c r="AD2329">
        <v>0</v>
      </c>
      <c r="AE2329">
        <v>105.66271989258404</v>
      </c>
    </row>
    <row r="2330" spans="1:31" x14ac:dyDescent="0.25">
      <c r="A2330">
        <v>2136802</v>
      </c>
      <c r="B2330">
        <v>1</v>
      </c>
      <c r="C2330" t="s">
        <v>81</v>
      </c>
      <c r="D2330" t="s">
        <v>113</v>
      </c>
      <c r="E2330" t="s">
        <v>196</v>
      </c>
      <c r="F2330" t="s">
        <v>6969</v>
      </c>
      <c r="G2330" t="s">
        <v>235</v>
      </c>
      <c r="H2330" t="s">
        <v>143</v>
      </c>
      <c r="I2330" t="s">
        <v>135</v>
      </c>
      <c r="J2330" t="s">
        <v>136</v>
      </c>
      <c r="K2330" t="s">
        <v>236</v>
      </c>
      <c r="L2330" t="s">
        <v>6970</v>
      </c>
      <c r="M2330" t="s">
        <v>6971</v>
      </c>
      <c r="N2330">
        <v>8.0113397220000007</v>
      </c>
      <c r="O2330">
        <v>0</v>
      </c>
      <c r="P2330">
        <v>131</v>
      </c>
      <c r="Q2330">
        <v>0</v>
      </c>
      <c r="R2330">
        <v>22</v>
      </c>
      <c r="S2330">
        <v>2</v>
      </c>
      <c r="T2330">
        <v>1</v>
      </c>
      <c r="U2330">
        <v>0</v>
      </c>
      <c r="V2330">
        <v>0</v>
      </c>
      <c r="W2330">
        <v>0</v>
      </c>
      <c r="X2330">
        <v>133.29588489041251</v>
      </c>
      <c r="Y2330">
        <v>0</v>
      </c>
      <c r="Z2330">
        <v>42.730444157854414</v>
      </c>
      <c r="AA2330">
        <v>37.928705246885769</v>
      </c>
      <c r="AB2330">
        <v>1.7734850495470169</v>
      </c>
      <c r="AC2330">
        <v>0</v>
      </c>
      <c r="AD2330">
        <v>0</v>
      </c>
      <c r="AE2330">
        <v>215.72851934469972</v>
      </c>
    </row>
    <row r="2331" spans="1:31" x14ac:dyDescent="0.25">
      <c r="A2331">
        <v>2137211</v>
      </c>
      <c r="B2331">
        <v>1</v>
      </c>
      <c r="C2331" t="s">
        <v>80</v>
      </c>
      <c r="D2331" t="s">
        <v>98</v>
      </c>
      <c r="E2331" t="s">
        <v>174</v>
      </c>
      <c r="F2331" t="s">
        <v>6972</v>
      </c>
      <c r="G2331" t="s">
        <v>187</v>
      </c>
      <c r="H2331" t="s">
        <v>134</v>
      </c>
      <c r="I2331" t="s">
        <v>135</v>
      </c>
      <c r="J2331" t="s">
        <v>136</v>
      </c>
      <c r="K2331" t="s">
        <v>137</v>
      </c>
      <c r="L2331" t="s">
        <v>6973</v>
      </c>
      <c r="M2331" t="s">
        <v>6974</v>
      </c>
      <c r="N2331">
        <v>3.23</v>
      </c>
      <c r="O2331">
        <v>0</v>
      </c>
      <c r="P2331">
        <v>10</v>
      </c>
      <c r="Q2331">
        <v>0</v>
      </c>
      <c r="R2331">
        <v>1</v>
      </c>
      <c r="S2331">
        <v>0</v>
      </c>
      <c r="T2331">
        <v>1</v>
      </c>
      <c r="U2331">
        <v>0</v>
      </c>
      <c r="V2331">
        <v>0</v>
      </c>
      <c r="W2331">
        <v>0</v>
      </c>
      <c r="X2331">
        <v>9.6455782456959991</v>
      </c>
      <c r="Y2331">
        <v>0</v>
      </c>
      <c r="Z2331">
        <v>0.56624310952580015</v>
      </c>
      <c r="AA2331">
        <v>0</v>
      </c>
      <c r="AB2331">
        <v>1.4140807300000002E-3</v>
      </c>
      <c r="AC2331">
        <v>0</v>
      </c>
      <c r="AD2331">
        <v>0</v>
      </c>
      <c r="AE2331">
        <v>10.213235435951798</v>
      </c>
    </row>
    <row r="2332" spans="1:31" x14ac:dyDescent="0.25">
      <c r="A2332">
        <v>2136879</v>
      </c>
      <c r="B2332">
        <v>1</v>
      </c>
      <c r="C2332" t="s">
        <v>80</v>
      </c>
      <c r="D2332" t="s">
        <v>85</v>
      </c>
      <c r="E2332" t="s">
        <v>161</v>
      </c>
      <c r="F2332" t="s">
        <v>6975</v>
      </c>
      <c r="G2332" t="s">
        <v>235</v>
      </c>
      <c r="H2332" t="s">
        <v>134</v>
      </c>
      <c r="I2332" t="s">
        <v>135</v>
      </c>
      <c r="J2332" t="s">
        <v>136</v>
      </c>
      <c r="K2332" t="s">
        <v>236</v>
      </c>
      <c r="L2332" t="s">
        <v>6976</v>
      </c>
      <c r="M2332" t="s">
        <v>6977</v>
      </c>
      <c r="N2332">
        <v>2.2265980550000002</v>
      </c>
      <c r="O2332">
        <v>0</v>
      </c>
      <c r="P2332">
        <v>635</v>
      </c>
      <c r="Q2332">
        <v>0</v>
      </c>
      <c r="R2332">
        <v>0</v>
      </c>
      <c r="S2332">
        <v>0</v>
      </c>
      <c r="T2332">
        <v>64</v>
      </c>
      <c r="U2332">
        <v>0</v>
      </c>
      <c r="V2332">
        <v>0</v>
      </c>
      <c r="W2332">
        <v>0</v>
      </c>
      <c r="X2332">
        <v>294.90624516404347</v>
      </c>
      <c r="Y2332">
        <v>0</v>
      </c>
      <c r="Z2332">
        <v>0</v>
      </c>
      <c r="AA2332">
        <v>0</v>
      </c>
      <c r="AB2332">
        <v>243.52404711415215</v>
      </c>
      <c r="AC2332">
        <v>0</v>
      </c>
      <c r="AD2332">
        <v>0</v>
      </c>
      <c r="AE2332">
        <v>538.43029227819557</v>
      </c>
    </row>
    <row r="2333" spans="1:31" x14ac:dyDescent="0.25">
      <c r="A2333">
        <v>2136965</v>
      </c>
      <c r="B2333">
        <v>1</v>
      </c>
      <c r="C2333" t="s">
        <v>80</v>
      </c>
      <c r="D2333" t="s">
        <v>105</v>
      </c>
      <c r="E2333" t="s">
        <v>146</v>
      </c>
      <c r="F2333" t="s">
        <v>6978</v>
      </c>
      <c r="G2333" t="s">
        <v>142</v>
      </c>
      <c r="H2333" t="s">
        <v>143</v>
      </c>
      <c r="I2333" t="s">
        <v>135</v>
      </c>
      <c r="J2333" t="s">
        <v>136</v>
      </c>
      <c r="K2333" t="s">
        <v>137</v>
      </c>
      <c r="L2333" t="s">
        <v>6979</v>
      </c>
      <c r="M2333" t="s">
        <v>6980</v>
      </c>
      <c r="N2333">
        <v>0.67333333299999998</v>
      </c>
      <c r="O2333">
        <v>0</v>
      </c>
      <c r="P2333">
        <v>1332</v>
      </c>
      <c r="Q2333">
        <v>0</v>
      </c>
      <c r="R2333">
        <v>0</v>
      </c>
      <c r="S2333">
        <v>2</v>
      </c>
      <c r="T2333">
        <v>39</v>
      </c>
      <c r="U2333">
        <v>0</v>
      </c>
      <c r="V2333">
        <v>2</v>
      </c>
      <c r="W2333">
        <v>0</v>
      </c>
      <c r="X2333">
        <v>192.15895806342218</v>
      </c>
      <c r="Y2333">
        <v>0</v>
      </c>
      <c r="Z2333">
        <v>0</v>
      </c>
      <c r="AA2333">
        <v>38.027753350086805</v>
      </c>
      <c r="AB2333">
        <v>31.294112024242668</v>
      </c>
      <c r="AC2333">
        <v>0</v>
      </c>
      <c r="AD2333">
        <v>1.3367731988464</v>
      </c>
      <c r="AE2333">
        <v>262.81759663659807</v>
      </c>
    </row>
    <row r="2334" spans="1:31" x14ac:dyDescent="0.25">
      <c r="A2334">
        <v>2136819</v>
      </c>
      <c r="B2334">
        <v>1</v>
      </c>
      <c r="C2334" t="s">
        <v>80</v>
      </c>
      <c r="D2334" t="s">
        <v>100</v>
      </c>
      <c r="E2334" t="s">
        <v>174</v>
      </c>
      <c r="F2334" t="s">
        <v>6981</v>
      </c>
      <c r="G2334" t="s">
        <v>187</v>
      </c>
      <c r="H2334" t="s">
        <v>134</v>
      </c>
      <c r="I2334" t="s">
        <v>135</v>
      </c>
      <c r="J2334" t="s">
        <v>136</v>
      </c>
      <c r="K2334" t="s">
        <v>137</v>
      </c>
      <c r="L2334" t="s">
        <v>6982</v>
      </c>
      <c r="M2334" t="s">
        <v>6983</v>
      </c>
      <c r="N2334">
        <v>0.45638888799999999</v>
      </c>
      <c r="O2334">
        <v>0</v>
      </c>
      <c r="P2334">
        <v>65</v>
      </c>
      <c r="Q2334">
        <v>0</v>
      </c>
      <c r="R2334">
        <v>0</v>
      </c>
      <c r="S2334">
        <v>0</v>
      </c>
      <c r="T2334">
        <v>8</v>
      </c>
      <c r="U2334">
        <v>0</v>
      </c>
      <c r="V2334">
        <v>0</v>
      </c>
      <c r="W2334">
        <v>0</v>
      </c>
      <c r="X2334">
        <v>6.9743093562263425</v>
      </c>
      <c r="Y2334">
        <v>0</v>
      </c>
      <c r="Z2334">
        <v>0</v>
      </c>
      <c r="AA2334">
        <v>0</v>
      </c>
      <c r="AB2334">
        <v>3.6936389139671197</v>
      </c>
      <c r="AC2334">
        <v>0</v>
      </c>
      <c r="AD2334">
        <v>0</v>
      </c>
      <c r="AE2334">
        <v>10.667948270193463</v>
      </c>
    </row>
    <row r="2335" spans="1:31" x14ac:dyDescent="0.25">
      <c r="A2335">
        <v>2136719</v>
      </c>
      <c r="B2335">
        <v>1</v>
      </c>
      <c r="C2335" t="s">
        <v>80</v>
      </c>
      <c r="D2335" t="s">
        <v>99</v>
      </c>
      <c r="E2335" t="s">
        <v>131</v>
      </c>
      <c r="F2335" t="s">
        <v>6984</v>
      </c>
      <c r="G2335" t="s">
        <v>152</v>
      </c>
      <c r="H2335" t="s">
        <v>134</v>
      </c>
      <c r="I2335" t="s">
        <v>135</v>
      </c>
      <c r="J2335" t="s">
        <v>136</v>
      </c>
      <c r="K2335" t="s">
        <v>137</v>
      </c>
      <c r="L2335" t="s">
        <v>6985</v>
      </c>
      <c r="M2335" t="s">
        <v>6986</v>
      </c>
      <c r="N2335">
        <v>1.338055555</v>
      </c>
      <c r="O2335">
        <v>0</v>
      </c>
      <c r="P2335">
        <v>1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</row>
    <row r="2336" spans="1:31" x14ac:dyDescent="0.25">
      <c r="A2336">
        <v>2136885</v>
      </c>
      <c r="B2336">
        <v>1</v>
      </c>
      <c r="C2336" t="s">
        <v>80</v>
      </c>
      <c r="D2336" t="s">
        <v>88</v>
      </c>
      <c r="E2336" t="s">
        <v>131</v>
      </c>
      <c r="F2336" t="s">
        <v>6987</v>
      </c>
      <c r="G2336" t="s">
        <v>231</v>
      </c>
      <c r="H2336" t="s">
        <v>134</v>
      </c>
      <c r="I2336" t="s">
        <v>135</v>
      </c>
      <c r="J2336" t="s">
        <v>136</v>
      </c>
      <c r="K2336" t="s">
        <v>137</v>
      </c>
      <c r="L2336" t="s">
        <v>6988</v>
      </c>
      <c r="M2336" t="s">
        <v>6989</v>
      </c>
      <c r="N2336">
        <v>2.5588888879999998</v>
      </c>
      <c r="O2336">
        <v>0</v>
      </c>
      <c r="P2336">
        <v>31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15.695172085999554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15.695172085999554</v>
      </c>
    </row>
    <row r="2337" spans="1:31" x14ac:dyDescent="0.25">
      <c r="A2337">
        <v>2136842</v>
      </c>
      <c r="B2337">
        <v>1</v>
      </c>
      <c r="C2337" t="s">
        <v>80</v>
      </c>
      <c r="D2337" t="s">
        <v>106</v>
      </c>
      <c r="E2337" t="s">
        <v>174</v>
      </c>
      <c r="F2337" t="s">
        <v>2508</v>
      </c>
      <c r="G2337" t="s">
        <v>538</v>
      </c>
      <c r="H2337" t="s">
        <v>134</v>
      </c>
      <c r="I2337" t="s">
        <v>135</v>
      </c>
      <c r="J2337" t="s">
        <v>136</v>
      </c>
      <c r="K2337" t="s">
        <v>236</v>
      </c>
      <c r="L2337" t="s">
        <v>6990</v>
      </c>
      <c r="M2337" t="s">
        <v>6991</v>
      </c>
      <c r="N2337">
        <v>7.4140294439999996</v>
      </c>
      <c r="O2337">
        <v>0</v>
      </c>
      <c r="P2337">
        <v>27</v>
      </c>
      <c r="Q2337">
        <v>0</v>
      </c>
      <c r="R2337">
        <v>5</v>
      </c>
      <c r="S2337">
        <v>0</v>
      </c>
      <c r="T2337">
        <v>7</v>
      </c>
      <c r="U2337">
        <v>0</v>
      </c>
      <c r="V2337">
        <v>0</v>
      </c>
      <c r="W2337">
        <v>0</v>
      </c>
      <c r="X2337">
        <v>39.022942030415919</v>
      </c>
      <c r="Y2337">
        <v>0</v>
      </c>
      <c r="Z2337">
        <v>24.329016175670592</v>
      </c>
      <c r="AA2337">
        <v>0</v>
      </c>
      <c r="AB2337">
        <v>107.47262116556993</v>
      </c>
      <c r="AC2337">
        <v>0</v>
      </c>
      <c r="AD2337">
        <v>0</v>
      </c>
      <c r="AE2337">
        <v>170.82457937165645</v>
      </c>
    </row>
    <row r="2338" spans="1:31" x14ac:dyDescent="0.25">
      <c r="A2338">
        <v>2136799</v>
      </c>
      <c r="B2338">
        <v>1</v>
      </c>
      <c r="C2338" t="s">
        <v>80</v>
      </c>
      <c r="D2338" t="s">
        <v>100</v>
      </c>
      <c r="E2338" t="s">
        <v>174</v>
      </c>
      <c r="F2338" t="s">
        <v>6992</v>
      </c>
      <c r="G2338" t="s">
        <v>538</v>
      </c>
      <c r="H2338" t="s">
        <v>134</v>
      </c>
      <c r="I2338" t="s">
        <v>135</v>
      </c>
      <c r="J2338" t="s">
        <v>136</v>
      </c>
      <c r="K2338" t="s">
        <v>236</v>
      </c>
      <c r="L2338" t="s">
        <v>6993</v>
      </c>
      <c r="M2338" t="s">
        <v>6994</v>
      </c>
      <c r="N2338">
        <v>8.2081183329999998</v>
      </c>
      <c r="O2338">
        <v>0</v>
      </c>
      <c r="P2338">
        <v>0</v>
      </c>
      <c r="Q2338">
        <v>0</v>
      </c>
      <c r="R2338">
        <v>1</v>
      </c>
      <c r="S2338">
        <v>0</v>
      </c>
      <c r="T2338">
        <v>1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4.8943661209788498</v>
      </c>
      <c r="AA2338">
        <v>0</v>
      </c>
      <c r="AB2338">
        <v>10.997384600985601</v>
      </c>
      <c r="AC2338">
        <v>0</v>
      </c>
      <c r="AD2338">
        <v>0</v>
      </c>
      <c r="AE2338">
        <v>15.891750721964451</v>
      </c>
    </row>
    <row r="2339" spans="1:31" x14ac:dyDescent="0.25">
      <c r="A2339">
        <v>2137091</v>
      </c>
      <c r="B2339">
        <v>1</v>
      </c>
      <c r="C2339" t="s">
        <v>81</v>
      </c>
      <c r="D2339" t="s">
        <v>128</v>
      </c>
      <c r="E2339" t="s">
        <v>196</v>
      </c>
      <c r="F2339" t="s">
        <v>4677</v>
      </c>
      <c r="G2339" t="s">
        <v>142</v>
      </c>
      <c r="H2339" t="s">
        <v>143</v>
      </c>
      <c r="I2339" t="s">
        <v>135</v>
      </c>
      <c r="J2339" t="s">
        <v>136</v>
      </c>
      <c r="K2339" t="s">
        <v>137</v>
      </c>
      <c r="L2339" t="s">
        <v>6995</v>
      </c>
      <c r="M2339" t="s">
        <v>6996</v>
      </c>
      <c r="N2339">
        <v>0.104444444</v>
      </c>
      <c r="O2339">
        <v>0</v>
      </c>
      <c r="P2339">
        <v>0</v>
      </c>
      <c r="Q2339">
        <v>1</v>
      </c>
      <c r="R2339">
        <v>0</v>
      </c>
      <c r="S2339">
        <v>19</v>
      </c>
      <c r="T2339">
        <v>33</v>
      </c>
      <c r="U2339">
        <v>26</v>
      </c>
      <c r="V2339">
        <v>43</v>
      </c>
      <c r="W2339">
        <v>0</v>
      </c>
      <c r="X2339">
        <v>0</v>
      </c>
      <c r="Y2339">
        <v>0.15309686446813336</v>
      </c>
      <c r="Z2339">
        <v>0</v>
      </c>
      <c r="AA2339">
        <v>82.125794398406342</v>
      </c>
      <c r="AB2339">
        <v>29.246998034964843</v>
      </c>
      <c r="AC2339">
        <v>343.43352926366407</v>
      </c>
      <c r="AD2339">
        <v>232.13487633440744</v>
      </c>
      <c r="AE2339">
        <v>687.09429489591082</v>
      </c>
    </row>
    <row r="2340" spans="1:31" x14ac:dyDescent="0.25">
      <c r="A2340">
        <v>2137160</v>
      </c>
      <c r="B2340">
        <v>1</v>
      </c>
      <c r="C2340" t="s">
        <v>81</v>
      </c>
      <c r="D2340" t="s">
        <v>127</v>
      </c>
      <c r="E2340" t="s">
        <v>196</v>
      </c>
      <c r="F2340" t="s">
        <v>2257</v>
      </c>
      <c r="G2340" t="s">
        <v>142</v>
      </c>
      <c r="H2340" t="s">
        <v>143</v>
      </c>
      <c r="I2340" t="s">
        <v>135</v>
      </c>
      <c r="J2340" t="s">
        <v>136</v>
      </c>
      <c r="K2340" t="s">
        <v>137</v>
      </c>
      <c r="L2340" t="s">
        <v>6997</v>
      </c>
      <c r="M2340" t="s">
        <v>6998</v>
      </c>
      <c r="N2340">
        <v>2.3133333330000001</v>
      </c>
      <c r="O2340">
        <v>2</v>
      </c>
      <c r="P2340">
        <v>2</v>
      </c>
      <c r="Q2340">
        <v>44</v>
      </c>
      <c r="R2340">
        <v>15</v>
      </c>
      <c r="S2340">
        <v>1</v>
      </c>
      <c r="T2340">
        <v>2</v>
      </c>
      <c r="U2340">
        <v>0</v>
      </c>
      <c r="V2340">
        <v>0</v>
      </c>
      <c r="W2340">
        <v>0.78853058464635017</v>
      </c>
      <c r="X2340">
        <v>4.8896999958807008</v>
      </c>
      <c r="Y2340">
        <v>38.978647787359627</v>
      </c>
      <c r="Z2340">
        <v>101.31780163578301</v>
      </c>
      <c r="AA2340">
        <v>0.20210498483550002</v>
      </c>
      <c r="AB2340">
        <v>3.0247846214783998</v>
      </c>
      <c r="AC2340">
        <v>0</v>
      </c>
      <c r="AD2340">
        <v>0</v>
      </c>
      <c r="AE2340">
        <v>149.20156960998358</v>
      </c>
    </row>
    <row r="2341" spans="1:31" x14ac:dyDescent="0.25">
      <c r="A2341">
        <v>2136828</v>
      </c>
      <c r="B2341">
        <v>1</v>
      </c>
      <c r="C2341" t="s">
        <v>81</v>
      </c>
      <c r="D2341" t="s">
        <v>115</v>
      </c>
      <c r="E2341" t="s">
        <v>161</v>
      </c>
      <c r="F2341" t="s">
        <v>6999</v>
      </c>
      <c r="G2341" t="s">
        <v>171</v>
      </c>
      <c r="H2341" t="s">
        <v>134</v>
      </c>
      <c r="I2341" t="s">
        <v>135</v>
      </c>
      <c r="J2341" t="s">
        <v>136</v>
      </c>
      <c r="K2341" t="s">
        <v>137</v>
      </c>
      <c r="L2341" t="s">
        <v>7000</v>
      </c>
      <c r="M2341" t="s">
        <v>7001</v>
      </c>
      <c r="N2341">
        <v>1.3263888880000001</v>
      </c>
      <c r="O2341">
        <v>0</v>
      </c>
      <c r="P2341">
        <v>1</v>
      </c>
      <c r="Q2341">
        <v>0</v>
      </c>
      <c r="R2341">
        <v>13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0.20320621206174999</v>
      </c>
      <c r="Y2341">
        <v>0</v>
      </c>
      <c r="Z2341">
        <v>2.1628166989467497</v>
      </c>
      <c r="AA2341">
        <v>0</v>
      </c>
      <c r="AB2341">
        <v>0</v>
      </c>
      <c r="AC2341">
        <v>0</v>
      </c>
      <c r="AD2341">
        <v>0</v>
      </c>
      <c r="AE2341">
        <v>2.3660229110084998</v>
      </c>
    </row>
    <row r="2342" spans="1:31" x14ac:dyDescent="0.25">
      <c r="A2342">
        <v>2137183</v>
      </c>
      <c r="B2342">
        <v>1</v>
      </c>
      <c r="C2342" t="s">
        <v>80</v>
      </c>
      <c r="D2342" t="s">
        <v>96</v>
      </c>
      <c r="E2342" t="s">
        <v>224</v>
      </c>
      <c r="F2342" t="s">
        <v>7002</v>
      </c>
      <c r="G2342" t="s">
        <v>226</v>
      </c>
      <c r="H2342" t="s">
        <v>227</v>
      </c>
      <c r="I2342" t="s">
        <v>135</v>
      </c>
      <c r="J2342" t="s">
        <v>136</v>
      </c>
      <c r="K2342" t="s">
        <v>137</v>
      </c>
      <c r="L2342" t="s">
        <v>7003</v>
      </c>
      <c r="M2342" t="s">
        <v>7004</v>
      </c>
      <c r="N2342">
        <v>0.37555555499999999</v>
      </c>
      <c r="O2342">
        <v>0</v>
      </c>
      <c r="P2342">
        <v>258</v>
      </c>
      <c r="Q2342">
        <v>11</v>
      </c>
      <c r="R2342">
        <v>21</v>
      </c>
      <c r="S2342">
        <v>7</v>
      </c>
      <c r="T2342">
        <v>28</v>
      </c>
      <c r="U2342">
        <v>3</v>
      </c>
      <c r="V2342">
        <v>0</v>
      </c>
      <c r="W2342">
        <v>0</v>
      </c>
      <c r="X2342">
        <v>36.78689464270429</v>
      </c>
      <c r="Y2342">
        <v>1.9837009119884668</v>
      </c>
      <c r="Z2342">
        <v>4.0690664101966663</v>
      </c>
      <c r="AA2342">
        <v>11.746934213486332</v>
      </c>
      <c r="AB2342">
        <v>8.0093137465769981</v>
      </c>
      <c r="AC2342">
        <v>44.663428343871999</v>
      </c>
      <c r="AD2342">
        <v>0</v>
      </c>
      <c r="AE2342">
        <v>107.25933826882476</v>
      </c>
    </row>
    <row r="2343" spans="1:31" x14ac:dyDescent="0.25">
      <c r="A2343">
        <v>2136782</v>
      </c>
      <c r="B2343">
        <v>1</v>
      </c>
      <c r="C2343" t="s">
        <v>81</v>
      </c>
      <c r="D2343" t="s">
        <v>120</v>
      </c>
      <c r="E2343" t="s">
        <v>140</v>
      </c>
      <c r="F2343" t="s">
        <v>3517</v>
      </c>
      <c r="G2343" t="s">
        <v>142</v>
      </c>
      <c r="H2343" t="s">
        <v>143</v>
      </c>
      <c r="I2343" t="s">
        <v>135</v>
      </c>
      <c r="J2343" t="s">
        <v>136</v>
      </c>
      <c r="K2343" t="s">
        <v>137</v>
      </c>
      <c r="L2343" t="s">
        <v>7005</v>
      </c>
      <c r="M2343" t="s">
        <v>7006</v>
      </c>
      <c r="N2343">
        <v>0.514444444</v>
      </c>
      <c r="O2343">
        <v>1</v>
      </c>
      <c r="P2343">
        <v>294</v>
      </c>
      <c r="Q2343">
        <v>73</v>
      </c>
      <c r="R2343">
        <v>3</v>
      </c>
      <c r="S2343">
        <v>15</v>
      </c>
      <c r="T2343">
        <v>34</v>
      </c>
      <c r="U2343">
        <v>2</v>
      </c>
      <c r="V2343">
        <v>0</v>
      </c>
      <c r="W2343">
        <v>0.58416676956143332</v>
      </c>
      <c r="X2343">
        <v>38.17678691650265</v>
      </c>
      <c r="Y2343">
        <v>83.263163538555887</v>
      </c>
      <c r="Z2343">
        <v>0.20779844265280006</v>
      </c>
      <c r="AA2343">
        <v>23.964416311795535</v>
      </c>
      <c r="AB2343">
        <v>3.1587947005443904</v>
      </c>
      <c r="AC2343">
        <v>33.744287582146164</v>
      </c>
      <c r="AD2343">
        <v>0</v>
      </c>
      <c r="AE2343">
        <v>183.09941426175885</v>
      </c>
    </row>
    <row r="2344" spans="1:31" x14ac:dyDescent="0.25">
      <c r="A2344">
        <v>2136914</v>
      </c>
      <c r="B2344">
        <v>1</v>
      </c>
      <c r="C2344" t="s">
        <v>81</v>
      </c>
      <c r="D2344" t="s">
        <v>122</v>
      </c>
      <c r="E2344" t="s">
        <v>146</v>
      </c>
      <c r="F2344" t="s">
        <v>7007</v>
      </c>
      <c r="G2344" t="s">
        <v>235</v>
      </c>
      <c r="H2344" t="s">
        <v>143</v>
      </c>
      <c r="I2344" t="s">
        <v>135</v>
      </c>
      <c r="J2344" t="s">
        <v>136</v>
      </c>
      <c r="K2344" t="s">
        <v>236</v>
      </c>
      <c r="L2344" t="s">
        <v>7008</v>
      </c>
      <c r="M2344" t="s">
        <v>7009</v>
      </c>
      <c r="N2344">
        <v>5.1666666660000002</v>
      </c>
      <c r="O2344">
        <v>0</v>
      </c>
      <c r="P2344">
        <v>5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2.2800913173360002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2.2800913173360002</v>
      </c>
    </row>
    <row r="2345" spans="1:31" x14ac:dyDescent="0.25">
      <c r="A2345">
        <v>2137014</v>
      </c>
      <c r="B2345">
        <v>1</v>
      </c>
      <c r="C2345" t="s">
        <v>80</v>
      </c>
      <c r="D2345" t="s">
        <v>108</v>
      </c>
      <c r="E2345" t="s">
        <v>196</v>
      </c>
      <c r="F2345" t="s">
        <v>7010</v>
      </c>
      <c r="G2345" t="s">
        <v>142</v>
      </c>
      <c r="H2345" t="s">
        <v>143</v>
      </c>
      <c r="I2345" t="s">
        <v>148</v>
      </c>
      <c r="J2345" t="s">
        <v>136</v>
      </c>
      <c r="K2345" t="s">
        <v>137</v>
      </c>
      <c r="L2345" t="s">
        <v>7011</v>
      </c>
      <c r="M2345" t="s">
        <v>7012</v>
      </c>
      <c r="N2345">
        <v>8.3333330000000001E-3</v>
      </c>
      <c r="O2345">
        <v>0</v>
      </c>
      <c r="P2345">
        <v>369</v>
      </c>
      <c r="Q2345">
        <v>0</v>
      </c>
      <c r="R2345">
        <v>109</v>
      </c>
      <c r="S2345">
        <v>4</v>
      </c>
      <c r="T2345">
        <v>51</v>
      </c>
      <c r="U2345">
        <v>0</v>
      </c>
      <c r="V2345">
        <v>0</v>
      </c>
      <c r="W2345">
        <v>0</v>
      </c>
      <c r="X2345">
        <v>0.44908063631150014</v>
      </c>
      <c r="Y2345">
        <v>0</v>
      </c>
      <c r="Z2345">
        <v>0.19044731668399989</v>
      </c>
      <c r="AA2345">
        <v>0.174372575818</v>
      </c>
      <c r="AB2345">
        <v>0.33431644529066656</v>
      </c>
      <c r="AC2345">
        <v>0</v>
      </c>
      <c r="AD2345">
        <v>0</v>
      </c>
      <c r="AE2345">
        <v>1.1482169741041666</v>
      </c>
    </row>
    <row r="2346" spans="1:31" x14ac:dyDescent="0.25">
      <c r="A2346">
        <v>2137100</v>
      </c>
      <c r="B2346">
        <v>1</v>
      </c>
      <c r="C2346" t="s">
        <v>80</v>
      </c>
      <c r="D2346" t="s">
        <v>83</v>
      </c>
      <c r="E2346" t="s">
        <v>146</v>
      </c>
      <c r="F2346" t="s">
        <v>7013</v>
      </c>
      <c r="G2346" t="s">
        <v>300</v>
      </c>
      <c r="H2346" t="s">
        <v>143</v>
      </c>
      <c r="I2346" t="s">
        <v>135</v>
      </c>
      <c r="J2346" t="s">
        <v>3</v>
      </c>
      <c r="K2346" t="s">
        <v>137</v>
      </c>
      <c r="L2346" t="s">
        <v>7014</v>
      </c>
      <c r="M2346" t="s">
        <v>7015</v>
      </c>
      <c r="N2346">
        <v>1.5791666660000001</v>
      </c>
      <c r="O2346">
        <v>0</v>
      </c>
      <c r="P2346">
        <v>9182</v>
      </c>
      <c r="Q2346">
        <v>0</v>
      </c>
      <c r="R2346">
        <v>0</v>
      </c>
      <c r="S2346">
        <v>0</v>
      </c>
      <c r="T2346">
        <v>423</v>
      </c>
      <c r="U2346">
        <v>0</v>
      </c>
      <c r="V2346">
        <v>0</v>
      </c>
      <c r="W2346">
        <v>0</v>
      </c>
      <c r="X2346">
        <v>3088.0884059691211</v>
      </c>
      <c r="Y2346">
        <v>0</v>
      </c>
      <c r="Z2346">
        <v>0</v>
      </c>
      <c r="AA2346">
        <v>0</v>
      </c>
      <c r="AB2346">
        <v>609.12505398650217</v>
      </c>
      <c r="AC2346">
        <v>0</v>
      </c>
      <c r="AD2346">
        <v>0</v>
      </c>
      <c r="AE2346">
        <v>3697.2134599556234</v>
      </c>
    </row>
    <row r="2347" spans="1:31" x14ac:dyDescent="0.25">
      <c r="A2347">
        <v>2137243</v>
      </c>
      <c r="B2347">
        <v>1</v>
      </c>
      <c r="C2347" t="s">
        <v>81</v>
      </c>
      <c r="D2347" t="s">
        <v>122</v>
      </c>
      <c r="E2347" t="s">
        <v>131</v>
      </c>
      <c r="F2347" t="s">
        <v>7016</v>
      </c>
      <c r="G2347" t="s">
        <v>152</v>
      </c>
      <c r="H2347" t="s">
        <v>134</v>
      </c>
      <c r="I2347" t="s">
        <v>135</v>
      </c>
      <c r="J2347" t="s">
        <v>136</v>
      </c>
      <c r="K2347" t="s">
        <v>137</v>
      </c>
      <c r="L2347" t="s">
        <v>7017</v>
      </c>
      <c r="M2347" t="s">
        <v>7018</v>
      </c>
      <c r="N2347">
        <v>1.200555555</v>
      </c>
      <c r="O2347">
        <v>0</v>
      </c>
      <c r="P2347">
        <v>5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0.68231513107170838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0.68231513107170838</v>
      </c>
    </row>
    <row r="2348" spans="1:31" x14ac:dyDescent="0.25">
      <c r="A2348">
        <v>2137074</v>
      </c>
      <c r="B2348">
        <v>1</v>
      </c>
      <c r="C2348" t="s">
        <v>80</v>
      </c>
      <c r="D2348" t="s">
        <v>90</v>
      </c>
      <c r="E2348" t="s">
        <v>131</v>
      </c>
      <c r="F2348" t="s">
        <v>7019</v>
      </c>
      <c r="G2348" t="s">
        <v>152</v>
      </c>
      <c r="H2348" t="s">
        <v>134</v>
      </c>
      <c r="I2348" t="s">
        <v>135</v>
      </c>
      <c r="J2348" t="s">
        <v>136</v>
      </c>
      <c r="K2348" t="s">
        <v>137</v>
      </c>
      <c r="L2348" t="s">
        <v>7020</v>
      </c>
      <c r="M2348" t="s">
        <v>7021</v>
      </c>
      <c r="N2348">
        <v>1.5066666660000001</v>
      </c>
      <c r="O2348">
        <v>0</v>
      </c>
      <c r="P2348">
        <v>9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2.4648269323280001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2.4648269323280001</v>
      </c>
    </row>
    <row r="2349" spans="1:31" x14ac:dyDescent="0.25">
      <c r="A2349">
        <v>2136765</v>
      </c>
      <c r="B2349">
        <v>1</v>
      </c>
      <c r="C2349" t="s">
        <v>80</v>
      </c>
      <c r="D2349" t="s">
        <v>88</v>
      </c>
      <c r="E2349" t="s">
        <v>140</v>
      </c>
      <c r="F2349" t="s">
        <v>2724</v>
      </c>
      <c r="G2349" t="s">
        <v>226</v>
      </c>
      <c r="H2349" t="s">
        <v>143</v>
      </c>
      <c r="I2349" t="s">
        <v>135</v>
      </c>
      <c r="J2349" t="s">
        <v>136</v>
      </c>
      <c r="K2349" t="s">
        <v>137</v>
      </c>
      <c r="L2349" t="s">
        <v>7022</v>
      </c>
      <c r="M2349" t="s">
        <v>7023</v>
      </c>
      <c r="N2349">
        <v>0.15</v>
      </c>
      <c r="O2349">
        <v>0</v>
      </c>
      <c r="P2349">
        <v>174</v>
      </c>
      <c r="Q2349">
        <v>0</v>
      </c>
      <c r="R2349">
        <v>0</v>
      </c>
      <c r="S2349">
        <v>1</v>
      </c>
      <c r="T2349">
        <v>6</v>
      </c>
      <c r="U2349">
        <v>0</v>
      </c>
      <c r="V2349">
        <v>0</v>
      </c>
      <c r="W2349">
        <v>0</v>
      </c>
      <c r="X2349">
        <v>7.717927294003279</v>
      </c>
      <c r="Y2349">
        <v>0</v>
      </c>
      <c r="Z2349">
        <v>0</v>
      </c>
      <c r="AA2349">
        <v>0</v>
      </c>
      <c r="AB2349">
        <v>0.21937161126975002</v>
      </c>
      <c r="AC2349">
        <v>0</v>
      </c>
      <c r="AD2349">
        <v>0</v>
      </c>
      <c r="AE2349">
        <v>7.9372989052730292</v>
      </c>
    </row>
    <row r="2350" spans="1:31" x14ac:dyDescent="0.25">
      <c r="A2350">
        <v>2136888</v>
      </c>
      <c r="B2350">
        <v>1</v>
      </c>
      <c r="C2350" t="s">
        <v>80</v>
      </c>
      <c r="D2350" t="s">
        <v>96</v>
      </c>
      <c r="E2350" t="s">
        <v>131</v>
      </c>
      <c r="F2350" t="s">
        <v>7024</v>
      </c>
      <c r="G2350" t="s">
        <v>152</v>
      </c>
      <c r="H2350" t="s">
        <v>134</v>
      </c>
      <c r="I2350" t="s">
        <v>135</v>
      </c>
      <c r="J2350" t="s">
        <v>136</v>
      </c>
      <c r="K2350" t="s">
        <v>137</v>
      </c>
      <c r="L2350" t="s">
        <v>7025</v>
      </c>
      <c r="M2350" t="s">
        <v>7026</v>
      </c>
      <c r="N2350">
        <v>4.5575000000000001</v>
      </c>
      <c r="O2350">
        <v>0</v>
      </c>
      <c r="P2350">
        <v>1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1.90647097718325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1.90647097718325</v>
      </c>
    </row>
    <row r="2351" spans="1:31" x14ac:dyDescent="0.25">
      <c r="A2351">
        <v>2136788</v>
      </c>
      <c r="B2351">
        <v>1</v>
      </c>
      <c r="C2351" t="s">
        <v>80</v>
      </c>
      <c r="D2351" t="s">
        <v>100</v>
      </c>
      <c r="E2351" t="s">
        <v>224</v>
      </c>
      <c r="F2351" t="s">
        <v>7027</v>
      </c>
      <c r="G2351" t="s">
        <v>142</v>
      </c>
      <c r="H2351" t="s">
        <v>143</v>
      </c>
      <c r="I2351" t="s">
        <v>148</v>
      </c>
      <c r="J2351" t="s">
        <v>136</v>
      </c>
      <c r="K2351" t="s">
        <v>137</v>
      </c>
      <c r="L2351" t="s">
        <v>7028</v>
      </c>
      <c r="M2351" t="s">
        <v>7029</v>
      </c>
      <c r="N2351">
        <v>3.4444443999999998E-2</v>
      </c>
      <c r="O2351">
        <v>13</v>
      </c>
      <c r="P2351">
        <v>5302</v>
      </c>
      <c r="Q2351">
        <v>276</v>
      </c>
      <c r="R2351">
        <v>1203</v>
      </c>
      <c r="S2351">
        <v>47</v>
      </c>
      <c r="T2351">
        <v>793</v>
      </c>
      <c r="U2351">
        <v>1</v>
      </c>
      <c r="V2351">
        <v>1</v>
      </c>
      <c r="W2351">
        <v>0.88576799281866669</v>
      </c>
      <c r="X2351">
        <v>44.439345951008384</v>
      </c>
      <c r="Y2351">
        <v>20.1477490476151</v>
      </c>
      <c r="Z2351">
        <v>19.715135048888236</v>
      </c>
      <c r="AA2351">
        <v>12.336392553304803</v>
      </c>
      <c r="AB2351">
        <v>21.950533497960652</v>
      </c>
      <c r="AC2351">
        <v>3.761821131684</v>
      </c>
      <c r="AD2351">
        <v>8.2293115922666679E-2</v>
      </c>
      <c r="AE2351">
        <v>123.31903833920252</v>
      </c>
    </row>
    <row r="2352" spans="1:31" x14ac:dyDescent="0.25">
      <c r="A2352">
        <v>2136908</v>
      </c>
      <c r="B2352">
        <v>1</v>
      </c>
      <c r="C2352" t="s">
        <v>80</v>
      </c>
      <c r="D2352" t="s">
        <v>109</v>
      </c>
      <c r="E2352" t="s">
        <v>131</v>
      </c>
      <c r="F2352" t="s">
        <v>7030</v>
      </c>
      <c r="G2352" t="s">
        <v>171</v>
      </c>
      <c r="H2352" t="s">
        <v>134</v>
      </c>
      <c r="I2352" t="s">
        <v>135</v>
      </c>
      <c r="J2352" t="s">
        <v>136</v>
      </c>
      <c r="K2352" t="s">
        <v>137</v>
      </c>
      <c r="L2352" t="s">
        <v>7031</v>
      </c>
      <c r="M2352" t="s">
        <v>7032</v>
      </c>
      <c r="N2352">
        <v>3.989166666</v>
      </c>
      <c r="O2352">
        <v>0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1.2378566062916667E-2</v>
      </c>
      <c r="AA2352">
        <v>0</v>
      </c>
      <c r="AB2352">
        <v>0</v>
      </c>
      <c r="AC2352">
        <v>0</v>
      </c>
      <c r="AD2352">
        <v>0</v>
      </c>
      <c r="AE2352">
        <v>1.2378566062916667E-2</v>
      </c>
    </row>
    <row r="2353" spans="1:31" x14ac:dyDescent="0.25">
      <c r="A2353">
        <v>2136931</v>
      </c>
      <c r="B2353">
        <v>1</v>
      </c>
      <c r="C2353" t="s">
        <v>80</v>
      </c>
      <c r="D2353" t="s">
        <v>83</v>
      </c>
      <c r="E2353" t="s">
        <v>174</v>
      </c>
      <c r="F2353" t="s">
        <v>7033</v>
      </c>
      <c r="G2353" t="s">
        <v>187</v>
      </c>
      <c r="H2353" t="s">
        <v>134</v>
      </c>
      <c r="I2353" t="s">
        <v>135</v>
      </c>
      <c r="J2353" t="s">
        <v>136</v>
      </c>
      <c r="K2353" t="s">
        <v>137</v>
      </c>
      <c r="L2353" t="s">
        <v>7034</v>
      </c>
      <c r="M2353" t="s">
        <v>7035</v>
      </c>
      <c r="N2353">
        <v>0.71166666599999995</v>
      </c>
      <c r="O2353">
        <v>0</v>
      </c>
      <c r="P2353">
        <v>105</v>
      </c>
      <c r="Q2353">
        <v>0</v>
      </c>
      <c r="R2353">
        <v>0</v>
      </c>
      <c r="S2353">
        <v>0</v>
      </c>
      <c r="T2353">
        <v>1</v>
      </c>
      <c r="U2353">
        <v>0</v>
      </c>
      <c r="V2353">
        <v>0</v>
      </c>
      <c r="W2353">
        <v>0</v>
      </c>
      <c r="X2353">
        <v>17.505554111473398</v>
      </c>
      <c r="Y2353">
        <v>0</v>
      </c>
      <c r="Z2353">
        <v>0</v>
      </c>
      <c r="AA2353">
        <v>0</v>
      </c>
      <c r="AB2353">
        <v>1.3770054720597003</v>
      </c>
      <c r="AC2353">
        <v>0</v>
      </c>
      <c r="AD2353">
        <v>0</v>
      </c>
      <c r="AE2353">
        <v>18.882559583533098</v>
      </c>
    </row>
    <row r="2354" spans="1:31" x14ac:dyDescent="0.25">
      <c r="A2354">
        <v>2137037</v>
      </c>
      <c r="B2354">
        <v>1</v>
      </c>
      <c r="C2354" t="s">
        <v>81</v>
      </c>
      <c r="D2354" t="s">
        <v>128</v>
      </c>
      <c r="E2354" t="s">
        <v>174</v>
      </c>
      <c r="F2354" t="s">
        <v>7036</v>
      </c>
      <c r="G2354" t="s">
        <v>384</v>
      </c>
      <c r="H2354" t="s">
        <v>134</v>
      </c>
      <c r="I2354" t="s">
        <v>135</v>
      </c>
      <c r="J2354" t="s">
        <v>136</v>
      </c>
      <c r="K2354" t="s">
        <v>137</v>
      </c>
      <c r="L2354" t="s">
        <v>7037</v>
      </c>
      <c r="M2354" t="s">
        <v>7038</v>
      </c>
      <c r="N2354">
        <v>1.8405555549999999</v>
      </c>
      <c r="O2354">
        <v>0</v>
      </c>
      <c r="P2354">
        <v>41</v>
      </c>
      <c r="Q2354">
        <v>0</v>
      </c>
      <c r="R2354">
        <v>0</v>
      </c>
      <c r="S2354">
        <v>0</v>
      </c>
      <c r="T2354">
        <v>5</v>
      </c>
      <c r="U2354">
        <v>0</v>
      </c>
      <c r="V2354">
        <v>0</v>
      </c>
      <c r="W2354">
        <v>0</v>
      </c>
      <c r="X2354">
        <v>21.643966021939271</v>
      </c>
      <c r="Y2354">
        <v>0</v>
      </c>
      <c r="Z2354">
        <v>0</v>
      </c>
      <c r="AA2354">
        <v>0</v>
      </c>
      <c r="AB2354">
        <v>5.9402228678980009</v>
      </c>
      <c r="AC2354">
        <v>0</v>
      </c>
      <c r="AD2354">
        <v>0</v>
      </c>
      <c r="AE2354">
        <v>27.584188889837272</v>
      </c>
    </row>
    <row r="2355" spans="1:31" x14ac:dyDescent="0.25">
      <c r="A2355">
        <v>2137137</v>
      </c>
      <c r="B2355">
        <v>1</v>
      </c>
      <c r="C2355" t="s">
        <v>80</v>
      </c>
      <c r="D2355" t="s">
        <v>96</v>
      </c>
      <c r="E2355" t="s">
        <v>140</v>
      </c>
      <c r="F2355" t="s">
        <v>7039</v>
      </c>
      <c r="G2355" t="s">
        <v>300</v>
      </c>
      <c r="H2355" t="s">
        <v>143</v>
      </c>
      <c r="I2355" t="s">
        <v>135</v>
      </c>
      <c r="J2355" t="s">
        <v>3</v>
      </c>
      <c r="K2355" t="s">
        <v>137</v>
      </c>
      <c r="L2355" t="s">
        <v>7040</v>
      </c>
      <c r="M2355" t="s">
        <v>7041</v>
      </c>
      <c r="N2355">
        <v>0.79222222200000003</v>
      </c>
      <c r="O2355">
        <v>0</v>
      </c>
      <c r="P2355">
        <v>327</v>
      </c>
      <c r="Q2355">
        <v>0</v>
      </c>
      <c r="R2355">
        <v>0</v>
      </c>
      <c r="S2355">
        <v>0</v>
      </c>
      <c r="T2355">
        <v>12</v>
      </c>
      <c r="U2355">
        <v>0</v>
      </c>
      <c r="V2355">
        <v>0</v>
      </c>
      <c r="W2355">
        <v>0</v>
      </c>
      <c r="X2355">
        <v>93.419529820094894</v>
      </c>
      <c r="Y2355">
        <v>0</v>
      </c>
      <c r="Z2355">
        <v>0</v>
      </c>
      <c r="AA2355">
        <v>0</v>
      </c>
      <c r="AB2355">
        <v>17.399276183838836</v>
      </c>
      <c r="AC2355">
        <v>0</v>
      </c>
      <c r="AD2355">
        <v>0</v>
      </c>
      <c r="AE2355">
        <v>110.81880600393373</v>
      </c>
    </row>
    <row r="2356" spans="1:31" x14ac:dyDescent="0.25">
      <c r="A2356">
        <v>2136994</v>
      </c>
      <c r="B2356">
        <v>1</v>
      </c>
      <c r="C2356" t="s">
        <v>80</v>
      </c>
      <c r="D2356" t="s">
        <v>95</v>
      </c>
      <c r="E2356" t="s">
        <v>140</v>
      </c>
      <c r="F2356" t="s">
        <v>7042</v>
      </c>
      <c r="G2356" t="s">
        <v>142</v>
      </c>
      <c r="H2356" t="s">
        <v>143</v>
      </c>
      <c r="I2356" t="s">
        <v>135</v>
      </c>
      <c r="J2356" t="s">
        <v>136</v>
      </c>
      <c r="K2356" t="s">
        <v>137</v>
      </c>
      <c r="L2356" t="s">
        <v>7043</v>
      </c>
      <c r="M2356" t="s">
        <v>7044</v>
      </c>
      <c r="N2356">
        <v>0.447222222</v>
      </c>
      <c r="O2356">
        <v>5</v>
      </c>
      <c r="P2356">
        <v>2171</v>
      </c>
      <c r="Q2356">
        <v>26</v>
      </c>
      <c r="R2356">
        <v>21</v>
      </c>
      <c r="S2356">
        <v>23</v>
      </c>
      <c r="T2356">
        <v>105</v>
      </c>
      <c r="U2356">
        <v>1</v>
      </c>
      <c r="V2356">
        <v>0</v>
      </c>
      <c r="W2356">
        <v>3.5997351530229253</v>
      </c>
      <c r="X2356">
        <v>219.85768967599935</v>
      </c>
      <c r="Y2356">
        <v>32.449537914957538</v>
      </c>
      <c r="Z2356">
        <v>1.1800236408063667</v>
      </c>
      <c r="AA2356">
        <v>178.99976427654858</v>
      </c>
      <c r="AB2356">
        <v>36.112816591328453</v>
      </c>
      <c r="AC2356">
        <v>29.516440617726033</v>
      </c>
      <c r="AD2356">
        <v>0</v>
      </c>
      <c r="AE2356">
        <v>501.71600787038926</v>
      </c>
    </row>
    <row r="2357" spans="1:31" x14ac:dyDescent="0.25">
      <c r="A2357">
        <v>2136745</v>
      </c>
      <c r="B2357">
        <v>1</v>
      </c>
      <c r="C2357" t="s">
        <v>81</v>
      </c>
      <c r="D2357" t="s">
        <v>119</v>
      </c>
      <c r="E2357" t="s">
        <v>174</v>
      </c>
      <c r="F2357" t="s">
        <v>7045</v>
      </c>
      <c r="G2357" t="s">
        <v>187</v>
      </c>
      <c r="H2357" t="s">
        <v>134</v>
      </c>
      <c r="I2357" t="s">
        <v>135</v>
      </c>
      <c r="J2357" t="s">
        <v>136</v>
      </c>
      <c r="K2357" t="s">
        <v>137</v>
      </c>
      <c r="L2357" t="s">
        <v>7046</v>
      </c>
      <c r="M2357" t="s">
        <v>7047</v>
      </c>
      <c r="N2357">
        <v>0.99</v>
      </c>
      <c r="O2357">
        <v>0</v>
      </c>
      <c r="P2357">
        <v>10</v>
      </c>
      <c r="Q2357">
        <v>0</v>
      </c>
      <c r="R2357">
        <v>5</v>
      </c>
      <c r="S2357">
        <v>0</v>
      </c>
      <c r="T2357">
        <v>2</v>
      </c>
      <c r="U2357">
        <v>0</v>
      </c>
      <c r="V2357">
        <v>0</v>
      </c>
      <c r="W2357">
        <v>0</v>
      </c>
      <c r="X2357">
        <v>2.0576567386262665</v>
      </c>
      <c r="Y2357">
        <v>0</v>
      </c>
      <c r="Z2357">
        <v>5.0507807439599997E-2</v>
      </c>
      <c r="AA2357">
        <v>0</v>
      </c>
      <c r="AB2357">
        <v>0.10711124186930002</v>
      </c>
      <c r="AC2357">
        <v>0</v>
      </c>
      <c r="AD2357">
        <v>0</v>
      </c>
      <c r="AE2357">
        <v>2.2152757879351666</v>
      </c>
    </row>
    <row r="2358" spans="1:31" x14ac:dyDescent="0.25">
      <c r="A2358">
        <v>2136845</v>
      </c>
      <c r="B2358">
        <v>1</v>
      </c>
      <c r="C2358" t="s">
        <v>81</v>
      </c>
      <c r="D2358" t="s">
        <v>113</v>
      </c>
      <c r="E2358" t="s">
        <v>131</v>
      </c>
      <c r="F2358" t="s">
        <v>7048</v>
      </c>
      <c r="G2358" t="s">
        <v>152</v>
      </c>
      <c r="H2358" t="s">
        <v>134</v>
      </c>
      <c r="I2358" t="s">
        <v>135</v>
      </c>
      <c r="J2358" t="s">
        <v>136</v>
      </c>
      <c r="K2358" t="s">
        <v>137</v>
      </c>
      <c r="L2358" t="s">
        <v>7049</v>
      </c>
      <c r="M2358" t="s">
        <v>7050</v>
      </c>
      <c r="N2358">
        <v>1.342222222</v>
      </c>
      <c r="O2358">
        <v>0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0.23732801330700004</v>
      </c>
      <c r="AA2358">
        <v>0</v>
      </c>
      <c r="AB2358">
        <v>0</v>
      </c>
      <c r="AC2358">
        <v>0</v>
      </c>
      <c r="AD2358">
        <v>0</v>
      </c>
      <c r="AE2358">
        <v>0.23732801330700004</v>
      </c>
    </row>
    <row r="2359" spans="1:31" x14ac:dyDescent="0.25">
      <c r="A2359">
        <v>2136825</v>
      </c>
      <c r="B2359">
        <v>1</v>
      </c>
      <c r="C2359" t="s">
        <v>80</v>
      </c>
      <c r="D2359" t="s">
        <v>93</v>
      </c>
      <c r="E2359" t="s">
        <v>140</v>
      </c>
      <c r="F2359" t="s">
        <v>7051</v>
      </c>
      <c r="G2359" t="s">
        <v>538</v>
      </c>
      <c r="H2359" t="s">
        <v>143</v>
      </c>
      <c r="I2359" t="s">
        <v>135</v>
      </c>
      <c r="J2359" t="s">
        <v>136</v>
      </c>
      <c r="K2359" t="s">
        <v>236</v>
      </c>
      <c r="L2359" t="s">
        <v>7052</v>
      </c>
      <c r="M2359" t="s">
        <v>7053</v>
      </c>
      <c r="N2359">
        <v>8.4886111110000009</v>
      </c>
      <c r="O2359">
        <v>2</v>
      </c>
      <c r="P2359">
        <v>291</v>
      </c>
      <c r="Q2359">
        <v>10</v>
      </c>
      <c r="R2359">
        <v>242</v>
      </c>
      <c r="S2359">
        <v>2</v>
      </c>
      <c r="T2359">
        <v>84</v>
      </c>
      <c r="U2359">
        <v>0</v>
      </c>
      <c r="V2359">
        <v>0</v>
      </c>
      <c r="W2359">
        <v>65.611548409940511</v>
      </c>
      <c r="X2359">
        <v>225.82743436942175</v>
      </c>
      <c r="Y2359">
        <v>98.007038701086401</v>
      </c>
      <c r="Z2359">
        <v>327.34274389553985</v>
      </c>
      <c r="AA2359">
        <v>19.370790867266987</v>
      </c>
      <c r="AB2359">
        <v>518.89698615549901</v>
      </c>
      <c r="AC2359">
        <v>0</v>
      </c>
      <c r="AD2359">
        <v>0</v>
      </c>
      <c r="AE2359">
        <v>1255.0565423987546</v>
      </c>
    </row>
    <row r="2360" spans="1:31" x14ac:dyDescent="0.25">
      <c r="A2360">
        <v>2137157</v>
      </c>
      <c r="B2360">
        <v>1</v>
      </c>
      <c r="C2360" t="s">
        <v>80</v>
      </c>
      <c r="D2360" t="s">
        <v>92</v>
      </c>
      <c r="E2360" t="s">
        <v>131</v>
      </c>
      <c r="F2360" t="s">
        <v>7054</v>
      </c>
      <c r="G2360" t="s">
        <v>231</v>
      </c>
      <c r="H2360" t="s">
        <v>134</v>
      </c>
      <c r="I2360" t="s">
        <v>135</v>
      </c>
      <c r="J2360" t="s">
        <v>136</v>
      </c>
      <c r="K2360" t="s">
        <v>137</v>
      </c>
      <c r="L2360" t="s">
        <v>7055</v>
      </c>
      <c r="M2360" t="s">
        <v>7056</v>
      </c>
      <c r="N2360">
        <v>2.5825</v>
      </c>
      <c r="O2360">
        <v>0</v>
      </c>
      <c r="P2360">
        <v>13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8.7140246600580245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8.7140246600580245</v>
      </c>
    </row>
    <row r="2361" spans="1:31" x14ac:dyDescent="0.25">
      <c r="A2361">
        <v>2137203</v>
      </c>
      <c r="B2361">
        <v>1</v>
      </c>
      <c r="C2361" t="s">
        <v>80</v>
      </c>
      <c r="D2361" t="s">
        <v>106</v>
      </c>
      <c r="E2361" t="s">
        <v>131</v>
      </c>
      <c r="F2361" t="s">
        <v>7057</v>
      </c>
      <c r="G2361" t="s">
        <v>152</v>
      </c>
      <c r="H2361" t="s">
        <v>134</v>
      </c>
      <c r="I2361" t="s">
        <v>135</v>
      </c>
      <c r="J2361" t="s">
        <v>136</v>
      </c>
      <c r="K2361" t="s">
        <v>137</v>
      </c>
      <c r="L2361" t="s">
        <v>7058</v>
      </c>
      <c r="M2361" t="s">
        <v>7059</v>
      </c>
      <c r="N2361">
        <v>4.3036111110000004</v>
      </c>
      <c r="O2361">
        <v>0</v>
      </c>
      <c r="P2361">
        <v>1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0.46912343616666669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0.46912343616666669</v>
      </c>
    </row>
    <row r="2362" spans="1:31" x14ac:dyDescent="0.25">
      <c r="A2362">
        <v>2136808</v>
      </c>
      <c r="B2362">
        <v>1</v>
      </c>
      <c r="C2362" t="s">
        <v>80</v>
      </c>
      <c r="D2362" t="s">
        <v>85</v>
      </c>
      <c r="E2362" t="s">
        <v>174</v>
      </c>
      <c r="F2362" t="s">
        <v>7060</v>
      </c>
      <c r="G2362" t="s">
        <v>187</v>
      </c>
      <c r="H2362" t="s">
        <v>134</v>
      </c>
      <c r="I2362" t="s">
        <v>135</v>
      </c>
      <c r="J2362" t="s">
        <v>136</v>
      </c>
      <c r="K2362" t="s">
        <v>137</v>
      </c>
      <c r="L2362" t="s">
        <v>7061</v>
      </c>
      <c r="M2362" t="s">
        <v>7062</v>
      </c>
      <c r="N2362">
        <v>1.3969444440000001</v>
      </c>
      <c r="O2362">
        <v>0</v>
      </c>
      <c r="P2362">
        <v>78</v>
      </c>
      <c r="Q2362">
        <v>0</v>
      </c>
      <c r="R2362">
        <v>0</v>
      </c>
      <c r="S2362">
        <v>0</v>
      </c>
      <c r="T2362">
        <v>5</v>
      </c>
      <c r="U2362">
        <v>0</v>
      </c>
      <c r="V2362">
        <v>0</v>
      </c>
      <c r="W2362">
        <v>0</v>
      </c>
      <c r="X2362">
        <v>27.430470966277483</v>
      </c>
      <c r="Y2362">
        <v>0</v>
      </c>
      <c r="Z2362">
        <v>0</v>
      </c>
      <c r="AA2362">
        <v>0</v>
      </c>
      <c r="AB2362">
        <v>1.4088362872839171</v>
      </c>
      <c r="AC2362">
        <v>0</v>
      </c>
      <c r="AD2362">
        <v>0</v>
      </c>
      <c r="AE2362">
        <v>28.839307253561401</v>
      </c>
    </row>
    <row r="2363" spans="1:31" x14ac:dyDescent="0.25">
      <c r="A2363">
        <v>2137117</v>
      </c>
      <c r="B2363">
        <v>1</v>
      </c>
      <c r="C2363" t="s">
        <v>80</v>
      </c>
      <c r="D2363" t="s">
        <v>100</v>
      </c>
      <c r="E2363" t="s">
        <v>146</v>
      </c>
      <c r="F2363" t="s">
        <v>7063</v>
      </c>
      <c r="G2363" t="s">
        <v>167</v>
      </c>
      <c r="H2363" t="s">
        <v>143</v>
      </c>
      <c r="I2363" t="s">
        <v>135</v>
      </c>
      <c r="J2363" t="s">
        <v>136</v>
      </c>
      <c r="K2363" t="s">
        <v>137</v>
      </c>
      <c r="L2363" t="s">
        <v>7064</v>
      </c>
      <c r="M2363" t="s">
        <v>7065</v>
      </c>
      <c r="N2363">
        <v>3.3202777769999998</v>
      </c>
      <c r="O2363">
        <v>0</v>
      </c>
      <c r="P2363">
        <v>31</v>
      </c>
      <c r="Q2363">
        <v>0</v>
      </c>
      <c r="R2363">
        <v>7</v>
      </c>
      <c r="S2363">
        <v>0</v>
      </c>
      <c r="T2363">
        <v>1</v>
      </c>
      <c r="U2363">
        <v>0</v>
      </c>
      <c r="V2363">
        <v>0</v>
      </c>
      <c r="W2363">
        <v>0</v>
      </c>
      <c r="X2363">
        <v>70.625065861095166</v>
      </c>
      <c r="Y2363">
        <v>0</v>
      </c>
      <c r="Z2363">
        <v>14.501949682605332</v>
      </c>
      <c r="AA2363">
        <v>0</v>
      </c>
      <c r="AB2363">
        <v>0.89989368430287509</v>
      </c>
      <c r="AC2363">
        <v>0</v>
      </c>
      <c r="AD2363">
        <v>0</v>
      </c>
      <c r="AE2363">
        <v>86.026909228003376</v>
      </c>
    </row>
    <row r="2364" spans="1:31" x14ac:dyDescent="0.25">
      <c r="A2364">
        <v>2136762</v>
      </c>
      <c r="B2364">
        <v>1</v>
      </c>
      <c r="C2364" t="s">
        <v>81</v>
      </c>
      <c r="D2364" t="s">
        <v>126</v>
      </c>
      <c r="E2364" t="s">
        <v>146</v>
      </c>
      <c r="F2364" t="s">
        <v>7066</v>
      </c>
      <c r="G2364" t="s">
        <v>142</v>
      </c>
      <c r="H2364" t="s">
        <v>143</v>
      </c>
      <c r="I2364" t="s">
        <v>135</v>
      </c>
      <c r="J2364" t="s">
        <v>136</v>
      </c>
      <c r="K2364" t="s">
        <v>137</v>
      </c>
      <c r="L2364" t="s">
        <v>7067</v>
      </c>
      <c r="M2364" t="s">
        <v>7068</v>
      </c>
      <c r="N2364">
        <v>7.4999999999999997E-2</v>
      </c>
      <c r="O2364">
        <v>0</v>
      </c>
      <c r="P2364">
        <v>305</v>
      </c>
      <c r="Q2364">
        <v>6</v>
      </c>
      <c r="R2364">
        <v>79</v>
      </c>
      <c r="S2364">
        <v>2</v>
      </c>
      <c r="T2364">
        <v>4</v>
      </c>
      <c r="U2364">
        <v>0</v>
      </c>
      <c r="V2364">
        <v>0</v>
      </c>
      <c r="W2364">
        <v>0</v>
      </c>
      <c r="X2364">
        <v>1.8855712666574982</v>
      </c>
      <c r="Y2364">
        <v>1.5049978162312498</v>
      </c>
      <c r="Z2364">
        <v>0.19481978961150001</v>
      </c>
      <c r="AA2364">
        <v>0.88844395882499994</v>
      </c>
      <c r="AB2364">
        <v>5.566531005E-3</v>
      </c>
      <c r="AC2364">
        <v>0</v>
      </c>
      <c r="AD2364">
        <v>0</v>
      </c>
      <c r="AE2364">
        <v>4.4793993623302484</v>
      </c>
    </row>
    <row r="2365" spans="1:31" x14ac:dyDescent="0.25">
      <c r="A2365">
        <v>2137057</v>
      </c>
      <c r="B2365">
        <v>1</v>
      </c>
      <c r="C2365" t="s">
        <v>80</v>
      </c>
      <c r="D2365" t="s">
        <v>82</v>
      </c>
      <c r="E2365" t="s">
        <v>174</v>
      </c>
      <c r="F2365" t="s">
        <v>7069</v>
      </c>
      <c r="G2365" t="s">
        <v>235</v>
      </c>
      <c r="H2365" t="s">
        <v>134</v>
      </c>
      <c r="I2365" t="s">
        <v>135</v>
      </c>
      <c r="J2365" t="s">
        <v>136</v>
      </c>
      <c r="K2365" t="s">
        <v>236</v>
      </c>
      <c r="L2365" t="s">
        <v>7070</v>
      </c>
      <c r="M2365" t="s">
        <v>7071</v>
      </c>
      <c r="N2365">
        <v>2.1711111110000001</v>
      </c>
      <c r="O2365">
        <v>0</v>
      </c>
      <c r="P2365">
        <v>380</v>
      </c>
      <c r="Q2365">
        <v>0</v>
      </c>
      <c r="R2365">
        <v>0</v>
      </c>
      <c r="S2365">
        <v>0</v>
      </c>
      <c r="T2365">
        <v>65</v>
      </c>
      <c r="U2365">
        <v>0</v>
      </c>
      <c r="V2365">
        <v>0</v>
      </c>
      <c r="W2365">
        <v>0</v>
      </c>
      <c r="X2365">
        <v>176.80382407662879</v>
      </c>
      <c r="Y2365">
        <v>0</v>
      </c>
      <c r="Z2365">
        <v>0</v>
      </c>
      <c r="AA2365">
        <v>0</v>
      </c>
      <c r="AB2365">
        <v>127.14888251189417</v>
      </c>
      <c r="AC2365">
        <v>0</v>
      </c>
      <c r="AD2365">
        <v>0</v>
      </c>
      <c r="AE2365">
        <v>303.95270658852297</v>
      </c>
    </row>
    <row r="2366" spans="1:31" x14ac:dyDescent="0.25">
      <c r="A2366">
        <v>2136725</v>
      </c>
      <c r="B2366">
        <v>1</v>
      </c>
      <c r="C2366" t="s">
        <v>80</v>
      </c>
      <c r="D2366" t="s">
        <v>87</v>
      </c>
      <c r="E2366" t="s">
        <v>131</v>
      </c>
      <c r="F2366" t="s">
        <v>7072</v>
      </c>
      <c r="G2366" t="s">
        <v>152</v>
      </c>
      <c r="H2366" t="s">
        <v>134</v>
      </c>
      <c r="I2366" t="s">
        <v>135</v>
      </c>
      <c r="J2366" t="s">
        <v>136</v>
      </c>
      <c r="K2366" t="s">
        <v>137</v>
      </c>
      <c r="L2366" t="s">
        <v>7073</v>
      </c>
      <c r="M2366" t="s">
        <v>7074</v>
      </c>
      <c r="N2366">
        <v>1.961944444</v>
      </c>
      <c r="O2366">
        <v>0</v>
      </c>
      <c r="P2366">
        <v>1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0.3501608536568917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0.3501608536568917</v>
      </c>
    </row>
    <row r="2367" spans="1:31" x14ac:dyDescent="0.25">
      <c r="A2367">
        <v>2136768</v>
      </c>
      <c r="B2367">
        <v>1</v>
      </c>
      <c r="C2367" t="s">
        <v>80</v>
      </c>
      <c r="D2367" t="s">
        <v>98</v>
      </c>
      <c r="E2367" t="s">
        <v>140</v>
      </c>
      <c r="F2367" t="s">
        <v>7075</v>
      </c>
      <c r="G2367" t="s">
        <v>142</v>
      </c>
      <c r="H2367" t="s">
        <v>143</v>
      </c>
      <c r="I2367" t="s">
        <v>135</v>
      </c>
      <c r="J2367" t="s">
        <v>136</v>
      </c>
      <c r="K2367" t="s">
        <v>137</v>
      </c>
      <c r="L2367" t="s">
        <v>7076</v>
      </c>
      <c r="M2367" t="s">
        <v>7077</v>
      </c>
      <c r="N2367">
        <v>0.20111111100000001</v>
      </c>
      <c r="O2367">
        <v>0</v>
      </c>
      <c r="P2367">
        <v>20</v>
      </c>
      <c r="Q2367">
        <v>29</v>
      </c>
      <c r="R2367">
        <v>183</v>
      </c>
      <c r="S2367">
        <v>8</v>
      </c>
      <c r="T2367">
        <v>51</v>
      </c>
      <c r="U2367">
        <v>2</v>
      </c>
      <c r="V2367">
        <v>0</v>
      </c>
      <c r="W2367">
        <v>0</v>
      </c>
      <c r="X2367">
        <v>1.6660698062634671</v>
      </c>
      <c r="Y2367">
        <v>9.3006383024726134</v>
      </c>
      <c r="Z2367">
        <v>18.240373573092736</v>
      </c>
      <c r="AA2367">
        <v>6.2443793609659988</v>
      </c>
      <c r="AB2367">
        <v>8.4709693110561979</v>
      </c>
      <c r="AC2367">
        <v>9.5190536962453329</v>
      </c>
      <c r="AD2367">
        <v>0</v>
      </c>
      <c r="AE2367">
        <v>53.441484050096349</v>
      </c>
    </row>
    <row r="2368" spans="1:31" x14ac:dyDescent="0.25">
      <c r="A2368">
        <v>2136742</v>
      </c>
      <c r="B2368">
        <v>1</v>
      </c>
      <c r="C2368" t="s">
        <v>81</v>
      </c>
      <c r="D2368" t="s">
        <v>123</v>
      </c>
      <c r="E2368" t="s">
        <v>174</v>
      </c>
      <c r="F2368" t="s">
        <v>2945</v>
      </c>
      <c r="G2368" t="s">
        <v>300</v>
      </c>
      <c r="H2368" t="s">
        <v>134</v>
      </c>
      <c r="I2368" t="s">
        <v>135</v>
      </c>
      <c r="J2368" t="s">
        <v>136</v>
      </c>
      <c r="K2368" t="s">
        <v>137</v>
      </c>
      <c r="L2368" t="s">
        <v>7078</v>
      </c>
      <c r="M2368" t="s">
        <v>7079</v>
      </c>
      <c r="N2368">
        <v>1.132222222</v>
      </c>
      <c r="O2368">
        <v>0</v>
      </c>
      <c r="P2368">
        <v>54</v>
      </c>
      <c r="Q2368">
        <v>0</v>
      </c>
      <c r="R2368">
        <v>2</v>
      </c>
      <c r="S2368">
        <v>0</v>
      </c>
      <c r="T2368">
        <v>1</v>
      </c>
      <c r="U2368">
        <v>0</v>
      </c>
      <c r="V2368">
        <v>0</v>
      </c>
      <c r="W2368">
        <v>0</v>
      </c>
      <c r="X2368">
        <v>9.7785227879023715</v>
      </c>
      <c r="Y2368">
        <v>0</v>
      </c>
      <c r="Z2368">
        <v>0.6476222470138</v>
      </c>
      <c r="AA2368">
        <v>0</v>
      </c>
      <c r="AB2368">
        <v>1.2458661426900001E-2</v>
      </c>
      <c r="AC2368">
        <v>0</v>
      </c>
      <c r="AD2368">
        <v>0</v>
      </c>
      <c r="AE2368">
        <v>10.438603696343071</v>
      </c>
    </row>
    <row r="2369" spans="1:31" x14ac:dyDescent="0.25">
      <c r="A2369">
        <v>2137220</v>
      </c>
      <c r="B2369">
        <v>1</v>
      </c>
      <c r="C2369" t="s">
        <v>80</v>
      </c>
      <c r="D2369" t="s">
        <v>107</v>
      </c>
      <c r="E2369" t="s">
        <v>174</v>
      </c>
      <c r="F2369" t="s">
        <v>1416</v>
      </c>
      <c r="G2369" t="s">
        <v>187</v>
      </c>
      <c r="H2369" t="s">
        <v>134</v>
      </c>
      <c r="I2369" t="s">
        <v>135</v>
      </c>
      <c r="J2369" t="s">
        <v>136</v>
      </c>
      <c r="K2369" t="s">
        <v>137</v>
      </c>
      <c r="L2369" t="s">
        <v>7080</v>
      </c>
      <c r="M2369" t="s">
        <v>7081</v>
      </c>
      <c r="N2369">
        <v>1.774444444</v>
      </c>
      <c r="O2369">
        <v>0</v>
      </c>
      <c r="P2369">
        <v>363</v>
      </c>
      <c r="Q2369">
        <v>0</v>
      </c>
      <c r="R2369">
        <v>0</v>
      </c>
      <c r="S2369">
        <v>0</v>
      </c>
      <c r="T2369">
        <v>8</v>
      </c>
      <c r="U2369">
        <v>0</v>
      </c>
      <c r="V2369">
        <v>0</v>
      </c>
      <c r="W2369">
        <v>0</v>
      </c>
      <c r="X2369">
        <v>149.88804312254433</v>
      </c>
      <c r="Y2369">
        <v>0</v>
      </c>
      <c r="Z2369">
        <v>0</v>
      </c>
      <c r="AA2369">
        <v>0</v>
      </c>
      <c r="AB2369">
        <v>2.0663517431814835</v>
      </c>
      <c r="AC2369">
        <v>0</v>
      </c>
      <c r="AD2369">
        <v>0</v>
      </c>
      <c r="AE2369">
        <v>151.95439486572582</v>
      </c>
    </row>
    <row r="2370" spans="1:31" x14ac:dyDescent="0.25">
      <c r="A2370">
        <v>2137077</v>
      </c>
      <c r="B2370">
        <v>1</v>
      </c>
      <c r="C2370" t="s">
        <v>80</v>
      </c>
      <c r="D2370" t="s">
        <v>99</v>
      </c>
      <c r="E2370" t="s">
        <v>131</v>
      </c>
      <c r="F2370" t="s">
        <v>7082</v>
      </c>
      <c r="G2370" t="s">
        <v>152</v>
      </c>
      <c r="H2370" t="s">
        <v>134</v>
      </c>
      <c r="I2370" t="s">
        <v>135</v>
      </c>
      <c r="J2370" t="s">
        <v>136</v>
      </c>
      <c r="K2370" t="s">
        <v>137</v>
      </c>
      <c r="L2370" t="s">
        <v>7083</v>
      </c>
      <c r="M2370" t="s">
        <v>7084</v>
      </c>
      <c r="N2370">
        <v>1.291111111</v>
      </c>
      <c r="O2370">
        <v>0</v>
      </c>
      <c r="P2370">
        <v>1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0.31037184127933337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0.31037184127933337</v>
      </c>
    </row>
    <row r="2371" spans="1:31" x14ac:dyDescent="0.25">
      <c r="A2371">
        <v>2136785</v>
      </c>
      <c r="B2371">
        <v>1</v>
      </c>
      <c r="C2371" t="s">
        <v>80</v>
      </c>
      <c r="D2371" t="s">
        <v>97</v>
      </c>
      <c r="E2371" t="s">
        <v>161</v>
      </c>
      <c r="F2371" t="s">
        <v>7085</v>
      </c>
      <c r="G2371" t="s">
        <v>538</v>
      </c>
      <c r="H2371" t="s">
        <v>134</v>
      </c>
      <c r="I2371" t="s">
        <v>135</v>
      </c>
      <c r="J2371" t="s">
        <v>136</v>
      </c>
      <c r="K2371" t="s">
        <v>236</v>
      </c>
      <c r="L2371" t="s">
        <v>7086</v>
      </c>
      <c r="M2371" t="s">
        <v>7087</v>
      </c>
      <c r="N2371">
        <v>1.3815091660000001</v>
      </c>
      <c r="O2371">
        <v>0</v>
      </c>
      <c r="P2371">
        <v>383</v>
      </c>
      <c r="Q2371">
        <v>0</v>
      </c>
      <c r="R2371">
        <v>0</v>
      </c>
      <c r="S2371">
        <v>0</v>
      </c>
      <c r="T2371">
        <v>14</v>
      </c>
      <c r="U2371">
        <v>0</v>
      </c>
      <c r="V2371">
        <v>0</v>
      </c>
      <c r="W2371">
        <v>0</v>
      </c>
      <c r="X2371">
        <v>184.23215926188351</v>
      </c>
      <c r="Y2371">
        <v>0</v>
      </c>
      <c r="Z2371">
        <v>0</v>
      </c>
      <c r="AA2371">
        <v>0</v>
      </c>
      <c r="AB2371">
        <v>21.602251686504729</v>
      </c>
      <c r="AC2371">
        <v>0</v>
      </c>
      <c r="AD2371">
        <v>0</v>
      </c>
      <c r="AE2371">
        <v>205.83441094838824</v>
      </c>
    </row>
    <row r="2372" spans="1:31" x14ac:dyDescent="0.25">
      <c r="A2372">
        <v>2136991</v>
      </c>
      <c r="B2372">
        <v>1</v>
      </c>
      <c r="C2372" t="s">
        <v>81</v>
      </c>
      <c r="D2372" t="s">
        <v>112</v>
      </c>
      <c r="E2372" t="s">
        <v>140</v>
      </c>
      <c r="F2372" t="s">
        <v>7088</v>
      </c>
      <c r="G2372" t="s">
        <v>3849</v>
      </c>
      <c r="H2372" t="s">
        <v>143</v>
      </c>
      <c r="I2372" t="s">
        <v>135</v>
      </c>
      <c r="J2372" t="s">
        <v>136</v>
      </c>
      <c r="K2372" t="s">
        <v>137</v>
      </c>
      <c r="L2372" t="s">
        <v>7089</v>
      </c>
      <c r="M2372" t="s">
        <v>7090</v>
      </c>
      <c r="N2372">
        <v>2.244722222</v>
      </c>
      <c r="O2372">
        <v>0</v>
      </c>
      <c r="P2372">
        <v>1048</v>
      </c>
      <c r="Q2372">
        <v>5</v>
      </c>
      <c r="R2372">
        <v>29</v>
      </c>
      <c r="S2372">
        <v>6</v>
      </c>
      <c r="T2372">
        <v>48</v>
      </c>
      <c r="U2372">
        <v>0</v>
      </c>
      <c r="V2372">
        <v>0</v>
      </c>
      <c r="W2372">
        <v>0</v>
      </c>
      <c r="X2372">
        <v>162.82194534649281</v>
      </c>
      <c r="Y2372">
        <v>62.469266041804062</v>
      </c>
      <c r="Z2372">
        <v>4.6662716053173066</v>
      </c>
      <c r="AA2372">
        <v>120.88854077651969</v>
      </c>
      <c r="AB2372">
        <v>50.552071490702545</v>
      </c>
      <c r="AC2372">
        <v>0</v>
      </c>
      <c r="AD2372">
        <v>0</v>
      </c>
      <c r="AE2372">
        <v>401.39809526083639</v>
      </c>
    </row>
    <row r="2373" spans="1:31" x14ac:dyDescent="0.25">
      <c r="A2373">
        <v>2136897</v>
      </c>
      <c r="B2373">
        <v>1</v>
      </c>
      <c r="C2373" t="s">
        <v>80</v>
      </c>
      <c r="D2373" t="s">
        <v>99</v>
      </c>
      <c r="E2373" t="s">
        <v>131</v>
      </c>
      <c r="F2373" t="s">
        <v>7091</v>
      </c>
      <c r="G2373" t="s">
        <v>152</v>
      </c>
      <c r="H2373" t="s">
        <v>134</v>
      </c>
      <c r="I2373" t="s">
        <v>135</v>
      </c>
      <c r="J2373" t="s">
        <v>136</v>
      </c>
      <c r="K2373" t="s">
        <v>137</v>
      </c>
      <c r="L2373" t="s">
        <v>7092</v>
      </c>
      <c r="M2373" t="s">
        <v>7093</v>
      </c>
      <c r="N2373">
        <v>1.216388888</v>
      </c>
      <c r="O2373">
        <v>0</v>
      </c>
      <c r="P2373">
        <v>1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</row>
    <row r="2374" spans="1:31" x14ac:dyDescent="0.25">
      <c r="A2374">
        <v>2137229</v>
      </c>
      <c r="B2374">
        <v>1</v>
      </c>
      <c r="C2374" t="s">
        <v>80</v>
      </c>
      <c r="D2374" t="s">
        <v>96</v>
      </c>
      <c r="E2374" t="s">
        <v>131</v>
      </c>
      <c r="F2374" t="s">
        <v>7094</v>
      </c>
      <c r="G2374" t="s">
        <v>152</v>
      </c>
      <c r="H2374" t="s">
        <v>134</v>
      </c>
      <c r="I2374" t="s">
        <v>135</v>
      </c>
      <c r="J2374" t="s">
        <v>136</v>
      </c>
      <c r="K2374" t="s">
        <v>137</v>
      </c>
      <c r="L2374" t="s">
        <v>7095</v>
      </c>
      <c r="M2374" t="s">
        <v>7096</v>
      </c>
      <c r="N2374">
        <v>2.3772222219999999</v>
      </c>
      <c r="O2374">
        <v>0</v>
      </c>
      <c r="P2374">
        <v>1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0.12964856789079998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0.12964856789079998</v>
      </c>
    </row>
    <row r="2375" spans="1:31" x14ac:dyDescent="0.25">
      <c r="A2375">
        <v>2137252</v>
      </c>
      <c r="B2375">
        <v>1</v>
      </c>
      <c r="C2375" t="s">
        <v>80</v>
      </c>
      <c r="D2375" t="s">
        <v>82</v>
      </c>
      <c r="E2375" t="s">
        <v>131</v>
      </c>
      <c r="F2375" t="s">
        <v>7097</v>
      </c>
      <c r="G2375" t="s">
        <v>133</v>
      </c>
      <c r="H2375" t="s">
        <v>134</v>
      </c>
      <c r="I2375" t="s">
        <v>135</v>
      </c>
      <c r="J2375" t="s">
        <v>136</v>
      </c>
      <c r="K2375" t="s">
        <v>137</v>
      </c>
      <c r="L2375" t="s">
        <v>7098</v>
      </c>
      <c r="M2375" t="s">
        <v>7099</v>
      </c>
      <c r="N2375">
        <v>5.6888888880000001</v>
      </c>
      <c r="O2375">
        <v>0</v>
      </c>
      <c r="P2375">
        <v>2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0.60314959803583323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0.60314959803583323</v>
      </c>
    </row>
    <row r="2376" spans="1:31" x14ac:dyDescent="0.25">
      <c r="A2376">
        <v>2136880</v>
      </c>
      <c r="B2376">
        <v>1</v>
      </c>
      <c r="C2376" t="s">
        <v>81</v>
      </c>
      <c r="D2376" t="s">
        <v>127</v>
      </c>
      <c r="E2376" t="s">
        <v>196</v>
      </c>
      <c r="F2376" t="s">
        <v>7100</v>
      </c>
      <c r="G2376" t="s">
        <v>142</v>
      </c>
      <c r="H2376" t="s">
        <v>143</v>
      </c>
      <c r="I2376" t="s">
        <v>135</v>
      </c>
      <c r="J2376" t="s">
        <v>136</v>
      </c>
      <c r="K2376" t="s">
        <v>137</v>
      </c>
      <c r="L2376" t="s">
        <v>7101</v>
      </c>
      <c r="M2376" t="s">
        <v>7102</v>
      </c>
      <c r="N2376">
        <v>1.768888888</v>
      </c>
      <c r="O2376">
        <v>0</v>
      </c>
      <c r="P2376">
        <v>132</v>
      </c>
      <c r="Q2376">
        <v>11</v>
      </c>
      <c r="R2376">
        <v>34</v>
      </c>
      <c r="S2376">
        <v>10</v>
      </c>
      <c r="T2376">
        <v>11</v>
      </c>
      <c r="U2376">
        <v>1</v>
      </c>
      <c r="V2376">
        <v>0</v>
      </c>
      <c r="W2376">
        <v>0</v>
      </c>
      <c r="X2376">
        <v>47.118486276375336</v>
      </c>
      <c r="Y2376">
        <v>17.853377685790992</v>
      </c>
      <c r="Z2376">
        <v>6.0026709290413995</v>
      </c>
      <c r="AA2376">
        <v>107.60440734112021</v>
      </c>
      <c r="AB2376">
        <v>13.810665351227696</v>
      </c>
      <c r="AC2376">
        <v>85.056025557580014</v>
      </c>
      <c r="AD2376">
        <v>0</v>
      </c>
      <c r="AE2376">
        <v>277.44563314113566</v>
      </c>
    </row>
    <row r="2377" spans="1:31" x14ac:dyDescent="0.25">
      <c r="A2377">
        <v>2136920</v>
      </c>
      <c r="B2377">
        <v>1</v>
      </c>
      <c r="C2377" t="s">
        <v>80</v>
      </c>
      <c r="D2377" t="s">
        <v>92</v>
      </c>
      <c r="E2377" t="s">
        <v>140</v>
      </c>
      <c r="F2377" t="s">
        <v>7103</v>
      </c>
      <c r="G2377" t="s">
        <v>142</v>
      </c>
      <c r="H2377" t="s">
        <v>143</v>
      </c>
      <c r="I2377" t="s">
        <v>135</v>
      </c>
      <c r="J2377" t="s">
        <v>136</v>
      </c>
      <c r="K2377" t="s">
        <v>137</v>
      </c>
      <c r="L2377" t="s">
        <v>7104</v>
      </c>
      <c r="M2377" t="s">
        <v>7105</v>
      </c>
      <c r="N2377">
        <v>0.391944444</v>
      </c>
      <c r="O2377">
        <v>0</v>
      </c>
      <c r="P2377">
        <v>825</v>
      </c>
      <c r="Q2377">
        <v>2</v>
      </c>
      <c r="R2377">
        <v>234</v>
      </c>
      <c r="S2377">
        <v>7</v>
      </c>
      <c r="T2377">
        <v>74</v>
      </c>
      <c r="U2377">
        <v>0</v>
      </c>
      <c r="V2377">
        <v>1</v>
      </c>
      <c r="W2377">
        <v>0</v>
      </c>
      <c r="X2377">
        <v>65.257530946960628</v>
      </c>
      <c r="Y2377">
        <v>0.27093552901291668</v>
      </c>
      <c r="Z2377">
        <v>20.382924938414344</v>
      </c>
      <c r="AA2377">
        <v>4.8816286784258054</v>
      </c>
      <c r="AB2377">
        <v>25.513348421402011</v>
      </c>
      <c r="AC2377">
        <v>0</v>
      </c>
      <c r="AD2377">
        <v>2.6342432889641247</v>
      </c>
      <c r="AE2377">
        <v>118.94061180317983</v>
      </c>
    </row>
    <row r="2378" spans="1:31" x14ac:dyDescent="0.25">
      <c r="A2378">
        <v>2137166</v>
      </c>
      <c r="B2378">
        <v>1</v>
      </c>
      <c r="C2378" t="s">
        <v>80</v>
      </c>
      <c r="D2378" t="s">
        <v>108</v>
      </c>
      <c r="E2378" t="s">
        <v>174</v>
      </c>
      <c r="F2378" t="s">
        <v>7106</v>
      </c>
      <c r="G2378" t="s">
        <v>187</v>
      </c>
      <c r="H2378" t="s">
        <v>134</v>
      </c>
      <c r="I2378" t="s">
        <v>135</v>
      </c>
      <c r="J2378" t="s">
        <v>136</v>
      </c>
      <c r="K2378" t="s">
        <v>137</v>
      </c>
      <c r="L2378" t="s">
        <v>7107</v>
      </c>
      <c r="M2378" t="s">
        <v>7108</v>
      </c>
      <c r="N2378">
        <v>0.59805555499999996</v>
      </c>
      <c r="O2378">
        <v>0</v>
      </c>
      <c r="P2378">
        <v>0</v>
      </c>
      <c r="Q2378">
        <v>0</v>
      </c>
      <c r="R2378">
        <v>2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1.13850393203375</v>
      </c>
      <c r="AA2378">
        <v>0</v>
      </c>
      <c r="AB2378">
        <v>0</v>
      </c>
      <c r="AC2378">
        <v>0</v>
      </c>
      <c r="AD2378">
        <v>0</v>
      </c>
      <c r="AE2378">
        <v>1.13850393203375</v>
      </c>
    </row>
    <row r="2379" spans="1:31" x14ac:dyDescent="0.25">
      <c r="A2379">
        <v>2137066</v>
      </c>
      <c r="B2379">
        <v>1</v>
      </c>
      <c r="C2379" t="s">
        <v>81</v>
      </c>
      <c r="D2379" t="s">
        <v>123</v>
      </c>
      <c r="E2379" t="s">
        <v>174</v>
      </c>
      <c r="F2379" t="s">
        <v>7109</v>
      </c>
      <c r="G2379" t="s">
        <v>187</v>
      </c>
      <c r="H2379" t="s">
        <v>134</v>
      </c>
      <c r="I2379" t="s">
        <v>135</v>
      </c>
      <c r="J2379" t="s">
        <v>136</v>
      </c>
      <c r="K2379" t="s">
        <v>137</v>
      </c>
      <c r="L2379" t="s">
        <v>7110</v>
      </c>
      <c r="M2379" t="s">
        <v>7111</v>
      </c>
      <c r="N2379">
        <v>1.04</v>
      </c>
      <c r="O2379">
        <v>0</v>
      </c>
      <c r="P2379">
        <v>186</v>
      </c>
      <c r="Q2379">
        <v>0</v>
      </c>
      <c r="R2379">
        <v>0</v>
      </c>
      <c r="S2379">
        <v>0</v>
      </c>
      <c r="T2379">
        <v>9</v>
      </c>
      <c r="U2379">
        <v>0</v>
      </c>
      <c r="V2379">
        <v>0</v>
      </c>
      <c r="W2379">
        <v>0</v>
      </c>
      <c r="X2379">
        <v>36.840159771135596</v>
      </c>
      <c r="Y2379">
        <v>0</v>
      </c>
      <c r="Z2379">
        <v>0</v>
      </c>
      <c r="AA2379">
        <v>0</v>
      </c>
      <c r="AB2379">
        <v>52.441642270319996</v>
      </c>
      <c r="AC2379">
        <v>0</v>
      </c>
      <c r="AD2379">
        <v>0</v>
      </c>
      <c r="AE2379">
        <v>89.281802041455592</v>
      </c>
    </row>
    <row r="2380" spans="1:31" x14ac:dyDescent="0.25">
      <c r="A2380">
        <v>2137123</v>
      </c>
      <c r="B2380">
        <v>1</v>
      </c>
      <c r="C2380" t="s">
        <v>80</v>
      </c>
      <c r="D2380" t="s">
        <v>95</v>
      </c>
      <c r="E2380" t="s">
        <v>140</v>
      </c>
      <c r="F2380" t="s">
        <v>4800</v>
      </c>
      <c r="G2380" t="s">
        <v>142</v>
      </c>
      <c r="H2380" t="s">
        <v>143</v>
      </c>
      <c r="I2380" t="s">
        <v>135</v>
      </c>
      <c r="J2380" t="s">
        <v>136</v>
      </c>
      <c r="K2380" t="s">
        <v>137</v>
      </c>
      <c r="L2380" t="s">
        <v>7112</v>
      </c>
      <c r="M2380" t="s">
        <v>7113</v>
      </c>
      <c r="N2380">
        <v>0.86361111099999999</v>
      </c>
      <c r="O2380">
        <v>3</v>
      </c>
      <c r="P2380">
        <v>644</v>
      </c>
      <c r="Q2380">
        <v>23</v>
      </c>
      <c r="R2380">
        <v>7</v>
      </c>
      <c r="S2380">
        <v>29</v>
      </c>
      <c r="T2380">
        <v>32</v>
      </c>
      <c r="U2380">
        <v>0</v>
      </c>
      <c r="V2380">
        <v>0</v>
      </c>
      <c r="W2380">
        <v>2.5861938161600837</v>
      </c>
      <c r="X2380">
        <v>129.21882528773497</v>
      </c>
      <c r="Y2380">
        <v>66.897592364032008</v>
      </c>
      <c r="Z2380">
        <v>2.4892884720796173</v>
      </c>
      <c r="AA2380">
        <v>397.32591415858712</v>
      </c>
      <c r="AB2380">
        <v>9.4733674455749242</v>
      </c>
      <c r="AC2380">
        <v>0</v>
      </c>
      <c r="AD2380">
        <v>0</v>
      </c>
      <c r="AE2380">
        <v>607.99118154416874</v>
      </c>
    </row>
    <row r="2381" spans="1:31" x14ac:dyDescent="0.25">
      <c r="A2381">
        <v>2136814</v>
      </c>
      <c r="B2381">
        <v>1</v>
      </c>
      <c r="C2381" t="s">
        <v>80</v>
      </c>
      <c r="D2381" t="s">
        <v>95</v>
      </c>
      <c r="E2381" t="s">
        <v>140</v>
      </c>
      <c r="F2381" t="s">
        <v>7042</v>
      </c>
      <c r="G2381" t="s">
        <v>142</v>
      </c>
      <c r="H2381" t="s">
        <v>143</v>
      </c>
      <c r="I2381" t="s">
        <v>135</v>
      </c>
      <c r="J2381" t="s">
        <v>136</v>
      </c>
      <c r="K2381" t="s">
        <v>137</v>
      </c>
      <c r="L2381" t="s">
        <v>7114</v>
      </c>
      <c r="M2381" t="s">
        <v>7115</v>
      </c>
      <c r="N2381">
        <v>0.40194444400000001</v>
      </c>
      <c r="O2381">
        <v>5</v>
      </c>
      <c r="P2381">
        <v>2171</v>
      </c>
      <c r="Q2381">
        <v>26</v>
      </c>
      <c r="R2381">
        <v>21</v>
      </c>
      <c r="S2381">
        <v>23</v>
      </c>
      <c r="T2381">
        <v>105</v>
      </c>
      <c r="U2381">
        <v>1</v>
      </c>
      <c r="V2381">
        <v>0</v>
      </c>
      <c r="W2381">
        <v>3.4082604826439753</v>
      </c>
      <c r="X2381">
        <v>208.16313398531443</v>
      </c>
      <c r="Y2381">
        <v>28.99762452443267</v>
      </c>
      <c r="Z2381">
        <v>1.1854947182622666</v>
      </c>
      <c r="AA2381">
        <v>164.80608593919936</v>
      </c>
      <c r="AB2381">
        <v>33.137742376601871</v>
      </c>
      <c r="AC2381">
        <v>27.896681809673833</v>
      </c>
      <c r="AD2381">
        <v>0</v>
      </c>
      <c r="AE2381">
        <v>467.59502383612846</v>
      </c>
    </row>
    <row r="2382" spans="1:31" x14ac:dyDescent="0.25">
      <c r="A2382">
        <v>2136857</v>
      </c>
      <c r="B2382">
        <v>1</v>
      </c>
      <c r="C2382" t="s">
        <v>80</v>
      </c>
      <c r="D2382" t="s">
        <v>109</v>
      </c>
      <c r="E2382" t="s">
        <v>161</v>
      </c>
      <c r="F2382" t="s">
        <v>7116</v>
      </c>
      <c r="G2382" t="s">
        <v>538</v>
      </c>
      <c r="H2382" t="s">
        <v>134</v>
      </c>
      <c r="I2382" t="s">
        <v>135</v>
      </c>
      <c r="J2382" t="s">
        <v>136</v>
      </c>
      <c r="K2382" t="s">
        <v>236</v>
      </c>
      <c r="L2382" t="s">
        <v>7117</v>
      </c>
      <c r="M2382" t="s">
        <v>7118</v>
      </c>
      <c r="N2382">
        <v>7.4622897220000004</v>
      </c>
      <c r="O2382">
        <v>0</v>
      </c>
      <c r="P2382">
        <v>22</v>
      </c>
      <c r="Q2382">
        <v>0</v>
      </c>
      <c r="R2382">
        <v>0</v>
      </c>
      <c r="S2382">
        <v>0</v>
      </c>
      <c r="T2382">
        <v>2</v>
      </c>
      <c r="U2382">
        <v>0</v>
      </c>
      <c r="V2382">
        <v>0</v>
      </c>
      <c r="W2382">
        <v>0</v>
      </c>
      <c r="X2382">
        <v>16.583353031778351</v>
      </c>
      <c r="Y2382">
        <v>0</v>
      </c>
      <c r="Z2382">
        <v>0</v>
      </c>
      <c r="AA2382">
        <v>0</v>
      </c>
      <c r="AB2382">
        <v>3.6547652454024998E-2</v>
      </c>
      <c r="AC2382">
        <v>0</v>
      </c>
      <c r="AD2382">
        <v>0</v>
      </c>
      <c r="AE2382">
        <v>16.619900684232377</v>
      </c>
    </row>
    <row r="2383" spans="1:31" x14ac:dyDescent="0.25">
      <c r="A2383">
        <v>2136980</v>
      </c>
      <c r="B2383">
        <v>1</v>
      </c>
      <c r="C2383" t="s">
        <v>81</v>
      </c>
      <c r="D2383" t="s">
        <v>112</v>
      </c>
      <c r="E2383" t="s">
        <v>174</v>
      </c>
      <c r="F2383" t="s">
        <v>7119</v>
      </c>
      <c r="G2383" t="s">
        <v>384</v>
      </c>
      <c r="H2383" t="s">
        <v>134</v>
      </c>
      <c r="I2383" t="s">
        <v>135</v>
      </c>
      <c r="J2383" t="s">
        <v>136</v>
      </c>
      <c r="K2383" t="s">
        <v>137</v>
      </c>
      <c r="L2383" t="s">
        <v>7120</v>
      </c>
      <c r="M2383" t="s">
        <v>7121</v>
      </c>
      <c r="N2383">
        <v>0.75333333300000005</v>
      </c>
      <c r="O2383">
        <v>0</v>
      </c>
      <c r="P2383">
        <v>12</v>
      </c>
      <c r="Q2383">
        <v>0</v>
      </c>
      <c r="R2383">
        <v>1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1.6260145478533001</v>
      </c>
      <c r="Y2383">
        <v>0</v>
      </c>
      <c r="Z2383">
        <v>2.6899727627999999E-3</v>
      </c>
      <c r="AA2383">
        <v>0</v>
      </c>
      <c r="AB2383">
        <v>0</v>
      </c>
      <c r="AC2383">
        <v>0</v>
      </c>
      <c r="AD2383">
        <v>0</v>
      </c>
      <c r="AE2383">
        <v>1.6287045206161002</v>
      </c>
    </row>
    <row r="2384" spans="1:31" x14ac:dyDescent="0.25">
      <c r="A2384">
        <v>2136937</v>
      </c>
      <c r="B2384">
        <v>1</v>
      </c>
      <c r="C2384" t="s">
        <v>80</v>
      </c>
      <c r="D2384" t="s">
        <v>105</v>
      </c>
      <c r="E2384" t="s">
        <v>131</v>
      </c>
      <c r="F2384" t="s">
        <v>7122</v>
      </c>
      <c r="G2384" t="s">
        <v>300</v>
      </c>
      <c r="H2384" t="s">
        <v>134</v>
      </c>
      <c r="I2384" t="s">
        <v>135</v>
      </c>
      <c r="J2384" t="s">
        <v>136</v>
      </c>
      <c r="K2384" t="s">
        <v>137</v>
      </c>
      <c r="L2384" t="s">
        <v>7123</v>
      </c>
      <c r="M2384" t="s">
        <v>7124</v>
      </c>
      <c r="N2384">
        <v>6.8197222220000002</v>
      </c>
      <c r="O2384">
        <v>0</v>
      </c>
      <c r="P2384">
        <v>5</v>
      </c>
      <c r="Q2384">
        <v>0</v>
      </c>
      <c r="R2384">
        <v>0</v>
      </c>
      <c r="S2384">
        <v>0</v>
      </c>
      <c r="T2384">
        <v>1</v>
      </c>
      <c r="U2384">
        <v>0</v>
      </c>
      <c r="V2384">
        <v>0</v>
      </c>
      <c r="W2384">
        <v>0</v>
      </c>
      <c r="X2384">
        <v>7.3645384461236025</v>
      </c>
      <c r="Y2384">
        <v>0</v>
      </c>
      <c r="Z2384">
        <v>0</v>
      </c>
      <c r="AA2384">
        <v>0</v>
      </c>
      <c r="AB2384">
        <v>7.3687631114513996</v>
      </c>
      <c r="AC2384">
        <v>0</v>
      </c>
      <c r="AD2384">
        <v>0</v>
      </c>
      <c r="AE2384">
        <v>14.733301557575002</v>
      </c>
    </row>
    <row r="2385" spans="1:31" x14ac:dyDescent="0.25">
      <c r="A2385">
        <v>2137043</v>
      </c>
      <c r="B2385">
        <v>1</v>
      </c>
      <c r="C2385" t="s">
        <v>80</v>
      </c>
      <c r="D2385" t="s">
        <v>82</v>
      </c>
      <c r="E2385" t="s">
        <v>161</v>
      </c>
      <c r="F2385" t="s">
        <v>7125</v>
      </c>
      <c r="G2385" t="s">
        <v>215</v>
      </c>
      <c r="H2385" t="s">
        <v>134</v>
      </c>
      <c r="I2385" t="s">
        <v>135</v>
      </c>
      <c r="J2385" t="s">
        <v>136</v>
      </c>
      <c r="K2385" t="s">
        <v>137</v>
      </c>
      <c r="L2385" t="s">
        <v>7126</v>
      </c>
      <c r="M2385" t="s">
        <v>7127</v>
      </c>
      <c r="N2385">
        <v>2.4836111110000001</v>
      </c>
      <c r="O2385">
        <v>0</v>
      </c>
      <c r="P2385">
        <v>171</v>
      </c>
      <c r="Q2385">
        <v>0</v>
      </c>
      <c r="R2385">
        <v>0</v>
      </c>
      <c r="S2385">
        <v>0</v>
      </c>
      <c r="T2385">
        <v>271</v>
      </c>
      <c r="U2385">
        <v>0</v>
      </c>
      <c r="V2385">
        <v>0</v>
      </c>
      <c r="W2385">
        <v>0</v>
      </c>
      <c r="X2385">
        <v>92.799885420554958</v>
      </c>
      <c r="Y2385">
        <v>0</v>
      </c>
      <c r="Z2385">
        <v>0</v>
      </c>
      <c r="AA2385">
        <v>0</v>
      </c>
      <c r="AB2385">
        <v>565.32901359712889</v>
      </c>
      <c r="AC2385">
        <v>0</v>
      </c>
      <c r="AD2385">
        <v>0</v>
      </c>
      <c r="AE2385">
        <v>658.12889901768381</v>
      </c>
    </row>
    <row r="2386" spans="1:31" x14ac:dyDescent="0.25">
      <c r="A2386">
        <v>2137186</v>
      </c>
      <c r="B2386">
        <v>1</v>
      </c>
      <c r="C2386" t="s">
        <v>80</v>
      </c>
      <c r="D2386" t="s">
        <v>97</v>
      </c>
      <c r="E2386" t="s">
        <v>174</v>
      </c>
      <c r="F2386" t="s">
        <v>7128</v>
      </c>
      <c r="G2386" t="s">
        <v>246</v>
      </c>
      <c r="H2386" t="s">
        <v>134</v>
      </c>
      <c r="I2386" t="s">
        <v>135</v>
      </c>
      <c r="J2386" t="s">
        <v>136</v>
      </c>
      <c r="K2386" t="s">
        <v>137</v>
      </c>
      <c r="L2386" t="s">
        <v>7129</v>
      </c>
      <c r="M2386" t="s">
        <v>7130</v>
      </c>
      <c r="N2386">
        <v>1.537222222</v>
      </c>
      <c r="O2386">
        <v>0</v>
      </c>
      <c r="P2386">
        <v>52</v>
      </c>
      <c r="Q2386">
        <v>0</v>
      </c>
      <c r="R2386">
        <v>33</v>
      </c>
      <c r="S2386">
        <v>0</v>
      </c>
      <c r="T2386">
        <v>23</v>
      </c>
      <c r="U2386">
        <v>0</v>
      </c>
      <c r="V2386">
        <v>0</v>
      </c>
      <c r="W2386">
        <v>0</v>
      </c>
      <c r="X2386">
        <v>41.660862382328801</v>
      </c>
      <c r="Y2386">
        <v>0</v>
      </c>
      <c r="Z2386">
        <v>23.308339251613617</v>
      </c>
      <c r="AA2386">
        <v>0</v>
      </c>
      <c r="AB2386">
        <v>24.847183655947369</v>
      </c>
      <c r="AC2386">
        <v>0</v>
      </c>
      <c r="AD2386">
        <v>0</v>
      </c>
      <c r="AE2386">
        <v>89.81638528988978</v>
      </c>
    </row>
    <row r="2387" spans="1:31" x14ac:dyDescent="0.25">
      <c r="A2387">
        <v>2136894</v>
      </c>
      <c r="B2387">
        <v>1</v>
      </c>
      <c r="C2387" t="s">
        <v>80</v>
      </c>
      <c r="D2387" t="s">
        <v>87</v>
      </c>
      <c r="E2387" t="s">
        <v>146</v>
      </c>
      <c r="F2387" t="s">
        <v>7131</v>
      </c>
      <c r="G2387" t="s">
        <v>235</v>
      </c>
      <c r="H2387" t="s">
        <v>143</v>
      </c>
      <c r="I2387" t="s">
        <v>135</v>
      </c>
      <c r="J2387" t="s">
        <v>136</v>
      </c>
      <c r="K2387" t="s">
        <v>236</v>
      </c>
      <c r="L2387" t="s">
        <v>7132</v>
      </c>
      <c r="M2387" t="s">
        <v>7133</v>
      </c>
      <c r="N2387">
        <v>0.33333333300000001</v>
      </c>
      <c r="O2387">
        <v>0</v>
      </c>
      <c r="P2387">
        <v>14</v>
      </c>
      <c r="Q2387">
        <v>0</v>
      </c>
      <c r="R2387">
        <v>0</v>
      </c>
      <c r="S2387">
        <v>0</v>
      </c>
      <c r="T2387">
        <v>16</v>
      </c>
      <c r="U2387">
        <v>0</v>
      </c>
      <c r="V2387">
        <v>2</v>
      </c>
      <c r="W2387">
        <v>0</v>
      </c>
      <c r="X2387">
        <v>1.8789989274799999</v>
      </c>
      <c r="Y2387">
        <v>0</v>
      </c>
      <c r="Z2387">
        <v>0</v>
      </c>
      <c r="AA2387">
        <v>0</v>
      </c>
      <c r="AB2387">
        <v>63.706331149300013</v>
      </c>
      <c r="AC2387">
        <v>0</v>
      </c>
      <c r="AD2387">
        <v>18.400595464789998</v>
      </c>
      <c r="AE2387">
        <v>83.985925541570012</v>
      </c>
    </row>
    <row r="2388" spans="1:31" x14ac:dyDescent="0.25">
      <c r="A2388">
        <v>2137063</v>
      </c>
      <c r="B2388">
        <v>1</v>
      </c>
      <c r="C2388" t="s">
        <v>80</v>
      </c>
      <c r="D2388" t="s">
        <v>88</v>
      </c>
      <c r="E2388" t="s">
        <v>131</v>
      </c>
      <c r="F2388" t="s">
        <v>132</v>
      </c>
      <c r="G2388" t="s">
        <v>133</v>
      </c>
      <c r="H2388" t="s">
        <v>134</v>
      </c>
      <c r="I2388" t="s">
        <v>135</v>
      </c>
      <c r="J2388" t="s">
        <v>136</v>
      </c>
      <c r="K2388" t="s">
        <v>137</v>
      </c>
      <c r="L2388" t="s">
        <v>7134</v>
      </c>
      <c r="M2388" t="s">
        <v>7135</v>
      </c>
      <c r="N2388">
        <v>1.7977777770000001</v>
      </c>
      <c r="O2388">
        <v>0</v>
      </c>
      <c r="P2388">
        <v>26</v>
      </c>
      <c r="Q2388">
        <v>0</v>
      </c>
      <c r="R2388">
        <v>0</v>
      </c>
      <c r="S2388">
        <v>0</v>
      </c>
      <c r="T2388">
        <v>1</v>
      </c>
      <c r="U2388">
        <v>0</v>
      </c>
      <c r="V2388">
        <v>0</v>
      </c>
      <c r="W2388">
        <v>0</v>
      </c>
      <c r="X2388">
        <v>10.652995529938801</v>
      </c>
      <c r="Y2388">
        <v>0</v>
      </c>
      <c r="Z2388">
        <v>0</v>
      </c>
      <c r="AA2388">
        <v>0</v>
      </c>
      <c r="AB2388">
        <v>0.11404889351460001</v>
      </c>
      <c r="AC2388">
        <v>0</v>
      </c>
      <c r="AD2388">
        <v>0</v>
      </c>
      <c r="AE2388">
        <v>10.767044423453401</v>
      </c>
    </row>
    <row r="2389" spans="1:31" x14ac:dyDescent="0.25">
      <c r="A2389">
        <v>2136754</v>
      </c>
      <c r="B2389">
        <v>1</v>
      </c>
      <c r="C2389" t="s">
        <v>80</v>
      </c>
      <c r="D2389" t="s">
        <v>105</v>
      </c>
      <c r="E2389" t="s">
        <v>131</v>
      </c>
      <c r="F2389" t="s">
        <v>7136</v>
      </c>
      <c r="G2389" t="s">
        <v>152</v>
      </c>
      <c r="H2389" t="s">
        <v>134</v>
      </c>
      <c r="I2389" t="s">
        <v>135</v>
      </c>
      <c r="J2389" t="s">
        <v>136</v>
      </c>
      <c r="K2389" t="s">
        <v>137</v>
      </c>
      <c r="L2389" t="s">
        <v>7137</v>
      </c>
      <c r="M2389" t="s">
        <v>7138</v>
      </c>
      <c r="N2389">
        <v>1.1105555549999999</v>
      </c>
      <c r="O2389">
        <v>0</v>
      </c>
      <c r="P2389">
        <v>13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6.1913817848775423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6.1913817848775423</v>
      </c>
    </row>
    <row r="2390" spans="1:31" x14ac:dyDescent="0.25">
      <c r="A2390">
        <v>2137255</v>
      </c>
      <c r="B2390">
        <v>1</v>
      </c>
      <c r="C2390" t="s">
        <v>81</v>
      </c>
      <c r="D2390" t="s">
        <v>128</v>
      </c>
      <c r="E2390" t="s">
        <v>174</v>
      </c>
      <c r="F2390" t="s">
        <v>7139</v>
      </c>
      <c r="G2390" t="s">
        <v>187</v>
      </c>
      <c r="H2390" t="s">
        <v>134</v>
      </c>
      <c r="I2390" t="s">
        <v>135</v>
      </c>
      <c r="J2390" t="s">
        <v>136</v>
      </c>
      <c r="K2390" t="s">
        <v>137</v>
      </c>
      <c r="L2390" t="s">
        <v>7140</v>
      </c>
      <c r="M2390" t="s">
        <v>7141</v>
      </c>
      <c r="N2390">
        <v>1.1216666660000001</v>
      </c>
      <c r="O2390">
        <v>0</v>
      </c>
      <c r="P2390">
        <v>58</v>
      </c>
      <c r="Q2390">
        <v>0</v>
      </c>
      <c r="R2390">
        <v>0</v>
      </c>
      <c r="S2390">
        <v>0</v>
      </c>
      <c r="T2390">
        <v>5</v>
      </c>
      <c r="U2390">
        <v>0</v>
      </c>
      <c r="V2390">
        <v>0</v>
      </c>
      <c r="W2390">
        <v>0</v>
      </c>
      <c r="X2390">
        <v>12.979278425361144</v>
      </c>
      <c r="Y2390">
        <v>0</v>
      </c>
      <c r="Z2390">
        <v>0</v>
      </c>
      <c r="AA2390">
        <v>0</v>
      </c>
      <c r="AB2390">
        <v>3.2080516351700554</v>
      </c>
      <c r="AC2390">
        <v>0</v>
      </c>
      <c r="AD2390">
        <v>0</v>
      </c>
      <c r="AE2390">
        <v>16.187330060531199</v>
      </c>
    </row>
    <row r="2391" spans="1:31" x14ac:dyDescent="0.25">
      <c r="A2391">
        <v>2137086</v>
      </c>
      <c r="B2391">
        <v>1</v>
      </c>
      <c r="C2391" t="s">
        <v>80</v>
      </c>
      <c r="D2391" t="s">
        <v>107</v>
      </c>
      <c r="E2391" t="s">
        <v>131</v>
      </c>
      <c r="F2391" t="s">
        <v>7142</v>
      </c>
      <c r="G2391" t="s">
        <v>133</v>
      </c>
      <c r="H2391" t="s">
        <v>134</v>
      </c>
      <c r="I2391" t="s">
        <v>135</v>
      </c>
      <c r="J2391" t="s">
        <v>136</v>
      </c>
      <c r="K2391" t="s">
        <v>137</v>
      </c>
      <c r="L2391" t="s">
        <v>7143</v>
      </c>
      <c r="M2391" t="s">
        <v>7144</v>
      </c>
      <c r="N2391">
        <v>5.9911111110000004</v>
      </c>
      <c r="O2391">
        <v>0</v>
      </c>
      <c r="P2391">
        <v>1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1.5125017537139249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1.5125017537139249</v>
      </c>
    </row>
    <row r="2392" spans="1:31" x14ac:dyDescent="0.25">
      <c r="A2392">
        <v>2137232</v>
      </c>
      <c r="B2392">
        <v>1</v>
      </c>
      <c r="C2392" t="s">
        <v>80</v>
      </c>
      <c r="D2392" t="s">
        <v>84</v>
      </c>
      <c r="E2392" t="s">
        <v>174</v>
      </c>
      <c r="F2392" t="s">
        <v>7145</v>
      </c>
      <c r="G2392" t="s">
        <v>300</v>
      </c>
      <c r="H2392" t="s">
        <v>134</v>
      </c>
      <c r="I2392" t="s">
        <v>135</v>
      </c>
      <c r="J2392" t="s">
        <v>136</v>
      </c>
      <c r="K2392" t="s">
        <v>137</v>
      </c>
      <c r="L2392" t="s">
        <v>7146</v>
      </c>
      <c r="M2392" t="s">
        <v>7147</v>
      </c>
      <c r="N2392">
        <v>4.5588888880000003</v>
      </c>
      <c r="O2392">
        <v>0</v>
      </c>
      <c r="P2392">
        <v>10</v>
      </c>
      <c r="Q2392">
        <v>0</v>
      </c>
      <c r="R2392">
        <v>12</v>
      </c>
      <c r="S2392">
        <v>0</v>
      </c>
      <c r="T2392">
        <v>4</v>
      </c>
      <c r="U2392">
        <v>0</v>
      </c>
      <c r="V2392">
        <v>0</v>
      </c>
      <c r="W2392">
        <v>0</v>
      </c>
      <c r="X2392">
        <v>25.957962445012996</v>
      </c>
      <c r="Y2392">
        <v>0</v>
      </c>
      <c r="Z2392">
        <v>9.9161209591189365</v>
      </c>
      <c r="AA2392">
        <v>0</v>
      </c>
      <c r="AB2392">
        <v>5.9701058987146665</v>
      </c>
      <c r="AC2392">
        <v>0</v>
      </c>
      <c r="AD2392">
        <v>0</v>
      </c>
      <c r="AE2392">
        <v>41.844189302846594</v>
      </c>
    </row>
    <row r="2393" spans="1:31" x14ac:dyDescent="0.25">
      <c r="A2393">
        <v>2137109</v>
      </c>
      <c r="B2393">
        <v>1</v>
      </c>
      <c r="C2393" t="s">
        <v>80</v>
      </c>
      <c r="D2393" t="s">
        <v>103</v>
      </c>
      <c r="E2393" t="s">
        <v>146</v>
      </c>
      <c r="F2393" t="s">
        <v>7148</v>
      </c>
      <c r="G2393" t="s">
        <v>2008</v>
      </c>
      <c r="H2393" t="s">
        <v>143</v>
      </c>
      <c r="I2393" t="s">
        <v>135</v>
      </c>
      <c r="J2393" t="s">
        <v>136</v>
      </c>
      <c r="K2393" t="s">
        <v>137</v>
      </c>
      <c r="L2393" t="s">
        <v>7149</v>
      </c>
      <c r="M2393" t="s">
        <v>7150</v>
      </c>
      <c r="N2393">
        <v>1.4072222219999999</v>
      </c>
      <c r="O2393">
        <v>0</v>
      </c>
      <c r="P2393">
        <v>35</v>
      </c>
      <c r="Q2393">
        <v>0</v>
      </c>
      <c r="R2393">
        <v>7</v>
      </c>
      <c r="S2393">
        <v>0</v>
      </c>
      <c r="T2393">
        <v>2</v>
      </c>
      <c r="U2393">
        <v>0</v>
      </c>
      <c r="V2393">
        <v>0</v>
      </c>
      <c r="W2393">
        <v>0</v>
      </c>
      <c r="X2393">
        <v>14.068110210354195</v>
      </c>
      <c r="Y2393">
        <v>0</v>
      </c>
      <c r="Z2393">
        <v>5.6455714454995007</v>
      </c>
      <c r="AA2393">
        <v>0</v>
      </c>
      <c r="AB2393">
        <v>2.4315979512978338</v>
      </c>
      <c r="AC2393">
        <v>0</v>
      </c>
      <c r="AD2393">
        <v>0</v>
      </c>
      <c r="AE2393">
        <v>22.145279607151533</v>
      </c>
    </row>
    <row r="2394" spans="1:31" x14ac:dyDescent="0.25">
      <c r="A2394">
        <v>2136900</v>
      </c>
      <c r="B2394">
        <v>1</v>
      </c>
      <c r="C2394" t="s">
        <v>80</v>
      </c>
      <c r="D2394" t="s">
        <v>99</v>
      </c>
      <c r="E2394" t="s">
        <v>131</v>
      </c>
      <c r="F2394" t="s">
        <v>7151</v>
      </c>
      <c r="G2394" t="s">
        <v>152</v>
      </c>
      <c r="H2394" t="s">
        <v>134</v>
      </c>
      <c r="I2394" t="s">
        <v>135</v>
      </c>
      <c r="J2394" t="s">
        <v>136</v>
      </c>
      <c r="K2394" t="s">
        <v>137</v>
      </c>
      <c r="L2394" t="s">
        <v>7152</v>
      </c>
      <c r="M2394" t="s">
        <v>7153</v>
      </c>
      <c r="N2394">
        <v>2.2583333329999999</v>
      </c>
      <c r="O2394">
        <v>0</v>
      </c>
      <c r="P2394">
        <v>1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1.4409542888912501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1.4409542888912501</v>
      </c>
    </row>
    <row r="2395" spans="1:31" x14ac:dyDescent="0.25">
      <c r="A2395">
        <v>2136791</v>
      </c>
      <c r="B2395">
        <v>1</v>
      </c>
      <c r="C2395" t="s">
        <v>80</v>
      </c>
      <c r="D2395" t="s">
        <v>85</v>
      </c>
      <c r="E2395" t="s">
        <v>174</v>
      </c>
      <c r="F2395" t="s">
        <v>7154</v>
      </c>
      <c r="G2395" t="s">
        <v>235</v>
      </c>
      <c r="H2395" t="s">
        <v>134</v>
      </c>
      <c r="I2395" t="s">
        <v>135</v>
      </c>
      <c r="J2395" t="s">
        <v>136</v>
      </c>
      <c r="K2395" t="s">
        <v>236</v>
      </c>
      <c r="L2395" t="s">
        <v>7155</v>
      </c>
      <c r="M2395" t="s">
        <v>7156</v>
      </c>
      <c r="N2395">
        <v>0.68192777699999996</v>
      </c>
      <c r="O2395">
        <v>0</v>
      </c>
      <c r="P2395">
        <v>169</v>
      </c>
      <c r="Q2395">
        <v>0</v>
      </c>
      <c r="R2395">
        <v>0</v>
      </c>
      <c r="S2395">
        <v>0</v>
      </c>
      <c r="T2395">
        <v>4</v>
      </c>
      <c r="U2395">
        <v>0</v>
      </c>
      <c r="V2395">
        <v>0</v>
      </c>
      <c r="W2395">
        <v>0</v>
      </c>
      <c r="X2395">
        <v>24.014581850187152</v>
      </c>
      <c r="Y2395">
        <v>0</v>
      </c>
      <c r="Z2395">
        <v>0</v>
      </c>
      <c r="AA2395">
        <v>0</v>
      </c>
      <c r="AB2395">
        <v>5.2979034708347088</v>
      </c>
      <c r="AC2395">
        <v>0</v>
      </c>
      <c r="AD2395">
        <v>0</v>
      </c>
      <c r="AE2395">
        <v>29.31248532102186</v>
      </c>
    </row>
    <row r="2396" spans="1:31" x14ac:dyDescent="0.25">
      <c r="A2396">
        <v>2137169</v>
      </c>
      <c r="B2396">
        <v>1</v>
      </c>
      <c r="C2396" t="s">
        <v>80</v>
      </c>
      <c r="D2396" t="s">
        <v>82</v>
      </c>
      <c r="E2396" t="s">
        <v>161</v>
      </c>
      <c r="F2396" t="s">
        <v>7157</v>
      </c>
      <c r="G2396" t="s">
        <v>171</v>
      </c>
      <c r="H2396" t="s">
        <v>134</v>
      </c>
      <c r="I2396" t="s">
        <v>135</v>
      </c>
      <c r="J2396" t="s">
        <v>136</v>
      </c>
      <c r="K2396" t="s">
        <v>137</v>
      </c>
      <c r="L2396" t="s">
        <v>7158</v>
      </c>
      <c r="M2396" t="s">
        <v>7159</v>
      </c>
      <c r="N2396">
        <v>0.54916666599999997</v>
      </c>
      <c r="O2396">
        <v>0</v>
      </c>
      <c r="P2396">
        <v>8</v>
      </c>
      <c r="Q2396">
        <v>0</v>
      </c>
      <c r="R2396">
        <v>0</v>
      </c>
      <c r="S2396">
        <v>0</v>
      </c>
      <c r="T2396">
        <v>340</v>
      </c>
      <c r="U2396">
        <v>0</v>
      </c>
      <c r="V2396">
        <v>0</v>
      </c>
      <c r="W2396">
        <v>0</v>
      </c>
      <c r="X2396">
        <v>0.71372785192263344</v>
      </c>
      <c r="Y2396">
        <v>0</v>
      </c>
      <c r="Z2396">
        <v>0</v>
      </c>
      <c r="AA2396">
        <v>0</v>
      </c>
      <c r="AB2396">
        <v>41.932694558757163</v>
      </c>
      <c r="AC2396">
        <v>0</v>
      </c>
      <c r="AD2396">
        <v>0</v>
      </c>
      <c r="AE2396">
        <v>42.646422410679797</v>
      </c>
    </row>
    <row r="2397" spans="1:31" x14ac:dyDescent="0.25">
      <c r="A2397">
        <v>2137146</v>
      </c>
      <c r="B2397">
        <v>1</v>
      </c>
      <c r="C2397" t="s">
        <v>81</v>
      </c>
      <c r="D2397" t="s">
        <v>120</v>
      </c>
      <c r="E2397" t="s">
        <v>174</v>
      </c>
      <c r="F2397" t="s">
        <v>7160</v>
      </c>
      <c r="G2397" t="s">
        <v>384</v>
      </c>
      <c r="H2397" t="s">
        <v>134</v>
      </c>
      <c r="I2397" t="s">
        <v>135</v>
      </c>
      <c r="J2397" t="s">
        <v>136</v>
      </c>
      <c r="K2397" t="s">
        <v>137</v>
      </c>
      <c r="L2397" t="s">
        <v>7161</v>
      </c>
      <c r="M2397" t="s">
        <v>7162</v>
      </c>
      <c r="N2397">
        <v>2.5916666660000001</v>
      </c>
      <c r="O2397">
        <v>0</v>
      </c>
      <c r="P2397">
        <v>1</v>
      </c>
      <c r="Q2397">
        <v>0</v>
      </c>
      <c r="R2397">
        <v>0</v>
      </c>
      <c r="S2397">
        <v>0</v>
      </c>
      <c r="T2397">
        <v>1</v>
      </c>
      <c r="U2397">
        <v>0</v>
      </c>
      <c r="V2397">
        <v>0</v>
      </c>
      <c r="W2397">
        <v>0</v>
      </c>
      <c r="X2397">
        <v>3.5994265690500002E-2</v>
      </c>
      <c r="Y2397">
        <v>0</v>
      </c>
      <c r="Z2397">
        <v>0</v>
      </c>
      <c r="AA2397">
        <v>0</v>
      </c>
      <c r="AB2397">
        <v>3.2959972762170002</v>
      </c>
      <c r="AC2397">
        <v>0</v>
      </c>
      <c r="AD2397">
        <v>0</v>
      </c>
      <c r="AE2397">
        <v>3.3319915419075001</v>
      </c>
    </row>
    <row r="2398" spans="1:31" x14ac:dyDescent="0.25">
      <c r="A2398">
        <v>2136960</v>
      </c>
      <c r="B2398">
        <v>1</v>
      </c>
      <c r="C2398" t="s">
        <v>81</v>
      </c>
      <c r="D2398" t="s">
        <v>123</v>
      </c>
      <c r="E2398" t="s">
        <v>174</v>
      </c>
      <c r="F2398" t="s">
        <v>7163</v>
      </c>
      <c r="G2398" t="s">
        <v>2524</v>
      </c>
      <c r="H2398" t="s">
        <v>134</v>
      </c>
      <c r="I2398" t="s">
        <v>135</v>
      </c>
      <c r="J2398" t="s">
        <v>136</v>
      </c>
      <c r="K2398" t="s">
        <v>137</v>
      </c>
      <c r="L2398" t="s">
        <v>7164</v>
      </c>
      <c r="M2398" t="s">
        <v>7165</v>
      </c>
      <c r="N2398">
        <v>3.0694444440000002</v>
      </c>
      <c r="O2398">
        <v>0</v>
      </c>
      <c r="P2398">
        <v>0</v>
      </c>
      <c r="Q2398">
        <v>0</v>
      </c>
      <c r="R2398">
        <v>2</v>
      </c>
      <c r="S2398">
        <v>0</v>
      </c>
      <c r="T2398">
        <v>6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2.7189516036100003</v>
      </c>
      <c r="AA2398">
        <v>0</v>
      </c>
      <c r="AB2398">
        <v>26.998844795369664</v>
      </c>
      <c r="AC2398">
        <v>0</v>
      </c>
      <c r="AD2398">
        <v>0</v>
      </c>
      <c r="AE2398">
        <v>29.717796398979665</v>
      </c>
    </row>
    <row r="2399" spans="1:31" x14ac:dyDescent="0.25">
      <c r="A2399">
        <v>2137026</v>
      </c>
      <c r="B2399">
        <v>1</v>
      </c>
      <c r="C2399" t="s">
        <v>81</v>
      </c>
      <c r="D2399" t="s">
        <v>113</v>
      </c>
      <c r="E2399" t="s">
        <v>131</v>
      </c>
      <c r="F2399" t="s">
        <v>7166</v>
      </c>
      <c r="G2399" t="s">
        <v>439</v>
      </c>
      <c r="H2399" t="s">
        <v>134</v>
      </c>
      <c r="I2399" t="s">
        <v>135</v>
      </c>
      <c r="J2399" t="s">
        <v>136</v>
      </c>
      <c r="K2399" t="s">
        <v>137</v>
      </c>
      <c r="L2399" t="s">
        <v>7167</v>
      </c>
      <c r="M2399" t="s">
        <v>7168</v>
      </c>
      <c r="N2399">
        <v>0.54444444400000003</v>
      </c>
      <c r="O2399">
        <v>0</v>
      </c>
      <c r="P2399">
        <v>2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0.30670864804280001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0.30670864804280001</v>
      </c>
    </row>
    <row r="2400" spans="1:31" x14ac:dyDescent="0.25">
      <c r="A2400">
        <v>2136811</v>
      </c>
      <c r="B2400">
        <v>1</v>
      </c>
      <c r="C2400" t="s">
        <v>81</v>
      </c>
      <c r="D2400" t="s">
        <v>120</v>
      </c>
      <c r="E2400" t="s">
        <v>196</v>
      </c>
      <c r="F2400" t="s">
        <v>973</v>
      </c>
      <c r="G2400" t="s">
        <v>142</v>
      </c>
      <c r="H2400" t="s">
        <v>143</v>
      </c>
      <c r="I2400" t="s">
        <v>135</v>
      </c>
      <c r="J2400" t="s">
        <v>136</v>
      </c>
      <c r="K2400" t="s">
        <v>137</v>
      </c>
      <c r="L2400" t="s">
        <v>7169</v>
      </c>
      <c r="M2400" t="s">
        <v>7170</v>
      </c>
      <c r="N2400">
        <v>1.2124999999999999</v>
      </c>
      <c r="O2400">
        <v>0</v>
      </c>
      <c r="P2400">
        <v>189</v>
      </c>
      <c r="Q2400">
        <v>38</v>
      </c>
      <c r="R2400">
        <v>11</v>
      </c>
      <c r="S2400">
        <v>2</v>
      </c>
      <c r="T2400">
        <v>11</v>
      </c>
      <c r="U2400">
        <v>0</v>
      </c>
      <c r="V2400">
        <v>0</v>
      </c>
      <c r="W2400">
        <v>0</v>
      </c>
      <c r="X2400">
        <v>38.283532369870748</v>
      </c>
      <c r="Y2400">
        <v>19.409011019158235</v>
      </c>
      <c r="Z2400">
        <v>1.7281538327750001</v>
      </c>
      <c r="AA2400">
        <v>9.847814711661842</v>
      </c>
      <c r="AB2400">
        <v>3.0904577952758507</v>
      </c>
      <c r="AC2400">
        <v>0</v>
      </c>
      <c r="AD2400">
        <v>0</v>
      </c>
      <c r="AE2400">
        <v>72.358969728741684</v>
      </c>
    </row>
    <row r="2401" spans="1:31" x14ac:dyDescent="0.25">
      <c r="A2401">
        <v>2136977</v>
      </c>
      <c r="B2401">
        <v>1</v>
      </c>
      <c r="C2401" t="s">
        <v>81</v>
      </c>
      <c r="D2401" t="s">
        <v>124</v>
      </c>
      <c r="E2401" t="s">
        <v>131</v>
      </c>
      <c r="F2401" t="s">
        <v>7171</v>
      </c>
      <c r="G2401" t="s">
        <v>152</v>
      </c>
      <c r="H2401" t="s">
        <v>134</v>
      </c>
      <c r="I2401" t="s">
        <v>135</v>
      </c>
      <c r="J2401" t="s">
        <v>136</v>
      </c>
      <c r="K2401" t="s">
        <v>137</v>
      </c>
      <c r="L2401" t="s">
        <v>7172</v>
      </c>
      <c r="M2401" t="s">
        <v>7173</v>
      </c>
      <c r="N2401">
        <v>1.542777777</v>
      </c>
      <c r="O2401">
        <v>0</v>
      </c>
      <c r="P2401">
        <v>1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0.27341151990196666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0.27341151990196666</v>
      </c>
    </row>
    <row r="2402" spans="1:31" x14ac:dyDescent="0.25">
      <c r="A2402">
        <v>2136834</v>
      </c>
      <c r="B2402">
        <v>1</v>
      </c>
      <c r="C2402" t="s">
        <v>81</v>
      </c>
      <c r="D2402" t="s">
        <v>128</v>
      </c>
      <c r="E2402" t="s">
        <v>146</v>
      </c>
      <c r="F2402" t="s">
        <v>7174</v>
      </c>
      <c r="G2402" t="s">
        <v>235</v>
      </c>
      <c r="H2402" t="s">
        <v>143</v>
      </c>
      <c r="I2402" t="s">
        <v>135</v>
      </c>
      <c r="J2402" t="s">
        <v>136</v>
      </c>
      <c r="K2402" t="s">
        <v>236</v>
      </c>
      <c r="L2402" t="s">
        <v>7175</v>
      </c>
      <c r="M2402" t="s">
        <v>7176</v>
      </c>
      <c r="N2402">
        <v>8.1738638879999996</v>
      </c>
      <c r="O2402">
        <v>0</v>
      </c>
      <c r="P2402">
        <v>141</v>
      </c>
      <c r="Q2402">
        <v>0</v>
      </c>
      <c r="R2402">
        <v>0</v>
      </c>
      <c r="S2402">
        <v>0</v>
      </c>
      <c r="T2402">
        <v>9</v>
      </c>
      <c r="U2402">
        <v>0</v>
      </c>
      <c r="V2402">
        <v>0</v>
      </c>
      <c r="W2402">
        <v>0</v>
      </c>
      <c r="X2402">
        <v>110.88185972748155</v>
      </c>
      <c r="Y2402">
        <v>0</v>
      </c>
      <c r="Z2402">
        <v>0</v>
      </c>
      <c r="AA2402">
        <v>0</v>
      </c>
      <c r="AB2402">
        <v>7.8865498059080847</v>
      </c>
      <c r="AC2402">
        <v>0</v>
      </c>
      <c r="AD2402">
        <v>0</v>
      </c>
      <c r="AE2402">
        <v>118.76840953338964</v>
      </c>
    </row>
    <row r="2403" spans="1:31" x14ac:dyDescent="0.25">
      <c r="A2403">
        <v>2137103</v>
      </c>
      <c r="B2403">
        <v>1</v>
      </c>
      <c r="C2403" t="s">
        <v>80</v>
      </c>
      <c r="D2403" t="s">
        <v>98</v>
      </c>
      <c r="E2403" t="s">
        <v>196</v>
      </c>
      <c r="F2403" t="s">
        <v>7177</v>
      </c>
      <c r="G2403" t="s">
        <v>142</v>
      </c>
      <c r="H2403" t="s">
        <v>143</v>
      </c>
      <c r="I2403" t="s">
        <v>135</v>
      </c>
      <c r="J2403" t="s">
        <v>136</v>
      </c>
      <c r="K2403" t="s">
        <v>137</v>
      </c>
      <c r="L2403" t="s">
        <v>7038</v>
      </c>
      <c r="M2403" t="s">
        <v>7178</v>
      </c>
      <c r="N2403">
        <v>1.8972222219999999</v>
      </c>
      <c r="O2403">
        <v>0</v>
      </c>
      <c r="P2403">
        <v>20</v>
      </c>
      <c r="Q2403">
        <v>12</v>
      </c>
      <c r="R2403">
        <v>116</v>
      </c>
      <c r="S2403">
        <v>2</v>
      </c>
      <c r="T2403">
        <v>29</v>
      </c>
      <c r="U2403">
        <v>2</v>
      </c>
      <c r="V2403">
        <v>0</v>
      </c>
      <c r="W2403">
        <v>0</v>
      </c>
      <c r="X2403">
        <v>16.125342221785996</v>
      </c>
      <c r="Y2403">
        <v>41.425166772068877</v>
      </c>
      <c r="Z2403">
        <v>144.77829800679351</v>
      </c>
      <c r="AA2403">
        <v>24.037596771180304</v>
      </c>
      <c r="AB2403">
        <v>38.618450083562237</v>
      </c>
      <c r="AC2403">
        <v>67.580903865306681</v>
      </c>
      <c r="AD2403">
        <v>0</v>
      </c>
      <c r="AE2403">
        <v>332.56575772069766</v>
      </c>
    </row>
    <row r="2404" spans="1:31" x14ac:dyDescent="0.25">
      <c r="A2404">
        <v>2136797</v>
      </c>
      <c r="B2404">
        <v>1</v>
      </c>
      <c r="C2404" t="s">
        <v>80</v>
      </c>
      <c r="D2404" t="s">
        <v>98</v>
      </c>
      <c r="E2404" t="s">
        <v>174</v>
      </c>
      <c r="F2404" t="s">
        <v>6556</v>
      </c>
      <c r="G2404" t="s">
        <v>538</v>
      </c>
      <c r="H2404" t="s">
        <v>134</v>
      </c>
      <c r="I2404" t="s">
        <v>135</v>
      </c>
      <c r="J2404" t="s">
        <v>136</v>
      </c>
      <c r="K2404" t="s">
        <v>236</v>
      </c>
      <c r="L2404" t="s">
        <v>7179</v>
      </c>
      <c r="M2404" t="s">
        <v>7180</v>
      </c>
      <c r="N2404">
        <v>9.2952083329999997</v>
      </c>
      <c r="O2404">
        <v>0</v>
      </c>
      <c r="P2404">
        <v>17</v>
      </c>
      <c r="Q2404">
        <v>0</v>
      </c>
      <c r="R2404">
        <v>6</v>
      </c>
      <c r="S2404">
        <v>0</v>
      </c>
      <c r="T2404">
        <v>11</v>
      </c>
      <c r="U2404">
        <v>0</v>
      </c>
      <c r="V2404">
        <v>0</v>
      </c>
      <c r="W2404">
        <v>0</v>
      </c>
      <c r="X2404">
        <v>44.839790899046427</v>
      </c>
      <c r="Y2404">
        <v>0</v>
      </c>
      <c r="Z2404">
        <v>17.371636522694995</v>
      </c>
      <c r="AA2404">
        <v>0</v>
      </c>
      <c r="AB2404">
        <v>147.42809719223129</v>
      </c>
      <c r="AC2404">
        <v>0</v>
      </c>
      <c r="AD2404">
        <v>0</v>
      </c>
      <c r="AE2404">
        <v>209.6395246139727</v>
      </c>
    </row>
    <row r="2405" spans="1:31" x14ac:dyDescent="0.25">
      <c r="A2405">
        <v>2137046</v>
      </c>
      <c r="B2405">
        <v>1</v>
      </c>
      <c r="C2405" t="s">
        <v>80</v>
      </c>
      <c r="D2405" t="s">
        <v>83</v>
      </c>
      <c r="E2405" t="s">
        <v>161</v>
      </c>
      <c r="F2405" t="s">
        <v>7181</v>
      </c>
      <c r="G2405" t="s">
        <v>215</v>
      </c>
      <c r="H2405" t="s">
        <v>134</v>
      </c>
      <c r="I2405" t="s">
        <v>135</v>
      </c>
      <c r="J2405" t="s">
        <v>136</v>
      </c>
      <c r="K2405" t="s">
        <v>137</v>
      </c>
      <c r="L2405" t="s">
        <v>7182</v>
      </c>
      <c r="M2405" t="s">
        <v>7183</v>
      </c>
      <c r="N2405">
        <v>3.8986111110000001</v>
      </c>
      <c r="O2405">
        <v>0</v>
      </c>
      <c r="P2405">
        <v>682</v>
      </c>
      <c r="Q2405">
        <v>0</v>
      </c>
      <c r="R2405">
        <v>0</v>
      </c>
      <c r="S2405">
        <v>0</v>
      </c>
      <c r="T2405">
        <v>20</v>
      </c>
      <c r="U2405">
        <v>0</v>
      </c>
      <c r="V2405">
        <v>0</v>
      </c>
      <c r="W2405">
        <v>0</v>
      </c>
      <c r="X2405">
        <v>647.80015365151155</v>
      </c>
      <c r="Y2405">
        <v>0</v>
      </c>
      <c r="Z2405">
        <v>0</v>
      </c>
      <c r="AA2405">
        <v>0</v>
      </c>
      <c r="AB2405">
        <v>56.651419636902531</v>
      </c>
      <c r="AC2405">
        <v>0</v>
      </c>
      <c r="AD2405">
        <v>0</v>
      </c>
      <c r="AE2405">
        <v>704.45157328841412</v>
      </c>
    </row>
    <row r="2406" spans="1:31" x14ac:dyDescent="0.25">
      <c r="A2406">
        <v>2136803</v>
      </c>
      <c r="B2406">
        <v>1</v>
      </c>
      <c r="C2406" t="s">
        <v>80</v>
      </c>
      <c r="D2406" t="s">
        <v>97</v>
      </c>
      <c r="E2406" t="s">
        <v>161</v>
      </c>
      <c r="F2406" t="s">
        <v>7184</v>
      </c>
      <c r="G2406" t="s">
        <v>538</v>
      </c>
      <c r="H2406" t="s">
        <v>134</v>
      </c>
      <c r="I2406" t="s">
        <v>135</v>
      </c>
      <c r="J2406" t="s">
        <v>136</v>
      </c>
      <c r="K2406" t="s">
        <v>236</v>
      </c>
      <c r="L2406" t="s">
        <v>7185</v>
      </c>
      <c r="M2406" t="s">
        <v>7186</v>
      </c>
      <c r="N2406">
        <v>8.3536488880000004</v>
      </c>
      <c r="O2406">
        <v>0</v>
      </c>
      <c r="P2406">
        <v>39</v>
      </c>
      <c r="Q2406">
        <v>0</v>
      </c>
      <c r="R2406">
        <v>77</v>
      </c>
      <c r="S2406">
        <v>0</v>
      </c>
      <c r="T2406">
        <v>16</v>
      </c>
      <c r="U2406">
        <v>0</v>
      </c>
      <c r="V2406">
        <v>0</v>
      </c>
      <c r="W2406">
        <v>0</v>
      </c>
      <c r="X2406">
        <v>292.126611889061</v>
      </c>
      <c r="Y2406">
        <v>0</v>
      </c>
      <c r="Z2406">
        <v>192.60141129876629</v>
      </c>
      <c r="AA2406">
        <v>0</v>
      </c>
      <c r="AB2406">
        <v>117.77172180416139</v>
      </c>
      <c r="AC2406">
        <v>0</v>
      </c>
      <c r="AD2406">
        <v>0</v>
      </c>
      <c r="AE2406">
        <v>602.49974499198868</v>
      </c>
    </row>
    <row r="2407" spans="1:31" x14ac:dyDescent="0.25">
      <c r="A2407">
        <v>2137135</v>
      </c>
      <c r="B2407">
        <v>1</v>
      </c>
      <c r="C2407" t="s">
        <v>80</v>
      </c>
      <c r="D2407" t="s">
        <v>96</v>
      </c>
      <c r="E2407" t="s">
        <v>161</v>
      </c>
      <c r="F2407" t="s">
        <v>7187</v>
      </c>
      <c r="G2407" t="s">
        <v>171</v>
      </c>
      <c r="H2407" t="s">
        <v>134</v>
      </c>
      <c r="I2407" t="s">
        <v>135</v>
      </c>
      <c r="J2407" t="s">
        <v>136</v>
      </c>
      <c r="K2407" t="s">
        <v>137</v>
      </c>
      <c r="L2407" t="s">
        <v>7188</v>
      </c>
      <c r="M2407" t="s">
        <v>7189</v>
      </c>
      <c r="N2407">
        <v>0.64916666599999995</v>
      </c>
      <c r="O2407">
        <v>0</v>
      </c>
      <c r="P2407">
        <v>125</v>
      </c>
      <c r="Q2407">
        <v>0</v>
      </c>
      <c r="R2407">
        <v>5</v>
      </c>
      <c r="S2407">
        <v>0</v>
      </c>
      <c r="T2407">
        <v>18</v>
      </c>
      <c r="U2407">
        <v>0</v>
      </c>
      <c r="V2407">
        <v>0</v>
      </c>
      <c r="W2407">
        <v>0</v>
      </c>
      <c r="X2407">
        <v>95.92866262021991</v>
      </c>
      <c r="Y2407">
        <v>0</v>
      </c>
      <c r="Z2407">
        <v>3.1077393630543497</v>
      </c>
      <c r="AA2407">
        <v>0</v>
      </c>
      <c r="AB2407">
        <v>12.776832184149431</v>
      </c>
      <c r="AC2407">
        <v>0</v>
      </c>
      <c r="AD2407">
        <v>0</v>
      </c>
      <c r="AE2407">
        <v>111.81323416742369</v>
      </c>
    </row>
    <row r="2408" spans="1:31" x14ac:dyDescent="0.25">
      <c r="A2408">
        <v>2137112</v>
      </c>
      <c r="B2408">
        <v>1</v>
      </c>
      <c r="C2408" t="s">
        <v>81</v>
      </c>
      <c r="D2408" t="s">
        <v>120</v>
      </c>
      <c r="E2408" t="s">
        <v>140</v>
      </c>
      <c r="F2408" t="s">
        <v>3517</v>
      </c>
      <c r="G2408" t="s">
        <v>142</v>
      </c>
      <c r="H2408" t="s">
        <v>143</v>
      </c>
      <c r="I2408" t="s">
        <v>135</v>
      </c>
      <c r="J2408" t="s">
        <v>136</v>
      </c>
      <c r="K2408" t="s">
        <v>137</v>
      </c>
      <c r="L2408" t="s">
        <v>7190</v>
      </c>
      <c r="M2408" t="s">
        <v>7191</v>
      </c>
      <c r="N2408">
        <v>0.65583333300000002</v>
      </c>
      <c r="O2408">
        <v>1</v>
      </c>
      <c r="P2408">
        <v>294</v>
      </c>
      <c r="Q2408">
        <v>73</v>
      </c>
      <c r="R2408">
        <v>3</v>
      </c>
      <c r="S2408">
        <v>15</v>
      </c>
      <c r="T2408">
        <v>34</v>
      </c>
      <c r="U2408">
        <v>2</v>
      </c>
      <c r="V2408">
        <v>0</v>
      </c>
      <c r="W2408">
        <v>0.75237313029291675</v>
      </c>
      <c r="X2408">
        <v>49.16949794664724</v>
      </c>
      <c r="Y2408">
        <v>96.051857870755725</v>
      </c>
      <c r="Z2408">
        <v>0.28113028508830001</v>
      </c>
      <c r="AA2408">
        <v>27.910629809323318</v>
      </c>
      <c r="AB2408">
        <v>3.7529372428540975</v>
      </c>
      <c r="AC2408">
        <v>35.352496941112108</v>
      </c>
      <c r="AD2408">
        <v>0</v>
      </c>
      <c r="AE2408">
        <v>213.27092322607371</v>
      </c>
    </row>
    <row r="2409" spans="1:31" x14ac:dyDescent="0.25">
      <c r="A2409">
        <v>2136780</v>
      </c>
      <c r="B2409">
        <v>1</v>
      </c>
      <c r="C2409" t="s">
        <v>80</v>
      </c>
      <c r="D2409" t="s">
        <v>83</v>
      </c>
      <c r="E2409" t="s">
        <v>131</v>
      </c>
      <c r="F2409" t="s">
        <v>7192</v>
      </c>
      <c r="G2409" t="s">
        <v>231</v>
      </c>
      <c r="H2409" t="s">
        <v>134</v>
      </c>
      <c r="I2409" t="s">
        <v>135</v>
      </c>
      <c r="J2409" t="s">
        <v>136</v>
      </c>
      <c r="K2409" t="s">
        <v>137</v>
      </c>
      <c r="L2409" t="s">
        <v>7193</v>
      </c>
      <c r="M2409" t="s">
        <v>7194</v>
      </c>
      <c r="N2409">
        <v>1.1927777770000001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1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0.30546291968744999</v>
      </c>
      <c r="AC2409">
        <v>0</v>
      </c>
      <c r="AD2409">
        <v>0</v>
      </c>
      <c r="AE2409">
        <v>0.30546291968744999</v>
      </c>
    </row>
    <row r="2410" spans="1:31" x14ac:dyDescent="0.25">
      <c r="A2410">
        <v>2136757</v>
      </c>
      <c r="B2410">
        <v>1</v>
      </c>
      <c r="C2410" t="s">
        <v>81</v>
      </c>
      <c r="D2410" t="s">
        <v>127</v>
      </c>
      <c r="E2410" t="s">
        <v>161</v>
      </c>
      <c r="F2410" t="s">
        <v>7195</v>
      </c>
      <c r="G2410" t="s">
        <v>215</v>
      </c>
      <c r="H2410" t="s">
        <v>134</v>
      </c>
      <c r="I2410" t="s">
        <v>135</v>
      </c>
      <c r="J2410" t="s">
        <v>136</v>
      </c>
      <c r="K2410" t="s">
        <v>137</v>
      </c>
      <c r="L2410" t="s">
        <v>7196</v>
      </c>
      <c r="M2410" t="s">
        <v>7197</v>
      </c>
      <c r="N2410">
        <v>2.2005555550000002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47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146.91707503580886</v>
      </c>
      <c r="AC2410">
        <v>0</v>
      </c>
      <c r="AD2410">
        <v>0</v>
      </c>
      <c r="AE2410">
        <v>146.91707503580886</v>
      </c>
    </row>
    <row r="2411" spans="1:31" x14ac:dyDescent="0.25">
      <c r="A2411">
        <v>2136763</v>
      </c>
      <c r="B2411">
        <v>1</v>
      </c>
      <c r="C2411" t="s">
        <v>81</v>
      </c>
      <c r="D2411" t="s">
        <v>128</v>
      </c>
      <c r="E2411" t="s">
        <v>161</v>
      </c>
      <c r="F2411" t="s">
        <v>7198</v>
      </c>
      <c r="G2411" t="s">
        <v>215</v>
      </c>
      <c r="H2411" t="s">
        <v>134</v>
      </c>
      <c r="I2411" t="s">
        <v>135</v>
      </c>
      <c r="J2411" t="s">
        <v>136</v>
      </c>
      <c r="K2411" t="s">
        <v>137</v>
      </c>
      <c r="L2411" t="s">
        <v>7199</v>
      </c>
      <c r="M2411" t="s">
        <v>7200</v>
      </c>
      <c r="N2411">
        <v>4.4388888880000001</v>
      </c>
      <c r="O2411">
        <v>0</v>
      </c>
      <c r="P2411">
        <v>111</v>
      </c>
      <c r="Q2411">
        <v>0</v>
      </c>
      <c r="R2411">
        <v>0</v>
      </c>
      <c r="S2411">
        <v>0</v>
      </c>
      <c r="T2411">
        <v>5</v>
      </c>
      <c r="U2411">
        <v>0</v>
      </c>
      <c r="V2411">
        <v>0</v>
      </c>
      <c r="W2411">
        <v>0</v>
      </c>
      <c r="X2411">
        <v>91.947700125290098</v>
      </c>
      <c r="Y2411">
        <v>0</v>
      </c>
      <c r="Z2411">
        <v>0</v>
      </c>
      <c r="AA2411">
        <v>0</v>
      </c>
      <c r="AB2411">
        <v>6.5114507444885996</v>
      </c>
      <c r="AC2411">
        <v>0</v>
      </c>
      <c r="AD2411">
        <v>0</v>
      </c>
      <c r="AE2411">
        <v>98.459150869778696</v>
      </c>
    </row>
    <row r="2412" spans="1:31" x14ac:dyDescent="0.25">
      <c r="A2412">
        <v>2137072</v>
      </c>
      <c r="B2412">
        <v>1</v>
      </c>
      <c r="C2412" t="s">
        <v>80</v>
      </c>
      <c r="D2412" t="s">
        <v>103</v>
      </c>
      <c r="E2412" t="s">
        <v>146</v>
      </c>
      <c r="F2412" t="s">
        <v>7201</v>
      </c>
      <c r="G2412" t="s">
        <v>142</v>
      </c>
      <c r="H2412" t="s">
        <v>143</v>
      </c>
      <c r="I2412" t="s">
        <v>135</v>
      </c>
      <c r="J2412" t="s">
        <v>136</v>
      </c>
      <c r="K2412" t="s">
        <v>137</v>
      </c>
      <c r="L2412" t="s">
        <v>7202</v>
      </c>
      <c r="M2412" t="s">
        <v>7203</v>
      </c>
      <c r="N2412">
        <v>0.61750000000000005</v>
      </c>
      <c r="O2412">
        <v>0</v>
      </c>
      <c r="P2412">
        <v>0</v>
      </c>
      <c r="Q2412">
        <v>0</v>
      </c>
      <c r="R2412">
        <v>0</v>
      </c>
      <c r="S2412">
        <v>7</v>
      </c>
      <c r="T2412">
        <v>2</v>
      </c>
      <c r="U2412">
        <v>9</v>
      </c>
      <c r="V2412">
        <v>3</v>
      </c>
      <c r="W2412">
        <v>0</v>
      </c>
      <c r="X2412">
        <v>0</v>
      </c>
      <c r="Y2412">
        <v>0</v>
      </c>
      <c r="Z2412">
        <v>0</v>
      </c>
      <c r="AA2412">
        <v>26.562909815765703</v>
      </c>
      <c r="AB2412">
        <v>9.7647466878000022E-3</v>
      </c>
      <c r="AC2412">
        <v>1373.6882297054281</v>
      </c>
      <c r="AD2412">
        <v>27.674842600705951</v>
      </c>
      <c r="AE2412">
        <v>1427.9357468685876</v>
      </c>
    </row>
    <row r="2413" spans="1:31" x14ac:dyDescent="0.25">
      <c r="A2413">
        <v>2136966</v>
      </c>
      <c r="B2413">
        <v>1</v>
      </c>
      <c r="C2413" t="s">
        <v>81</v>
      </c>
      <c r="D2413" t="s">
        <v>126</v>
      </c>
      <c r="E2413" t="s">
        <v>146</v>
      </c>
      <c r="F2413" t="s">
        <v>7204</v>
      </c>
      <c r="G2413" t="s">
        <v>167</v>
      </c>
      <c r="H2413" t="s">
        <v>143</v>
      </c>
      <c r="I2413" t="s">
        <v>135</v>
      </c>
      <c r="J2413" t="s">
        <v>136</v>
      </c>
      <c r="K2413" t="s">
        <v>137</v>
      </c>
      <c r="L2413" t="s">
        <v>7205</v>
      </c>
      <c r="M2413" t="s">
        <v>7206</v>
      </c>
      <c r="N2413">
        <v>2.3547222219999999</v>
      </c>
      <c r="O2413">
        <v>0</v>
      </c>
      <c r="P2413">
        <v>45</v>
      </c>
      <c r="Q2413">
        <v>0</v>
      </c>
      <c r="R2413">
        <v>6</v>
      </c>
      <c r="S2413">
        <v>0</v>
      </c>
      <c r="T2413">
        <v>5</v>
      </c>
      <c r="U2413">
        <v>0</v>
      </c>
      <c r="V2413">
        <v>0</v>
      </c>
      <c r="W2413">
        <v>0</v>
      </c>
      <c r="X2413">
        <v>10.069743131660303</v>
      </c>
      <c r="Y2413">
        <v>0</v>
      </c>
      <c r="Z2413">
        <v>3.2355688485250007E-2</v>
      </c>
      <c r="AA2413">
        <v>0</v>
      </c>
      <c r="AB2413">
        <v>0.43777442783421672</v>
      </c>
      <c r="AC2413">
        <v>0</v>
      </c>
      <c r="AD2413">
        <v>0</v>
      </c>
      <c r="AE2413">
        <v>10.53987324797977</v>
      </c>
    </row>
    <row r="2414" spans="1:31" x14ac:dyDescent="0.25">
      <c r="A2414">
        <v>2136866</v>
      </c>
      <c r="B2414">
        <v>1</v>
      </c>
      <c r="C2414" t="s">
        <v>80</v>
      </c>
      <c r="D2414" t="s">
        <v>90</v>
      </c>
      <c r="E2414" t="s">
        <v>146</v>
      </c>
      <c r="F2414" t="s">
        <v>7207</v>
      </c>
      <c r="G2414" t="s">
        <v>235</v>
      </c>
      <c r="H2414" t="s">
        <v>143</v>
      </c>
      <c r="I2414" t="s">
        <v>135</v>
      </c>
      <c r="J2414" t="s">
        <v>136</v>
      </c>
      <c r="K2414" t="s">
        <v>236</v>
      </c>
      <c r="L2414" t="s">
        <v>7208</v>
      </c>
      <c r="M2414" t="s">
        <v>7209</v>
      </c>
      <c r="N2414">
        <v>8.6560461110000002</v>
      </c>
      <c r="O2414">
        <v>0</v>
      </c>
      <c r="P2414">
        <v>559</v>
      </c>
      <c r="Q2414">
        <v>0</v>
      </c>
      <c r="R2414">
        <v>0</v>
      </c>
      <c r="S2414">
        <v>0</v>
      </c>
      <c r="T2414">
        <v>72</v>
      </c>
      <c r="U2414">
        <v>0</v>
      </c>
      <c r="V2414">
        <v>0</v>
      </c>
      <c r="W2414">
        <v>0</v>
      </c>
      <c r="X2414">
        <v>1040.911199509062</v>
      </c>
      <c r="Y2414">
        <v>0</v>
      </c>
      <c r="Z2414">
        <v>0</v>
      </c>
      <c r="AA2414">
        <v>0</v>
      </c>
      <c r="AB2414">
        <v>783.98911272048906</v>
      </c>
      <c r="AC2414">
        <v>0</v>
      </c>
      <c r="AD2414">
        <v>0</v>
      </c>
      <c r="AE2414">
        <v>1824.9003122295512</v>
      </c>
    </row>
    <row r="2415" spans="1:31" x14ac:dyDescent="0.25">
      <c r="A2415">
        <v>2137172</v>
      </c>
      <c r="B2415">
        <v>1</v>
      </c>
      <c r="C2415" t="s">
        <v>80</v>
      </c>
      <c r="D2415" t="s">
        <v>99</v>
      </c>
      <c r="E2415" t="s">
        <v>131</v>
      </c>
      <c r="F2415" t="s">
        <v>7091</v>
      </c>
      <c r="G2415" t="s">
        <v>152</v>
      </c>
      <c r="H2415" t="s">
        <v>134</v>
      </c>
      <c r="I2415" t="s">
        <v>135</v>
      </c>
      <c r="J2415" t="s">
        <v>136</v>
      </c>
      <c r="K2415" t="s">
        <v>137</v>
      </c>
      <c r="L2415" t="s">
        <v>7210</v>
      </c>
      <c r="M2415" t="s">
        <v>7211</v>
      </c>
      <c r="N2415">
        <v>2.0605555550000001</v>
      </c>
      <c r="O2415">
        <v>0</v>
      </c>
      <c r="P2415">
        <v>1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</row>
    <row r="2416" spans="1:31" x14ac:dyDescent="0.25">
      <c r="A2416">
        <v>2136863</v>
      </c>
      <c r="B2416">
        <v>1</v>
      </c>
      <c r="C2416" t="s">
        <v>80</v>
      </c>
      <c r="D2416" t="s">
        <v>110</v>
      </c>
      <c r="E2416" t="s">
        <v>131</v>
      </c>
      <c r="F2416" t="s">
        <v>7212</v>
      </c>
      <c r="G2416" t="s">
        <v>152</v>
      </c>
      <c r="H2416" t="s">
        <v>134</v>
      </c>
      <c r="I2416" t="s">
        <v>135</v>
      </c>
      <c r="J2416" t="s">
        <v>136</v>
      </c>
      <c r="K2416" t="s">
        <v>137</v>
      </c>
      <c r="L2416" t="s">
        <v>7213</v>
      </c>
      <c r="M2416" t="s">
        <v>7214</v>
      </c>
      <c r="N2416">
        <v>3.1825000000000001</v>
      </c>
      <c r="O2416">
        <v>0</v>
      </c>
      <c r="P2416">
        <v>1</v>
      </c>
      <c r="Q2416">
        <v>0</v>
      </c>
      <c r="R2416">
        <v>0</v>
      </c>
      <c r="S2416">
        <v>0</v>
      </c>
      <c r="T2416">
        <v>1</v>
      </c>
      <c r="U2416">
        <v>0</v>
      </c>
      <c r="V2416">
        <v>0</v>
      </c>
      <c r="W2416">
        <v>0</v>
      </c>
      <c r="X2416">
        <v>0.88949515838039983</v>
      </c>
      <c r="Y2416">
        <v>0</v>
      </c>
      <c r="Z2416">
        <v>0</v>
      </c>
      <c r="AA2416">
        <v>0</v>
      </c>
      <c r="AB2416">
        <v>0.100580805684125</v>
      </c>
      <c r="AC2416">
        <v>0</v>
      </c>
      <c r="AD2416">
        <v>0</v>
      </c>
      <c r="AE2416">
        <v>0.9900759640645248</v>
      </c>
    </row>
    <row r="2417" spans="1:31" x14ac:dyDescent="0.25">
      <c r="A2417">
        <v>2136906</v>
      </c>
      <c r="B2417">
        <v>1</v>
      </c>
      <c r="C2417" t="s">
        <v>80</v>
      </c>
      <c r="D2417" t="s">
        <v>83</v>
      </c>
      <c r="E2417" t="s">
        <v>146</v>
      </c>
      <c r="F2417" t="s">
        <v>1076</v>
      </c>
      <c r="G2417" t="s">
        <v>538</v>
      </c>
      <c r="H2417" t="s">
        <v>143</v>
      </c>
      <c r="I2417" t="s">
        <v>135</v>
      </c>
      <c r="J2417" t="s">
        <v>136</v>
      </c>
      <c r="K2417" t="s">
        <v>236</v>
      </c>
      <c r="L2417" t="s">
        <v>7215</v>
      </c>
      <c r="M2417" t="s">
        <v>7216</v>
      </c>
      <c r="N2417">
        <v>8.8511111109999998</v>
      </c>
      <c r="O2417">
        <v>0</v>
      </c>
      <c r="P2417">
        <v>608</v>
      </c>
      <c r="Q2417">
        <v>0</v>
      </c>
      <c r="R2417">
        <v>0</v>
      </c>
      <c r="S2417">
        <v>0</v>
      </c>
      <c r="T2417">
        <v>18</v>
      </c>
      <c r="U2417">
        <v>0</v>
      </c>
      <c r="V2417">
        <v>0</v>
      </c>
      <c r="W2417">
        <v>0</v>
      </c>
      <c r="X2417">
        <v>1496.291783209331</v>
      </c>
      <c r="Y2417">
        <v>0</v>
      </c>
      <c r="Z2417">
        <v>0</v>
      </c>
      <c r="AA2417">
        <v>0</v>
      </c>
      <c r="AB2417">
        <v>52.477705650482712</v>
      </c>
      <c r="AC2417">
        <v>0</v>
      </c>
      <c r="AD2417">
        <v>0</v>
      </c>
      <c r="AE2417">
        <v>1548.7694888598137</v>
      </c>
    </row>
    <row r="2418" spans="1:31" x14ac:dyDescent="0.25">
      <c r="A2418">
        <v>2136737</v>
      </c>
      <c r="B2418">
        <v>1</v>
      </c>
      <c r="C2418" t="s">
        <v>80</v>
      </c>
      <c r="D2418" t="s">
        <v>90</v>
      </c>
      <c r="E2418" t="s">
        <v>146</v>
      </c>
      <c r="F2418" t="s">
        <v>7217</v>
      </c>
      <c r="G2418" t="s">
        <v>1254</v>
      </c>
      <c r="H2418" t="s">
        <v>143</v>
      </c>
      <c r="I2418" t="s">
        <v>135</v>
      </c>
      <c r="J2418" t="s">
        <v>136</v>
      </c>
      <c r="K2418" t="s">
        <v>137</v>
      </c>
      <c r="L2418" t="s">
        <v>7218</v>
      </c>
      <c r="M2418" t="s">
        <v>7219</v>
      </c>
      <c r="N2418">
        <v>0.42583333299999998</v>
      </c>
      <c r="O2418">
        <v>0</v>
      </c>
      <c r="P2418">
        <v>559</v>
      </c>
      <c r="Q2418">
        <v>0</v>
      </c>
      <c r="R2418">
        <v>0</v>
      </c>
      <c r="S2418">
        <v>0</v>
      </c>
      <c r="T2418">
        <v>72</v>
      </c>
      <c r="U2418">
        <v>0</v>
      </c>
      <c r="V2418">
        <v>0</v>
      </c>
      <c r="W2418">
        <v>0</v>
      </c>
      <c r="X2418">
        <v>36.535940227698198</v>
      </c>
      <c r="Y2418">
        <v>0</v>
      </c>
      <c r="Z2418">
        <v>0</v>
      </c>
      <c r="AA2418">
        <v>0</v>
      </c>
      <c r="AB2418">
        <v>21.015734934927</v>
      </c>
      <c r="AC2418">
        <v>0</v>
      </c>
      <c r="AD2418">
        <v>0</v>
      </c>
      <c r="AE2418">
        <v>57.551675162625202</v>
      </c>
    </row>
    <row r="2419" spans="1:31" x14ac:dyDescent="0.25">
      <c r="A2419">
        <v>2136949</v>
      </c>
      <c r="B2419">
        <v>1</v>
      </c>
      <c r="C2419" t="s">
        <v>80</v>
      </c>
      <c r="D2419" t="s">
        <v>93</v>
      </c>
      <c r="E2419" t="s">
        <v>131</v>
      </c>
      <c r="F2419" t="s">
        <v>7220</v>
      </c>
      <c r="G2419" t="s">
        <v>171</v>
      </c>
      <c r="H2419" t="s">
        <v>134</v>
      </c>
      <c r="I2419" t="s">
        <v>135</v>
      </c>
      <c r="J2419" t="s">
        <v>136</v>
      </c>
      <c r="K2419" t="s">
        <v>137</v>
      </c>
      <c r="L2419" t="s">
        <v>7221</v>
      </c>
      <c r="M2419" t="s">
        <v>7222</v>
      </c>
      <c r="N2419">
        <v>5.7033333329999998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1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2.8787187221517008</v>
      </c>
      <c r="AC2419">
        <v>0</v>
      </c>
      <c r="AD2419">
        <v>0</v>
      </c>
      <c r="AE2419">
        <v>2.8787187221517008</v>
      </c>
    </row>
    <row r="2420" spans="1:31" x14ac:dyDescent="0.25">
      <c r="A2420">
        <v>2136800</v>
      </c>
      <c r="B2420">
        <v>1</v>
      </c>
      <c r="C2420" t="s">
        <v>81</v>
      </c>
      <c r="D2420" t="s">
        <v>118</v>
      </c>
      <c r="E2420" t="s">
        <v>146</v>
      </c>
      <c r="F2420" t="s">
        <v>7223</v>
      </c>
      <c r="G2420" t="s">
        <v>538</v>
      </c>
      <c r="H2420" t="s">
        <v>143</v>
      </c>
      <c r="I2420" t="s">
        <v>135</v>
      </c>
      <c r="J2420" t="s">
        <v>136</v>
      </c>
      <c r="K2420" t="s">
        <v>236</v>
      </c>
      <c r="L2420" t="s">
        <v>7224</v>
      </c>
      <c r="M2420" t="s">
        <v>7225</v>
      </c>
      <c r="N2420">
        <v>5.3983888880000004</v>
      </c>
      <c r="O2420">
        <v>0</v>
      </c>
      <c r="P2420">
        <v>620</v>
      </c>
      <c r="Q2420">
        <v>0</v>
      </c>
      <c r="R2420">
        <v>0</v>
      </c>
      <c r="S2420">
        <v>0</v>
      </c>
      <c r="T2420">
        <v>93</v>
      </c>
      <c r="U2420">
        <v>0</v>
      </c>
      <c r="V2420">
        <v>1</v>
      </c>
      <c r="W2420">
        <v>0</v>
      </c>
      <c r="X2420">
        <v>650.7154030699769</v>
      </c>
      <c r="Y2420">
        <v>0</v>
      </c>
      <c r="Z2420">
        <v>0</v>
      </c>
      <c r="AA2420">
        <v>0</v>
      </c>
      <c r="AB2420">
        <v>312.15562981196109</v>
      </c>
      <c r="AC2420">
        <v>0</v>
      </c>
      <c r="AD2420">
        <v>25.709471632784908</v>
      </c>
      <c r="AE2420">
        <v>988.58050451472286</v>
      </c>
    </row>
    <row r="2421" spans="1:31" x14ac:dyDescent="0.25">
      <c r="A2421">
        <v>2137092</v>
      </c>
      <c r="B2421">
        <v>1</v>
      </c>
      <c r="C2421" t="s">
        <v>81</v>
      </c>
      <c r="D2421" t="s">
        <v>128</v>
      </c>
      <c r="E2421" t="s">
        <v>140</v>
      </c>
      <c r="F2421" t="s">
        <v>4674</v>
      </c>
      <c r="G2421" t="s">
        <v>142</v>
      </c>
      <c r="H2421" t="s">
        <v>143</v>
      </c>
      <c r="I2421" t="s">
        <v>135</v>
      </c>
      <c r="J2421" t="s">
        <v>136</v>
      </c>
      <c r="K2421" t="s">
        <v>137</v>
      </c>
      <c r="L2421" t="s">
        <v>7226</v>
      </c>
      <c r="M2421" t="s">
        <v>7227</v>
      </c>
      <c r="N2421">
        <v>9.7500000000000003E-2</v>
      </c>
      <c r="O2421">
        <v>0</v>
      </c>
      <c r="P2421">
        <v>18</v>
      </c>
      <c r="Q2421">
        <v>1</v>
      </c>
      <c r="R2421">
        <v>0</v>
      </c>
      <c r="S2421">
        <v>31</v>
      </c>
      <c r="T2421">
        <v>34</v>
      </c>
      <c r="U2421">
        <v>36</v>
      </c>
      <c r="V2421">
        <v>43</v>
      </c>
      <c r="W2421">
        <v>0</v>
      </c>
      <c r="X2421">
        <v>0.7748458515310499</v>
      </c>
      <c r="Y2421">
        <v>0.14291755167105</v>
      </c>
      <c r="Z2421">
        <v>0</v>
      </c>
      <c r="AA2421">
        <v>85.288726460924039</v>
      </c>
      <c r="AB2421">
        <v>27.535227132884255</v>
      </c>
      <c r="AC2421">
        <v>449.55869316643356</v>
      </c>
      <c r="AD2421">
        <v>216.70037657813029</v>
      </c>
      <c r="AE2421">
        <v>780.0007867415743</v>
      </c>
    </row>
    <row r="2422" spans="1:31" x14ac:dyDescent="0.25">
      <c r="A2422">
        <v>2136943</v>
      </c>
      <c r="B2422">
        <v>1</v>
      </c>
      <c r="C2422" t="s">
        <v>80</v>
      </c>
      <c r="D2422" t="s">
        <v>95</v>
      </c>
      <c r="E2422" t="s">
        <v>224</v>
      </c>
      <c r="F2422" t="s">
        <v>7228</v>
      </c>
      <c r="G2422" t="s">
        <v>142</v>
      </c>
      <c r="H2422" t="s">
        <v>143</v>
      </c>
      <c r="I2422" t="s">
        <v>135</v>
      </c>
      <c r="J2422" t="s">
        <v>136</v>
      </c>
      <c r="K2422" t="s">
        <v>137</v>
      </c>
      <c r="L2422" t="s">
        <v>7229</v>
      </c>
      <c r="M2422" t="s">
        <v>7230</v>
      </c>
      <c r="N2422">
        <v>9.0555554999999996E-2</v>
      </c>
      <c r="O2422">
        <v>0</v>
      </c>
      <c r="P2422">
        <v>1</v>
      </c>
      <c r="Q2422">
        <v>0</v>
      </c>
      <c r="R2422">
        <v>0</v>
      </c>
      <c r="S2422">
        <v>17</v>
      </c>
      <c r="T2422">
        <v>467</v>
      </c>
      <c r="U2422">
        <v>7</v>
      </c>
      <c r="V2422">
        <v>4</v>
      </c>
      <c r="W2422">
        <v>0</v>
      </c>
      <c r="X2422">
        <v>2.4449217621733337E-2</v>
      </c>
      <c r="Y2422">
        <v>0</v>
      </c>
      <c r="Z2422">
        <v>0</v>
      </c>
      <c r="AA2422">
        <v>13.929605133341649</v>
      </c>
      <c r="AB2422">
        <v>30.903753822739816</v>
      </c>
      <c r="AC2422">
        <v>287.21631603153111</v>
      </c>
      <c r="AD2422">
        <v>11.965945900492569</v>
      </c>
      <c r="AE2422">
        <v>344.04007010572684</v>
      </c>
    </row>
    <row r="2423" spans="1:31" x14ac:dyDescent="0.25">
      <c r="A2423">
        <v>2136969</v>
      </c>
      <c r="B2423">
        <v>1</v>
      </c>
      <c r="C2423" t="s">
        <v>80</v>
      </c>
      <c r="D2423" t="s">
        <v>83</v>
      </c>
      <c r="E2423" t="s">
        <v>146</v>
      </c>
      <c r="F2423" t="s">
        <v>7231</v>
      </c>
      <c r="G2423" t="s">
        <v>142</v>
      </c>
      <c r="H2423" t="s">
        <v>143</v>
      </c>
      <c r="I2423" t="s">
        <v>135</v>
      </c>
      <c r="J2423" t="s">
        <v>136</v>
      </c>
      <c r="K2423" t="s">
        <v>137</v>
      </c>
      <c r="L2423" t="s">
        <v>7232</v>
      </c>
      <c r="M2423" t="s">
        <v>7233</v>
      </c>
      <c r="N2423">
        <v>0.85499999999999998</v>
      </c>
      <c r="O2423">
        <v>0</v>
      </c>
      <c r="P2423">
        <v>0</v>
      </c>
      <c r="Q2423">
        <v>0</v>
      </c>
      <c r="R2423">
        <v>0</v>
      </c>
      <c r="S2423">
        <v>10</v>
      </c>
      <c r="T2423">
        <v>0</v>
      </c>
      <c r="U2423">
        <v>4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83.650619327815804</v>
      </c>
      <c r="AB2423">
        <v>0</v>
      </c>
      <c r="AC2423">
        <v>58.998055612090049</v>
      </c>
      <c r="AD2423">
        <v>0</v>
      </c>
      <c r="AE2423">
        <v>142.64867493990585</v>
      </c>
    </row>
    <row r="2424" spans="1:31" x14ac:dyDescent="0.25">
      <c r="A2424">
        <v>2136923</v>
      </c>
      <c r="B2424">
        <v>1</v>
      </c>
      <c r="C2424" t="s">
        <v>80</v>
      </c>
      <c r="D2424" t="s">
        <v>103</v>
      </c>
      <c r="E2424" t="s">
        <v>131</v>
      </c>
      <c r="F2424" t="s">
        <v>7234</v>
      </c>
      <c r="G2424" t="s">
        <v>231</v>
      </c>
      <c r="H2424" t="s">
        <v>134</v>
      </c>
      <c r="I2424" t="s">
        <v>135</v>
      </c>
      <c r="J2424" t="s">
        <v>136</v>
      </c>
      <c r="K2424" t="s">
        <v>137</v>
      </c>
      <c r="L2424" t="s">
        <v>7235</v>
      </c>
      <c r="M2424" t="s">
        <v>7236</v>
      </c>
      <c r="N2424">
        <v>1.6913888880000001</v>
      </c>
      <c r="O2424">
        <v>0</v>
      </c>
      <c r="P2424">
        <v>44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13.740549520523459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13.740549520523459</v>
      </c>
    </row>
    <row r="2425" spans="1:31" x14ac:dyDescent="0.25">
      <c r="A2425">
        <v>2137132</v>
      </c>
      <c r="B2425">
        <v>1</v>
      </c>
      <c r="C2425" t="s">
        <v>80</v>
      </c>
      <c r="D2425" t="s">
        <v>82</v>
      </c>
      <c r="E2425" t="s">
        <v>131</v>
      </c>
      <c r="F2425" t="s">
        <v>7237</v>
      </c>
      <c r="G2425" t="s">
        <v>152</v>
      </c>
      <c r="H2425" t="s">
        <v>134</v>
      </c>
      <c r="I2425" t="s">
        <v>135</v>
      </c>
      <c r="J2425" t="s">
        <v>136</v>
      </c>
      <c r="K2425" t="s">
        <v>137</v>
      </c>
      <c r="L2425" t="s">
        <v>7238</v>
      </c>
      <c r="M2425" t="s">
        <v>7239</v>
      </c>
      <c r="N2425">
        <v>4.7050000000000001</v>
      </c>
      <c r="O2425">
        <v>0</v>
      </c>
      <c r="P2425">
        <v>1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0.85989522447605005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0.85989522447605005</v>
      </c>
    </row>
    <row r="2426" spans="1:31" x14ac:dyDescent="0.25">
      <c r="A2426">
        <v>2137178</v>
      </c>
      <c r="B2426">
        <v>1</v>
      </c>
      <c r="C2426" t="s">
        <v>81</v>
      </c>
      <c r="D2426" t="s">
        <v>122</v>
      </c>
      <c r="E2426" t="s">
        <v>131</v>
      </c>
      <c r="F2426" t="s">
        <v>7240</v>
      </c>
      <c r="G2426" t="s">
        <v>152</v>
      </c>
      <c r="H2426" t="s">
        <v>134</v>
      </c>
      <c r="I2426" t="s">
        <v>135</v>
      </c>
      <c r="J2426" t="s">
        <v>136</v>
      </c>
      <c r="K2426" t="s">
        <v>137</v>
      </c>
      <c r="L2426" t="s">
        <v>7241</v>
      </c>
      <c r="M2426" t="s">
        <v>7242</v>
      </c>
      <c r="N2426">
        <v>1.756388888</v>
      </c>
      <c r="O2426">
        <v>0</v>
      </c>
      <c r="P2426">
        <v>5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2.3037818808036503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2.3037818808036503</v>
      </c>
    </row>
    <row r="2427" spans="1:31" x14ac:dyDescent="0.25">
      <c r="A2427">
        <v>2136783</v>
      </c>
      <c r="B2427">
        <v>1</v>
      </c>
      <c r="C2427" t="s">
        <v>81</v>
      </c>
      <c r="D2427" t="s">
        <v>121</v>
      </c>
      <c r="E2427" t="s">
        <v>146</v>
      </c>
      <c r="F2427" t="s">
        <v>1182</v>
      </c>
      <c r="G2427" t="s">
        <v>226</v>
      </c>
      <c r="H2427" t="s">
        <v>143</v>
      </c>
      <c r="I2427" t="s">
        <v>148</v>
      </c>
      <c r="J2427" t="s">
        <v>136</v>
      </c>
      <c r="K2427" t="s">
        <v>137</v>
      </c>
      <c r="L2427" t="s">
        <v>7243</v>
      </c>
      <c r="M2427" t="s">
        <v>7244</v>
      </c>
      <c r="N2427">
        <v>1.3888888E-2</v>
      </c>
      <c r="O2427">
        <v>0</v>
      </c>
      <c r="P2427">
        <v>1034</v>
      </c>
      <c r="Q2427">
        <v>0</v>
      </c>
      <c r="R2427">
        <v>24</v>
      </c>
      <c r="S2427">
        <v>2</v>
      </c>
      <c r="T2427">
        <v>44</v>
      </c>
      <c r="U2427">
        <v>0</v>
      </c>
      <c r="V2427">
        <v>0</v>
      </c>
      <c r="W2427">
        <v>0</v>
      </c>
      <c r="X2427">
        <v>1.6221242318070856</v>
      </c>
      <c r="Y2427">
        <v>0</v>
      </c>
      <c r="Z2427">
        <v>9.9322022312499994E-3</v>
      </c>
      <c r="AA2427">
        <v>0.1129389616525</v>
      </c>
      <c r="AB2427">
        <v>0.14867879837833331</v>
      </c>
      <c r="AC2427">
        <v>0</v>
      </c>
      <c r="AD2427">
        <v>0</v>
      </c>
      <c r="AE2427">
        <v>1.893674194069169</v>
      </c>
    </row>
    <row r="2428" spans="1:31" x14ac:dyDescent="0.25">
      <c r="A2428">
        <v>2136909</v>
      </c>
      <c r="B2428">
        <v>1</v>
      </c>
      <c r="C2428" t="s">
        <v>80</v>
      </c>
      <c r="D2428" t="s">
        <v>105</v>
      </c>
      <c r="E2428" t="s">
        <v>140</v>
      </c>
      <c r="F2428" t="s">
        <v>4972</v>
      </c>
      <c r="G2428" t="s">
        <v>142</v>
      </c>
      <c r="H2428" t="s">
        <v>143</v>
      </c>
      <c r="I2428" t="s">
        <v>135</v>
      </c>
      <c r="J2428" t="s">
        <v>136</v>
      </c>
      <c r="K2428" t="s">
        <v>137</v>
      </c>
      <c r="L2428" t="s">
        <v>7245</v>
      </c>
      <c r="M2428" t="s">
        <v>7246</v>
      </c>
      <c r="N2428">
        <v>3.2905555550000001</v>
      </c>
      <c r="O2428">
        <v>7</v>
      </c>
      <c r="P2428">
        <v>1036</v>
      </c>
      <c r="Q2428">
        <v>19</v>
      </c>
      <c r="R2428">
        <v>628</v>
      </c>
      <c r="S2428">
        <v>15</v>
      </c>
      <c r="T2428">
        <v>121</v>
      </c>
      <c r="U2428">
        <v>0</v>
      </c>
      <c r="V2428">
        <v>1</v>
      </c>
      <c r="W2428">
        <v>5.2817666144138498</v>
      </c>
      <c r="X2428">
        <v>614.43205807472975</v>
      </c>
      <c r="Y2428">
        <v>48.168189376909694</v>
      </c>
      <c r="Z2428">
        <v>369.55224667335631</v>
      </c>
      <c r="AA2428">
        <v>177.13317925956056</v>
      </c>
      <c r="AB2428">
        <v>291.23435704444131</v>
      </c>
      <c r="AC2428">
        <v>0</v>
      </c>
      <c r="AD2428">
        <v>25.4417987007789</v>
      </c>
      <c r="AE2428">
        <v>1531.2435957441905</v>
      </c>
    </row>
    <row r="2429" spans="1:31" x14ac:dyDescent="0.25">
      <c r="A2429">
        <v>2137075</v>
      </c>
      <c r="B2429">
        <v>1</v>
      </c>
      <c r="C2429" t="s">
        <v>81</v>
      </c>
      <c r="D2429" t="s">
        <v>128</v>
      </c>
      <c r="E2429" t="s">
        <v>146</v>
      </c>
      <c r="F2429" t="s">
        <v>7247</v>
      </c>
      <c r="G2429" t="s">
        <v>142</v>
      </c>
      <c r="H2429" t="s">
        <v>143</v>
      </c>
      <c r="I2429" t="s">
        <v>135</v>
      </c>
      <c r="J2429" t="s">
        <v>136</v>
      </c>
      <c r="K2429" t="s">
        <v>137</v>
      </c>
      <c r="L2429" t="s">
        <v>7248</v>
      </c>
      <c r="M2429" t="s">
        <v>7249</v>
      </c>
      <c r="N2429">
        <v>1.7124999999999999</v>
      </c>
      <c r="O2429">
        <v>0</v>
      </c>
      <c r="P2429">
        <v>195</v>
      </c>
      <c r="Q2429">
        <v>0</v>
      </c>
      <c r="R2429">
        <v>0</v>
      </c>
      <c r="S2429">
        <v>0</v>
      </c>
      <c r="T2429">
        <v>9</v>
      </c>
      <c r="U2429">
        <v>1</v>
      </c>
      <c r="V2429">
        <v>0</v>
      </c>
      <c r="W2429">
        <v>0</v>
      </c>
      <c r="X2429">
        <v>73.337354457695398</v>
      </c>
      <c r="Y2429">
        <v>0</v>
      </c>
      <c r="Z2429">
        <v>0</v>
      </c>
      <c r="AA2429">
        <v>0</v>
      </c>
      <c r="AB2429">
        <v>16.667369421632081</v>
      </c>
      <c r="AC2429">
        <v>240.88287071119879</v>
      </c>
      <c r="AD2429">
        <v>0</v>
      </c>
      <c r="AE2429">
        <v>330.88759459052631</v>
      </c>
    </row>
    <row r="2430" spans="1:31" x14ac:dyDescent="0.25">
      <c r="A2430">
        <v>2136840</v>
      </c>
      <c r="B2430">
        <v>1</v>
      </c>
      <c r="C2430" t="s">
        <v>80</v>
      </c>
      <c r="D2430" t="s">
        <v>105</v>
      </c>
      <c r="E2430" t="s">
        <v>146</v>
      </c>
      <c r="F2430" t="s">
        <v>7250</v>
      </c>
      <c r="G2430" t="s">
        <v>142</v>
      </c>
      <c r="H2430" t="s">
        <v>143</v>
      </c>
      <c r="I2430" t="s">
        <v>135</v>
      </c>
      <c r="J2430" t="s">
        <v>136</v>
      </c>
      <c r="K2430" t="s">
        <v>137</v>
      </c>
      <c r="L2430" t="s">
        <v>7251</v>
      </c>
      <c r="M2430" t="s">
        <v>7252</v>
      </c>
      <c r="N2430">
        <v>1.0591666660000001</v>
      </c>
      <c r="O2430">
        <v>0</v>
      </c>
      <c r="P2430">
        <v>3465</v>
      </c>
      <c r="Q2430">
        <v>0</v>
      </c>
      <c r="R2430">
        <v>0</v>
      </c>
      <c r="S2430">
        <v>0</v>
      </c>
      <c r="T2430">
        <v>243</v>
      </c>
      <c r="U2430">
        <v>0</v>
      </c>
      <c r="V2430">
        <v>0</v>
      </c>
      <c r="W2430">
        <v>0</v>
      </c>
      <c r="X2430">
        <v>887.40701650195524</v>
      </c>
      <c r="Y2430">
        <v>0</v>
      </c>
      <c r="Z2430">
        <v>0</v>
      </c>
      <c r="AA2430">
        <v>0</v>
      </c>
      <c r="AB2430">
        <v>183.68882624830619</v>
      </c>
      <c r="AC2430">
        <v>0</v>
      </c>
      <c r="AD2430">
        <v>0</v>
      </c>
      <c r="AE2430">
        <v>1071.0958427502615</v>
      </c>
    </row>
    <row r="2431" spans="1:31" x14ac:dyDescent="0.25">
      <c r="A2431">
        <v>2137195</v>
      </c>
      <c r="B2431">
        <v>1</v>
      </c>
      <c r="C2431" t="s">
        <v>80</v>
      </c>
      <c r="D2431" t="s">
        <v>95</v>
      </c>
      <c r="E2431" t="s">
        <v>131</v>
      </c>
      <c r="F2431" t="s">
        <v>7253</v>
      </c>
      <c r="G2431" t="s">
        <v>171</v>
      </c>
      <c r="H2431" t="s">
        <v>134</v>
      </c>
      <c r="I2431" t="s">
        <v>135</v>
      </c>
      <c r="J2431" t="s">
        <v>136</v>
      </c>
      <c r="K2431" t="s">
        <v>137</v>
      </c>
      <c r="L2431" t="s">
        <v>7254</v>
      </c>
      <c r="M2431" t="s">
        <v>7255</v>
      </c>
      <c r="N2431">
        <v>2.2630555550000002</v>
      </c>
      <c r="O2431">
        <v>0</v>
      </c>
      <c r="P2431">
        <v>7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3.6550138417495015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3.6550138417495015</v>
      </c>
    </row>
    <row r="2432" spans="1:31" x14ac:dyDescent="0.25">
      <c r="A2432">
        <v>2136860</v>
      </c>
      <c r="B2432">
        <v>1</v>
      </c>
      <c r="C2432" t="s">
        <v>81</v>
      </c>
      <c r="D2432" t="s">
        <v>119</v>
      </c>
      <c r="E2432" t="s">
        <v>174</v>
      </c>
      <c r="F2432" t="s">
        <v>7256</v>
      </c>
      <c r="G2432" t="s">
        <v>187</v>
      </c>
      <c r="H2432" t="s">
        <v>134</v>
      </c>
      <c r="I2432" t="s">
        <v>135</v>
      </c>
      <c r="J2432" t="s">
        <v>136</v>
      </c>
      <c r="K2432" t="s">
        <v>137</v>
      </c>
      <c r="L2432" t="s">
        <v>7257</v>
      </c>
      <c r="M2432" t="s">
        <v>7258</v>
      </c>
      <c r="N2432">
        <v>2.4386111110000002</v>
      </c>
      <c r="O2432">
        <v>0</v>
      </c>
      <c r="P2432">
        <v>17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6.7706367251089423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6.7706367251089423</v>
      </c>
    </row>
    <row r="2433" spans="1:31" x14ac:dyDescent="0.25">
      <c r="A2433">
        <v>2136989</v>
      </c>
      <c r="B2433">
        <v>1</v>
      </c>
      <c r="C2433" t="s">
        <v>80</v>
      </c>
      <c r="D2433" t="s">
        <v>102</v>
      </c>
      <c r="E2433" t="s">
        <v>146</v>
      </c>
      <c r="F2433" t="s">
        <v>7259</v>
      </c>
      <c r="G2433" t="s">
        <v>167</v>
      </c>
      <c r="H2433" t="s">
        <v>143</v>
      </c>
      <c r="I2433" t="s">
        <v>135</v>
      </c>
      <c r="J2433" t="s">
        <v>136</v>
      </c>
      <c r="K2433" t="s">
        <v>137</v>
      </c>
      <c r="L2433" t="s">
        <v>7260</v>
      </c>
      <c r="M2433" t="s">
        <v>7261</v>
      </c>
      <c r="N2433">
        <v>1.9841666659999999</v>
      </c>
      <c r="O2433">
        <v>0</v>
      </c>
      <c r="P2433">
        <v>46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6.8698876869945549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6.8698876869945549</v>
      </c>
    </row>
    <row r="2434" spans="1:31" x14ac:dyDescent="0.25">
      <c r="A2434">
        <v>2136846</v>
      </c>
      <c r="B2434">
        <v>1</v>
      </c>
      <c r="C2434" t="s">
        <v>80</v>
      </c>
      <c r="D2434" t="s">
        <v>104</v>
      </c>
      <c r="E2434" t="s">
        <v>161</v>
      </c>
      <c r="F2434" t="s">
        <v>7262</v>
      </c>
      <c r="G2434" t="s">
        <v>538</v>
      </c>
      <c r="H2434" t="s">
        <v>134</v>
      </c>
      <c r="I2434" t="s">
        <v>135</v>
      </c>
      <c r="J2434" t="s">
        <v>136</v>
      </c>
      <c r="K2434" t="s">
        <v>236</v>
      </c>
      <c r="L2434" t="s">
        <v>7263</v>
      </c>
      <c r="M2434" t="s">
        <v>7264</v>
      </c>
      <c r="N2434">
        <v>5.632326666</v>
      </c>
      <c r="O2434">
        <v>1</v>
      </c>
      <c r="P2434">
        <v>0</v>
      </c>
      <c r="Q2434">
        <v>4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12.535473694759585</v>
      </c>
      <c r="X2434">
        <v>0</v>
      </c>
      <c r="Y2434">
        <v>15.2367325270022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27.772206221761785</v>
      </c>
    </row>
    <row r="2435" spans="1:31" x14ac:dyDescent="0.25">
      <c r="A2435">
        <v>2137089</v>
      </c>
      <c r="B2435">
        <v>1</v>
      </c>
      <c r="C2435" t="s">
        <v>80</v>
      </c>
      <c r="D2435" t="s">
        <v>109</v>
      </c>
      <c r="E2435" t="s">
        <v>131</v>
      </c>
      <c r="F2435" t="s">
        <v>7265</v>
      </c>
      <c r="G2435" t="s">
        <v>152</v>
      </c>
      <c r="H2435" t="s">
        <v>134</v>
      </c>
      <c r="I2435" t="s">
        <v>135</v>
      </c>
      <c r="J2435" t="s">
        <v>136</v>
      </c>
      <c r="K2435" t="s">
        <v>137</v>
      </c>
      <c r="L2435" t="s">
        <v>7266</v>
      </c>
      <c r="M2435" t="s">
        <v>7267</v>
      </c>
      <c r="N2435">
        <v>1.2866666659999999</v>
      </c>
      <c r="O2435">
        <v>0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0.96455711207979999</v>
      </c>
      <c r="AA2435">
        <v>0</v>
      </c>
      <c r="AB2435">
        <v>0</v>
      </c>
      <c r="AC2435">
        <v>0</v>
      </c>
      <c r="AD2435">
        <v>0</v>
      </c>
      <c r="AE2435">
        <v>0.96455711207979999</v>
      </c>
    </row>
    <row r="2436" spans="1:31" x14ac:dyDescent="0.25">
      <c r="A2436">
        <v>2137181</v>
      </c>
      <c r="B2436">
        <v>1</v>
      </c>
      <c r="C2436" t="s">
        <v>80</v>
      </c>
      <c r="D2436" t="s">
        <v>96</v>
      </c>
      <c r="E2436" t="s">
        <v>131</v>
      </c>
      <c r="F2436" t="s">
        <v>7268</v>
      </c>
      <c r="G2436" t="s">
        <v>152</v>
      </c>
      <c r="H2436" t="s">
        <v>134</v>
      </c>
      <c r="I2436" t="s">
        <v>135</v>
      </c>
      <c r="J2436" t="s">
        <v>136</v>
      </c>
      <c r="K2436" t="s">
        <v>137</v>
      </c>
      <c r="L2436" t="s">
        <v>7269</v>
      </c>
      <c r="M2436" t="s">
        <v>7270</v>
      </c>
      <c r="N2436">
        <v>0.99222222199999999</v>
      </c>
      <c r="O2436">
        <v>0</v>
      </c>
      <c r="P2436">
        <v>1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1.2219889231193002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1.2219889231193002</v>
      </c>
    </row>
    <row r="2437" spans="1:31" x14ac:dyDescent="0.25">
      <c r="A2437">
        <v>2136849</v>
      </c>
      <c r="B2437">
        <v>1</v>
      </c>
      <c r="C2437" t="s">
        <v>80</v>
      </c>
      <c r="D2437" t="s">
        <v>103</v>
      </c>
      <c r="E2437" t="s">
        <v>196</v>
      </c>
      <c r="F2437" t="s">
        <v>7271</v>
      </c>
      <c r="G2437" t="s">
        <v>235</v>
      </c>
      <c r="H2437" t="s">
        <v>143</v>
      </c>
      <c r="I2437" t="s">
        <v>135</v>
      </c>
      <c r="J2437" t="s">
        <v>136</v>
      </c>
      <c r="K2437" t="s">
        <v>236</v>
      </c>
      <c r="L2437" t="s">
        <v>7272</v>
      </c>
      <c r="M2437" t="s">
        <v>7273</v>
      </c>
      <c r="N2437">
        <v>3.1183333329999998</v>
      </c>
      <c r="O2437">
        <v>12</v>
      </c>
      <c r="P2437">
        <v>1619</v>
      </c>
      <c r="Q2437">
        <v>6</v>
      </c>
      <c r="R2437">
        <v>245</v>
      </c>
      <c r="S2437">
        <v>12</v>
      </c>
      <c r="T2437">
        <v>172</v>
      </c>
      <c r="U2437">
        <v>0</v>
      </c>
      <c r="V2437">
        <v>0</v>
      </c>
      <c r="W2437">
        <v>18.270597871391399</v>
      </c>
      <c r="X2437">
        <v>954.35393262732816</v>
      </c>
      <c r="Y2437">
        <v>83.596719317957991</v>
      </c>
      <c r="Z2437">
        <v>272.84383959875055</v>
      </c>
      <c r="AA2437">
        <v>78.867825638982524</v>
      </c>
      <c r="AB2437">
        <v>322.0013994443766</v>
      </c>
      <c r="AC2437">
        <v>0</v>
      </c>
      <c r="AD2437">
        <v>0</v>
      </c>
      <c r="AE2437">
        <v>1729.9343144987872</v>
      </c>
    </row>
    <row r="2438" spans="1:31" x14ac:dyDescent="0.25">
      <c r="A2438">
        <v>2136826</v>
      </c>
      <c r="B2438">
        <v>1</v>
      </c>
      <c r="C2438" t="s">
        <v>80</v>
      </c>
      <c r="D2438" t="s">
        <v>92</v>
      </c>
      <c r="E2438" t="s">
        <v>174</v>
      </c>
      <c r="F2438" t="s">
        <v>7274</v>
      </c>
      <c r="G2438" t="s">
        <v>538</v>
      </c>
      <c r="H2438" t="s">
        <v>134</v>
      </c>
      <c r="I2438" t="s">
        <v>135</v>
      </c>
      <c r="J2438" t="s">
        <v>136</v>
      </c>
      <c r="K2438" t="s">
        <v>236</v>
      </c>
      <c r="L2438" t="s">
        <v>7275</v>
      </c>
      <c r="M2438" t="s">
        <v>7276</v>
      </c>
      <c r="N2438">
        <v>4.278611111</v>
      </c>
      <c r="O2438">
        <v>0</v>
      </c>
      <c r="P2438">
        <v>27</v>
      </c>
      <c r="Q2438">
        <v>0</v>
      </c>
      <c r="R2438">
        <v>1</v>
      </c>
      <c r="S2438">
        <v>0</v>
      </c>
      <c r="T2438">
        <v>4</v>
      </c>
      <c r="U2438">
        <v>0</v>
      </c>
      <c r="V2438">
        <v>1</v>
      </c>
      <c r="W2438">
        <v>0</v>
      </c>
      <c r="X2438">
        <v>35.199861669330666</v>
      </c>
      <c r="Y2438">
        <v>0</v>
      </c>
      <c r="Z2438">
        <v>0.54940346504138327</v>
      </c>
      <c r="AA2438">
        <v>0</v>
      </c>
      <c r="AB2438">
        <v>20.081833684956553</v>
      </c>
      <c r="AC2438">
        <v>0</v>
      </c>
      <c r="AD2438">
        <v>20.282448251296707</v>
      </c>
      <c r="AE2438">
        <v>76.113547070625316</v>
      </c>
    </row>
    <row r="2439" spans="1:31" x14ac:dyDescent="0.25">
      <c r="A2439">
        <v>2136832</v>
      </c>
      <c r="B2439">
        <v>1</v>
      </c>
      <c r="C2439" t="s">
        <v>80</v>
      </c>
      <c r="D2439" t="s">
        <v>87</v>
      </c>
      <c r="E2439" t="s">
        <v>161</v>
      </c>
      <c r="F2439" t="s">
        <v>7277</v>
      </c>
      <c r="G2439" t="s">
        <v>538</v>
      </c>
      <c r="H2439" t="s">
        <v>134</v>
      </c>
      <c r="I2439" t="s">
        <v>135</v>
      </c>
      <c r="J2439" t="s">
        <v>136</v>
      </c>
      <c r="K2439" t="s">
        <v>236</v>
      </c>
      <c r="L2439" t="s">
        <v>7278</v>
      </c>
      <c r="M2439" t="s">
        <v>7279</v>
      </c>
      <c r="N2439">
        <v>7.5991666660000003</v>
      </c>
      <c r="O2439">
        <v>0</v>
      </c>
      <c r="P2439">
        <v>363</v>
      </c>
      <c r="Q2439">
        <v>0</v>
      </c>
      <c r="R2439">
        <v>0</v>
      </c>
      <c r="S2439">
        <v>0</v>
      </c>
      <c r="T2439">
        <v>93</v>
      </c>
      <c r="U2439">
        <v>0</v>
      </c>
      <c r="V2439">
        <v>0</v>
      </c>
      <c r="W2439">
        <v>0</v>
      </c>
      <c r="X2439">
        <v>637.22218785909581</v>
      </c>
      <c r="Y2439">
        <v>0</v>
      </c>
      <c r="Z2439">
        <v>0</v>
      </c>
      <c r="AA2439">
        <v>0</v>
      </c>
      <c r="AB2439">
        <v>786.16407914092008</v>
      </c>
      <c r="AC2439">
        <v>0</v>
      </c>
      <c r="AD2439">
        <v>0</v>
      </c>
      <c r="AE2439">
        <v>1423.3862670000158</v>
      </c>
    </row>
    <row r="2440" spans="1:31" x14ac:dyDescent="0.25">
      <c r="A2440">
        <v>2136809</v>
      </c>
      <c r="B2440">
        <v>1</v>
      </c>
      <c r="C2440" t="s">
        <v>80</v>
      </c>
      <c r="D2440" t="s">
        <v>111</v>
      </c>
      <c r="E2440" t="s">
        <v>174</v>
      </c>
      <c r="F2440" t="s">
        <v>7280</v>
      </c>
      <c r="G2440" t="s">
        <v>235</v>
      </c>
      <c r="H2440" t="s">
        <v>134</v>
      </c>
      <c r="I2440" t="s">
        <v>135</v>
      </c>
      <c r="J2440" t="s">
        <v>136</v>
      </c>
      <c r="K2440" t="s">
        <v>236</v>
      </c>
      <c r="L2440" t="s">
        <v>7281</v>
      </c>
      <c r="M2440" t="s">
        <v>7282</v>
      </c>
      <c r="N2440">
        <v>3.1833333330000002</v>
      </c>
      <c r="O2440">
        <v>0</v>
      </c>
      <c r="P2440">
        <v>254</v>
      </c>
      <c r="Q2440">
        <v>0</v>
      </c>
      <c r="R2440">
        <v>0</v>
      </c>
      <c r="S2440">
        <v>0</v>
      </c>
      <c r="T2440">
        <v>3</v>
      </c>
      <c r="U2440">
        <v>0</v>
      </c>
      <c r="V2440">
        <v>0</v>
      </c>
      <c r="W2440">
        <v>0</v>
      </c>
      <c r="X2440">
        <v>210.2729109532049</v>
      </c>
      <c r="Y2440">
        <v>0</v>
      </c>
      <c r="Z2440">
        <v>0</v>
      </c>
      <c r="AA2440">
        <v>0</v>
      </c>
      <c r="AB2440">
        <v>1.400571205856</v>
      </c>
      <c r="AC2440">
        <v>0</v>
      </c>
      <c r="AD2440">
        <v>0</v>
      </c>
      <c r="AE2440">
        <v>211.67348215906091</v>
      </c>
    </row>
    <row r="2441" spans="1:31" x14ac:dyDescent="0.25">
      <c r="A2441">
        <v>2137118</v>
      </c>
      <c r="B2441">
        <v>1</v>
      </c>
      <c r="C2441" t="s">
        <v>80</v>
      </c>
      <c r="D2441" t="s">
        <v>90</v>
      </c>
      <c r="E2441" t="s">
        <v>131</v>
      </c>
      <c r="F2441" t="s">
        <v>6750</v>
      </c>
      <c r="G2441" t="s">
        <v>152</v>
      </c>
      <c r="H2441" t="s">
        <v>134</v>
      </c>
      <c r="I2441" t="s">
        <v>135</v>
      </c>
      <c r="J2441" t="s">
        <v>136</v>
      </c>
      <c r="K2441" t="s">
        <v>137</v>
      </c>
      <c r="L2441" t="s">
        <v>7283</v>
      </c>
      <c r="M2441" t="s">
        <v>7284</v>
      </c>
      <c r="N2441">
        <v>2.0527777770000002</v>
      </c>
      <c r="O2441">
        <v>0</v>
      </c>
      <c r="P2441">
        <v>5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2.4045184740386003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2.4045184740386003</v>
      </c>
    </row>
    <row r="2442" spans="1:31" x14ac:dyDescent="0.25">
      <c r="A2442">
        <v>2136872</v>
      </c>
      <c r="B2442">
        <v>1</v>
      </c>
      <c r="C2442" t="s">
        <v>81</v>
      </c>
      <c r="D2442" t="s">
        <v>118</v>
      </c>
      <c r="E2442" t="s">
        <v>146</v>
      </c>
      <c r="F2442" t="s">
        <v>7285</v>
      </c>
      <c r="G2442" t="s">
        <v>167</v>
      </c>
      <c r="H2442" t="s">
        <v>143</v>
      </c>
      <c r="I2442" t="s">
        <v>135</v>
      </c>
      <c r="J2442" t="s">
        <v>136</v>
      </c>
      <c r="K2442" t="s">
        <v>137</v>
      </c>
      <c r="L2442" t="s">
        <v>7286</v>
      </c>
      <c r="M2442" t="s">
        <v>7287</v>
      </c>
      <c r="N2442">
        <v>1.9350000000000001</v>
      </c>
      <c r="O2442">
        <v>0</v>
      </c>
      <c r="P2442">
        <v>0</v>
      </c>
      <c r="Q2442">
        <v>0</v>
      </c>
      <c r="R2442">
        <v>0</v>
      </c>
      <c r="S2442">
        <v>1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0.96646126062200011</v>
      </c>
      <c r="AB2442">
        <v>0</v>
      </c>
      <c r="AC2442">
        <v>0</v>
      </c>
      <c r="AD2442">
        <v>0</v>
      </c>
      <c r="AE2442">
        <v>0.96646126062200011</v>
      </c>
    </row>
    <row r="2443" spans="1:31" x14ac:dyDescent="0.25">
      <c r="A2443">
        <v>2137164</v>
      </c>
      <c r="B2443">
        <v>1</v>
      </c>
      <c r="C2443" t="s">
        <v>81</v>
      </c>
      <c r="D2443" t="s">
        <v>123</v>
      </c>
      <c r="E2443" t="s">
        <v>146</v>
      </c>
      <c r="F2443" t="s">
        <v>7288</v>
      </c>
      <c r="G2443" t="s">
        <v>142</v>
      </c>
      <c r="H2443" t="s">
        <v>143</v>
      </c>
      <c r="I2443" t="s">
        <v>148</v>
      </c>
      <c r="J2443" t="s">
        <v>136</v>
      </c>
      <c r="K2443" t="s">
        <v>137</v>
      </c>
      <c r="L2443" t="s">
        <v>7289</v>
      </c>
      <c r="M2443" t="s">
        <v>7290</v>
      </c>
      <c r="N2443">
        <v>2.7777777E-2</v>
      </c>
      <c r="O2443">
        <v>0</v>
      </c>
      <c r="P2443">
        <v>2449</v>
      </c>
      <c r="Q2443">
        <v>0</v>
      </c>
      <c r="R2443">
        <v>90</v>
      </c>
      <c r="S2443">
        <v>0</v>
      </c>
      <c r="T2443">
        <v>108</v>
      </c>
      <c r="U2443">
        <v>0</v>
      </c>
      <c r="V2443">
        <v>0</v>
      </c>
      <c r="W2443">
        <v>0</v>
      </c>
      <c r="X2443">
        <v>14.978100345970004</v>
      </c>
      <c r="Y2443">
        <v>0</v>
      </c>
      <c r="Z2443">
        <v>0.72281243135833351</v>
      </c>
      <c r="AA2443">
        <v>0</v>
      </c>
      <c r="AB2443">
        <v>1.7134416060183333</v>
      </c>
      <c r="AC2443">
        <v>0</v>
      </c>
      <c r="AD2443">
        <v>0</v>
      </c>
      <c r="AE2443">
        <v>17.414354383346669</v>
      </c>
    </row>
    <row r="2444" spans="1:31" x14ac:dyDescent="0.25">
      <c r="A2444">
        <v>2136743</v>
      </c>
      <c r="B2444">
        <v>1</v>
      </c>
      <c r="C2444" t="s">
        <v>80</v>
      </c>
      <c r="D2444" t="s">
        <v>92</v>
      </c>
      <c r="E2444" t="s">
        <v>131</v>
      </c>
      <c r="F2444" t="s">
        <v>7291</v>
      </c>
      <c r="G2444" t="s">
        <v>231</v>
      </c>
      <c r="H2444" t="s">
        <v>134</v>
      </c>
      <c r="I2444" t="s">
        <v>135</v>
      </c>
      <c r="J2444" t="s">
        <v>136</v>
      </c>
      <c r="K2444" t="s">
        <v>137</v>
      </c>
      <c r="L2444" t="s">
        <v>7292</v>
      </c>
      <c r="M2444" t="s">
        <v>7293</v>
      </c>
      <c r="N2444">
        <v>3.2691666659999998</v>
      </c>
      <c r="O2444">
        <v>0</v>
      </c>
      <c r="P2444">
        <v>2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1.4728328089596001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1.4728328089596001</v>
      </c>
    </row>
    <row r="2445" spans="1:31" x14ac:dyDescent="0.25">
      <c r="A2445">
        <v>2136792</v>
      </c>
      <c r="B2445">
        <v>1</v>
      </c>
      <c r="C2445" t="s">
        <v>81</v>
      </c>
      <c r="D2445" t="s">
        <v>127</v>
      </c>
      <c r="E2445" t="s">
        <v>131</v>
      </c>
      <c r="F2445" t="s">
        <v>7294</v>
      </c>
      <c r="G2445" t="s">
        <v>171</v>
      </c>
      <c r="H2445" t="s">
        <v>134</v>
      </c>
      <c r="I2445" t="s">
        <v>135</v>
      </c>
      <c r="J2445" t="s">
        <v>136</v>
      </c>
      <c r="K2445" t="s">
        <v>137</v>
      </c>
      <c r="L2445" t="s">
        <v>7295</v>
      </c>
      <c r="M2445" t="s">
        <v>7296</v>
      </c>
      <c r="N2445">
        <v>1.811111111</v>
      </c>
      <c r="O2445">
        <v>0</v>
      </c>
      <c r="P2445">
        <v>4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2.4908262569741835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2.4908262569741835</v>
      </c>
    </row>
    <row r="2446" spans="1:31" x14ac:dyDescent="0.25">
      <c r="A2446">
        <v>2136912</v>
      </c>
      <c r="B2446">
        <v>1</v>
      </c>
      <c r="C2446" t="s">
        <v>80</v>
      </c>
      <c r="D2446" t="s">
        <v>103</v>
      </c>
      <c r="E2446" t="s">
        <v>140</v>
      </c>
      <c r="F2446" t="s">
        <v>7297</v>
      </c>
      <c r="G2446" t="s">
        <v>142</v>
      </c>
      <c r="H2446" t="s">
        <v>143</v>
      </c>
      <c r="I2446" t="s">
        <v>135</v>
      </c>
      <c r="J2446" t="s">
        <v>136</v>
      </c>
      <c r="K2446" t="s">
        <v>137</v>
      </c>
      <c r="L2446" t="s">
        <v>7298</v>
      </c>
      <c r="M2446" t="s">
        <v>7299</v>
      </c>
      <c r="N2446">
        <v>0.177777777</v>
      </c>
      <c r="O2446">
        <v>0</v>
      </c>
      <c r="P2446">
        <v>476</v>
      </c>
      <c r="Q2446">
        <v>0</v>
      </c>
      <c r="R2446">
        <v>5</v>
      </c>
      <c r="S2446">
        <v>7</v>
      </c>
      <c r="T2446">
        <v>49</v>
      </c>
      <c r="U2446">
        <v>10</v>
      </c>
      <c r="V2446">
        <v>4</v>
      </c>
      <c r="W2446">
        <v>0</v>
      </c>
      <c r="X2446">
        <v>19.388059108805344</v>
      </c>
      <c r="Y2446">
        <v>0</v>
      </c>
      <c r="Z2446">
        <v>3.5449024911999999E-2</v>
      </c>
      <c r="AA2446">
        <v>8.2368258450346676</v>
      </c>
      <c r="AB2446">
        <v>6.8525593285404449</v>
      </c>
      <c r="AC2446">
        <v>458.82081609992002</v>
      </c>
      <c r="AD2446">
        <v>9.0829036932853331</v>
      </c>
      <c r="AE2446">
        <v>502.41661310049784</v>
      </c>
    </row>
    <row r="2447" spans="1:31" x14ac:dyDescent="0.25">
      <c r="A2447">
        <v>2137121</v>
      </c>
      <c r="B2447">
        <v>1</v>
      </c>
      <c r="C2447" t="s">
        <v>80</v>
      </c>
      <c r="D2447" t="s">
        <v>100</v>
      </c>
      <c r="E2447" t="s">
        <v>196</v>
      </c>
      <c r="F2447" t="s">
        <v>4750</v>
      </c>
      <c r="G2447" t="s">
        <v>142</v>
      </c>
      <c r="H2447" t="s">
        <v>143</v>
      </c>
      <c r="I2447" t="s">
        <v>135</v>
      </c>
      <c r="J2447" t="s">
        <v>136</v>
      </c>
      <c r="K2447" t="s">
        <v>137</v>
      </c>
      <c r="L2447" t="s">
        <v>7300</v>
      </c>
      <c r="M2447" t="s">
        <v>7301</v>
      </c>
      <c r="N2447">
        <v>1.3877777769999999</v>
      </c>
      <c r="O2447">
        <v>0</v>
      </c>
      <c r="P2447">
        <v>2</v>
      </c>
      <c r="Q2447">
        <v>50</v>
      </c>
      <c r="R2447">
        <v>71</v>
      </c>
      <c r="S2447">
        <v>3</v>
      </c>
      <c r="T2447">
        <v>5</v>
      </c>
      <c r="U2447">
        <v>0</v>
      </c>
      <c r="V2447">
        <v>0</v>
      </c>
      <c r="W2447">
        <v>0</v>
      </c>
      <c r="X2447">
        <v>1.9959680619343336</v>
      </c>
      <c r="Y2447">
        <v>112.58868856500068</v>
      </c>
      <c r="Z2447">
        <v>80.403782973027788</v>
      </c>
      <c r="AA2447">
        <v>97.299829310887503</v>
      </c>
      <c r="AB2447">
        <v>4.5972491698160383</v>
      </c>
      <c r="AC2447">
        <v>0</v>
      </c>
      <c r="AD2447">
        <v>0</v>
      </c>
      <c r="AE2447">
        <v>296.88551808066637</v>
      </c>
    </row>
    <row r="2448" spans="1:31" x14ac:dyDescent="0.25">
      <c r="A2448">
        <v>2137104</v>
      </c>
      <c r="B2448">
        <v>1</v>
      </c>
      <c r="C2448" t="s">
        <v>81</v>
      </c>
      <c r="D2448" t="s">
        <v>117</v>
      </c>
      <c r="E2448" t="s">
        <v>131</v>
      </c>
      <c r="F2448" t="s">
        <v>7302</v>
      </c>
      <c r="G2448" t="s">
        <v>152</v>
      </c>
      <c r="H2448" t="s">
        <v>134</v>
      </c>
      <c r="I2448" t="s">
        <v>135</v>
      </c>
      <c r="J2448" t="s">
        <v>136</v>
      </c>
      <c r="K2448" t="s">
        <v>137</v>
      </c>
      <c r="L2448" t="s">
        <v>7303</v>
      </c>
      <c r="M2448" t="s">
        <v>7304</v>
      </c>
      <c r="N2448">
        <v>0.74138888800000002</v>
      </c>
      <c r="O2448">
        <v>0</v>
      </c>
      <c r="P2448">
        <v>1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0.28333990887510002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0.28333990887510002</v>
      </c>
    </row>
    <row r="2449" spans="1:31" x14ac:dyDescent="0.25">
      <c r="A2449">
        <v>2136892</v>
      </c>
      <c r="B2449">
        <v>1</v>
      </c>
      <c r="C2449" t="s">
        <v>80</v>
      </c>
      <c r="D2449" t="s">
        <v>86</v>
      </c>
      <c r="E2449" t="s">
        <v>206</v>
      </c>
      <c r="F2449" t="s">
        <v>7305</v>
      </c>
      <c r="G2449" t="s">
        <v>538</v>
      </c>
      <c r="H2449" t="s">
        <v>134</v>
      </c>
      <c r="I2449" t="s">
        <v>135</v>
      </c>
      <c r="J2449" t="s">
        <v>136</v>
      </c>
      <c r="K2449" t="s">
        <v>236</v>
      </c>
      <c r="L2449" t="s">
        <v>7306</v>
      </c>
      <c r="M2449" t="s">
        <v>7307</v>
      </c>
      <c r="N2449">
        <v>6.8394444439999997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14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26.427410562031195</v>
      </c>
      <c r="AC2449">
        <v>0</v>
      </c>
      <c r="AD2449">
        <v>0</v>
      </c>
      <c r="AE2449">
        <v>26.427410562031195</v>
      </c>
    </row>
    <row r="2450" spans="1:31" x14ac:dyDescent="0.25">
      <c r="A2450">
        <v>2136786</v>
      </c>
      <c r="B2450">
        <v>1</v>
      </c>
      <c r="C2450" t="s">
        <v>80</v>
      </c>
      <c r="D2450" t="s">
        <v>94</v>
      </c>
      <c r="E2450" t="s">
        <v>140</v>
      </c>
      <c r="F2450" t="s">
        <v>7308</v>
      </c>
      <c r="G2450" t="s">
        <v>142</v>
      </c>
      <c r="H2450" t="s">
        <v>143</v>
      </c>
      <c r="I2450" t="s">
        <v>135</v>
      </c>
      <c r="J2450" t="s">
        <v>136</v>
      </c>
      <c r="K2450" t="s">
        <v>137</v>
      </c>
      <c r="L2450" t="s">
        <v>7309</v>
      </c>
      <c r="M2450" t="s">
        <v>7310</v>
      </c>
      <c r="N2450">
        <v>8.4722222E-2</v>
      </c>
      <c r="O2450">
        <v>0</v>
      </c>
      <c r="P2450">
        <v>0</v>
      </c>
      <c r="Q2450">
        <v>15</v>
      </c>
      <c r="R2450">
        <v>4</v>
      </c>
      <c r="S2450">
        <v>7</v>
      </c>
      <c r="T2450">
        <v>0</v>
      </c>
      <c r="U2450">
        <v>4</v>
      </c>
      <c r="V2450">
        <v>0</v>
      </c>
      <c r="W2450">
        <v>0</v>
      </c>
      <c r="X2450">
        <v>0</v>
      </c>
      <c r="Y2450">
        <v>28.414891237097748</v>
      </c>
      <c r="Z2450">
        <v>0.89188458714312524</v>
      </c>
      <c r="AA2450">
        <v>5.566928493987251</v>
      </c>
      <c r="AB2450">
        <v>0</v>
      </c>
      <c r="AC2450">
        <v>76.774265916783463</v>
      </c>
      <c r="AD2450">
        <v>0</v>
      </c>
      <c r="AE2450">
        <v>111.64797023501158</v>
      </c>
    </row>
    <row r="2451" spans="1:31" x14ac:dyDescent="0.25">
      <c r="A2451">
        <v>2137247</v>
      </c>
      <c r="B2451">
        <v>1</v>
      </c>
      <c r="C2451" t="s">
        <v>80</v>
      </c>
      <c r="D2451" t="s">
        <v>97</v>
      </c>
      <c r="E2451" t="s">
        <v>131</v>
      </c>
      <c r="F2451" t="s">
        <v>7311</v>
      </c>
      <c r="G2451" t="s">
        <v>152</v>
      </c>
      <c r="H2451" t="s">
        <v>134</v>
      </c>
      <c r="I2451" t="s">
        <v>135</v>
      </c>
      <c r="J2451" t="s">
        <v>136</v>
      </c>
      <c r="K2451" t="s">
        <v>137</v>
      </c>
      <c r="L2451" t="s">
        <v>7312</v>
      </c>
      <c r="M2451" t="s">
        <v>7313</v>
      </c>
      <c r="N2451">
        <v>1.5891666659999999</v>
      </c>
      <c r="O2451">
        <v>0</v>
      </c>
      <c r="P2451">
        <v>2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0.69938435005611665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0.69938435005611665</v>
      </c>
    </row>
    <row r="2452" spans="1:31" x14ac:dyDescent="0.25">
      <c r="A2452">
        <v>2137184</v>
      </c>
      <c r="B2452">
        <v>1</v>
      </c>
      <c r="C2452" t="s">
        <v>80</v>
      </c>
      <c r="D2452" t="s">
        <v>90</v>
      </c>
      <c r="E2452" t="s">
        <v>174</v>
      </c>
      <c r="F2452" t="s">
        <v>7314</v>
      </c>
      <c r="G2452" t="s">
        <v>187</v>
      </c>
      <c r="H2452" t="s">
        <v>134</v>
      </c>
      <c r="I2452" t="s">
        <v>135</v>
      </c>
      <c r="J2452" t="s">
        <v>136</v>
      </c>
      <c r="K2452" t="s">
        <v>137</v>
      </c>
      <c r="L2452" t="s">
        <v>7315</v>
      </c>
      <c r="M2452" t="s">
        <v>7316</v>
      </c>
      <c r="N2452">
        <v>1.9355555550000001</v>
      </c>
      <c r="O2452">
        <v>0</v>
      </c>
      <c r="P2452">
        <v>148</v>
      </c>
      <c r="Q2452">
        <v>0</v>
      </c>
      <c r="R2452">
        <v>0</v>
      </c>
      <c r="S2452">
        <v>0</v>
      </c>
      <c r="T2452">
        <v>1</v>
      </c>
      <c r="U2452">
        <v>0</v>
      </c>
      <c r="V2452">
        <v>0</v>
      </c>
      <c r="W2452">
        <v>0</v>
      </c>
      <c r="X2452">
        <v>77.983615570749379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77.983615570749379</v>
      </c>
    </row>
    <row r="2453" spans="1:31" x14ac:dyDescent="0.25">
      <c r="A2453">
        <v>2137207</v>
      </c>
      <c r="B2453">
        <v>1</v>
      </c>
      <c r="C2453" t="s">
        <v>80</v>
      </c>
      <c r="D2453" t="s">
        <v>83</v>
      </c>
      <c r="E2453" t="s">
        <v>146</v>
      </c>
      <c r="F2453" t="s">
        <v>7317</v>
      </c>
      <c r="G2453" t="s">
        <v>2083</v>
      </c>
      <c r="H2453" t="s">
        <v>143</v>
      </c>
      <c r="I2453" t="s">
        <v>135</v>
      </c>
      <c r="J2453" t="s">
        <v>136</v>
      </c>
      <c r="K2453" t="s">
        <v>137</v>
      </c>
      <c r="L2453" t="s">
        <v>7318</v>
      </c>
      <c r="M2453" t="s">
        <v>7319</v>
      </c>
      <c r="N2453">
        <v>0.455555555</v>
      </c>
      <c r="O2453">
        <v>0</v>
      </c>
      <c r="P2453">
        <v>339</v>
      </c>
      <c r="Q2453">
        <v>0</v>
      </c>
      <c r="R2453">
        <v>0</v>
      </c>
      <c r="S2453">
        <v>0</v>
      </c>
      <c r="T2453">
        <v>16</v>
      </c>
      <c r="U2453">
        <v>0</v>
      </c>
      <c r="V2453">
        <v>0</v>
      </c>
      <c r="W2453">
        <v>0</v>
      </c>
      <c r="X2453">
        <v>53.712430024107327</v>
      </c>
      <c r="Y2453">
        <v>0</v>
      </c>
      <c r="Z2453">
        <v>0</v>
      </c>
      <c r="AA2453">
        <v>0</v>
      </c>
      <c r="AB2453">
        <v>2.9264265873844444</v>
      </c>
      <c r="AC2453">
        <v>0</v>
      </c>
      <c r="AD2453">
        <v>0</v>
      </c>
      <c r="AE2453">
        <v>56.638856611491775</v>
      </c>
    </row>
    <row r="2454" spans="1:31" x14ac:dyDescent="0.25">
      <c r="A2454">
        <v>2136829</v>
      </c>
      <c r="B2454">
        <v>1</v>
      </c>
      <c r="C2454" t="s">
        <v>80</v>
      </c>
      <c r="D2454" t="s">
        <v>101</v>
      </c>
      <c r="E2454" t="s">
        <v>146</v>
      </c>
      <c r="F2454" t="s">
        <v>7320</v>
      </c>
      <c r="G2454" t="s">
        <v>235</v>
      </c>
      <c r="H2454" t="s">
        <v>143</v>
      </c>
      <c r="I2454" t="s">
        <v>135</v>
      </c>
      <c r="J2454" t="s">
        <v>136</v>
      </c>
      <c r="K2454" t="s">
        <v>236</v>
      </c>
      <c r="L2454" t="s">
        <v>7321</v>
      </c>
      <c r="M2454" t="s">
        <v>7322</v>
      </c>
      <c r="N2454">
        <v>8.3277850000000004</v>
      </c>
      <c r="O2454">
        <v>0</v>
      </c>
      <c r="P2454">
        <v>51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92.49013095782891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92.49013095782891</v>
      </c>
    </row>
    <row r="2455" spans="1:31" x14ac:dyDescent="0.25">
      <c r="A2455">
        <v>2136769</v>
      </c>
      <c r="B2455">
        <v>1</v>
      </c>
      <c r="C2455" t="s">
        <v>81</v>
      </c>
      <c r="D2455" t="s">
        <v>112</v>
      </c>
      <c r="E2455" t="s">
        <v>146</v>
      </c>
      <c r="F2455" t="s">
        <v>7323</v>
      </c>
      <c r="G2455" t="s">
        <v>167</v>
      </c>
      <c r="H2455" t="s">
        <v>143</v>
      </c>
      <c r="I2455" t="s">
        <v>135</v>
      </c>
      <c r="J2455" t="s">
        <v>136</v>
      </c>
      <c r="K2455" t="s">
        <v>137</v>
      </c>
      <c r="L2455" t="s">
        <v>7324</v>
      </c>
      <c r="M2455" t="s">
        <v>7325</v>
      </c>
      <c r="N2455">
        <v>2.219166666</v>
      </c>
      <c r="O2455">
        <v>0</v>
      </c>
      <c r="P2455">
        <v>1</v>
      </c>
      <c r="Q2455">
        <v>0</v>
      </c>
      <c r="R2455">
        <v>1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0.29616414154736664</v>
      </c>
      <c r="Y2455">
        <v>0</v>
      </c>
      <c r="Z2455">
        <v>0.16495788061226668</v>
      </c>
      <c r="AA2455">
        <v>0</v>
      </c>
      <c r="AB2455">
        <v>0</v>
      </c>
      <c r="AC2455">
        <v>0</v>
      </c>
      <c r="AD2455">
        <v>0</v>
      </c>
      <c r="AE2455">
        <v>0.46112202215963333</v>
      </c>
    </row>
    <row r="2456" spans="1:31" x14ac:dyDescent="0.25">
      <c r="A2456">
        <v>2136869</v>
      </c>
      <c r="B2456">
        <v>1</v>
      </c>
      <c r="C2456" t="s">
        <v>81</v>
      </c>
      <c r="D2456" t="s">
        <v>128</v>
      </c>
      <c r="E2456" t="s">
        <v>196</v>
      </c>
      <c r="F2456" t="s">
        <v>4027</v>
      </c>
      <c r="G2456" t="s">
        <v>142</v>
      </c>
      <c r="H2456" t="s">
        <v>143</v>
      </c>
      <c r="I2456" t="s">
        <v>148</v>
      </c>
      <c r="J2456" t="s">
        <v>136</v>
      </c>
      <c r="K2456" t="s">
        <v>137</v>
      </c>
      <c r="L2456" t="s">
        <v>7326</v>
      </c>
      <c r="M2456" t="s">
        <v>7327</v>
      </c>
      <c r="N2456">
        <v>6.3888879999999997E-3</v>
      </c>
      <c r="O2456">
        <v>6</v>
      </c>
      <c r="P2456">
        <v>1247</v>
      </c>
      <c r="Q2456">
        <v>21</v>
      </c>
      <c r="R2456">
        <v>16</v>
      </c>
      <c r="S2456">
        <v>11</v>
      </c>
      <c r="T2456">
        <v>88</v>
      </c>
      <c r="U2456">
        <v>0</v>
      </c>
      <c r="V2456">
        <v>0</v>
      </c>
      <c r="W2456">
        <v>1.1030748150333333E-2</v>
      </c>
      <c r="X2456">
        <v>1.0118555279418329</v>
      </c>
      <c r="Y2456">
        <v>0.71634397265458349</v>
      </c>
      <c r="Z2456">
        <v>2.0850904324800003E-2</v>
      </c>
      <c r="AA2456">
        <v>0.4692100779529334</v>
      </c>
      <c r="AB2456">
        <v>0.15257282768580285</v>
      </c>
      <c r="AC2456">
        <v>0</v>
      </c>
      <c r="AD2456">
        <v>0</v>
      </c>
      <c r="AE2456">
        <v>2.3818640587102857</v>
      </c>
    </row>
    <row r="2457" spans="1:31" x14ac:dyDescent="0.25">
      <c r="A2457">
        <v>2137124</v>
      </c>
      <c r="B2457">
        <v>1</v>
      </c>
      <c r="C2457" t="s">
        <v>80</v>
      </c>
      <c r="D2457" t="s">
        <v>82</v>
      </c>
      <c r="E2457" t="s">
        <v>131</v>
      </c>
      <c r="F2457" t="s">
        <v>7328</v>
      </c>
      <c r="G2457" t="s">
        <v>300</v>
      </c>
      <c r="H2457" t="s">
        <v>134</v>
      </c>
      <c r="I2457" t="s">
        <v>135</v>
      </c>
      <c r="J2457" t="s">
        <v>136</v>
      </c>
      <c r="K2457" t="s">
        <v>137</v>
      </c>
      <c r="L2457" t="s">
        <v>7329</v>
      </c>
      <c r="M2457" t="s">
        <v>7330</v>
      </c>
      <c r="N2457">
        <v>1.2849999999999999</v>
      </c>
      <c r="O2457">
        <v>0</v>
      </c>
      <c r="P2457">
        <v>4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0.49521253932820003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0.49521253932820003</v>
      </c>
    </row>
    <row r="2458" spans="1:31" x14ac:dyDescent="0.25">
      <c r="A2458">
        <v>2136789</v>
      </c>
      <c r="B2458">
        <v>1</v>
      </c>
      <c r="C2458" t="s">
        <v>81</v>
      </c>
      <c r="D2458" t="s">
        <v>123</v>
      </c>
      <c r="E2458" t="s">
        <v>224</v>
      </c>
      <c r="F2458" t="s">
        <v>5415</v>
      </c>
      <c r="G2458" t="s">
        <v>142</v>
      </c>
      <c r="H2458" t="s">
        <v>143</v>
      </c>
      <c r="I2458" t="s">
        <v>135</v>
      </c>
      <c r="J2458" t="s">
        <v>136</v>
      </c>
      <c r="K2458" t="s">
        <v>137</v>
      </c>
      <c r="L2458" t="s">
        <v>7331</v>
      </c>
      <c r="M2458" t="s">
        <v>7332</v>
      </c>
      <c r="N2458">
        <v>2.0499999999999998</v>
      </c>
      <c r="O2458">
        <v>13</v>
      </c>
      <c r="P2458">
        <v>1213</v>
      </c>
      <c r="Q2458">
        <v>594</v>
      </c>
      <c r="R2458">
        <v>559</v>
      </c>
      <c r="S2458">
        <v>52</v>
      </c>
      <c r="T2458">
        <v>116</v>
      </c>
      <c r="U2458">
        <v>5</v>
      </c>
      <c r="V2458">
        <v>0</v>
      </c>
      <c r="W2458">
        <v>28.716341008734499</v>
      </c>
      <c r="X2458">
        <v>418.48024243006756</v>
      </c>
      <c r="Y2458">
        <v>975.17204383119235</v>
      </c>
      <c r="Z2458">
        <v>327.47238835172885</v>
      </c>
      <c r="AA2458">
        <v>807.12143662736753</v>
      </c>
      <c r="AB2458">
        <v>117.65031198275996</v>
      </c>
      <c r="AC2458">
        <v>1436.1442416901705</v>
      </c>
      <c r="AD2458">
        <v>0</v>
      </c>
      <c r="AE2458">
        <v>4110.7570059220216</v>
      </c>
    </row>
    <row r="2459" spans="1:31" x14ac:dyDescent="0.25">
      <c r="A2459">
        <v>2137244</v>
      </c>
      <c r="B2459">
        <v>1</v>
      </c>
      <c r="C2459" t="s">
        <v>80</v>
      </c>
      <c r="D2459" t="s">
        <v>103</v>
      </c>
      <c r="E2459" t="s">
        <v>140</v>
      </c>
      <c r="F2459" t="s">
        <v>7333</v>
      </c>
      <c r="G2459" t="s">
        <v>300</v>
      </c>
      <c r="H2459" t="s">
        <v>143</v>
      </c>
      <c r="I2459" t="s">
        <v>135</v>
      </c>
      <c r="J2459" t="s">
        <v>136</v>
      </c>
      <c r="K2459" t="s">
        <v>137</v>
      </c>
      <c r="L2459" t="s">
        <v>7334</v>
      </c>
      <c r="M2459" t="s">
        <v>7335</v>
      </c>
      <c r="N2459">
        <v>1.4386111109999999</v>
      </c>
      <c r="O2459">
        <v>0</v>
      </c>
      <c r="P2459">
        <v>232</v>
      </c>
      <c r="Q2459">
        <v>22</v>
      </c>
      <c r="R2459">
        <v>13</v>
      </c>
      <c r="S2459">
        <v>8</v>
      </c>
      <c r="T2459">
        <v>3</v>
      </c>
      <c r="U2459">
        <v>0</v>
      </c>
      <c r="V2459">
        <v>0</v>
      </c>
      <c r="W2459">
        <v>0</v>
      </c>
      <c r="X2459">
        <v>71.414643555205188</v>
      </c>
      <c r="Y2459">
        <v>119.2892544310929</v>
      </c>
      <c r="Z2459">
        <v>12.19339445452092</v>
      </c>
      <c r="AA2459">
        <v>176.01481418646279</v>
      </c>
      <c r="AB2459">
        <v>1.4209344479276669</v>
      </c>
      <c r="AC2459">
        <v>0</v>
      </c>
      <c r="AD2459">
        <v>0</v>
      </c>
      <c r="AE2459">
        <v>380.33304107520945</v>
      </c>
    </row>
    <row r="2460" spans="1:31" x14ac:dyDescent="0.25">
      <c r="A2460">
        <v>2137138</v>
      </c>
      <c r="B2460">
        <v>1</v>
      </c>
      <c r="C2460" t="s">
        <v>80</v>
      </c>
      <c r="D2460" t="s">
        <v>110</v>
      </c>
      <c r="E2460" t="s">
        <v>140</v>
      </c>
      <c r="F2460" t="s">
        <v>7336</v>
      </c>
      <c r="G2460" t="s">
        <v>300</v>
      </c>
      <c r="H2460" t="s">
        <v>143</v>
      </c>
      <c r="I2460" t="s">
        <v>135</v>
      </c>
      <c r="J2460" t="s">
        <v>3</v>
      </c>
      <c r="K2460" t="s">
        <v>137</v>
      </c>
      <c r="L2460" t="s">
        <v>7337</v>
      </c>
      <c r="M2460" t="s">
        <v>7338</v>
      </c>
      <c r="N2460">
        <v>2.102222222</v>
      </c>
      <c r="O2460">
        <v>0</v>
      </c>
      <c r="P2460">
        <v>12039</v>
      </c>
      <c r="Q2460">
        <v>0</v>
      </c>
      <c r="R2460">
        <v>0</v>
      </c>
      <c r="S2460">
        <v>1</v>
      </c>
      <c r="T2460">
        <v>867</v>
      </c>
      <c r="U2460">
        <v>0</v>
      </c>
      <c r="V2460">
        <v>2</v>
      </c>
      <c r="W2460">
        <v>0</v>
      </c>
      <c r="X2460">
        <v>7766.5899346977767</v>
      </c>
      <c r="Y2460">
        <v>0</v>
      </c>
      <c r="Z2460">
        <v>0</v>
      </c>
      <c r="AA2460">
        <v>2770.5733007151739</v>
      </c>
      <c r="AB2460">
        <v>1344.2372797567568</v>
      </c>
      <c r="AC2460">
        <v>0</v>
      </c>
      <c r="AD2460">
        <v>18.37650174623467</v>
      </c>
      <c r="AE2460">
        <v>11899.777016915941</v>
      </c>
    </row>
    <row r="2461" spans="1:31" x14ac:dyDescent="0.25">
      <c r="A2461">
        <v>2136895</v>
      </c>
      <c r="B2461">
        <v>1</v>
      </c>
      <c r="C2461" t="s">
        <v>81</v>
      </c>
      <c r="D2461" t="s">
        <v>127</v>
      </c>
      <c r="E2461" t="s">
        <v>196</v>
      </c>
      <c r="F2461" t="s">
        <v>7339</v>
      </c>
      <c r="G2461" t="s">
        <v>142</v>
      </c>
      <c r="H2461" t="s">
        <v>143</v>
      </c>
      <c r="I2461" t="s">
        <v>135</v>
      </c>
      <c r="J2461" t="s">
        <v>136</v>
      </c>
      <c r="K2461" t="s">
        <v>137</v>
      </c>
      <c r="L2461" t="s">
        <v>7340</v>
      </c>
      <c r="M2461" t="s">
        <v>7341</v>
      </c>
      <c r="N2461">
        <v>2.1883333330000001</v>
      </c>
      <c r="O2461">
        <v>2</v>
      </c>
      <c r="P2461">
        <v>52</v>
      </c>
      <c r="Q2461">
        <v>79</v>
      </c>
      <c r="R2461">
        <v>74</v>
      </c>
      <c r="S2461">
        <v>0</v>
      </c>
      <c r="T2461">
        <v>5</v>
      </c>
      <c r="U2461">
        <v>1</v>
      </c>
      <c r="V2461">
        <v>0</v>
      </c>
      <c r="W2461">
        <v>0.61049936264010007</v>
      </c>
      <c r="X2461">
        <v>21.60124921064072</v>
      </c>
      <c r="Y2461">
        <v>83.121456154492705</v>
      </c>
      <c r="Z2461">
        <v>99.767417202074469</v>
      </c>
      <c r="AA2461">
        <v>0</v>
      </c>
      <c r="AB2461">
        <v>6.6334986802384446</v>
      </c>
      <c r="AC2461">
        <v>511.31169873464256</v>
      </c>
      <c r="AD2461">
        <v>0</v>
      </c>
      <c r="AE2461">
        <v>723.04581934472901</v>
      </c>
    </row>
    <row r="2462" spans="1:31" x14ac:dyDescent="0.25">
      <c r="A2462">
        <v>2136889</v>
      </c>
      <c r="B2462">
        <v>1</v>
      </c>
      <c r="C2462" t="s">
        <v>81</v>
      </c>
      <c r="D2462" t="s">
        <v>118</v>
      </c>
      <c r="E2462" t="s">
        <v>161</v>
      </c>
      <c r="F2462" t="s">
        <v>5838</v>
      </c>
      <c r="G2462" t="s">
        <v>538</v>
      </c>
      <c r="H2462" t="s">
        <v>134</v>
      </c>
      <c r="I2462" t="s">
        <v>135</v>
      </c>
      <c r="J2462" t="s">
        <v>136</v>
      </c>
      <c r="K2462" t="s">
        <v>236</v>
      </c>
      <c r="L2462" t="s">
        <v>7342</v>
      </c>
      <c r="M2462" t="s">
        <v>7113</v>
      </c>
      <c r="N2462">
        <v>6.9069444439999996</v>
      </c>
      <c r="O2462">
        <v>0</v>
      </c>
      <c r="P2462">
        <v>42</v>
      </c>
      <c r="Q2462">
        <v>0</v>
      </c>
      <c r="R2462">
        <v>8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60.555401611314778</v>
      </c>
      <c r="Y2462">
        <v>0</v>
      </c>
      <c r="Z2462">
        <v>21.1908227450967</v>
      </c>
      <c r="AA2462">
        <v>0</v>
      </c>
      <c r="AB2462">
        <v>0</v>
      </c>
      <c r="AC2462">
        <v>0</v>
      </c>
      <c r="AD2462">
        <v>0</v>
      </c>
      <c r="AE2462">
        <v>81.746224356411474</v>
      </c>
    </row>
    <row r="2463" spans="1:31" x14ac:dyDescent="0.25">
      <c r="A2463">
        <v>2137144</v>
      </c>
      <c r="B2463">
        <v>1</v>
      </c>
      <c r="C2463" t="s">
        <v>81</v>
      </c>
      <c r="D2463" t="s">
        <v>124</v>
      </c>
      <c r="E2463" t="s">
        <v>131</v>
      </c>
      <c r="F2463" t="s">
        <v>7343</v>
      </c>
      <c r="G2463" t="s">
        <v>171</v>
      </c>
      <c r="H2463" t="s">
        <v>134</v>
      </c>
      <c r="I2463" t="s">
        <v>135</v>
      </c>
      <c r="J2463" t="s">
        <v>136</v>
      </c>
      <c r="K2463" t="s">
        <v>137</v>
      </c>
      <c r="L2463" t="s">
        <v>7344</v>
      </c>
      <c r="M2463" t="s">
        <v>7345</v>
      </c>
      <c r="N2463">
        <v>0.85444444399999997</v>
      </c>
      <c r="O2463">
        <v>0</v>
      </c>
      <c r="P2463">
        <v>1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0.17037341940520004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0.17037341940520004</v>
      </c>
    </row>
    <row r="2464" spans="1:31" x14ac:dyDescent="0.25">
      <c r="A2464">
        <v>2137038</v>
      </c>
      <c r="B2464">
        <v>1</v>
      </c>
      <c r="C2464" t="s">
        <v>81</v>
      </c>
      <c r="D2464" t="s">
        <v>128</v>
      </c>
      <c r="E2464" t="s">
        <v>206</v>
      </c>
      <c r="F2464" t="s">
        <v>6559</v>
      </c>
      <c r="G2464" t="s">
        <v>183</v>
      </c>
      <c r="H2464" t="s">
        <v>134</v>
      </c>
      <c r="I2464" t="s">
        <v>135</v>
      </c>
      <c r="J2464" t="s">
        <v>136</v>
      </c>
      <c r="K2464" t="s">
        <v>137</v>
      </c>
      <c r="L2464" t="s">
        <v>7346</v>
      </c>
      <c r="M2464" t="s">
        <v>7347</v>
      </c>
      <c r="N2464">
        <v>6.9213888880000001</v>
      </c>
      <c r="O2464">
        <v>0</v>
      </c>
      <c r="P2464">
        <v>180</v>
      </c>
      <c r="Q2464">
        <v>0</v>
      </c>
      <c r="R2464">
        <v>0</v>
      </c>
      <c r="S2464">
        <v>0</v>
      </c>
      <c r="T2464">
        <v>19</v>
      </c>
      <c r="U2464">
        <v>0</v>
      </c>
      <c r="V2464">
        <v>0</v>
      </c>
      <c r="W2464">
        <v>0</v>
      </c>
      <c r="X2464">
        <v>224.57901147436596</v>
      </c>
      <c r="Y2464">
        <v>0</v>
      </c>
      <c r="Z2464">
        <v>0</v>
      </c>
      <c r="AA2464">
        <v>0</v>
      </c>
      <c r="AB2464">
        <v>67.436337017588798</v>
      </c>
      <c r="AC2464">
        <v>0</v>
      </c>
      <c r="AD2464">
        <v>0</v>
      </c>
      <c r="AE2464">
        <v>292.01534849195474</v>
      </c>
    </row>
    <row r="2465" spans="1:31" x14ac:dyDescent="0.25">
      <c r="A2465">
        <v>2137442</v>
      </c>
      <c r="B2465">
        <v>1</v>
      </c>
      <c r="C2465" t="s">
        <v>80</v>
      </c>
      <c r="D2465" t="s">
        <v>97</v>
      </c>
      <c r="E2465" t="s">
        <v>131</v>
      </c>
      <c r="F2465" t="s">
        <v>7348</v>
      </c>
      <c r="G2465" t="s">
        <v>171</v>
      </c>
      <c r="H2465" t="s">
        <v>134</v>
      </c>
      <c r="I2465" t="s">
        <v>135</v>
      </c>
      <c r="J2465" t="s">
        <v>136</v>
      </c>
      <c r="K2465" t="s">
        <v>137</v>
      </c>
      <c r="L2465" t="s">
        <v>7349</v>
      </c>
      <c r="M2465" t="s">
        <v>7350</v>
      </c>
      <c r="N2465">
        <v>1.4613888880000001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1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2.7587871332190002</v>
      </c>
      <c r="AC2465">
        <v>0</v>
      </c>
      <c r="AD2465">
        <v>0</v>
      </c>
      <c r="AE2465">
        <v>2.7587871332190002</v>
      </c>
    </row>
    <row r="2466" spans="1:31" x14ac:dyDescent="0.25">
      <c r="A2466">
        <v>2137402</v>
      </c>
      <c r="B2466">
        <v>1</v>
      </c>
      <c r="C2466" t="s">
        <v>80</v>
      </c>
      <c r="D2466" t="s">
        <v>97</v>
      </c>
      <c r="E2466" t="s">
        <v>131</v>
      </c>
      <c r="F2466" t="s">
        <v>7351</v>
      </c>
      <c r="G2466" t="s">
        <v>152</v>
      </c>
      <c r="H2466" t="s">
        <v>134</v>
      </c>
      <c r="I2466" t="s">
        <v>135</v>
      </c>
      <c r="J2466" t="s">
        <v>136</v>
      </c>
      <c r="K2466" t="s">
        <v>137</v>
      </c>
      <c r="L2466" t="s">
        <v>7352</v>
      </c>
      <c r="M2466" t="s">
        <v>7353</v>
      </c>
      <c r="N2466">
        <v>4.7655555549999997</v>
      </c>
      <c r="O2466">
        <v>0</v>
      </c>
      <c r="P2466">
        <v>5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0.12592747812666666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0.12592747812666666</v>
      </c>
    </row>
    <row r="2467" spans="1:31" x14ac:dyDescent="0.25">
      <c r="A2467">
        <v>2137711</v>
      </c>
      <c r="B2467">
        <v>1</v>
      </c>
      <c r="C2467" t="s">
        <v>80</v>
      </c>
      <c r="D2467" t="s">
        <v>106</v>
      </c>
      <c r="E2467" t="s">
        <v>140</v>
      </c>
      <c r="F2467" t="s">
        <v>7354</v>
      </c>
      <c r="G2467" t="s">
        <v>226</v>
      </c>
      <c r="H2467" t="s">
        <v>143</v>
      </c>
      <c r="I2467" t="s">
        <v>148</v>
      </c>
      <c r="J2467" t="s">
        <v>136</v>
      </c>
      <c r="K2467" t="s">
        <v>137</v>
      </c>
      <c r="L2467" t="s">
        <v>7355</v>
      </c>
      <c r="M2467" t="s">
        <v>7356</v>
      </c>
      <c r="N2467">
        <v>2.8055554999999999E-2</v>
      </c>
      <c r="O2467">
        <v>1</v>
      </c>
      <c r="P2467">
        <v>0</v>
      </c>
      <c r="Q2467">
        <v>20</v>
      </c>
      <c r="R2467">
        <v>219</v>
      </c>
      <c r="S2467">
        <v>5</v>
      </c>
      <c r="T2467">
        <v>44</v>
      </c>
      <c r="U2467">
        <v>0</v>
      </c>
      <c r="V2467">
        <v>0</v>
      </c>
      <c r="W2467">
        <v>1.5662441001616671E-2</v>
      </c>
      <c r="X2467">
        <v>0</v>
      </c>
      <c r="Y2467">
        <v>0.40332850949162508</v>
      </c>
      <c r="Z2467">
        <v>8.0146871435771612</v>
      </c>
      <c r="AA2467">
        <v>0.34193772418075835</v>
      </c>
      <c r="AB2467">
        <v>0.5139310278533501</v>
      </c>
      <c r="AC2467">
        <v>0</v>
      </c>
      <c r="AD2467">
        <v>0</v>
      </c>
      <c r="AE2467">
        <v>9.2895468461045105</v>
      </c>
    </row>
    <row r="2468" spans="1:31" x14ac:dyDescent="0.25">
      <c r="A2468">
        <v>2137356</v>
      </c>
      <c r="B2468">
        <v>1</v>
      </c>
      <c r="C2468" t="s">
        <v>81</v>
      </c>
      <c r="D2468" t="s">
        <v>122</v>
      </c>
      <c r="E2468" t="s">
        <v>146</v>
      </c>
      <c r="F2468" t="s">
        <v>7357</v>
      </c>
      <c r="G2468" t="s">
        <v>538</v>
      </c>
      <c r="H2468" t="s">
        <v>143</v>
      </c>
      <c r="I2468" t="s">
        <v>135</v>
      </c>
      <c r="J2468" t="s">
        <v>136</v>
      </c>
      <c r="K2468" t="s">
        <v>236</v>
      </c>
      <c r="L2468" t="s">
        <v>7358</v>
      </c>
      <c r="M2468" t="s">
        <v>7359</v>
      </c>
      <c r="N2468">
        <v>3.1144674999999999</v>
      </c>
      <c r="O2468">
        <v>0</v>
      </c>
      <c r="P2468">
        <v>541</v>
      </c>
      <c r="Q2468">
        <v>0</v>
      </c>
      <c r="R2468">
        <v>1</v>
      </c>
      <c r="S2468">
        <v>0</v>
      </c>
      <c r="T2468">
        <v>12</v>
      </c>
      <c r="U2468">
        <v>0</v>
      </c>
      <c r="V2468">
        <v>0</v>
      </c>
      <c r="W2468">
        <v>0</v>
      </c>
      <c r="X2468">
        <v>364.42039311051036</v>
      </c>
      <c r="Y2468">
        <v>0</v>
      </c>
      <c r="Z2468">
        <v>1.9457715836108332E-2</v>
      </c>
      <c r="AA2468">
        <v>0</v>
      </c>
      <c r="AB2468">
        <v>14.277739982053161</v>
      </c>
      <c r="AC2468">
        <v>0</v>
      </c>
      <c r="AD2468">
        <v>0</v>
      </c>
      <c r="AE2468">
        <v>378.71759080839962</v>
      </c>
    </row>
    <row r="2469" spans="1:31" x14ac:dyDescent="0.25">
      <c r="A2469">
        <v>2137319</v>
      </c>
      <c r="B2469">
        <v>1</v>
      </c>
      <c r="C2469" t="s">
        <v>80</v>
      </c>
      <c r="D2469" t="s">
        <v>83</v>
      </c>
      <c r="E2469" t="s">
        <v>131</v>
      </c>
      <c r="F2469" t="s">
        <v>7360</v>
      </c>
      <c r="G2469" t="s">
        <v>152</v>
      </c>
      <c r="H2469" t="s">
        <v>134</v>
      </c>
      <c r="I2469" t="s">
        <v>135</v>
      </c>
      <c r="J2469" t="s">
        <v>136</v>
      </c>
      <c r="K2469" t="s">
        <v>137</v>
      </c>
      <c r="L2469" t="s">
        <v>7361</v>
      </c>
      <c r="M2469" t="s">
        <v>7362</v>
      </c>
      <c r="N2469">
        <v>5.5444444439999998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3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2.2344349952243334</v>
      </c>
      <c r="AC2469">
        <v>0</v>
      </c>
      <c r="AD2469">
        <v>0</v>
      </c>
      <c r="AE2469">
        <v>2.2344349952243334</v>
      </c>
    </row>
    <row r="2470" spans="1:31" x14ac:dyDescent="0.25">
      <c r="A2470">
        <v>2137505</v>
      </c>
      <c r="B2470">
        <v>1</v>
      </c>
      <c r="C2470" t="s">
        <v>80</v>
      </c>
      <c r="D2470" t="s">
        <v>106</v>
      </c>
      <c r="E2470" t="s">
        <v>131</v>
      </c>
      <c r="F2470" t="s">
        <v>7363</v>
      </c>
      <c r="G2470" t="s">
        <v>231</v>
      </c>
      <c r="H2470" t="s">
        <v>134</v>
      </c>
      <c r="I2470" t="s">
        <v>135</v>
      </c>
      <c r="J2470" t="s">
        <v>136</v>
      </c>
      <c r="K2470" t="s">
        <v>137</v>
      </c>
      <c r="L2470" t="s">
        <v>7364</v>
      </c>
      <c r="M2470" t="s">
        <v>7365</v>
      </c>
      <c r="N2470">
        <v>3.8480555550000002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2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2.3878112442921999</v>
      </c>
      <c r="AC2470">
        <v>0</v>
      </c>
      <c r="AD2470">
        <v>0</v>
      </c>
      <c r="AE2470">
        <v>2.3878112442921999</v>
      </c>
    </row>
    <row r="2471" spans="1:31" x14ac:dyDescent="0.25">
      <c r="A2471">
        <v>2137313</v>
      </c>
      <c r="B2471">
        <v>1</v>
      </c>
      <c r="C2471" t="s">
        <v>80</v>
      </c>
      <c r="D2471" t="s">
        <v>84</v>
      </c>
      <c r="E2471" t="s">
        <v>131</v>
      </c>
      <c r="F2471" t="s">
        <v>3511</v>
      </c>
      <c r="G2471" t="s">
        <v>133</v>
      </c>
      <c r="H2471" t="s">
        <v>134</v>
      </c>
      <c r="I2471" t="s">
        <v>135</v>
      </c>
      <c r="J2471" t="s">
        <v>136</v>
      </c>
      <c r="K2471" t="s">
        <v>137</v>
      </c>
      <c r="L2471" t="s">
        <v>7366</v>
      </c>
      <c r="M2471" t="s">
        <v>7367</v>
      </c>
      <c r="N2471">
        <v>5.5816666660000003</v>
      </c>
      <c r="O2471">
        <v>0</v>
      </c>
      <c r="P2471">
        <v>4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5.9422858197075996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5.9422858197075996</v>
      </c>
    </row>
    <row r="2472" spans="1:31" x14ac:dyDescent="0.25">
      <c r="A2472">
        <v>2137502</v>
      </c>
      <c r="B2472">
        <v>1</v>
      </c>
      <c r="C2472" t="s">
        <v>81</v>
      </c>
      <c r="D2472" t="s">
        <v>115</v>
      </c>
      <c r="E2472" t="s">
        <v>174</v>
      </c>
      <c r="F2472" t="s">
        <v>7368</v>
      </c>
      <c r="G2472" t="s">
        <v>187</v>
      </c>
      <c r="H2472" t="s">
        <v>134</v>
      </c>
      <c r="I2472" t="s">
        <v>135</v>
      </c>
      <c r="J2472" t="s">
        <v>136</v>
      </c>
      <c r="K2472" t="s">
        <v>137</v>
      </c>
      <c r="L2472" t="s">
        <v>7369</v>
      </c>
      <c r="M2472" t="s">
        <v>7370</v>
      </c>
      <c r="N2472">
        <v>2.7625000000000002</v>
      </c>
      <c r="O2472">
        <v>0</v>
      </c>
      <c r="P2472">
        <v>4</v>
      </c>
      <c r="Q2472">
        <v>0</v>
      </c>
      <c r="R2472">
        <v>1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1.1919764506014585</v>
      </c>
      <c r="Y2472">
        <v>0</v>
      </c>
      <c r="Z2472">
        <v>7.7088452594999995E-2</v>
      </c>
      <c r="AA2472">
        <v>0</v>
      </c>
      <c r="AB2472">
        <v>0</v>
      </c>
      <c r="AC2472">
        <v>0</v>
      </c>
      <c r="AD2472">
        <v>0</v>
      </c>
      <c r="AE2472">
        <v>1.2690649031964585</v>
      </c>
    </row>
    <row r="2473" spans="1:31" x14ac:dyDescent="0.25">
      <c r="A2473">
        <v>2137525</v>
      </c>
      <c r="B2473">
        <v>1</v>
      </c>
      <c r="C2473" t="s">
        <v>80</v>
      </c>
      <c r="D2473" t="s">
        <v>100</v>
      </c>
      <c r="E2473" t="s">
        <v>161</v>
      </c>
      <c r="F2473" t="s">
        <v>7371</v>
      </c>
      <c r="G2473" t="s">
        <v>581</v>
      </c>
      <c r="H2473" t="s">
        <v>134</v>
      </c>
      <c r="I2473" t="s">
        <v>135</v>
      </c>
      <c r="J2473" t="s">
        <v>136</v>
      </c>
      <c r="K2473" t="s">
        <v>137</v>
      </c>
      <c r="L2473" t="s">
        <v>7372</v>
      </c>
      <c r="M2473" t="s">
        <v>7373</v>
      </c>
      <c r="N2473">
        <v>3.6438888880000002</v>
      </c>
      <c r="O2473">
        <v>0</v>
      </c>
      <c r="P2473">
        <v>25</v>
      </c>
      <c r="Q2473">
        <v>0</v>
      </c>
      <c r="R2473">
        <v>5</v>
      </c>
      <c r="S2473">
        <v>0</v>
      </c>
      <c r="T2473">
        <v>10</v>
      </c>
      <c r="U2473">
        <v>0</v>
      </c>
      <c r="V2473">
        <v>0</v>
      </c>
      <c r="W2473">
        <v>0</v>
      </c>
      <c r="X2473">
        <v>28.734030481480719</v>
      </c>
      <c r="Y2473">
        <v>0</v>
      </c>
      <c r="Z2473">
        <v>3.5477981082177501</v>
      </c>
      <c r="AA2473">
        <v>0</v>
      </c>
      <c r="AB2473">
        <v>13.669546066540832</v>
      </c>
      <c r="AC2473">
        <v>0</v>
      </c>
      <c r="AD2473">
        <v>0</v>
      </c>
      <c r="AE2473">
        <v>45.951374656239302</v>
      </c>
    </row>
    <row r="2474" spans="1:31" x14ac:dyDescent="0.25">
      <c r="A2474">
        <v>2137359</v>
      </c>
      <c r="B2474">
        <v>1</v>
      </c>
      <c r="C2474" t="s">
        <v>80</v>
      </c>
      <c r="D2474" t="s">
        <v>99</v>
      </c>
      <c r="E2474" t="s">
        <v>131</v>
      </c>
      <c r="F2474" t="s">
        <v>7374</v>
      </c>
      <c r="G2474" t="s">
        <v>133</v>
      </c>
      <c r="H2474" t="s">
        <v>134</v>
      </c>
      <c r="I2474" t="s">
        <v>135</v>
      </c>
      <c r="J2474" t="s">
        <v>136</v>
      </c>
      <c r="K2474" t="s">
        <v>137</v>
      </c>
      <c r="L2474" t="s">
        <v>7375</v>
      </c>
      <c r="M2474" t="s">
        <v>7376</v>
      </c>
      <c r="N2474">
        <v>0.96250000000000002</v>
      </c>
      <c r="O2474">
        <v>0</v>
      </c>
      <c r="P2474">
        <v>1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</row>
    <row r="2475" spans="1:31" x14ac:dyDescent="0.25">
      <c r="A2475">
        <v>2137382</v>
      </c>
      <c r="B2475">
        <v>1</v>
      </c>
      <c r="C2475" t="s">
        <v>81</v>
      </c>
      <c r="D2475" t="s">
        <v>127</v>
      </c>
      <c r="E2475" t="s">
        <v>161</v>
      </c>
      <c r="F2475" t="s">
        <v>7377</v>
      </c>
      <c r="G2475" t="s">
        <v>1019</v>
      </c>
      <c r="H2475" t="s">
        <v>134</v>
      </c>
      <c r="I2475" t="s">
        <v>135</v>
      </c>
      <c r="J2475" t="s">
        <v>136</v>
      </c>
      <c r="K2475" t="s">
        <v>137</v>
      </c>
      <c r="L2475" t="s">
        <v>7378</v>
      </c>
      <c r="M2475" t="s">
        <v>7379</v>
      </c>
      <c r="N2475">
        <v>5.091111111</v>
      </c>
      <c r="O2475">
        <v>0</v>
      </c>
      <c r="P2475">
        <v>0</v>
      </c>
      <c r="Q2475">
        <v>0</v>
      </c>
      <c r="R2475">
        <v>3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16.711187776617614</v>
      </c>
      <c r="AA2475">
        <v>0</v>
      </c>
      <c r="AB2475">
        <v>0</v>
      </c>
      <c r="AC2475">
        <v>0</v>
      </c>
      <c r="AD2475">
        <v>0</v>
      </c>
      <c r="AE2475">
        <v>16.711187776617614</v>
      </c>
    </row>
    <row r="2476" spans="1:31" x14ac:dyDescent="0.25">
      <c r="A2476">
        <v>2137545</v>
      </c>
      <c r="B2476">
        <v>1</v>
      </c>
      <c r="C2476" t="s">
        <v>80</v>
      </c>
      <c r="D2476" t="s">
        <v>99</v>
      </c>
      <c r="E2476" t="s">
        <v>131</v>
      </c>
      <c r="F2476" t="s">
        <v>7380</v>
      </c>
      <c r="G2476" t="s">
        <v>152</v>
      </c>
      <c r="H2476" t="s">
        <v>134</v>
      </c>
      <c r="I2476" t="s">
        <v>135</v>
      </c>
      <c r="J2476" t="s">
        <v>136</v>
      </c>
      <c r="K2476" t="s">
        <v>137</v>
      </c>
      <c r="L2476" t="s">
        <v>7381</v>
      </c>
      <c r="M2476" t="s">
        <v>7382</v>
      </c>
      <c r="N2476">
        <v>1.2350000000000001</v>
      </c>
      <c r="O2476">
        <v>0</v>
      </c>
      <c r="P2476">
        <v>2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0.72352773451350005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0.72352773451350005</v>
      </c>
    </row>
    <row r="2477" spans="1:31" x14ac:dyDescent="0.25">
      <c r="A2477">
        <v>2137625</v>
      </c>
      <c r="B2477">
        <v>1</v>
      </c>
      <c r="C2477" t="s">
        <v>80</v>
      </c>
      <c r="D2477" t="s">
        <v>100</v>
      </c>
      <c r="E2477" t="s">
        <v>131</v>
      </c>
      <c r="F2477" t="s">
        <v>7383</v>
      </c>
      <c r="G2477" t="s">
        <v>152</v>
      </c>
      <c r="H2477" t="s">
        <v>134</v>
      </c>
      <c r="I2477" t="s">
        <v>135</v>
      </c>
      <c r="J2477" t="s">
        <v>136</v>
      </c>
      <c r="K2477" t="s">
        <v>137</v>
      </c>
      <c r="L2477" t="s">
        <v>7384</v>
      </c>
      <c r="M2477" t="s">
        <v>7385</v>
      </c>
      <c r="N2477">
        <v>3.7822222220000001</v>
      </c>
      <c r="O2477">
        <v>0</v>
      </c>
      <c r="P2477">
        <v>2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1.4301626194713835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1.4301626194713835</v>
      </c>
    </row>
    <row r="2478" spans="1:31" x14ac:dyDescent="0.25">
      <c r="A2478">
        <v>2137731</v>
      </c>
      <c r="B2478">
        <v>1</v>
      </c>
      <c r="C2478" t="s">
        <v>80</v>
      </c>
      <c r="D2478" t="s">
        <v>96</v>
      </c>
      <c r="E2478" t="s">
        <v>131</v>
      </c>
      <c r="F2478" t="s">
        <v>7386</v>
      </c>
      <c r="G2478" t="s">
        <v>231</v>
      </c>
      <c r="H2478" t="s">
        <v>134</v>
      </c>
      <c r="I2478" t="s">
        <v>135</v>
      </c>
      <c r="J2478" t="s">
        <v>136</v>
      </c>
      <c r="K2478" t="s">
        <v>137</v>
      </c>
      <c r="L2478" t="s">
        <v>7387</v>
      </c>
      <c r="M2478" t="s">
        <v>7388</v>
      </c>
      <c r="N2478">
        <v>1.3572222220000001</v>
      </c>
      <c r="O2478">
        <v>0</v>
      </c>
      <c r="P2478">
        <v>2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0.48169487235436675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0.48169487235436675</v>
      </c>
    </row>
    <row r="2479" spans="1:31" x14ac:dyDescent="0.25">
      <c r="A2479">
        <v>2137376</v>
      </c>
      <c r="B2479">
        <v>1</v>
      </c>
      <c r="C2479" t="s">
        <v>80</v>
      </c>
      <c r="D2479" t="s">
        <v>93</v>
      </c>
      <c r="E2479" t="s">
        <v>174</v>
      </c>
      <c r="F2479" t="s">
        <v>7389</v>
      </c>
      <c r="G2479" t="s">
        <v>163</v>
      </c>
      <c r="H2479" t="s">
        <v>134</v>
      </c>
      <c r="I2479" t="s">
        <v>135</v>
      </c>
      <c r="J2479" t="s">
        <v>136</v>
      </c>
      <c r="K2479" t="s">
        <v>137</v>
      </c>
      <c r="L2479" t="s">
        <v>7390</v>
      </c>
      <c r="M2479" t="s">
        <v>7391</v>
      </c>
      <c r="N2479">
        <v>6.6811111109999999</v>
      </c>
      <c r="O2479">
        <v>0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0.39324962235061667</v>
      </c>
      <c r="AA2479">
        <v>0</v>
      </c>
      <c r="AB2479">
        <v>0</v>
      </c>
      <c r="AC2479">
        <v>0</v>
      </c>
      <c r="AD2479">
        <v>0</v>
      </c>
      <c r="AE2479">
        <v>0.39324962235061667</v>
      </c>
    </row>
    <row r="2480" spans="1:31" x14ac:dyDescent="0.25">
      <c r="A2480">
        <v>2137399</v>
      </c>
      <c r="B2480">
        <v>1</v>
      </c>
      <c r="C2480" t="s">
        <v>81</v>
      </c>
      <c r="D2480" t="s">
        <v>120</v>
      </c>
      <c r="E2480" t="s">
        <v>161</v>
      </c>
      <c r="F2480" t="s">
        <v>7392</v>
      </c>
      <c r="G2480" t="s">
        <v>215</v>
      </c>
      <c r="H2480" t="s">
        <v>134</v>
      </c>
      <c r="I2480" t="s">
        <v>135</v>
      </c>
      <c r="J2480" t="s">
        <v>136</v>
      </c>
      <c r="K2480" t="s">
        <v>137</v>
      </c>
      <c r="L2480" t="s">
        <v>7393</v>
      </c>
      <c r="M2480" t="s">
        <v>7394</v>
      </c>
      <c r="N2480">
        <v>1.1230555550000001</v>
      </c>
      <c r="O2480">
        <v>0</v>
      </c>
      <c r="P2480">
        <v>164</v>
      </c>
      <c r="Q2480">
        <v>0</v>
      </c>
      <c r="R2480">
        <v>7</v>
      </c>
      <c r="S2480">
        <v>0</v>
      </c>
      <c r="T2480">
        <v>9</v>
      </c>
      <c r="U2480">
        <v>0</v>
      </c>
      <c r="V2480">
        <v>0</v>
      </c>
      <c r="W2480">
        <v>0</v>
      </c>
      <c r="X2480">
        <v>32.421359120066242</v>
      </c>
      <c r="Y2480">
        <v>0</v>
      </c>
      <c r="Z2480">
        <v>0.38918802496316668</v>
      </c>
      <c r="AA2480">
        <v>0</v>
      </c>
      <c r="AB2480">
        <v>2.3464339530612506</v>
      </c>
      <c r="AC2480">
        <v>0</v>
      </c>
      <c r="AD2480">
        <v>0</v>
      </c>
      <c r="AE2480">
        <v>35.156981098090661</v>
      </c>
    </row>
    <row r="2481" spans="1:31" x14ac:dyDescent="0.25">
      <c r="A2481">
        <v>2137568</v>
      </c>
      <c r="B2481">
        <v>1</v>
      </c>
      <c r="C2481" t="s">
        <v>81</v>
      </c>
      <c r="D2481" t="s">
        <v>117</v>
      </c>
      <c r="E2481" t="s">
        <v>131</v>
      </c>
      <c r="F2481" t="s">
        <v>7395</v>
      </c>
      <c r="G2481" t="s">
        <v>152</v>
      </c>
      <c r="H2481" t="s">
        <v>134</v>
      </c>
      <c r="I2481" t="s">
        <v>135</v>
      </c>
      <c r="J2481" t="s">
        <v>136</v>
      </c>
      <c r="K2481" t="s">
        <v>137</v>
      </c>
      <c r="L2481" t="s">
        <v>7396</v>
      </c>
      <c r="M2481" t="s">
        <v>7397</v>
      </c>
      <c r="N2481">
        <v>0.73777777700000002</v>
      </c>
      <c r="O2481">
        <v>0</v>
      </c>
      <c r="P2481">
        <v>1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0.19526533503400001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0.19526533503400001</v>
      </c>
    </row>
    <row r="2482" spans="1:31" x14ac:dyDescent="0.25">
      <c r="A2482">
        <v>2137462</v>
      </c>
      <c r="B2482">
        <v>1</v>
      </c>
      <c r="C2482" t="s">
        <v>80</v>
      </c>
      <c r="D2482" t="s">
        <v>106</v>
      </c>
      <c r="E2482" t="s">
        <v>161</v>
      </c>
      <c r="F2482" t="s">
        <v>7398</v>
      </c>
      <c r="G2482" t="s">
        <v>215</v>
      </c>
      <c r="H2482" t="s">
        <v>134</v>
      </c>
      <c r="I2482" t="s">
        <v>135</v>
      </c>
      <c r="J2482" t="s">
        <v>136</v>
      </c>
      <c r="K2482" t="s">
        <v>137</v>
      </c>
      <c r="L2482" t="s">
        <v>7399</v>
      </c>
      <c r="M2482" t="s">
        <v>7400</v>
      </c>
      <c r="N2482">
        <v>1.4822222220000001</v>
      </c>
      <c r="O2482">
        <v>0</v>
      </c>
      <c r="P2482">
        <v>55</v>
      </c>
      <c r="Q2482">
        <v>0</v>
      </c>
      <c r="R2482">
        <v>6</v>
      </c>
      <c r="S2482">
        <v>0</v>
      </c>
      <c r="T2482">
        <v>16</v>
      </c>
      <c r="U2482">
        <v>0</v>
      </c>
      <c r="V2482">
        <v>0</v>
      </c>
      <c r="W2482">
        <v>0</v>
      </c>
      <c r="X2482">
        <v>16.67767451920863</v>
      </c>
      <c r="Y2482">
        <v>0</v>
      </c>
      <c r="Z2482">
        <v>12.593795686147502</v>
      </c>
      <c r="AA2482">
        <v>0</v>
      </c>
      <c r="AB2482">
        <v>14.571584195140669</v>
      </c>
      <c r="AC2482">
        <v>0</v>
      </c>
      <c r="AD2482">
        <v>0</v>
      </c>
      <c r="AE2482">
        <v>43.843054400496797</v>
      </c>
    </row>
    <row r="2483" spans="1:31" x14ac:dyDescent="0.25">
      <c r="A2483">
        <v>2137708</v>
      </c>
      <c r="B2483">
        <v>1</v>
      </c>
      <c r="C2483" t="s">
        <v>80</v>
      </c>
      <c r="D2483" t="s">
        <v>98</v>
      </c>
      <c r="E2483" t="s">
        <v>146</v>
      </c>
      <c r="F2483" t="s">
        <v>7401</v>
      </c>
      <c r="G2483" t="s">
        <v>2008</v>
      </c>
      <c r="H2483" t="s">
        <v>143</v>
      </c>
      <c r="I2483" t="s">
        <v>135</v>
      </c>
      <c r="J2483" t="s">
        <v>136</v>
      </c>
      <c r="K2483" t="s">
        <v>137</v>
      </c>
      <c r="L2483" t="s">
        <v>7402</v>
      </c>
      <c r="M2483" t="s">
        <v>7403</v>
      </c>
      <c r="N2483">
        <v>1.2836111109999999</v>
      </c>
      <c r="O2483">
        <v>0</v>
      </c>
      <c r="P2483">
        <v>0</v>
      </c>
      <c r="Q2483">
        <v>0</v>
      </c>
      <c r="R2483">
        <v>11</v>
      </c>
      <c r="S2483">
        <v>0</v>
      </c>
      <c r="T2483">
        <v>5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9.4647554949212278</v>
      </c>
      <c r="AA2483">
        <v>0</v>
      </c>
      <c r="AB2483">
        <v>3.7666158981869384</v>
      </c>
      <c r="AC2483">
        <v>0</v>
      </c>
      <c r="AD2483">
        <v>0</v>
      </c>
      <c r="AE2483">
        <v>13.231371393108166</v>
      </c>
    </row>
    <row r="2484" spans="1:31" x14ac:dyDescent="0.25">
      <c r="A2484">
        <v>2137336</v>
      </c>
      <c r="B2484">
        <v>1</v>
      </c>
      <c r="C2484" t="s">
        <v>80</v>
      </c>
      <c r="D2484" t="s">
        <v>90</v>
      </c>
      <c r="E2484" t="s">
        <v>131</v>
      </c>
      <c r="F2484" t="s">
        <v>7404</v>
      </c>
      <c r="G2484" t="s">
        <v>133</v>
      </c>
      <c r="H2484" t="s">
        <v>134</v>
      </c>
      <c r="I2484" t="s">
        <v>135</v>
      </c>
      <c r="J2484" t="s">
        <v>136</v>
      </c>
      <c r="K2484" t="s">
        <v>137</v>
      </c>
      <c r="L2484" t="s">
        <v>7405</v>
      </c>
      <c r="M2484" t="s">
        <v>7406</v>
      </c>
      <c r="N2484">
        <v>5.3908333329999998</v>
      </c>
      <c r="O2484">
        <v>0</v>
      </c>
      <c r="P2484">
        <v>13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13.152929729431904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13.152929729431904</v>
      </c>
    </row>
    <row r="2485" spans="1:31" x14ac:dyDescent="0.25">
      <c r="A2485">
        <v>2137691</v>
      </c>
      <c r="B2485">
        <v>1</v>
      </c>
      <c r="C2485" t="s">
        <v>81</v>
      </c>
      <c r="D2485" t="s">
        <v>115</v>
      </c>
      <c r="E2485" t="s">
        <v>174</v>
      </c>
      <c r="F2485" t="s">
        <v>7407</v>
      </c>
      <c r="G2485" t="s">
        <v>187</v>
      </c>
      <c r="H2485" t="s">
        <v>134</v>
      </c>
      <c r="I2485" t="s">
        <v>135</v>
      </c>
      <c r="J2485" t="s">
        <v>136</v>
      </c>
      <c r="K2485" t="s">
        <v>137</v>
      </c>
      <c r="L2485" t="s">
        <v>7408</v>
      </c>
      <c r="M2485" t="s">
        <v>7409</v>
      </c>
      <c r="N2485">
        <v>1.6030555550000001</v>
      </c>
      <c r="O2485">
        <v>0</v>
      </c>
      <c r="P2485">
        <v>96</v>
      </c>
      <c r="Q2485">
        <v>0</v>
      </c>
      <c r="R2485">
        <v>1</v>
      </c>
      <c r="S2485">
        <v>0</v>
      </c>
      <c r="T2485">
        <v>6</v>
      </c>
      <c r="U2485">
        <v>0</v>
      </c>
      <c r="V2485">
        <v>0</v>
      </c>
      <c r="W2485">
        <v>0</v>
      </c>
      <c r="X2485">
        <v>19.927645269609123</v>
      </c>
      <c r="Y2485">
        <v>0</v>
      </c>
      <c r="Z2485">
        <v>1.4207165984083333E-2</v>
      </c>
      <c r="AA2485">
        <v>0</v>
      </c>
      <c r="AB2485">
        <v>2.5978172400423754</v>
      </c>
      <c r="AC2485">
        <v>0</v>
      </c>
      <c r="AD2485">
        <v>0</v>
      </c>
      <c r="AE2485">
        <v>22.539669675635579</v>
      </c>
    </row>
    <row r="2486" spans="1:31" x14ac:dyDescent="0.25">
      <c r="A2486">
        <v>2137648</v>
      </c>
      <c r="B2486">
        <v>1</v>
      </c>
      <c r="C2486" t="s">
        <v>80</v>
      </c>
      <c r="D2486" t="s">
        <v>108</v>
      </c>
      <c r="E2486" t="s">
        <v>174</v>
      </c>
      <c r="F2486" t="s">
        <v>7410</v>
      </c>
      <c r="G2486" t="s">
        <v>187</v>
      </c>
      <c r="H2486" t="s">
        <v>134</v>
      </c>
      <c r="I2486" t="s">
        <v>135</v>
      </c>
      <c r="J2486" t="s">
        <v>136</v>
      </c>
      <c r="K2486" t="s">
        <v>137</v>
      </c>
      <c r="L2486" t="s">
        <v>7411</v>
      </c>
      <c r="M2486" t="s">
        <v>7412</v>
      </c>
      <c r="N2486">
        <v>0.63416666600000005</v>
      </c>
      <c r="O2486">
        <v>0</v>
      </c>
      <c r="P2486">
        <v>2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0.31570671867279998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0.31570671867279998</v>
      </c>
    </row>
    <row r="2487" spans="1:31" x14ac:dyDescent="0.25">
      <c r="A2487">
        <v>2137522</v>
      </c>
      <c r="B2487">
        <v>1</v>
      </c>
      <c r="C2487" t="s">
        <v>80</v>
      </c>
      <c r="D2487" t="s">
        <v>82</v>
      </c>
      <c r="E2487" t="s">
        <v>131</v>
      </c>
      <c r="F2487" t="s">
        <v>7413</v>
      </c>
      <c r="G2487" t="s">
        <v>231</v>
      </c>
      <c r="H2487" t="s">
        <v>134</v>
      </c>
      <c r="I2487" t="s">
        <v>135</v>
      </c>
      <c r="J2487" t="s">
        <v>136</v>
      </c>
      <c r="K2487" t="s">
        <v>137</v>
      </c>
      <c r="L2487" t="s">
        <v>7414</v>
      </c>
      <c r="M2487" t="s">
        <v>7415</v>
      </c>
      <c r="N2487">
        <v>4.8097222220000004</v>
      </c>
      <c r="O2487">
        <v>0</v>
      </c>
      <c r="P2487">
        <v>11</v>
      </c>
      <c r="Q2487">
        <v>0</v>
      </c>
      <c r="R2487">
        <v>0</v>
      </c>
      <c r="S2487">
        <v>0</v>
      </c>
      <c r="T2487">
        <v>1</v>
      </c>
      <c r="U2487">
        <v>0</v>
      </c>
      <c r="V2487">
        <v>0</v>
      </c>
      <c r="W2487">
        <v>0</v>
      </c>
      <c r="X2487">
        <v>8.8295358778426998</v>
      </c>
      <c r="Y2487">
        <v>0</v>
      </c>
      <c r="Z2487">
        <v>0</v>
      </c>
      <c r="AA2487">
        <v>0</v>
      </c>
      <c r="AB2487">
        <v>1.2565251524967751</v>
      </c>
      <c r="AC2487">
        <v>0</v>
      </c>
      <c r="AD2487">
        <v>0</v>
      </c>
      <c r="AE2487">
        <v>10.086061030339476</v>
      </c>
    </row>
    <row r="2488" spans="1:31" x14ac:dyDescent="0.25">
      <c r="A2488">
        <v>2137734</v>
      </c>
      <c r="B2488">
        <v>1</v>
      </c>
      <c r="C2488" t="s">
        <v>80</v>
      </c>
      <c r="D2488" t="s">
        <v>107</v>
      </c>
      <c r="E2488" t="s">
        <v>174</v>
      </c>
      <c r="F2488" t="s">
        <v>7416</v>
      </c>
      <c r="G2488" t="s">
        <v>384</v>
      </c>
      <c r="H2488" t="s">
        <v>134</v>
      </c>
      <c r="I2488" t="s">
        <v>135</v>
      </c>
      <c r="J2488" t="s">
        <v>136</v>
      </c>
      <c r="K2488" t="s">
        <v>137</v>
      </c>
      <c r="L2488" t="s">
        <v>7417</v>
      </c>
      <c r="M2488" t="s">
        <v>7418</v>
      </c>
      <c r="N2488">
        <v>3.1388888879999999</v>
      </c>
      <c r="O2488">
        <v>0</v>
      </c>
      <c r="P2488">
        <v>26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19.11520417729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19.11520417729</v>
      </c>
    </row>
    <row r="2489" spans="1:31" x14ac:dyDescent="0.25">
      <c r="A2489">
        <v>2137293</v>
      </c>
      <c r="B2489">
        <v>1</v>
      </c>
      <c r="C2489" t="s">
        <v>81</v>
      </c>
      <c r="D2489" t="s">
        <v>127</v>
      </c>
      <c r="E2489" t="s">
        <v>224</v>
      </c>
      <c r="F2489" t="s">
        <v>4689</v>
      </c>
      <c r="G2489" t="s">
        <v>142</v>
      </c>
      <c r="H2489" t="s">
        <v>143</v>
      </c>
      <c r="I2489" t="s">
        <v>135</v>
      </c>
      <c r="J2489" t="s">
        <v>136</v>
      </c>
      <c r="K2489" t="s">
        <v>137</v>
      </c>
      <c r="L2489" t="s">
        <v>7419</v>
      </c>
      <c r="M2489" t="s">
        <v>7420</v>
      </c>
      <c r="N2489">
        <v>0.25002111100000002</v>
      </c>
      <c r="O2489">
        <v>5</v>
      </c>
      <c r="P2489">
        <v>127</v>
      </c>
      <c r="Q2489">
        <v>190</v>
      </c>
      <c r="R2489">
        <v>164</v>
      </c>
      <c r="S2489">
        <v>6</v>
      </c>
      <c r="T2489">
        <v>21</v>
      </c>
      <c r="U2489">
        <v>0</v>
      </c>
      <c r="V2489">
        <v>0</v>
      </c>
      <c r="W2489">
        <v>0.30120464562825006</v>
      </c>
      <c r="X2489">
        <v>6.0240692197668029</v>
      </c>
      <c r="Y2489">
        <v>17.271840349084691</v>
      </c>
      <c r="Z2489">
        <v>26.089022906695735</v>
      </c>
      <c r="AA2489">
        <v>0.38152829089980006</v>
      </c>
      <c r="AB2489">
        <v>1.8752412585548248</v>
      </c>
      <c r="AC2489">
        <v>0</v>
      </c>
      <c r="AD2489">
        <v>0</v>
      </c>
      <c r="AE2489">
        <v>51.942906670630101</v>
      </c>
    </row>
    <row r="2490" spans="1:31" x14ac:dyDescent="0.25">
      <c r="A2490">
        <v>2137542</v>
      </c>
      <c r="B2490">
        <v>1</v>
      </c>
      <c r="C2490" t="s">
        <v>80</v>
      </c>
      <c r="D2490" t="s">
        <v>94</v>
      </c>
      <c r="E2490" t="s">
        <v>146</v>
      </c>
      <c r="F2490" t="s">
        <v>7421</v>
      </c>
      <c r="G2490" t="s">
        <v>167</v>
      </c>
      <c r="H2490" t="s">
        <v>143</v>
      </c>
      <c r="I2490" t="s">
        <v>135</v>
      </c>
      <c r="J2490" t="s">
        <v>136</v>
      </c>
      <c r="K2490" t="s">
        <v>137</v>
      </c>
      <c r="L2490" t="s">
        <v>7422</v>
      </c>
      <c r="M2490" t="s">
        <v>7423</v>
      </c>
      <c r="N2490">
        <v>3.628333333</v>
      </c>
      <c r="O2490">
        <v>0</v>
      </c>
      <c r="P2490">
        <v>126</v>
      </c>
      <c r="Q2490">
        <v>0</v>
      </c>
      <c r="R2490">
        <v>0</v>
      </c>
      <c r="S2490">
        <v>1</v>
      </c>
      <c r="T2490">
        <v>42</v>
      </c>
      <c r="U2490">
        <v>0</v>
      </c>
      <c r="V2490">
        <v>0</v>
      </c>
      <c r="W2490">
        <v>0</v>
      </c>
      <c r="X2490">
        <v>92.023650814440245</v>
      </c>
      <c r="Y2490">
        <v>0</v>
      </c>
      <c r="Z2490">
        <v>0</v>
      </c>
      <c r="AA2490">
        <v>50.775504300646872</v>
      </c>
      <c r="AB2490">
        <v>21.236872158899367</v>
      </c>
      <c r="AC2490">
        <v>0</v>
      </c>
      <c r="AD2490">
        <v>0</v>
      </c>
      <c r="AE2490">
        <v>164.03602727398646</v>
      </c>
    </row>
    <row r="2491" spans="1:31" x14ac:dyDescent="0.25">
      <c r="A2491">
        <v>2137379</v>
      </c>
      <c r="B2491">
        <v>1</v>
      </c>
      <c r="C2491" t="s">
        <v>80</v>
      </c>
      <c r="D2491" t="s">
        <v>84</v>
      </c>
      <c r="E2491" t="s">
        <v>131</v>
      </c>
      <c r="F2491" t="s">
        <v>7424</v>
      </c>
      <c r="G2491" t="s">
        <v>152</v>
      </c>
      <c r="H2491" t="s">
        <v>134</v>
      </c>
      <c r="I2491" t="s">
        <v>135</v>
      </c>
      <c r="J2491" t="s">
        <v>136</v>
      </c>
      <c r="K2491" t="s">
        <v>137</v>
      </c>
      <c r="L2491" t="s">
        <v>7425</v>
      </c>
      <c r="M2491" t="s">
        <v>7426</v>
      </c>
      <c r="N2491">
        <v>5.0530555550000003</v>
      </c>
      <c r="O2491">
        <v>0</v>
      </c>
      <c r="P2491">
        <v>3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4.9611549167176499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4.9611549167176499</v>
      </c>
    </row>
    <row r="2492" spans="1:31" x14ac:dyDescent="0.25">
      <c r="A2492">
        <v>2137485</v>
      </c>
      <c r="B2492">
        <v>1</v>
      </c>
      <c r="C2492" t="s">
        <v>80</v>
      </c>
      <c r="D2492" t="s">
        <v>101</v>
      </c>
      <c r="E2492" t="s">
        <v>146</v>
      </c>
      <c r="F2492" t="s">
        <v>7427</v>
      </c>
      <c r="G2492" t="s">
        <v>167</v>
      </c>
      <c r="H2492" t="s">
        <v>143</v>
      </c>
      <c r="I2492" t="s">
        <v>135</v>
      </c>
      <c r="J2492" t="s">
        <v>136</v>
      </c>
      <c r="K2492" t="s">
        <v>137</v>
      </c>
      <c r="L2492" t="s">
        <v>7428</v>
      </c>
      <c r="M2492" t="s">
        <v>7429</v>
      </c>
      <c r="N2492">
        <v>2.4247222220000002</v>
      </c>
      <c r="O2492">
        <v>0</v>
      </c>
      <c r="P2492">
        <v>29</v>
      </c>
      <c r="Q2492">
        <v>0</v>
      </c>
      <c r="R2492">
        <v>0</v>
      </c>
      <c r="S2492">
        <v>0</v>
      </c>
      <c r="T2492">
        <v>4</v>
      </c>
      <c r="U2492">
        <v>0</v>
      </c>
      <c r="V2492">
        <v>0</v>
      </c>
      <c r="W2492">
        <v>0</v>
      </c>
      <c r="X2492">
        <v>12.469175651643964</v>
      </c>
      <c r="Y2492">
        <v>0</v>
      </c>
      <c r="Z2492">
        <v>0</v>
      </c>
      <c r="AA2492">
        <v>0</v>
      </c>
      <c r="AB2492">
        <v>2.4003176215895499</v>
      </c>
      <c r="AC2492">
        <v>0</v>
      </c>
      <c r="AD2492">
        <v>0</v>
      </c>
      <c r="AE2492">
        <v>14.869493273233513</v>
      </c>
    </row>
    <row r="2493" spans="1:31" x14ac:dyDescent="0.25">
      <c r="A2493">
        <v>2137348</v>
      </c>
      <c r="B2493">
        <v>1</v>
      </c>
      <c r="C2493" t="s">
        <v>81</v>
      </c>
      <c r="D2493" t="s">
        <v>115</v>
      </c>
      <c r="E2493" t="s">
        <v>140</v>
      </c>
      <c r="F2493" t="s">
        <v>1580</v>
      </c>
      <c r="G2493" t="s">
        <v>142</v>
      </c>
      <c r="H2493" t="s">
        <v>143</v>
      </c>
      <c r="I2493" t="s">
        <v>148</v>
      </c>
      <c r="J2493" t="s">
        <v>136</v>
      </c>
      <c r="K2493" t="s">
        <v>137</v>
      </c>
      <c r="L2493" t="s">
        <v>7430</v>
      </c>
      <c r="M2493" t="s">
        <v>7431</v>
      </c>
      <c r="N2493">
        <v>1.1111111E-2</v>
      </c>
      <c r="O2493">
        <v>0</v>
      </c>
      <c r="P2493">
        <v>555</v>
      </c>
      <c r="Q2493">
        <v>14</v>
      </c>
      <c r="R2493">
        <v>187</v>
      </c>
      <c r="S2493">
        <v>1</v>
      </c>
      <c r="T2493">
        <v>29</v>
      </c>
      <c r="U2493">
        <v>1</v>
      </c>
      <c r="V2493">
        <v>0</v>
      </c>
      <c r="W2493">
        <v>0</v>
      </c>
      <c r="X2493">
        <v>0.73604511387733318</v>
      </c>
      <c r="Y2493">
        <v>0.489702222548</v>
      </c>
      <c r="Z2493">
        <v>0.38458034779666672</v>
      </c>
      <c r="AA2493">
        <v>7.0984505400000005E-3</v>
      </c>
      <c r="AB2493">
        <v>0.13777287064933333</v>
      </c>
      <c r="AC2493">
        <v>0.30205180979200003</v>
      </c>
      <c r="AD2493">
        <v>0</v>
      </c>
      <c r="AE2493">
        <v>2.0572508152033331</v>
      </c>
    </row>
    <row r="2494" spans="1:31" x14ac:dyDescent="0.25">
      <c r="A2494">
        <v>2137471</v>
      </c>
      <c r="B2494">
        <v>1</v>
      </c>
      <c r="C2494" t="s">
        <v>80</v>
      </c>
      <c r="D2494" t="s">
        <v>101</v>
      </c>
      <c r="E2494" t="s">
        <v>131</v>
      </c>
      <c r="F2494" t="s">
        <v>7432</v>
      </c>
      <c r="G2494" t="s">
        <v>171</v>
      </c>
      <c r="H2494" t="s">
        <v>134</v>
      </c>
      <c r="I2494" t="s">
        <v>135</v>
      </c>
      <c r="J2494" t="s">
        <v>136</v>
      </c>
      <c r="K2494" t="s">
        <v>137</v>
      </c>
      <c r="L2494" t="s">
        <v>7433</v>
      </c>
      <c r="M2494" t="s">
        <v>7434</v>
      </c>
      <c r="N2494">
        <v>5.4258333329999999</v>
      </c>
      <c r="O2494">
        <v>0</v>
      </c>
      <c r="P2494">
        <v>9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11.9130264516276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11.9130264516276</v>
      </c>
    </row>
    <row r="2495" spans="1:31" x14ac:dyDescent="0.25">
      <c r="A2495">
        <v>2137448</v>
      </c>
      <c r="B2495">
        <v>1</v>
      </c>
      <c r="C2495" t="s">
        <v>80</v>
      </c>
      <c r="D2495" t="s">
        <v>85</v>
      </c>
      <c r="E2495" t="s">
        <v>224</v>
      </c>
      <c r="F2495" t="s">
        <v>7435</v>
      </c>
      <c r="G2495" t="s">
        <v>300</v>
      </c>
      <c r="H2495" t="s">
        <v>143</v>
      </c>
      <c r="I2495" t="s">
        <v>135</v>
      </c>
      <c r="J2495" t="s">
        <v>3</v>
      </c>
      <c r="K2495" t="s">
        <v>137</v>
      </c>
      <c r="L2495" t="s">
        <v>7436</v>
      </c>
      <c r="M2495" t="s">
        <v>7437</v>
      </c>
      <c r="N2495">
        <v>1.6613888880000001</v>
      </c>
      <c r="O2495">
        <v>0</v>
      </c>
      <c r="P2495">
        <v>1436</v>
      </c>
      <c r="Q2495">
        <v>0</v>
      </c>
      <c r="R2495">
        <v>0</v>
      </c>
      <c r="S2495">
        <v>2</v>
      </c>
      <c r="T2495">
        <v>214</v>
      </c>
      <c r="U2495">
        <v>0</v>
      </c>
      <c r="V2495">
        <v>0</v>
      </c>
      <c r="W2495">
        <v>0</v>
      </c>
      <c r="X2495">
        <v>673.66089490502316</v>
      </c>
      <c r="Y2495">
        <v>0</v>
      </c>
      <c r="Z2495">
        <v>0</v>
      </c>
      <c r="AA2495">
        <v>1764.176076095521</v>
      </c>
      <c r="AB2495">
        <v>353.7259313478263</v>
      </c>
      <c r="AC2495">
        <v>0</v>
      </c>
      <c r="AD2495">
        <v>0</v>
      </c>
      <c r="AE2495">
        <v>2791.5629023483702</v>
      </c>
    </row>
    <row r="2496" spans="1:31" x14ac:dyDescent="0.25">
      <c r="A2496">
        <v>2137325</v>
      </c>
      <c r="B2496">
        <v>1</v>
      </c>
      <c r="C2496" t="s">
        <v>81</v>
      </c>
      <c r="D2496" t="s">
        <v>118</v>
      </c>
      <c r="E2496" t="s">
        <v>196</v>
      </c>
      <c r="F2496" t="s">
        <v>7438</v>
      </c>
      <c r="G2496" t="s">
        <v>142</v>
      </c>
      <c r="H2496" t="s">
        <v>143</v>
      </c>
      <c r="I2496" t="s">
        <v>135</v>
      </c>
      <c r="J2496" t="s">
        <v>136</v>
      </c>
      <c r="K2496" t="s">
        <v>137</v>
      </c>
      <c r="L2496" t="s">
        <v>7439</v>
      </c>
      <c r="M2496" t="s">
        <v>7440</v>
      </c>
      <c r="N2496">
        <v>3.1627777770000001</v>
      </c>
      <c r="O2496">
        <v>0</v>
      </c>
      <c r="P2496">
        <v>0</v>
      </c>
      <c r="Q2496">
        <v>2</v>
      </c>
      <c r="R2496">
        <v>43</v>
      </c>
      <c r="S2496">
        <v>1</v>
      </c>
      <c r="T2496">
        <v>2</v>
      </c>
      <c r="U2496">
        <v>0</v>
      </c>
      <c r="V2496">
        <v>0</v>
      </c>
      <c r="W2496">
        <v>0</v>
      </c>
      <c r="X2496">
        <v>0</v>
      </c>
      <c r="Y2496">
        <v>37.937988010519213</v>
      </c>
      <c r="Z2496">
        <v>36.519188831174176</v>
      </c>
      <c r="AA2496">
        <v>14.316792634814517</v>
      </c>
      <c r="AB2496">
        <v>2.3565358452000001E-3</v>
      </c>
      <c r="AC2496">
        <v>0</v>
      </c>
      <c r="AD2496">
        <v>0</v>
      </c>
      <c r="AE2496">
        <v>88.776326012353096</v>
      </c>
    </row>
    <row r="2497" spans="1:31" x14ac:dyDescent="0.25">
      <c r="A2497">
        <v>2137365</v>
      </c>
      <c r="B2497">
        <v>1</v>
      </c>
      <c r="C2497" t="s">
        <v>80</v>
      </c>
      <c r="D2497" t="s">
        <v>107</v>
      </c>
      <c r="E2497" t="s">
        <v>174</v>
      </c>
      <c r="F2497" t="s">
        <v>7441</v>
      </c>
      <c r="G2497" t="s">
        <v>187</v>
      </c>
      <c r="H2497" t="s">
        <v>134</v>
      </c>
      <c r="I2497" t="s">
        <v>135</v>
      </c>
      <c r="J2497" t="s">
        <v>136</v>
      </c>
      <c r="K2497" t="s">
        <v>137</v>
      </c>
      <c r="L2497" t="s">
        <v>7442</v>
      </c>
      <c r="M2497" t="s">
        <v>7443</v>
      </c>
      <c r="N2497">
        <v>1.5663888880000001</v>
      </c>
      <c r="O2497">
        <v>0</v>
      </c>
      <c r="P2497">
        <v>5</v>
      </c>
      <c r="Q2497">
        <v>0</v>
      </c>
      <c r="R2497">
        <v>1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1.8089096850430169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1.8089096850430169</v>
      </c>
    </row>
    <row r="2498" spans="1:31" x14ac:dyDescent="0.25">
      <c r="A2498">
        <v>2137262</v>
      </c>
      <c r="B2498">
        <v>1</v>
      </c>
      <c r="C2498" t="s">
        <v>81</v>
      </c>
      <c r="D2498" t="s">
        <v>128</v>
      </c>
      <c r="E2498" t="s">
        <v>131</v>
      </c>
      <c r="F2498" t="s">
        <v>815</v>
      </c>
      <c r="G2498" t="s">
        <v>439</v>
      </c>
      <c r="H2498" t="s">
        <v>134</v>
      </c>
      <c r="I2498" t="s">
        <v>135</v>
      </c>
      <c r="J2498" t="s">
        <v>136</v>
      </c>
      <c r="K2498" t="s">
        <v>137</v>
      </c>
      <c r="L2498" t="s">
        <v>7444</v>
      </c>
      <c r="M2498" t="s">
        <v>7445</v>
      </c>
      <c r="N2498">
        <v>0.97666666599999996</v>
      </c>
      <c r="O2498">
        <v>0</v>
      </c>
      <c r="P2498">
        <v>17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2.5773621610783337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2.5773621610783337</v>
      </c>
    </row>
    <row r="2499" spans="1:31" x14ac:dyDescent="0.25">
      <c r="A2499">
        <v>2137511</v>
      </c>
      <c r="B2499">
        <v>1</v>
      </c>
      <c r="C2499" t="s">
        <v>81</v>
      </c>
      <c r="D2499" t="s">
        <v>127</v>
      </c>
      <c r="E2499" t="s">
        <v>174</v>
      </c>
      <c r="F2499" t="s">
        <v>7446</v>
      </c>
      <c r="G2499" t="s">
        <v>384</v>
      </c>
      <c r="H2499" t="s">
        <v>134</v>
      </c>
      <c r="I2499" t="s">
        <v>135</v>
      </c>
      <c r="J2499" t="s">
        <v>136</v>
      </c>
      <c r="K2499" t="s">
        <v>137</v>
      </c>
      <c r="L2499" t="s">
        <v>7447</v>
      </c>
      <c r="M2499" t="s">
        <v>7448</v>
      </c>
      <c r="N2499">
        <v>3.7608333329999999</v>
      </c>
      <c r="O2499">
        <v>0</v>
      </c>
      <c r="P2499">
        <v>13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11.593803373355215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11.593803373355215</v>
      </c>
    </row>
    <row r="2500" spans="1:31" x14ac:dyDescent="0.25">
      <c r="A2500">
        <v>2137411</v>
      </c>
      <c r="B2500">
        <v>1</v>
      </c>
      <c r="C2500" t="s">
        <v>80</v>
      </c>
      <c r="D2500" t="s">
        <v>104</v>
      </c>
      <c r="E2500" t="s">
        <v>161</v>
      </c>
      <c r="F2500" t="s">
        <v>7449</v>
      </c>
      <c r="G2500" t="s">
        <v>538</v>
      </c>
      <c r="H2500" t="s">
        <v>134</v>
      </c>
      <c r="I2500" t="s">
        <v>135</v>
      </c>
      <c r="J2500" t="s">
        <v>136</v>
      </c>
      <c r="K2500" t="s">
        <v>236</v>
      </c>
      <c r="L2500" t="s">
        <v>7450</v>
      </c>
      <c r="M2500" t="s">
        <v>7451</v>
      </c>
      <c r="N2500">
        <v>1.751333333</v>
      </c>
      <c r="O2500">
        <v>0</v>
      </c>
      <c r="P2500">
        <v>184</v>
      </c>
      <c r="Q2500">
        <v>0</v>
      </c>
      <c r="R2500">
        <v>2</v>
      </c>
      <c r="S2500">
        <v>0</v>
      </c>
      <c r="T2500">
        <v>30</v>
      </c>
      <c r="U2500">
        <v>0</v>
      </c>
      <c r="V2500">
        <v>0</v>
      </c>
      <c r="W2500">
        <v>0</v>
      </c>
      <c r="X2500">
        <v>77.713527585069372</v>
      </c>
      <c r="Y2500">
        <v>0</v>
      </c>
      <c r="Z2500">
        <v>5.4136815665400004E-2</v>
      </c>
      <c r="AA2500">
        <v>0</v>
      </c>
      <c r="AB2500">
        <v>54.438856184752794</v>
      </c>
      <c r="AC2500">
        <v>0</v>
      </c>
      <c r="AD2500">
        <v>0</v>
      </c>
      <c r="AE2500">
        <v>132.20652058548757</v>
      </c>
    </row>
    <row r="2501" spans="1:31" x14ac:dyDescent="0.25">
      <c r="A2501">
        <v>2137431</v>
      </c>
      <c r="B2501">
        <v>1</v>
      </c>
      <c r="C2501" t="s">
        <v>81</v>
      </c>
      <c r="D2501" t="s">
        <v>120</v>
      </c>
      <c r="E2501" t="s">
        <v>196</v>
      </c>
      <c r="F2501" t="s">
        <v>7452</v>
      </c>
      <c r="G2501" t="s">
        <v>235</v>
      </c>
      <c r="H2501" t="s">
        <v>143</v>
      </c>
      <c r="I2501" t="s">
        <v>135</v>
      </c>
      <c r="J2501" t="s">
        <v>136</v>
      </c>
      <c r="K2501" t="s">
        <v>236</v>
      </c>
      <c r="L2501" t="s">
        <v>7453</v>
      </c>
      <c r="M2501" t="s">
        <v>7454</v>
      </c>
      <c r="N2501">
        <v>0.86554249999999999</v>
      </c>
      <c r="O2501">
        <v>0</v>
      </c>
      <c r="P2501">
        <v>428</v>
      </c>
      <c r="Q2501">
        <v>0</v>
      </c>
      <c r="R2501">
        <v>13</v>
      </c>
      <c r="S2501">
        <v>1</v>
      </c>
      <c r="T2501">
        <v>18</v>
      </c>
      <c r="U2501">
        <v>0</v>
      </c>
      <c r="V2501">
        <v>0</v>
      </c>
      <c r="W2501">
        <v>0</v>
      </c>
      <c r="X2501">
        <v>76.461549424808268</v>
      </c>
      <c r="Y2501">
        <v>0</v>
      </c>
      <c r="Z2501">
        <v>1.9309396734638917</v>
      </c>
      <c r="AA2501">
        <v>19.171789379546667</v>
      </c>
      <c r="AB2501">
        <v>4.5815157021443165</v>
      </c>
      <c r="AC2501">
        <v>0</v>
      </c>
      <c r="AD2501">
        <v>0</v>
      </c>
      <c r="AE2501">
        <v>102.14579417996315</v>
      </c>
    </row>
    <row r="2502" spans="1:31" x14ac:dyDescent="0.25">
      <c r="A2502">
        <v>2137408</v>
      </c>
      <c r="B2502">
        <v>1</v>
      </c>
      <c r="C2502" t="s">
        <v>80</v>
      </c>
      <c r="D2502" t="s">
        <v>93</v>
      </c>
      <c r="E2502" t="s">
        <v>131</v>
      </c>
      <c r="F2502" t="s">
        <v>7455</v>
      </c>
      <c r="G2502" t="s">
        <v>152</v>
      </c>
      <c r="H2502" t="s">
        <v>134</v>
      </c>
      <c r="I2502" t="s">
        <v>135</v>
      </c>
      <c r="J2502" t="s">
        <v>136</v>
      </c>
      <c r="K2502" t="s">
        <v>137</v>
      </c>
      <c r="L2502" t="s">
        <v>7456</v>
      </c>
      <c r="M2502" t="s">
        <v>7457</v>
      </c>
      <c r="N2502">
        <v>4.7058333330000002</v>
      </c>
      <c r="O2502">
        <v>0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2.9095876136060004</v>
      </c>
      <c r="AA2502">
        <v>0</v>
      </c>
      <c r="AB2502">
        <v>0</v>
      </c>
      <c r="AC2502">
        <v>0</v>
      </c>
      <c r="AD2502">
        <v>0</v>
      </c>
      <c r="AE2502">
        <v>2.9095876136060004</v>
      </c>
    </row>
    <row r="2503" spans="1:31" x14ac:dyDescent="0.25">
      <c r="A2503">
        <v>2137574</v>
      </c>
      <c r="B2503">
        <v>1</v>
      </c>
      <c r="C2503" t="s">
        <v>80</v>
      </c>
      <c r="D2503" t="s">
        <v>92</v>
      </c>
      <c r="E2503" t="s">
        <v>174</v>
      </c>
      <c r="F2503" t="s">
        <v>6281</v>
      </c>
      <c r="G2503" t="s">
        <v>384</v>
      </c>
      <c r="H2503" t="s">
        <v>134</v>
      </c>
      <c r="I2503" t="s">
        <v>135</v>
      </c>
      <c r="J2503" t="s">
        <v>136</v>
      </c>
      <c r="K2503" t="s">
        <v>137</v>
      </c>
      <c r="L2503" t="s">
        <v>7458</v>
      </c>
      <c r="M2503" t="s">
        <v>7459</v>
      </c>
      <c r="N2503">
        <v>0.891666666</v>
      </c>
      <c r="O2503">
        <v>0</v>
      </c>
      <c r="P2503">
        <v>8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0.99573251713250011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0.99573251713250011</v>
      </c>
    </row>
    <row r="2504" spans="1:31" x14ac:dyDescent="0.25">
      <c r="A2504">
        <v>2137551</v>
      </c>
      <c r="B2504">
        <v>1</v>
      </c>
      <c r="C2504" t="s">
        <v>81</v>
      </c>
      <c r="D2504" t="s">
        <v>120</v>
      </c>
      <c r="E2504" t="s">
        <v>196</v>
      </c>
      <c r="F2504" t="s">
        <v>7460</v>
      </c>
      <c r="G2504" t="s">
        <v>235</v>
      </c>
      <c r="H2504" t="s">
        <v>143</v>
      </c>
      <c r="I2504" t="s">
        <v>135</v>
      </c>
      <c r="J2504" t="s">
        <v>136</v>
      </c>
      <c r="K2504" t="s">
        <v>236</v>
      </c>
      <c r="L2504" t="s">
        <v>7461</v>
      </c>
      <c r="M2504" t="s">
        <v>7462</v>
      </c>
      <c r="N2504">
        <v>0.39457388799999998</v>
      </c>
      <c r="O2504">
        <v>0</v>
      </c>
      <c r="P2504">
        <v>473</v>
      </c>
      <c r="Q2504">
        <v>23</v>
      </c>
      <c r="R2504">
        <v>43</v>
      </c>
      <c r="S2504">
        <v>3</v>
      </c>
      <c r="T2504">
        <v>24</v>
      </c>
      <c r="U2504">
        <v>0</v>
      </c>
      <c r="V2504">
        <v>0</v>
      </c>
      <c r="W2504">
        <v>0</v>
      </c>
      <c r="X2504">
        <v>49.478713845578689</v>
      </c>
      <c r="Y2504">
        <v>23.759610387194734</v>
      </c>
      <c r="Z2504">
        <v>6.1250916634403234</v>
      </c>
      <c r="AA2504">
        <v>10.0279740585234</v>
      </c>
      <c r="AB2504">
        <v>4.5968359782544503</v>
      </c>
      <c r="AC2504">
        <v>0</v>
      </c>
      <c r="AD2504">
        <v>0</v>
      </c>
      <c r="AE2504">
        <v>93.988225932991597</v>
      </c>
    </row>
    <row r="2505" spans="1:31" x14ac:dyDescent="0.25">
      <c r="A2505">
        <v>2137594</v>
      </c>
      <c r="B2505">
        <v>1</v>
      </c>
      <c r="C2505" t="s">
        <v>80</v>
      </c>
      <c r="D2505" t="s">
        <v>82</v>
      </c>
      <c r="E2505" t="s">
        <v>131</v>
      </c>
      <c r="F2505" t="s">
        <v>7463</v>
      </c>
      <c r="G2505" t="s">
        <v>171</v>
      </c>
      <c r="H2505" t="s">
        <v>134</v>
      </c>
      <c r="I2505" t="s">
        <v>135</v>
      </c>
      <c r="J2505" t="s">
        <v>136</v>
      </c>
      <c r="K2505" t="s">
        <v>137</v>
      </c>
      <c r="L2505" t="s">
        <v>7464</v>
      </c>
      <c r="M2505" t="s">
        <v>7465</v>
      </c>
      <c r="N2505">
        <v>0.92166666600000002</v>
      </c>
      <c r="O2505">
        <v>0</v>
      </c>
      <c r="P2505">
        <v>1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0.27674663620274997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0.27674663620274997</v>
      </c>
    </row>
    <row r="2506" spans="1:31" x14ac:dyDescent="0.25">
      <c r="A2506">
        <v>2137451</v>
      </c>
      <c r="B2506">
        <v>1</v>
      </c>
      <c r="C2506" t="s">
        <v>80</v>
      </c>
      <c r="D2506" t="s">
        <v>105</v>
      </c>
      <c r="E2506" t="s">
        <v>224</v>
      </c>
      <c r="F2506" t="s">
        <v>7466</v>
      </c>
      <c r="G2506" t="s">
        <v>142</v>
      </c>
      <c r="H2506" t="s">
        <v>143</v>
      </c>
      <c r="I2506" t="s">
        <v>135</v>
      </c>
      <c r="J2506" t="s">
        <v>136</v>
      </c>
      <c r="K2506" t="s">
        <v>137</v>
      </c>
      <c r="L2506" t="s">
        <v>7467</v>
      </c>
      <c r="M2506" t="s">
        <v>7468</v>
      </c>
      <c r="N2506">
        <v>0.123611111</v>
      </c>
      <c r="O2506">
        <v>4</v>
      </c>
      <c r="P2506">
        <v>2435</v>
      </c>
      <c r="Q2506">
        <v>6</v>
      </c>
      <c r="R2506">
        <v>4</v>
      </c>
      <c r="S2506">
        <v>33</v>
      </c>
      <c r="T2506">
        <v>296</v>
      </c>
      <c r="U2506">
        <v>20</v>
      </c>
      <c r="V2506">
        <v>33</v>
      </c>
      <c r="W2506">
        <v>1.7844363449525</v>
      </c>
      <c r="X2506">
        <v>87.636885774023909</v>
      </c>
      <c r="Y2506">
        <v>0.44337110717161121</v>
      </c>
      <c r="Z2506">
        <v>1.8926040423843753</v>
      </c>
      <c r="AA2506">
        <v>39.172923851201269</v>
      </c>
      <c r="AB2506">
        <v>72.810345946062611</v>
      </c>
      <c r="AC2506">
        <v>286.52454782858086</v>
      </c>
      <c r="AD2506">
        <v>133.12925213691182</v>
      </c>
      <c r="AE2506">
        <v>623.39436703128899</v>
      </c>
    </row>
    <row r="2507" spans="1:31" x14ac:dyDescent="0.25">
      <c r="A2507">
        <v>2137717</v>
      </c>
      <c r="B2507">
        <v>1</v>
      </c>
      <c r="C2507" t="s">
        <v>80</v>
      </c>
      <c r="D2507" t="s">
        <v>101</v>
      </c>
      <c r="E2507" t="s">
        <v>196</v>
      </c>
      <c r="F2507" t="s">
        <v>7469</v>
      </c>
      <c r="G2507" t="s">
        <v>142</v>
      </c>
      <c r="H2507" t="s">
        <v>143</v>
      </c>
      <c r="I2507" t="s">
        <v>135</v>
      </c>
      <c r="J2507" t="s">
        <v>136</v>
      </c>
      <c r="K2507" t="s">
        <v>137</v>
      </c>
      <c r="L2507" t="s">
        <v>7470</v>
      </c>
      <c r="M2507" t="s">
        <v>7471</v>
      </c>
      <c r="N2507">
        <v>1.1463888879999999</v>
      </c>
      <c r="O2507">
        <v>13</v>
      </c>
      <c r="P2507">
        <v>2962</v>
      </c>
      <c r="Q2507">
        <v>10</v>
      </c>
      <c r="R2507">
        <v>95</v>
      </c>
      <c r="S2507">
        <v>25</v>
      </c>
      <c r="T2507">
        <v>319</v>
      </c>
      <c r="U2507">
        <v>4</v>
      </c>
      <c r="V2507">
        <v>1</v>
      </c>
      <c r="W2507">
        <v>10.460631147834269</v>
      </c>
      <c r="X2507">
        <v>1008.1414939059971</v>
      </c>
      <c r="Y2507">
        <v>35.532736824631982</v>
      </c>
      <c r="Z2507">
        <v>20.875381353827585</v>
      </c>
      <c r="AA2507">
        <v>125.52721299553555</v>
      </c>
      <c r="AB2507">
        <v>239.50222738213276</v>
      </c>
      <c r="AC2507">
        <v>104.53767014563456</v>
      </c>
      <c r="AD2507">
        <v>0.285673559869975</v>
      </c>
      <c r="AE2507">
        <v>1544.863027315464</v>
      </c>
    </row>
    <row r="2508" spans="1:31" x14ac:dyDescent="0.25">
      <c r="A2508">
        <v>2137531</v>
      </c>
      <c r="B2508">
        <v>1</v>
      </c>
      <c r="C2508" t="s">
        <v>80</v>
      </c>
      <c r="D2508" t="s">
        <v>85</v>
      </c>
      <c r="E2508" t="s">
        <v>161</v>
      </c>
      <c r="F2508" t="s">
        <v>7472</v>
      </c>
      <c r="G2508" t="s">
        <v>300</v>
      </c>
      <c r="H2508" t="s">
        <v>134</v>
      </c>
      <c r="I2508" t="s">
        <v>135</v>
      </c>
      <c r="J2508" t="s">
        <v>3</v>
      </c>
      <c r="K2508" t="s">
        <v>137</v>
      </c>
      <c r="L2508" t="s">
        <v>7473</v>
      </c>
      <c r="M2508" t="s">
        <v>7474</v>
      </c>
      <c r="N2508">
        <v>9.9049999999999994</v>
      </c>
      <c r="O2508">
        <v>0</v>
      </c>
      <c r="P2508">
        <v>809</v>
      </c>
      <c r="Q2508">
        <v>0</v>
      </c>
      <c r="R2508">
        <v>0</v>
      </c>
      <c r="S2508">
        <v>0</v>
      </c>
      <c r="T2508">
        <v>60</v>
      </c>
      <c r="U2508">
        <v>0</v>
      </c>
      <c r="V2508">
        <v>0</v>
      </c>
      <c r="W2508">
        <v>0</v>
      </c>
      <c r="X2508">
        <v>1711.770722837231</v>
      </c>
      <c r="Y2508">
        <v>0</v>
      </c>
      <c r="Z2508">
        <v>0</v>
      </c>
      <c r="AA2508">
        <v>0</v>
      </c>
      <c r="AB2508">
        <v>338.03157889399608</v>
      </c>
      <c r="AC2508">
        <v>0</v>
      </c>
      <c r="AD2508">
        <v>0</v>
      </c>
      <c r="AE2508">
        <v>2049.8023017312271</v>
      </c>
    </row>
    <row r="2509" spans="1:31" x14ac:dyDescent="0.25">
      <c r="A2509">
        <v>2137637</v>
      </c>
      <c r="B2509">
        <v>1</v>
      </c>
      <c r="C2509" t="s">
        <v>81</v>
      </c>
      <c r="D2509" t="s">
        <v>118</v>
      </c>
      <c r="E2509" t="s">
        <v>131</v>
      </c>
      <c r="F2509" t="s">
        <v>7475</v>
      </c>
      <c r="G2509" t="s">
        <v>133</v>
      </c>
      <c r="H2509" t="s">
        <v>134</v>
      </c>
      <c r="I2509" t="s">
        <v>135</v>
      </c>
      <c r="J2509" t="s">
        <v>136</v>
      </c>
      <c r="K2509" t="s">
        <v>137</v>
      </c>
      <c r="L2509" t="s">
        <v>7476</v>
      </c>
      <c r="M2509" t="s">
        <v>7477</v>
      </c>
      <c r="N2509">
        <v>4.2858333330000002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1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4.7309848377429331</v>
      </c>
      <c r="AC2509">
        <v>0</v>
      </c>
      <c r="AD2509">
        <v>0</v>
      </c>
      <c r="AE2509">
        <v>4.7309848377429331</v>
      </c>
    </row>
    <row r="2510" spans="1:31" x14ac:dyDescent="0.25">
      <c r="A2510">
        <v>2137723</v>
      </c>
      <c r="B2510">
        <v>1</v>
      </c>
      <c r="C2510" t="s">
        <v>80</v>
      </c>
      <c r="D2510" t="s">
        <v>94</v>
      </c>
      <c r="E2510" t="s">
        <v>174</v>
      </c>
      <c r="F2510" t="s">
        <v>7478</v>
      </c>
      <c r="G2510" t="s">
        <v>187</v>
      </c>
      <c r="H2510" t="s">
        <v>134</v>
      </c>
      <c r="I2510" t="s">
        <v>135</v>
      </c>
      <c r="J2510" t="s">
        <v>136</v>
      </c>
      <c r="K2510" t="s">
        <v>137</v>
      </c>
      <c r="L2510" t="s">
        <v>7479</v>
      </c>
      <c r="M2510" t="s">
        <v>7480</v>
      </c>
      <c r="N2510">
        <v>1.136666666</v>
      </c>
      <c r="O2510">
        <v>0</v>
      </c>
      <c r="P2510">
        <v>17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5.2162112982920004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5.2162112982920004</v>
      </c>
    </row>
    <row r="2511" spans="1:31" x14ac:dyDescent="0.25">
      <c r="A2511">
        <v>2137388</v>
      </c>
      <c r="B2511">
        <v>1</v>
      </c>
      <c r="C2511" t="s">
        <v>80</v>
      </c>
      <c r="D2511" t="s">
        <v>92</v>
      </c>
      <c r="E2511" t="s">
        <v>140</v>
      </c>
      <c r="F2511" t="s">
        <v>7481</v>
      </c>
      <c r="G2511" t="s">
        <v>538</v>
      </c>
      <c r="H2511" t="s">
        <v>143</v>
      </c>
      <c r="I2511" t="s">
        <v>135</v>
      </c>
      <c r="J2511" t="s">
        <v>136</v>
      </c>
      <c r="K2511" t="s">
        <v>236</v>
      </c>
      <c r="L2511" t="s">
        <v>7482</v>
      </c>
      <c r="M2511" t="s">
        <v>7483</v>
      </c>
      <c r="N2511">
        <v>2.5802777770000001</v>
      </c>
      <c r="O2511">
        <v>0</v>
      </c>
      <c r="P2511">
        <v>825</v>
      </c>
      <c r="Q2511">
        <v>2</v>
      </c>
      <c r="R2511">
        <v>234</v>
      </c>
      <c r="S2511">
        <v>7</v>
      </c>
      <c r="T2511">
        <v>74</v>
      </c>
      <c r="U2511">
        <v>0</v>
      </c>
      <c r="V2511">
        <v>1</v>
      </c>
      <c r="W2511">
        <v>0</v>
      </c>
      <c r="X2511">
        <v>501.78427852483304</v>
      </c>
      <c r="Y2511">
        <v>1.8225344420680001</v>
      </c>
      <c r="Z2511">
        <v>133.69215965454748</v>
      </c>
      <c r="AA2511">
        <v>28.358872868300885</v>
      </c>
      <c r="AB2511">
        <v>147.7304878558551</v>
      </c>
      <c r="AC2511">
        <v>0</v>
      </c>
      <c r="AD2511">
        <v>14.221893768405376</v>
      </c>
      <c r="AE2511">
        <v>827.61022711400983</v>
      </c>
    </row>
    <row r="2512" spans="1:31" x14ac:dyDescent="0.25">
      <c r="A2512">
        <v>2137514</v>
      </c>
      <c r="B2512">
        <v>1</v>
      </c>
      <c r="C2512" t="s">
        <v>80</v>
      </c>
      <c r="D2512" t="s">
        <v>83</v>
      </c>
      <c r="E2512" t="s">
        <v>131</v>
      </c>
      <c r="F2512" t="s">
        <v>7484</v>
      </c>
      <c r="G2512" t="s">
        <v>300</v>
      </c>
      <c r="H2512" t="s">
        <v>134</v>
      </c>
      <c r="I2512" t="s">
        <v>135</v>
      </c>
      <c r="J2512" t="s">
        <v>136</v>
      </c>
      <c r="K2512" t="s">
        <v>137</v>
      </c>
      <c r="L2512" t="s">
        <v>7485</v>
      </c>
      <c r="M2512" t="s">
        <v>7486</v>
      </c>
      <c r="N2512">
        <v>2.517222222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1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0.25316057763966665</v>
      </c>
      <c r="AC2512">
        <v>0</v>
      </c>
      <c r="AD2512">
        <v>0</v>
      </c>
      <c r="AE2512">
        <v>0.25316057763966665</v>
      </c>
    </row>
    <row r="2513" spans="1:31" x14ac:dyDescent="0.25">
      <c r="A2513">
        <v>2137468</v>
      </c>
      <c r="B2513">
        <v>1</v>
      </c>
      <c r="C2513" t="s">
        <v>81</v>
      </c>
      <c r="D2513" t="s">
        <v>127</v>
      </c>
      <c r="E2513" t="s">
        <v>131</v>
      </c>
      <c r="F2513" t="s">
        <v>7487</v>
      </c>
      <c r="G2513" t="s">
        <v>133</v>
      </c>
      <c r="H2513" t="s">
        <v>134</v>
      </c>
      <c r="I2513" t="s">
        <v>135</v>
      </c>
      <c r="J2513" t="s">
        <v>136</v>
      </c>
      <c r="K2513" t="s">
        <v>137</v>
      </c>
      <c r="L2513" t="s">
        <v>7488</v>
      </c>
      <c r="M2513" t="s">
        <v>7489</v>
      </c>
      <c r="N2513">
        <v>3.1002777770000001</v>
      </c>
      <c r="O2513">
        <v>0</v>
      </c>
      <c r="P2513">
        <v>6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2.7806450124155004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2.7806450124155004</v>
      </c>
    </row>
    <row r="2514" spans="1:31" x14ac:dyDescent="0.25">
      <c r="A2514">
        <v>2137491</v>
      </c>
      <c r="B2514">
        <v>1</v>
      </c>
      <c r="C2514" t="s">
        <v>81</v>
      </c>
      <c r="D2514" t="s">
        <v>123</v>
      </c>
      <c r="E2514" t="s">
        <v>196</v>
      </c>
      <c r="F2514" t="s">
        <v>3267</v>
      </c>
      <c r="G2514" t="s">
        <v>142</v>
      </c>
      <c r="H2514" t="s">
        <v>143</v>
      </c>
      <c r="I2514" t="s">
        <v>135</v>
      </c>
      <c r="J2514" t="s">
        <v>136</v>
      </c>
      <c r="K2514" t="s">
        <v>137</v>
      </c>
      <c r="L2514" t="s">
        <v>7490</v>
      </c>
      <c r="M2514" t="s">
        <v>7491</v>
      </c>
      <c r="N2514">
        <v>0.88194444400000005</v>
      </c>
      <c r="O2514">
        <v>4</v>
      </c>
      <c r="P2514">
        <v>550</v>
      </c>
      <c r="Q2514">
        <v>310</v>
      </c>
      <c r="R2514">
        <v>375</v>
      </c>
      <c r="S2514">
        <v>29</v>
      </c>
      <c r="T2514">
        <v>72</v>
      </c>
      <c r="U2514">
        <v>1</v>
      </c>
      <c r="V2514">
        <v>0</v>
      </c>
      <c r="W2514">
        <v>9.7296220134109994</v>
      </c>
      <c r="X2514">
        <v>90.798633661107104</v>
      </c>
      <c r="Y2514">
        <v>278.2259131648043</v>
      </c>
      <c r="Z2514">
        <v>98.882882849280264</v>
      </c>
      <c r="AA2514">
        <v>63.824271997264461</v>
      </c>
      <c r="AB2514">
        <v>31.900445527010099</v>
      </c>
      <c r="AC2514">
        <v>0</v>
      </c>
      <c r="AD2514">
        <v>0</v>
      </c>
      <c r="AE2514">
        <v>573.36176921287722</v>
      </c>
    </row>
    <row r="2515" spans="1:31" x14ac:dyDescent="0.25">
      <c r="A2515">
        <v>2137445</v>
      </c>
      <c r="B2515">
        <v>1</v>
      </c>
      <c r="C2515" t="s">
        <v>80</v>
      </c>
      <c r="D2515" t="s">
        <v>110</v>
      </c>
      <c r="E2515" t="s">
        <v>140</v>
      </c>
      <c r="F2515" t="s">
        <v>7492</v>
      </c>
      <c r="G2515" t="s">
        <v>142</v>
      </c>
      <c r="H2515" t="s">
        <v>143</v>
      </c>
      <c r="I2515" t="s">
        <v>135</v>
      </c>
      <c r="J2515" t="s">
        <v>136</v>
      </c>
      <c r="K2515" t="s">
        <v>137</v>
      </c>
      <c r="L2515" t="s">
        <v>7493</v>
      </c>
      <c r="M2515" t="s">
        <v>7494</v>
      </c>
      <c r="N2515">
        <v>0.755</v>
      </c>
      <c r="O2515">
        <v>0</v>
      </c>
      <c r="P2515">
        <v>7564</v>
      </c>
      <c r="Q2515">
        <v>0</v>
      </c>
      <c r="R2515">
        <v>0</v>
      </c>
      <c r="S2515">
        <v>1</v>
      </c>
      <c r="T2515">
        <v>562</v>
      </c>
      <c r="U2515">
        <v>0</v>
      </c>
      <c r="V2515">
        <v>1</v>
      </c>
      <c r="W2515">
        <v>0</v>
      </c>
      <c r="X2515">
        <v>1670.7416243017894</v>
      </c>
      <c r="Y2515">
        <v>0</v>
      </c>
      <c r="Z2515">
        <v>0</v>
      </c>
      <c r="AA2515">
        <v>150.623648076405</v>
      </c>
      <c r="AB2515">
        <v>310.17135155639471</v>
      </c>
      <c r="AC2515">
        <v>0</v>
      </c>
      <c r="AD2515">
        <v>11.140960752285002</v>
      </c>
      <c r="AE2515">
        <v>2142.6775846868745</v>
      </c>
    </row>
    <row r="2516" spans="1:31" x14ac:dyDescent="0.25">
      <c r="A2516">
        <v>2137322</v>
      </c>
      <c r="B2516">
        <v>1</v>
      </c>
      <c r="C2516" t="s">
        <v>80</v>
      </c>
      <c r="D2516" t="s">
        <v>106</v>
      </c>
      <c r="E2516" t="s">
        <v>174</v>
      </c>
      <c r="F2516" t="s">
        <v>7495</v>
      </c>
      <c r="G2516" t="s">
        <v>374</v>
      </c>
      <c r="H2516" t="s">
        <v>134</v>
      </c>
      <c r="I2516" t="s">
        <v>135</v>
      </c>
      <c r="J2516" t="s">
        <v>136</v>
      </c>
      <c r="K2516" t="s">
        <v>137</v>
      </c>
      <c r="L2516" t="s">
        <v>7496</v>
      </c>
      <c r="M2516" t="s">
        <v>7497</v>
      </c>
      <c r="N2516">
        <v>2.4427777769999999</v>
      </c>
      <c r="O2516">
        <v>0</v>
      </c>
      <c r="P2516">
        <v>37</v>
      </c>
      <c r="Q2516">
        <v>0</v>
      </c>
      <c r="R2516">
        <v>0</v>
      </c>
      <c r="S2516">
        <v>0</v>
      </c>
      <c r="T2516">
        <v>2</v>
      </c>
      <c r="U2516">
        <v>0</v>
      </c>
      <c r="V2516">
        <v>0</v>
      </c>
      <c r="W2516">
        <v>0</v>
      </c>
      <c r="X2516">
        <v>9.6701113859795971</v>
      </c>
      <c r="Y2516">
        <v>0</v>
      </c>
      <c r="Z2516">
        <v>0</v>
      </c>
      <c r="AA2516">
        <v>0</v>
      </c>
      <c r="AB2516">
        <v>2.5604238364666668E-3</v>
      </c>
      <c r="AC2516">
        <v>0</v>
      </c>
      <c r="AD2516">
        <v>0</v>
      </c>
      <c r="AE2516">
        <v>9.6726718098160642</v>
      </c>
    </row>
    <row r="2517" spans="1:31" x14ac:dyDescent="0.25">
      <c r="A2517">
        <v>2137508</v>
      </c>
      <c r="B2517">
        <v>1</v>
      </c>
      <c r="C2517" t="s">
        <v>80</v>
      </c>
      <c r="D2517" t="s">
        <v>93</v>
      </c>
      <c r="E2517" t="s">
        <v>161</v>
      </c>
      <c r="F2517" t="s">
        <v>7498</v>
      </c>
      <c r="G2517" t="s">
        <v>458</v>
      </c>
      <c r="H2517" t="s">
        <v>134</v>
      </c>
      <c r="I2517" t="s">
        <v>135</v>
      </c>
      <c r="J2517" t="s">
        <v>136</v>
      </c>
      <c r="K2517" t="s">
        <v>137</v>
      </c>
      <c r="L2517" t="s">
        <v>7499</v>
      </c>
      <c r="M2517" t="s">
        <v>7500</v>
      </c>
      <c r="N2517">
        <v>0.51777777700000005</v>
      </c>
      <c r="O2517">
        <v>0</v>
      </c>
      <c r="P2517">
        <v>2</v>
      </c>
      <c r="Q2517">
        <v>0</v>
      </c>
      <c r="R2517">
        <v>14</v>
      </c>
      <c r="S2517">
        <v>0</v>
      </c>
      <c r="T2517">
        <v>4</v>
      </c>
      <c r="U2517">
        <v>0</v>
      </c>
      <c r="V2517">
        <v>0</v>
      </c>
      <c r="W2517">
        <v>0</v>
      </c>
      <c r="X2517">
        <v>0.29549915337319999</v>
      </c>
      <c r="Y2517">
        <v>0</v>
      </c>
      <c r="Z2517">
        <v>13.051053261069999</v>
      </c>
      <c r="AA2517">
        <v>0</v>
      </c>
      <c r="AB2517">
        <v>1.4916384600320001</v>
      </c>
      <c r="AC2517">
        <v>0</v>
      </c>
      <c r="AD2517">
        <v>0</v>
      </c>
      <c r="AE2517">
        <v>14.838190874475199</v>
      </c>
    </row>
    <row r="2518" spans="1:31" x14ac:dyDescent="0.25">
      <c r="A2518">
        <v>2137554</v>
      </c>
      <c r="B2518">
        <v>1</v>
      </c>
      <c r="C2518" t="s">
        <v>80</v>
      </c>
      <c r="D2518" t="s">
        <v>105</v>
      </c>
      <c r="E2518" t="s">
        <v>140</v>
      </c>
      <c r="F2518" t="s">
        <v>7501</v>
      </c>
      <c r="G2518" t="s">
        <v>142</v>
      </c>
      <c r="H2518" t="s">
        <v>143</v>
      </c>
      <c r="I2518" t="s">
        <v>135</v>
      </c>
      <c r="J2518" t="s">
        <v>136</v>
      </c>
      <c r="K2518" t="s">
        <v>137</v>
      </c>
      <c r="L2518" t="s">
        <v>7502</v>
      </c>
      <c r="M2518" t="s">
        <v>7503</v>
      </c>
      <c r="N2518">
        <v>0.29194444400000003</v>
      </c>
      <c r="O2518">
        <v>15</v>
      </c>
      <c r="P2518">
        <v>1695</v>
      </c>
      <c r="Q2518">
        <v>23</v>
      </c>
      <c r="R2518">
        <v>45</v>
      </c>
      <c r="S2518">
        <v>43</v>
      </c>
      <c r="T2518">
        <v>157</v>
      </c>
      <c r="U2518">
        <v>15</v>
      </c>
      <c r="V2518">
        <v>0</v>
      </c>
      <c r="W2518">
        <v>2.7007408806112001</v>
      </c>
      <c r="X2518">
        <v>153.31340533825247</v>
      </c>
      <c r="Y2518">
        <v>17.788337847504462</v>
      </c>
      <c r="Z2518">
        <v>5.2334811105492678</v>
      </c>
      <c r="AA2518">
        <v>149.65122125760439</v>
      </c>
      <c r="AB2518">
        <v>39.577127415833139</v>
      </c>
      <c r="AC2518">
        <v>1355.1887248337348</v>
      </c>
      <c r="AD2518">
        <v>0</v>
      </c>
      <c r="AE2518">
        <v>1723.4530386840897</v>
      </c>
    </row>
    <row r="2519" spans="1:31" x14ac:dyDescent="0.25">
      <c r="A2519">
        <v>2137368</v>
      </c>
      <c r="B2519">
        <v>1</v>
      </c>
      <c r="C2519" t="s">
        <v>80</v>
      </c>
      <c r="D2519" t="s">
        <v>107</v>
      </c>
      <c r="E2519" t="s">
        <v>196</v>
      </c>
      <c r="F2519" t="s">
        <v>7504</v>
      </c>
      <c r="G2519" t="s">
        <v>142</v>
      </c>
      <c r="H2519" t="s">
        <v>143</v>
      </c>
      <c r="I2519" t="s">
        <v>135</v>
      </c>
      <c r="J2519" t="s">
        <v>136</v>
      </c>
      <c r="K2519" t="s">
        <v>137</v>
      </c>
      <c r="L2519" t="s">
        <v>7505</v>
      </c>
      <c r="M2519" t="s">
        <v>7506</v>
      </c>
      <c r="N2519">
        <v>1.558611111</v>
      </c>
      <c r="O2519">
        <v>0</v>
      </c>
      <c r="P2519">
        <v>0</v>
      </c>
      <c r="Q2519">
        <v>1</v>
      </c>
      <c r="R2519">
        <v>8</v>
      </c>
      <c r="S2519">
        <v>1</v>
      </c>
      <c r="T2519">
        <v>3</v>
      </c>
      <c r="U2519">
        <v>0</v>
      </c>
      <c r="V2519">
        <v>0</v>
      </c>
      <c r="W2519">
        <v>0</v>
      </c>
      <c r="X2519">
        <v>0</v>
      </c>
      <c r="Y2519">
        <v>5.3654452562520003</v>
      </c>
      <c r="Z2519">
        <v>10.1161759919842</v>
      </c>
      <c r="AA2519">
        <v>1.9871881884856888</v>
      </c>
      <c r="AB2519">
        <v>22.040599184198474</v>
      </c>
      <c r="AC2519">
        <v>0</v>
      </c>
      <c r="AD2519">
        <v>0</v>
      </c>
      <c r="AE2519">
        <v>39.509408620920361</v>
      </c>
    </row>
    <row r="2520" spans="1:31" x14ac:dyDescent="0.25">
      <c r="A2520">
        <v>2137362</v>
      </c>
      <c r="B2520">
        <v>1</v>
      </c>
      <c r="C2520" t="s">
        <v>81</v>
      </c>
      <c r="D2520" t="s">
        <v>121</v>
      </c>
      <c r="E2520" t="s">
        <v>196</v>
      </c>
      <c r="F2520" t="s">
        <v>7507</v>
      </c>
      <c r="G2520" t="s">
        <v>235</v>
      </c>
      <c r="H2520" t="s">
        <v>143</v>
      </c>
      <c r="I2520" t="s">
        <v>135</v>
      </c>
      <c r="J2520" t="s">
        <v>136</v>
      </c>
      <c r="K2520" t="s">
        <v>236</v>
      </c>
      <c r="L2520" t="s">
        <v>7508</v>
      </c>
      <c r="M2520" t="s">
        <v>7509</v>
      </c>
      <c r="N2520">
        <v>7.3108333329999997</v>
      </c>
      <c r="O2520">
        <v>0</v>
      </c>
      <c r="P2520">
        <v>442</v>
      </c>
      <c r="Q2520">
        <v>0</v>
      </c>
      <c r="R2520">
        <v>0</v>
      </c>
      <c r="S2520">
        <v>1</v>
      </c>
      <c r="T2520">
        <v>24</v>
      </c>
      <c r="U2520">
        <v>0</v>
      </c>
      <c r="V2520">
        <v>0</v>
      </c>
      <c r="W2520">
        <v>0</v>
      </c>
      <c r="X2520">
        <v>311.36871314641684</v>
      </c>
      <c r="Y2520">
        <v>0</v>
      </c>
      <c r="Z2520">
        <v>0</v>
      </c>
      <c r="AA2520">
        <v>2.9615773700400001</v>
      </c>
      <c r="AB2520">
        <v>23.202494997206969</v>
      </c>
      <c r="AC2520">
        <v>0</v>
      </c>
      <c r="AD2520">
        <v>0</v>
      </c>
      <c r="AE2520">
        <v>337.53278551366384</v>
      </c>
    </row>
    <row r="2521" spans="1:31" x14ac:dyDescent="0.25">
      <c r="A2521">
        <v>2137265</v>
      </c>
      <c r="B2521">
        <v>1</v>
      </c>
      <c r="C2521" t="s">
        <v>80</v>
      </c>
      <c r="D2521" t="s">
        <v>84</v>
      </c>
      <c r="E2521" t="s">
        <v>131</v>
      </c>
      <c r="F2521" t="s">
        <v>7510</v>
      </c>
      <c r="G2521" t="s">
        <v>231</v>
      </c>
      <c r="H2521" t="s">
        <v>134</v>
      </c>
      <c r="I2521" t="s">
        <v>135</v>
      </c>
      <c r="J2521" t="s">
        <v>136</v>
      </c>
      <c r="K2521" t="s">
        <v>137</v>
      </c>
      <c r="L2521" t="s">
        <v>7511</v>
      </c>
      <c r="M2521" t="s">
        <v>7512</v>
      </c>
      <c r="N2521">
        <v>3.0722222220000002</v>
      </c>
      <c r="O2521">
        <v>0</v>
      </c>
      <c r="P2521">
        <v>1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0.6437488505615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0.6437488505615</v>
      </c>
    </row>
    <row r="2522" spans="1:31" x14ac:dyDescent="0.25">
      <c r="A2522">
        <v>2137740</v>
      </c>
      <c r="B2522">
        <v>1</v>
      </c>
      <c r="C2522" t="s">
        <v>81</v>
      </c>
      <c r="D2522" t="s">
        <v>122</v>
      </c>
      <c r="E2522" t="s">
        <v>161</v>
      </c>
      <c r="F2522" t="s">
        <v>7513</v>
      </c>
      <c r="G2522" t="s">
        <v>215</v>
      </c>
      <c r="H2522" t="s">
        <v>134</v>
      </c>
      <c r="I2522" t="s">
        <v>135</v>
      </c>
      <c r="J2522" t="s">
        <v>136</v>
      </c>
      <c r="K2522" t="s">
        <v>137</v>
      </c>
      <c r="L2522" t="s">
        <v>7514</v>
      </c>
      <c r="M2522" t="s">
        <v>7515</v>
      </c>
      <c r="N2522">
        <v>1.881388888</v>
      </c>
      <c r="O2522">
        <v>0</v>
      </c>
      <c r="P2522">
        <v>132</v>
      </c>
      <c r="Q2522">
        <v>0</v>
      </c>
      <c r="R2522">
        <v>0</v>
      </c>
      <c r="S2522">
        <v>0</v>
      </c>
      <c r="T2522">
        <v>14</v>
      </c>
      <c r="U2522">
        <v>0</v>
      </c>
      <c r="V2522">
        <v>0</v>
      </c>
      <c r="W2522">
        <v>0</v>
      </c>
      <c r="X2522">
        <v>28.304820573258265</v>
      </c>
      <c r="Y2522">
        <v>0</v>
      </c>
      <c r="Z2522">
        <v>0</v>
      </c>
      <c r="AA2522">
        <v>0</v>
      </c>
      <c r="AB2522">
        <v>2.5353347464789162</v>
      </c>
      <c r="AC2522">
        <v>0</v>
      </c>
      <c r="AD2522">
        <v>0</v>
      </c>
      <c r="AE2522">
        <v>30.840155319737182</v>
      </c>
    </row>
    <row r="2523" spans="1:31" x14ac:dyDescent="0.25">
      <c r="A2523">
        <v>2137428</v>
      </c>
      <c r="B2523">
        <v>1</v>
      </c>
      <c r="C2523" t="s">
        <v>80</v>
      </c>
      <c r="D2523" t="s">
        <v>101</v>
      </c>
      <c r="E2523" t="s">
        <v>196</v>
      </c>
      <c r="F2523" t="s">
        <v>7516</v>
      </c>
      <c r="G2523" t="s">
        <v>142</v>
      </c>
      <c r="H2523" t="s">
        <v>143</v>
      </c>
      <c r="I2523" t="s">
        <v>135</v>
      </c>
      <c r="J2523" t="s">
        <v>136</v>
      </c>
      <c r="K2523" t="s">
        <v>137</v>
      </c>
      <c r="L2523" t="s">
        <v>7517</v>
      </c>
      <c r="M2523" t="s">
        <v>7518</v>
      </c>
      <c r="N2523">
        <v>0.56638888799999998</v>
      </c>
      <c r="O2523">
        <v>5</v>
      </c>
      <c r="P2523">
        <v>1937</v>
      </c>
      <c r="Q2523">
        <v>2</v>
      </c>
      <c r="R2523">
        <v>65</v>
      </c>
      <c r="S2523">
        <v>12</v>
      </c>
      <c r="T2523">
        <v>212</v>
      </c>
      <c r="U2523">
        <v>1</v>
      </c>
      <c r="V2523">
        <v>1</v>
      </c>
      <c r="W2523">
        <v>1.5246642096829004</v>
      </c>
      <c r="X2523">
        <v>324.67322815648441</v>
      </c>
      <c r="Y2523">
        <v>6.9113896973863342</v>
      </c>
      <c r="Z2523">
        <v>9.2562938408394082</v>
      </c>
      <c r="AA2523">
        <v>58.355386859029956</v>
      </c>
      <c r="AB2523">
        <v>120.6264258887079</v>
      </c>
      <c r="AC2523">
        <v>13.061184904740001</v>
      </c>
      <c r="AD2523">
        <v>0.4012419533913501</v>
      </c>
      <c r="AE2523">
        <v>534.8098155102623</v>
      </c>
    </row>
    <row r="2524" spans="1:31" x14ac:dyDescent="0.25">
      <c r="A2524">
        <v>2137342</v>
      </c>
      <c r="B2524">
        <v>1</v>
      </c>
      <c r="C2524" t="s">
        <v>80</v>
      </c>
      <c r="D2524" t="s">
        <v>95</v>
      </c>
      <c r="E2524" t="s">
        <v>140</v>
      </c>
      <c r="F2524" t="s">
        <v>7519</v>
      </c>
      <c r="G2524" t="s">
        <v>883</v>
      </c>
      <c r="H2524" t="s">
        <v>143</v>
      </c>
      <c r="I2524" t="s">
        <v>135</v>
      </c>
      <c r="J2524" t="s">
        <v>136</v>
      </c>
      <c r="K2524" t="s">
        <v>236</v>
      </c>
      <c r="L2524" t="s">
        <v>7520</v>
      </c>
      <c r="M2524" t="s">
        <v>7521</v>
      </c>
      <c r="N2524">
        <v>4.5858333330000001</v>
      </c>
      <c r="O2524">
        <v>0</v>
      </c>
      <c r="P2524">
        <v>0</v>
      </c>
      <c r="Q2524">
        <v>0</v>
      </c>
      <c r="R2524">
        <v>0</v>
      </c>
      <c r="S2524">
        <v>3</v>
      </c>
      <c r="T2524">
        <v>0</v>
      </c>
      <c r="U2524">
        <v>3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328.95780178554372</v>
      </c>
      <c r="AB2524">
        <v>0</v>
      </c>
      <c r="AC2524">
        <v>1810.6913427407317</v>
      </c>
      <c r="AD2524">
        <v>0</v>
      </c>
      <c r="AE2524">
        <v>2139.6491445262754</v>
      </c>
    </row>
    <row r="2525" spans="1:31" x14ac:dyDescent="0.25">
      <c r="A2525">
        <v>2137591</v>
      </c>
      <c r="B2525">
        <v>1</v>
      </c>
      <c r="C2525" t="s">
        <v>80</v>
      </c>
      <c r="D2525" t="s">
        <v>101</v>
      </c>
      <c r="E2525" t="s">
        <v>131</v>
      </c>
      <c r="F2525" t="s">
        <v>7522</v>
      </c>
      <c r="G2525" t="s">
        <v>152</v>
      </c>
      <c r="H2525" t="s">
        <v>134</v>
      </c>
      <c r="I2525" t="s">
        <v>135</v>
      </c>
      <c r="J2525" t="s">
        <v>136</v>
      </c>
      <c r="K2525" t="s">
        <v>137</v>
      </c>
      <c r="L2525" t="s">
        <v>7523</v>
      </c>
      <c r="M2525" t="s">
        <v>7524</v>
      </c>
      <c r="N2525">
        <v>0.31194444399999999</v>
      </c>
      <c r="O2525">
        <v>0</v>
      </c>
      <c r="P2525">
        <v>2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2.8371335155508336E-2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2.8371335155508336E-2</v>
      </c>
    </row>
    <row r="2526" spans="1:31" x14ac:dyDescent="0.25">
      <c r="A2526">
        <v>2137640</v>
      </c>
      <c r="B2526">
        <v>1</v>
      </c>
      <c r="C2526" t="s">
        <v>81</v>
      </c>
      <c r="D2526" t="s">
        <v>117</v>
      </c>
      <c r="E2526" t="s">
        <v>131</v>
      </c>
      <c r="F2526" t="s">
        <v>7525</v>
      </c>
      <c r="G2526" t="s">
        <v>152</v>
      </c>
      <c r="H2526" t="s">
        <v>134</v>
      </c>
      <c r="I2526" t="s">
        <v>135</v>
      </c>
      <c r="J2526" t="s">
        <v>136</v>
      </c>
      <c r="K2526" t="s">
        <v>137</v>
      </c>
      <c r="L2526" t="s">
        <v>7526</v>
      </c>
      <c r="M2526" t="s">
        <v>7527</v>
      </c>
      <c r="N2526">
        <v>2.088055555</v>
      </c>
      <c r="O2526">
        <v>0</v>
      </c>
      <c r="P2526">
        <v>1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0.29701310004416664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0.29701310004416664</v>
      </c>
    </row>
    <row r="2527" spans="1:31" x14ac:dyDescent="0.25">
      <c r="A2527">
        <v>2137285</v>
      </c>
      <c r="B2527">
        <v>1</v>
      </c>
      <c r="C2527" t="s">
        <v>81</v>
      </c>
      <c r="D2527" t="s">
        <v>113</v>
      </c>
      <c r="E2527" t="s">
        <v>196</v>
      </c>
      <c r="F2527" t="s">
        <v>7528</v>
      </c>
      <c r="G2527" t="s">
        <v>142</v>
      </c>
      <c r="H2527" t="s">
        <v>143</v>
      </c>
      <c r="I2527" t="s">
        <v>148</v>
      </c>
      <c r="J2527" t="s">
        <v>136</v>
      </c>
      <c r="K2527" t="s">
        <v>137</v>
      </c>
      <c r="L2527" t="s">
        <v>7529</v>
      </c>
      <c r="M2527" t="s">
        <v>7530</v>
      </c>
      <c r="N2527">
        <v>1.5277776999999999E-2</v>
      </c>
      <c r="O2527">
        <v>1</v>
      </c>
      <c r="P2527">
        <v>1502</v>
      </c>
      <c r="Q2527">
        <v>15</v>
      </c>
      <c r="R2527">
        <v>377</v>
      </c>
      <c r="S2527">
        <v>4</v>
      </c>
      <c r="T2527">
        <v>103</v>
      </c>
      <c r="U2527">
        <v>0</v>
      </c>
      <c r="V2527">
        <v>1</v>
      </c>
      <c r="W2527">
        <v>7.4460755737499988E-3</v>
      </c>
      <c r="X2527">
        <v>3.5919682207429195</v>
      </c>
      <c r="Y2527">
        <v>6.6538485649777782E-2</v>
      </c>
      <c r="Z2527">
        <v>1.8612979092137216</v>
      </c>
      <c r="AA2527">
        <v>0.40419405180000001</v>
      </c>
      <c r="AB2527">
        <v>0.70455040169341676</v>
      </c>
      <c r="AC2527">
        <v>0</v>
      </c>
      <c r="AD2527">
        <v>6.3939596169166665E-3</v>
      </c>
      <c r="AE2527">
        <v>6.642389104290503</v>
      </c>
    </row>
    <row r="2528" spans="1:31" x14ac:dyDescent="0.25">
      <c r="A2528">
        <v>2137385</v>
      </c>
      <c r="B2528">
        <v>1</v>
      </c>
      <c r="C2528" t="s">
        <v>81</v>
      </c>
      <c r="D2528" t="s">
        <v>128</v>
      </c>
      <c r="E2528" t="s">
        <v>131</v>
      </c>
      <c r="F2528" t="s">
        <v>7531</v>
      </c>
      <c r="G2528" t="s">
        <v>171</v>
      </c>
      <c r="H2528" t="s">
        <v>134</v>
      </c>
      <c r="I2528" t="s">
        <v>135</v>
      </c>
      <c r="J2528" t="s">
        <v>136</v>
      </c>
      <c r="K2528" t="s">
        <v>137</v>
      </c>
      <c r="L2528" t="s">
        <v>7532</v>
      </c>
      <c r="M2528" t="s">
        <v>7533</v>
      </c>
      <c r="N2528">
        <v>5.0733333329999999</v>
      </c>
      <c r="O2528">
        <v>0</v>
      </c>
      <c r="P2528">
        <v>9</v>
      </c>
      <c r="Q2528">
        <v>0</v>
      </c>
      <c r="R2528">
        <v>0</v>
      </c>
      <c r="S2528">
        <v>0</v>
      </c>
      <c r="T2528">
        <v>2</v>
      </c>
      <c r="U2528">
        <v>0</v>
      </c>
      <c r="V2528">
        <v>0</v>
      </c>
      <c r="W2528">
        <v>0</v>
      </c>
      <c r="X2528">
        <v>10.813916078650532</v>
      </c>
      <c r="Y2528">
        <v>0</v>
      </c>
      <c r="Z2528">
        <v>0</v>
      </c>
      <c r="AA2528">
        <v>0</v>
      </c>
      <c r="AB2528">
        <v>1.5874015288005336</v>
      </c>
      <c r="AC2528">
        <v>0</v>
      </c>
      <c r="AD2528">
        <v>0</v>
      </c>
      <c r="AE2528">
        <v>12.401317607451066</v>
      </c>
    </row>
    <row r="2529" spans="1:31" x14ac:dyDescent="0.25">
      <c r="A2529">
        <v>2137634</v>
      </c>
      <c r="B2529">
        <v>1</v>
      </c>
      <c r="C2529" t="s">
        <v>81</v>
      </c>
      <c r="D2529" t="s">
        <v>128</v>
      </c>
      <c r="E2529" t="s">
        <v>196</v>
      </c>
      <c r="F2529" t="s">
        <v>4027</v>
      </c>
      <c r="G2529" t="s">
        <v>142</v>
      </c>
      <c r="H2529" t="s">
        <v>143</v>
      </c>
      <c r="I2529" t="s">
        <v>135</v>
      </c>
      <c r="J2529" t="s">
        <v>136</v>
      </c>
      <c r="K2529" t="s">
        <v>137</v>
      </c>
      <c r="L2529" t="s">
        <v>7534</v>
      </c>
      <c r="M2529" t="s">
        <v>7535</v>
      </c>
      <c r="N2529">
        <v>0.200833333</v>
      </c>
      <c r="O2529">
        <v>6</v>
      </c>
      <c r="P2529">
        <v>1247</v>
      </c>
      <c r="Q2529">
        <v>21</v>
      </c>
      <c r="R2529">
        <v>16</v>
      </c>
      <c r="S2529">
        <v>11</v>
      </c>
      <c r="T2529">
        <v>88</v>
      </c>
      <c r="U2529">
        <v>0</v>
      </c>
      <c r="V2529">
        <v>0</v>
      </c>
      <c r="W2529">
        <v>0.43885221771900007</v>
      </c>
      <c r="X2529">
        <v>40.441805712396118</v>
      </c>
      <c r="Y2529">
        <v>21.722859014775651</v>
      </c>
      <c r="Z2529">
        <v>0.68839414522560016</v>
      </c>
      <c r="AA2529">
        <v>12.07509645969955</v>
      </c>
      <c r="AB2529">
        <v>3.8053557716657171</v>
      </c>
      <c r="AC2529">
        <v>0</v>
      </c>
      <c r="AD2529">
        <v>0</v>
      </c>
      <c r="AE2529">
        <v>79.17236332148164</v>
      </c>
    </row>
    <row r="2530" spans="1:31" x14ac:dyDescent="0.25">
      <c r="A2530">
        <v>2137534</v>
      </c>
      <c r="B2530">
        <v>1</v>
      </c>
      <c r="C2530" t="s">
        <v>81</v>
      </c>
      <c r="D2530" t="s">
        <v>116</v>
      </c>
      <c r="E2530" t="s">
        <v>140</v>
      </c>
      <c r="F2530" t="s">
        <v>7536</v>
      </c>
      <c r="G2530" t="s">
        <v>142</v>
      </c>
      <c r="H2530" t="s">
        <v>143</v>
      </c>
      <c r="I2530" t="s">
        <v>135</v>
      </c>
      <c r="J2530" t="s">
        <v>136</v>
      </c>
      <c r="K2530" t="s">
        <v>137</v>
      </c>
      <c r="L2530" t="s">
        <v>7537</v>
      </c>
      <c r="M2530" t="s">
        <v>7538</v>
      </c>
      <c r="N2530">
        <v>0.84</v>
      </c>
      <c r="O2530">
        <v>8</v>
      </c>
      <c r="P2530">
        <v>2806</v>
      </c>
      <c r="Q2530">
        <v>209</v>
      </c>
      <c r="R2530">
        <v>222</v>
      </c>
      <c r="S2530">
        <v>9</v>
      </c>
      <c r="T2530">
        <v>388</v>
      </c>
      <c r="U2530">
        <v>0</v>
      </c>
      <c r="V2530">
        <v>0</v>
      </c>
      <c r="W2530">
        <v>0.30180275566120834</v>
      </c>
      <c r="X2530">
        <v>348.0703440970679</v>
      </c>
      <c r="Y2530">
        <v>24.090946525913306</v>
      </c>
      <c r="Z2530">
        <v>15.199782066854302</v>
      </c>
      <c r="AA2530">
        <v>92.85145712667132</v>
      </c>
      <c r="AB2530">
        <v>131.38766439571808</v>
      </c>
      <c r="AC2530">
        <v>0</v>
      </c>
      <c r="AD2530">
        <v>0</v>
      </c>
      <c r="AE2530">
        <v>611.90199696788613</v>
      </c>
    </row>
    <row r="2531" spans="1:31" x14ac:dyDescent="0.25">
      <c r="A2531">
        <v>2137371</v>
      </c>
      <c r="B2531">
        <v>1</v>
      </c>
      <c r="C2531" t="s">
        <v>80</v>
      </c>
      <c r="D2531" t="s">
        <v>97</v>
      </c>
      <c r="E2531" t="s">
        <v>161</v>
      </c>
      <c r="F2531" t="s">
        <v>7539</v>
      </c>
      <c r="G2531" t="s">
        <v>538</v>
      </c>
      <c r="H2531" t="s">
        <v>134</v>
      </c>
      <c r="I2531" t="s">
        <v>135</v>
      </c>
      <c r="J2531" t="s">
        <v>136</v>
      </c>
      <c r="K2531" t="s">
        <v>236</v>
      </c>
      <c r="L2531" t="s">
        <v>7540</v>
      </c>
      <c r="M2531" t="s">
        <v>7541</v>
      </c>
      <c r="N2531">
        <v>1.7279016659999999</v>
      </c>
      <c r="O2531">
        <v>0</v>
      </c>
      <c r="P2531">
        <v>145</v>
      </c>
      <c r="Q2531">
        <v>0</v>
      </c>
      <c r="R2531">
        <v>33</v>
      </c>
      <c r="S2531">
        <v>0</v>
      </c>
      <c r="T2531">
        <v>33</v>
      </c>
      <c r="U2531">
        <v>0</v>
      </c>
      <c r="V2531">
        <v>0</v>
      </c>
      <c r="W2531">
        <v>0</v>
      </c>
      <c r="X2531">
        <v>121.72579497131308</v>
      </c>
      <c r="Y2531">
        <v>0</v>
      </c>
      <c r="Z2531">
        <v>18.67965915195316</v>
      </c>
      <c r="AA2531">
        <v>0</v>
      </c>
      <c r="AB2531">
        <v>67.954049519035991</v>
      </c>
      <c r="AC2531">
        <v>0</v>
      </c>
      <c r="AD2531">
        <v>0</v>
      </c>
      <c r="AE2531">
        <v>208.35950364230223</v>
      </c>
    </row>
    <row r="2532" spans="1:31" x14ac:dyDescent="0.25">
      <c r="A2532">
        <v>2137394</v>
      </c>
      <c r="B2532">
        <v>1</v>
      </c>
      <c r="C2532" t="s">
        <v>80</v>
      </c>
      <c r="D2532" t="s">
        <v>105</v>
      </c>
      <c r="E2532" t="s">
        <v>140</v>
      </c>
      <c r="F2532" t="s">
        <v>7542</v>
      </c>
      <c r="G2532" t="s">
        <v>142</v>
      </c>
      <c r="H2532" t="s">
        <v>143</v>
      </c>
      <c r="I2532" t="s">
        <v>135</v>
      </c>
      <c r="J2532" t="s">
        <v>136</v>
      </c>
      <c r="K2532" t="s">
        <v>137</v>
      </c>
      <c r="L2532" t="s">
        <v>7543</v>
      </c>
      <c r="M2532" t="s">
        <v>7544</v>
      </c>
      <c r="N2532">
        <v>1.1369444440000001</v>
      </c>
      <c r="O2532">
        <v>15</v>
      </c>
      <c r="P2532">
        <v>726</v>
      </c>
      <c r="Q2532">
        <v>22</v>
      </c>
      <c r="R2532">
        <v>44</v>
      </c>
      <c r="S2532">
        <v>38</v>
      </c>
      <c r="T2532">
        <v>107</v>
      </c>
      <c r="U2532">
        <v>12</v>
      </c>
      <c r="V2532">
        <v>0</v>
      </c>
      <c r="W2532">
        <v>11.465327754092801</v>
      </c>
      <c r="X2532">
        <v>219.61317630025206</v>
      </c>
      <c r="Y2532">
        <v>71.166656646147985</v>
      </c>
      <c r="Z2532">
        <v>17.744200758978401</v>
      </c>
      <c r="AA2532">
        <v>477.43357559515812</v>
      </c>
      <c r="AB2532">
        <v>91.432807534717185</v>
      </c>
      <c r="AC2532">
        <v>1573.1717950849911</v>
      </c>
      <c r="AD2532">
        <v>0</v>
      </c>
      <c r="AE2532">
        <v>2462.0275396743377</v>
      </c>
    </row>
    <row r="2533" spans="1:31" x14ac:dyDescent="0.25">
      <c r="A2533">
        <v>2137726</v>
      </c>
      <c r="B2533">
        <v>1</v>
      </c>
      <c r="C2533" t="s">
        <v>80</v>
      </c>
      <c r="D2533" t="s">
        <v>105</v>
      </c>
      <c r="E2533" t="s">
        <v>196</v>
      </c>
      <c r="F2533" t="s">
        <v>7545</v>
      </c>
      <c r="G2533" t="s">
        <v>142</v>
      </c>
      <c r="H2533" t="s">
        <v>143</v>
      </c>
      <c r="I2533" t="s">
        <v>135</v>
      </c>
      <c r="J2533" t="s">
        <v>136</v>
      </c>
      <c r="K2533" t="s">
        <v>137</v>
      </c>
      <c r="L2533" t="s">
        <v>7546</v>
      </c>
      <c r="M2533" t="s">
        <v>7547</v>
      </c>
      <c r="N2533">
        <v>0.61972222200000004</v>
      </c>
      <c r="O2533">
        <v>1</v>
      </c>
      <c r="P2533">
        <v>120</v>
      </c>
      <c r="Q2533">
        <v>4</v>
      </c>
      <c r="R2533">
        <v>2</v>
      </c>
      <c r="S2533">
        <v>8</v>
      </c>
      <c r="T2533">
        <v>35</v>
      </c>
      <c r="U2533">
        <v>0</v>
      </c>
      <c r="V2533">
        <v>0</v>
      </c>
      <c r="W2533">
        <v>0.81391450947166655</v>
      </c>
      <c r="X2533">
        <v>22.732032169293308</v>
      </c>
      <c r="Y2533">
        <v>5.553827924476022</v>
      </c>
      <c r="Z2533">
        <v>4.1338153896616665E-2</v>
      </c>
      <c r="AA2533">
        <v>19.217998892652254</v>
      </c>
      <c r="AB2533">
        <v>15.41740993672517</v>
      </c>
      <c r="AC2533">
        <v>0</v>
      </c>
      <c r="AD2533">
        <v>0</v>
      </c>
      <c r="AE2533">
        <v>63.776521586515038</v>
      </c>
    </row>
    <row r="2534" spans="1:31" x14ac:dyDescent="0.25">
      <c r="A2534">
        <v>2137417</v>
      </c>
      <c r="B2534">
        <v>1</v>
      </c>
      <c r="C2534" t="s">
        <v>80</v>
      </c>
      <c r="D2534" t="s">
        <v>110</v>
      </c>
      <c r="E2534" t="s">
        <v>174</v>
      </c>
      <c r="F2534" t="s">
        <v>7548</v>
      </c>
      <c r="G2534" t="s">
        <v>235</v>
      </c>
      <c r="H2534" t="s">
        <v>134</v>
      </c>
      <c r="I2534" t="s">
        <v>135</v>
      </c>
      <c r="J2534" t="s">
        <v>136</v>
      </c>
      <c r="K2534" t="s">
        <v>236</v>
      </c>
      <c r="L2534" t="s">
        <v>7549</v>
      </c>
      <c r="M2534" t="s">
        <v>7550</v>
      </c>
      <c r="N2534">
        <v>1.418161944</v>
      </c>
      <c r="O2534">
        <v>0</v>
      </c>
      <c r="P2534">
        <v>106</v>
      </c>
      <c r="Q2534">
        <v>0</v>
      </c>
      <c r="R2534">
        <v>0</v>
      </c>
      <c r="S2534">
        <v>0</v>
      </c>
      <c r="T2534">
        <v>2</v>
      </c>
      <c r="U2534">
        <v>0</v>
      </c>
      <c r="V2534">
        <v>0</v>
      </c>
      <c r="W2534">
        <v>0</v>
      </c>
      <c r="X2534">
        <v>46.739075995744614</v>
      </c>
      <c r="Y2534">
        <v>0</v>
      </c>
      <c r="Z2534">
        <v>0</v>
      </c>
      <c r="AA2534">
        <v>0</v>
      </c>
      <c r="AB2534">
        <v>6.9465491317786343</v>
      </c>
      <c r="AC2534">
        <v>0</v>
      </c>
      <c r="AD2534">
        <v>0</v>
      </c>
      <c r="AE2534">
        <v>53.685625127523245</v>
      </c>
    </row>
    <row r="2535" spans="1:31" x14ac:dyDescent="0.25">
      <c r="A2535">
        <v>2137540</v>
      </c>
      <c r="B2535">
        <v>1</v>
      </c>
      <c r="C2535" t="s">
        <v>81</v>
      </c>
      <c r="D2535" t="s">
        <v>120</v>
      </c>
      <c r="E2535" t="s">
        <v>131</v>
      </c>
      <c r="F2535" t="s">
        <v>7551</v>
      </c>
      <c r="G2535" t="s">
        <v>152</v>
      </c>
      <c r="H2535" t="s">
        <v>134</v>
      </c>
      <c r="I2535" t="s">
        <v>135</v>
      </c>
      <c r="J2535" t="s">
        <v>136</v>
      </c>
      <c r="K2535" t="s">
        <v>137</v>
      </c>
      <c r="L2535" t="s">
        <v>7552</v>
      </c>
      <c r="M2535" t="s">
        <v>7553</v>
      </c>
      <c r="N2535">
        <v>3.3258333329999998</v>
      </c>
      <c r="O2535">
        <v>0</v>
      </c>
      <c r="P2535">
        <v>1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0.42172625242957501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0.42172625242957501</v>
      </c>
    </row>
    <row r="2536" spans="1:31" x14ac:dyDescent="0.25">
      <c r="A2536">
        <v>2137517</v>
      </c>
      <c r="B2536">
        <v>1</v>
      </c>
      <c r="C2536" t="s">
        <v>80</v>
      </c>
      <c r="D2536" t="s">
        <v>85</v>
      </c>
      <c r="E2536" t="s">
        <v>146</v>
      </c>
      <c r="F2536" t="s">
        <v>7554</v>
      </c>
      <c r="G2536" t="s">
        <v>300</v>
      </c>
      <c r="H2536" t="s">
        <v>143</v>
      </c>
      <c r="I2536" t="s">
        <v>135</v>
      </c>
      <c r="J2536" t="s">
        <v>3</v>
      </c>
      <c r="K2536" t="s">
        <v>137</v>
      </c>
      <c r="L2536" t="s">
        <v>7555</v>
      </c>
      <c r="M2536" t="s">
        <v>7556</v>
      </c>
      <c r="N2536">
        <v>1.0394444439999999</v>
      </c>
      <c r="O2536">
        <v>0</v>
      </c>
      <c r="P2536">
        <v>1912</v>
      </c>
      <c r="Q2536">
        <v>0</v>
      </c>
      <c r="R2536">
        <v>0</v>
      </c>
      <c r="S2536">
        <v>1</v>
      </c>
      <c r="T2536">
        <v>294</v>
      </c>
      <c r="U2536">
        <v>0</v>
      </c>
      <c r="V2536">
        <v>1</v>
      </c>
      <c r="W2536">
        <v>0</v>
      </c>
      <c r="X2536">
        <v>527.33103002868256</v>
      </c>
      <c r="Y2536">
        <v>0</v>
      </c>
      <c r="Z2536">
        <v>0</v>
      </c>
      <c r="AA2536">
        <v>85.886688476768001</v>
      </c>
      <c r="AB2536">
        <v>326.69107310652225</v>
      </c>
      <c r="AC2536">
        <v>0</v>
      </c>
      <c r="AD2536">
        <v>8.6717152783507085</v>
      </c>
      <c r="AE2536">
        <v>948.58050689032348</v>
      </c>
    </row>
    <row r="2537" spans="1:31" x14ac:dyDescent="0.25">
      <c r="A2537">
        <v>2137354</v>
      </c>
      <c r="B2537">
        <v>1</v>
      </c>
      <c r="C2537" t="s">
        <v>80</v>
      </c>
      <c r="D2537" t="s">
        <v>104</v>
      </c>
      <c r="E2537" t="s">
        <v>146</v>
      </c>
      <c r="F2537" t="s">
        <v>7557</v>
      </c>
      <c r="G2537" t="s">
        <v>167</v>
      </c>
      <c r="H2537" t="s">
        <v>143</v>
      </c>
      <c r="I2537" t="s">
        <v>135</v>
      </c>
      <c r="J2537" t="s">
        <v>136</v>
      </c>
      <c r="K2537" t="s">
        <v>137</v>
      </c>
      <c r="L2537" t="s">
        <v>7558</v>
      </c>
      <c r="M2537" t="s">
        <v>7559</v>
      </c>
      <c r="N2537">
        <v>3.5352777770000001</v>
      </c>
      <c r="O2537">
        <v>0</v>
      </c>
      <c r="P2537">
        <v>158</v>
      </c>
      <c r="Q2537">
        <v>0</v>
      </c>
      <c r="R2537">
        <v>2</v>
      </c>
      <c r="S2537">
        <v>0</v>
      </c>
      <c r="T2537">
        <v>22</v>
      </c>
      <c r="U2537">
        <v>0</v>
      </c>
      <c r="V2537">
        <v>0</v>
      </c>
      <c r="W2537">
        <v>0</v>
      </c>
      <c r="X2537">
        <v>134.99452038371231</v>
      </c>
      <c r="Y2537">
        <v>0</v>
      </c>
      <c r="Z2537">
        <v>2.1834684866185419</v>
      </c>
      <c r="AA2537">
        <v>0</v>
      </c>
      <c r="AB2537">
        <v>46.854786074391001</v>
      </c>
      <c r="AC2537">
        <v>0</v>
      </c>
      <c r="AD2537">
        <v>0</v>
      </c>
      <c r="AE2537">
        <v>184.03277494472187</v>
      </c>
    </row>
    <row r="2538" spans="1:31" x14ac:dyDescent="0.25">
      <c r="A2538">
        <v>2137603</v>
      </c>
      <c r="B2538">
        <v>1</v>
      </c>
      <c r="C2538" t="s">
        <v>81</v>
      </c>
      <c r="D2538" t="s">
        <v>121</v>
      </c>
      <c r="E2538" t="s">
        <v>174</v>
      </c>
      <c r="F2538" t="s">
        <v>7560</v>
      </c>
      <c r="G2538" t="s">
        <v>187</v>
      </c>
      <c r="H2538" t="s">
        <v>134</v>
      </c>
      <c r="I2538" t="s">
        <v>135</v>
      </c>
      <c r="J2538" t="s">
        <v>136</v>
      </c>
      <c r="K2538" t="s">
        <v>137</v>
      </c>
      <c r="L2538" t="s">
        <v>7561</v>
      </c>
      <c r="M2538" t="s">
        <v>7562</v>
      </c>
      <c r="N2538">
        <v>1.5505555550000001</v>
      </c>
      <c r="O2538">
        <v>0</v>
      </c>
      <c r="P2538">
        <v>13</v>
      </c>
      <c r="Q2538">
        <v>0</v>
      </c>
      <c r="R2538">
        <v>1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4.0246261961135996</v>
      </c>
      <c r="Y2538">
        <v>0</v>
      </c>
      <c r="Z2538">
        <v>2.5846090448133331E-2</v>
      </c>
      <c r="AA2538">
        <v>0</v>
      </c>
      <c r="AB2538">
        <v>0</v>
      </c>
      <c r="AC2538">
        <v>0</v>
      </c>
      <c r="AD2538">
        <v>0</v>
      </c>
      <c r="AE2538">
        <v>4.0504722865617326</v>
      </c>
    </row>
    <row r="2539" spans="1:31" x14ac:dyDescent="0.25">
      <c r="A2539">
        <v>2137457</v>
      </c>
      <c r="B2539">
        <v>1</v>
      </c>
      <c r="C2539" t="s">
        <v>81</v>
      </c>
      <c r="D2539" t="s">
        <v>128</v>
      </c>
      <c r="E2539" t="s">
        <v>174</v>
      </c>
      <c r="F2539" t="s">
        <v>7563</v>
      </c>
      <c r="G2539" t="s">
        <v>187</v>
      </c>
      <c r="H2539" t="s">
        <v>134</v>
      </c>
      <c r="I2539" t="s">
        <v>135</v>
      </c>
      <c r="J2539" t="s">
        <v>136</v>
      </c>
      <c r="K2539" t="s">
        <v>137</v>
      </c>
      <c r="L2539" t="s">
        <v>7564</v>
      </c>
      <c r="M2539" t="s">
        <v>7565</v>
      </c>
      <c r="N2539">
        <v>4.3091666660000003</v>
      </c>
      <c r="O2539">
        <v>0</v>
      </c>
      <c r="P2539">
        <v>24</v>
      </c>
      <c r="Q2539">
        <v>0</v>
      </c>
      <c r="R2539">
        <v>1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11.585585932860797</v>
      </c>
      <c r="Y2539">
        <v>0</v>
      </c>
      <c r="Z2539">
        <v>5.9328949823941664E-2</v>
      </c>
      <c r="AA2539">
        <v>0</v>
      </c>
      <c r="AB2539">
        <v>0</v>
      </c>
      <c r="AC2539">
        <v>0</v>
      </c>
      <c r="AD2539">
        <v>0</v>
      </c>
      <c r="AE2539">
        <v>11.644914882684738</v>
      </c>
    </row>
    <row r="2540" spans="1:31" x14ac:dyDescent="0.25">
      <c r="A2540">
        <v>2137600</v>
      </c>
      <c r="B2540">
        <v>1</v>
      </c>
      <c r="C2540" t="s">
        <v>80</v>
      </c>
      <c r="D2540" t="s">
        <v>108</v>
      </c>
      <c r="E2540" t="s">
        <v>131</v>
      </c>
      <c r="F2540" t="s">
        <v>7566</v>
      </c>
      <c r="G2540" t="s">
        <v>152</v>
      </c>
      <c r="H2540" t="s">
        <v>134</v>
      </c>
      <c r="I2540" t="s">
        <v>135</v>
      </c>
      <c r="J2540" t="s">
        <v>136</v>
      </c>
      <c r="K2540" t="s">
        <v>137</v>
      </c>
      <c r="L2540" t="s">
        <v>7567</v>
      </c>
      <c r="M2540" t="s">
        <v>7568</v>
      </c>
      <c r="N2540">
        <v>1.871388888</v>
      </c>
      <c r="O2540">
        <v>0</v>
      </c>
      <c r="P2540">
        <v>1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0.75853471607824163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0.75853471607824163</v>
      </c>
    </row>
    <row r="2541" spans="1:31" x14ac:dyDescent="0.25">
      <c r="A2541">
        <v>2137500</v>
      </c>
      <c r="B2541">
        <v>1</v>
      </c>
      <c r="C2541" t="s">
        <v>81</v>
      </c>
      <c r="D2541" t="s">
        <v>120</v>
      </c>
      <c r="E2541" t="s">
        <v>196</v>
      </c>
      <c r="F2541" t="s">
        <v>7569</v>
      </c>
      <c r="G2541" t="s">
        <v>142</v>
      </c>
      <c r="H2541" t="s">
        <v>143</v>
      </c>
      <c r="I2541" t="s">
        <v>148</v>
      </c>
      <c r="J2541" t="s">
        <v>136</v>
      </c>
      <c r="K2541" t="s">
        <v>137</v>
      </c>
      <c r="L2541" t="s">
        <v>7570</v>
      </c>
      <c r="M2541" t="s">
        <v>7571</v>
      </c>
      <c r="N2541">
        <v>5.5555550000000002E-3</v>
      </c>
      <c r="O2541">
        <v>0</v>
      </c>
      <c r="P2541">
        <v>869</v>
      </c>
      <c r="Q2541">
        <v>25</v>
      </c>
      <c r="R2541">
        <v>55</v>
      </c>
      <c r="S2541">
        <v>3</v>
      </c>
      <c r="T2541">
        <v>53</v>
      </c>
      <c r="U2541">
        <v>1</v>
      </c>
      <c r="V2541">
        <v>0</v>
      </c>
      <c r="W2541">
        <v>0</v>
      </c>
      <c r="X2541">
        <v>0.82681340378349966</v>
      </c>
      <c r="Y2541">
        <v>7.0071639336000011E-2</v>
      </c>
      <c r="Z2541">
        <v>6.8202356221999993E-2</v>
      </c>
      <c r="AA2541">
        <v>0.11769143342400001</v>
      </c>
      <c r="AB2541">
        <v>8.6591180112722183E-2</v>
      </c>
      <c r="AC2541">
        <v>0.27633152255800003</v>
      </c>
      <c r="AD2541">
        <v>0</v>
      </c>
      <c r="AE2541">
        <v>1.4457015354362219</v>
      </c>
    </row>
    <row r="2542" spans="1:31" x14ac:dyDescent="0.25">
      <c r="A2542">
        <v>2137474</v>
      </c>
      <c r="B2542">
        <v>1</v>
      </c>
      <c r="C2542" t="s">
        <v>80</v>
      </c>
      <c r="D2542" t="s">
        <v>84</v>
      </c>
      <c r="E2542" t="s">
        <v>131</v>
      </c>
      <c r="F2542" t="s">
        <v>7572</v>
      </c>
      <c r="G2542" t="s">
        <v>231</v>
      </c>
      <c r="H2542" t="s">
        <v>134</v>
      </c>
      <c r="I2542" t="s">
        <v>135</v>
      </c>
      <c r="J2542" t="s">
        <v>136</v>
      </c>
      <c r="K2542" t="s">
        <v>137</v>
      </c>
      <c r="L2542" t="s">
        <v>7573</v>
      </c>
      <c r="M2542" t="s">
        <v>7538</v>
      </c>
      <c r="N2542">
        <v>3.3036111109999999</v>
      </c>
      <c r="O2542">
        <v>0</v>
      </c>
      <c r="P2542">
        <v>5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3.0658452489508075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3.0658452489508075</v>
      </c>
    </row>
    <row r="2543" spans="1:31" x14ac:dyDescent="0.25">
      <c r="A2543">
        <v>2137643</v>
      </c>
      <c r="B2543">
        <v>1</v>
      </c>
      <c r="C2543" t="s">
        <v>81</v>
      </c>
      <c r="D2543" t="s">
        <v>128</v>
      </c>
      <c r="E2543" t="s">
        <v>131</v>
      </c>
      <c r="F2543" t="s">
        <v>7574</v>
      </c>
      <c r="G2543" t="s">
        <v>152</v>
      </c>
      <c r="H2543" t="s">
        <v>134</v>
      </c>
      <c r="I2543" t="s">
        <v>135</v>
      </c>
      <c r="J2543" t="s">
        <v>136</v>
      </c>
      <c r="K2543" t="s">
        <v>137</v>
      </c>
      <c r="L2543" t="s">
        <v>7575</v>
      </c>
      <c r="M2543" t="s">
        <v>7576</v>
      </c>
      <c r="N2543">
        <v>2.5297222220000002</v>
      </c>
      <c r="O2543">
        <v>0</v>
      </c>
      <c r="P2543">
        <v>14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7.627461006139403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7.627461006139403</v>
      </c>
    </row>
    <row r="2544" spans="1:31" x14ac:dyDescent="0.25">
      <c r="A2544">
        <v>2137543</v>
      </c>
      <c r="B2544">
        <v>1</v>
      </c>
      <c r="C2544" t="s">
        <v>80</v>
      </c>
      <c r="D2544" t="s">
        <v>97</v>
      </c>
      <c r="E2544" t="s">
        <v>161</v>
      </c>
      <c r="F2544" t="s">
        <v>7577</v>
      </c>
      <c r="G2544" t="s">
        <v>171</v>
      </c>
      <c r="H2544" t="s">
        <v>134</v>
      </c>
      <c r="I2544" t="s">
        <v>135</v>
      </c>
      <c r="J2544" t="s">
        <v>136</v>
      </c>
      <c r="K2544" t="s">
        <v>137</v>
      </c>
      <c r="L2544" t="s">
        <v>7578</v>
      </c>
      <c r="M2544" t="s">
        <v>7579</v>
      </c>
      <c r="N2544">
        <v>5.4466666659999996</v>
      </c>
      <c r="O2544">
        <v>0</v>
      </c>
      <c r="P2544">
        <v>386</v>
      </c>
      <c r="Q2544">
        <v>0</v>
      </c>
      <c r="R2544">
        <v>2</v>
      </c>
      <c r="S2544">
        <v>0</v>
      </c>
      <c r="T2544">
        <v>21</v>
      </c>
      <c r="U2544">
        <v>0</v>
      </c>
      <c r="V2544">
        <v>0</v>
      </c>
      <c r="W2544">
        <v>0</v>
      </c>
      <c r="X2544">
        <v>829.34798926429471</v>
      </c>
      <c r="Y2544">
        <v>0</v>
      </c>
      <c r="Z2544">
        <v>3.3200600279625085</v>
      </c>
      <c r="AA2544">
        <v>0</v>
      </c>
      <c r="AB2544">
        <v>96.838081527661686</v>
      </c>
      <c r="AC2544">
        <v>0</v>
      </c>
      <c r="AD2544">
        <v>0</v>
      </c>
      <c r="AE2544">
        <v>929.50613081991889</v>
      </c>
    </row>
    <row r="2545" spans="1:31" x14ac:dyDescent="0.25">
      <c r="A2545">
        <v>2137288</v>
      </c>
      <c r="B2545">
        <v>1</v>
      </c>
      <c r="C2545" t="s">
        <v>81</v>
      </c>
      <c r="D2545" t="s">
        <v>127</v>
      </c>
      <c r="E2545" t="s">
        <v>196</v>
      </c>
      <c r="F2545" t="s">
        <v>7580</v>
      </c>
      <c r="G2545" t="s">
        <v>142</v>
      </c>
      <c r="H2545" t="s">
        <v>143</v>
      </c>
      <c r="I2545" t="s">
        <v>148</v>
      </c>
      <c r="J2545" t="s">
        <v>136</v>
      </c>
      <c r="K2545" t="s">
        <v>137</v>
      </c>
      <c r="L2545" t="s">
        <v>7581</v>
      </c>
      <c r="M2545" t="s">
        <v>7582</v>
      </c>
      <c r="N2545">
        <v>3.8888888000000003E-2</v>
      </c>
      <c r="O2545">
        <v>9</v>
      </c>
      <c r="P2545">
        <v>3839</v>
      </c>
      <c r="Q2545">
        <v>521</v>
      </c>
      <c r="R2545">
        <v>331</v>
      </c>
      <c r="S2545">
        <v>47</v>
      </c>
      <c r="T2545">
        <v>411</v>
      </c>
      <c r="U2545">
        <v>13</v>
      </c>
      <c r="V2545">
        <v>2</v>
      </c>
      <c r="W2545">
        <v>9.4603142276999994E-2</v>
      </c>
      <c r="X2545">
        <v>24.510690467801929</v>
      </c>
      <c r="Y2545">
        <v>9.4135785358782176</v>
      </c>
      <c r="Z2545">
        <v>3.9279286806052269</v>
      </c>
      <c r="AA2545">
        <v>19.403892315613945</v>
      </c>
      <c r="AB2545">
        <v>6.3594025048034375</v>
      </c>
      <c r="AC2545">
        <v>23.948319697994997</v>
      </c>
      <c r="AD2545">
        <v>0.11179066553200001</v>
      </c>
      <c r="AE2545">
        <v>87.77020601050674</v>
      </c>
    </row>
    <row r="2546" spans="1:31" x14ac:dyDescent="0.25">
      <c r="A2546">
        <v>2137537</v>
      </c>
      <c r="B2546">
        <v>1</v>
      </c>
      <c r="C2546" t="s">
        <v>80</v>
      </c>
      <c r="D2546" t="s">
        <v>108</v>
      </c>
      <c r="E2546" t="s">
        <v>131</v>
      </c>
      <c r="F2546" t="s">
        <v>7583</v>
      </c>
      <c r="G2546" t="s">
        <v>152</v>
      </c>
      <c r="H2546" t="s">
        <v>134</v>
      </c>
      <c r="I2546" t="s">
        <v>135</v>
      </c>
      <c r="J2546" t="s">
        <v>136</v>
      </c>
      <c r="K2546" t="s">
        <v>137</v>
      </c>
      <c r="L2546" t="s">
        <v>7584</v>
      </c>
      <c r="M2546" t="s">
        <v>7585</v>
      </c>
      <c r="N2546">
        <v>2.0991666659999999</v>
      </c>
      <c r="O2546">
        <v>0</v>
      </c>
      <c r="P2546">
        <v>1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0.20383829884405003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0.20383829884405003</v>
      </c>
    </row>
    <row r="2547" spans="1:31" x14ac:dyDescent="0.25">
      <c r="A2547">
        <v>2137351</v>
      </c>
      <c r="B2547">
        <v>1</v>
      </c>
      <c r="C2547" t="s">
        <v>80</v>
      </c>
      <c r="D2547" t="s">
        <v>82</v>
      </c>
      <c r="E2547" t="s">
        <v>174</v>
      </c>
      <c r="F2547" t="s">
        <v>3701</v>
      </c>
      <c r="G2547" t="s">
        <v>538</v>
      </c>
      <c r="H2547" t="s">
        <v>134</v>
      </c>
      <c r="I2547" t="s">
        <v>135</v>
      </c>
      <c r="J2547" t="s">
        <v>136</v>
      </c>
      <c r="K2547" t="s">
        <v>236</v>
      </c>
      <c r="L2547" t="s">
        <v>7586</v>
      </c>
      <c r="M2547" t="s">
        <v>7587</v>
      </c>
      <c r="N2547">
        <v>7.647305555</v>
      </c>
      <c r="O2547">
        <v>0</v>
      </c>
      <c r="P2547">
        <v>230</v>
      </c>
      <c r="Q2547">
        <v>0</v>
      </c>
      <c r="R2547">
        <v>0</v>
      </c>
      <c r="S2547">
        <v>0</v>
      </c>
      <c r="T2547">
        <v>7</v>
      </c>
      <c r="U2547">
        <v>0</v>
      </c>
      <c r="V2547">
        <v>0</v>
      </c>
      <c r="W2547">
        <v>0</v>
      </c>
      <c r="X2547">
        <v>532.97697988806783</v>
      </c>
      <c r="Y2547">
        <v>0</v>
      </c>
      <c r="Z2547">
        <v>0</v>
      </c>
      <c r="AA2547">
        <v>0</v>
      </c>
      <c r="AB2547">
        <v>23.775877377522402</v>
      </c>
      <c r="AC2547">
        <v>0</v>
      </c>
      <c r="AD2547">
        <v>0</v>
      </c>
      <c r="AE2547">
        <v>556.75285726559025</v>
      </c>
    </row>
    <row r="2548" spans="1:31" x14ac:dyDescent="0.25">
      <c r="A2548">
        <v>2137328</v>
      </c>
      <c r="B2548">
        <v>1</v>
      </c>
      <c r="C2548" t="s">
        <v>81</v>
      </c>
      <c r="D2548" t="s">
        <v>120</v>
      </c>
      <c r="E2548" t="s">
        <v>140</v>
      </c>
      <c r="F2548" t="s">
        <v>7588</v>
      </c>
      <c r="G2548" t="s">
        <v>235</v>
      </c>
      <c r="H2548" t="s">
        <v>143</v>
      </c>
      <c r="I2548" t="s">
        <v>135</v>
      </c>
      <c r="J2548" t="s">
        <v>136</v>
      </c>
      <c r="K2548" t="s">
        <v>236</v>
      </c>
      <c r="L2548" t="s">
        <v>7589</v>
      </c>
      <c r="M2548" t="s">
        <v>7590</v>
      </c>
      <c r="N2548">
        <v>2.4297222220000001</v>
      </c>
      <c r="O2548">
        <v>0</v>
      </c>
      <c r="P2548">
        <v>1068</v>
      </c>
      <c r="Q2548">
        <v>0</v>
      </c>
      <c r="R2548">
        <v>5</v>
      </c>
      <c r="S2548">
        <v>1</v>
      </c>
      <c r="T2548">
        <v>125</v>
      </c>
      <c r="U2548">
        <v>0</v>
      </c>
      <c r="V2548">
        <v>0</v>
      </c>
      <c r="W2548">
        <v>0</v>
      </c>
      <c r="X2548">
        <v>645.19917932916644</v>
      </c>
      <c r="Y2548">
        <v>0</v>
      </c>
      <c r="Z2548">
        <v>4.3728745445947252</v>
      </c>
      <c r="AA2548">
        <v>124.43900358285001</v>
      </c>
      <c r="AB2548">
        <v>143.13096371199939</v>
      </c>
      <c r="AC2548">
        <v>0</v>
      </c>
      <c r="AD2548">
        <v>0</v>
      </c>
      <c r="AE2548">
        <v>917.14202116861054</v>
      </c>
    </row>
    <row r="2549" spans="1:31" x14ac:dyDescent="0.25">
      <c r="A2549">
        <v>2137374</v>
      </c>
      <c r="B2549">
        <v>1</v>
      </c>
      <c r="C2549" t="s">
        <v>80</v>
      </c>
      <c r="D2549" t="s">
        <v>93</v>
      </c>
      <c r="E2549" t="s">
        <v>131</v>
      </c>
      <c r="F2549" t="s">
        <v>7591</v>
      </c>
      <c r="G2549" t="s">
        <v>439</v>
      </c>
      <c r="H2549" t="s">
        <v>134</v>
      </c>
      <c r="I2549" t="s">
        <v>135</v>
      </c>
      <c r="J2549" t="s">
        <v>136</v>
      </c>
      <c r="K2549" t="s">
        <v>137</v>
      </c>
      <c r="L2549" t="s">
        <v>7592</v>
      </c>
      <c r="M2549" t="s">
        <v>7593</v>
      </c>
      <c r="N2549">
        <v>2.991666666</v>
      </c>
      <c r="O2549">
        <v>0</v>
      </c>
      <c r="P2549">
        <v>5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2.98314196223635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2.98314196223635</v>
      </c>
    </row>
    <row r="2550" spans="1:31" x14ac:dyDescent="0.25">
      <c r="A2550">
        <v>2137414</v>
      </c>
      <c r="B2550">
        <v>1</v>
      </c>
      <c r="C2550" t="s">
        <v>80</v>
      </c>
      <c r="D2550" t="s">
        <v>102</v>
      </c>
      <c r="E2550" t="s">
        <v>146</v>
      </c>
      <c r="F2550" t="s">
        <v>7594</v>
      </c>
      <c r="G2550" t="s">
        <v>2008</v>
      </c>
      <c r="H2550" t="s">
        <v>143</v>
      </c>
      <c r="I2550" t="s">
        <v>135</v>
      </c>
      <c r="J2550" t="s">
        <v>136</v>
      </c>
      <c r="K2550" t="s">
        <v>137</v>
      </c>
      <c r="L2550" t="s">
        <v>7595</v>
      </c>
      <c r="M2550" t="s">
        <v>7596</v>
      </c>
      <c r="N2550">
        <v>0.270555555</v>
      </c>
      <c r="O2550">
        <v>1</v>
      </c>
      <c r="P2550">
        <v>746</v>
      </c>
      <c r="Q2550">
        <v>1</v>
      </c>
      <c r="R2550">
        <v>7</v>
      </c>
      <c r="S2550">
        <v>2</v>
      </c>
      <c r="T2550">
        <v>46</v>
      </c>
      <c r="U2550">
        <v>0</v>
      </c>
      <c r="V2550">
        <v>0</v>
      </c>
      <c r="W2550">
        <v>0.15815025671737501</v>
      </c>
      <c r="X2550">
        <v>23.989212665383903</v>
      </c>
      <c r="Y2550">
        <v>6.5891898622533349E-2</v>
      </c>
      <c r="Z2550">
        <v>1.5893818967000005E-2</v>
      </c>
      <c r="AA2550">
        <v>2.8372119734318755</v>
      </c>
      <c r="AB2550">
        <v>5.3049380920698059</v>
      </c>
      <c r="AC2550">
        <v>0</v>
      </c>
      <c r="AD2550">
        <v>0</v>
      </c>
      <c r="AE2550">
        <v>32.371298705192487</v>
      </c>
    </row>
    <row r="2551" spans="1:31" x14ac:dyDescent="0.25">
      <c r="A2551">
        <v>2137311</v>
      </c>
      <c r="B2551">
        <v>1</v>
      </c>
      <c r="C2551" t="s">
        <v>81</v>
      </c>
      <c r="D2551" t="s">
        <v>114</v>
      </c>
      <c r="E2551" t="s">
        <v>131</v>
      </c>
      <c r="F2551" t="s">
        <v>7597</v>
      </c>
      <c r="G2551" t="s">
        <v>152</v>
      </c>
      <c r="H2551" t="s">
        <v>134</v>
      </c>
      <c r="I2551" t="s">
        <v>135</v>
      </c>
      <c r="J2551" t="s">
        <v>136</v>
      </c>
      <c r="K2551" t="s">
        <v>137</v>
      </c>
      <c r="L2551" t="s">
        <v>7598</v>
      </c>
      <c r="M2551" t="s">
        <v>7599</v>
      </c>
      <c r="N2551">
        <v>1.223055555</v>
      </c>
      <c r="O2551">
        <v>0</v>
      </c>
      <c r="P2551">
        <v>1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0.24950754434222502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0.24950754434222502</v>
      </c>
    </row>
    <row r="2552" spans="1:31" x14ac:dyDescent="0.25">
      <c r="A2552">
        <v>2137454</v>
      </c>
      <c r="B2552">
        <v>1</v>
      </c>
      <c r="C2552" t="s">
        <v>81</v>
      </c>
      <c r="D2552" t="s">
        <v>119</v>
      </c>
      <c r="E2552" t="s">
        <v>146</v>
      </c>
      <c r="F2552" t="s">
        <v>7600</v>
      </c>
      <c r="G2552" t="s">
        <v>142</v>
      </c>
      <c r="H2552" t="s">
        <v>143</v>
      </c>
      <c r="I2552" t="s">
        <v>135</v>
      </c>
      <c r="J2552" t="s">
        <v>136</v>
      </c>
      <c r="K2552" t="s">
        <v>137</v>
      </c>
      <c r="L2552" t="s">
        <v>7601</v>
      </c>
      <c r="M2552" t="s">
        <v>7602</v>
      </c>
      <c r="N2552">
        <v>0.95277777699999999</v>
      </c>
      <c r="O2552">
        <v>0</v>
      </c>
      <c r="P2552">
        <v>0</v>
      </c>
      <c r="Q2552">
        <v>0</v>
      </c>
      <c r="R2552">
        <v>0</v>
      </c>
      <c r="S2552">
        <v>3</v>
      </c>
      <c r="T2552">
        <v>108</v>
      </c>
      <c r="U2552">
        <v>0</v>
      </c>
      <c r="V2552">
        <v>2</v>
      </c>
      <c r="W2552">
        <v>0</v>
      </c>
      <c r="X2552">
        <v>0</v>
      </c>
      <c r="Y2552">
        <v>0</v>
      </c>
      <c r="Z2552">
        <v>0</v>
      </c>
      <c r="AA2552">
        <v>11.048820740957</v>
      </c>
      <c r="AB2552">
        <v>25.084079651298811</v>
      </c>
      <c r="AC2552">
        <v>0</v>
      </c>
      <c r="AD2552">
        <v>15.465168412056675</v>
      </c>
      <c r="AE2552">
        <v>51.59806880431249</v>
      </c>
    </row>
    <row r="2553" spans="1:31" x14ac:dyDescent="0.25">
      <c r="A2553">
        <v>2137689</v>
      </c>
      <c r="B2553">
        <v>1</v>
      </c>
      <c r="C2553" t="s">
        <v>80</v>
      </c>
      <c r="D2553" t="s">
        <v>93</v>
      </c>
      <c r="E2553" t="s">
        <v>131</v>
      </c>
      <c r="F2553" t="s">
        <v>7603</v>
      </c>
      <c r="G2553" t="s">
        <v>152</v>
      </c>
      <c r="H2553" t="s">
        <v>134</v>
      </c>
      <c r="I2553" t="s">
        <v>135</v>
      </c>
      <c r="J2553" t="s">
        <v>136</v>
      </c>
      <c r="K2553" t="s">
        <v>137</v>
      </c>
      <c r="L2553" t="s">
        <v>7604</v>
      </c>
      <c r="M2553" t="s">
        <v>7605</v>
      </c>
      <c r="N2553">
        <v>2.668055555</v>
      </c>
      <c r="O2553">
        <v>0</v>
      </c>
      <c r="P2553">
        <v>1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0.60896347517760008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0.60896347517760008</v>
      </c>
    </row>
    <row r="2554" spans="1:31" x14ac:dyDescent="0.25">
      <c r="A2554">
        <v>2137620</v>
      </c>
      <c r="B2554">
        <v>1</v>
      </c>
      <c r="C2554" t="s">
        <v>80</v>
      </c>
      <c r="D2554" t="s">
        <v>92</v>
      </c>
      <c r="E2554" t="s">
        <v>161</v>
      </c>
      <c r="F2554" t="s">
        <v>7606</v>
      </c>
      <c r="G2554" t="s">
        <v>215</v>
      </c>
      <c r="H2554" t="s">
        <v>134</v>
      </c>
      <c r="I2554" t="s">
        <v>135</v>
      </c>
      <c r="J2554" t="s">
        <v>136</v>
      </c>
      <c r="K2554" t="s">
        <v>137</v>
      </c>
      <c r="L2554" t="s">
        <v>7607</v>
      </c>
      <c r="M2554" t="s">
        <v>7608</v>
      </c>
      <c r="N2554">
        <v>0.525277777</v>
      </c>
      <c r="O2554">
        <v>0</v>
      </c>
      <c r="P2554">
        <v>208</v>
      </c>
      <c r="Q2554">
        <v>0</v>
      </c>
      <c r="R2554">
        <v>0</v>
      </c>
      <c r="S2554">
        <v>0</v>
      </c>
      <c r="T2554">
        <v>2</v>
      </c>
      <c r="U2554">
        <v>0</v>
      </c>
      <c r="V2554">
        <v>0</v>
      </c>
      <c r="W2554">
        <v>0</v>
      </c>
      <c r="X2554">
        <v>38.232939015804469</v>
      </c>
      <c r="Y2554">
        <v>0</v>
      </c>
      <c r="Z2554">
        <v>0</v>
      </c>
      <c r="AA2554">
        <v>0</v>
      </c>
      <c r="AB2554">
        <v>0.90160142245851105</v>
      </c>
      <c r="AC2554">
        <v>0</v>
      </c>
      <c r="AD2554">
        <v>0</v>
      </c>
      <c r="AE2554">
        <v>39.134540438262981</v>
      </c>
    </row>
    <row r="2555" spans="1:31" x14ac:dyDescent="0.25">
      <c r="A2555">
        <v>2138018</v>
      </c>
      <c r="B2555">
        <v>1</v>
      </c>
      <c r="C2555" t="s">
        <v>81</v>
      </c>
      <c r="D2555" t="s">
        <v>128</v>
      </c>
      <c r="E2555" t="s">
        <v>196</v>
      </c>
      <c r="F2555" t="s">
        <v>7609</v>
      </c>
      <c r="G2555" t="s">
        <v>142</v>
      </c>
      <c r="H2555" t="s">
        <v>143</v>
      </c>
      <c r="I2555" t="s">
        <v>135</v>
      </c>
      <c r="J2555" t="s">
        <v>136</v>
      </c>
      <c r="K2555" t="s">
        <v>137</v>
      </c>
      <c r="L2555" t="s">
        <v>7394</v>
      </c>
      <c r="M2555" t="s">
        <v>7610</v>
      </c>
      <c r="N2555">
        <v>0.42361111099999998</v>
      </c>
      <c r="O2555">
        <v>6</v>
      </c>
      <c r="P2555">
        <v>1247</v>
      </c>
      <c r="Q2555">
        <v>21</v>
      </c>
      <c r="R2555">
        <v>16</v>
      </c>
      <c r="S2555">
        <v>11</v>
      </c>
      <c r="T2555">
        <v>88</v>
      </c>
      <c r="U2555">
        <v>0</v>
      </c>
      <c r="V2555">
        <v>0</v>
      </c>
      <c r="W2555">
        <v>0.84294296157499993</v>
      </c>
      <c r="X2555">
        <v>77.323534241961966</v>
      </c>
      <c r="Y2555">
        <v>45.260049675636111</v>
      </c>
      <c r="Z2555">
        <v>1.2846241722600003</v>
      </c>
      <c r="AA2555">
        <v>25.477083459035835</v>
      </c>
      <c r="AB2555">
        <v>8.6689241608926384</v>
      </c>
      <c r="AC2555">
        <v>0</v>
      </c>
      <c r="AD2555">
        <v>0</v>
      </c>
      <c r="AE2555">
        <v>158.85715867136153</v>
      </c>
    </row>
    <row r="2556" spans="1:31" x14ac:dyDescent="0.25">
      <c r="A2556">
        <v>2137391</v>
      </c>
      <c r="B2556">
        <v>1</v>
      </c>
      <c r="C2556" t="s">
        <v>80</v>
      </c>
      <c r="D2556" t="s">
        <v>110</v>
      </c>
      <c r="E2556" t="s">
        <v>174</v>
      </c>
      <c r="F2556" t="s">
        <v>7611</v>
      </c>
      <c r="G2556" t="s">
        <v>235</v>
      </c>
      <c r="H2556" t="s">
        <v>134</v>
      </c>
      <c r="I2556" t="s">
        <v>135</v>
      </c>
      <c r="J2556" t="s">
        <v>136</v>
      </c>
      <c r="K2556" t="s">
        <v>236</v>
      </c>
      <c r="L2556" t="s">
        <v>7612</v>
      </c>
      <c r="M2556" t="s">
        <v>7613</v>
      </c>
      <c r="N2556">
        <v>0.95356555499999995</v>
      </c>
      <c r="O2556">
        <v>0</v>
      </c>
      <c r="P2556">
        <v>138</v>
      </c>
      <c r="Q2556">
        <v>0</v>
      </c>
      <c r="R2556">
        <v>0</v>
      </c>
      <c r="S2556">
        <v>0</v>
      </c>
      <c r="T2556">
        <v>8</v>
      </c>
      <c r="U2556">
        <v>0</v>
      </c>
      <c r="V2556">
        <v>0</v>
      </c>
      <c r="W2556">
        <v>0</v>
      </c>
      <c r="X2556">
        <v>43.89663864230225</v>
      </c>
      <c r="Y2556">
        <v>0</v>
      </c>
      <c r="Z2556">
        <v>0</v>
      </c>
      <c r="AA2556">
        <v>0</v>
      </c>
      <c r="AB2556">
        <v>2.900661275277717</v>
      </c>
      <c r="AC2556">
        <v>0</v>
      </c>
      <c r="AD2556">
        <v>0</v>
      </c>
      <c r="AE2556">
        <v>46.79729991757997</v>
      </c>
    </row>
    <row r="2557" spans="1:31" x14ac:dyDescent="0.25">
      <c r="A2557">
        <v>2137434</v>
      </c>
      <c r="B2557">
        <v>1</v>
      </c>
      <c r="C2557" t="s">
        <v>81</v>
      </c>
      <c r="D2557" t="s">
        <v>123</v>
      </c>
      <c r="E2557" t="s">
        <v>174</v>
      </c>
      <c r="F2557" t="s">
        <v>7109</v>
      </c>
      <c r="G2557" t="s">
        <v>187</v>
      </c>
      <c r="H2557" t="s">
        <v>134</v>
      </c>
      <c r="I2557" t="s">
        <v>135</v>
      </c>
      <c r="J2557" t="s">
        <v>136</v>
      </c>
      <c r="K2557" t="s">
        <v>137</v>
      </c>
      <c r="L2557" t="s">
        <v>7614</v>
      </c>
      <c r="M2557" t="s">
        <v>7615</v>
      </c>
      <c r="N2557">
        <v>1.974444444</v>
      </c>
      <c r="O2557">
        <v>0</v>
      </c>
      <c r="P2557">
        <v>186</v>
      </c>
      <c r="Q2557">
        <v>0</v>
      </c>
      <c r="R2557">
        <v>0</v>
      </c>
      <c r="S2557">
        <v>0</v>
      </c>
      <c r="T2557">
        <v>9</v>
      </c>
      <c r="U2557">
        <v>0</v>
      </c>
      <c r="V2557">
        <v>0</v>
      </c>
      <c r="W2557">
        <v>0</v>
      </c>
      <c r="X2557">
        <v>81.806884563744049</v>
      </c>
      <c r="Y2557">
        <v>0</v>
      </c>
      <c r="Z2557">
        <v>0</v>
      </c>
      <c r="AA2557">
        <v>0</v>
      </c>
      <c r="AB2557">
        <v>89.136519712768759</v>
      </c>
      <c r="AC2557">
        <v>0</v>
      </c>
      <c r="AD2557">
        <v>0</v>
      </c>
      <c r="AE2557">
        <v>170.94340427651281</v>
      </c>
    </row>
    <row r="2558" spans="1:31" x14ac:dyDescent="0.25">
      <c r="A2558">
        <v>2137334</v>
      </c>
      <c r="B2558">
        <v>1</v>
      </c>
      <c r="C2558" t="s">
        <v>80</v>
      </c>
      <c r="D2558" t="s">
        <v>109</v>
      </c>
      <c r="E2558" t="s">
        <v>140</v>
      </c>
      <c r="F2558" t="s">
        <v>7616</v>
      </c>
      <c r="G2558" t="s">
        <v>142</v>
      </c>
      <c r="H2558" t="s">
        <v>143</v>
      </c>
      <c r="I2558" t="s">
        <v>135</v>
      </c>
      <c r="J2558" t="s">
        <v>136</v>
      </c>
      <c r="K2558" t="s">
        <v>137</v>
      </c>
      <c r="L2558" t="s">
        <v>7617</v>
      </c>
      <c r="M2558" t="s">
        <v>7618</v>
      </c>
      <c r="N2558">
        <v>0.244166666</v>
      </c>
      <c r="O2558">
        <v>0</v>
      </c>
      <c r="P2558">
        <v>639</v>
      </c>
      <c r="Q2558">
        <v>2</v>
      </c>
      <c r="R2558">
        <v>112</v>
      </c>
      <c r="S2558">
        <v>11</v>
      </c>
      <c r="T2558">
        <v>122</v>
      </c>
      <c r="U2558">
        <v>0</v>
      </c>
      <c r="V2558">
        <v>0</v>
      </c>
      <c r="W2558">
        <v>0</v>
      </c>
      <c r="X2558">
        <v>26.571121849312696</v>
      </c>
      <c r="Y2558">
        <v>7.8231610443525001E-2</v>
      </c>
      <c r="Z2558">
        <v>12.715914884974277</v>
      </c>
      <c r="AA2558">
        <v>25.07751495243015</v>
      </c>
      <c r="AB2558">
        <v>9.9066171763173507</v>
      </c>
      <c r="AC2558">
        <v>0</v>
      </c>
      <c r="AD2558">
        <v>0</v>
      </c>
      <c r="AE2558">
        <v>74.349400473477999</v>
      </c>
    </row>
    <row r="2559" spans="1:31" x14ac:dyDescent="0.25">
      <c r="A2559">
        <v>2137583</v>
      </c>
      <c r="B2559">
        <v>1</v>
      </c>
      <c r="C2559" t="s">
        <v>80</v>
      </c>
      <c r="D2559" t="s">
        <v>107</v>
      </c>
      <c r="E2559" t="s">
        <v>174</v>
      </c>
      <c r="F2559" t="s">
        <v>7416</v>
      </c>
      <c r="G2559" t="s">
        <v>187</v>
      </c>
      <c r="H2559" t="s">
        <v>134</v>
      </c>
      <c r="I2559" t="s">
        <v>135</v>
      </c>
      <c r="J2559" t="s">
        <v>136</v>
      </c>
      <c r="K2559" t="s">
        <v>137</v>
      </c>
      <c r="L2559" t="s">
        <v>7619</v>
      </c>
      <c r="M2559" t="s">
        <v>7620</v>
      </c>
      <c r="N2559">
        <v>1.524444444</v>
      </c>
      <c r="O2559">
        <v>0</v>
      </c>
      <c r="P2559">
        <v>26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11.294708499759897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11.294708499759897</v>
      </c>
    </row>
    <row r="2560" spans="1:31" x14ac:dyDescent="0.25">
      <c r="A2560">
        <v>2137609</v>
      </c>
      <c r="B2560">
        <v>1</v>
      </c>
      <c r="C2560" t="s">
        <v>80</v>
      </c>
      <c r="D2560" t="s">
        <v>93</v>
      </c>
      <c r="E2560" t="s">
        <v>174</v>
      </c>
      <c r="F2560" t="s">
        <v>7389</v>
      </c>
      <c r="G2560" t="s">
        <v>163</v>
      </c>
      <c r="H2560" t="s">
        <v>134</v>
      </c>
      <c r="I2560" t="s">
        <v>135</v>
      </c>
      <c r="J2560" t="s">
        <v>136</v>
      </c>
      <c r="K2560" t="s">
        <v>137</v>
      </c>
      <c r="L2560" t="s">
        <v>7621</v>
      </c>
      <c r="M2560" t="s">
        <v>7622</v>
      </c>
      <c r="N2560">
        <v>6.9619444440000002</v>
      </c>
      <c r="O2560">
        <v>0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0.39356471338283333</v>
      </c>
      <c r="AA2560">
        <v>0</v>
      </c>
      <c r="AB2560">
        <v>0</v>
      </c>
      <c r="AC2560">
        <v>0</v>
      </c>
      <c r="AD2560">
        <v>0</v>
      </c>
      <c r="AE2560">
        <v>0.39356471338283333</v>
      </c>
    </row>
    <row r="2561" spans="1:31" x14ac:dyDescent="0.25">
      <c r="A2561">
        <v>2137400</v>
      </c>
      <c r="B2561">
        <v>1</v>
      </c>
      <c r="C2561" t="s">
        <v>80</v>
      </c>
      <c r="D2561" t="s">
        <v>108</v>
      </c>
      <c r="E2561" t="s">
        <v>174</v>
      </c>
      <c r="F2561" t="s">
        <v>7623</v>
      </c>
      <c r="G2561" t="s">
        <v>1019</v>
      </c>
      <c r="H2561" t="s">
        <v>134</v>
      </c>
      <c r="I2561" t="s">
        <v>135</v>
      </c>
      <c r="J2561" t="s">
        <v>136</v>
      </c>
      <c r="K2561" t="s">
        <v>137</v>
      </c>
      <c r="L2561" t="s">
        <v>7624</v>
      </c>
      <c r="M2561" t="s">
        <v>7625</v>
      </c>
      <c r="N2561">
        <v>2.5038888880000001</v>
      </c>
      <c r="O2561">
        <v>0</v>
      </c>
      <c r="P2561">
        <v>1</v>
      </c>
      <c r="Q2561">
        <v>0</v>
      </c>
      <c r="R2561">
        <v>2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0.55498820898779999</v>
      </c>
      <c r="Y2561">
        <v>0</v>
      </c>
      <c r="Z2561">
        <v>0.81098807521805005</v>
      </c>
      <c r="AA2561">
        <v>0</v>
      </c>
      <c r="AB2561">
        <v>0</v>
      </c>
      <c r="AC2561">
        <v>0</v>
      </c>
      <c r="AD2561">
        <v>0</v>
      </c>
      <c r="AE2561">
        <v>1.36597628420585</v>
      </c>
    </row>
    <row r="2562" spans="1:31" x14ac:dyDescent="0.25">
      <c r="A2562">
        <v>2137300</v>
      </c>
      <c r="B2562">
        <v>1</v>
      </c>
      <c r="C2562" t="s">
        <v>81</v>
      </c>
      <c r="D2562" t="s">
        <v>113</v>
      </c>
      <c r="E2562" t="s">
        <v>174</v>
      </c>
      <c r="F2562" t="s">
        <v>7626</v>
      </c>
      <c r="G2562" t="s">
        <v>187</v>
      </c>
      <c r="H2562" t="s">
        <v>134</v>
      </c>
      <c r="I2562" t="s">
        <v>135</v>
      </c>
      <c r="J2562" t="s">
        <v>136</v>
      </c>
      <c r="K2562" t="s">
        <v>137</v>
      </c>
      <c r="L2562" t="s">
        <v>7627</v>
      </c>
      <c r="M2562" t="s">
        <v>7628</v>
      </c>
      <c r="N2562">
        <v>2.6302777769999999</v>
      </c>
      <c r="O2562">
        <v>0</v>
      </c>
      <c r="P2562">
        <v>12</v>
      </c>
      <c r="Q2562">
        <v>0</v>
      </c>
      <c r="R2562">
        <v>2</v>
      </c>
      <c r="S2562">
        <v>0</v>
      </c>
      <c r="T2562">
        <v>1</v>
      </c>
      <c r="U2562">
        <v>0</v>
      </c>
      <c r="V2562">
        <v>0</v>
      </c>
      <c r="W2562">
        <v>0</v>
      </c>
      <c r="X2562">
        <v>4.4156368040519842</v>
      </c>
      <c r="Y2562">
        <v>0</v>
      </c>
      <c r="Z2562">
        <v>0.37275956553024997</v>
      </c>
      <c r="AA2562">
        <v>0</v>
      </c>
      <c r="AB2562">
        <v>1.1628847335483499</v>
      </c>
      <c r="AC2562">
        <v>0</v>
      </c>
      <c r="AD2562">
        <v>0</v>
      </c>
      <c r="AE2562">
        <v>5.9512811031305839</v>
      </c>
    </row>
    <row r="2563" spans="1:31" x14ac:dyDescent="0.25">
      <c r="A2563">
        <v>2137423</v>
      </c>
      <c r="B2563">
        <v>1</v>
      </c>
      <c r="C2563" t="s">
        <v>80</v>
      </c>
      <c r="D2563" t="s">
        <v>97</v>
      </c>
      <c r="E2563" t="s">
        <v>131</v>
      </c>
      <c r="F2563" t="s">
        <v>7629</v>
      </c>
      <c r="G2563" t="s">
        <v>300</v>
      </c>
      <c r="H2563" t="s">
        <v>134</v>
      </c>
      <c r="I2563" t="s">
        <v>135</v>
      </c>
      <c r="J2563" t="s">
        <v>136</v>
      </c>
      <c r="K2563" t="s">
        <v>137</v>
      </c>
      <c r="L2563" t="s">
        <v>7630</v>
      </c>
      <c r="M2563" t="s">
        <v>7631</v>
      </c>
      <c r="N2563">
        <v>2.3647222220000002</v>
      </c>
      <c r="O2563">
        <v>0</v>
      </c>
      <c r="P2563">
        <v>1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0.98140407107954997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0.98140407107954997</v>
      </c>
    </row>
    <row r="2564" spans="1:31" x14ac:dyDescent="0.25">
      <c r="A2564">
        <v>2137317</v>
      </c>
      <c r="B2564">
        <v>1</v>
      </c>
      <c r="C2564" t="s">
        <v>80</v>
      </c>
      <c r="D2564" t="s">
        <v>93</v>
      </c>
      <c r="E2564" t="s">
        <v>161</v>
      </c>
      <c r="F2564" t="s">
        <v>7498</v>
      </c>
      <c r="G2564" t="s">
        <v>183</v>
      </c>
      <c r="H2564" t="s">
        <v>134</v>
      </c>
      <c r="I2564" t="s">
        <v>135</v>
      </c>
      <c r="J2564" t="s">
        <v>136</v>
      </c>
      <c r="K2564" t="s">
        <v>137</v>
      </c>
      <c r="L2564" t="s">
        <v>7632</v>
      </c>
      <c r="M2564" t="s">
        <v>7633</v>
      </c>
      <c r="N2564">
        <v>3.6349999999999998</v>
      </c>
      <c r="O2564">
        <v>0</v>
      </c>
      <c r="P2564">
        <v>2</v>
      </c>
      <c r="Q2564">
        <v>0</v>
      </c>
      <c r="R2564">
        <v>14</v>
      </c>
      <c r="S2564">
        <v>0</v>
      </c>
      <c r="T2564">
        <v>4</v>
      </c>
      <c r="U2564">
        <v>0</v>
      </c>
      <c r="V2564">
        <v>0</v>
      </c>
      <c r="W2564">
        <v>0</v>
      </c>
      <c r="X2564">
        <v>2.2993203290736748</v>
      </c>
      <c r="Y2564">
        <v>0</v>
      </c>
      <c r="Z2564">
        <v>92.498459588879953</v>
      </c>
      <c r="AA2564">
        <v>0</v>
      </c>
      <c r="AB2564">
        <v>10.8957243987841</v>
      </c>
      <c r="AC2564">
        <v>0</v>
      </c>
      <c r="AD2564">
        <v>0</v>
      </c>
      <c r="AE2564">
        <v>105.69350431673773</v>
      </c>
    </row>
    <row r="2565" spans="1:31" x14ac:dyDescent="0.25">
      <c r="A2565">
        <v>2137363</v>
      </c>
      <c r="B2565">
        <v>1</v>
      </c>
      <c r="C2565" t="s">
        <v>80</v>
      </c>
      <c r="D2565" t="s">
        <v>98</v>
      </c>
      <c r="E2565" t="s">
        <v>196</v>
      </c>
      <c r="F2565" t="s">
        <v>7634</v>
      </c>
      <c r="G2565" t="s">
        <v>142</v>
      </c>
      <c r="H2565" t="s">
        <v>143</v>
      </c>
      <c r="I2565" t="s">
        <v>135</v>
      </c>
      <c r="J2565" t="s">
        <v>136</v>
      </c>
      <c r="K2565" t="s">
        <v>137</v>
      </c>
      <c r="L2565" t="s">
        <v>7635</v>
      </c>
      <c r="M2565" t="s">
        <v>7636</v>
      </c>
      <c r="N2565">
        <v>0.61166666599999997</v>
      </c>
      <c r="O2565">
        <v>0</v>
      </c>
      <c r="P2565">
        <v>103</v>
      </c>
      <c r="Q2565">
        <v>16</v>
      </c>
      <c r="R2565">
        <v>11</v>
      </c>
      <c r="S2565">
        <v>2</v>
      </c>
      <c r="T2565">
        <v>9</v>
      </c>
      <c r="U2565">
        <v>0</v>
      </c>
      <c r="V2565">
        <v>0</v>
      </c>
      <c r="W2565">
        <v>0</v>
      </c>
      <c r="X2565">
        <v>11.539036050375083</v>
      </c>
      <c r="Y2565">
        <v>8.6185028904894754</v>
      </c>
      <c r="Z2565">
        <v>1.7693188187442417</v>
      </c>
      <c r="AA2565">
        <v>2.515939548882959</v>
      </c>
      <c r="AB2565">
        <v>5.0277020260572094</v>
      </c>
      <c r="AC2565">
        <v>0</v>
      </c>
      <c r="AD2565">
        <v>0</v>
      </c>
      <c r="AE2565">
        <v>29.470499334548968</v>
      </c>
    </row>
    <row r="2566" spans="1:31" x14ac:dyDescent="0.25">
      <c r="A2566">
        <v>2137572</v>
      </c>
      <c r="B2566">
        <v>1</v>
      </c>
      <c r="C2566" t="s">
        <v>80</v>
      </c>
      <c r="D2566" t="s">
        <v>109</v>
      </c>
      <c r="E2566" t="s">
        <v>140</v>
      </c>
      <c r="F2566" t="s">
        <v>7637</v>
      </c>
      <c r="G2566" t="s">
        <v>300</v>
      </c>
      <c r="H2566" t="s">
        <v>143</v>
      </c>
      <c r="I2566" t="s">
        <v>135</v>
      </c>
      <c r="J2566" t="s">
        <v>3</v>
      </c>
      <c r="K2566" t="s">
        <v>137</v>
      </c>
      <c r="L2566" t="s">
        <v>7638</v>
      </c>
      <c r="M2566" t="s">
        <v>7639</v>
      </c>
      <c r="N2566">
        <v>2.9477777770000002</v>
      </c>
      <c r="O2566">
        <v>0</v>
      </c>
      <c r="P2566">
        <v>12</v>
      </c>
      <c r="Q2566">
        <v>0</v>
      </c>
      <c r="R2566">
        <v>15</v>
      </c>
      <c r="S2566">
        <v>0</v>
      </c>
      <c r="T2566">
        <v>55</v>
      </c>
      <c r="U2566">
        <v>0</v>
      </c>
      <c r="V2566">
        <v>2</v>
      </c>
      <c r="W2566">
        <v>0</v>
      </c>
      <c r="X2566">
        <v>5.1697458995575349</v>
      </c>
      <c r="Y2566">
        <v>0</v>
      </c>
      <c r="Z2566">
        <v>17.479274266422671</v>
      </c>
      <c r="AA2566">
        <v>0</v>
      </c>
      <c r="AB2566">
        <v>46.564834017787575</v>
      </c>
      <c r="AC2566">
        <v>0</v>
      </c>
      <c r="AD2566">
        <v>156.72029749843841</v>
      </c>
      <c r="AE2566">
        <v>225.93415168220619</v>
      </c>
    </row>
    <row r="2567" spans="1:31" x14ac:dyDescent="0.25">
      <c r="A2567">
        <v>2137380</v>
      </c>
      <c r="B2567">
        <v>1</v>
      </c>
      <c r="C2567" t="s">
        <v>80</v>
      </c>
      <c r="D2567" t="s">
        <v>100</v>
      </c>
      <c r="E2567" t="s">
        <v>174</v>
      </c>
      <c r="F2567" t="s">
        <v>7640</v>
      </c>
      <c r="G2567" t="s">
        <v>235</v>
      </c>
      <c r="H2567" t="s">
        <v>134</v>
      </c>
      <c r="I2567" t="s">
        <v>135</v>
      </c>
      <c r="J2567" t="s">
        <v>136</v>
      </c>
      <c r="K2567" t="s">
        <v>236</v>
      </c>
      <c r="L2567" t="s">
        <v>7641</v>
      </c>
      <c r="M2567" t="s">
        <v>7642</v>
      </c>
      <c r="N2567">
        <v>4.6530250000000004</v>
      </c>
      <c r="O2567">
        <v>0</v>
      </c>
      <c r="P2567">
        <v>21</v>
      </c>
      <c r="Q2567">
        <v>0</v>
      </c>
      <c r="R2567">
        <v>0</v>
      </c>
      <c r="S2567">
        <v>0</v>
      </c>
      <c r="T2567">
        <v>3</v>
      </c>
      <c r="U2567">
        <v>0</v>
      </c>
      <c r="V2567">
        <v>0</v>
      </c>
      <c r="W2567">
        <v>0</v>
      </c>
      <c r="X2567">
        <v>21.564506284260762</v>
      </c>
      <c r="Y2567">
        <v>0</v>
      </c>
      <c r="Z2567">
        <v>0</v>
      </c>
      <c r="AA2567">
        <v>0</v>
      </c>
      <c r="AB2567">
        <v>4.4657678459529171</v>
      </c>
      <c r="AC2567">
        <v>0</v>
      </c>
      <c r="AD2567">
        <v>0</v>
      </c>
      <c r="AE2567">
        <v>26.03027413021368</v>
      </c>
    </row>
    <row r="2568" spans="1:31" x14ac:dyDescent="0.25">
      <c r="A2568">
        <v>2137529</v>
      </c>
      <c r="B2568">
        <v>1</v>
      </c>
      <c r="C2568" t="s">
        <v>80</v>
      </c>
      <c r="D2568" t="s">
        <v>107</v>
      </c>
      <c r="E2568" t="s">
        <v>131</v>
      </c>
      <c r="F2568" t="s">
        <v>7643</v>
      </c>
      <c r="G2568" t="s">
        <v>300</v>
      </c>
      <c r="H2568" t="s">
        <v>134</v>
      </c>
      <c r="I2568" t="s">
        <v>135</v>
      </c>
      <c r="J2568" t="s">
        <v>3</v>
      </c>
      <c r="K2568" t="s">
        <v>137</v>
      </c>
      <c r="L2568" t="s">
        <v>7644</v>
      </c>
      <c r="M2568" t="s">
        <v>7645</v>
      </c>
      <c r="N2568">
        <v>3.4136111109999998</v>
      </c>
      <c r="O2568">
        <v>0</v>
      </c>
      <c r="P2568">
        <v>9</v>
      </c>
      <c r="Q2568">
        <v>0</v>
      </c>
      <c r="R2568">
        <v>0</v>
      </c>
      <c r="S2568">
        <v>0</v>
      </c>
      <c r="T2568">
        <v>3</v>
      </c>
      <c r="U2568">
        <v>0</v>
      </c>
      <c r="V2568">
        <v>0</v>
      </c>
      <c r="W2568">
        <v>0</v>
      </c>
      <c r="X2568">
        <v>7.6483916484237504</v>
      </c>
      <c r="Y2568">
        <v>0</v>
      </c>
      <c r="Z2568">
        <v>0</v>
      </c>
      <c r="AA2568">
        <v>0</v>
      </c>
      <c r="AB2568">
        <v>3.8571022297957507</v>
      </c>
      <c r="AC2568">
        <v>0</v>
      </c>
      <c r="AD2568">
        <v>0</v>
      </c>
      <c r="AE2568">
        <v>11.5054938782195</v>
      </c>
    </row>
    <row r="2569" spans="1:31" x14ac:dyDescent="0.25">
      <c r="A2569">
        <v>2137629</v>
      </c>
      <c r="B2569">
        <v>1</v>
      </c>
      <c r="C2569" t="s">
        <v>80</v>
      </c>
      <c r="D2569" t="s">
        <v>93</v>
      </c>
      <c r="E2569" t="s">
        <v>174</v>
      </c>
      <c r="F2569" t="s">
        <v>7646</v>
      </c>
      <c r="G2569" t="s">
        <v>187</v>
      </c>
      <c r="H2569" t="s">
        <v>134</v>
      </c>
      <c r="I2569" t="s">
        <v>135</v>
      </c>
      <c r="J2569" t="s">
        <v>136</v>
      </c>
      <c r="K2569" t="s">
        <v>137</v>
      </c>
      <c r="L2569" t="s">
        <v>7647</v>
      </c>
      <c r="M2569" t="s">
        <v>7648</v>
      </c>
      <c r="N2569">
        <v>6.8933333330000002</v>
      </c>
      <c r="O2569">
        <v>0</v>
      </c>
      <c r="P2569">
        <v>0</v>
      </c>
      <c r="Q2569">
        <v>0</v>
      </c>
      <c r="R2569">
        <v>6</v>
      </c>
      <c r="S2569">
        <v>0</v>
      </c>
      <c r="T2569">
        <v>1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0.32272333223756661</v>
      </c>
      <c r="AA2569">
        <v>0</v>
      </c>
      <c r="AB2569">
        <v>3.8335639935166673E-3</v>
      </c>
      <c r="AC2569">
        <v>0</v>
      </c>
      <c r="AD2569">
        <v>0</v>
      </c>
      <c r="AE2569">
        <v>0.32655689623108325</v>
      </c>
    </row>
    <row r="2570" spans="1:31" x14ac:dyDescent="0.25">
      <c r="A2570">
        <v>2137486</v>
      </c>
      <c r="B2570">
        <v>1</v>
      </c>
      <c r="C2570" t="s">
        <v>80</v>
      </c>
      <c r="D2570" t="s">
        <v>88</v>
      </c>
      <c r="E2570" t="s">
        <v>140</v>
      </c>
      <c r="F2570" t="s">
        <v>7649</v>
      </c>
      <c r="G2570" t="s">
        <v>142</v>
      </c>
      <c r="H2570" t="s">
        <v>143</v>
      </c>
      <c r="I2570" t="s">
        <v>135</v>
      </c>
      <c r="J2570" t="s">
        <v>136</v>
      </c>
      <c r="K2570" t="s">
        <v>137</v>
      </c>
      <c r="L2570" t="s">
        <v>7650</v>
      </c>
      <c r="M2570" t="s">
        <v>7651</v>
      </c>
      <c r="N2570">
        <v>4.0469444440000002</v>
      </c>
      <c r="O2570">
        <v>0</v>
      </c>
      <c r="P2570">
        <v>162</v>
      </c>
      <c r="Q2570">
        <v>0</v>
      </c>
      <c r="R2570">
        <v>0</v>
      </c>
      <c r="S2570">
        <v>0</v>
      </c>
      <c r="T2570">
        <v>4</v>
      </c>
      <c r="U2570">
        <v>0</v>
      </c>
      <c r="V2570">
        <v>0</v>
      </c>
      <c r="W2570">
        <v>0</v>
      </c>
      <c r="X2570">
        <v>165.59986729092049</v>
      </c>
      <c r="Y2570">
        <v>0</v>
      </c>
      <c r="Z2570">
        <v>0</v>
      </c>
      <c r="AA2570">
        <v>0</v>
      </c>
      <c r="AB2570">
        <v>29.657111445301666</v>
      </c>
      <c r="AC2570">
        <v>0</v>
      </c>
      <c r="AD2570">
        <v>0</v>
      </c>
      <c r="AE2570">
        <v>195.25697873622215</v>
      </c>
    </row>
    <row r="2571" spans="1:31" x14ac:dyDescent="0.25">
      <c r="A2571">
        <v>2137337</v>
      </c>
      <c r="B2571">
        <v>1</v>
      </c>
      <c r="C2571" t="s">
        <v>81</v>
      </c>
      <c r="D2571" t="s">
        <v>113</v>
      </c>
      <c r="E2571" t="s">
        <v>196</v>
      </c>
      <c r="F2571" t="s">
        <v>7652</v>
      </c>
      <c r="G2571" t="s">
        <v>235</v>
      </c>
      <c r="H2571" t="s">
        <v>143</v>
      </c>
      <c r="I2571" t="s">
        <v>135</v>
      </c>
      <c r="J2571" t="s">
        <v>136</v>
      </c>
      <c r="K2571" t="s">
        <v>236</v>
      </c>
      <c r="L2571" t="s">
        <v>7653</v>
      </c>
      <c r="M2571" t="s">
        <v>7654</v>
      </c>
      <c r="N2571">
        <v>7.7836111109999999</v>
      </c>
      <c r="O2571">
        <v>0</v>
      </c>
      <c r="P2571">
        <v>546</v>
      </c>
      <c r="Q2571">
        <v>15</v>
      </c>
      <c r="R2571">
        <v>66</v>
      </c>
      <c r="S2571">
        <v>0</v>
      </c>
      <c r="T2571">
        <v>25</v>
      </c>
      <c r="U2571">
        <v>0</v>
      </c>
      <c r="V2571">
        <v>0</v>
      </c>
      <c r="W2571">
        <v>0</v>
      </c>
      <c r="X2571">
        <v>656.48201792584825</v>
      </c>
      <c r="Y2571">
        <v>28.314766234649589</v>
      </c>
      <c r="Z2571">
        <v>24.863068756765998</v>
      </c>
      <c r="AA2571">
        <v>0</v>
      </c>
      <c r="AB2571">
        <v>50.929146931635344</v>
      </c>
      <c r="AC2571">
        <v>0</v>
      </c>
      <c r="AD2571">
        <v>0</v>
      </c>
      <c r="AE2571">
        <v>760.58899984889922</v>
      </c>
    </row>
    <row r="2572" spans="1:31" x14ac:dyDescent="0.25">
      <c r="A2572">
        <v>2137489</v>
      </c>
      <c r="B2572">
        <v>1</v>
      </c>
      <c r="C2572" t="s">
        <v>80</v>
      </c>
      <c r="D2572" t="s">
        <v>85</v>
      </c>
      <c r="E2572" t="s">
        <v>146</v>
      </c>
      <c r="F2572" t="s">
        <v>7655</v>
      </c>
      <c r="G2572" t="s">
        <v>300</v>
      </c>
      <c r="H2572" t="s">
        <v>143</v>
      </c>
      <c r="I2572" t="s">
        <v>135</v>
      </c>
      <c r="J2572" t="s">
        <v>3</v>
      </c>
      <c r="K2572" t="s">
        <v>137</v>
      </c>
      <c r="L2572" t="s">
        <v>7656</v>
      </c>
      <c r="M2572" t="s">
        <v>7657</v>
      </c>
      <c r="N2572">
        <v>0.86944444399999998</v>
      </c>
      <c r="O2572">
        <v>0</v>
      </c>
      <c r="P2572">
        <v>364</v>
      </c>
      <c r="Q2572">
        <v>0</v>
      </c>
      <c r="R2572">
        <v>0</v>
      </c>
      <c r="S2572">
        <v>2</v>
      </c>
      <c r="T2572">
        <v>55</v>
      </c>
      <c r="U2572">
        <v>0</v>
      </c>
      <c r="V2572">
        <v>0</v>
      </c>
      <c r="W2572">
        <v>0</v>
      </c>
      <c r="X2572">
        <v>108.9330674007836</v>
      </c>
      <c r="Y2572">
        <v>0</v>
      </c>
      <c r="Z2572">
        <v>0</v>
      </c>
      <c r="AA2572">
        <v>913.24156731947971</v>
      </c>
      <c r="AB2572">
        <v>108.75330768999599</v>
      </c>
      <c r="AC2572">
        <v>0</v>
      </c>
      <c r="AD2572">
        <v>0</v>
      </c>
      <c r="AE2572">
        <v>1130.9279424102592</v>
      </c>
    </row>
    <row r="2573" spans="1:31" x14ac:dyDescent="0.25">
      <c r="A2573">
        <v>2137403</v>
      </c>
      <c r="B2573">
        <v>1</v>
      </c>
      <c r="C2573" t="s">
        <v>80</v>
      </c>
      <c r="D2573" t="s">
        <v>104</v>
      </c>
      <c r="E2573" t="s">
        <v>140</v>
      </c>
      <c r="F2573" t="s">
        <v>7658</v>
      </c>
      <c r="G2573" t="s">
        <v>538</v>
      </c>
      <c r="H2573" t="s">
        <v>143</v>
      </c>
      <c r="I2573" t="s">
        <v>135</v>
      </c>
      <c r="J2573" t="s">
        <v>136</v>
      </c>
      <c r="K2573" t="s">
        <v>236</v>
      </c>
      <c r="L2573" t="s">
        <v>7659</v>
      </c>
      <c r="M2573" t="s">
        <v>7660</v>
      </c>
      <c r="N2573">
        <v>2.1426202769999998</v>
      </c>
      <c r="O2573">
        <v>3</v>
      </c>
      <c r="P2573">
        <v>1555</v>
      </c>
      <c r="Q2573">
        <v>1</v>
      </c>
      <c r="R2573">
        <v>43</v>
      </c>
      <c r="S2573">
        <v>2</v>
      </c>
      <c r="T2573">
        <v>125</v>
      </c>
      <c r="U2573">
        <v>0</v>
      </c>
      <c r="V2573">
        <v>0</v>
      </c>
      <c r="W2573">
        <v>8.8174711421538667</v>
      </c>
      <c r="X2573">
        <v>796.43017409601657</v>
      </c>
      <c r="Y2573">
        <v>2.228378128168675</v>
      </c>
      <c r="Z2573">
        <v>20.33457481709598</v>
      </c>
      <c r="AA2573">
        <v>22.873961097817553</v>
      </c>
      <c r="AB2573">
        <v>142.12949223634635</v>
      </c>
      <c r="AC2573">
        <v>0</v>
      </c>
      <c r="AD2573">
        <v>0</v>
      </c>
      <c r="AE2573">
        <v>992.81405151759884</v>
      </c>
    </row>
    <row r="2574" spans="1:31" x14ac:dyDescent="0.25">
      <c r="A2574">
        <v>2137566</v>
      </c>
      <c r="B2574">
        <v>1</v>
      </c>
      <c r="C2574" t="s">
        <v>80</v>
      </c>
      <c r="D2574" t="s">
        <v>105</v>
      </c>
      <c r="E2574" t="s">
        <v>131</v>
      </c>
      <c r="F2574" t="s">
        <v>7661</v>
      </c>
      <c r="G2574" t="s">
        <v>152</v>
      </c>
      <c r="H2574" t="s">
        <v>134</v>
      </c>
      <c r="I2574" t="s">
        <v>135</v>
      </c>
      <c r="J2574" t="s">
        <v>136</v>
      </c>
      <c r="K2574" t="s">
        <v>137</v>
      </c>
      <c r="L2574" t="s">
        <v>7662</v>
      </c>
      <c r="M2574" t="s">
        <v>7663</v>
      </c>
      <c r="N2574">
        <v>4.4675000000000002</v>
      </c>
      <c r="O2574">
        <v>0</v>
      </c>
      <c r="P2574">
        <v>3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6.6467100454174517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6.6467100454174517</v>
      </c>
    </row>
    <row r="2575" spans="1:31" x14ac:dyDescent="0.25">
      <c r="A2575">
        <v>2137357</v>
      </c>
      <c r="B2575">
        <v>1</v>
      </c>
      <c r="C2575" t="s">
        <v>80</v>
      </c>
      <c r="D2575" t="s">
        <v>100</v>
      </c>
      <c r="E2575" t="s">
        <v>146</v>
      </c>
      <c r="F2575" t="s">
        <v>7664</v>
      </c>
      <c r="G2575" t="s">
        <v>235</v>
      </c>
      <c r="H2575" t="s">
        <v>143</v>
      </c>
      <c r="I2575" t="s">
        <v>135</v>
      </c>
      <c r="J2575" t="s">
        <v>136</v>
      </c>
      <c r="K2575" t="s">
        <v>236</v>
      </c>
      <c r="L2575" t="s">
        <v>7665</v>
      </c>
      <c r="M2575" t="s">
        <v>7666</v>
      </c>
      <c r="N2575">
        <v>7.068888888</v>
      </c>
      <c r="O2575">
        <v>0</v>
      </c>
      <c r="P2575">
        <v>194</v>
      </c>
      <c r="Q2575">
        <v>0</v>
      </c>
      <c r="R2575">
        <v>0</v>
      </c>
      <c r="S2575">
        <v>0</v>
      </c>
      <c r="T2575">
        <v>3</v>
      </c>
      <c r="U2575">
        <v>0</v>
      </c>
      <c r="V2575">
        <v>0</v>
      </c>
      <c r="W2575">
        <v>0</v>
      </c>
      <c r="X2575">
        <v>263.57124402307096</v>
      </c>
      <c r="Y2575">
        <v>0</v>
      </c>
      <c r="Z2575">
        <v>0</v>
      </c>
      <c r="AA2575">
        <v>0</v>
      </c>
      <c r="AB2575">
        <v>32.916845422919835</v>
      </c>
      <c r="AC2575">
        <v>0</v>
      </c>
      <c r="AD2575">
        <v>0</v>
      </c>
      <c r="AE2575">
        <v>296.48808944599079</v>
      </c>
    </row>
    <row r="2576" spans="1:31" x14ac:dyDescent="0.25">
      <c r="A2576">
        <v>2137526</v>
      </c>
      <c r="B2576">
        <v>1</v>
      </c>
      <c r="C2576" t="s">
        <v>80</v>
      </c>
      <c r="D2576" t="s">
        <v>104</v>
      </c>
      <c r="E2576" t="s">
        <v>131</v>
      </c>
      <c r="F2576" t="s">
        <v>7667</v>
      </c>
      <c r="G2576" t="s">
        <v>300</v>
      </c>
      <c r="H2576" t="s">
        <v>134</v>
      </c>
      <c r="I2576" t="s">
        <v>135</v>
      </c>
      <c r="J2576" t="s">
        <v>136</v>
      </c>
      <c r="K2576" t="s">
        <v>137</v>
      </c>
      <c r="L2576" t="s">
        <v>7668</v>
      </c>
      <c r="M2576" t="s">
        <v>7669</v>
      </c>
      <c r="N2576">
        <v>4.323611111</v>
      </c>
      <c r="O2576">
        <v>0</v>
      </c>
      <c r="P2576">
        <v>1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1.6788978176392499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1.6788978176392499</v>
      </c>
    </row>
    <row r="2577" spans="1:31" x14ac:dyDescent="0.25">
      <c r="A2577">
        <v>2137383</v>
      </c>
      <c r="B2577">
        <v>1</v>
      </c>
      <c r="C2577" t="s">
        <v>80</v>
      </c>
      <c r="D2577" t="s">
        <v>84</v>
      </c>
      <c r="E2577" t="s">
        <v>131</v>
      </c>
      <c r="F2577" t="s">
        <v>7670</v>
      </c>
      <c r="G2577" t="s">
        <v>133</v>
      </c>
      <c r="H2577" t="s">
        <v>134</v>
      </c>
      <c r="I2577" t="s">
        <v>135</v>
      </c>
      <c r="J2577" t="s">
        <v>136</v>
      </c>
      <c r="K2577" t="s">
        <v>137</v>
      </c>
      <c r="L2577" t="s">
        <v>7671</v>
      </c>
      <c r="M2577" t="s">
        <v>7672</v>
      </c>
      <c r="N2577">
        <v>8.1791666660000004</v>
      </c>
      <c r="O2577">
        <v>0</v>
      </c>
      <c r="P2577">
        <v>1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</row>
    <row r="2578" spans="1:31" x14ac:dyDescent="0.25">
      <c r="A2578">
        <v>2137738</v>
      </c>
      <c r="B2578">
        <v>1</v>
      </c>
      <c r="C2578" t="s">
        <v>80</v>
      </c>
      <c r="D2578" t="s">
        <v>106</v>
      </c>
      <c r="E2578" t="s">
        <v>131</v>
      </c>
      <c r="F2578" t="s">
        <v>7673</v>
      </c>
      <c r="G2578" t="s">
        <v>231</v>
      </c>
      <c r="H2578" t="s">
        <v>134</v>
      </c>
      <c r="I2578" t="s">
        <v>135</v>
      </c>
      <c r="J2578" t="s">
        <v>136</v>
      </c>
      <c r="K2578" t="s">
        <v>137</v>
      </c>
      <c r="L2578" t="s">
        <v>7674</v>
      </c>
      <c r="M2578" t="s">
        <v>7675</v>
      </c>
      <c r="N2578">
        <v>2.9336111109999998</v>
      </c>
      <c r="O2578">
        <v>0</v>
      </c>
      <c r="P2578">
        <v>8</v>
      </c>
      <c r="Q2578">
        <v>0</v>
      </c>
      <c r="R2578">
        <v>0</v>
      </c>
      <c r="S2578">
        <v>0</v>
      </c>
      <c r="T2578">
        <v>2</v>
      </c>
      <c r="U2578">
        <v>0</v>
      </c>
      <c r="V2578">
        <v>0</v>
      </c>
      <c r="W2578">
        <v>0</v>
      </c>
      <c r="X2578">
        <v>4.5466055455173331</v>
      </c>
      <c r="Y2578">
        <v>0</v>
      </c>
      <c r="Z2578">
        <v>0</v>
      </c>
      <c r="AA2578">
        <v>0</v>
      </c>
      <c r="AB2578">
        <v>0.51442976848541677</v>
      </c>
      <c r="AC2578">
        <v>0</v>
      </c>
      <c r="AD2578">
        <v>0</v>
      </c>
      <c r="AE2578">
        <v>5.0610353140027495</v>
      </c>
    </row>
    <row r="2579" spans="1:31" x14ac:dyDescent="0.25">
      <c r="A2579">
        <v>2137503</v>
      </c>
      <c r="B2579">
        <v>1</v>
      </c>
      <c r="C2579" t="s">
        <v>80</v>
      </c>
      <c r="D2579" t="s">
        <v>82</v>
      </c>
      <c r="E2579" t="s">
        <v>131</v>
      </c>
      <c r="F2579" t="s">
        <v>7676</v>
      </c>
      <c r="G2579" t="s">
        <v>152</v>
      </c>
      <c r="H2579" t="s">
        <v>134</v>
      </c>
      <c r="I2579" t="s">
        <v>135</v>
      </c>
      <c r="J2579" t="s">
        <v>136</v>
      </c>
      <c r="K2579" t="s">
        <v>137</v>
      </c>
      <c r="L2579" t="s">
        <v>7677</v>
      </c>
      <c r="M2579" t="s">
        <v>7678</v>
      </c>
      <c r="N2579">
        <v>3.4938888879999999</v>
      </c>
      <c r="O2579">
        <v>0</v>
      </c>
      <c r="P2579">
        <v>1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0.49285506838558335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0.49285506838558335</v>
      </c>
    </row>
    <row r="2580" spans="1:31" x14ac:dyDescent="0.25">
      <c r="A2580">
        <v>2137695</v>
      </c>
      <c r="B2580">
        <v>1</v>
      </c>
      <c r="C2580" t="s">
        <v>80</v>
      </c>
      <c r="D2580" t="s">
        <v>97</v>
      </c>
      <c r="E2580" t="s">
        <v>131</v>
      </c>
      <c r="F2580" t="s">
        <v>7679</v>
      </c>
      <c r="G2580" t="s">
        <v>152</v>
      </c>
      <c r="H2580" t="s">
        <v>134</v>
      </c>
      <c r="I2580" t="s">
        <v>135</v>
      </c>
      <c r="J2580" t="s">
        <v>136</v>
      </c>
      <c r="K2580" t="s">
        <v>137</v>
      </c>
      <c r="L2580" t="s">
        <v>7680</v>
      </c>
      <c r="M2580" t="s">
        <v>7681</v>
      </c>
      <c r="N2580">
        <v>2.3525</v>
      </c>
      <c r="O2580">
        <v>0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0.33840709246305006</v>
      </c>
      <c r="AA2580">
        <v>0</v>
      </c>
      <c r="AB2580">
        <v>0</v>
      </c>
      <c r="AC2580">
        <v>0</v>
      </c>
      <c r="AD2580">
        <v>0</v>
      </c>
      <c r="AE2580">
        <v>0.33840709246305006</v>
      </c>
    </row>
    <row r="2581" spans="1:31" x14ac:dyDescent="0.25">
      <c r="A2581">
        <v>2137569</v>
      </c>
      <c r="B2581">
        <v>1</v>
      </c>
      <c r="C2581" t="s">
        <v>80</v>
      </c>
      <c r="D2581" t="s">
        <v>83</v>
      </c>
      <c r="E2581" t="s">
        <v>146</v>
      </c>
      <c r="F2581" t="s">
        <v>7682</v>
      </c>
      <c r="G2581" t="s">
        <v>167</v>
      </c>
      <c r="H2581" t="s">
        <v>143</v>
      </c>
      <c r="I2581" t="s">
        <v>135</v>
      </c>
      <c r="J2581" t="s">
        <v>136</v>
      </c>
      <c r="K2581" t="s">
        <v>137</v>
      </c>
      <c r="L2581" t="s">
        <v>7683</v>
      </c>
      <c r="M2581" t="s">
        <v>7684</v>
      </c>
      <c r="N2581">
        <v>3.2791666660000001</v>
      </c>
      <c r="O2581">
        <v>0</v>
      </c>
      <c r="P2581">
        <v>1247</v>
      </c>
      <c r="Q2581">
        <v>0</v>
      </c>
      <c r="R2581">
        <v>0</v>
      </c>
      <c r="S2581">
        <v>0</v>
      </c>
      <c r="T2581">
        <v>29</v>
      </c>
      <c r="U2581">
        <v>0</v>
      </c>
      <c r="V2581">
        <v>0</v>
      </c>
      <c r="W2581">
        <v>0</v>
      </c>
      <c r="X2581">
        <v>1212.2651980691228</v>
      </c>
      <c r="Y2581">
        <v>0</v>
      </c>
      <c r="Z2581">
        <v>0</v>
      </c>
      <c r="AA2581">
        <v>0</v>
      </c>
      <c r="AB2581">
        <v>151.12454032345028</v>
      </c>
      <c r="AC2581">
        <v>0</v>
      </c>
      <c r="AD2581">
        <v>0</v>
      </c>
      <c r="AE2581">
        <v>1363.389738392573</v>
      </c>
    </row>
    <row r="2582" spans="1:31" x14ac:dyDescent="0.25">
      <c r="A2582">
        <v>2137546</v>
      </c>
      <c r="B2582">
        <v>1</v>
      </c>
      <c r="C2582" t="s">
        <v>80</v>
      </c>
      <c r="D2582" t="s">
        <v>94</v>
      </c>
      <c r="E2582" t="s">
        <v>131</v>
      </c>
      <c r="F2582" t="s">
        <v>7685</v>
      </c>
      <c r="G2582" t="s">
        <v>152</v>
      </c>
      <c r="H2582" t="s">
        <v>134</v>
      </c>
      <c r="I2582" t="s">
        <v>135</v>
      </c>
      <c r="J2582" t="s">
        <v>136</v>
      </c>
      <c r="K2582" t="s">
        <v>137</v>
      </c>
      <c r="L2582" t="s">
        <v>7686</v>
      </c>
      <c r="M2582" t="s">
        <v>7687</v>
      </c>
      <c r="N2582">
        <v>2.9566666659999998</v>
      </c>
      <c r="O2582">
        <v>0</v>
      </c>
      <c r="P2582">
        <v>1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4.4298827762800003E-2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4.4298827762800003E-2</v>
      </c>
    </row>
    <row r="2583" spans="1:31" x14ac:dyDescent="0.25">
      <c r="A2583">
        <v>2137426</v>
      </c>
      <c r="B2583">
        <v>1</v>
      </c>
      <c r="C2583" t="s">
        <v>81</v>
      </c>
      <c r="D2583" t="s">
        <v>118</v>
      </c>
      <c r="E2583" t="s">
        <v>196</v>
      </c>
      <c r="F2583" t="s">
        <v>7688</v>
      </c>
      <c r="G2583" t="s">
        <v>142</v>
      </c>
      <c r="H2583" t="s">
        <v>143</v>
      </c>
      <c r="I2583" t="s">
        <v>135</v>
      </c>
      <c r="J2583" t="s">
        <v>136</v>
      </c>
      <c r="K2583" t="s">
        <v>137</v>
      </c>
      <c r="L2583" t="s">
        <v>7689</v>
      </c>
      <c r="M2583" t="s">
        <v>7690</v>
      </c>
      <c r="N2583">
        <v>0.86638888800000002</v>
      </c>
      <c r="O2583">
        <v>2</v>
      </c>
      <c r="P2583">
        <v>563</v>
      </c>
      <c r="Q2583">
        <v>12</v>
      </c>
      <c r="R2583">
        <v>19</v>
      </c>
      <c r="S2583">
        <v>8</v>
      </c>
      <c r="T2583">
        <v>73</v>
      </c>
      <c r="U2583">
        <v>5</v>
      </c>
      <c r="V2583">
        <v>0</v>
      </c>
      <c r="W2583">
        <v>2.2060042109838749</v>
      </c>
      <c r="X2583">
        <v>104.60498132529604</v>
      </c>
      <c r="Y2583">
        <v>3.1031028944854664</v>
      </c>
      <c r="Z2583">
        <v>7.0818495118779268</v>
      </c>
      <c r="AA2583">
        <v>177.48300659727775</v>
      </c>
      <c r="AB2583">
        <v>45.205153275985751</v>
      </c>
      <c r="AC2583">
        <v>481.08592531751503</v>
      </c>
      <c r="AD2583">
        <v>0</v>
      </c>
      <c r="AE2583">
        <v>820.77002313342177</v>
      </c>
    </row>
    <row r="2584" spans="1:31" x14ac:dyDescent="0.25">
      <c r="A2584">
        <v>2137483</v>
      </c>
      <c r="B2584">
        <v>1</v>
      </c>
      <c r="C2584" t="s">
        <v>80</v>
      </c>
      <c r="D2584" t="s">
        <v>100</v>
      </c>
      <c r="E2584" t="s">
        <v>131</v>
      </c>
      <c r="F2584" t="s">
        <v>7691</v>
      </c>
      <c r="G2584" t="s">
        <v>152</v>
      </c>
      <c r="H2584" t="s">
        <v>134</v>
      </c>
      <c r="I2584" t="s">
        <v>135</v>
      </c>
      <c r="J2584" t="s">
        <v>136</v>
      </c>
      <c r="K2584" t="s">
        <v>137</v>
      </c>
      <c r="L2584" t="s">
        <v>7692</v>
      </c>
      <c r="M2584" t="s">
        <v>7693</v>
      </c>
      <c r="N2584">
        <v>2.3488888879999998</v>
      </c>
      <c r="O2584">
        <v>0</v>
      </c>
      <c r="P2584">
        <v>1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0.68373301126438335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0.68373301126438335</v>
      </c>
    </row>
    <row r="2585" spans="1:31" x14ac:dyDescent="0.25">
      <c r="A2585">
        <v>2137732</v>
      </c>
      <c r="B2585">
        <v>1</v>
      </c>
      <c r="C2585" t="s">
        <v>80</v>
      </c>
      <c r="D2585" t="s">
        <v>84</v>
      </c>
      <c r="E2585" t="s">
        <v>131</v>
      </c>
      <c r="F2585" t="s">
        <v>6231</v>
      </c>
      <c r="G2585" t="s">
        <v>231</v>
      </c>
      <c r="H2585" t="s">
        <v>134</v>
      </c>
      <c r="I2585" t="s">
        <v>135</v>
      </c>
      <c r="J2585" t="s">
        <v>136</v>
      </c>
      <c r="K2585" t="s">
        <v>137</v>
      </c>
      <c r="L2585" t="s">
        <v>7694</v>
      </c>
      <c r="M2585" t="s">
        <v>7695</v>
      </c>
      <c r="N2585">
        <v>1.881388888</v>
      </c>
      <c r="O2585">
        <v>0</v>
      </c>
      <c r="P2585">
        <v>5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1.2489011608278167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1.2489011608278167</v>
      </c>
    </row>
    <row r="2586" spans="1:31" x14ac:dyDescent="0.25">
      <c r="A2586">
        <v>2137632</v>
      </c>
      <c r="B2586">
        <v>1</v>
      </c>
      <c r="C2586" t="s">
        <v>80</v>
      </c>
      <c r="D2586" t="s">
        <v>105</v>
      </c>
      <c r="E2586" t="s">
        <v>224</v>
      </c>
      <c r="F2586" t="s">
        <v>407</v>
      </c>
      <c r="G2586" t="s">
        <v>142</v>
      </c>
      <c r="H2586" t="s">
        <v>143</v>
      </c>
      <c r="I2586" t="s">
        <v>148</v>
      </c>
      <c r="J2586" t="s">
        <v>136</v>
      </c>
      <c r="K2586" t="s">
        <v>137</v>
      </c>
      <c r="L2586" t="s">
        <v>7696</v>
      </c>
      <c r="M2586" t="s">
        <v>7697</v>
      </c>
      <c r="N2586">
        <v>4.9444443999999997E-2</v>
      </c>
      <c r="O2586">
        <v>1</v>
      </c>
      <c r="P2586">
        <v>4272</v>
      </c>
      <c r="Q2586">
        <v>8</v>
      </c>
      <c r="R2586">
        <v>7</v>
      </c>
      <c r="S2586">
        <v>27</v>
      </c>
      <c r="T2586">
        <v>295</v>
      </c>
      <c r="U2586">
        <v>10</v>
      </c>
      <c r="V2586">
        <v>17</v>
      </c>
      <c r="W2586">
        <v>2.946705206585E-2</v>
      </c>
      <c r="X2586">
        <v>64.886497418287448</v>
      </c>
      <c r="Y2586">
        <v>2.9645954449488001</v>
      </c>
      <c r="Z2586">
        <v>8.4594070355466677E-2</v>
      </c>
      <c r="AA2586">
        <v>13.847207512440127</v>
      </c>
      <c r="AB2586">
        <v>14.283071586973072</v>
      </c>
      <c r="AC2586">
        <v>86.567672858736159</v>
      </c>
      <c r="AD2586">
        <v>6.4409178883237512</v>
      </c>
      <c r="AE2586">
        <v>189.10402383213068</v>
      </c>
    </row>
    <row r="2587" spans="1:31" x14ac:dyDescent="0.25">
      <c r="A2587">
        <v>2137492</v>
      </c>
      <c r="B2587">
        <v>1</v>
      </c>
      <c r="C2587" t="s">
        <v>80</v>
      </c>
      <c r="D2587" t="s">
        <v>100</v>
      </c>
      <c r="E2587" t="s">
        <v>131</v>
      </c>
      <c r="F2587" t="s">
        <v>7698</v>
      </c>
      <c r="G2587" t="s">
        <v>152</v>
      </c>
      <c r="H2587" t="s">
        <v>134</v>
      </c>
      <c r="I2587" t="s">
        <v>135</v>
      </c>
      <c r="J2587" t="s">
        <v>136</v>
      </c>
      <c r="K2587" t="s">
        <v>137</v>
      </c>
      <c r="L2587" t="s">
        <v>7699</v>
      </c>
      <c r="M2587" t="s">
        <v>7700</v>
      </c>
      <c r="N2587">
        <v>5.8955555549999996</v>
      </c>
      <c r="O2587">
        <v>0</v>
      </c>
      <c r="P2587">
        <v>1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7.6711814489155996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7.6711814489155996</v>
      </c>
    </row>
    <row r="2588" spans="1:31" x14ac:dyDescent="0.25">
      <c r="A2588">
        <v>2137515</v>
      </c>
      <c r="B2588">
        <v>1</v>
      </c>
      <c r="C2588" t="s">
        <v>80</v>
      </c>
      <c r="D2588" t="s">
        <v>103</v>
      </c>
      <c r="E2588" t="s">
        <v>140</v>
      </c>
      <c r="F2588" t="s">
        <v>7701</v>
      </c>
      <c r="G2588" t="s">
        <v>142</v>
      </c>
      <c r="H2588" t="s">
        <v>143</v>
      </c>
      <c r="I2588" t="s">
        <v>135</v>
      </c>
      <c r="J2588" t="s">
        <v>136</v>
      </c>
      <c r="K2588" t="s">
        <v>137</v>
      </c>
      <c r="L2588" t="s">
        <v>7702</v>
      </c>
      <c r="M2588" t="s">
        <v>7703</v>
      </c>
      <c r="N2588">
        <v>3.51</v>
      </c>
      <c r="O2588">
        <v>0</v>
      </c>
      <c r="P2588">
        <v>13</v>
      </c>
      <c r="Q2588">
        <v>13</v>
      </c>
      <c r="R2588">
        <v>69</v>
      </c>
      <c r="S2588">
        <v>5</v>
      </c>
      <c r="T2588">
        <v>8</v>
      </c>
      <c r="U2588">
        <v>1</v>
      </c>
      <c r="V2588">
        <v>0</v>
      </c>
      <c r="W2588">
        <v>0</v>
      </c>
      <c r="X2588">
        <v>20.256449747868555</v>
      </c>
      <c r="Y2588">
        <v>36.610391836401874</v>
      </c>
      <c r="Z2588">
        <v>249.50836787775341</v>
      </c>
      <c r="AA2588">
        <v>271.88987150458138</v>
      </c>
      <c r="AB2588">
        <v>18.08570741859765</v>
      </c>
      <c r="AC2588">
        <v>408.14494708838401</v>
      </c>
      <c r="AD2588">
        <v>0</v>
      </c>
      <c r="AE2588">
        <v>1004.4957354735868</v>
      </c>
    </row>
    <row r="2589" spans="1:31" x14ac:dyDescent="0.25">
      <c r="A2589">
        <v>2137369</v>
      </c>
      <c r="B2589">
        <v>1</v>
      </c>
      <c r="C2589" t="s">
        <v>80</v>
      </c>
      <c r="D2589" t="s">
        <v>98</v>
      </c>
      <c r="E2589" t="s">
        <v>174</v>
      </c>
      <c r="F2589" t="s">
        <v>7704</v>
      </c>
      <c r="G2589" t="s">
        <v>538</v>
      </c>
      <c r="H2589" t="s">
        <v>134</v>
      </c>
      <c r="I2589" t="s">
        <v>135</v>
      </c>
      <c r="J2589" t="s">
        <v>136</v>
      </c>
      <c r="K2589" t="s">
        <v>236</v>
      </c>
      <c r="L2589" t="s">
        <v>7705</v>
      </c>
      <c r="M2589" t="s">
        <v>7706</v>
      </c>
      <c r="N2589">
        <v>8.2166666660000001</v>
      </c>
      <c r="O2589">
        <v>0</v>
      </c>
      <c r="P2589">
        <v>5</v>
      </c>
      <c r="Q2589">
        <v>0</v>
      </c>
      <c r="R2589">
        <v>18</v>
      </c>
      <c r="S2589">
        <v>0</v>
      </c>
      <c r="T2589">
        <v>9</v>
      </c>
      <c r="U2589">
        <v>0</v>
      </c>
      <c r="V2589">
        <v>0</v>
      </c>
      <c r="W2589">
        <v>0</v>
      </c>
      <c r="X2589">
        <v>9.0020689671609997</v>
      </c>
      <c r="Y2589">
        <v>0</v>
      </c>
      <c r="Z2589">
        <v>86.196648942012487</v>
      </c>
      <c r="AA2589">
        <v>0</v>
      </c>
      <c r="AB2589">
        <v>96.266007347668634</v>
      </c>
      <c r="AC2589">
        <v>0</v>
      </c>
      <c r="AD2589">
        <v>0</v>
      </c>
      <c r="AE2589">
        <v>191.46472525684212</v>
      </c>
    </row>
    <row r="2590" spans="1:31" x14ac:dyDescent="0.25">
      <c r="A2590">
        <v>2137469</v>
      </c>
      <c r="B2590">
        <v>1</v>
      </c>
      <c r="C2590" t="s">
        <v>80</v>
      </c>
      <c r="D2590" t="s">
        <v>100</v>
      </c>
      <c r="E2590" t="s">
        <v>140</v>
      </c>
      <c r="F2590" t="s">
        <v>7707</v>
      </c>
      <c r="G2590" t="s">
        <v>226</v>
      </c>
      <c r="H2590" t="s">
        <v>143</v>
      </c>
      <c r="I2590" t="s">
        <v>135</v>
      </c>
      <c r="J2590" t="s">
        <v>136</v>
      </c>
      <c r="K2590" t="s">
        <v>236</v>
      </c>
      <c r="L2590" t="s">
        <v>7708</v>
      </c>
      <c r="M2590" t="s">
        <v>7709</v>
      </c>
      <c r="N2590">
        <v>8.6388887999999997E-2</v>
      </c>
      <c r="O2590">
        <v>1</v>
      </c>
      <c r="P2590">
        <v>1243</v>
      </c>
      <c r="Q2590">
        <v>15</v>
      </c>
      <c r="R2590">
        <v>137</v>
      </c>
      <c r="S2590">
        <v>29</v>
      </c>
      <c r="T2590">
        <v>88</v>
      </c>
      <c r="U2590">
        <v>2</v>
      </c>
      <c r="V2590">
        <v>0</v>
      </c>
      <c r="W2590">
        <v>2.4859156430124998E-2</v>
      </c>
      <c r="X2590">
        <v>37.776226782639192</v>
      </c>
      <c r="Y2590">
        <v>1.6316747955091671</v>
      </c>
      <c r="Z2590">
        <v>7.2210312007479684</v>
      </c>
      <c r="AA2590">
        <v>17.46318337692167</v>
      </c>
      <c r="AB2590">
        <v>7.1779936262965309</v>
      </c>
      <c r="AC2590">
        <v>9.9303599538768772</v>
      </c>
      <c r="AD2590">
        <v>0</v>
      </c>
      <c r="AE2590">
        <v>81.225328892421516</v>
      </c>
    </row>
    <row r="2591" spans="1:31" x14ac:dyDescent="0.25">
      <c r="A2591">
        <v>2137346</v>
      </c>
      <c r="B2591">
        <v>1</v>
      </c>
      <c r="C2591" t="s">
        <v>80</v>
      </c>
      <c r="D2591" t="s">
        <v>87</v>
      </c>
      <c r="E2591" t="s">
        <v>174</v>
      </c>
      <c r="F2591" t="s">
        <v>7710</v>
      </c>
      <c r="G2591" t="s">
        <v>538</v>
      </c>
      <c r="H2591" t="s">
        <v>134</v>
      </c>
      <c r="I2591" t="s">
        <v>135</v>
      </c>
      <c r="J2591" t="s">
        <v>136</v>
      </c>
      <c r="K2591" t="s">
        <v>236</v>
      </c>
      <c r="L2591" t="s">
        <v>7711</v>
      </c>
      <c r="M2591" t="s">
        <v>7712</v>
      </c>
      <c r="N2591">
        <v>3.7830952770000001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15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64.917142928927319</v>
      </c>
      <c r="AC2591">
        <v>0</v>
      </c>
      <c r="AD2591">
        <v>0</v>
      </c>
      <c r="AE2591">
        <v>64.917142928927319</v>
      </c>
    </row>
    <row r="2592" spans="1:31" x14ac:dyDescent="0.25">
      <c r="A2592">
        <v>2137615</v>
      </c>
      <c r="B2592">
        <v>1</v>
      </c>
      <c r="C2592" t="s">
        <v>80</v>
      </c>
      <c r="D2592" t="s">
        <v>107</v>
      </c>
      <c r="E2592" t="s">
        <v>131</v>
      </c>
      <c r="F2592" t="s">
        <v>7713</v>
      </c>
      <c r="G2592" t="s">
        <v>152</v>
      </c>
      <c r="H2592" t="s">
        <v>134</v>
      </c>
      <c r="I2592" t="s">
        <v>135</v>
      </c>
      <c r="J2592" t="s">
        <v>136</v>
      </c>
      <c r="K2592" t="s">
        <v>137</v>
      </c>
      <c r="L2592" t="s">
        <v>7714</v>
      </c>
      <c r="M2592" t="s">
        <v>7715</v>
      </c>
      <c r="N2592">
        <v>3.3258333329999998</v>
      </c>
      <c r="O2592">
        <v>0</v>
      </c>
      <c r="P2592">
        <v>1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6.9667943183800013E-2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6.9667943183800013E-2</v>
      </c>
    </row>
    <row r="2593" spans="1:31" x14ac:dyDescent="0.25">
      <c r="A2593">
        <v>2137555</v>
      </c>
      <c r="B2593">
        <v>1</v>
      </c>
      <c r="C2593" t="s">
        <v>80</v>
      </c>
      <c r="D2593" t="s">
        <v>105</v>
      </c>
      <c r="E2593" t="s">
        <v>140</v>
      </c>
      <c r="F2593" t="s">
        <v>7716</v>
      </c>
      <c r="G2593" t="s">
        <v>142</v>
      </c>
      <c r="H2593" t="s">
        <v>143</v>
      </c>
      <c r="I2593" t="s">
        <v>135</v>
      </c>
      <c r="J2593" t="s">
        <v>136</v>
      </c>
      <c r="K2593" t="s">
        <v>137</v>
      </c>
      <c r="L2593" t="s">
        <v>7717</v>
      </c>
      <c r="M2593" t="s">
        <v>7718</v>
      </c>
      <c r="N2593">
        <v>0.45166666599999999</v>
      </c>
      <c r="O2593">
        <v>0</v>
      </c>
      <c r="P2593">
        <v>2548</v>
      </c>
      <c r="Q2593">
        <v>0</v>
      </c>
      <c r="R2593">
        <v>0</v>
      </c>
      <c r="S2593">
        <v>3</v>
      </c>
      <c r="T2593">
        <v>190</v>
      </c>
      <c r="U2593">
        <v>1</v>
      </c>
      <c r="V2593">
        <v>7</v>
      </c>
      <c r="W2593">
        <v>0</v>
      </c>
      <c r="X2593">
        <v>310.52734467312814</v>
      </c>
      <c r="Y2593">
        <v>0</v>
      </c>
      <c r="Z2593">
        <v>0</v>
      </c>
      <c r="AA2593">
        <v>9.5139605158797504</v>
      </c>
      <c r="AB2593">
        <v>76.432919801288691</v>
      </c>
      <c r="AC2593">
        <v>31.138385534440001</v>
      </c>
      <c r="AD2593">
        <v>70.949327991332382</v>
      </c>
      <c r="AE2593">
        <v>498.56193851606895</v>
      </c>
    </row>
    <row r="2594" spans="1:31" x14ac:dyDescent="0.25">
      <c r="A2594">
        <v>2137661</v>
      </c>
      <c r="B2594">
        <v>1</v>
      </c>
      <c r="C2594" t="s">
        <v>81</v>
      </c>
      <c r="D2594" t="s">
        <v>113</v>
      </c>
      <c r="E2594" t="s">
        <v>131</v>
      </c>
      <c r="F2594" t="s">
        <v>7719</v>
      </c>
      <c r="G2594" t="s">
        <v>152</v>
      </c>
      <c r="H2594" t="s">
        <v>134</v>
      </c>
      <c r="I2594" t="s">
        <v>135</v>
      </c>
      <c r="J2594" t="s">
        <v>136</v>
      </c>
      <c r="K2594" t="s">
        <v>137</v>
      </c>
      <c r="L2594" t="s">
        <v>7720</v>
      </c>
      <c r="M2594" t="s">
        <v>7721</v>
      </c>
      <c r="N2594">
        <v>2.5130555550000002</v>
      </c>
      <c r="O2594">
        <v>0</v>
      </c>
      <c r="P2594">
        <v>2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0.26094988382440004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0.26094988382440004</v>
      </c>
    </row>
    <row r="2595" spans="1:31" x14ac:dyDescent="0.25">
      <c r="A2595">
        <v>2137601</v>
      </c>
      <c r="B2595">
        <v>1</v>
      </c>
      <c r="C2595" t="s">
        <v>80</v>
      </c>
      <c r="D2595" t="s">
        <v>108</v>
      </c>
      <c r="E2595" t="s">
        <v>174</v>
      </c>
      <c r="F2595" t="s">
        <v>7722</v>
      </c>
      <c r="G2595" t="s">
        <v>176</v>
      </c>
      <c r="H2595" t="s">
        <v>134</v>
      </c>
      <c r="I2595" t="s">
        <v>135</v>
      </c>
      <c r="J2595" t="s">
        <v>136</v>
      </c>
      <c r="K2595" t="s">
        <v>137</v>
      </c>
      <c r="L2595" t="s">
        <v>7723</v>
      </c>
      <c r="M2595" t="s">
        <v>7724</v>
      </c>
      <c r="N2595">
        <v>2.7627777770000002</v>
      </c>
      <c r="O2595">
        <v>0</v>
      </c>
      <c r="P2595">
        <v>37</v>
      </c>
      <c r="Q2595">
        <v>0</v>
      </c>
      <c r="R2595">
        <v>5</v>
      </c>
      <c r="S2595">
        <v>0</v>
      </c>
      <c r="T2595">
        <v>2</v>
      </c>
      <c r="U2595">
        <v>0</v>
      </c>
      <c r="V2595">
        <v>0</v>
      </c>
      <c r="W2595">
        <v>0</v>
      </c>
      <c r="X2595">
        <v>14.896533659211132</v>
      </c>
      <c r="Y2595">
        <v>0</v>
      </c>
      <c r="Z2595">
        <v>1.0589292782382003</v>
      </c>
      <c r="AA2595">
        <v>0</v>
      </c>
      <c r="AB2595">
        <v>3.4983961247543003</v>
      </c>
      <c r="AC2595">
        <v>0</v>
      </c>
      <c r="AD2595">
        <v>0</v>
      </c>
      <c r="AE2595">
        <v>19.45385906220363</v>
      </c>
    </row>
    <row r="2596" spans="1:31" x14ac:dyDescent="0.25">
      <c r="A2596">
        <v>2137306</v>
      </c>
      <c r="B2596">
        <v>1</v>
      </c>
      <c r="C2596" t="s">
        <v>80</v>
      </c>
      <c r="D2596" t="s">
        <v>104</v>
      </c>
      <c r="E2596" t="s">
        <v>146</v>
      </c>
      <c r="F2596" t="s">
        <v>7725</v>
      </c>
      <c r="G2596" t="s">
        <v>2083</v>
      </c>
      <c r="H2596" t="s">
        <v>143</v>
      </c>
      <c r="I2596" t="s">
        <v>135</v>
      </c>
      <c r="J2596" t="s">
        <v>136</v>
      </c>
      <c r="K2596" t="s">
        <v>137</v>
      </c>
      <c r="L2596" t="s">
        <v>7726</v>
      </c>
      <c r="M2596" t="s">
        <v>7727</v>
      </c>
      <c r="N2596">
        <v>1.598333333</v>
      </c>
      <c r="O2596">
        <v>0</v>
      </c>
      <c r="P2596">
        <v>2</v>
      </c>
      <c r="Q2596">
        <v>0</v>
      </c>
      <c r="R2596">
        <v>17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0.13433515025950002</v>
      </c>
      <c r="Y2596">
        <v>0</v>
      </c>
      <c r="Z2596">
        <v>2.3822452733585004</v>
      </c>
      <c r="AA2596">
        <v>0</v>
      </c>
      <c r="AB2596">
        <v>0</v>
      </c>
      <c r="AC2596">
        <v>0</v>
      </c>
      <c r="AD2596">
        <v>0</v>
      </c>
      <c r="AE2596">
        <v>2.5165804236180005</v>
      </c>
    </row>
    <row r="2597" spans="1:31" x14ac:dyDescent="0.25">
      <c r="A2597">
        <v>2137455</v>
      </c>
      <c r="B2597">
        <v>1</v>
      </c>
      <c r="C2597" t="s">
        <v>80</v>
      </c>
      <c r="D2597" t="s">
        <v>90</v>
      </c>
      <c r="E2597" t="s">
        <v>131</v>
      </c>
      <c r="F2597" t="s">
        <v>7728</v>
      </c>
      <c r="G2597" t="s">
        <v>231</v>
      </c>
      <c r="H2597" t="s">
        <v>134</v>
      </c>
      <c r="I2597" t="s">
        <v>135</v>
      </c>
      <c r="J2597" t="s">
        <v>136</v>
      </c>
      <c r="K2597" t="s">
        <v>137</v>
      </c>
      <c r="L2597" t="s">
        <v>7729</v>
      </c>
      <c r="M2597" t="s">
        <v>7730</v>
      </c>
      <c r="N2597">
        <v>3.0347222220000001</v>
      </c>
      <c r="O2597">
        <v>0</v>
      </c>
      <c r="P2597">
        <v>13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8.0529761679222496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8.0529761679222496</v>
      </c>
    </row>
    <row r="2598" spans="1:31" x14ac:dyDescent="0.25">
      <c r="A2598">
        <v>2137406</v>
      </c>
      <c r="B2598">
        <v>1</v>
      </c>
      <c r="C2598" t="s">
        <v>80</v>
      </c>
      <c r="D2598" t="s">
        <v>104</v>
      </c>
      <c r="E2598" t="s">
        <v>131</v>
      </c>
      <c r="F2598" t="s">
        <v>7731</v>
      </c>
      <c r="G2598" t="s">
        <v>152</v>
      </c>
      <c r="H2598" t="s">
        <v>134</v>
      </c>
      <c r="I2598" t="s">
        <v>135</v>
      </c>
      <c r="J2598" t="s">
        <v>136</v>
      </c>
      <c r="K2598" t="s">
        <v>137</v>
      </c>
      <c r="L2598" t="s">
        <v>7732</v>
      </c>
      <c r="M2598" t="s">
        <v>7733</v>
      </c>
      <c r="N2598">
        <v>4.307222222</v>
      </c>
      <c r="O2598">
        <v>0</v>
      </c>
      <c r="P2598">
        <v>2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0.44218478756083335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0.44218478756083335</v>
      </c>
    </row>
    <row r="2599" spans="1:31" x14ac:dyDescent="0.25">
      <c r="A2599">
        <v>2137429</v>
      </c>
      <c r="B2599">
        <v>1</v>
      </c>
      <c r="C2599" t="s">
        <v>80</v>
      </c>
      <c r="D2599" t="s">
        <v>98</v>
      </c>
      <c r="E2599" t="s">
        <v>131</v>
      </c>
      <c r="F2599" t="s">
        <v>7734</v>
      </c>
      <c r="G2599" t="s">
        <v>300</v>
      </c>
      <c r="H2599" t="s">
        <v>134</v>
      </c>
      <c r="I2599" t="s">
        <v>135</v>
      </c>
      <c r="J2599" t="s">
        <v>136</v>
      </c>
      <c r="K2599" t="s">
        <v>137</v>
      </c>
      <c r="L2599" t="s">
        <v>7735</v>
      </c>
      <c r="M2599" t="s">
        <v>7736</v>
      </c>
      <c r="N2599">
        <v>3.4855555549999999</v>
      </c>
      <c r="O2599">
        <v>0</v>
      </c>
      <c r="P2599">
        <v>6</v>
      </c>
      <c r="Q2599">
        <v>0</v>
      </c>
      <c r="R2599">
        <v>0</v>
      </c>
      <c r="S2599">
        <v>0</v>
      </c>
      <c r="T2599">
        <v>1</v>
      </c>
      <c r="U2599">
        <v>0</v>
      </c>
      <c r="V2599">
        <v>0</v>
      </c>
      <c r="W2599">
        <v>0</v>
      </c>
      <c r="X2599">
        <v>4.3571687190679986</v>
      </c>
      <c r="Y2599">
        <v>0</v>
      </c>
      <c r="Z2599">
        <v>0</v>
      </c>
      <c r="AA2599">
        <v>0</v>
      </c>
      <c r="AB2599">
        <v>5.4112711094666671E-3</v>
      </c>
      <c r="AC2599">
        <v>0</v>
      </c>
      <c r="AD2599">
        <v>0</v>
      </c>
      <c r="AE2599">
        <v>4.3625799901774656</v>
      </c>
    </row>
    <row r="2600" spans="1:31" x14ac:dyDescent="0.25">
      <c r="A2600">
        <v>2137641</v>
      </c>
      <c r="B2600">
        <v>1</v>
      </c>
      <c r="C2600" t="s">
        <v>80</v>
      </c>
      <c r="D2600" t="s">
        <v>82</v>
      </c>
      <c r="E2600" t="s">
        <v>131</v>
      </c>
      <c r="F2600" t="s">
        <v>7737</v>
      </c>
      <c r="G2600" t="s">
        <v>152</v>
      </c>
      <c r="H2600" t="s">
        <v>134</v>
      </c>
      <c r="I2600" t="s">
        <v>135</v>
      </c>
      <c r="J2600" t="s">
        <v>136</v>
      </c>
      <c r="K2600" t="s">
        <v>137</v>
      </c>
      <c r="L2600" t="s">
        <v>7738</v>
      </c>
      <c r="M2600" t="s">
        <v>7739</v>
      </c>
      <c r="N2600">
        <v>3.9169444439999999</v>
      </c>
      <c r="O2600">
        <v>0</v>
      </c>
      <c r="P2600">
        <v>1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0.41281830358266663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0.41281830358266663</v>
      </c>
    </row>
    <row r="2601" spans="1:31" x14ac:dyDescent="0.25">
      <c r="A2601">
        <v>2137741</v>
      </c>
      <c r="B2601">
        <v>1</v>
      </c>
      <c r="C2601" t="s">
        <v>80</v>
      </c>
      <c r="D2601" t="s">
        <v>82</v>
      </c>
      <c r="E2601" t="s">
        <v>131</v>
      </c>
      <c r="F2601" t="s">
        <v>7740</v>
      </c>
      <c r="G2601" t="s">
        <v>152</v>
      </c>
      <c r="H2601" t="s">
        <v>134</v>
      </c>
      <c r="I2601" t="s">
        <v>135</v>
      </c>
      <c r="J2601" t="s">
        <v>136</v>
      </c>
      <c r="K2601" t="s">
        <v>137</v>
      </c>
      <c r="L2601" t="s">
        <v>7741</v>
      </c>
      <c r="M2601" t="s">
        <v>7742</v>
      </c>
      <c r="N2601">
        <v>1.6511111110000001</v>
      </c>
      <c r="O2601">
        <v>0</v>
      </c>
      <c r="P2601">
        <v>1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0.64964898086666678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0.64964898086666678</v>
      </c>
    </row>
    <row r="2602" spans="1:31" x14ac:dyDescent="0.25">
      <c r="A2602">
        <v>2137721</v>
      </c>
      <c r="B2602">
        <v>1</v>
      </c>
      <c r="C2602" t="s">
        <v>81</v>
      </c>
      <c r="D2602" t="s">
        <v>118</v>
      </c>
      <c r="E2602" t="s">
        <v>131</v>
      </c>
      <c r="F2602" t="s">
        <v>7743</v>
      </c>
      <c r="G2602" t="s">
        <v>152</v>
      </c>
      <c r="H2602" t="s">
        <v>134</v>
      </c>
      <c r="I2602" t="s">
        <v>135</v>
      </c>
      <c r="J2602" t="s">
        <v>136</v>
      </c>
      <c r="K2602" t="s">
        <v>137</v>
      </c>
      <c r="L2602" t="s">
        <v>7744</v>
      </c>
      <c r="M2602" t="s">
        <v>7745</v>
      </c>
      <c r="N2602">
        <v>1.6063888879999999</v>
      </c>
      <c r="O2602">
        <v>0</v>
      </c>
      <c r="P2602">
        <v>1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0.26045670091555007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0.26045670091555007</v>
      </c>
    </row>
    <row r="2603" spans="1:31" x14ac:dyDescent="0.25">
      <c r="A2603">
        <v>2137329</v>
      </c>
      <c r="B2603">
        <v>1</v>
      </c>
      <c r="C2603" t="s">
        <v>80</v>
      </c>
      <c r="D2603" t="s">
        <v>105</v>
      </c>
      <c r="E2603" t="s">
        <v>131</v>
      </c>
      <c r="F2603" t="s">
        <v>7746</v>
      </c>
      <c r="G2603" t="s">
        <v>171</v>
      </c>
      <c r="H2603" t="s">
        <v>134</v>
      </c>
      <c r="I2603" t="s">
        <v>135</v>
      </c>
      <c r="J2603" t="s">
        <v>136</v>
      </c>
      <c r="K2603" t="s">
        <v>137</v>
      </c>
      <c r="L2603" t="s">
        <v>7747</v>
      </c>
      <c r="M2603" t="s">
        <v>7748</v>
      </c>
      <c r="N2603">
        <v>0.78500000000000003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2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1.8225573801750001</v>
      </c>
      <c r="AC2603">
        <v>0</v>
      </c>
      <c r="AD2603">
        <v>0</v>
      </c>
      <c r="AE2603">
        <v>1.8225573801750001</v>
      </c>
    </row>
    <row r="2604" spans="1:31" x14ac:dyDescent="0.25">
      <c r="A2604">
        <v>2137392</v>
      </c>
      <c r="B2604">
        <v>1</v>
      </c>
      <c r="C2604" t="s">
        <v>80</v>
      </c>
      <c r="D2604" t="s">
        <v>88</v>
      </c>
      <c r="E2604" t="s">
        <v>161</v>
      </c>
      <c r="F2604" t="s">
        <v>7749</v>
      </c>
      <c r="G2604" t="s">
        <v>538</v>
      </c>
      <c r="H2604" t="s">
        <v>134</v>
      </c>
      <c r="I2604" t="s">
        <v>135</v>
      </c>
      <c r="J2604" t="s">
        <v>136</v>
      </c>
      <c r="K2604" t="s">
        <v>236</v>
      </c>
      <c r="L2604" t="s">
        <v>7750</v>
      </c>
      <c r="M2604" t="s">
        <v>7751</v>
      </c>
      <c r="N2604">
        <v>1.183156388</v>
      </c>
      <c r="O2604">
        <v>0</v>
      </c>
      <c r="P2604">
        <v>221</v>
      </c>
      <c r="Q2604">
        <v>0</v>
      </c>
      <c r="R2604">
        <v>0</v>
      </c>
      <c r="S2604">
        <v>0</v>
      </c>
      <c r="T2604">
        <v>8</v>
      </c>
      <c r="U2604">
        <v>0</v>
      </c>
      <c r="V2604">
        <v>0</v>
      </c>
      <c r="W2604">
        <v>0</v>
      </c>
      <c r="X2604">
        <v>87.424337819552932</v>
      </c>
      <c r="Y2604">
        <v>0</v>
      </c>
      <c r="Z2604">
        <v>0</v>
      </c>
      <c r="AA2604">
        <v>0</v>
      </c>
      <c r="AB2604">
        <v>2.5264870879162493</v>
      </c>
      <c r="AC2604">
        <v>0</v>
      </c>
      <c r="AD2604">
        <v>0</v>
      </c>
      <c r="AE2604">
        <v>89.950824907469183</v>
      </c>
    </row>
    <row r="2605" spans="1:31" x14ac:dyDescent="0.25">
      <c r="A2605">
        <v>2137286</v>
      </c>
      <c r="B2605">
        <v>1</v>
      </c>
      <c r="C2605" t="s">
        <v>81</v>
      </c>
      <c r="D2605" t="s">
        <v>120</v>
      </c>
      <c r="E2605" t="s">
        <v>146</v>
      </c>
      <c r="F2605" t="s">
        <v>7752</v>
      </c>
      <c r="G2605" t="s">
        <v>167</v>
      </c>
      <c r="H2605" t="s">
        <v>143</v>
      </c>
      <c r="I2605" t="s">
        <v>135</v>
      </c>
      <c r="J2605" t="s">
        <v>136</v>
      </c>
      <c r="K2605" t="s">
        <v>137</v>
      </c>
      <c r="L2605" t="s">
        <v>7753</v>
      </c>
      <c r="M2605" t="s">
        <v>7754</v>
      </c>
      <c r="N2605">
        <v>3.485833333</v>
      </c>
      <c r="O2605">
        <v>0</v>
      </c>
      <c r="P2605">
        <v>155</v>
      </c>
      <c r="Q2605">
        <v>0</v>
      </c>
      <c r="R2605">
        <v>6</v>
      </c>
      <c r="S2605">
        <v>0</v>
      </c>
      <c r="T2605">
        <v>26</v>
      </c>
      <c r="U2605">
        <v>0</v>
      </c>
      <c r="V2605">
        <v>0</v>
      </c>
      <c r="W2605">
        <v>0</v>
      </c>
      <c r="X2605">
        <v>98.460685299932251</v>
      </c>
      <c r="Y2605">
        <v>0</v>
      </c>
      <c r="Z2605">
        <v>2.9965413354987498</v>
      </c>
      <c r="AA2605">
        <v>0</v>
      </c>
      <c r="AB2605">
        <v>22.627680986749663</v>
      </c>
      <c r="AC2605">
        <v>0</v>
      </c>
      <c r="AD2605">
        <v>0</v>
      </c>
      <c r="AE2605">
        <v>124.08490762218067</v>
      </c>
    </row>
    <row r="2606" spans="1:31" x14ac:dyDescent="0.25">
      <c r="A2606">
        <v>2137386</v>
      </c>
      <c r="B2606">
        <v>1</v>
      </c>
      <c r="C2606" t="s">
        <v>81</v>
      </c>
      <c r="D2606" t="s">
        <v>123</v>
      </c>
      <c r="E2606" t="s">
        <v>146</v>
      </c>
      <c r="F2606" t="s">
        <v>4716</v>
      </c>
      <c r="G2606" t="s">
        <v>142</v>
      </c>
      <c r="H2606" t="s">
        <v>143</v>
      </c>
      <c r="I2606" t="s">
        <v>135</v>
      </c>
      <c r="J2606" t="s">
        <v>136</v>
      </c>
      <c r="K2606" t="s">
        <v>137</v>
      </c>
      <c r="L2606" t="s">
        <v>7755</v>
      </c>
      <c r="M2606" t="s">
        <v>7756</v>
      </c>
      <c r="N2606">
        <v>0.80555555499999998</v>
      </c>
      <c r="O2606">
        <v>5</v>
      </c>
      <c r="P2606">
        <v>7</v>
      </c>
      <c r="Q2606">
        <v>175</v>
      </c>
      <c r="R2606">
        <v>128</v>
      </c>
      <c r="S2606">
        <v>31</v>
      </c>
      <c r="T2606">
        <v>15</v>
      </c>
      <c r="U2606">
        <v>0</v>
      </c>
      <c r="V2606">
        <v>0</v>
      </c>
      <c r="W2606">
        <v>1.8954402668000003</v>
      </c>
      <c r="X2606">
        <v>4.9131922665166661</v>
      </c>
      <c r="Y2606">
        <v>43.715956178619969</v>
      </c>
      <c r="Z2606">
        <v>22.45907050213</v>
      </c>
      <c r="AA2606">
        <v>13.966740561741672</v>
      </c>
      <c r="AB2606">
        <v>6.802221417927778</v>
      </c>
      <c r="AC2606">
        <v>0</v>
      </c>
      <c r="AD2606">
        <v>0</v>
      </c>
      <c r="AE2606">
        <v>93.75262119373609</v>
      </c>
    </row>
    <row r="2607" spans="1:31" x14ac:dyDescent="0.25">
      <c r="A2607">
        <v>2137704</v>
      </c>
      <c r="B2607">
        <v>1</v>
      </c>
      <c r="C2607" t="s">
        <v>80</v>
      </c>
      <c r="D2607" t="s">
        <v>105</v>
      </c>
      <c r="E2607" t="s">
        <v>146</v>
      </c>
      <c r="F2607" t="s">
        <v>7757</v>
      </c>
      <c r="G2607" t="s">
        <v>167</v>
      </c>
      <c r="H2607" t="s">
        <v>143</v>
      </c>
      <c r="I2607" t="s">
        <v>135</v>
      </c>
      <c r="J2607" t="s">
        <v>136</v>
      </c>
      <c r="K2607" t="s">
        <v>137</v>
      </c>
      <c r="L2607" t="s">
        <v>7758</v>
      </c>
      <c r="M2607" t="s">
        <v>7759</v>
      </c>
      <c r="N2607">
        <v>2.1927777769999999</v>
      </c>
      <c r="O2607">
        <v>0</v>
      </c>
      <c r="P2607">
        <v>101</v>
      </c>
      <c r="Q2607">
        <v>1</v>
      </c>
      <c r="R2607">
        <v>1</v>
      </c>
      <c r="S2607">
        <v>0</v>
      </c>
      <c r="T2607">
        <v>32</v>
      </c>
      <c r="U2607">
        <v>0</v>
      </c>
      <c r="V2607">
        <v>0</v>
      </c>
      <c r="W2607">
        <v>0</v>
      </c>
      <c r="X2607">
        <v>78.374602889629458</v>
      </c>
      <c r="Y2607">
        <v>1.0737963922188667</v>
      </c>
      <c r="Z2607">
        <v>0.1423053708474</v>
      </c>
      <c r="AA2607">
        <v>0</v>
      </c>
      <c r="AB2607">
        <v>57.005818130976579</v>
      </c>
      <c r="AC2607">
        <v>0</v>
      </c>
      <c r="AD2607">
        <v>0</v>
      </c>
      <c r="AE2607">
        <v>136.5965227836723</v>
      </c>
    </row>
    <row r="2608" spans="1:31" x14ac:dyDescent="0.25">
      <c r="A2608">
        <v>2137372</v>
      </c>
      <c r="B2608">
        <v>1</v>
      </c>
      <c r="C2608" t="s">
        <v>80</v>
      </c>
      <c r="D2608" t="s">
        <v>96</v>
      </c>
      <c r="E2608" t="s">
        <v>131</v>
      </c>
      <c r="F2608" t="s">
        <v>7760</v>
      </c>
      <c r="G2608" t="s">
        <v>231</v>
      </c>
      <c r="H2608" t="s">
        <v>134</v>
      </c>
      <c r="I2608" t="s">
        <v>135</v>
      </c>
      <c r="J2608" t="s">
        <v>136</v>
      </c>
      <c r="K2608" t="s">
        <v>137</v>
      </c>
      <c r="L2608" t="s">
        <v>7761</v>
      </c>
      <c r="M2608" t="s">
        <v>7762</v>
      </c>
      <c r="N2608">
        <v>1.0647222220000001</v>
      </c>
      <c r="O2608">
        <v>0</v>
      </c>
      <c r="P2608">
        <v>1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2.5037037592729003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2.5037037592729003</v>
      </c>
    </row>
    <row r="2609" spans="1:31" x14ac:dyDescent="0.25">
      <c r="A2609">
        <v>2137495</v>
      </c>
      <c r="B2609">
        <v>1</v>
      </c>
      <c r="C2609" t="s">
        <v>80</v>
      </c>
      <c r="D2609" t="s">
        <v>100</v>
      </c>
      <c r="E2609" t="s">
        <v>146</v>
      </c>
      <c r="F2609" t="s">
        <v>7763</v>
      </c>
      <c r="G2609" t="s">
        <v>235</v>
      </c>
      <c r="H2609" t="s">
        <v>143</v>
      </c>
      <c r="I2609" t="s">
        <v>135</v>
      </c>
      <c r="J2609" t="s">
        <v>136</v>
      </c>
      <c r="K2609" t="s">
        <v>236</v>
      </c>
      <c r="L2609" t="s">
        <v>7764</v>
      </c>
      <c r="M2609" t="s">
        <v>7765</v>
      </c>
      <c r="N2609">
        <v>0.487027777</v>
      </c>
      <c r="O2609">
        <v>0</v>
      </c>
      <c r="P2609">
        <v>28</v>
      </c>
      <c r="Q2609">
        <v>0</v>
      </c>
      <c r="R2609">
        <v>12</v>
      </c>
      <c r="S2609">
        <v>0</v>
      </c>
      <c r="T2609">
        <v>3</v>
      </c>
      <c r="U2609">
        <v>0</v>
      </c>
      <c r="V2609">
        <v>0</v>
      </c>
      <c r="W2609">
        <v>0</v>
      </c>
      <c r="X2609">
        <v>5.2243174450126491</v>
      </c>
      <c r="Y2609">
        <v>0</v>
      </c>
      <c r="Z2609">
        <v>1.3697909778010666</v>
      </c>
      <c r="AA2609">
        <v>0</v>
      </c>
      <c r="AB2609">
        <v>1.6885519653909666</v>
      </c>
      <c r="AC2609">
        <v>0</v>
      </c>
      <c r="AD2609">
        <v>0</v>
      </c>
      <c r="AE2609">
        <v>8.2826603882046825</v>
      </c>
    </row>
    <row r="2610" spans="1:31" x14ac:dyDescent="0.25">
      <c r="A2610">
        <v>2137449</v>
      </c>
      <c r="B2610">
        <v>1</v>
      </c>
      <c r="C2610" t="s">
        <v>80</v>
      </c>
      <c r="D2610" t="s">
        <v>104</v>
      </c>
      <c r="E2610" t="s">
        <v>131</v>
      </c>
      <c r="F2610" t="s">
        <v>7766</v>
      </c>
      <c r="G2610" t="s">
        <v>171</v>
      </c>
      <c r="H2610" t="s">
        <v>134</v>
      </c>
      <c r="I2610" t="s">
        <v>135</v>
      </c>
      <c r="J2610" t="s">
        <v>136</v>
      </c>
      <c r="K2610" t="s">
        <v>137</v>
      </c>
      <c r="L2610" t="s">
        <v>7767</v>
      </c>
      <c r="M2610" t="s">
        <v>7768</v>
      </c>
      <c r="N2610">
        <v>2.110833333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1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5.6731580112000003E-3</v>
      </c>
      <c r="AC2610">
        <v>0</v>
      </c>
      <c r="AD2610">
        <v>0</v>
      </c>
      <c r="AE2610">
        <v>5.6731580112000003E-3</v>
      </c>
    </row>
    <row r="2611" spans="1:31" x14ac:dyDescent="0.25">
      <c r="A2611">
        <v>2137309</v>
      </c>
      <c r="B2611">
        <v>1</v>
      </c>
      <c r="C2611" t="s">
        <v>81</v>
      </c>
      <c r="D2611" t="s">
        <v>117</v>
      </c>
      <c r="E2611" t="s">
        <v>140</v>
      </c>
      <c r="F2611" t="s">
        <v>3980</v>
      </c>
      <c r="G2611" t="s">
        <v>142</v>
      </c>
      <c r="H2611" t="s">
        <v>143</v>
      </c>
      <c r="I2611" t="s">
        <v>135</v>
      </c>
      <c r="J2611" t="s">
        <v>136</v>
      </c>
      <c r="K2611" t="s">
        <v>137</v>
      </c>
      <c r="L2611" t="s">
        <v>7769</v>
      </c>
      <c r="M2611" t="s">
        <v>7770</v>
      </c>
      <c r="N2611">
        <v>0.103888888</v>
      </c>
      <c r="O2611">
        <v>4</v>
      </c>
      <c r="P2611">
        <v>2189</v>
      </c>
      <c r="Q2611">
        <v>83</v>
      </c>
      <c r="R2611">
        <v>232</v>
      </c>
      <c r="S2611">
        <v>11</v>
      </c>
      <c r="T2611">
        <v>85</v>
      </c>
      <c r="U2611">
        <v>0</v>
      </c>
      <c r="V2611">
        <v>0</v>
      </c>
      <c r="W2611">
        <v>8.850755152085002E-2</v>
      </c>
      <c r="X2611">
        <v>32.086671951422495</v>
      </c>
      <c r="Y2611">
        <v>12.170845748761762</v>
      </c>
      <c r="Z2611">
        <v>1.8827367144190623</v>
      </c>
      <c r="AA2611">
        <v>3.5879551838197838</v>
      </c>
      <c r="AB2611">
        <v>4.0079589739240342</v>
      </c>
      <c r="AC2611">
        <v>0</v>
      </c>
      <c r="AD2611">
        <v>0</v>
      </c>
      <c r="AE2611">
        <v>53.824676123867988</v>
      </c>
    </row>
    <row r="2612" spans="1:31" x14ac:dyDescent="0.25">
      <c r="A2612">
        <v>2137512</v>
      </c>
      <c r="B2612">
        <v>1</v>
      </c>
      <c r="C2612" t="s">
        <v>81</v>
      </c>
      <c r="D2612" t="s">
        <v>126</v>
      </c>
      <c r="E2612" t="s">
        <v>146</v>
      </c>
      <c r="F2612" t="s">
        <v>7771</v>
      </c>
      <c r="G2612" t="s">
        <v>142</v>
      </c>
      <c r="H2612" t="s">
        <v>143</v>
      </c>
      <c r="I2612" t="s">
        <v>148</v>
      </c>
      <c r="J2612" t="s">
        <v>136</v>
      </c>
      <c r="K2612" t="s">
        <v>137</v>
      </c>
      <c r="L2612" t="s">
        <v>7772</v>
      </c>
      <c r="M2612" t="s">
        <v>7773</v>
      </c>
      <c r="N2612">
        <v>1.6388888000000001E-2</v>
      </c>
      <c r="O2612">
        <v>0</v>
      </c>
      <c r="P2612">
        <v>588</v>
      </c>
      <c r="Q2612">
        <v>22</v>
      </c>
      <c r="R2612">
        <v>53</v>
      </c>
      <c r="S2612">
        <v>3</v>
      </c>
      <c r="T2612">
        <v>39</v>
      </c>
      <c r="U2612">
        <v>0</v>
      </c>
      <c r="V2612">
        <v>0</v>
      </c>
      <c r="W2612">
        <v>0</v>
      </c>
      <c r="X2612">
        <v>1.0968050415298667</v>
      </c>
      <c r="Y2612">
        <v>0.32847989607040007</v>
      </c>
      <c r="Z2612">
        <v>3.2318663746199995E-2</v>
      </c>
      <c r="AA2612">
        <v>0.20360605599833337</v>
      </c>
      <c r="AB2612">
        <v>0.28367422527448322</v>
      </c>
      <c r="AC2612">
        <v>0</v>
      </c>
      <c r="AD2612">
        <v>0</v>
      </c>
      <c r="AE2612">
        <v>1.9448838826192836</v>
      </c>
    </row>
    <row r="2613" spans="1:31" x14ac:dyDescent="0.25">
      <c r="A2613">
        <v>2137263</v>
      </c>
      <c r="B2613">
        <v>1</v>
      </c>
      <c r="C2613" t="s">
        <v>80</v>
      </c>
      <c r="D2613" t="s">
        <v>84</v>
      </c>
      <c r="E2613" t="s">
        <v>174</v>
      </c>
      <c r="F2613" t="s">
        <v>3582</v>
      </c>
      <c r="G2613" t="s">
        <v>2524</v>
      </c>
      <c r="H2613" t="s">
        <v>134</v>
      </c>
      <c r="I2613" t="s">
        <v>135</v>
      </c>
      <c r="J2613" t="s">
        <v>136</v>
      </c>
      <c r="K2613" t="s">
        <v>137</v>
      </c>
      <c r="L2613" t="s">
        <v>7774</v>
      </c>
      <c r="M2613" t="s">
        <v>7775</v>
      </c>
      <c r="N2613">
        <v>1.644722222</v>
      </c>
      <c r="O2613">
        <v>0</v>
      </c>
      <c r="P2613">
        <v>169</v>
      </c>
      <c r="Q2613">
        <v>0</v>
      </c>
      <c r="R2613">
        <v>0</v>
      </c>
      <c r="S2613">
        <v>0</v>
      </c>
      <c r="T2613">
        <v>20</v>
      </c>
      <c r="U2613">
        <v>0</v>
      </c>
      <c r="V2613">
        <v>0</v>
      </c>
      <c r="W2613">
        <v>0</v>
      </c>
      <c r="X2613">
        <v>38.769192867610414</v>
      </c>
      <c r="Y2613">
        <v>0</v>
      </c>
      <c r="Z2613">
        <v>0</v>
      </c>
      <c r="AA2613">
        <v>0</v>
      </c>
      <c r="AB2613">
        <v>21.661737562452842</v>
      </c>
      <c r="AC2613">
        <v>0</v>
      </c>
      <c r="AD2613">
        <v>0</v>
      </c>
      <c r="AE2613">
        <v>60.430930430063256</v>
      </c>
    </row>
    <row r="2614" spans="1:31" x14ac:dyDescent="0.25">
      <c r="A2614">
        <v>2137432</v>
      </c>
      <c r="B2614">
        <v>1</v>
      </c>
      <c r="C2614" t="s">
        <v>81</v>
      </c>
      <c r="D2614" t="s">
        <v>112</v>
      </c>
      <c r="E2614" t="s">
        <v>196</v>
      </c>
      <c r="F2614" t="s">
        <v>7776</v>
      </c>
      <c r="G2614" t="s">
        <v>142</v>
      </c>
      <c r="H2614" t="s">
        <v>143</v>
      </c>
      <c r="I2614" t="s">
        <v>135</v>
      </c>
      <c r="J2614" t="s">
        <v>136</v>
      </c>
      <c r="K2614" t="s">
        <v>137</v>
      </c>
      <c r="L2614" t="s">
        <v>7777</v>
      </c>
      <c r="M2614" t="s">
        <v>7778</v>
      </c>
      <c r="N2614">
        <v>1.02</v>
      </c>
      <c r="O2614">
        <v>0</v>
      </c>
      <c r="P2614">
        <v>0</v>
      </c>
      <c r="Q2614">
        <v>21</v>
      </c>
      <c r="R2614">
        <v>0</v>
      </c>
      <c r="S2614">
        <v>1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10.940979549822002</v>
      </c>
      <c r="Z2614">
        <v>0</v>
      </c>
      <c r="AA2614">
        <v>1.2604612552021333</v>
      </c>
      <c r="AB2614">
        <v>0</v>
      </c>
      <c r="AC2614">
        <v>0</v>
      </c>
      <c r="AD2614">
        <v>0</v>
      </c>
      <c r="AE2614">
        <v>12.201440805024134</v>
      </c>
    </row>
    <row r="2615" spans="1:31" x14ac:dyDescent="0.25">
      <c r="A2615">
        <v>2137575</v>
      </c>
      <c r="B2615">
        <v>1</v>
      </c>
      <c r="C2615" t="s">
        <v>80</v>
      </c>
      <c r="D2615" t="s">
        <v>105</v>
      </c>
      <c r="E2615" t="s">
        <v>146</v>
      </c>
      <c r="F2615" t="s">
        <v>7779</v>
      </c>
      <c r="G2615" t="s">
        <v>167</v>
      </c>
      <c r="H2615" t="s">
        <v>143</v>
      </c>
      <c r="I2615" t="s">
        <v>135</v>
      </c>
      <c r="J2615" t="s">
        <v>136</v>
      </c>
      <c r="K2615" t="s">
        <v>137</v>
      </c>
      <c r="L2615" t="s">
        <v>7780</v>
      </c>
      <c r="M2615" t="s">
        <v>7781</v>
      </c>
      <c r="N2615">
        <v>2.7283333330000001</v>
      </c>
      <c r="O2615">
        <v>1</v>
      </c>
      <c r="P2615">
        <v>0</v>
      </c>
      <c r="Q2615">
        <v>5</v>
      </c>
      <c r="R2615">
        <v>0</v>
      </c>
      <c r="S2615">
        <v>1</v>
      </c>
      <c r="T2615">
        <v>0</v>
      </c>
      <c r="U2615">
        <v>0</v>
      </c>
      <c r="V2615">
        <v>0</v>
      </c>
      <c r="W2615">
        <v>1.5054496130024753</v>
      </c>
      <c r="X2615">
        <v>0</v>
      </c>
      <c r="Y2615">
        <v>5.0541690688100251</v>
      </c>
      <c r="Z2615">
        <v>0</v>
      </c>
      <c r="AA2615">
        <v>4.3083026385307504</v>
      </c>
      <c r="AB2615">
        <v>0</v>
      </c>
      <c r="AC2615">
        <v>0</v>
      </c>
      <c r="AD2615">
        <v>0</v>
      </c>
      <c r="AE2615">
        <v>10.86792132034325</v>
      </c>
    </row>
    <row r="2616" spans="1:31" x14ac:dyDescent="0.25">
      <c r="A2616">
        <v>2137532</v>
      </c>
      <c r="B2616">
        <v>1</v>
      </c>
      <c r="C2616" t="s">
        <v>80</v>
      </c>
      <c r="D2616" t="s">
        <v>105</v>
      </c>
      <c r="E2616" t="s">
        <v>174</v>
      </c>
      <c r="F2616" t="s">
        <v>7782</v>
      </c>
      <c r="G2616" t="s">
        <v>183</v>
      </c>
      <c r="H2616" t="s">
        <v>134</v>
      </c>
      <c r="I2616" t="s">
        <v>135</v>
      </c>
      <c r="J2616" t="s">
        <v>136</v>
      </c>
      <c r="K2616" t="s">
        <v>137</v>
      </c>
      <c r="L2616" t="s">
        <v>7783</v>
      </c>
      <c r="M2616" t="s">
        <v>7784</v>
      </c>
      <c r="N2616">
        <v>0.78666666600000001</v>
      </c>
      <c r="O2616">
        <v>0</v>
      </c>
      <c r="P2616">
        <v>124</v>
      </c>
      <c r="Q2616">
        <v>0</v>
      </c>
      <c r="R2616">
        <v>0</v>
      </c>
      <c r="S2616">
        <v>0</v>
      </c>
      <c r="T2616">
        <v>11</v>
      </c>
      <c r="U2616">
        <v>0</v>
      </c>
      <c r="V2616">
        <v>0</v>
      </c>
      <c r="W2616">
        <v>0</v>
      </c>
      <c r="X2616">
        <v>25.183201072650427</v>
      </c>
      <c r="Y2616">
        <v>0</v>
      </c>
      <c r="Z2616">
        <v>0</v>
      </c>
      <c r="AA2616">
        <v>0</v>
      </c>
      <c r="AB2616">
        <v>3.8990248986919998</v>
      </c>
      <c r="AC2616">
        <v>0</v>
      </c>
      <c r="AD2616">
        <v>0</v>
      </c>
      <c r="AE2616">
        <v>29.082225971342424</v>
      </c>
    </row>
    <row r="2617" spans="1:31" x14ac:dyDescent="0.25">
      <c r="A2617">
        <v>2137389</v>
      </c>
      <c r="B2617">
        <v>1</v>
      </c>
      <c r="C2617" t="s">
        <v>81</v>
      </c>
      <c r="D2617" t="s">
        <v>128</v>
      </c>
      <c r="E2617" t="s">
        <v>131</v>
      </c>
      <c r="F2617" t="s">
        <v>7785</v>
      </c>
      <c r="G2617" t="s">
        <v>152</v>
      </c>
      <c r="H2617" t="s">
        <v>134</v>
      </c>
      <c r="I2617" t="s">
        <v>135</v>
      </c>
      <c r="J2617" t="s">
        <v>136</v>
      </c>
      <c r="K2617" t="s">
        <v>137</v>
      </c>
      <c r="L2617" t="s">
        <v>7786</v>
      </c>
      <c r="M2617" t="s">
        <v>7787</v>
      </c>
      <c r="N2617">
        <v>1.6655555550000001</v>
      </c>
      <c r="O2617">
        <v>0</v>
      </c>
      <c r="P2617">
        <v>2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0.92996971775994997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0.92996971775994997</v>
      </c>
    </row>
    <row r="2618" spans="1:31" x14ac:dyDescent="0.25">
      <c r="A2618">
        <v>2137724</v>
      </c>
      <c r="B2618">
        <v>1</v>
      </c>
      <c r="C2618" t="s">
        <v>81</v>
      </c>
      <c r="D2618" t="s">
        <v>115</v>
      </c>
      <c r="E2618" t="s">
        <v>146</v>
      </c>
      <c r="F2618" t="s">
        <v>7788</v>
      </c>
      <c r="G2618" t="s">
        <v>167</v>
      </c>
      <c r="H2618" t="s">
        <v>143</v>
      </c>
      <c r="I2618" t="s">
        <v>135</v>
      </c>
      <c r="J2618" t="s">
        <v>136</v>
      </c>
      <c r="K2618" t="s">
        <v>137</v>
      </c>
      <c r="L2618" t="s">
        <v>7789</v>
      </c>
      <c r="M2618" t="s">
        <v>7790</v>
      </c>
      <c r="N2618">
        <v>1.268611111</v>
      </c>
      <c r="O2618">
        <v>0</v>
      </c>
      <c r="P2618">
        <v>39</v>
      </c>
      <c r="Q2618">
        <v>0</v>
      </c>
      <c r="R2618">
        <v>13</v>
      </c>
      <c r="S2618">
        <v>0</v>
      </c>
      <c r="T2618">
        <v>1</v>
      </c>
      <c r="U2618">
        <v>0</v>
      </c>
      <c r="V2618">
        <v>0</v>
      </c>
      <c r="W2618">
        <v>0</v>
      </c>
      <c r="X2618">
        <v>1.4859331446966333</v>
      </c>
      <c r="Y2618">
        <v>0</v>
      </c>
      <c r="Z2618">
        <v>3.3005688777729856</v>
      </c>
      <c r="AA2618">
        <v>0</v>
      </c>
      <c r="AB2618">
        <v>0</v>
      </c>
      <c r="AC2618">
        <v>0</v>
      </c>
      <c r="AD2618">
        <v>0</v>
      </c>
      <c r="AE2618">
        <v>4.7865020224696186</v>
      </c>
    </row>
    <row r="2619" spans="1:31" x14ac:dyDescent="0.25">
      <c r="A2619">
        <v>2137561</v>
      </c>
      <c r="B2619">
        <v>1</v>
      </c>
      <c r="C2619" t="s">
        <v>81</v>
      </c>
      <c r="D2619" t="s">
        <v>113</v>
      </c>
      <c r="E2619" t="s">
        <v>196</v>
      </c>
      <c r="F2619" t="s">
        <v>7791</v>
      </c>
      <c r="G2619" t="s">
        <v>142</v>
      </c>
      <c r="H2619" t="s">
        <v>143</v>
      </c>
      <c r="I2619" t="s">
        <v>135</v>
      </c>
      <c r="J2619" t="s">
        <v>136</v>
      </c>
      <c r="K2619" t="s">
        <v>137</v>
      </c>
      <c r="L2619" t="s">
        <v>7792</v>
      </c>
      <c r="M2619" t="s">
        <v>7793</v>
      </c>
      <c r="N2619">
        <v>0.389444444</v>
      </c>
      <c r="O2619">
        <v>0</v>
      </c>
      <c r="P2619">
        <v>671</v>
      </c>
      <c r="Q2619">
        <v>0</v>
      </c>
      <c r="R2619">
        <v>79</v>
      </c>
      <c r="S2619">
        <v>0</v>
      </c>
      <c r="T2619">
        <v>62</v>
      </c>
      <c r="U2619">
        <v>0</v>
      </c>
      <c r="V2619">
        <v>0</v>
      </c>
      <c r="W2619">
        <v>0</v>
      </c>
      <c r="X2619">
        <v>42.564750155512918</v>
      </c>
      <c r="Y2619">
        <v>0</v>
      </c>
      <c r="Z2619">
        <v>8.6280731564412001</v>
      </c>
      <c r="AA2619">
        <v>0</v>
      </c>
      <c r="AB2619">
        <v>11.485010197864877</v>
      </c>
      <c r="AC2619">
        <v>0</v>
      </c>
      <c r="AD2619">
        <v>0</v>
      </c>
      <c r="AE2619">
        <v>62.677833509818996</v>
      </c>
    </row>
    <row r="2620" spans="1:31" x14ac:dyDescent="0.25">
      <c r="A2620">
        <v>2137375</v>
      </c>
      <c r="B2620">
        <v>1</v>
      </c>
      <c r="C2620" t="s">
        <v>80</v>
      </c>
      <c r="D2620" t="s">
        <v>103</v>
      </c>
      <c r="E2620" t="s">
        <v>131</v>
      </c>
      <c r="F2620" t="s">
        <v>7794</v>
      </c>
      <c r="G2620" t="s">
        <v>300</v>
      </c>
      <c r="H2620" t="s">
        <v>134</v>
      </c>
      <c r="I2620" t="s">
        <v>135</v>
      </c>
      <c r="J2620" t="s">
        <v>3</v>
      </c>
      <c r="K2620" t="s">
        <v>137</v>
      </c>
      <c r="L2620" t="s">
        <v>7795</v>
      </c>
      <c r="M2620" t="s">
        <v>7796</v>
      </c>
      <c r="N2620">
        <v>3.1633333330000002</v>
      </c>
      <c r="O2620">
        <v>0</v>
      </c>
      <c r="P2620">
        <v>8</v>
      </c>
      <c r="Q2620">
        <v>0</v>
      </c>
      <c r="R2620">
        <v>0</v>
      </c>
      <c r="S2620">
        <v>0</v>
      </c>
      <c r="T2620">
        <v>1</v>
      </c>
      <c r="U2620">
        <v>0</v>
      </c>
      <c r="V2620">
        <v>0</v>
      </c>
      <c r="W2620">
        <v>0</v>
      </c>
      <c r="X2620">
        <v>3.7649964413310006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3.7649964413310006</v>
      </c>
    </row>
    <row r="2621" spans="1:31" x14ac:dyDescent="0.25">
      <c r="A2621">
        <v>2137352</v>
      </c>
      <c r="B2621">
        <v>1</v>
      </c>
      <c r="C2621" t="s">
        <v>80</v>
      </c>
      <c r="D2621" t="s">
        <v>97</v>
      </c>
      <c r="E2621" t="s">
        <v>174</v>
      </c>
      <c r="F2621" t="s">
        <v>7797</v>
      </c>
      <c r="G2621" t="s">
        <v>538</v>
      </c>
      <c r="H2621" t="s">
        <v>134</v>
      </c>
      <c r="I2621" t="s">
        <v>135</v>
      </c>
      <c r="J2621" t="s">
        <v>136</v>
      </c>
      <c r="K2621" t="s">
        <v>236</v>
      </c>
      <c r="L2621" t="s">
        <v>7798</v>
      </c>
      <c r="M2621" t="s">
        <v>7799</v>
      </c>
      <c r="N2621">
        <v>6.0636972220000001</v>
      </c>
      <c r="O2621">
        <v>0</v>
      </c>
      <c r="P2621">
        <v>9</v>
      </c>
      <c r="Q2621">
        <v>0</v>
      </c>
      <c r="R2621">
        <v>23</v>
      </c>
      <c r="S2621">
        <v>0</v>
      </c>
      <c r="T2621">
        <v>6</v>
      </c>
      <c r="U2621">
        <v>0</v>
      </c>
      <c r="V2621">
        <v>0</v>
      </c>
      <c r="W2621">
        <v>0</v>
      </c>
      <c r="X2621">
        <v>53.802232329911867</v>
      </c>
      <c r="Y2621">
        <v>0</v>
      </c>
      <c r="Z2621">
        <v>37.322518469418625</v>
      </c>
      <c r="AA2621">
        <v>0</v>
      </c>
      <c r="AB2621">
        <v>38.513726608222832</v>
      </c>
      <c r="AC2621">
        <v>0</v>
      </c>
      <c r="AD2621">
        <v>0</v>
      </c>
      <c r="AE2621">
        <v>129.63847740755332</v>
      </c>
    </row>
    <row r="2622" spans="1:31" x14ac:dyDescent="0.25">
      <c r="A2622">
        <v>2137461</v>
      </c>
      <c r="B2622">
        <v>1</v>
      </c>
      <c r="C2622" t="s">
        <v>80</v>
      </c>
      <c r="D2622" t="s">
        <v>97</v>
      </c>
      <c r="E2622" t="s">
        <v>131</v>
      </c>
      <c r="F2622" t="s">
        <v>7800</v>
      </c>
      <c r="G2622" t="s">
        <v>133</v>
      </c>
      <c r="H2622" t="s">
        <v>134</v>
      </c>
      <c r="I2622" t="s">
        <v>135</v>
      </c>
      <c r="J2622" t="s">
        <v>136</v>
      </c>
      <c r="K2622" t="s">
        <v>137</v>
      </c>
      <c r="L2622" t="s">
        <v>7801</v>
      </c>
      <c r="M2622" t="s">
        <v>7802</v>
      </c>
      <c r="N2622">
        <v>2.0422222219999999</v>
      </c>
      <c r="O2622">
        <v>0</v>
      </c>
      <c r="P2622">
        <v>1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1.3938542339362501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1.3938542339362501</v>
      </c>
    </row>
    <row r="2623" spans="1:31" x14ac:dyDescent="0.25">
      <c r="A2623">
        <v>2137415</v>
      </c>
      <c r="B2623">
        <v>1</v>
      </c>
      <c r="C2623" t="s">
        <v>80</v>
      </c>
      <c r="D2623" t="s">
        <v>82</v>
      </c>
      <c r="E2623" t="s">
        <v>131</v>
      </c>
      <c r="F2623" t="s">
        <v>7803</v>
      </c>
      <c r="G2623" t="s">
        <v>231</v>
      </c>
      <c r="H2623" t="s">
        <v>134</v>
      </c>
      <c r="I2623" t="s">
        <v>135</v>
      </c>
      <c r="J2623" t="s">
        <v>136</v>
      </c>
      <c r="K2623" t="s">
        <v>137</v>
      </c>
      <c r="L2623" t="s">
        <v>7804</v>
      </c>
      <c r="M2623" t="s">
        <v>7805</v>
      </c>
      <c r="N2623">
        <v>6.5036111109999997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8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19.780316249972557</v>
      </c>
      <c r="AC2623">
        <v>0</v>
      </c>
      <c r="AD2623">
        <v>0</v>
      </c>
      <c r="AE2623">
        <v>19.780316249972557</v>
      </c>
    </row>
    <row r="2624" spans="1:31" x14ac:dyDescent="0.25">
      <c r="A2624">
        <v>2137707</v>
      </c>
      <c r="B2624">
        <v>1</v>
      </c>
      <c r="C2624" t="s">
        <v>81</v>
      </c>
      <c r="D2624" t="s">
        <v>123</v>
      </c>
      <c r="E2624" t="s">
        <v>131</v>
      </c>
      <c r="F2624" t="s">
        <v>7806</v>
      </c>
      <c r="G2624" t="s">
        <v>152</v>
      </c>
      <c r="H2624" t="s">
        <v>134</v>
      </c>
      <c r="I2624" t="s">
        <v>135</v>
      </c>
      <c r="J2624" t="s">
        <v>136</v>
      </c>
      <c r="K2624" t="s">
        <v>137</v>
      </c>
      <c r="L2624" t="s">
        <v>7807</v>
      </c>
      <c r="M2624" t="s">
        <v>7808</v>
      </c>
      <c r="N2624">
        <v>1.1902777769999999</v>
      </c>
      <c r="O2624">
        <v>0</v>
      </c>
      <c r="P2624">
        <v>1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1.9509174113750002E-3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1.9509174113750002E-3</v>
      </c>
    </row>
    <row r="2625" spans="1:31" x14ac:dyDescent="0.25">
      <c r="A2625">
        <v>2137358</v>
      </c>
      <c r="B2625">
        <v>1</v>
      </c>
      <c r="C2625" t="s">
        <v>80</v>
      </c>
      <c r="D2625" t="s">
        <v>103</v>
      </c>
      <c r="E2625" t="s">
        <v>196</v>
      </c>
      <c r="F2625" t="s">
        <v>3261</v>
      </c>
      <c r="G2625" t="s">
        <v>142</v>
      </c>
      <c r="H2625" t="s">
        <v>143</v>
      </c>
      <c r="I2625" t="s">
        <v>135</v>
      </c>
      <c r="J2625" t="s">
        <v>136</v>
      </c>
      <c r="K2625" t="s">
        <v>137</v>
      </c>
      <c r="L2625" t="s">
        <v>7809</v>
      </c>
      <c r="M2625" t="s">
        <v>7810</v>
      </c>
      <c r="N2625">
        <v>0.57583333299999995</v>
      </c>
      <c r="O2625">
        <v>12</v>
      </c>
      <c r="P2625">
        <v>1619</v>
      </c>
      <c r="Q2625">
        <v>6</v>
      </c>
      <c r="R2625">
        <v>245</v>
      </c>
      <c r="S2625">
        <v>12</v>
      </c>
      <c r="T2625">
        <v>172</v>
      </c>
      <c r="U2625">
        <v>0</v>
      </c>
      <c r="V2625">
        <v>0</v>
      </c>
      <c r="W2625">
        <v>4.0079333895318001</v>
      </c>
      <c r="X2625">
        <v>209.35204337707142</v>
      </c>
      <c r="Y2625">
        <v>15.860142131971502</v>
      </c>
      <c r="Z2625">
        <v>55.997144385634975</v>
      </c>
      <c r="AA2625">
        <v>12.621469376310301</v>
      </c>
      <c r="AB2625">
        <v>51.522018801525768</v>
      </c>
      <c r="AC2625">
        <v>0</v>
      </c>
      <c r="AD2625">
        <v>0</v>
      </c>
      <c r="AE2625">
        <v>349.36075146204576</v>
      </c>
    </row>
    <row r="2626" spans="1:31" x14ac:dyDescent="0.25">
      <c r="A2626">
        <v>2137315</v>
      </c>
      <c r="B2626">
        <v>1</v>
      </c>
      <c r="C2626" t="s">
        <v>80</v>
      </c>
      <c r="D2626" t="s">
        <v>93</v>
      </c>
      <c r="E2626" t="s">
        <v>140</v>
      </c>
      <c r="F2626" t="s">
        <v>7811</v>
      </c>
      <c r="G2626" t="s">
        <v>142</v>
      </c>
      <c r="H2626" t="s">
        <v>143</v>
      </c>
      <c r="I2626" t="s">
        <v>135</v>
      </c>
      <c r="J2626" t="s">
        <v>136</v>
      </c>
      <c r="K2626" t="s">
        <v>137</v>
      </c>
      <c r="L2626" t="s">
        <v>7812</v>
      </c>
      <c r="M2626" t="s">
        <v>7813</v>
      </c>
      <c r="N2626">
        <v>0.48888888800000002</v>
      </c>
      <c r="O2626">
        <v>0</v>
      </c>
      <c r="P2626">
        <v>662</v>
      </c>
      <c r="Q2626">
        <v>15</v>
      </c>
      <c r="R2626">
        <v>181</v>
      </c>
      <c r="S2626">
        <v>6</v>
      </c>
      <c r="T2626">
        <v>178</v>
      </c>
      <c r="U2626">
        <v>0</v>
      </c>
      <c r="V2626">
        <v>0</v>
      </c>
      <c r="W2626">
        <v>0</v>
      </c>
      <c r="X2626">
        <v>111.39580822980858</v>
      </c>
      <c r="Y2626">
        <v>20.280701921854764</v>
      </c>
      <c r="Z2626">
        <v>64.330723036935922</v>
      </c>
      <c r="AA2626">
        <v>35.805865913693346</v>
      </c>
      <c r="AB2626">
        <v>62.792637803595689</v>
      </c>
      <c r="AC2626">
        <v>0</v>
      </c>
      <c r="AD2626">
        <v>0</v>
      </c>
      <c r="AE2626">
        <v>294.60573690588831</v>
      </c>
    </row>
    <row r="2627" spans="1:31" x14ac:dyDescent="0.25">
      <c r="A2627">
        <v>2137607</v>
      </c>
      <c r="B2627">
        <v>1</v>
      </c>
      <c r="C2627" t="s">
        <v>80</v>
      </c>
      <c r="D2627" t="s">
        <v>100</v>
      </c>
      <c r="E2627" t="s">
        <v>131</v>
      </c>
      <c r="F2627" t="s">
        <v>7814</v>
      </c>
      <c r="G2627" t="s">
        <v>152</v>
      </c>
      <c r="H2627" t="s">
        <v>134</v>
      </c>
      <c r="I2627" t="s">
        <v>135</v>
      </c>
      <c r="J2627" t="s">
        <v>136</v>
      </c>
      <c r="K2627" t="s">
        <v>137</v>
      </c>
      <c r="L2627" t="s">
        <v>7815</v>
      </c>
      <c r="M2627" t="s">
        <v>7816</v>
      </c>
      <c r="N2627">
        <v>4.5269444439999997</v>
      </c>
      <c r="O2627">
        <v>0</v>
      </c>
      <c r="P2627">
        <v>1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1.7954088305300333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1.7954088305300333</v>
      </c>
    </row>
    <row r="2628" spans="1:31" x14ac:dyDescent="0.25">
      <c r="A2628">
        <v>2137504</v>
      </c>
      <c r="B2628">
        <v>1</v>
      </c>
      <c r="C2628" t="s">
        <v>80</v>
      </c>
      <c r="D2628" t="s">
        <v>103</v>
      </c>
      <c r="E2628" t="s">
        <v>174</v>
      </c>
      <c r="F2628" t="s">
        <v>7817</v>
      </c>
      <c r="G2628" t="s">
        <v>187</v>
      </c>
      <c r="H2628" t="s">
        <v>134</v>
      </c>
      <c r="I2628" t="s">
        <v>135</v>
      </c>
      <c r="J2628" t="s">
        <v>136</v>
      </c>
      <c r="K2628" t="s">
        <v>137</v>
      </c>
      <c r="L2628" t="s">
        <v>7818</v>
      </c>
      <c r="M2628" t="s">
        <v>7819</v>
      </c>
      <c r="N2628">
        <v>2.9880555549999999</v>
      </c>
      <c r="O2628">
        <v>0</v>
      </c>
      <c r="P2628">
        <v>227</v>
      </c>
      <c r="Q2628">
        <v>0</v>
      </c>
      <c r="R2628">
        <v>0</v>
      </c>
      <c r="S2628">
        <v>0</v>
      </c>
      <c r="T2628">
        <v>66</v>
      </c>
      <c r="U2628">
        <v>0</v>
      </c>
      <c r="V2628">
        <v>0</v>
      </c>
      <c r="W2628">
        <v>0</v>
      </c>
      <c r="X2628">
        <v>172.69839427895917</v>
      </c>
      <c r="Y2628">
        <v>0</v>
      </c>
      <c r="Z2628">
        <v>0</v>
      </c>
      <c r="AA2628">
        <v>0</v>
      </c>
      <c r="AB2628">
        <v>131.41415178559407</v>
      </c>
      <c r="AC2628">
        <v>0</v>
      </c>
      <c r="AD2628">
        <v>0</v>
      </c>
      <c r="AE2628">
        <v>304.11254606455327</v>
      </c>
    </row>
    <row r="2629" spans="1:31" x14ac:dyDescent="0.25">
      <c r="A2629">
        <v>2137521</v>
      </c>
      <c r="B2629">
        <v>1</v>
      </c>
      <c r="C2629" t="s">
        <v>80</v>
      </c>
      <c r="D2629" t="s">
        <v>93</v>
      </c>
      <c r="E2629" t="s">
        <v>131</v>
      </c>
      <c r="F2629" t="s">
        <v>7820</v>
      </c>
      <c r="G2629" t="s">
        <v>152</v>
      </c>
      <c r="H2629" t="s">
        <v>134</v>
      </c>
      <c r="I2629" t="s">
        <v>135</v>
      </c>
      <c r="J2629" t="s">
        <v>136</v>
      </c>
      <c r="K2629" t="s">
        <v>137</v>
      </c>
      <c r="L2629" t="s">
        <v>7821</v>
      </c>
      <c r="M2629" t="s">
        <v>7822</v>
      </c>
      <c r="N2629">
        <v>2.116666666</v>
      </c>
      <c r="O2629">
        <v>0</v>
      </c>
      <c r="P2629">
        <v>1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1.0396706461312499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1.0396706461312499</v>
      </c>
    </row>
    <row r="2630" spans="1:31" x14ac:dyDescent="0.25">
      <c r="A2630">
        <v>2137627</v>
      </c>
      <c r="B2630">
        <v>1</v>
      </c>
      <c r="C2630" t="s">
        <v>80</v>
      </c>
      <c r="D2630" t="s">
        <v>88</v>
      </c>
      <c r="E2630" t="s">
        <v>140</v>
      </c>
      <c r="F2630" t="s">
        <v>7649</v>
      </c>
      <c r="G2630" t="s">
        <v>167</v>
      </c>
      <c r="H2630" t="s">
        <v>143</v>
      </c>
      <c r="I2630" t="s">
        <v>135</v>
      </c>
      <c r="J2630" t="s">
        <v>136</v>
      </c>
      <c r="K2630" t="s">
        <v>137</v>
      </c>
      <c r="L2630" t="s">
        <v>7823</v>
      </c>
      <c r="M2630" t="s">
        <v>7824</v>
      </c>
      <c r="N2630">
        <v>1.2527777769999999</v>
      </c>
      <c r="O2630">
        <v>0</v>
      </c>
      <c r="P2630">
        <v>162</v>
      </c>
      <c r="Q2630">
        <v>0</v>
      </c>
      <c r="R2630">
        <v>0</v>
      </c>
      <c r="S2630">
        <v>0</v>
      </c>
      <c r="T2630">
        <v>4</v>
      </c>
      <c r="U2630">
        <v>0</v>
      </c>
      <c r="V2630">
        <v>0</v>
      </c>
      <c r="W2630">
        <v>0</v>
      </c>
      <c r="X2630">
        <v>60.381020068916264</v>
      </c>
      <c r="Y2630">
        <v>0</v>
      </c>
      <c r="Z2630">
        <v>0</v>
      </c>
      <c r="AA2630">
        <v>0</v>
      </c>
      <c r="AB2630">
        <v>8.9214379819833329</v>
      </c>
      <c r="AC2630">
        <v>0</v>
      </c>
      <c r="AD2630">
        <v>0</v>
      </c>
      <c r="AE2630">
        <v>69.302458050899602</v>
      </c>
    </row>
    <row r="2631" spans="1:31" x14ac:dyDescent="0.25">
      <c r="A2631">
        <v>2137378</v>
      </c>
      <c r="B2631">
        <v>1</v>
      </c>
      <c r="C2631" t="s">
        <v>80</v>
      </c>
      <c r="D2631" t="s">
        <v>107</v>
      </c>
      <c r="E2631" t="s">
        <v>131</v>
      </c>
      <c r="F2631" t="s">
        <v>7825</v>
      </c>
      <c r="G2631" t="s">
        <v>152</v>
      </c>
      <c r="H2631" t="s">
        <v>134</v>
      </c>
      <c r="I2631" t="s">
        <v>135</v>
      </c>
      <c r="J2631" t="s">
        <v>136</v>
      </c>
      <c r="K2631" t="s">
        <v>137</v>
      </c>
      <c r="L2631" t="s">
        <v>7826</v>
      </c>
      <c r="M2631" t="s">
        <v>7827</v>
      </c>
      <c r="N2631">
        <v>2.8597222219999998</v>
      </c>
      <c r="O2631">
        <v>0</v>
      </c>
      <c r="P2631">
        <v>1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7.1753920604333332E-2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7.1753920604333332E-2</v>
      </c>
    </row>
    <row r="2632" spans="1:31" x14ac:dyDescent="0.25">
      <c r="A2632">
        <v>2137292</v>
      </c>
      <c r="B2632">
        <v>1</v>
      </c>
      <c r="C2632" t="s">
        <v>81</v>
      </c>
      <c r="D2632" t="s">
        <v>128</v>
      </c>
      <c r="E2632" t="s">
        <v>140</v>
      </c>
      <c r="F2632" t="s">
        <v>4674</v>
      </c>
      <c r="G2632" t="s">
        <v>142</v>
      </c>
      <c r="H2632" t="s">
        <v>143</v>
      </c>
      <c r="I2632" t="s">
        <v>135</v>
      </c>
      <c r="J2632" t="s">
        <v>136</v>
      </c>
      <c r="K2632" t="s">
        <v>137</v>
      </c>
      <c r="L2632" t="s">
        <v>7828</v>
      </c>
      <c r="M2632" t="s">
        <v>7829</v>
      </c>
      <c r="N2632">
        <v>0.169444444</v>
      </c>
      <c r="O2632">
        <v>0</v>
      </c>
      <c r="P2632">
        <v>18</v>
      </c>
      <c r="Q2632">
        <v>1</v>
      </c>
      <c r="R2632">
        <v>0</v>
      </c>
      <c r="S2632">
        <v>31</v>
      </c>
      <c r="T2632">
        <v>34</v>
      </c>
      <c r="U2632">
        <v>36</v>
      </c>
      <c r="V2632">
        <v>43</v>
      </c>
      <c r="W2632">
        <v>0</v>
      </c>
      <c r="X2632">
        <v>1.4074196895622504</v>
      </c>
      <c r="Y2632">
        <v>0.27246259677283335</v>
      </c>
      <c r="Z2632">
        <v>0</v>
      </c>
      <c r="AA2632">
        <v>119.53120006301887</v>
      </c>
      <c r="AB2632">
        <v>36.914560269044316</v>
      </c>
      <c r="AC2632">
        <v>581.9341357391545</v>
      </c>
      <c r="AD2632">
        <v>268.61758850608032</v>
      </c>
      <c r="AE2632">
        <v>1008.6773668636331</v>
      </c>
    </row>
    <row r="2633" spans="1:31" x14ac:dyDescent="0.25">
      <c r="A2633">
        <v>2137584</v>
      </c>
      <c r="B2633">
        <v>1</v>
      </c>
      <c r="C2633" t="s">
        <v>80</v>
      </c>
      <c r="D2633" t="s">
        <v>98</v>
      </c>
      <c r="E2633" t="s">
        <v>161</v>
      </c>
      <c r="F2633" t="s">
        <v>7830</v>
      </c>
      <c r="G2633" t="s">
        <v>171</v>
      </c>
      <c r="H2633" t="s">
        <v>134</v>
      </c>
      <c r="I2633" t="s">
        <v>135</v>
      </c>
      <c r="J2633" t="s">
        <v>136</v>
      </c>
      <c r="K2633" t="s">
        <v>137</v>
      </c>
      <c r="L2633" t="s">
        <v>7831</v>
      </c>
      <c r="M2633" t="s">
        <v>7832</v>
      </c>
      <c r="N2633">
        <v>0.60499999999999998</v>
      </c>
      <c r="O2633">
        <v>0</v>
      </c>
      <c r="P2633">
        <v>27</v>
      </c>
      <c r="Q2633">
        <v>0</v>
      </c>
      <c r="R2633">
        <v>33</v>
      </c>
      <c r="S2633">
        <v>0</v>
      </c>
      <c r="T2633">
        <v>7</v>
      </c>
      <c r="U2633">
        <v>0</v>
      </c>
      <c r="V2633">
        <v>0</v>
      </c>
      <c r="W2633">
        <v>0</v>
      </c>
      <c r="X2633">
        <v>3.521093584348201</v>
      </c>
      <c r="Y2633">
        <v>0</v>
      </c>
      <c r="Z2633">
        <v>16.696616727716801</v>
      </c>
      <c r="AA2633">
        <v>0</v>
      </c>
      <c r="AB2633">
        <v>3.5778339194337505</v>
      </c>
      <c r="AC2633">
        <v>0</v>
      </c>
      <c r="AD2633">
        <v>0</v>
      </c>
      <c r="AE2633">
        <v>23.795544231498752</v>
      </c>
    </row>
    <row r="2634" spans="1:31" x14ac:dyDescent="0.25">
      <c r="A2634">
        <v>2137435</v>
      </c>
      <c r="B2634">
        <v>1</v>
      </c>
      <c r="C2634" t="s">
        <v>80</v>
      </c>
      <c r="D2634" t="s">
        <v>105</v>
      </c>
      <c r="E2634" t="s">
        <v>146</v>
      </c>
      <c r="F2634" t="s">
        <v>7833</v>
      </c>
      <c r="G2634" t="s">
        <v>142</v>
      </c>
      <c r="H2634" t="s">
        <v>143</v>
      </c>
      <c r="I2634" t="s">
        <v>148</v>
      </c>
      <c r="J2634" t="s">
        <v>136</v>
      </c>
      <c r="K2634" t="s">
        <v>137</v>
      </c>
      <c r="L2634" t="s">
        <v>7834</v>
      </c>
      <c r="M2634" t="s">
        <v>7835</v>
      </c>
      <c r="N2634">
        <v>1.3888888E-2</v>
      </c>
      <c r="O2634">
        <v>0</v>
      </c>
      <c r="P2634">
        <v>1399</v>
      </c>
      <c r="Q2634">
        <v>4</v>
      </c>
      <c r="R2634">
        <v>92</v>
      </c>
      <c r="S2634">
        <v>4</v>
      </c>
      <c r="T2634">
        <v>122</v>
      </c>
      <c r="U2634">
        <v>1</v>
      </c>
      <c r="V2634">
        <v>0</v>
      </c>
      <c r="W2634">
        <v>0</v>
      </c>
      <c r="X2634">
        <v>3.9400771281600049</v>
      </c>
      <c r="Y2634">
        <v>3.9748418599999995E-2</v>
      </c>
      <c r="Z2634">
        <v>0.11454116180000003</v>
      </c>
      <c r="AA2634">
        <v>0.51774479336333334</v>
      </c>
      <c r="AB2634">
        <v>1.2323856772624999</v>
      </c>
      <c r="AC2634">
        <v>0.15679260158333333</v>
      </c>
      <c r="AD2634">
        <v>0</v>
      </c>
      <c r="AE2634">
        <v>6.0012897807691719</v>
      </c>
    </row>
    <row r="2635" spans="1:31" x14ac:dyDescent="0.25">
      <c r="A2635">
        <v>2137395</v>
      </c>
      <c r="B2635">
        <v>1</v>
      </c>
      <c r="C2635" t="s">
        <v>81</v>
      </c>
      <c r="D2635" t="s">
        <v>120</v>
      </c>
      <c r="E2635" t="s">
        <v>140</v>
      </c>
      <c r="F2635" t="s">
        <v>3517</v>
      </c>
      <c r="G2635" t="s">
        <v>235</v>
      </c>
      <c r="H2635" t="s">
        <v>143</v>
      </c>
      <c r="I2635" t="s">
        <v>135</v>
      </c>
      <c r="J2635" t="s">
        <v>136</v>
      </c>
      <c r="K2635" t="s">
        <v>236</v>
      </c>
      <c r="L2635" t="s">
        <v>7836</v>
      </c>
      <c r="M2635" t="s">
        <v>7837</v>
      </c>
      <c r="N2635">
        <v>1.061179444</v>
      </c>
      <c r="O2635">
        <v>1</v>
      </c>
      <c r="P2635">
        <v>294</v>
      </c>
      <c r="Q2635">
        <v>73</v>
      </c>
      <c r="R2635">
        <v>3</v>
      </c>
      <c r="S2635">
        <v>15</v>
      </c>
      <c r="T2635">
        <v>34</v>
      </c>
      <c r="U2635">
        <v>2</v>
      </c>
      <c r="V2635">
        <v>0</v>
      </c>
      <c r="W2635">
        <v>1.4171378847221832</v>
      </c>
      <c r="X2635">
        <v>92.61357889145539</v>
      </c>
      <c r="Y2635">
        <v>161.76999579086132</v>
      </c>
      <c r="Z2635">
        <v>0.41141220027797509</v>
      </c>
      <c r="AA2635">
        <v>42.869715408560637</v>
      </c>
      <c r="AB2635">
        <v>5.9006090550036676</v>
      </c>
      <c r="AC2635">
        <v>51.211110400243058</v>
      </c>
      <c r="AD2635">
        <v>0</v>
      </c>
      <c r="AE2635">
        <v>356.19355963112423</v>
      </c>
    </row>
    <row r="2636" spans="1:31" x14ac:dyDescent="0.25">
      <c r="A2636">
        <v>2137564</v>
      </c>
      <c r="B2636">
        <v>1</v>
      </c>
      <c r="C2636" t="s">
        <v>80</v>
      </c>
      <c r="D2636" t="s">
        <v>105</v>
      </c>
      <c r="E2636" t="s">
        <v>196</v>
      </c>
      <c r="F2636" t="s">
        <v>7838</v>
      </c>
      <c r="G2636" t="s">
        <v>142</v>
      </c>
      <c r="H2636" t="s">
        <v>143</v>
      </c>
      <c r="I2636" t="s">
        <v>135</v>
      </c>
      <c r="J2636" t="s">
        <v>136</v>
      </c>
      <c r="K2636" t="s">
        <v>137</v>
      </c>
      <c r="L2636" t="s">
        <v>7839</v>
      </c>
      <c r="M2636" t="s">
        <v>7840</v>
      </c>
      <c r="N2636">
        <v>1.159444444</v>
      </c>
      <c r="O2636">
        <v>4</v>
      </c>
      <c r="P2636">
        <v>2676</v>
      </c>
      <c r="Q2636">
        <v>5</v>
      </c>
      <c r="R2636">
        <v>17</v>
      </c>
      <c r="S2636">
        <v>22</v>
      </c>
      <c r="T2636">
        <v>266</v>
      </c>
      <c r="U2636">
        <v>3</v>
      </c>
      <c r="V2636">
        <v>0</v>
      </c>
      <c r="W2636">
        <v>9.421367327129218</v>
      </c>
      <c r="X2636">
        <v>638.73353832657494</v>
      </c>
      <c r="Y2636">
        <v>28.551507348485426</v>
      </c>
      <c r="Z2636">
        <v>6.297348154949133</v>
      </c>
      <c r="AA2636">
        <v>155.45931904951638</v>
      </c>
      <c r="AB2636">
        <v>226.1144506656909</v>
      </c>
      <c r="AC2636">
        <v>471.61319759748221</v>
      </c>
      <c r="AD2636">
        <v>0</v>
      </c>
      <c r="AE2636">
        <v>1536.1907284698282</v>
      </c>
    </row>
    <row r="2637" spans="1:31" x14ac:dyDescent="0.25">
      <c r="A2637">
        <v>2137441</v>
      </c>
      <c r="B2637">
        <v>1</v>
      </c>
      <c r="C2637" t="s">
        <v>80</v>
      </c>
      <c r="D2637" t="s">
        <v>83</v>
      </c>
      <c r="E2637" t="s">
        <v>131</v>
      </c>
      <c r="F2637" t="s">
        <v>7841</v>
      </c>
      <c r="G2637" t="s">
        <v>231</v>
      </c>
      <c r="H2637" t="s">
        <v>134</v>
      </c>
      <c r="I2637" t="s">
        <v>135</v>
      </c>
      <c r="J2637" t="s">
        <v>136</v>
      </c>
      <c r="K2637" t="s">
        <v>137</v>
      </c>
      <c r="L2637" t="s">
        <v>7842</v>
      </c>
      <c r="M2637" t="s">
        <v>7843</v>
      </c>
      <c r="N2637">
        <v>1.4316666659999999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32</v>
      </c>
      <c r="U2637">
        <v>0</v>
      </c>
      <c r="V2637">
        <v>1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19.748570031899515</v>
      </c>
      <c r="AC2637">
        <v>0</v>
      </c>
      <c r="AD2637">
        <v>10.009536328023376</v>
      </c>
      <c r="AE2637">
        <v>29.758106359922891</v>
      </c>
    </row>
    <row r="2638" spans="1:31" x14ac:dyDescent="0.25">
      <c r="A2638">
        <v>2137541</v>
      </c>
      <c r="B2638">
        <v>1</v>
      </c>
      <c r="C2638" t="s">
        <v>80</v>
      </c>
      <c r="D2638" t="s">
        <v>92</v>
      </c>
      <c r="E2638" t="s">
        <v>131</v>
      </c>
      <c r="F2638" t="s">
        <v>7844</v>
      </c>
      <c r="G2638" t="s">
        <v>152</v>
      </c>
      <c r="H2638" t="s">
        <v>134</v>
      </c>
      <c r="I2638" t="s">
        <v>135</v>
      </c>
      <c r="J2638" t="s">
        <v>136</v>
      </c>
      <c r="K2638" t="s">
        <v>137</v>
      </c>
      <c r="L2638" t="s">
        <v>7845</v>
      </c>
      <c r="M2638" t="s">
        <v>7846</v>
      </c>
      <c r="N2638">
        <v>2.838333333</v>
      </c>
      <c r="O2638">
        <v>0</v>
      </c>
      <c r="P2638">
        <v>1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0.90795755329650008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0.90795755329650008</v>
      </c>
    </row>
    <row r="2639" spans="1:31" x14ac:dyDescent="0.25">
      <c r="A2639">
        <v>2137710</v>
      </c>
      <c r="B2639">
        <v>1</v>
      </c>
      <c r="C2639" t="s">
        <v>80</v>
      </c>
      <c r="D2639" t="s">
        <v>107</v>
      </c>
      <c r="E2639" t="s">
        <v>161</v>
      </c>
      <c r="F2639" t="s">
        <v>7847</v>
      </c>
      <c r="G2639" t="s">
        <v>246</v>
      </c>
      <c r="H2639" t="s">
        <v>134</v>
      </c>
      <c r="I2639" t="s">
        <v>135</v>
      </c>
      <c r="J2639" t="s">
        <v>136</v>
      </c>
      <c r="K2639" t="s">
        <v>137</v>
      </c>
      <c r="L2639" t="s">
        <v>7848</v>
      </c>
      <c r="M2639" t="s">
        <v>7849</v>
      </c>
      <c r="N2639">
        <v>3.0049999999999999</v>
      </c>
      <c r="O2639">
        <v>0</v>
      </c>
      <c r="P2639">
        <v>324</v>
      </c>
      <c r="Q2639">
        <v>0</v>
      </c>
      <c r="R2639">
        <v>0</v>
      </c>
      <c r="S2639">
        <v>0</v>
      </c>
      <c r="T2639">
        <v>11</v>
      </c>
      <c r="U2639">
        <v>0</v>
      </c>
      <c r="V2639">
        <v>0</v>
      </c>
      <c r="W2639">
        <v>0</v>
      </c>
      <c r="X2639">
        <v>211.271017513629</v>
      </c>
      <c r="Y2639">
        <v>0</v>
      </c>
      <c r="Z2639">
        <v>0</v>
      </c>
      <c r="AA2639">
        <v>0</v>
      </c>
      <c r="AB2639">
        <v>43.617873988939458</v>
      </c>
      <c r="AC2639">
        <v>0</v>
      </c>
      <c r="AD2639">
        <v>0</v>
      </c>
      <c r="AE2639">
        <v>254.88889150256847</v>
      </c>
    </row>
    <row r="2640" spans="1:31" x14ac:dyDescent="0.25">
      <c r="A2640">
        <v>2137664</v>
      </c>
      <c r="B2640">
        <v>1</v>
      </c>
      <c r="C2640" t="s">
        <v>80</v>
      </c>
      <c r="D2640" t="s">
        <v>104</v>
      </c>
      <c r="E2640" t="s">
        <v>131</v>
      </c>
      <c r="F2640" t="s">
        <v>7850</v>
      </c>
      <c r="G2640" t="s">
        <v>152</v>
      </c>
      <c r="H2640" t="s">
        <v>134</v>
      </c>
      <c r="I2640" t="s">
        <v>135</v>
      </c>
      <c r="J2640" t="s">
        <v>136</v>
      </c>
      <c r="K2640" t="s">
        <v>137</v>
      </c>
      <c r="L2640" t="s">
        <v>7851</v>
      </c>
      <c r="M2640" t="s">
        <v>7852</v>
      </c>
      <c r="N2640">
        <v>2.5961111109999999</v>
      </c>
      <c r="O2640">
        <v>0</v>
      </c>
      <c r="P2640">
        <v>1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0.44017816377300001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0.44017816377300001</v>
      </c>
    </row>
    <row r="2641" spans="1:31" x14ac:dyDescent="0.25">
      <c r="A2641">
        <v>2137355</v>
      </c>
      <c r="B2641">
        <v>1</v>
      </c>
      <c r="C2641" t="s">
        <v>81</v>
      </c>
      <c r="D2641" t="s">
        <v>120</v>
      </c>
      <c r="E2641" t="s">
        <v>161</v>
      </c>
      <c r="F2641" t="s">
        <v>7853</v>
      </c>
      <c r="G2641" t="s">
        <v>215</v>
      </c>
      <c r="H2641" t="s">
        <v>134</v>
      </c>
      <c r="I2641" t="s">
        <v>135</v>
      </c>
      <c r="J2641" t="s">
        <v>136</v>
      </c>
      <c r="K2641" t="s">
        <v>137</v>
      </c>
      <c r="L2641" t="s">
        <v>7854</v>
      </c>
      <c r="M2641" t="s">
        <v>7855</v>
      </c>
      <c r="N2641">
        <v>0.70277777699999999</v>
      </c>
      <c r="O2641">
        <v>0</v>
      </c>
      <c r="P2641">
        <v>186</v>
      </c>
      <c r="Q2641">
        <v>0</v>
      </c>
      <c r="R2641">
        <v>4</v>
      </c>
      <c r="S2641">
        <v>0</v>
      </c>
      <c r="T2641">
        <v>8</v>
      </c>
      <c r="U2641">
        <v>0</v>
      </c>
      <c r="V2641">
        <v>0</v>
      </c>
      <c r="W2641">
        <v>0</v>
      </c>
      <c r="X2641">
        <v>33.644890066229124</v>
      </c>
      <c r="Y2641">
        <v>0</v>
      </c>
      <c r="Z2641">
        <v>0.52161295902649996</v>
      </c>
      <c r="AA2641">
        <v>0</v>
      </c>
      <c r="AB2641">
        <v>1.1763801867465082</v>
      </c>
      <c r="AC2641">
        <v>0</v>
      </c>
      <c r="AD2641">
        <v>0</v>
      </c>
      <c r="AE2641">
        <v>35.342883212002128</v>
      </c>
    </row>
    <row r="2642" spans="1:31" x14ac:dyDescent="0.25">
      <c r="A2642">
        <v>2137458</v>
      </c>
      <c r="B2642">
        <v>1</v>
      </c>
      <c r="C2642" t="s">
        <v>81</v>
      </c>
      <c r="D2642" t="s">
        <v>113</v>
      </c>
      <c r="E2642" t="s">
        <v>131</v>
      </c>
      <c r="F2642" t="s">
        <v>7856</v>
      </c>
      <c r="G2642" t="s">
        <v>133</v>
      </c>
      <c r="H2642" t="s">
        <v>134</v>
      </c>
      <c r="I2642" t="s">
        <v>135</v>
      </c>
      <c r="J2642" t="s">
        <v>136</v>
      </c>
      <c r="K2642" t="s">
        <v>137</v>
      </c>
      <c r="L2642" t="s">
        <v>7857</v>
      </c>
      <c r="M2642" t="s">
        <v>7858</v>
      </c>
      <c r="N2642">
        <v>2.536944444</v>
      </c>
      <c r="O2642">
        <v>0</v>
      </c>
      <c r="P2642">
        <v>1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4.1446831145999993E-3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4.1446831145999993E-3</v>
      </c>
    </row>
    <row r="2643" spans="1:31" x14ac:dyDescent="0.25">
      <c r="A2643">
        <v>2137501</v>
      </c>
      <c r="B2643">
        <v>1</v>
      </c>
      <c r="C2643" t="s">
        <v>80</v>
      </c>
      <c r="D2643" t="s">
        <v>86</v>
      </c>
      <c r="E2643" t="s">
        <v>140</v>
      </c>
      <c r="F2643" t="s">
        <v>7859</v>
      </c>
      <c r="G2643" t="s">
        <v>300</v>
      </c>
      <c r="H2643" t="s">
        <v>143</v>
      </c>
      <c r="I2643" t="s">
        <v>135</v>
      </c>
      <c r="J2643" t="s">
        <v>3</v>
      </c>
      <c r="K2643" t="s">
        <v>137</v>
      </c>
      <c r="L2643" t="s">
        <v>7860</v>
      </c>
      <c r="M2643" t="s">
        <v>7861</v>
      </c>
      <c r="N2643">
        <v>2.809722222</v>
      </c>
      <c r="O2643">
        <v>0</v>
      </c>
      <c r="P2643">
        <v>2220</v>
      </c>
      <c r="Q2643">
        <v>0</v>
      </c>
      <c r="R2643">
        <v>0</v>
      </c>
      <c r="S2643">
        <v>3</v>
      </c>
      <c r="T2643">
        <v>271</v>
      </c>
      <c r="U2643">
        <v>0</v>
      </c>
      <c r="V2643">
        <v>1</v>
      </c>
      <c r="W2643">
        <v>0</v>
      </c>
      <c r="X2643">
        <v>1591.5062599993448</v>
      </c>
      <c r="Y2643">
        <v>0</v>
      </c>
      <c r="Z2643">
        <v>0</v>
      </c>
      <c r="AA2643">
        <v>601.94474911122779</v>
      </c>
      <c r="AB2643">
        <v>625.17049163925742</v>
      </c>
      <c r="AC2643">
        <v>0</v>
      </c>
      <c r="AD2643">
        <v>5.8655665305211997</v>
      </c>
      <c r="AE2643">
        <v>2824.4870672803513</v>
      </c>
    </row>
    <row r="2644" spans="1:31" x14ac:dyDescent="0.25">
      <c r="A2644">
        <v>2137624</v>
      </c>
      <c r="B2644">
        <v>1</v>
      </c>
      <c r="C2644" t="s">
        <v>81</v>
      </c>
      <c r="D2644" t="s">
        <v>118</v>
      </c>
      <c r="E2644" t="s">
        <v>174</v>
      </c>
      <c r="F2644" t="s">
        <v>7862</v>
      </c>
      <c r="G2644" t="s">
        <v>300</v>
      </c>
      <c r="H2644" t="s">
        <v>134</v>
      </c>
      <c r="I2644" t="s">
        <v>135</v>
      </c>
      <c r="J2644" t="s">
        <v>3</v>
      </c>
      <c r="K2644" t="s">
        <v>137</v>
      </c>
      <c r="L2644" t="s">
        <v>7863</v>
      </c>
      <c r="M2644" t="s">
        <v>7864</v>
      </c>
      <c r="N2644">
        <v>4.4911111110000004</v>
      </c>
      <c r="O2644">
        <v>0</v>
      </c>
      <c r="P2644">
        <v>2</v>
      </c>
      <c r="Q2644">
        <v>0</v>
      </c>
      <c r="R2644">
        <v>0</v>
      </c>
      <c r="S2644">
        <v>0</v>
      </c>
      <c r="T2644">
        <v>2</v>
      </c>
      <c r="U2644">
        <v>0</v>
      </c>
      <c r="V2644">
        <v>0</v>
      </c>
      <c r="W2644">
        <v>0</v>
      </c>
      <c r="X2644">
        <v>0.98459535913200003</v>
      </c>
      <c r="Y2644">
        <v>0</v>
      </c>
      <c r="Z2644">
        <v>0</v>
      </c>
      <c r="AA2644">
        <v>0</v>
      </c>
      <c r="AB2644">
        <v>39.158971060224005</v>
      </c>
      <c r="AC2644">
        <v>0</v>
      </c>
      <c r="AD2644">
        <v>0</v>
      </c>
      <c r="AE2644">
        <v>40.143566419356006</v>
      </c>
    </row>
    <row r="2645" spans="1:31" x14ac:dyDescent="0.25">
      <c r="A2645">
        <v>2137524</v>
      </c>
      <c r="B2645">
        <v>1</v>
      </c>
      <c r="C2645" t="s">
        <v>81</v>
      </c>
      <c r="D2645" t="s">
        <v>126</v>
      </c>
      <c r="E2645" t="s">
        <v>131</v>
      </c>
      <c r="F2645" t="s">
        <v>7865</v>
      </c>
      <c r="G2645" t="s">
        <v>152</v>
      </c>
      <c r="H2645" t="s">
        <v>134</v>
      </c>
      <c r="I2645" t="s">
        <v>135</v>
      </c>
      <c r="J2645" t="s">
        <v>136</v>
      </c>
      <c r="K2645" t="s">
        <v>137</v>
      </c>
      <c r="L2645" t="s">
        <v>7866</v>
      </c>
      <c r="M2645" t="s">
        <v>7867</v>
      </c>
      <c r="N2645">
        <v>2.1238888880000002</v>
      </c>
      <c r="O2645">
        <v>0</v>
      </c>
      <c r="P2645">
        <v>1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0.19277831458033332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0.19277831458033332</v>
      </c>
    </row>
    <row r="2646" spans="1:31" x14ac:dyDescent="0.25">
      <c r="A2646">
        <v>2137667</v>
      </c>
      <c r="B2646">
        <v>1</v>
      </c>
      <c r="C2646" t="s">
        <v>80</v>
      </c>
      <c r="D2646" t="s">
        <v>107</v>
      </c>
      <c r="E2646" t="s">
        <v>206</v>
      </c>
      <c r="F2646" t="s">
        <v>7868</v>
      </c>
      <c r="G2646" t="s">
        <v>187</v>
      </c>
      <c r="H2646" t="s">
        <v>134</v>
      </c>
      <c r="I2646" t="s">
        <v>135</v>
      </c>
      <c r="J2646" t="s">
        <v>136</v>
      </c>
      <c r="K2646" t="s">
        <v>137</v>
      </c>
      <c r="L2646" t="s">
        <v>7869</v>
      </c>
      <c r="M2646" t="s">
        <v>7870</v>
      </c>
      <c r="N2646">
        <v>3.9011111110000001</v>
      </c>
      <c r="O2646">
        <v>0</v>
      </c>
      <c r="P2646">
        <v>40</v>
      </c>
      <c r="Q2646">
        <v>0</v>
      </c>
      <c r="R2646">
        <v>0</v>
      </c>
      <c r="S2646">
        <v>0</v>
      </c>
      <c r="T2646">
        <v>29</v>
      </c>
      <c r="U2646">
        <v>0</v>
      </c>
      <c r="V2646">
        <v>0</v>
      </c>
      <c r="W2646">
        <v>0</v>
      </c>
      <c r="X2646">
        <v>25.288646637484</v>
      </c>
      <c r="Y2646">
        <v>0</v>
      </c>
      <c r="Z2646">
        <v>0</v>
      </c>
      <c r="AA2646">
        <v>0</v>
      </c>
      <c r="AB2646">
        <v>41.872253646491373</v>
      </c>
      <c r="AC2646">
        <v>0</v>
      </c>
      <c r="AD2646">
        <v>0</v>
      </c>
      <c r="AE2646">
        <v>67.160900283975366</v>
      </c>
    </row>
    <row r="2647" spans="1:31" x14ac:dyDescent="0.25">
      <c r="A2647">
        <v>2137295</v>
      </c>
      <c r="B2647">
        <v>1</v>
      </c>
      <c r="C2647" t="s">
        <v>81</v>
      </c>
      <c r="D2647" t="s">
        <v>115</v>
      </c>
      <c r="E2647" t="s">
        <v>140</v>
      </c>
      <c r="F2647" t="s">
        <v>850</v>
      </c>
      <c r="G2647" t="s">
        <v>142</v>
      </c>
      <c r="H2647" t="s">
        <v>143</v>
      </c>
      <c r="I2647" t="s">
        <v>135</v>
      </c>
      <c r="J2647" t="s">
        <v>136</v>
      </c>
      <c r="K2647" t="s">
        <v>137</v>
      </c>
      <c r="L2647" t="s">
        <v>7871</v>
      </c>
      <c r="M2647" t="s">
        <v>7872</v>
      </c>
      <c r="N2647">
        <v>0.14388888799999999</v>
      </c>
      <c r="O2647">
        <v>0</v>
      </c>
      <c r="P2647">
        <v>623</v>
      </c>
      <c r="Q2647">
        <v>3</v>
      </c>
      <c r="R2647">
        <v>61</v>
      </c>
      <c r="S2647">
        <v>3</v>
      </c>
      <c r="T2647">
        <v>21</v>
      </c>
      <c r="U2647">
        <v>0</v>
      </c>
      <c r="V2647">
        <v>0</v>
      </c>
      <c r="W2647">
        <v>0</v>
      </c>
      <c r="X2647">
        <v>6.3922828683804918</v>
      </c>
      <c r="Y2647">
        <v>0.37771784188858337</v>
      </c>
      <c r="Z2647">
        <v>1.9207949504758173</v>
      </c>
      <c r="AA2647">
        <v>2.6596319426279003</v>
      </c>
      <c r="AB2647">
        <v>0.47082963052497784</v>
      </c>
      <c r="AC2647">
        <v>0</v>
      </c>
      <c r="AD2647">
        <v>0</v>
      </c>
      <c r="AE2647">
        <v>11.821257233897771</v>
      </c>
    </row>
    <row r="2648" spans="1:31" x14ac:dyDescent="0.25">
      <c r="A2648">
        <v>2137438</v>
      </c>
      <c r="B2648">
        <v>1</v>
      </c>
      <c r="C2648" t="s">
        <v>80</v>
      </c>
      <c r="D2648" t="s">
        <v>89</v>
      </c>
      <c r="E2648" t="s">
        <v>174</v>
      </c>
      <c r="F2648" t="s">
        <v>7873</v>
      </c>
      <c r="G2648" t="s">
        <v>374</v>
      </c>
      <c r="H2648" t="s">
        <v>134</v>
      </c>
      <c r="I2648" t="s">
        <v>135</v>
      </c>
      <c r="J2648" t="s">
        <v>136</v>
      </c>
      <c r="K2648" t="s">
        <v>137</v>
      </c>
      <c r="L2648" t="s">
        <v>7874</v>
      </c>
      <c r="M2648" t="s">
        <v>7875</v>
      </c>
      <c r="N2648">
        <v>1.6425000000000001</v>
      </c>
      <c r="O2648">
        <v>0</v>
      </c>
      <c r="P2648">
        <v>130</v>
      </c>
      <c r="Q2648">
        <v>0</v>
      </c>
      <c r="R2648">
        <v>0</v>
      </c>
      <c r="S2648">
        <v>0</v>
      </c>
      <c r="T2648">
        <v>4</v>
      </c>
      <c r="U2648">
        <v>0</v>
      </c>
      <c r="V2648">
        <v>0</v>
      </c>
      <c r="W2648">
        <v>0</v>
      </c>
      <c r="X2648">
        <v>71.552748839196383</v>
      </c>
      <c r="Y2648">
        <v>0</v>
      </c>
      <c r="Z2648">
        <v>0</v>
      </c>
      <c r="AA2648">
        <v>0</v>
      </c>
      <c r="AB2648">
        <v>3.8492359643710001</v>
      </c>
      <c r="AC2648">
        <v>0</v>
      </c>
      <c r="AD2648">
        <v>0</v>
      </c>
      <c r="AE2648">
        <v>75.401984803567387</v>
      </c>
    </row>
    <row r="2649" spans="1:31" x14ac:dyDescent="0.25">
      <c r="A2649">
        <v>2137332</v>
      </c>
      <c r="B2649">
        <v>1</v>
      </c>
      <c r="C2649" t="s">
        <v>81</v>
      </c>
      <c r="D2649" t="s">
        <v>127</v>
      </c>
      <c r="E2649" t="s">
        <v>146</v>
      </c>
      <c r="F2649" t="s">
        <v>7876</v>
      </c>
      <c r="G2649" t="s">
        <v>235</v>
      </c>
      <c r="H2649" t="s">
        <v>143</v>
      </c>
      <c r="I2649" t="s">
        <v>135</v>
      </c>
      <c r="J2649" t="s">
        <v>136</v>
      </c>
      <c r="K2649" t="s">
        <v>236</v>
      </c>
      <c r="L2649" t="s">
        <v>7877</v>
      </c>
      <c r="M2649" t="s">
        <v>7878</v>
      </c>
      <c r="N2649">
        <v>1.5705222219999999</v>
      </c>
      <c r="O2649">
        <v>0</v>
      </c>
      <c r="P2649">
        <v>595</v>
      </c>
      <c r="Q2649">
        <v>0</v>
      </c>
      <c r="R2649">
        <v>1</v>
      </c>
      <c r="S2649">
        <v>0</v>
      </c>
      <c r="T2649">
        <v>33</v>
      </c>
      <c r="U2649">
        <v>0</v>
      </c>
      <c r="V2649">
        <v>0</v>
      </c>
      <c r="W2649">
        <v>0</v>
      </c>
      <c r="X2649">
        <v>327.9301246366287</v>
      </c>
      <c r="Y2649">
        <v>0</v>
      </c>
      <c r="Z2649">
        <v>0.15054395496053335</v>
      </c>
      <c r="AA2649">
        <v>0</v>
      </c>
      <c r="AB2649">
        <v>57.628812447898696</v>
      </c>
      <c r="AC2649">
        <v>0</v>
      </c>
      <c r="AD2649">
        <v>0</v>
      </c>
      <c r="AE2649">
        <v>385.70948103948797</v>
      </c>
    </row>
    <row r="2650" spans="1:31" x14ac:dyDescent="0.25">
      <c r="A2650">
        <v>2137481</v>
      </c>
      <c r="B2650">
        <v>1</v>
      </c>
      <c r="C2650" t="s">
        <v>81</v>
      </c>
      <c r="D2650" t="s">
        <v>120</v>
      </c>
      <c r="E2650" t="s">
        <v>140</v>
      </c>
      <c r="F2650" t="s">
        <v>7879</v>
      </c>
      <c r="G2650" t="s">
        <v>235</v>
      </c>
      <c r="H2650" t="s">
        <v>143</v>
      </c>
      <c r="I2650" t="s">
        <v>135</v>
      </c>
      <c r="J2650" t="s">
        <v>136</v>
      </c>
      <c r="K2650" t="s">
        <v>236</v>
      </c>
      <c r="L2650" t="s">
        <v>7880</v>
      </c>
      <c r="M2650" t="s">
        <v>7881</v>
      </c>
      <c r="N2650">
        <v>0.57805555500000005</v>
      </c>
      <c r="O2650">
        <v>0</v>
      </c>
      <c r="P2650">
        <v>504</v>
      </c>
      <c r="Q2650">
        <v>0</v>
      </c>
      <c r="R2650">
        <v>8</v>
      </c>
      <c r="S2650">
        <v>1</v>
      </c>
      <c r="T2650">
        <v>43</v>
      </c>
      <c r="U2650">
        <v>0</v>
      </c>
      <c r="V2650">
        <v>1</v>
      </c>
      <c r="W2650">
        <v>0</v>
      </c>
      <c r="X2650">
        <v>53.37246388144613</v>
      </c>
      <c r="Y2650">
        <v>0</v>
      </c>
      <c r="Z2650">
        <v>1.2407104351922003</v>
      </c>
      <c r="AA2650">
        <v>0.26070070693380004</v>
      </c>
      <c r="AB2650">
        <v>18.837042935496658</v>
      </c>
      <c r="AC2650">
        <v>0</v>
      </c>
      <c r="AD2650">
        <v>15.027203551269828</v>
      </c>
      <c r="AE2650">
        <v>88.738121510338601</v>
      </c>
    </row>
    <row r="2651" spans="1:31" x14ac:dyDescent="0.25">
      <c r="A2651">
        <v>2137338</v>
      </c>
      <c r="B2651">
        <v>1</v>
      </c>
      <c r="C2651" t="s">
        <v>80</v>
      </c>
      <c r="D2651" t="s">
        <v>87</v>
      </c>
      <c r="E2651" t="s">
        <v>224</v>
      </c>
      <c r="F2651" t="s">
        <v>7882</v>
      </c>
      <c r="G2651" t="s">
        <v>226</v>
      </c>
      <c r="H2651" t="s">
        <v>143</v>
      </c>
      <c r="I2651" t="s">
        <v>135</v>
      </c>
      <c r="J2651" t="s">
        <v>136</v>
      </c>
      <c r="K2651" t="s">
        <v>236</v>
      </c>
      <c r="L2651" t="s">
        <v>7883</v>
      </c>
      <c r="M2651" t="s">
        <v>7884</v>
      </c>
      <c r="N2651">
        <v>0.60972222200000004</v>
      </c>
      <c r="O2651">
        <v>0</v>
      </c>
      <c r="P2651">
        <v>2763</v>
      </c>
      <c r="Q2651">
        <v>0</v>
      </c>
      <c r="R2651">
        <v>9</v>
      </c>
      <c r="S2651">
        <v>0</v>
      </c>
      <c r="T2651">
        <v>97</v>
      </c>
      <c r="U2651">
        <v>0</v>
      </c>
      <c r="V2651">
        <v>0</v>
      </c>
      <c r="W2651">
        <v>0</v>
      </c>
      <c r="X2651">
        <v>371.8054893150412</v>
      </c>
      <c r="Y2651">
        <v>0</v>
      </c>
      <c r="Z2651">
        <v>0.98404845410408348</v>
      </c>
      <c r="AA2651">
        <v>0</v>
      </c>
      <c r="AB2651">
        <v>63.980555466080375</v>
      </c>
      <c r="AC2651">
        <v>0</v>
      </c>
      <c r="AD2651">
        <v>0</v>
      </c>
      <c r="AE2651">
        <v>436.77009323522566</v>
      </c>
    </row>
    <row r="2652" spans="1:31" x14ac:dyDescent="0.25">
      <c r="A2652">
        <v>2137730</v>
      </c>
      <c r="B2652">
        <v>1</v>
      </c>
      <c r="C2652" t="s">
        <v>80</v>
      </c>
      <c r="D2652" t="s">
        <v>100</v>
      </c>
      <c r="E2652" t="s">
        <v>131</v>
      </c>
      <c r="F2652" t="s">
        <v>7885</v>
      </c>
      <c r="G2652" t="s">
        <v>152</v>
      </c>
      <c r="H2652" t="s">
        <v>134</v>
      </c>
      <c r="I2652" t="s">
        <v>135</v>
      </c>
      <c r="J2652" t="s">
        <v>136</v>
      </c>
      <c r="K2652" t="s">
        <v>137</v>
      </c>
      <c r="L2652" t="s">
        <v>7886</v>
      </c>
      <c r="M2652" t="s">
        <v>7887</v>
      </c>
      <c r="N2652">
        <v>0.80027777700000002</v>
      </c>
      <c r="O2652">
        <v>0</v>
      </c>
      <c r="P2652">
        <v>2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0.74251987210713333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0.74251987210713333</v>
      </c>
    </row>
    <row r="2653" spans="1:31" x14ac:dyDescent="0.25">
      <c r="A2653">
        <v>2137490</v>
      </c>
      <c r="B2653">
        <v>1</v>
      </c>
      <c r="C2653" t="s">
        <v>81</v>
      </c>
      <c r="D2653" t="s">
        <v>115</v>
      </c>
      <c r="E2653" t="s">
        <v>146</v>
      </c>
      <c r="F2653" t="s">
        <v>7888</v>
      </c>
      <c r="G2653" t="s">
        <v>167</v>
      </c>
      <c r="H2653" t="s">
        <v>143</v>
      </c>
      <c r="I2653" t="s">
        <v>135</v>
      </c>
      <c r="J2653" t="s">
        <v>136</v>
      </c>
      <c r="K2653" t="s">
        <v>137</v>
      </c>
      <c r="L2653" t="s">
        <v>7889</v>
      </c>
      <c r="M2653" t="s">
        <v>7890</v>
      </c>
      <c r="N2653">
        <v>1.043055555</v>
      </c>
      <c r="O2653">
        <v>0</v>
      </c>
      <c r="P2653">
        <v>18</v>
      </c>
      <c r="Q2653">
        <v>1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1.3225665653103336</v>
      </c>
      <c r="Y2653">
        <v>3.5675961130128244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4.8901626783231578</v>
      </c>
    </row>
    <row r="2654" spans="1:31" x14ac:dyDescent="0.25">
      <c r="A2654">
        <v>2137304</v>
      </c>
      <c r="B2654">
        <v>1</v>
      </c>
      <c r="C2654" t="s">
        <v>80</v>
      </c>
      <c r="D2654" t="s">
        <v>100</v>
      </c>
      <c r="E2654" t="s">
        <v>174</v>
      </c>
      <c r="F2654" t="s">
        <v>7891</v>
      </c>
      <c r="G2654" t="s">
        <v>538</v>
      </c>
      <c r="H2654" t="s">
        <v>134</v>
      </c>
      <c r="I2654" t="s">
        <v>135</v>
      </c>
      <c r="J2654" t="s">
        <v>136</v>
      </c>
      <c r="K2654" t="s">
        <v>236</v>
      </c>
      <c r="L2654" t="s">
        <v>7892</v>
      </c>
      <c r="M2654" t="s">
        <v>7893</v>
      </c>
      <c r="N2654">
        <v>8.1684750000000008</v>
      </c>
      <c r="O2654">
        <v>0</v>
      </c>
      <c r="P2654">
        <v>248</v>
      </c>
      <c r="Q2654">
        <v>0</v>
      </c>
      <c r="R2654">
        <v>0</v>
      </c>
      <c r="S2654">
        <v>0</v>
      </c>
      <c r="T2654">
        <v>6</v>
      </c>
      <c r="U2654">
        <v>0</v>
      </c>
      <c r="V2654">
        <v>0</v>
      </c>
      <c r="W2654">
        <v>0</v>
      </c>
      <c r="X2654">
        <v>440.47681970002799</v>
      </c>
      <c r="Y2654">
        <v>0</v>
      </c>
      <c r="Z2654">
        <v>0</v>
      </c>
      <c r="AA2654">
        <v>0</v>
      </c>
      <c r="AB2654">
        <v>19.484019091413565</v>
      </c>
      <c r="AC2654">
        <v>0</v>
      </c>
      <c r="AD2654">
        <v>0</v>
      </c>
      <c r="AE2654">
        <v>459.96083879144157</v>
      </c>
    </row>
    <row r="2655" spans="1:31" x14ac:dyDescent="0.25">
      <c r="A2655">
        <v>2137404</v>
      </c>
      <c r="B2655">
        <v>1</v>
      </c>
      <c r="C2655" t="s">
        <v>81</v>
      </c>
      <c r="D2655" t="s">
        <v>121</v>
      </c>
      <c r="E2655" t="s">
        <v>146</v>
      </c>
      <c r="F2655" t="s">
        <v>7894</v>
      </c>
      <c r="G2655" t="s">
        <v>142</v>
      </c>
      <c r="H2655" t="s">
        <v>143</v>
      </c>
      <c r="I2655" t="s">
        <v>148</v>
      </c>
      <c r="J2655" t="s">
        <v>136</v>
      </c>
      <c r="K2655" t="s">
        <v>137</v>
      </c>
      <c r="L2655" t="s">
        <v>7895</v>
      </c>
      <c r="M2655" t="s">
        <v>7896</v>
      </c>
      <c r="N2655">
        <v>8.3333330000000001E-3</v>
      </c>
      <c r="O2655">
        <v>0</v>
      </c>
      <c r="P2655">
        <v>490</v>
      </c>
      <c r="Q2655">
        <v>0</v>
      </c>
      <c r="R2655">
        <v>8</v>
      </c>
      <c r="S2655">
        <v>2</v>
      </c>
      <c r="T2655">
        <v>16</v>
      </c>
      <c r="U2655">
        <v>0</v>
      </c>
      <c r="V2655">
        <v>0</v>
      </c>
      <c r="W2655">
        <v>0</v>
      </c>
      <c r="X2655">
        <v>0.59774443039750036</v>
      </c>
      <c r="Y2655">
        <v>0</v>
      </c>
      <c r="Z2655">
        <v>3.6343556565000003E-3</v>
      </c>
      <c r="AA2655">
        <v>8.4420765063000003E-2</v>
      </c>
      <c r="AB2655">
        <v>7.8880311121666671E-2</v>
      </c>
      <c r="AC2655">
        <v>0</v>
      </c>
      <c r="AD2655">
        <v>0</v>
      </c>
      <c r="AE2655">
        <v>0.76467986223866713</v>
      </c>
    </row>
    <row r="2656" spans="1:31" x14ac:dyDescent="0.25">
      <c r="A2656">
        <v>2137553</v>
      </c>
      <c r="B2656">
        <v>1</v>
      </c>
      <c r="C2656" t="s">
        <v>81</v>
      </c>
      <c r="D2656" t="s">
        <v>118</v>
      </c>
      <c r="E2656" t="s">
        <v>131</v>
      </c>
      <c r="F2656" t="s">
        <v>7897</v>
      </c>
      <c r="G2656" t="s">
        <v>152</v>
      </c>
      <c r="H2656" t="s">
        <v>134</v>
      </c>
      <c r="I2656" t="s">
        <v>135</v>
      </c>
      <c r="J2656" t="s">
        <v>136</v>
      </c>
      <c r="K2656" t="s">
        <v>137</v>
      </c>
      <c r="L2656" t="s">
        <v>7898</v>
      </c>
      <c r="M2656" t="s">
        <v>7899</v>
      </c>
      <c r="N2656">
        <v>0.75555555500000005</v>
      </c>
      <c r="O2656">
        <v>0</v>
      </c>
      <c r="P2656">
        <v>1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0.10355152668723333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0.10355152668723333</v>
      </c>
    </row>
    <row r="2657" spans="1:31" x14ac:dyDescent="0.25">
      <c r="A2657">
        <v>2137653</v>
      </c>
      <c r="B2657">
        <v>1</v>
      </c>
      <c r="C2657" t="s">
        <v>81</v>
      </c>
      <c r="D2657" t="s">
        <v>128</v>
      </c>
      <c r="E2657" t="s">
        <v>174</v>
      </c>
      <c r="F2657" t="s">
        <v>7900</v>
      </c>
      <c r="G2657" t="s">
        <v>374</v>
      </c>
      <c r="H2657" t="s">
        <v>134</v>
      </c>
      <c r="I2657" t="s">
        <v>135</v>
      </c>
      <c r="J2657" t="s">
        <v>136</v>
      </c>
      <c r="K2657" t="s">
        <v>137</v>
      </c>
      <c r="L2657" t="s">
        <v>7901</v>
      </c>
      <c r="M2657" t="s">
        <v>7902</v>
      </c>
      <c r="N2657">
        <v>4.1547222220000002</v>
      </c>
      <c r="O2657">
        <v>0</v>
      </c>
      <c r="P2657">
        <v>39</v>
      </c>
      <c r="Q2657">
        <v>0</v>
      </c>
      <c r="R2657">
        <v>0</v>
      </c>
      <c r="S2657">
        <v>0</v>
      </c>
      <c r="T2657">
        <v>1</v>
      </c>
      <c r="U2657">
        <v>0</v>
      </c>
      <c r="V2657">
        <v>0</v>
      </c>
      <c r="W2657">
        <v>0</v>
      </c>
      <c r="X2657">
        <v>26.047062970129872</v>
      </c>
      <c r="Y2657">
        <v>0</v>
      </c>
      <c r="Z2657">
        <v>0</v>
      </c>
      <c r="AA2657">
        <v>0</v>
      </c>
      <c r="AB2657">
        <v>0.29122466621803333</v>
      </c>
      <c r="AC2657">
        <v>0</v>
      </c>
      <c r="AD2657">
        <v>0</v>
      </c>
      <c r="AE2657">
        <v>26.338287636347907</v>
      </c>
    </row>
    <row r="2658" spans="1:31" x14ac:dyDescent="0.25">
      <c r="A2658">
        <v>2137507</v>
      </c>
      <c r="B2658">
        <v>1</v>
      </c>
      <c r="C2658" t="s">
        <v>81</v>
      </c>
      <c r="D2658" t="s">
        <v>127</v>
      </c>
      <c r="E2658" t="s">
        <v>196</v>
      </c>
      <c r="F2658" t="s">
        <v>7903</v>
      </c>
      <c r="G2658" t="s">
        <v>142</v>
      </c>
      <c r="H2658" t="s">
        <v>143</v>
      </c>
      <c r="I2658" t="s">
        <v>135</v>
      </c>
      <c r="J2658" t="s">
        <v>136</v>
      </c>
      <c r="K2658" t="s">
        <v>137</v>
      </c>
      <c r="L2658" t="s">
        <v>7904</v>
      </c>
      <c r="M2658" t="s">
        <v>7905</v>
      </c>
      <c r="N2658">
        <v>2.838055555</v>
      </c>
      <c r="O2658">
        <v>6</v>
      </c>
      <c r="P2658">
        <v>3</v>
      </c>
      <c r="Q2658">
        <v>241</v>
      </c>
      <c r="R2658">
        <v>36</v>
      </c>
      <c r="S2658">
        <v>9</v>
      </c>
      <c r="T2658">
        <v>2</v>
      </c>
      <c r="U2658">
        <v>0</v>
      </c>
      <c r="V2658">
        <v>0</v>
      </c>
      <c r="W2658">
        <v>8.5583215104560022</v>
      </c>
      <c r="X2658">
        <v>5.9069899401390007</v>
      </c>
      <c r="Y2658">
        <v>548.42529166464612</v>
      </c>
      <c r="Z2658">
        <v>33.766258563618443</v>
      </c>
      <c r="AA2658">
        <v>110.12403531129144</v>
      </c>
      <c r="AB2658">
        <v>4.4123063509042222</v>
      </c>
      <c r="AC2658">
        <v>0</v>
      </c>
      <c r="AD2658">
        <v>0</v>
      </c>
      <c r="AE2658">
        <v>711.19320334105521</v>
      </c>
    </row>
    <row r="2659" spans="1:31" x14ac:dyDescent="0.25">
      <c r="A2659">
        <v>2137361</v>
      </c>
      <c r="B2659">
        <v>1</v>
      </c>
      <c r="C2659" t="s">
        <v>81</v>
      </c>
      <c r="D2659" t="s">
        <v>120</v>
      </c>
      <c r="E2659" t="s">
        <v>146</v>
      </c>
      <c r="F2659" t="s">
        <v>7906</v>
      </c>
      <c r="G2659" t="s">
        <v>142</v>
      </c>
      <c r="H2659" t="s">
        <v>143</v>
      </c>
      <c r="I2659" t="s">
        <v>135</v>
      </c>
      <c r="J2659" t="s">
        <v>136</v>
      </c>
      <c r="K2659" t="s">
        <v>137</v>
      </c>
      <c r="L2659" t="s">
        <v>7907</v>
      </c>
      <c r="M2659" t="s">
        <v>7908</v>
      </c>
      <c r="N2659">
        <v>1.088055555</v>
      </c>
      <c r="O2659">
        <v>0</v>
      </c>
      <c r="P2659">
        <v>303</v>
      </c>
      <c r="Q2659">
        <v>1</v>
      </c>
      <c r="R2659">
        <v>1</v>
      </c>
      <c r="S2659">
        <v>0</v>
      </c>
      <c r="T2659">
        <v>19</v>
      </c>
      <c r="U2659">
        <v>0</v>
      </c>
      <c r="V2659">
        <v>0</v>
      </c>
      <c r="W2659">
        <v>0</v>
      </c>
      <c r="X2659">
        <v>66.287848303211476</v>
      </c>
      <c r="Y2659">
        <v>0</v>
      </c>
      <c r="Z2659">
        <v>3.6335641415200001E-2</v>
      </c>
      <c r="AA2659">
        <v>0</v>
      </c>
      <c r="AB2659">
        <v>13.208881367564643</v>
      </c>
      <c r="AC2659">
        <v>0</v>
      </c>
      <c r="AD2659">
        <v>0</v>
      </c>
      <c r="AE2659">
        <v>79.533065312191326</v>
      </c>
    </row>
    <row r="2660" spans="1:31" x14ac:dyDescent="0.25">
      <c r="A2660">
        <v>2137527</v>
      </c>
      <c r="B2660">
        <v>1</v>
      </c>
      <c r="C2660" t="s">
        <v>80</v>
      </c>
      <c r="D2660" t="s">
        <v>94</v>
      </c>
      <c r="E2660" t="s">
        <v>131</v>
      </c>
      <c r="F2660" t="s">
        <v>7909</v>
      </c>
      <c r="G2660" t="s">
        <v>231</v>
      </c>
      <c r="H2660" t="s">
        <v>134</v>
      </c>
      <c r="I2660" t="s">
        <v>135</v>
      </c>
      <c r="J2660" t="s">
        <v>136</v>
      </c>
      <c r="K2660" t="s">
        <v>137</v>
      </c>
      <c r="L2660" t="s">
        <v>7910</v>
      </c>
      <c r="M2660" t="s">
        <v>7911</v>
      </c>
      <c r="N2660">
        <v>5.9930555549999998</v>
      </c>
      <c r="O2660">
        <v>0</v>
      </c>
      <c r="P2660">
        <v>0</v>
      </c>
      <c r="Q2660">
        <v>0</v>
      </c>
      <c r="R2660">
        <v>6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4.1098515038243253</v>
      </c>
      <c r="AA2660">
        <v>0</v>
      </c>
      <c r="AB2660">
        <v>0</v>
      </c>
      <c r="AC2660">
        <v>0</v>
      </c>
      <c r="AD2660">
        <v>0</v>
      </c>
      <c r="AE2660">
        <v>4.1098515038243253</v>
      </c>
    </row>
    <row r="2661" spans="1:31" x14ac:dyDescent="0.25">
      <c r="A2661">
        <v>2137719</v>
      </c>
      <c r="B2661">
        <v>1</v>
      </c>
      <c r="C2661" t="s">
        <v>80</v>
      </c>
      <c r="D2661" t="s">
        <v>99</v>
      </c>
      <c r="E2661" t="s">
        <v>131</v>
      </c>
      <c r="F2661" t="s">
        <v>7912</v>
      </c>
      <c r="G2661" t="s">
        <v>152</v>
      </c>
      <c r="H2661" t="s">
        <v>134</v>
      </c>
      <c r="I2661" t="s">
        <v>135</v>
      </c>
      <c r="J2661" t="s">
        <v>136</v>
      </c>
      <c r="K2661" t="s">
        <v>137</v>
      </c>
      <c r="L2661" t="s">
        <v>7913</v>
      </c>
      <c r="M2661" t="s">
        <v>7914</v>
      </c>
      <c r="N2661">
        <v>1.6772222219999999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1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2.5168313729268332</v>
      </c>
      <c r="AC2661">
        <v>0</v>
      </c>
      <c r="AD2661">
        <v>0</v>
      </c>
      <c r="AE2661">
        <v>2.5168313729268332</v>
      </c>
    </row>
    <row r="2662" spans="1:31" x14ac:dyDescent="0.25">
      <c r="A2662">
        <v>2137570</v>
      </c>
      <c r="B2662">
        <v>1</v>
      </c>
      <c r="C2662" t="s">
        <v>80</v>
      </c>
      <c r="D2662" t="s">
        <v>94</v>
      </c>
      <c r="E2662" t="s">
        <v>174</v>
      </c>
      <c r="F2662" t="s">
        <v>7915</v>
      </c>
      <c r="G2662" t="s">
        <v>187</v>
      </c>
      <c r="H2662" t="s">
        <v>134</v>
      </c>
      <c r="I2662" t="s">
        <v>135</v>
      </c>
      <c r="J2662" t="s">
        <v>136</v>
      </c>
      <c r="K2662" t="s">
        <v>137</v>
      </c>
      <c r="L2662" t="s">
        <v>7916</v>
      </c>
      <c r="M2662" t="s">
        <v>7917</v>
      </c>
      <c r="N2662">
        <v>3.5858333330000001</v>
      </c>
      <c r="O2662">
        <v>0</v>
      </c>
      <c r="P2662">
        <v>29</v>
      </c>
      <c r="Q2662">
        <v>0</v>
      </c>
      <c r="R2662">
        <v>4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20.002818981458447</v>
      </c>
      <c r="Y2662">
        <v>0</v>
      </c>
      <c r="Z2662">
        <v>0.88913826252630013</v>
      </c>
      <c r="AA2662">
        <v>0</v>
      </c>
      <c r="AB2662">
        <v>0</v>
      </c>
      <c r="AC2662">
        <v>0</v>
      </c>
      <c r="AD2662">
        <v>0</v>
      </c>
      <c r="AE2662">
        <v>20.891957243984745</v>
      </c>
    </row>
    <row r="2663" spans="1:31" x14ac:dyDescent="0.25">
      <c r="A2663">
        <v>2137341</v>
      </c>
      <c r="B2663">
        <v>1</v>
      </c>
      <c r="C2663" t="s">
        <v>81</v>
      </c>
      <c r="D2663" t="s">
        <v>112</v>
      </c>
      <c r="E2663" t="s">
        <v>196</v>
      </c>
      <c r="F2663" t="s">
        <v>7918</v>
      </c>
      <c r="G2663" t="s">
        <v>235</v>
      </c>
      <c r="H2663" t="s">
        <v>143</v>
      </c>
      <c r="I2663" t="s">
        <v>135</v>
      </c>
      <c r="J2663" t="s">
        <v>136</v>
      </c>
      <c r="K2663" t="s">
        <v>236</v>
      </c>
      <c r="L2663" t="s">
        <v>7919</v>
      </c>
      <c r="M2663" t="s">
        <v>7920</v>
      </c>
      <c r="N2663">
        <v>7.7424999999999997</v>
      </c>
      <c r="O2663">
        <v>3</v>
      </c>
      <c r="P2663">
        <v>1866</v>
      </c>
      <c r="Q2663">
        <v>105</v>
      </c>
      <c r="R2663">
        <v>338</v>
      </c>
      <c r="S2663">
        <v>27</v>
      </c>
      <c r="T2663">
        <v>153</v>
      </c>
      <c r="U2663">
        <v>2</v>
      </c>
      <c r="V2663">
        <v>0</v>
      </c>
      <c r="W2663">
        <v>10.465125039264151</v>
      </c>
      <c r="X2663">
        <v>2839.3577037779933</v>
      </c>
      <c r="Y2663">
        <v>1200.7403113256139</v>
      </c>
      <c r="Z2663">
        <v>1385.1845537565798</v>
      </c>
      <c r="AA2663">
        <v>650.87969596827747</v>
      </c>
      <c r="AB2663">
        <v>449.44426387677532</v>
      </c>
      <c r="AC2663">
        <v>812.96369826749014</v>
      </c>
      <c r="AD2663">
        <v>0</v>
      </c>
      <c r="AE2663">
        <v>7349.0353520119934</v>
      </c>
    </row>
    <row r="2664" spans="1:31" x14ac:dyDescent="0.25">
      <c r="A2664">
        <v>2137590</v>
      </c>
      <c r="B2664">
        <v>1</v>
      </c>
      <c r="C2664" t="s">
        <v>80</v>
      </c>
      <c r="D2664" t="s">
        <v>107</v>
      </c>
      <c r="E2664" t="s">
        <v>146</v>
      </c>
      <c r="F2664" t="s">
        <v>7921</v>
      </c>
      <c r="G2664" t="s">
        <v>142</v>
      </c>
      <c r="H2664" t="s">
        <v>143</v>
      </c>
      <c r="I2664" t="s">
        <v>135</v>
      </c>
      <c r="J2664" t="s">
        <v>136</v>
      </c>
      <c r="K2664" t="s">
        <v>137</v>
      </c>
      <c r="L2664" t="s">
        <v>7922</v>
      </c>
      <c r="M2664" t="s">
        <v>7923</v>
      </c>
      <c r="N2664">
        <v>0.98083333299999997</v>
      </c>
      <c r="O2664">
        <v>0</v>
      </c>
      <c r="P2664">
        <v>269</v>
      </c>
      <c r="Q2664">
        <v>0</v>
      </c>
      <c r="R2664">
        <v>0</v>
      </c>
      <c r="S2664">
        <v>0</v>
      </c>
      <c r="T2664">
        <v>14</v>
      </c>
      <c r="U2664">
        <v>0</v>
      </c>
      <c r="V2664">
        <v>0</v>
      </c>
      <c r="W2664">
        <v>0</v>
      </c>
      <c r="X2664">
        <v>52.127935905322651</v>
      </c>
      <c r="Y2664">
        <v>0</v>
      </c>
      <c r="Z2664">
        <v>0</v>
      </c>
      <c r="AA2664">
        <v>0</v>
      </c>
      <c r="AB2664">
        <v>7.7527898869236003</v>
      </c>
      <c r="AC2664">
        <v>0</v>
      </c>
      <c r="AD2664">
        <v>0</v>
      </c>
      <c r="AE2664">
        <v>59.880725792246253</v>
      </c>
    </row>
    <row r="2665" spans="1:31" x14ac:dyDescent="0.25">
      <c r="A2665">
        <v>2137427</v>
      </c>
      <c r="B2665">
        <v>1</v>
      </c>
      <c r="C2665" t="s">
        <v>80</v>
      </c>
      <c r="D2665" t="s">
        <v>98</v>
      </c>
      <c r="E2665" t="s">
        <v>146</v>
      </c>
      <c r="F2665" t="s">
        <v>7924</v>
      </c>
      <c r="G2665" t="s">
        <v>167</v>
      </c>
      <c r="H2665" t="s">
        <v>143</v>
      </c>
      <c r="I2665" t="s">
        <v>135</v>
      </c>
      <c r="J2665" t="s">
        <v>136</v>
      </c>
      <c r="K2665" t="s">
        <v>137</v>
      </c>
      <c r="L2665" t="s">
        <v>7925</v>
      </c>
      <c r="M2665" t="s">
        <v>7926</v>
      </c>
      <c r="N2665">
        <v>6.0166666659999999</v>
      </c>
      <c r="O2665">
        <v>0</v>
      </c>
      <c r="P2665">
        <v>0</v>
      </c>
      <c r="Q2665">
        <v>0</v>
      </c>
      <c r="R2665">
        <v>16</v>
      </c>
      <c r="S2665">
        <v>0</v>
      </c>
      <c r="T2665">
        <v>4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43.748399649343547</v>
      </c>
      <c r="AA2665">
        <v>0</v>
      </c>
      <c r="AB2665">
        <v>15.635634640930132</v>
      </c>
      <c r="AC2665">
        <v>0</v>
      </c>
      <c r="AD2665">
        <v>0</v>
      </c>
      <c r="AE2665">
        <v>59.384034290273675</v>
      </c>
    </row>
    <row r="2666" spans="1:31" x14ac:dyDescent="0.25">
      <c r="A2666">
        <v>2137484</v>
      </c>
      <c r="B2666">
        <v>1</v>
      </c>
      <c r="C2666" t="s">
        <v>81</v>
      </c>
      <c r="D2666" t="s">
        <v>127</v>
      </c>
      <c r="E2666" t="s">
        <v>196</v>
      </c>
      <c r="F2666" t="s">
        <v>7339</v>
      </c>
      <c r="G2666" t="s">
        <v>142</v>
      </c>
      <c r="H2666" t="s">
        <v>143</v>
      </c>
      <c r="I2666" t="s">
        <v>135</v>
      </c>
      <c r="J2666" t="s">
        <v>136</v>
      </c>
      <c r="K2666" t="s">
        <v>137</v>
      </c>
      <c r="L2666" t="s">
        <v>7927</v>
      </c>
      <c r="M2666" t="s">
        <v>7928</v>
      </c>
      <c r="N2666">
        <v>2.1316666660000001</v>
      </c>
      <c r="O2666">
        <v>2</v>
      </c>
      <c r="P2666">
        <v>52</v>
      </c>
      <c r="Q2666">
        <v>79</v>
      </c>
      <c r="R2666">
        <v>74</v>
      </c>
      <c r="S2666">
        <v>0</v>
      </c>
      <c r="T2666">
        <v>5</v>
      </c>
      <c r="U2666">
        <v>1</v>
      </c>
      <c r="V2666">
        <v>0</v>
      </c>
      <c r="W2666">
        <v>0.61793426799779994</v>
      </c>
      <c r="X2666">
        <v>21.864316970334503</v>
      </c>
      <c r="Y2666">
        <v>82.674508735784812</v>
      </c>
      <c r="Z2666">
        <v>99.818397376127137</v>
      </c>
      <c r="AA2666">
        <v>0</v>
      </c>
      <c r="AB2666">
        <v>5.3873743311600828</v>
      </c>
      <c r="AC2666">
        <v>364.41167562725565</v>
      </c>
      <c r="AD2666">
        <v>0</v>
      </c>
      <c r="AE2666">
        <v>574.77420730865992</v>
      </c>
    </row>
    <row r="2667" spans="1:31" x14ac:dyDescent="0.25">
      <c r="A2667">
        <v>2137533</v>
      </c>
      <c r="B2667">
        <v>1</v>
      </c>
      <c r="C2667" t="s">
        <v>80</v>
      </c>
      <c r="D2667" t="s">
        <v>94</v>
      </c>
      <c r="E2667" t="s">
        <v>140</v>
      </c>
      <c r="F2667" t="s">
        <v>7929</v>
      </c>
      <c r="G2667" t="s">
        <v>142</v>
      </c>
      <c r="H2667" t="s">
        <v>143</v>
      </c>
      <c r="I2667" t="s">
        <v>135</v>
      </c>
      <c r="J2667" t="s">
        <v>136</v>
      </c>
      <c r="K2667" t="s">
        <v>137</v>
      </c>
      <c r="L2667" t="s">
        <v>7930</v>
      </c>
      <c r="M2667" t="s">
        <v>7931</v>
      </c>
      <c r="N2667">
        <v>0.16888888799999999</v>
      </c>
      <c r="O2667">
        <v>0</v>
      </c>
      <c r="P2667">
        <v>3243</v>
      </c>
      <c r="Q2667">
        <v>80</v>
      </c>
      <c r="R2667">
        <v>735</v>
      </c>
      <c r="S2667">
        <v>17</v>
      </c>
      <c r="T2667">
        <v>397</v>
      </c>
      <c r="U2667">
        <v>4</v>
      </c>
      <c r="V2667">
        <v>2</v>
      </c>
      <c r="W2667">
        <v>0</v>
      </c>
      <c r="X2667">
        <v>80.882545533973655</v>
      </c>
      <c r="Y2667">
        <v>6.8485662084355621</v>
      </c>
      <c r="Z2667">
        <v>25.817781319439995</v>
      </c>
      <c r="AA2667">
        <v>31.533406706558939</v>
      </c>
      <c r="AB2667">
        <v>33.259424744799986</v>
      </c>
      <c r="AC2667">
        <v>24.8072815671072</v>
      </c>
      <c r="AD2667">
        <v>9.0161660316087993</v>
      </c>
      <c r="AE2667">
        <v>212.16517211192414</v>
      </c>
    </row>
    <row r="2668" spans="1:31" x14ac:dyDescent="0.25">
      <c r="A2668">
        <v>2137633</v>
      </c>
      <c r="B2668">
        <v>1</v>
      </c>
      <c r="C2668" t="s">
        <v>81</v>
      </c>
      <c r="D2668" t="s">
        <v>128</v>
      </c>
      <c r="E2668" t="s">
        <v>140</v>
      </c>
      <c r="F2668" t="s">
        <v>7932</v>
      </c>
      <c r="G2668" t="s">
        <v>142</v>
      </c>
      <c r="H2668" t="s">
        <v>143</v>
      </c>
      <c r="I2668" t="s">
        <v>135</v>
      </c>
      <c r="J2668" t="s">
        <v>136</v>
      </c>
      <c r="K2668" t="s">
        <v>137</v>
      </c>
      <c r="L2668" t="s">
        <v>7933</v>
      </c>
      <c r="M2668" t="s">
        <v>7934</v>
      </c>
      <c r="N2668">
        <v>0.20694444400000001</v>
      </c>
      <c r="O2668">
        <v>0</v>
      </c>
      <c r="P2668">
        <v>0</v>
      </c>
      <c r="Q2668">
        <v>5</v>
      </c>
      <c r="R2668">
        <v>0</v>
      </c>
      <c r="S2668">
        <v>1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1.4095711937459998</v>
      </c>
      <c r="Z2668">
        <v>0</v>
      </c>
      <c r="AA2668">
        <v>1.5832035069824999</v>
      </c>
      <c r="AB2668">
        <v>0</v>
      </c>
      <c r="AC2668">
        <v>0</v>
      </c>
      <c r="AD2668">
        <v>0</v>
      </c>
      <c r="AE2668">
        <v>2.9927747007284999</v>
      </c>
    </row>
    <row r="2669" spans="1:31" x14ac:dyDescent="0.25">
      <c r="A2669">
        <v>2137470</v>
      </c>
      <c r="B2669">
        <v>1</v>
      </c>
      <c r="C2669" t="s">
        <v>80</v>
      </c>
      <c r="D2669" t="s">
        <v>103</v>
      </c>
      <c r="E2669" t="s">
        <v>196</v>
      </c>
      <c r="F2669" t="s">
        <v>7935</v>
      </c>
      <c r="G2669" t="s">
        <v>538</v>
      </c>
      <c r="H2669" t="s">
        <v>143</v>
      </c>
      <c r="I2669" t="s">
        <v>135</v>
      </c>
      <c r="J2669" t="s">
        <v>136</v>
      </c>
      <c r="K2669" t="s">
        <v>236</v>
      </c>
      <c r="L2669" t="s">
        <v>7936</v>
      </c>
      <c r="M2669" t="s">
        <v>7937</v>
      </c>
      <c r="N2669">
        <v>2.163916666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4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814.50658740306517</v>
      </c>
      <c r="AD2669">
        <v>0</v>
      </c>
      <c r="AE2669">
        <v>814.50658740306517</v>
      </c>
    </row>
    <row r="2670" spans="1:31" x14ac:dyDescent="0.25">
      <c r="A2670">
        <v>2137424</v>
      </c>
      <c r="B2670">
        <v>1</v>
      </c>
      <c r="C2670" t="s">
        <v>81</v>
      </c>
      <c r="D2670" t="s">
        <v>115</v>
      </c>
      <c r="E2670" t="s">
        <v>174</v>
      </c>
      <c r="F2670" t="s">
        <v>7938</v>
      </c>
      <c r="G2670" t="s">
        <v>187</v>
      </c>
      <c r="H2670" t="s">
        <v>134</v>
      </c>
      <c r="I2670" t="s">
        <v>135</v>
      </c>
      <c r="J2670" t="s">
        <v>136</v>
      </c>
      <c r="K2670" t="s">
        <v>137</v>
      </c>
      <c r="L2670" t="s">
        <v>7939</v>
      </c>
      <c r="M2670" t="s">
        <v>7940</v>
      </c>
      <c r="N2670">
        <v>1.9113888880000001</v>
      </c>
      <c r="O2670">
        <v>0</v>
      </c>
      <c r="P2670">
        <v>20</v>
      </c>
      <c r="Q2670">
        <v>0</v>
      </c>
      <c r="R2670">
        <v>1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4.8060407692288827</v>
      </c>
      <c r="Y2670">
        <v>0</v>
      </c>
      <c r="Z2670">
        <v>5.1964755499183342E-2</v>
      </c>
      <c r="AA2670">
        <v>0</v>
      </c>
      <c r="AB2670">
        <v>0</v>
      </c>
      <c r="AC2670">
        <v>0</v>
      </c>
      <c r="AD2670">
        <v>0</v>
      </c>
      <c r="AE2670">
        <v>4.8580055247280658</v>
      </c>
    </row>
    <row r="2671" spans="1:31" x14ac:dyDescent="0.25">
      <c r="A2671">
        <v>2137324</v>
      </c>
      <c r="B2671">
        <v>1</v>
      </c>
      <c r="C2671" t="s">
        <v>80</v>
      </c>
      <c r="D2671" t="s">
        <v>98</v>
      </c>
      <c r="E2671" t="s">
        <v>146</v>
      </c>
      <c r="F2671" t="s">
        <v>7941</v>
      </c>
      <c r="G2671" t="s">
        <v>226</v>
      </c>
      <c r="H2671" t="s">
        <v>143</v>
      </c>
      <c r="I2671" t="s">
        <v>135</v>
      </c>
      <c r="J2671" t="s">
        <v>136</v>
      </c>
      <c r="K2671" t="s">
        <v>137</v>
      </c>
      <c r="L2671" t="s">
        <v>7942</v>
      </c>
      <c r="M2671" t="s">
        <v>7705</v>
      </c>
      <c r="N2671">
        <v>6.3611110999999998E-2</v>
      </c>
      <c r="O2671">
        <v>0</v>
      </c>
      <c r="P2671">
        <v>13</v>
      </c>
      <c r="Q2671">
        <v>0</v>
      </c>
      <c r="R2671">
        <v>41</v>
      </c>
      <c r="S2671">
        <v>0</v>
      </c>
      <c r="T2671">
        <v>14</v>
      </c>
      <c r="U2671">
        <v>0</v>
      </c>
      <c r="V2671">
        <v>0</v>
      </c>
      <c r="W2671">
        <v>0</v>
      </c>
      <c r="X2671">
        <v>0.19449675296718336</v>
      </c>
      <c r="Y2671">
        <v>0</v>
      </c>
      <c r="Z2671">
        <v>1.8443903820116667</v>
      </c>
      <c r="AA2671">
        <v>0</v>
      </c>
      <c r="AB2671">
        <v>1.0777672336732778</v>
      </c>
      <c r="AC2671">
        <v>0</v>
      </c>
      <c r="AD2671">
        <v>0</v>
      </c>
      <c r="AE2671">
        <v>3.116654368652128</v>
      </c>
    </row>
    <row r="2672" spans="1:31" x14ac:dyDescent="0.25">
      <c r="A2672">
        <v>2137616</v>
      </c>
      <c r="B2672">
        <v>1</v>
      </c>
      <c r="C2672" t="s">
        <v>81</v>
      </c>
      <c r="D2672" t="s">
        <v>113</v>
      </c>
      <c r="E2672" t="s">
        <v>146</v>
      </c>
      <c r="F2672" t="s">
        <v>7943</v>
      </c>
      <c r="G2672" t="s">
        <v>2008</v>
      </c>
      <c r="H2672" t="s">
        <v>143</v>
      </c>
      <c r="I2672" t="s">
        <v>135</v>
      </c>
      <c r="J2672" t="s">
        <v>136</v>
      </c>
      <c r="K2672" t="s">
        <v>137</v>
      </c>
      <c r="L2672" t="s">
        <v>7944</v>
      </c>
      <c r="M2672" t="s">
        <v>7945</v>
      </c>
      <c r="N2672">
        <v>1.717777777</v>
      </c>
      <c r="O2672">
        <v>0</v>
      </c>
      <c r="P2672">
        <v>0</v>
      </c>
      <c r="Q2672">
        <v>2</v>
      </c>
      <c r="R2672">
        <v>0</v>
      </c>
      <c r="S2672">
        <v>2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0.9345460314998334</v>
      </c>
      <c r="Z2672">
        <v>0</v>
      </c>
      <c r="AA2672">
        <v>18.833960512969824</v>
      </c>
      <c r="AB2672">
        <v>0</v>
      </c>
      <c r="AC2672">
        <v>0</v>
      </c>
      <c r="AD2672">
        <v>0</v>
      </c>
      <c r="AE2672">
        <v>19.768506544469659</v>
      </c>
    </row>
    <row r="2673" spans="1:31" x14ac:dyDescent="0.25">
      <c r="A2673">
        <v>2137364</v>
      </c>
      <c r="B2673">
        <v>1</v>
      </c>
      <c r="C2673" t="s">
        <v>80</v>
      </c>
      <c r="D2673" t="s">
        <v>109</v>
      </c>
      <c r="E2673" t="s">
        <v>161</v>
      </c>
      <c r="F2673" t="s">
        <v>7116</v>
      </c>
      <c r="G2673" t="s">
        <v>538</v>
      </c>
      <c r="H2673" t="s">
        <v>134</v>
      </c>
      <c r="I2673" t="s">
        <v>135</v>
      </c>
      <c r="J2673" t="s">
        <v>136</v>
      </c>
      <c r="K2673" t="s">
        <v>236</v>
      </c>
      <c r="L2673" t="s">
        <v>7946</v>
      </c>
      <c r="M2673" t="s">
        <v>7947</v>
      </c>
      <c r="N2673">
        <v>7.4386111110000002</v>
      </c>
      <c r="O2673">
        <v>0</v>
      </c>
      <c r="P2673">
        <v>22</v>
      </c>
      <c r="Q2673">
        <v>0</v>
      </c>
      <c r="R2673">
        <v>0</v>
      </c>
      <c r="S2673">
        <v>0</v>
      </c>
      <c r="T2673">
        <v>2</v>
      </c>
      <c r="U2673">
        <v>0</v>
      </c>
      <c r="V2673">
        <v>0</v>
      </c>
      <c r="W2673">
        <v>0</v>
      </c>
      <c r="X2673">
        <v>18.429787071261305</v>
      </c>
      <c r="Y2673">
        <v>0</v>
      </c>
      <c r="Z2673">
        <v>0</v>
      </c>
      <c r="AA2673">
        <v>0</v>
      </c>
      <c r="AB2673">
        <v>3.1693060919608343E-2</v>
      </c>
      <c r="AC2673">
        <v>0</v>
      </c>
      <c r="AD2673">
        <v>0</v>
      </c>
      <c r="AE2673">
        <v>18.461480132180913</v>
      </c>
    </row>
    <row r="2674" spans="1:31" x14ac:dyDescent="0.25">
      <c r="A2674">
        <v>2137510</v>
      </c>
      <c r="B2674">
        <v>1</v>
      </c>
      <c r="C2674" t="s">
        <v>80</v>
      </c>
      <c r="D2674" t="s">
        <v>88</v>
      </c>
      <c r="E2674" t="s">
        <v>146</v>
      </c>
      <c r="F2674" t="s">
        <v>7948</v>
      </c>
      <c r="G2674" t="s">
        <v>142</v>
      </c>
      <c r="H2674" t="s">
        <v>143</v>
      </c>
      <c r="I2674" t="s">
        <v>135</v>
      </c>
      <c r="J2674" t="s">
        <v>136</v>
      </c>
      <c r="K2674" t="s">
        <v>137</v>
      </c>
      <c r="L2674" t="s">
        <v>7493</v>
      </c>
      <c r="M2674" t="s">
        <v>7949</v>
      </c>
      <c r="N2674">
        <v>3.4047222220000002</v>
      </c>
      <c r="O2674">
        <v>0</v>
      </c>
      <c r="P2674">
        <v>1046</v>
      </c>
      <c r="Q2674">
        <v>0</v>
      </c>
      <c r="R2674">
        <v>0</v>
      </c>
      <c r="S2674">
        <v>0</v>
      </c>
      <c r="T2674">
        <v>65</v>
      </c>
      <c r="U2674">
        <v>0</v>
      </c>
      <c r="V2674">
        <v>0</v>
      </c>
      <c r="W2674">
        <v>0</v>
      </c>
      <c r="X2674">
        <v>947.85111439785942</v>
      </c>
      <c r="Y2674">
        <v>0</v>
      </c>
      <c r="Z2674">
        <v>0</v>
      </c>
      <c r="AA2674">
        <v>0</v>
      </c>
      <c r="AB2674">
        <v>309.80256972443294</v>
      </c>
      <c r="AC2674">
        <v>0</v>
      </c>
      <c r="AD2674">
        <v>0</v>
      </c>
      <c r="AE2674">
        <v>1257.6536841222924</v>
      </c>
    </row>
    <row r="2675" spans="1:31" x14ac:dyDescent="0.25">
      <c r="A2675">
        <v>2137656</v>
      </c>
      <c r="B2675">
        <v>1</v>
      </c>
      <c r="C2675" t="s">
        <v>80</v>
      </c>
      <c r="D2675" t="s">
        <v>101</v>
      </c>
      <c r="E2675" t="s">
        <v>146</v>
      </c>
      <c r="F2675" t="s">
        <v>7950</v>
      </c>
      <c r="G2675" t="s">
        <v>167</v>
      </c>
      <c r="H2675" t="s">
        <v>143</v>
      </c>
      <c r="I2675" t="s">
        <v>135</v>
      </c>
      <c r="J2675" t="s">
        <v>136</v>
      </c>
      <c r="K2675" t="s">
        <v>137</v>
      </c>
      <c r="L2675" t="s">
        <v>7951</v>
      </c>
      <c r="M2675" t="s">
        <v>7952</v>
      </c>
      <c r="N2675">
        <v>3.9652777769999998</v>
      </c>
      <c r="O2675">
        <v>0</v>
      </c>
      <c r="P2675">
        <v>55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85.755415355810314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85.755415355810314</v>
      </c>
    </row>
    <row r="2676" spans="1:31" x14ac:dyDescent="0.25">
      <c r="A2676">
        <v>2137716</v>
      </c>
      <c r="B2676">
        <v>1</v>
      </c>
      <c r="C2676" t="s">
        <v>80</v>
      </c>
      <c r="D2676" t="s">
        <v>106</v>
      </c>
      <c r="E2676" t="s">
        <v>174</v>
      </c>
      <c r="F2676" t="s">
        <v>7953</v>
      </c>
      <c r="G2676" t="s">
        <v>187</v>
      </c>
      <c r="H2676" t="s">
        <v>134</v>
      </c>
      <c r="I2676" t="s">
        <v>135</v>
      </c>
      <c r="J2676" t="s">
        <v>136</v>
      </c>
      <c r="K2676" t="s">
        <v>137</v>
      </c>
      <c r="L2676" t="s">
        <v>7954</v>
      </c>
      <c r="M2676" t="s">
        <v>7955</v>
      </c>
      <c r="N2676">
        <v>0.79777777699999997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2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0.39628974922150006</v>
      </c>
      <c r="AC2676">
        <v>0</v>
      </c>
      <c r="AD2676">
        <v>0</v>
      </c>
      <c r="AE2676">
        <v>0.39628974922150006</v>
      </c>
    </row>
    <row r="2677" spans="1:31" x14ac:dyDescent="0.25">
      <c r="A2677">
        <v>2137573</v>
      </c>
      <c r="B2677">
        <v>1</v>
      </c>
      <c r="C2677" t="s">
        <v>81</v>
      </c>
      <c r="D2677" t="s">
        <v>127</v>
      </c>
      <c r="E2677" t="s">
        <v>174</v>
      </c>
      <c r="F2677" t="s">
        <v>6793</v>
      </c>
      <c r="G2677" t="s">
        <v>187</v>
      </c>
      <c r="H2677" t="s">
        <v>134</v>
      </c>
      <c r="I2677" t="s">
        <v>135</v>
      </c>
      <c r="J2677" t="s">
        <v>136</v>
      </c>
      <c r="K2677" t="s">
        <v>137</v>
      </c>
      <c r="L2677" t="s">
        <v>7956</v>
      </c>
      <c r="M2677" t="s">
        <v>7957</v>
      </c>
      <c r="N2677">
        <v>3.9116666659999999</v>
      </c>
      <c r="O2677">
        <v>0</v>
      </c>
      <c r="P2677">
        <v>55</v>
      </c>
      <c r="Q2677">
        <v>0</v>
      </c>
      <c r="R2677">
        <v>3</v>
      </c>
      <c r="S2677">
        <v>0</v>
      </c>
      <c r="T2677">
        <v>8</v>
      </c>
      <c r="U2677">
        <v>0</v>
      </c>
      <c r="V2677">
        <v>0</v>
      </c>
      <c r="W2677">
        <v>0</v>
      </c>
      <c r="X2677">
        <v>44.932208687122184</v>
      </c>
      <c r="Y2677">
        <v>0</v>
      </c>
      <c r="Z2677">
        <v>1.304422252025575</v>
      </c>
      <c r="AA2677">
        <v>0</v>
      </c>
      <c r="AB2677">
        <v>17.108305595796974</v>
      </c>
      <c r="AC2677">
        <v>0</v>
      </c>
      <c r="AD2677">
        <v>0</v>
      </c>
      <c r="AE2677">
        <v>63.344936534944736</v>
      </c>
    </row>
    <row r="2678" spans="1:31" x14ac:dyDescent="0.25">
      <c r="A2678">
        <v>2137407</v>
      </c>
      <c r="B2678">
        <v>1</v>
      </c>
      <c r="C2678" t="s">
        <v>80</v>
      </c>
      <c r="D2678" t="s">
        <v>97</v>
      </c>
      <c r="E2678" t="s">
        <v>131</v>
      </c>
      <c r="F2678" t="s">
        <v>7958</v>
      </c>
      <c r="G2678" t="s">
        <v>231</v>
      </c>
      <c r="H2678" t="s">
        <v>134</v>
      </c>
      <c r="I2678" t="s">
        <v>135</v>
      </c>
      <c r="J2678" t="s">
        <v>136</v>
      </c>
      <c r="K2678" t="s">
        <v>137</v>
      </c>
      <c r="L2678" t="s">
        <v>7959</v>
      </c>
      <c r="M2678" t="s">
        <v>7960</v>
      </c>
      <c r="N2678">
        <v>3.6466666659999998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2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0.41798903949999999</v>
      </c>
      <c r="AC2678">
        <v>0</v>
      </c>
      <c r="AD2678">
        <v>0</v>
      </c>
      <c r="AE2678">
        <v>0.41798903949999999</v>
      </c>
    </row>
    <row r="2679" spans="1:31" x14ac:dyDescent="0.25">
      <c r="A2679">
        <v>2137593</v>
      </c>
      <c r="B2679">
        <v>1</v>
      </c>
      <c r="C2679" t="s">
        <v>81</v>
      </c>
      <c r="D2679" t="s">
        <v>121</v>
      </c>
      <c r="E2679" t="s">
        <v>196</v>
      </c>
      <c r="F2679" t="s">
        <v>7961</v>
      </c>
      <c r="G2679" t="s">
        <v>142</v>
      </c>
      <c r="H2679" t="s">
        <v>143</v>
      </c>
      <c r="I2679" t="s">
        <v>148</v>
      </c>
      <c r="J2679" t="s">
        <v>136</v>
      </c>
      <c r="K2679" t="s">
        <v>137</v>
      </c>
      <c r="L2679" t="s">
        <v>7962</v>
      </c>
      <c r="M2679" t="s">
        <v>7963</v>
      </c>
      <c r="N2679">
        <v>1.1111111E-2</v>
      </c>
      <c r="O2679">
        <v>0</v>
      </c>
      <c r="P2679">
        <v>896</v>
      </c>
      <c r="Q2679">
        <v>5</v>
      </c>
      <c r="R2679">
        <v>21</v>
      </c>
      <c r="S2679">
        <v>3</v>
      </c>
      <c r="T2679">
        <v>34</v>
      </c>
      <c r="U2679">
        <v>0</v>
      </c>
      <c r="V2679">
        <v>0</v>
      </c>
      <c r="W2679">
        <v>0</v>
      </c>
      <c r="X2679">
        <v>1.290505033920667</v>
      </c>
      <c r="Y2679">
        <v>2.491924804566667E-2</v>
      </c>
      <c r="Z2679">
        <v>1.6476576610000002E-2</v>
      </c>
      <c r="AA2679">
        <v>0.11564984517933333</v>
      </c>
      <c r="AB2679">
        <v>0.20176991222955554</v>
      </c>
      <c r="AC2679">
        <v>0</v>
      </c>
      <c r="AD2679">
        <v>0</v>
      </c>
      <c r="AE2679">
        <v>1.6493206159852223</v>
      </c>
    </row>
    <row r="2680" spans="1:31" x14ac:dyDescent="0.25">
      <c r="A2680">
        <v>2137693</v>
      </c>
      <c r="B2680">
        <v>1</v>
      </c>
      <c r="C2680" t="s">
        <v>81</v>
      </c>
      <c r="D2680" t="s">
        <v>116</v>
      </c>
      <c r="E2680" t="s">
        <v>131</v>
      </c>
      <c r="F2680" t="s">
        <v>7964</v>
      </c>
      <c r="G2680" t="s">
        <v>152</v>
      </c>
      <c r="H2680" t="s">
        <v>134</v>
      </c>
      <c r="I2680" t="s">
        <v>135</v>
      </c>
      <c r="J2680" t="s">
        <v>136</v>
      </c>
      <c r="K2680" t="s">
        <v>137</v>
      </c>
      <c r="L2680" t="s">
        <v>7562</v>
      </c>
      <c r="M2680" t="s">
        <v>7965</v>
      </c>
      <c r="N2680">
        <v>1.6061111109999999</v>
      </c>
      <c r="O2680">
        <v>0</v>
      </c>
      <c r="P2680">
        <v>1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0.43775169094548333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0.43775169094548333</v>
      </c>
    </row>
    <row r="2681" spans="1:31" x14ac:dyDescent="0.25">
      <c r="A2681">
        <v>2137344</v>
      </c>
      <c r="B2681">
        <v>1</v>
      </c>
      <c r="C2681" t="s">
        <v>81</v>
      </c>
      <c r="D2681" t="s">
        <v>128</v>
      </c>
      <c r="E2681" t="s">
        <v>146</v>
      </c>
      <c r="F2681" t="s">
        <v>7966</v>
      </c>
      <c r="G2681" t="s">
        <v>538</v>
      </c>
      <c r="H2681" t="s">
        <v>143</v>
      </c>
      <c r="I2681" t="s">
        <v>135</v>
      </c>
      <c r="J2681" t="s">
        <v>136</v>
      </c>
      <c r="K2681" t="s">
        <v>236</v>
      </c>
      <c r="L2681" t="s">
        <v>7967</v>
      </c>
      <c r="M2681" t="s">
        <v>7968</v>
      </c>
      <c r="N2681">
        <v>7.7704972220000004</v>
      </c>
      <c r="O2681">
        <v>0</v>
      </c>
      <c r="P2681">
        <v>15</v>
      </c>
      <c r="Q2681">
        <v>0</v>
      </c>
      <c r="R2681">
        <v>19</v>
      </c>
      <c r="S2681">
        <v>8</v>
      </c>
      <c r="T2681">
        <v>4</v>
      </c>
      <c r="U2681">
        <v>2</v>
      </c>
      <c r="V2681">
        <v>0</v>
      </c>
      <c r="W2681">
        <v>0</v>
      </c>
      <c r="X2681">
        <v>29.759698531109063</v>
      </c>
      <c r="Y2681">
        <v>0</v>
      </c>
      <c r="Z2681">
        <v>56.527767892139011</v>
      </c>
      <c r="AA2681">
        <v>4928.2280348441554</v>
      </c>
      <c r="AB2681">
        <v>89.637218461217131</v>
      </c>
      <c r="AC2681">
        <v>1768.8475379699914</v>
      </c>
      <c r="AD2681">
        <v>0</v>
      </c>
      <c r="AE2681">
        <v>6873.0002576986117</v>
      </c>
    </row>
    <row r="2682" spans="1:31" x14ac:dyDescent="0.25">
      <c r="A2682">
        <v>2137736</v>
      </c>
      <c r="B2682">
        <v>1</v>
      </c>
      <c r="C2682" t="s">
        <v>80</v>
      </c>
      <c r="D2682" t="s">
        <v>94</v>
      </c>
      <c r="E2682" t="s">
        <v>131</v>
      </c>
      <c r="F2682" t="s">
        <v>7969</v>
      </c>
      <c r="G2682" t="s">
        <v>152</v>
      </c>
      <c r="H2682" t="s">
        <v>134</v>
      </c>
      <c r="I2682" t="s">
        <v>135</v>
      </c>
      <c r="J2682" t="s">
        <v>136</v>
      </c>
      <c r="K2682" t="s">
        <v>137</v>
      </c>
      <c r="L2682" t="s">
        <v>7970</v>
      </c>
      <c r="M2682" t="s">
        <v>7971</v>
      </c>
      <c r="N2682">
        <v>2.8963888880000002</v>
      </c>
      <c r="O2682">
        <v>0</v>
      </c>
      <c r="P2682">
        <v>1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2.5488077390166666E-3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2.5488077390166666E-3</v>
      </c>
    </row>
    <row r="2683" spans="1:31" x14ac:dyDescent="0.25">
      <c r="A2683">
        <v>2137381</v>
      </c>
      <c r="B2683">
        <v>1</v>
      </c>
      <c r="C2683" t="s">
        <v>81</v>
      </c>
      <c r="D2683" t="s">
        <v>127</v>
      </c>
      <c r="E2683" t="s">
        <v>140</v>
      </c>
      <c r="F2683" t="s">
        <v>7972</v>
      </c>
      <c r="G2683" t="s">
        <v>235</v>
      </c>
      <c r="H2683" t="s">
        <v>143</v>
      </c>
      <c r="I2683" t="s">
        <v>135</v>
      </c>
      <c r="J2683" t="s">
        <v>136</v>
      </c>
      <c r="K2683" t="s">
        <v>236</v>
      </c>
      <c r="L2683" t="s">
        <v>7973</v>
      </c>
      <c r="M2683" t="s">
        <v>7974</v>
      </c>
      <c r="N2683">
        <v>2.7436758330000002</v>
      </c>
      <c r="O2683">
        <v>0</v>
      </c>
      <c r="P2683">
        <v>0</v>
      </c>
      <c r="Q2683">
        <v>0</v>
      </c>
      <c r="R2683">
        <v>0</v>
      </c>
      <c r="S2683">
        <v>1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119.16151638753215</v>
      </c>
      <c r="AB2683">
        <v>0</v>
      </c>
      <c r="AC2683">
        <v>0</v>
      </c>
      <c r="AD2683">
        <v>0</v>
      </c>
      <c r="AE2683">
        <v>119.16151638753215</v>
      </c>
    </row>
    <row r="2684" spans="1:31" x14ac:dyDescent="0.25">
      <c r="A2684">
        <v>2137530</v>
      </c>
      <c r="B2684">
        <v>1</v>
      </c>
      <c r="C2684" t="s">
        <v>81</v>
      </c>
      <c r="D2684" t="s">
        <v>116</v>
      </c>
      <c r="E2684" t="s">
        <v>196</v>
      </c>
      <c r="F2684" t="s">
        <v>7975</v>
      </c>
      <c r="G2684" t="s">
        <v>142</v>
      </c>
      <c r="H2684" t="s">
        <v>143</v>
      </c>
      <c r="I2684" t="s">
        <v>135</v>
      </c>
      <c r="J2684" t="s">
        <v>136</v>
      </c>
      <c r="K2684" t="s">
        <v>137</v>
      </c>
      <c r="L2684" t="s">
        <v>7976</v>
      </c>
      <c r="M2684" t="s">
        <v>7977</v>
      </c>
      <c r="N2684">
        <v>0.90194444399999996</v>
      </c>
      <c r="O2684">
        <v>0</v>
      </c>
      <c r="P2684">
        <v>1382</v>
      </c>
      <c r="Q2684">
        <v>1</v>
      </c>
      <c r="R2684">
        <v>103</v>
      </c>
      <c r="S2684">
        <v>2</v>
      </c>
      <c r="T2684">
        <v>186</v>
      </c>
      <c r="U2684">
        <v>0</v>
      </c>
      <c r="V2684">
        <v>0</v>
      </c>
      <c r="W2684">
        <v>0</v>
      </c>
      <c r="X2684">
        <v>195.45468958854167</v>
      </c>
      <c r="Y2684">
        <v>0.65948278685070827</v>
      </c>
      <c r="Z2684">
        <v>6.7672201461802635</v>
      </c>
      <c r="AA2684">
        <v>10.472147480281876</v>
      </c>
      <c r="AB2684">
        <v>85.487897681115186</v>
      </c>
      <c r="AC2684">
        <v>0</v>
      </c>
      <c r="AD2684">
        <v>0</v>
      </c>
      <c r="AE2684">
        <v>298.84143768296968</v>
      </c>
    </row>
    <row r="2685" spans="1:31" x14ac:dyDescent="0.25">
      <c r="A2685">
        <v>2137728</v>
      </c>
      <c r="B2685">
        <v>1</v>
      </c>
      <c r="C2685" t="s">
        <v>81</v>
      </c>
      <c r="D2685" t="s">
        <v>127</v>
      </c>
      <c r="E2685" t="s">
        <v>206</v>
      </c>
      <c r="F2685" t="s">
        <v>7978</v>
      </c>
      <c r="G2685" t="s">
        <v>246</v>
      </c>
      <c r="H2685" t="s">
        <v>134</v>
      </c>
      <c r="I2685" t="s">
        <v>135</v>
      </c>
      <c r="J2685" t="s">
        <v>136</v>
      </c>
      <c r="K2685" t="s">
        <v>137</v>
      </c>
      <c r="L2685" t="s">
        <v>7979</v>
      </c>
      <c r="M2685" t="s">
        <v>7980</v>
      </c>
      <c r="N2685">
        <v>1.8588888880000001</v>
      </c>
      <c r="O2685">
        <v>0</v>
      </c>
      <c r="P2685">
        <v>160</v>
      </c>
      <c r="Q2685">
        <v>0</v>
      </c>
      <c r="R2685">
        <v>0</v>
      </c>
      <c r="S2685">
        <v>0</v>
      </c>
      <c r="T2685">
        <v>8</v>
      </c>
      <c r="U2685">
        <v>0</v>
      </c>
      <c r="V2685">
        <v>0</v>
      </c>
      <c r="W2685">
        <v>0</v>
      </c>
      <c r="X2685">
        <v>59.739308898757308</v>
      </c>
      <c r="Y2685">
        <v>0</v>
      </c>
      <c r="Z2685">
        <v>0</v>
      </c>
      <c r="AA2685">
        <v>0</v>
      </c>
      <c r="AB2685">
        <v>7.3314010599999051</v>
      </c>
      <c r="AC2685">
        <v>0</v>
      </c>
      <c r="AD2685">
        <v>0</v>
      </c>
      <c r="AE2685">
        <v>67.07070995875722</v>
      </c>
    </row>
    <row r="2686" spans="1:31" x14ac:dyDescent="0.25">
      <c r="A2686">
        <v>2137513</v>
      </c>
      <c r="B2686">
        <v>1</v>
      </c>
      <c r="C2686" t="s">
        <v>81</v>
      </c>
      <c r="D2686" t="s">
        <v>113</v>
      </c>
      <c r="E2686" t="s">
        <v>140</v>
      </c>
      <c r="F2686" t="s">
        <v>6276</v>
      </c>
      <c r="G2686" t="s">
        <v>142</v>
      </c>
      <c r="H2686" t="s">
        <v>143</v>
      </c>
      <c r="I2686" t="s">
        <v>135</v>
      </c>
      <c r="J2686" t="s">
        <v>136</v>
      </c>
      <c r="K2686" t="s">
        <v>137</v>
      </c>
      <c r="L2686" t="s">
        <v>7981</v>
      </c>
      <c r="M2686" t="s">
        <v>7982</v>
      </c>
      <c r="N2686">
        <v>0.216388888</v>
      </c>
      <c r="O2686">
        <v>2</v>
      </c>
      <c r="P2686">
        <v>2518</v>
      </c>
      <c r="Q2686">
        <v>42</v>
      </c>
      <c r="R2686">
        <v>727</v>
      </c>
      <c r="S2686">
        <v>9</v>
      </c>
      <c r="T2686">
        <v>158</v>
      </c>
      <c r="U2686">
        <v>0</v>
      </c>
      <c r="V2686">
        <v>2</v>
      </c>
      <c r="W2686">
        <v>0.19492369155266664</v>
      </c>
      <c r="X2686">
        <v>91.798433939345429</v>
      </c>
      <c r="Y2686">
        <v>4.5801167004347931</v>
      </c>
      <c r="Z2686">
        <v>34.054305463747632</v>
      </c>
      <c r="AA2686">
        <v>22.56299042395807</v>
      </c>
      <c r="AB2686">
        <v>19.657891010187708</v>
      </c>
      <c r="AC2686">
        <v>0</v>
      </c>
      <c r="AD2686">
        <v>0.39263360150500004</v>
      </c>
      <c r="AE2686">
        <v>173.24129483073128</v>
      </c>
    </row>
    <row r="2687" spans="1:31" x14ac:dyDescent="0.25">
      <c r="A2687">
        <v>2137327</v>
      </c>
      <c r="B2687">
        <v>1</v>
      </c>
      <c r="C2687" t="s">
        <v>81</v>
      </c>
      <c r="D2687" t="s">
        <v>128</v>
      </c>
      <c r="E2687" t="s">
        <v>174</v>
      </c>
      <c r="F2687" t="s">
        <v>7983</v>
      </c>
      <c r="G2687" t="s">
        <v>538</v>
      </c>
      <c r="H2687" t="s">
        <v>134</v>
      </c>
      <c r="I2687" t="s">
        <v>135</v>
      </c>
      <c r="J2687" t="s">
        <v>136</v>
      </c>
      <c r="K2687" t="s">
        <v>236</v>
      </c>
      <c r="L2687" t="s">
        <v>7984</v>
      </c>
      <c r="M2687" t="s">
        <v>7985</v>
      </c>
      <c r="N2687">
        <v>8.1536711109999995</v>
      </c>
      <c r="O2687">
        <v>0</v>
      </c>
      <c r="P2687">
        <v>1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2.7587343649384746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2.7587343649384746</v>
      </c>
    </row>
    <row r="2688" spans="1:31" x14ac:dyDescent="0.25">
      <c r="A2688">
        <v>2137519</v>
      </c>
      <c r="B2688">
        <v>1</v>
      </c>
      <c r="C2688" t="s">
        <v>80</v>
      </c>
      <c r="D2688" t="s">
        <v>82</v>
      </c>
      <c r="E2688" t="s">
        <v>131</v>
      </c>
      <c r="F2688" t="s">
        <v>7986</v>
      </c>
      <c r="G2688" t="s">
        <v>152</v>
      </c>
      <c r="H2688" t="s">
        <v>134</v>
      </c>
      <c r="I2688" t="s">
        <v>135</v>
      </c>
      <c r="J2688" t="s">
        <v>136</v>
      </c>
      <c r="K2688" t="s">
        <v>137</v>
      </c>
      <c r="L2688" t="s">
        <v>7987</v>
      </c>
      <c r="M2688" t="s">
        <v>7988</v>
      </c>
      <c r="N2688">
        <v>3.3280555550000002</v>
      </c>
      <c r="O2688">
        <v>0</v>
      </c>
      <c r="P2688">
        <v>7</v>
      </c>
      <c r="Q2688">
        <v>0</v>
      </c>
      <c r="R2688">
        <v>0</v>
      </c>
      <c r="S2688">
        <v>0</v>
      </c>
      <c r="T2688">
        <v>1</v>
      </c>
      <c r="U2688">
        <v>0</v>
      </c>
      <c r="V2688">
        <v>0</v>
      </c>
      <c r="W2688">
        <v>0</v>
      </c>
      <c r="X2688">
        <v>5.0153027939553345</v>
      </c>
      <c r="Y2688">
        <v>0</v>
      </c>
      <c r="Z2688">
        <v>0</v>
      </c>
      <c r="AA2688">
        <v>0</v>
      </c>
      <c r="AB2688">
        <v>13.894448518032332</v>
      </c>
      <c r="AC2688">
        <v>0</v>
      </c>
      <c r="AD2688">
        <v>0</v>
      </c>
      <c r="AE2688">
        <v>18.909751311987666</v>
      </c>
    </row>
    <row r="2689" spans="1:31" x14ac:dyDescent="0.25">
      <c r="A2689">
        <v>2137350</v>
      </c>
      <c r="B2689">
        <v>1</v>
      </c>
      <c r="C2689" t="s">
        <v>80</v>
      </c>
      <c r="D2689" t="s">
        <v>82</v>
      </c>
      <c r="E2689" t="s">
        <v>174</v>
      </c>
      <c r="F2689" t="s">
        <v>7989</v>
      </c>
      <c r="G2689" t="s">
        <v>538</v>
      </c>
      <c r="H2689" t="s">
        <v>134</v>
      </c>
      <c r="I2689" t="s">
        <v>135</v>
      </c>
      <c r="J2689" t="s">
        <v>136</v>
      </c>
      <c r="K2689" t="s">
        <v>236</v>
      </c>
      <c r="L2689" t="s">
        <v>7990</v>
      </c>
      <c r="M2689" t="s">
        <v>7991</v>
      </c>
      <c r="N2689">
        <v>7.6377333329999999</v>
      </c>
      <c r="O2689">
        <v>0</v>
      </c>
      <c r="P2689">
        <v>56</v>
      </c>
      <c r="Q2689">
        <v>0</v>
      </c>
      <c r="R2689">
        <v>0</v>
      </c>
      <c r="S2689">
        <v>0</v>
      </c>
      <c r="T2689">
        <v>20</v>
      </c>
      <c r="U2689">
        <v>0</v>
      </c>
      <c r="V2689">
        <v>0</v>
      </c>
      <c r="W2689">
        <v>0</v>
      </c>
      <c r="X2689">
        <v>131.26702269964909</v>
      </c>
      <c r="Y2689">
        <v>0</v>
      </c>
      <c r="Z2689">
        <v>0</v>
      </c>
      <c r="AA2689">
        <v>0</v>
      </c>
      <c r="AB2689">
        <v>82.529701613309058</v>
      </c>
      <c r="AC2689">
        <v>0</v>
      </c>
      <c r="AD2689">
        <v>0</v>
      </c>
      <c r="AE2689">
        <v>213.79672431295813</v>
      </c>
    </row>
    <row r="2690" spans="1:31" x14ac:dyDescent="0.25">
      <c r="A2690">
        <v>2137373</v>
      </c>
      <c r="B2690">
        <v>1</v>
      </c>
      <c r="C2690" t="s">
        <v>81</v>
      </c>
      <c r="D2690" t="s">
        <v>113</v>
      </c>
      <c r="E2690" t="s">
        <v>196</v>
      </c>
      <c r="F2690" t="s">
        <v>646</v>
      </c>
      <c r="G2690" t="s">
        <v>142</v>
      </c>
      <c r="H2690" t="s">
        <v>143</v>
      </c>
      <c r="I2690" t="s">
        <v>148</v>
      </c>
      <c r="J2690" t="s">
        <v>136</v>
      </c>
      <c r="K2690" t="s">
        <v>137</v>
      </c>
      <c r="L2690" t="s">
        <v>7992</v>
      </c>
      <c r="M2690" t="s">
        <v>7993</v>
      </c>
      <c r="N2690">
        <v>1.1111111E-2</v>
      </c>
      <c r="O2690">
        <v>0</v>
      </c>
      <c r="P2690">
        <v>643</v>
      </c>
      <c r="Q2690">
        <v>46</v>
      </c>
      <c r="R2690">
        <v>241</v>
      </c>
      <c r="S2690">
        <v>5</v>
      </c>
      <c r="T2690">
        <v>32</v>
      </c>
      <c r="U2690">
        <v>1</v>
      </c>
      <c r="V2690">
        <v>0</v>
      </c>
      <c r="W2690">
        <v>0</v>
      </c>
      <c r="X2690">
        <v>1.3733548297206675</v>
      </c>
      <c r="Y2690">
        <v>0.14653509889566663</v>
      </c>
      <c r="Z2690">
        <v>0.36513391282477803</v>
      </c>
      <c r="AA2690">
        <v>1.172044105068222</v>
      </c>
      <c r="AB2690">
        <v>0.16226561129377778</v>
      </c>
      <c r="AC2690">
        <v>0.33507851315200005</v>
      </c>
      <c r="AD2690">
        <v>0</v>
      </c>
      <c r="AE2690">
        <v>3.5544120709551121</v>
      </c>
    </row>
    <row r="2691" spans="1:31" x14ac:dyDescent="0.25">
      <c r="A2691">
        <v>2137496</v>
      </c>
      <c r="B2691">
        <v>1</v>
      </c>
      <c r="C2691" t="s">
        <v>80</v>
      </c>
      <c r="D2691" t="s">
        <v>86</v>
      </c>
      <c r="E2691" t="s">
        <v>174</v>
      </c>
      <c r="F2691" t="s">
        <v>7994</v>
      </c>
      <c r="G2691" t="s">
        <v>384</v>
      </c>
      <c r="H2691" t="s">
        <v>134</v>
      </c>
      <c r="I2691" t="s">
        <v>135</v>
      </c>
      <c r="J2691" t="s">
        <v>136</v>
      </c>
      <c r="K2691" t="s">
        <v>137</v>
      </c>
      <c r="L2691" t="s">
        <v>7995</v>
      </c>
      <c r="M2691" t="s">
        <v>7996</v>
      </c>
      <c r="N2691">
        <v>1.432222222</v>
      </c>
      <c r="O2691">
        <v>0</v>
      </c>
      <c r="P2691">
        <v>11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2.9173622435440003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2.9173622435440003</v>
      </c>
    </row>
    <row r="2692" spans="1:31" x14ac:dyDescent="0.25">
      <c r="A2692">
        <v>2137413</v>
      </c>
      <c r="B2692">
        <v>1</v>
      </c>
      <c r="C2692" t="s">
        <v>80</v>
      </c>
      <c r="D2692" t="s">
        <v>95</v>
      </c>
      <c r="E2692" t="s">
        <v>224</v>
      </c>
      <c r="F2692" t="s">
        <v>7997</v>
      </c>
      <c r="G2692" t="s">
        <v>142</v>
      </c>
      <c r="H2692" t="s">
        <v>143</v>
      </c>
      <c r="I2692" t="s">
        <v>135</v>
      </c>
      <c r="J2692" t="s">
        <v>136</v>
      </c>
      <c r="K2692" t="s">
        <v>137</v>
      </c>
      <c r="L2692" t="s">
        <v>7998</v>
      </c>
      <c r="M2692" t="s">
        <v>7999</v>
      </c>
      <c r="N2692">
        <v>0.3725</v>
      </c>
      <c r="O2692">
        <v>7</v>
      </c>
      <c r="P2692">
        <v>3975</v>
      </c>
      <c r="Q2692">
        <v>2</v>
      </c>
      <c r="R2692">
        <v>45</v>
      </c>
      <c r="S2692">
        <v>17</v>
      </c>
      <c r="T2692">
        <v>229</v>
      </c>
      <c r="U2692">
        <v>3</v>
      </c>
      <c r="V2692">
        <v>1</v>
      </c>
      <c r="W2692">
        <v>10.195015890726909</v>
      </c>
      <c r="X2692">
        <v>399.73775837110355</v>
      </c>
      <c r="Y2692">
        <v>0.49425798859500003</v>
      </c>
      <c r="Z2692">
        <v>3.0161615506059474</v>
      </c>
      <c r="AA2692">
        <v>43.283134409644013</v>
      </c>
      <c r="AB2692">
        <v>76.668667570661441</v>
      </c>
      <c r="AC2692">
        <v>89.612975297912783</v>
      </c>
      <c r="AD2692">
        <v>5.6404967649789004</v>
      </c>
      <c r="AE2692">
        <v>628.64846784422843</v>
      </c>
    </row>
    <row r="2693" spans="1:31" x14ac:dyDescent="0.25">
      <c r="A2693">
        <v>2137367</v>
      </c>
      <c r="B2693">
        <v>1</v>
      </c>
      <c r="C2693" t="s">
        <v>80</v>
      </c>
      <c r="D2693" t="s">
        <v>102</v>
      </c>
      <c r="E2693" t="s">
        <v>146</v>
      </c>
      <c r="F2693" t="s">
        <v>838</v>
      </c>
      <c r="G2693" t="s">
        <v>538</v>
      </c>
      <c r="H2693" t="s">
        <v>143</v>
      </c>
      <c r="I2693" t="s">
        <v>135</v>
      </c>
      <c r="J2693" t="s">
        <v>136</v>
      </c>
      <c r="K2693" t="s">
        <v>236</v>
      </c>
      <c r="L2693" t="s">
        <v>8000</v>
      </c>
      <c r="M2693" t="s">
        <v>8001</v>
      </c>
      <c r="N2693">
        <v>8.1911111109999997</v>
      </c>
      <c r="O2693">
        <v>0</v>
      </c>
      <c r="P2693">
        <v>161</v>
      </c>
      <c r="Q2693">
        <v>0</v>
      </c>
      <c r="R2693">
        <v>6</v>
      </c>
      <c r="S2693">
        <v>2</v>
      </c>
      <c r="T2693">
        <v>17</v>
      </c>
      <c r="U2693">
        <v>0</v>
      </c>
      <c r="V2693">
        <v>0</v>
      </c>
      <c r="W2693">
        <v>0</v>
      </c>
      <c r="X2693">
        <v>264.29156208807296</v>
      </c>
      <c r="Y2693">
        <v>0</v>
      </c>
      <c r="Z2693">
        <v>9.9085403094145175</v>
      </c>
      <c r="AA2693">
        <v>150.78995947496878</v>
      </c>
      <c r="AB2693">
        <v>96.934635896407016</v>
      </c>
      <c r="AC2693">
        <v>0</v>
      </c>
      <c r="AD2693">
        <v>0</v>
      </c>
      <c r="AE2693">
        <v>521.92469776886321</v>
      </c>
    </row>
    <row r="2694" spans="1:31" x14ac:dyDescent="0.25">
      <c r="A2694">
        <v>2137310</v>
      </c>
      <c r="B2694">
        <v>1</v>
      </c>
      <c r="C2694" t="s">
        <v>80</v>
      </c>
      <c r="D2694" t="s">
        <v>92</v>
      </c>
      <c r="E2694" t="s">
        <v>131</v>
      </c>
      <c r="F2694" t="s">
        <v>8002</v>
      </c>
      <c r="G2694" t="s">
        <v>171</v>
      </c>
      <c r="H2694" t="s">
        <v>134</v>
      </c>
      <c r="I2694" t="s">
        <v>135</v>
      </c>
      <c r="J2694" t="s">
        <v>136</v>
      </c>
      <c r="K2694" t="s">
        <v>137</v>
      </c>
      <c r="L2694" t="s">
        <v>8003</v>
      </c>
      <c r="M2694" t="s">
        <v>8004</v>
      </c>
      <c r="N2694">
        <v>3.6119444440000001</v>
      </c>
      <c r="O2694">
        <v>0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13.60138417753055</v>
      </c>
      <c r="AA2694">
        <v>0</v>
      </c>
      <c r="AB2694">
        <v>0</v>
      </c>
      <c r="AC2694">
        <v>0</v>
      </c>
      <c r="AD2694">
        <v>0</v>
      </c>
      <c r="AE2694">
        <v>13.60138417753055</v>
      </c>
    </row>
    <row r="2695" spans="1:31" x14ac:dyDescent="0.25">
      <c r="A2695">
        <v>2137659</v>
      </c>
      <c r="B2695">
        <v>1</v>
      </c>
      <c r="C2695" t="s">
        <v>81</v>
      </c>
      <c r="D2695" t="s">
        <v>122</v>
      </c>
      <c r="E2695" t="s">
        <v>161</v>
      </c>
      <c r="F2695" t="s">
        <v>414</v>
      </c>
      <c r="G2695" t="s">
        <v>215</v>
      </c>
      <c r="H2695" t="s">
        <v>134</v>
      </c>
      <c r="I2695" t="s">
        <v>135</v>
      </c>
      <c r="J2695" t="s">
        <v>136</v>
      </c>
      <c r="K2695" t="s">
        <v>137</v>
      </c>
      <c r="L2695" t="s">
        <v>8005</v>
      </c>
      <c r="M2695" t="s">
        <v>8006</v>
      </c>
      <c r="N2695">
        <v>2.5525000000000002</v>
      </c>
      <c r="O2695">
        <v>0</v>
      </c>
      <c r="P2695">
        <v>101</v>
      </c>
      <c r="Q2695">
        <v>0</v>
      </c>
      <c r="R2695">
        <v>6</v>
      </c>
      <c r="S2695">
        <v>0</v>
      </c>
      <c r="T2695">
        <v>11</v>
      </c>
      <c r="U2695">
        <v>0</v>
      </c>
      <c r="V2695">
        <v>0</v>
      </c>
      <c r="W2695">
        <v>0</v>
      </c>
      <c r="X2695">
        <v>54.388451331293432</v>
      </c>
      <c r="Y2695">
        <v>0</v>
      </c>
      <c r="Z2695">
        <v>4.7459239793926251</v>
      </c>
      <c r="AA2695">
        <v>0</v>
      </c>
      <c r="AB2695">
        <v>2.6534213277581253</v>
      </c>
      <c r="AC2695">
        <v>0</v>
      </c>
      <c r="AD2695">
        <v>0</v>
      </c>
      <c r="AE2695">
        <v>61.787796638444178</v>
      </c>
    </row>
    <row r="2696" spans="1:31" x14ac:dyDescent="0.25">
      <c r="A2696">
        <v>2137645</v>
      </c>
      <c r="B2696">
        <v>1</v>
      </c>
      <c r="C2696" t="s">
        <v>81</v>
      </c>
      <c r="D2696" t="s">
        <v>122</v>
      </c>
      <c r="E2696" t="s">
        <v>131</v>
      </c>
      <c r="F2696" t="s">
        <v>8007</v>
      </c>
      <c r="G2696" t="s">
        <v>231</v>
      </c>
      <c r="H2696" t="s">
        <v>134</v>
      </c>
      <c r="I2696" t="s">
        <v>135</v>
      </c>
      <c r="J2696" t="s">
        <v>136</v>
      </c>
      <c r="K2696" t="s">
        <v>137</v>
      </c>
      <c r="L2696" t="s">
        <v>8008</v>
      </c>
      <c r="M2696" t="s">
        <v>8009</v>
      </c>
      <c r="N2696">
        <v>1.1244444440000001</v>
      </c>
      <c r="O2696">
        <v>0</v>
      </c>
      <c r="P2696">
        <v>2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0.23116931719526668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0.23116931719526668</v>
      </c>
    </row>
    <row r="2697" spans="1:31" x14ac:dyDescent="0.25">
      <c r="A2697">
        <v>2137290</v>
      </c>
      <c r="B2697">
        <v>1</v>
      </c>
      <c r="C2697" t="s">
        <v>81</v>
      </c>
      <c r="D2697" t="s">
        <v>112</v>
      </c>
      <c r="E2697" t="s">
        <v>206</v>
      </c>
      <c r="F2697" t="s">
        <v>8010</v>
      </c>
      <c r="G2697" t="s">
        <v>246</v>
      </c>
      <c r="H2697" t="s">
        <v>134</v>
      </c>
      <c r="I2697" t="s">
        <v>135</v>
      </c>
      <c r="J2697" t="s">
        <v>136</v>
      </c>
      <c r="K2697" t="s">
        <v>137</v>
      </c>
      <c r="L2697" t="s">
        <v>8011</v>
      </c>
      <c r="M2697" t="s">
        <v>8012</v>
      </c>
      <c r="N2697">
        <v>1.3558333330000001</v>
      </c>
      <c r="O2697">
        <v>0</v>
      </c>
      <c r="P2697">
        <v>14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4.2801089179594092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4.2801089179594092</v>
      </c>
    </row>
    <row r="2698" spans="1:31" x14ac:dyDescent="0.25">
      <c r="A2698">
        <v>2137453</v>
      </c>
      <c r="B2698">
        <v>1</v>
      </c>
      <c r="C2698" t="s">
        <v>80</v>
      </c>
      <c r="D2698" t="s">
        <v>88</v>
      </c>
      <c r="E2698" t="s">
        <v>140</v>
      </c>
      <c r="F2698" t="s">
        <v>8013</v>
      </c>
      <c r="G2698" t="s">
        <v>142</v>
      </c>
      <c r="H2698" t="s">
        <v>143</v>
      </c>
      <c r="I2698" t="s">
        <v>135</v>
      </c>
      <c r="J2698" t="s">
        <v>136</v>
      </c>
      <c r="K2698" t="s">
        <v>137</v>
      </c>
      <c r="L2698" t="s">
        <v>8014</v>
      </c>
      <c r="M2698" t="s">
        <v>8015</v>
      </c>
      <c r="N2698">
        <v>1.128333333</v>
      </c>
      <c r="O2698">
        <v>0</v>
      </c>
      <c r="P2698">
        <v>2680</v>
      </c>
      <c r="Q2698">
        <v>0</v>
      </c>
      <c r="R2698">
        <v>0</v>
      </c>
      <c r="S2698">
        <v>1</v>
      </c>
      <c r="T2698">
        <v>39</v>
      </c>
      <c r="U2698">
        <v>1</v>
      </c>
      <c r="V2698">
        <v>0</v>
      </c>
      <c r="W2698">
        <v>0</v>
      </c>
      <c r="X2698">
        <v>756.37130082735814</v>
      </c>
      <c r="Y2698">
        <v>0</v>
      </c>
      <c r="Z2698">
        <v>0</v>
      </c>
      <c r="AA2698">
        <v>1.2354859593623251</v>
      </c>
      <c r="AB2698">
        <v>76.340698331194133</v>
      </c>
      <c r="AC2698">
        <v>21.538372834804722</v>
      </c>
      <c r="AD2698">
        <v>0</v>
      </c>
      <c r="AE2698">
        <v>855.48585795271936</v>
      </c>
    </row>
    <row r="2699" spans="1:31" x14ac:dyDescent="0.25">
      <c r="A2699">
        <v>2137576</v>
      </c>
      <c r="B2699">
        <v>1</v>
      </c>
      <c r="C2699" t="s">
        <v>80</v>
      </c>
      <c r="D2699" t="s">
        <v>96</v>
      </c>
      <c r="E2699" t="s">
        <v>131</v>
      </c>
      <c r="F2699" t="s">
        <v>8016</v>
      </c>
      <c r="G2699" t="s">
        <v>133</v>
      </c>
      <c r="H2699" t="s">
        <v>134</v>
      </c>
      <c r="I2699" t="s">
        <v>135</v>
      </c>
      <c r="J2699" t="s">
        <v>136</v>
      </c>
      <c r="K2699" t="s">
        <v>137</v>
      </c>
      <c r="L2699" t="s">
        <v>8017</v>
      </c>
      <c r="M2699" t="s">
        <v>8018</v>
      </c>
      <c r="N2699">
        <v>3.2944444439999998</v>
      </c>
      <c r="O2699">
        <v>0</v>
      </c>
      <c r="P2699">
        <v>1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0.4913131161212167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0.4913131161212167</v>
      </c>
    </row>
    <row r="2700" spans="1:31" x14ac:dyDescent="0.25">
      <c r="A2700">
        <v>2137476</v>
      </c>
      <c r="B2700">
        <v>1</v>
      </c>
      <c r="C2700" t="s">
        <v>80</v>
      </c>
      <c r="D2700" t="s">
        <v>101</v>
      </c>
      <c r="E2700" t="s">
        <v>196</v>
      </c>
      <c r="F2700" t="s">
        <v>8019</v>
      </c>
      <c r="G2700" t="s">
        <v>142</v>
      </c>
      <c r="H2700" t="s">
        <v>143</v>
      </c>
      <c r="I2700" t="s">
        <v>135</v>
      </c>
      <c r="J2700" t="s">
        <v>136</v>
      </c>
      <c r="K2700" t="s">
        <v>137</v>
      </c>
      <c r="L2700" t="s">
        <v>8020</v>
      </c>
      <c r="M2700" t="s">
        <v>8021</v>
      </c>
      <c r="N2700">
        <v>1.7675000000000001</v>
      </c>
      <c r="O2700">
        <v>8</v>
      </c>
      <c r="P2700">
        <v>4</v>
      </c>
      <c r="Q2700">
        <v>9</v>
      </c>
      <c r="R2700">
        <v>0</v>
      </c>
      <c r="S2700">
        <v>6</v>
      </c>
      <c r="T2700">
        <v>1</v>
      </c>
      <c r="U2700">
        <v>0</v>
      </c>
      <c r="V2700">
        <v>0</v>
      </c>
      <c r="W2700">
        <v>3.8237495568420004</v>
      </c>
      <c r="X2700">
        <v>0.79931832236619993</v>
      </c>
      <c r="Y2700">
        <v>197.12311886520325</v>
      </c>
      <c r="Z2700">
        <v>0</v>
      </c>
      <c r="AA2700">
        <v>426.26322437236377</v>
      </c>
      <c r="AB2700">
        <v>0.15363146771700004</v>
      </c>
      <c r="AC2700">
        <v>0</v>
      </c>
      <c r="AD2700">
        <v>0</v>
      </c>
      <c r="AE2700">
        <v>628.16304258449225</v>
      </c>
    </row>
    <row r="2701" spans="1:31" x14ac:dyDescent="0.25">
      <c r="A2701">
        <v>2137639</v>
      </c>
      <c r="B2701">
        <v>1</v>
      </c>
      <c r="C2701" t="s">
        <v>80</v>
      </c>
      <c r="D2701" t="s">
        <v>82</v>
      </c>
      <c r="E2701" t="s">
        <v>131</v>
      </c>
      <c r="F2701" t="s">
        <v>8022</v>
      </c>
      <c r="G2701" t="s">
        <v>171</v>
      </c>
      <c r="H2701" t="s">
        <v>134</v>
      </c>
      <c r="I2701" t="s">
        <v>135</v>
      </c>
      <c r="J2701" t="s">
        <v>136</v>
      </c>
      <c r="K2701" t="s">
        <v>137</v>
      </c>
      <c r="L2701" t="s">
        <v>8023</v>
      </c>
      <c r="M2701" t="s">
        <v>8024</v>
      </c>
      <c r="N2701">
        <v>3.545833333</v>
      </c>
      <c r="O2701">
        <v>0</v>
      </c>
      <c r="P2701">
        <v>1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1.2539503836427752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1.2539503836427752</v>
      </c>
    </row>
    <row r="2702" spans="1:31" x14ac:dyDescent="0.25">
      <c r="A2702">
        <v>2137333</v>
      </c>
      <c r="B2702">
        <v>1</v>
      </c>
      <c r="C2702" t="s">
        <v>80</v>
      </c>
      <c r="D2702" t="s">
        <v>98</v>
      </c>
      <c r="E2702" t="s">
        <v>146</v>
      </c>
      <c r="F2702" t="s">
        <v>584</v>
      </c>
      <c r="G2702" t="s">
        <v>538</v>
      </c>
      <c r="H2702" t="s">
        <v>143</v>
      </c>
      <c r="I2702" t="s">
        <v>135</v>
      </c>
      <c r="J2702" t="s">
        <v>136</v>
      </c>
      <c r="K2702" t="s">
        <v>236</v>
      </c>
      <c r="L2702" t="s">
        <v>8025</v>
      </c>
      <c r="M2702" t="s">
        <v>8026</v>
      </c>
      <c r="N2702">
        <v>7.9634583330000002</v>
      </c>
      <c r="O2702">
        <v>0</v>
      </c>
      <c r="P2702">
        <v>63</v>
      </c>
      <c r="Q2702">
        <v>0</v>
      </c>
      <c r="R2702">
        <v>0</v>
      </c>
      <c r="S2702">
        <v>0</v>
      </c>
      <c r="T2702">
        <v>3</v>
      </c>
      <c r="U2702">
        <v>0</v>
      </c>
      <c r="V2702">
        <v>0</v>
      </c>
      <c r="W2702">
        <v>0</v>
      </c>
      <c r="X2702">
        <v>59.158113243579756</v>
      </c>
      <c r="Y2702">
        <v>0</v>
      </c>
      <c r="Z2702">
        <v>0</v>
      </c>
      <c r="AA2702">
        <v>0</v>
      </c>
      <c r="AB2702">
        <v>4.1758319564886577</v>
      </c>
      <c r="AC2702">
        <v>0</v>
      </c>
      <c r="AD2702">
        <v>0</v>
      </c>
      <c r="AE2702">
        <v>63.333945200068413</v>
      </c>
    </row>
    <row r="2703" spans="1:31" x14ac:dyDescent="0.25">
      <c r="A2703">
        <v>2137682</v>
      </c>
      <c r="B2703">
        <v>1</v>
      </c>
      <c r="C2703" t="s">
        <v>81</v>
      </c>
      <c r="D2703" t="s">
        <v>123</v>
      </c>
      <c r="E2703" t="s">
        <v>161</v>
      </c>
      <c r="F2703" t="s">
        <v>8027</v>
      </c>
      <c r="G2703" t="s">
        <v>215</v>
      </c>
      <c r="H2703" t="s">
        <v>134</v>
      </c>
      <c r="I2703" t="s">
        <v>135</v>
      </c>
      <c r="J2703" t="s">
        <v>136</v>
      </c>
      <c r="K2703" t="s">
        <v>137</v>
      </c>
      <c r="L2703" t="s">
        <v>8028</v>
      </c>
      <c r="M2703" t="s">
        <v>8029</v>
      </c>
      <c r="N2703">
        <v>4.8513888879999998</v>
      </c>
      <c r="O2703">
        <v>0</v>
      </c>
      <c r="P2703">
        <v>1</v>
      </c>
      <c r="Q2703">
        <v>0</v>
      </c>
      <c r="R2703">
        <v>20</v>
      </c>
      <c r="S2703">
        <v>0</v>
      </c>
      <c r="T2703">
        <v>2</v>
      </c>
      <c r="U2703">
        <v>0</v>
      </c>
      <c r="V2703">
        <v>0</v>
      </c>
      <c r="W2703">
        <v>0</v>
      </c>
      <c r="X2703">
        <v>3.620566147665</v>
      </c>
      <c r="Y2703">
        <v>0</v>
      </c>
      <c r="Z2703">
        <v>18.156058610087111</v>
      </c>
      <c r="AA2703">
        <v>0</v>
      </c>
      <c r="AB2703">
        <v>1.5512439713090833</v>
      </c>
      <c r="AC2703">
        <v>0</v>
      </c>
      <c r="AD2703">
        <v>0</v>
      </c>
      <c r="AE2703">
        <v>23.327868729061194</v>
      </c>
    </row>
    <row r="2704" spans="1:31" x14ac:dyDescent="0.25">
      <c r="A2704">
        <v>2137433</v>
      </c>
      <c r="B2704">
        <v>1</v>
      </c>
      <c r="C2704" t="s">
        <v>81</v>
      </c>
      <c r="D2704" t="s">
        <v>128</v>
      </c>
      <c r="E2704" t="s">
        <v>146</v>
      </c>
      <c r="F2704" t="s">
        <v>8030</v>
      </c>
      <c r="G2704" t="s">
        <v>1254</v>
      </c>
      <c r="H2704" t="s">
        <v>143</v>
      </c>
      <c r="I2704" t="s">
        <v>135</v>
      </c>
      <c r="J2704" t="s">
        <v>136</v>
      </c>
      <c r="K2704" t="s">
        <v>137</v>
      </c>
      <c r="L2704" t="s">
        <v>8031</v>
      </c>
      <c r="M2704" t="s">
        <v>8032</v>
      </c>
      <c r="N2704">
        <v>2.480555555</v>
      </c>
      <c r="O2704">
        <v>0</v>
      </c>
      <c r="P2704">
        <v>432</v>
      </c>
      <c r="Q2704">
        <v>0</v>
      </c>
      <c r="R2704">
        <v>0</v>
      </c>
      <c r="S2704">
        <v>0</v>
      </c>
      <c r="T2704">
        <v>16</v>
      </c>
      <c r="U2704">
        <v>0</v>
      </c>
      <c r="V2704">
        <v>0</v>
      </c>
      <c r="W2704">
        <v>0</v>
      </c>
      <c r="X2704">
        <v>232.98416985729409</v>
      </c>
      <c r="Y2704">
        <v>0</v>
      </c>
      <c r="Z2704">
        <v>0</v>
      </c>
      <c r="AA2704">
        <v>0</v>
      </c>
      <c r="AB2704">
        <v>27.117592204044307</v>
      </c>
      <c r="AC2704">
        <v>0</v>
      </c>
      <c r="AD2704">
        <v>0</v>
      </c>
      <c r="AE2704">
        <v>260.10176206133838</v>
      </c>
    </row>
    <row r="2705" spans="1:31" x14ac:dyDescent="0.25">
      <c r="A2705">
        <v>2137582</v>
      </c>
      <c r="B2705">
        <v>1</v>
      </c>
      <c r="C2705" t="s">
        <v>80</v>
      </c>
      <c r="D2705" t="s">
        <v>106</v>
      </c>
      <c r="E2705" t="s">
        <v>140</v>
      </c>
      <c r="F2705" t="s">
        <v>8033</v>
      </c>
      <c r="G2705" t="s">
        <v>226</v>
      </c>
      <c r="H2705" t="s">
        <v>143</v>
      </c>
      <c r="I2705" t="s">
        <v>135</v>
      </c>
      <c r="J2705" t="s">
        <v>136</v>
      </c>
      <c r="K2705" t="s">
        <v>137</v>
      </c>
      <c r="L2705" t="s">
        <v>8034</v>
      </c>
      <c r="M2705" t="s">
        <v>8035</v>
      </c>
      <c r="N2705">
        <v>0.54916666599999997</v>
      </c>
      <c r="O2705">
        <v>1</v>
      </c>
      <c r="P2705">
        <v>0</v>
      </c>
      <c r="Q2705">
        <v>20</v>
      </c>
      <c r="R2705">
        <v>219</v>
      </c>
      <c r="S2705">
        <v>5</v>
      </c>
      <c r="T2705">
        <v>44</v>
      </c>
      <c r="U2705">
        <v>0</v>
      </c>
      <c r="V2705">
        <v>0</v>
      </c>
      <c r="W2705">
        <v>0.27988419314275004</v>
      </c>
      <c r="X2705">
        <v>0</v>
      </c>
      <c r="Y2705">
        <v>8.8203116734329665</v>
      </c>
      <c r="Z2705">
        <v>195.31828390134393</v>
      </c>
      <c r="AA2705">
        <v>7.1393135824647747</v>
      </c>
      <c r="AB2705">
        <v>11.530659250221683</v>
      </c>
      <c r="AC2705">
        <v>0</v>
      </c>
      <c r="AD2705">
        <v>0</v>
      </c>
      <c r="AE2705">
        <v>223.0884526006061</v>
      </c>
    </row>
    <row r="2706" spans="1:31" x14ac:dyDescent="0.25">
      <c r="A2706">
        <v>2137562</v>
      </c>
      <c r="B2706">
        <v>1</v>
      </c>
      <c r="C2706" t="s">
        <v>80</v>
      </c>
      <c r="D2706" t="s">
        <v>103</v>
      </c>
      <c r="E2706" t="s">
        <v>131</v>
      </c>
      <c r="F2706" t="s">
        <v>8036</v>
      </c>
      <c r="G2706" t="s">
        <v>152</v>
      </c>
      <c r="H2706" t="s">
        <v>134</v>
      </c>
      <c r="I2706" t="s">
        <v>135</v>
      </c>
      <c r="J2706" t="s">
        <v>136</v>
      </c>
      <c r="K2706" t="s">
        <v>137</v>
      </c>
      <c r="L2706" t="s">
        <v>8037</v>
      </c>
      <c r="M2706" t="s">
        <v>8038</v>
      </c>
      <c r="N2706">
        <v>1.2741666659999999</v>
      </c>
      <c r="O2706">
        <v>0</v>
      </c>
      <c r="P2706">
        <v>4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1.2051826003255501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1.2051826003255501</v>
      </c>
    </row>
    <row r="2707" spans="1:31" x14ac:dyDescent="0.25">
      <c r="A2707">
        <v>2137539</v>
      </c>
      <c r="B2707">
        <v>1</v>
      </c>
      <c r="C2707" t="s">
        <v>80</v>
      </c>
      <c r="D2707" t="s">
        <v>110</v>
      </c>
      <c r="E2707" t="s">
        <v>224</v>
      </c>
      <c r="F2707" t="s">
        <v>8039</v>
      </c>
      <c r="G2707" t="s">
        <v>226</v>
      </c>
      <c r="H2707" t="s">
        <v>143</v>
      </c>
      <c r="I2707" t="s">
        <v>135</v>
      </c>
      <c r="J2707" t="s">
        <v>136</v>
      </c>
      <c r="K2707" t="s">
        <v>137</v>
      </c>
      <c r="L2707" t="s">
        <v>8040</v>
      </c>
      <c r="M2707" t="s">
        <v>8041</v>
      </c>
      <c r="N2707">
        <v>7.1682222000000004E-2</v>
      </c>
      <c r="O2707">
        <v>0</v>
      </c>
      <c r="P2707">
        <v>6338</v>
      </c>
      <c r="Q2707">
        <v>0</v>
      </c>
      <c r="R2707">
        <v>0</v>
      </c>
      <c r="S2707">
        <v>0</v>
      </c>
      <c r="T2707">
        <v>525</v>
      </c>
      <c r="U2707">
        <v>0</v>
      </c>
      <c r="V2707">
        <v>0</v>
      </c>
      <c r="W2707">
        <v>0</v>
      </c>
      <c r="X2707">
        <v>86.001439417130811</v>
      </c>
      <c r="Y2707">
        <v>0</v>
      </c>
      <c r="Z2707">
        <v>0</v>
      </c>
      <c r="AA2707">
        <v>0</v>
      </c>
      <c r="AB2707">
        <v>19.668484604443975</v>
      </c>
      <c r="AC2707">
        <v>0</v>
      </c>
      <c r="AD2707">
        <v>0</v>
      </c>
      <c r="AE2707">
        <v>105.66992402157479</v>
      </c>
    </row>
    <row r="2708" spans="1:31" x14ac:dyDescent="0.25">
      <c r="A2708">
        <v>2137393</v>
      </c>
      <c r="B2708">
        <v>1</v>
      </c>
      <c r="C2708" t="s">
        <v>81</v>
      </c>
      <c r="D2708" t="s">
        <v>120</v>
      </c>
      <c r="E2708" t="s">
        <v>140</v>
      </c>
      <c r="F2708" t="s">
        <v>8042</v>
      </c>
      <c r="G2708" t="s">
        <v>142</v>
      </c>
      <c r="H2708" t="s">
        <v>143</v>
      </c>
      <c r="I2708" t="s">
        <v>135</v>
      </c>
      <c r="J2708" t="s">
        <v>136</v>
      </c>
      <c r="K2708" t="s">
        <v>137</v>
      </c>
      <c r="L2708" t="s">
        <v>8043</v>
      </c>
      <c r="M2708" t="s">
        <v>8044</v>
      </c>
      <c r="N2708">
        <v>0.86027777699999997</v>
      </c>
      <c r="O2708">
        <v>3</v>
      </c>
      <c r="P2708">
        <v>348</v>
      </c>
      <c r="Q2708">
        <v>207</v>
      </c>
      <c r="R2708">
        <v>66</v>
      </c>
      <c r="S2708">
        <v>16</v>
      </c>
      <c r="T2708">
        <v>40</v>
      </c>
      <c r="U2708">
        <v>5</v>
      </c>
      <c r="V2708">
        <v>0</v>
      </c>
      <c r="W2708">
        <v>21.902155791622334</v>
      </c>
      <c r="X2708">
        <v>55.655440896052198</v>
      </c>
      <c r="Y2708">
        <v>611.37427518701259</v>
      </c>
      <c r="Z2708">
        <v>42.552569286159162</v>
      </c>
      <c r="AA2708">
        <v>209.51501964764361</v>
      </c>
      <c r="AB2708">
        <v>7.8190556964888742</v>
      </c>
      <c r="AC2708">
        <v>453.70856912401729</v>
      </c>
      <c r="AD2708">
        <v>0</v>
      </c>
      <c r="AE2708">
        <v>1402.527085628996</v>
      </c>
    </row>
    <row r="2709" spans="1:31" x14ac:dyDescent="0.25">
      <c r="A2709">
        <v>2137370</v>
      </c>
      <c r="B2709">
        <v>1</v>
      </c>
      <c r="C2709" t="s">
        <v>80</v>
      </c>
      <c r="D2709" t="s">
        <v>93</v>
      </c>
      <c r="E2709" t="s">
        <v>174</v>
      </c>
      <c r="F2709" t="s">
        <v>8045</v>
      </c>
      <c r="G2709" t="s">
        <v>187</v>
      </c>
      <c r="H2709" t="s">
        <v>134</v>
      </c>
      <c r="I2709" t="s">
        <v>135</v>
      </c>
      <c r="J2709" t="s">
        <v>136</v>
      </c>
      <c r="K2709" t="s">
        <v>137</v>
      </c>
      <c r="L2709" t="s">
        <v>8046</v>
      </c>
      <c r="M2709" t="s">
        <v>8047</v>
      </c>
      <c r="N2709">
        <v>1.596666666</v>
      </c>
      <c r="O2709">
        <v>0</v>
      </c>
      <c r="P2709">
        <v>8</v>
      </c>
      <c r="Q2709">
        <v>0</v>
      </c>
      <c r="R2709">
        <v>5</v>
      </c>
      <c r="S2709">
        <v>0</v>
      </c>
      <c r="T2709">
        <v>4</v>
      </c>
      <c r="U2709">
        <v>0</v>
      </c>
      <c r="V2709">
        <v>0</v>
      </c>
      <c r="W2709">
        <v>0</v>
      </c>
      <c r="X2709">
        <v>1.6894422012388333</v>
      </c>
      <c r="Y2709">
        <v>0</v>
      </c>
      <c r="Z2709">
        <v>13.5491001788224</v>
      </c>
      <c r="AA2709">
        <v>0</v>
      </c>
      <c r="AB2709">
        <v>7.8658865322399993</v>
      </c>
      <c r="AC2709">
        <v>0</v>
      </c>
      <c r="AD2709">
        <v>0</v>
      </c>
      <c r="AE2709">
        <v>23.104428912301231</v>
      </c>
    </row>
    <row r="2710" spans="1:31" x14ac:dyDescent="0.25">
      <c r="A2710">
        <v>2137347</v>
      </c>
      <c r="B2710">
        <v>1</v>
      </c>
      <c r="C2710" t="s">
        <v>80</v>
      </c>
      <c r="D2710" t="s">
        <v>111</v>
      </c>
      <c r="E2710" t="s">
        <v>161</v>
      </c>
      <c r="F2710" t="s">
        <v>8048</v>
      </c>
      <c r="G2710" t="s">
        <v>538</v>
      </c>
      <c r="H2710" t="s">
        <v>134</v>
      </c>
      <c r="I2710" t="s">
        <v>135</v>
      </c>
      <c r="J2710" t="s">
        <v>136</v>
      </c>
      <c r="K2710" t="s">
        <v>236</v>
      </c>
      <c r="L2710" t="s">
        <v>8049</v>
      </c>
      <c r="M2710" t="s">
        <v>8050</v>
      </c>
      <c r="N2710">
        <v>6.7969444440000002</v>
      </c>
      <c r="O2710">
        <v>0</v>
      </c>
      <c r="P2710">
        <v>742</v>
      </c>
      <c r="Q2710">
        <v>0</v>
      </c>
      <c r="R2710">
        <v>0</v>
      </c>
      <c r="S2710">
        <v>0</v>
      </c>
      <c r="T2710">
        <v>36</v>
      </c>
      <c r="U2710">
        <v>0</v>
      </c>
      <c r="V2710">
        <v>0</v>
      </c>
      <c r="W2710">
        <v>0</v>
      </c>
      <c r="X2710">
        <v>1401.1735041412769</v>
      </c>
      <c r="Y2710">
        <v>0</v>
      </c>
      <c r="Z2710">
        <v>0</v>
      </c>
      <c r="AA2710">
        <v>0</v>
      </c>
      <c r="AB2710">
        <v>233.26496007233936</v>
      </c>
      <c r="AC2710">
        <v>0</v>
      </c>
      <c r="AD2710">
        <v>0</v>
      </c>
      <c r="AE2710">
        <v>1634.4384642136163</v>
      </c>
    </row>
    <row r="2711" spans="1:31" x14ac:dyDescent="0.25">
      <c r="A2711">
        <v>2137556</v>
      </c>
      <c r="B2711">
        <v>1</v>
      </c>
      <c r="C2711" t="s">
        <v>80</v>
      </c>
      <c r="D2711" t="s">
        <v>82</v>
      </c>
      <c r="E2711" t="s">
        <v>161</v>
      </c>
      <c r="F2711" t="s">
        <v>8051</v>
      </c>
      <c r="G2711" t="s">
        <v>171</v>
      </c>
      <c r="H2711" t="s">
        <v>134</v>
      </c>
      <c r="I2711" t="s">
        <v>135</v>
      </c>
      <c r="J2711" t="s">
        <v>136</v>
      </c>
      <c r="K2711" t="s">
        <v>137</v>
      </c>
      <c r="L2711" t="s">
        <v>8052</v>
      </c>
      <c r="M2711" t="s">
        <v>8053</v>
      </c>
      <c r="N2711">
        <v>2.2222222220000001</v>
      </c>
      <c r="O2711">
        <v>0</v>
      </c>
      <c r="P2711">
        <v>1121</v>
      </c>
      <c r="Q2711">
        <v>0</v>
      </c>
      <c r="R2711">
        <v>0</v>
      </c>
      <c r="S2711">
        <v>0</v>
      </c>
      <c r="T2711">
        <v>83</v>
      </c>
      <c r="U2711">
        <v>0</v>
      </c>
      <c r="V2711">
        <v>0</v>
      </c>
      <c r="W2711">
        <v>0</v>
      </c>
      <c r="X2711">
        <v>843.19921164364439</v>
      </c>
      <c r="Y2711">
        <v>0</v>
      </c>
      <c r="Z2711">
        <v>0</v>
      </c>
      <c r="AA2711">
        <v>0</v>
      </c>
      <c r="AB2711">
        <v>68.534725376303797</v>
      </c>
      <c r="AC2711">
        <v>0</v>
      </c>
      <c r="AD2711">
        <v>0</v>
      </c>
      <c r="AE2711">
        <v>911.73393701994814</v>
      </c>
    </row>
    <row r="2712" spans="1:31" x14ac:dyDescent="0.25">
      <c r="A2712">
        <v>2137353</v>
      </c>
      <c r="B2712">
        <v>1</v>
      </c>
      <c r="C2712" t="s">
        <v>80</v>
      </c>
      <c r="D2712" t="s">
        <v>83</v>
      </c>
      <c r="E2712" t="s">
        <v>174</v>
      </c>
      <c r="F2712" t="s">
        <v>8054</v>
      </c>
      <c r="G2712" t="s">
        <v>300</v>
      </c>
      <c r="H2712" t="s">
        <v>134</v>
      </c>
      <c r="I2712" t="s">
        <v>135</v>
      </c>
      <c r="J2712" t="s">
        <v>3</v>
      </c>
      <c r="K2712" t="s">
        <v>137</v>
      </c>
      <c r="L2712" t="s">
        <v>8055</v>
      </c>
      <c r="M2712" t="s">
        <v>8056</v>
      </c>
      <c r="N2712">
        <v>1.761666666</v>
      </c>
      <c r="O2712">
        <v>0</v>
      </c>
      <c r="P2712">
        <v>114</v>
      </c>
      <c r="Q2712">
        <v>0</v>
      </c>
      <c r="R2712">
        <v>0</v>
      </c>
      <c r="S2712">
        <v>0</v>
      </c>
      <c r="T2712">
        <v>8</v>
      </c>
      <c r="U2712">
        <v>0</v>
      </c>
      <c r="V2712">
        <v>0</v>
      </c>
      <c r="W2712">
        <v>0</v>
      </c>
      <c r="X2712">
        <v>62.390986674025939</v>
      </c>
      <c r="Y2712">
        <v>0</v>
      </c>
      <c r="Z2712">
        <v>0</v>
      </c>
      <c r="AA2712">
        <v>0</v>
      </c>
      <c r="AB2712">
        <v>8.7632680941667989</v>
      </c>
      <c r="AC2712">
        <v>0</v>
      </c>
      <c r="AD2712">
        <v>0</v>
      </c>
      <c r="AE2712">
        <v>71.154254768192743</v>
      </c>
    </row>
    <row r="2713" spans="1:31" x14ac:dyDescent="0.25">
      <c r="A2713">
        <v>2137416</v>
      </c>
      <c r="B2713">
        <v>1</v>
      </c>
      <c r="C2713" t="s">
        <v>81</v>
      </c>
      <c r="D2713" t="s">
        <v>117</v>
      </c>
      <c r="E2713" t="s">
        <v>174</v>
      </c>
      <c r="F2713" t="s">
        <v>8057</v>
      </c>
      <c r="G2713" t="s">
        <v>187</v>
      </c>
      <c r="H2713" t="s">
        <v>134</v>
      </c>
      <c r="I2713" t="s">
        <v>135</v>
      </c>
      <c r="J2713" t="s">
        <v>136</v>
      </c>
      <c r="K2713" t="s">
        <v>137</v>
      </c>
      <c r="L2713" t="s">
        <v>8058</v>
      </c>
      <c r="M2713" t="s">
        <v>8059</v>
      </c>
      <c r="N2713">
        <v>3.5816666659999998</v>
      </c>
      <c r="O2713">
        <v>0</v>
      </c>
      <c r="P2713">
        <v>11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4.8178752490836176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4.8178752490836176</v>
      </c>
    </row>
    <row r="2714" spans="1:31" x14ac:dyDescent="0.25">
      <c r="A2714">
        <v>2137662</v>
      </c>
      <c r="B2714">
        <v>1</v>
      </c>
      <c r="C2714" t="s">
        <v>81</v>
      </c>
      <c r="D2714" t="s">
        <v>128</v>
      </c>
      <c r="E2714" t="s">
        <v>140</v>
      </c>
      <c r="F2714" t="s">
        <v>3665</v>
      </c>
      <c r="G2714" t="s">
        <v>142</v>
      </c>
      <c r="H2714" t="s">
        <v>143</v>
      </c>
      <c r="I2714" t="s">
        <v>135</v>
      </c>
      <c r="J2714" t="s">
        <v>136</v>
      </c>
      <c r="K2714" t="s">
        <v>137</v>
      </c>
      <c r="L2714" t="s">
        <v>8060</v>
      </c>
      <c r="M2714" t="s">
        <v>8061</v>
      </c>
      <c r="N2714">
        <v>2.0380555550000001</v>
      </c>
      <c r="O2714">
        <v>0</v>
      </c>
      <c r="P2714">
        <v>0</v>
      </c>
      <c r="Q2714">
        <v>10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7.1730444738210002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7.1730444738210002</v>
      </c>
    </row>
    <row r="2715" spans="1:31" x14ac:dyDescent="0.25">
      <c r="A2715">
        <v>2137702</v>
      </c>
      <c r="B2715">
        <v>1</v>
      </c>
      <c r="C2715" t="s">
        <v>81</v>
      </c>
      <c r="D2715" t="s">
        <v>116</v>
      </c>
      <c r="E2715" t="s">
        <v>131</v>
      </c>
      <c r="F2715" t="s">
        <v>8062</v>
      </c>
      <c r="G2715" t="s">
        <v>152</v>
      </c>
      <c r="H2715" t="s">
        <v>134</v>
      </c>
      <c r="I2715" t="s">
        <v>135</v>
      </c>
      <c r="J2715" t="s">
        <v>136</v>
      </c>
      <c r="K2715" t="s">
        <v>137</v>
      </c>
      <c r="L2715" t="s">
        <v>8063</v>
      </c>
      <c r="M2715" t="s">
        <v>8064</v>
      </c>
      <c r="N2715">
        <v>1.6872222219999999</v>
      </c>
      <c r="O2715">
        <v>0</v>
      </c>
      <c r="P2715">
        <v>1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0.21933425812580001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0.21933425812580001</v>
      </c>
    </row>
    <row r="2716" spans="1:31" x14ac:dyDescent="0.25">
      <c r="A2716">
        <v>2137410</v>
      </c>
      <c r="B2716">
        <v>1</v>
      </c>
      <c r="C2716" t="s">
        <v>80</v>
      </c>
      <c r="D2716" t="s">
        <v>92</v>
      </c>
      <c r="E2716" t="s">
        <v>174</v>
      </c>
      <c r="F2716" t="s">
        <v>8065</v>
      </c>
      <c r="G2716" t="s">
        <v>384</v>
      </c>
      <c r="H2716" t="s">
        <v>134</v>
      </c>
      <c r="I2716" t="s">
        <v>135</v>
      </c>
      <c r="J2716" t="s">
        <v>136</v>
      </c>
      <c r="K2716" t="s">
        <v>137</v>
      </c>
      <c r="L2716" t="s">
        <v>8066</v>
      </c>
      <c r="M2716" t="s">
        <v>8067</v>
      </c>
      <c r="N2716">
        <v>2.3083333330000002</v>
      </c>
      <c r="O2716">
        <v>0</v>
      </c>
      <c r="P2716">
        <v>21</v>
      </c>
      <c r="Q2716">
        <v>0</v>
      </c>
      <c r="R2716">
        <v>2</v>
      </c>
      <c r="S2716">
        <v>0</v>
      </c>
      <c r="T2716">
        <v>4</v>
      </c>
      <c r="U2716">
        <v>0</v>
      </c>
      <c r="V2716">
        <v>0</v>
      </c>
      <c r="W2716">
        <v>0</v>
      </c>
      <c r="X2716">
        <v>23.768129538288676</v>
      </c>
      <c r="Y2716">
        <v>0</v>
      </c>
      <c r="Z2716">
        <v>0.271760012953425</v>
      </c>
      <c r="AA2716">
        <v>0</v>
      </c>
      <c r="AB2716">
        <v>8.814946653197083</v>
      </c>
      <c r="AC2716">
        <v>0</v>
      </c>
      <c r="AD2716">
        <v>0</v>
      </c>
      <c r="AE2716">
        <v>32.854836204439181</v>
      </c>
    </row>
    <row r="2717" spans="1:31" x14ac:dyDescent="0.25">
      <c r="A2717">
        <v>2137456</v>
      </c>
      <c r="B2717">
        <v>1</v>
      </c>
      <c r="C2717" t="s">
        <v>80</v>
      </c>
      <c r="D2717" t="s">
        <v>96</v>
      </c>
      <c r="E2717" t="s">
        <v>206</v>
      </c>
      <c r="F2717" t="s">
        <v>8068</v>
      </c>
      <c r="G2717" t="s">
        <v>458</v>
      </c>
      <c r="H2717" t="s">
        <v>134</v>
      </c>
      <c r="I2717" t="s">
        <v>135</v>
      </c>
      <c r="J2717" t="s">
        <v>136</v>
      </c>
      <c r="K2717" t="s">
        <v>137</v>
      </c>
      <c r="L2717" t="s">
        <v>8069</v>
      </c>
      <c r="M2717" t="s">
        <v>8070</v>
      </c>
      <c r="N2717">
        <v>3.2438888879999999</v>
      </c>
      <c r="O2717">
        <v>0</v>
      </c>
      <c r="P2717">
        <v>25</v>
      </c>
      <c r="Q2717">
        <v>0</v>
      </c>
      <c r="R2717">
        <v>0</v>
      </c>
      <c r="S2717">
        <v>0</v>
      </c>
      <c r="T2717">
        <v>18</v>
      </c>
      <c r="U2717">
        <v>0</v>
      </c>
      <c r="V2717">
        <v>0</v>
      </c>
      <c r="W2717">
        <v>0</v>
      </c>
      <c r="X2717">
        <v>14.209640476975361</v>
      </c>
      <c r="Y2717">
        <v>0</v>
      </c>
      <c r="Z2717">
        <v>0</v>
      </c>
      <c r="AA2717">
        <v>0</v>
      </c>
      <c r="AB2717">
        <v>142.67410574263931</v>
      </c>
      <c r="AC2717">
        <v>0</v>
      </c>
      <c r="AD2717">
        <v>0</v>
      </c>
      <c r="AE2717">
        <v>156.88374621961466</v>
      </c>
    </row>
    <row r="2718" spans="1:31" x14ac:dyDescent="0.25">
      <c r="A2718">
        <v>2137599</v>
      </c>
      <c r="B2718">
        <v>1</v>
      </c>
      <c r="C2718" t="s">
        <v>80</v>
      </c>
      <c r="D2718" t="s">
        <v>111</v>
      </c>
      <c r="E2718" t="s">
        <v>146</v>
      </c>
      <c r="F2718" t="s">
        <v>8071</v>
      </c>
      <c r="G2718" t="s">
        <v>300</v>
      </c>
      <c r="H2718" t="s">
        <v>143</v>
      </c>
      <c r="I2718" t="s">
        <v>135</v>
      </c>
      <c r="J2718" t="s">
        <v>3</v>
      </c>
      <c r="K2718" t="s">
        <v>137</v>
      </c>
      <c r="L2718" t="s">
        <v>8072</v>
      </c>
      <c r="M2718" t="s">
        <v>8073</v>
      </c>
      <c r="N2718">
        <v>0.35722222199999998</v>
      </c>
      <c r="O2718">
        <v>0</v>
      </c>
      <c r="P2718">
        <v>659</v>
      </c>
      <c r="Q2718">
        <v>0</v>
      </c>
      <c r="R2718">
        <v>0</v>
      </c>
      <c r="S2718">
        <v>0</v>
      </c>
      <c r="T2718">
        <v>102</v>
      </c>
      <c r="U2718">
        <v>0</v>
      </c>
      <c r="V2718">
        <v>0</v>
      </c>
      <c r="W2718">
        <v>0</v>
      </c>
      <c r="X2718">
        <v>70.411324671668893</v>
      </c>
      <c r="Y2718">
        <v>0</v>
      </c>
      <c r="Z2718">
        <v>0</v>
      </c>
      <c r="AA2718">
        <v>0</v>
      </c>
      <c r="AB2718">
        <v>33.564201191652742</v>
      </c>
      <c r="AC2718">
        <v>0</v>
      </c>
      <c r="AD2718">
        <v>0</v>
      </c>
      <c r="AE2718">
        <v>103.97552586332164</v>
      </c>
    </row>
    <row r="2719" spans="1:31" x14ac:dyDescent="0.25">
      <c r="A2719">
        <v>2137430</v>
      </c>
      <c r="B2719">
        <v>1</v>
      </c>
      <c r="C2719" t="s">
        <v>80</v>
      </c>
      <c r="D2719" t="s">
        <v>103</v>
      </c>
      <c r="E2719" t="s">
        <v>131</v>
      </c>
      <c r="F2719" t="s">
        <v>8074</v>
      </c>
      <c r="G2719" t="s">
        <v>300</v>
      </c>
      <c r="H2719" t="s">
        <v>134</v>
      </c>
      <c r="I2719" t="s">
        <v>135</v>
      </c>
      <c r="J2719" t="s">
        <v>3</v>
      </c>
      <c r="K2719" t="s">
        <v>137</v>
      </c>
      <c r="L2719" t="s">
        <v>8075</v>
      </c>
      <c r="M2719" t="s">
        <v>8076</v>
      </c>
      <c r="N2719">
        <v>2.759166666</v>
      </c>
      <c r="O2719">
        <v>0</v>
      </c>
      <c r="P2719">
        <v>12</v>
      </c>
      <c r="Q2719">
        <v>0</v>
      </c>
      <c r="R2719">
        <v>0</v>
      </c>
      <c r="S2719">
        <v>0</v>
      </c>
      <c r="T2719">
        <v>1</v>
      </c>
      <c r="U2719">
        <v>0</v>
      </c>
      <c r="V2719">
        <v>0</v>
      </c>
      <c r="W2719">
        <v>0</v>
      </c>
      <c r="X2719">
        <v>10.534103246471759</v>
      </c>
      <c r="Y2719">
        <v>0</v>
      </c>
      <c r="Z2719">
        <v>0</v>
      </c>
      <c r="AA2719">
        <v>0</v>
      </c>
      <c r="AB2719">
        <v>7.2772058425000005E-3</v>
      </c>
      <c r="AC2719">
        <v>0</v>
      </c>
      <c r="AD2719">
        <v>0</v>
      </c>
      <c r="AE2719">
        <v>10.541380452314259</v>
      </c>
    </row>
    <row r="2720" spans="1:31" x14ac:dyDescent="0.25">
      <c r="A2720">
        <v>2137642</v>
      </c>
      <c r="B2720">
        <v>1</v>
      </c>
      <c r="C2720" t="s">
        <v>80</v>
      </c>
      <c r="D2720" t="s">
        <v>106</v>
      </c>
      <c r="E2720" t="s">
        <v>174</v>
      </c>
      <c r="F2720" t="s">
        <v>7953</v>
      </c>
      <c r="G2720" t="s">
        <v>187</v>
      </c>
      <c r="H2720" t="s">
        <v>134</v>
      </c>
      <c r="I2720" t="s">
        <v>135</v>
      </c>
      <c r="J2720" t="s">
        <v>136</v>
      </c>
      <c r="K2720" t="s">
        <v>137</v>
      </c>
      <c r="L2720" t="s">
        <v>8077</v>
      </c>
      <c r="M2720" t="s">
        <v>8078</v>
      </c>
      <c r="N2720">
        <v>0.53138888799999995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2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0.32244806990300007</v>
      </c>
      <c r="AC2720">
        <v>0</v>
      </c>
      <c r="AD2720">
        <v>0</v>
      </c>
      <c r="AE2720">
        <v>0.32244806990300007</v>
      </c>
    </row>
    <row r="2721" spans="1:31" x14ac:dyDescent="0.25">
      <c r="A2721">
        <v>2137473</v>
      </c>
      <c r="B2721">
        <v>1</v>
      </c>
      <c r="C2721" t="s">
        <v>81</v>
      </c>
      <c r="D2721" t="s">
        <v>118</v>
      </c>
      <c r="E2721" t="s">
        <v>146</v>
      </c>
      <c r="F2721" t="s">
        <v>8079</v>
      </c>
      <c r="G2721" t="s">
        <v>142</v>
      </c>
      <c r="H2721" t="s">
        <v>143</v>
      </c>
      <c r="I2721" t="s">
        <v>135</v>
      </c>
      <c r="J2721" t="s">
        <v>136</v>
      </c>
      <c r="K2721" t="s">
        <v>137</v>
      </c>
      <c r="L2721" t="s">
        <v>8080</v>
      </c>
      <c r="M2721" t="s">
        <v>7881</v>
      </c>
      <c r="N2721">
        <v>0.91555555499999997</v>
      </c>
      <c r="O2721">
        <v>0</v>
      </c>
      <c r="P2721">
        <v>0</v>
      </c>
      <c r="Q2721">
        <v>0</v>
      </c>
      <c r="R2721">
        <v>0</v>
      </c>
      <c r="S2721">
        <v>1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44.465233136716797</v>
      </c>
      <c r="AB2721">
        <v>0</v>
      </c>
      <c r="AC2721">
        <v>0</v>
      </c>
      <c r="AD2721">
        <v>0</v>
      </c>
      <c r="AE2721">
        <v>44.465233136716797</v>
      </c>
    </row>
    <row r="2722" spans="1:31" x14ac:dyDescent="0.25">
      <c r="A2722">
        <v>2137722</v>
      </c>
      <c r="B2722">
        <v>1</v>
      </c>
      <c r="C2722" t="s">
        <v>80</v>
      </c>
      <c r="D2722" t="s">
        <v>94</v>
      </c>
      <c r="E2722" t="s">
        <v>161</v>
      </c>
      <c r="F2722" t="s">
        <v>8081</v>
      </c>
      <c r="G2722" t="s">
        <v>215</v>
      </c>
      <c r="H2722" t="s">
        <v>134</v>
      </c>
      <c r="I2722" t="s">
        <v>135</v>
      </c>
      <c r="J2722" t="s">
        <v>136</v>
      </c>
      <c r="K2722" t="s">
        <v>137</v>
      </c>
      <c r="L2722" t="s">
        <v>8082</v>
      </c>
      <c r="M2722" t="s">
        <v>8083</v>
      </c>
      <c r="N2722">
        <v>0.83194444400000001</v>
      </c>
      <c r="O2722">
        <v>0</v>
      </c>
      <c r="P2722">
        <v>0</v>
      </c>
      <c r="Q2722">
        <v>0</v>
      </c>
      <c r="R2722">
        <v>9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1.08713113575195</v>
      </c>
      <c r="AA2722">
        <v>0</v>
      </c>
      <c r="AB2722">
        <v>0</v>
      </c>
      <c r="AC2722">
        <v>0</v>
      </c>
      <c r="AD2722">
        <v>0</v>
      </c>
      <c r="AE2722">
        <v>1.08713113575195</v>
      </c>
    </row>
    <row r="2723" spans="1:31" x14ac:dyDescent="0.25">
      <c r="A2723">
        <v>2137579</v>
      </c>
      <c r="B2723">
        <v>1</v>
      </c>
      <c r="C2723" t="s">
        <v>81</v>
      </c>
      <c r="D2723" t="s">
        <v>113</v>
      </c>
      <c r="E2723" t="s">
        <v>196</v>
      </c>
      <c r="F2723" t="s">
        <v>8084</v>
      </c>
      <c r="G2723" t="s">
        <v>142</v>
      </c>
      <c r="H2723" t="s">
        <v>143</v>
      </c>
      <c r="I2723" t="s">
        <v>148</v>
      </c>
      <c r="J2723" t="s">
        <v>136</v>
      </c>
      <c r="K2723" t="s">
        <v>137</v>
      </c>
      <c r="L2723" t="s">
        <v>8085</v>
      </c>
      <c r="M2723" t="s">
        <v>8086</v>
      </c>
      <c r="N2723">
        <v>8.3333330000000001E-3</v>
      </c>
      <c r="O2723">
        <v>0</v>
      </c>
      <c r="P2723">
        <v>311</v>
      </c>
      <c r="Q2723">
        <v>18</v>
      </c>
      <c r="R2723">
        <v>2</v>
      </c>
      <c r="S2723">
        <v>6</v>
      </c>
      <c r="T2723">
        <v>6</v>
      </c>
      <c r="U2723">
        <v>2</v>
      </c>
      <c r="V2723">
        <v>0</v>
      </c>
      <c r="W2723">
        <v>0</v>
      </c>
      <c r="X2723">
        <v>0.47796499879199977</v>
      </c>
      <c r="Y2723">
        <v>0.1887830957155</v>
      </c>
      <c r="Z2723">
        <v>7.8965902125000004E-3</v>
      </c>
      <c r="AA2723">
        <v>0.74102846030058345</v>
      </c>
      <c r="AB2723">
        <v>1.539581938E-2</v>
      </c>
      <c r="AC2723">
        <v>0.26615495018700003</v>
      </c>
      <c r="AD2723">
        <v>0</v>
      </c>
      <c r="AE2723">
        <v>1.6972239145875829</v>
      </c>
    </row>
    <row r="2724" spans="1:31" x14ac:dyDescent="0.25">
      <c r="A2724">
        <v>2137330</v>
      </c>
      <c r="B2724">
        <v>1</v>
      </c>
      <c r="C2724" t="s">
        <v>80</v>
      </c>
      <c r="D2724" t="s">
        <v>106</v>
      </c>
      <c r="E2724" t="s">
        <v>174</v>
      </c>
      <c r="F2724" t="s">
        <v>8087</v>
      </c>
      <c r="G2724" t="s">
        <v>187</v>
      </c>
      <c r="H2724" t="s">
        <v>134</v>
      </c>
      <c r="I2724" t="s">
        <v>135</v>
      </c>
      <c r="J2724" t="s">
        <v>136</v>
      </c>
      <c r="K2724" t="s">
        <v>137</v>
      </c>
      <c r="L2724" t="s">
        <v>8088</v>
      </c>
      <c r="M2724" t="s">
        <v>8089</v>
      </c>
      <c r="N2724">
        <v>2.3525</v>
      </c>
      <c r="O2724">
        <v>0</v>
      </c>
      <c r="P2724">
        <v>10</v>
      </c>
      <c r="Q2724">
        <v>0</v>
      </c>
      <c r="R2724">
        <v>0</v>
      </c>
      <c r="S2724">
        <v>0</v>
      </c>
      <c r="T2724">
        <v>1</v>
      </c>
      <c r="U2724">
        <v>0</v>
      </c>
      <c r="V2724">
        <v>0</v>
      </c>
      <c r="W2724">
        <v>0</v>
      </c>
      <c r="X2724">
        <v>4.9912591580614585</v>
      </c>
      <c r="Y2724">
        <v>0</v>
      </c>
      <c r="Z2724">
        <v>0</v>
      </c>
      <c r="AA2724">
        <v>0</v>
      </c>
      <c r="AB2724">
        <v>2.4642225118017</v>
      </c>
      <c r="AC2724">
        <v>0</v>
      </c>
      <c r="AD2724">
        <v>0</v>
      </c>
      <c r="AE2724">
        <v>7.4554816698631585</v>
      </c>
    </row>
    <row r="2725" spans="1:31" x14ac:dyDescent="0.25">
      <c r="A2725">
        <v>2137751</v>
      </c>
      <c r="B2725">
        <v>1</v>
      </c>
      <c r="C2725" t="s">
        <v>80</v>
      </c>
      <c r="D2725" t="s">
        <v>97</v>
      </c>
      <c r="E2725" t="s">
        <v>224</v>
      </c>
      <c r="F2725" t="s">
        <v>8090</v>
      </c>
      <c r="G2725" t="s">
        <v>142</v>
      </c>
      <c r="H2725" t="s">
        <v>143</v>
      </c>
      <c r="I2725" t="s">
        <v>135</v>
      </c>
      <c r="J2725" t="s">
        <v>136</v>
      </c>
      <c r="K2725" t="s">
        <v>137</v>
      </c>
      <c r="L2725" t="s">
        <v>8091</v>
      </c>
      <c r="M2725" t="s">
        <v>8092</v>
      </c>
      <c r="N2725">
        <v>0.20111111100000001</v>
      </c>
      <c r="O2725">
        <v>31</v>
      </c>
      <c r="P2725">
        <v>20437</v>
      </c>
      <c r="Q2725">
        <v>16</v>
      </c>
      <c r="R2725">
        <v>615</v>
      </c>
      <c r="S2725">
        <v>65</v>
      </c>
      <c r="T2725">
        <v>1538</v>
      </c>
      <c r="U2725">
        <v>4</v>
      </c>
      <c r="V2725">
        <v>8</v>
      </c>
      <c r="W2725">
        <v>89.40785473453316</v>
      </c>
      <c r="X2725">
        <v>1180.5602495092255</v>
      </c>
      <c r="Y2725">
        <v>3.9558805615418784</v>
      </c>
      <c r="Z2725">
        <v>39.795109942035388</v>
      </c>
      <c r="AA2725">
        <v>233.46917213390665</v>
      </c>
      <c r="AB2725">
        <v>258.57465530400845</v>
      </c>
      <c r="AC2725">
        <v>716.80121074085832</v>
      </c>
      <c r="AD2725">
        <v>9.0920177174882486</v>
      </c>
      <c r="AE2725">
        <v>2531.6561506435974</v>
      </c>
    </row>
    <row r="2726" spans="1:31" x14ac:dyDescent="0.25">
      <c r="A2726">
        <v>2137797</v>
      </c>
      <c r="B2726">
        <v>1</v>
      </c>
      <c r="C2726" t="s">
        <v>81</v>
      </c>
      <c r="D2726" t="s">
        <v>128</v>
      </c>
      <c r="E2726" t="s">
        <v>146</v>
      </c>
      <c r="F2726" t="s">
        <v>8093</v>
      </c>
      <c r="G2726" t="s">
        <v>3849</v>
      </c>
      <c r="H2726" t="s">
        <v>143</v>
      </c>
      <c r="I2726" t="s">
        <v>135</v>
      </c>
      <c r="J2726" t="s">
        <v>136</v>
      </c>
      <c r="K2726" t="s">
        <v>137</v>
      </c>
      <c r="L2726" t="s">
        <v>8094</v>
      </c>
      <c r="M2726" t="s">
        <v>8095</v>
      </c>
      <c r="N2726">
        <v>4.4230555550000004</v>
      </c>
      <c r="O2726">
        <v>0</v>
      </c>
      <c r="P2726">
        <v>478</v>
      </c>
      <c r="Q2726">
        <v>0</v>
      </c>
      <c r="R2726">
        <v>10</v>
      </c>
      <c r="S2726">
        <v>0</v>
      </c>
      <c r="T2726">
        <v>35</v>
      </c>
      <c r="U2726">
        <v>0</v>
      </c>
      <c r="V2726">
        <v>0</v>
      </c>
      <c r="W2726">
        <v>0</v>
      </c>
      <c r="X2726">
        <v>354.21012269561652</v>
      </c>
      <c r="Y2726">
        <v>0</v>
      </c>
      <c r="Z2726">
        <v>10.771284661015001</v>
      </c>
      <c r="AA2726">
        <v>0</v>
      </c>
      <c r="AB2726">
        <v>39.5399080357505</v>
      </c>
      <c r="AC2726">
        <v>0</v>
      </c>
      <c r="AD2726">
        <v>0</v>
      </c>
      <c r="AE2726">
        <v>404.52131539238201</v>
      </c>
    </row>
    <row r="2727" spans="1:31" x14ac:dyDescent="0.25">
      <c r="A2727">
        <v>2138129</v>
      </c>
      <c r="B2727">
        <v>1</v>
      </c>
      <c r="C2727" t="s">
        <v>80</v>
      </c>
      <c r="D2727" t="s">
        <v>107</v>
      </c>
      <c r="E2727" t="s">
        <v>174</v>
      </c>
      <c r="F2727" t="s">
        <v>8096</v>
      </c>
      <c r="G2727" t="s">
        <v>2524</v>
      </c>
      <c r="H2727" t="s">
        <v>134</v>
      </c>
      <c r="I2727" t="s">
        <v>135</v>
      </c>
      <c r="J2727" t="s">
        <v>136</v>
      </c>
      <c r="K2727" t="s">
        <v>137</v>
      </c>
      <c r="L2727" t="s">
        <v>8097</v>
      </c>
      <c r="M2727" t="s">
        <v>8098</v>
      </c>
      <c r="N2727">
        <v>2.5225</v>
      </c>
      <c r="O2727">
        <v>0</v>
      </c>
      <c r="P2727">
        <v>22</v>
      </c>
      <c r="Q2727">
        <v>0</v>
      </c>
      <c r="R2727">
        <v>0</v>
      </c>
      <c r="S2727">
        <v>0</v>
      </c>
      <c r="T2727">
        <v>1</v>
      </c>
      <c r="U2727">
        <v>0</v>
      </c>
      <c r="V2727">
        <v>0</v>
      </c>
      <c r="W2727">
        <v>0</v>
      </c>
      <c r="X2727">
        <v>12.721712359591733</v>
      </c>
      <c r="Y2727">
        <v>0</v>
      </c>
      <c r="Z2727">
        <v>0</v>
      </c>
      <c r="AA2727">
        <v>0</v>
      </c>
      <c r="AB2727">
        <v>2.3669096291166671E-3</v>
      </c>
      <c r="AC2727">
        <v>0</v>
      </c>
      <c r="AD2727">
        <v>0</v>
      </c>
      <c r="AE2727">
        <v>12.72407926922085</v>
      </c>
    </row>
    <row r="2728" spans="1:31" x14ac:dyDescent="0.25">
      <c r="A2728">
        <v>2137774</v>
      </c>
      <c r="B2728">
        <v>1</v>
      </c>
      <c r="C2728" t="s">
        <v>80</v>
      </c>
      <c r="D2728" t="s">
        <v>98</v>
      </c>
      <c r="E2728" t="s">
        <v>146</v>
      </c>
      <c r="F2728" t="s">
        <v>8099</v>
      </c>
      <c r="G2728" t="s">
        <v>167</v>
      </c>
      <c r="H2728" t="s">
        <v>143</v>
      </c>
      <c r="I2728" t="s">
        <v>135</v>
      </c>
      <c r="J2728" t="s">
        <v>136</v>
      </c>
      <c r="K2728" t="s">
        <v>137</v>
      </c>
      <c r="L2728" t="s">
        <v>8100</v>
      </c>
      <c r="M2728" t="s">
        <v>8101</v>
      </c>
      <c r="N2728">
        <v>3.7677777770000001</v>
      </c>
      <c r="O2728">
        <v>0</v>
      </c>
      <c r="P2728">
        <v>202</v>
      </c>
      <c r="Q2728">
        <v>0</v>
      </c>
      <c r="R2728">
        <v>129</v>
      </c>
      <c r="S2728">
        <v>0</v>
      </c>
      <c r="T2728">
        <v>126</v>
      </c>
      <c r="U2728">
        <v>0</v>
      </c>
      <c r="V2728">
        <v>0</v>
      </c>
      <c r="W2728">
        <v>0</v>
      </c>
      <c r="X2728">
        <v>81.001166140107216</v>
      </c>
      <c r="Y2728">
        <v>0</v>
      </c>
      <c r="Z2728">
        <v>39.128876123188093</v>
      </c>
      <c r="AA2728">
        <v>0</v>
      </c>
      <c r="AB2728">
        <v>61.875695420606199</v>
      </c>
      <c r="AC2728">
        <v>0</v>
      </c>
      <c r="AD2728">
        <v>0</v>
      </c>
      <c r="AE2728">
        <v>182.00573768390151</v>
      </c>
    </row>
    <row r="2729" spans="1:31" x14ac:dyDescent="0.25">
      <c r="A2729">
        <v>2137920</v>
      </c>
      <c r="B2729">
        <v>1</v>
      </c>
      <c r="C2729" t="s">
        <v>81</v>
      </c>
      <c r="D2729" t="s">
        <v>123</v>
      </c>
      <c r="E2729" t="s">
        <v>140</v>
      </c>
      <c r="F2729" t="s">
        <v>8102</v>
      </c>
      <c r="G2729" t="s">
        <v>235</v>
      </c>
      <c r="H2729" t="s">
        <v>143</v>
      </c>
      <c r="I2729" t="s">
        <v>135</v>
      </c>
      <c r="J2729" t="s">
        <v>136</v>
      </c>
      <c r="K2729" t="s">
        <v>236</v>
      </c>
      <c r="L2729" t="s">
        <v>8103</v>
      </c>
      <c r="M2729" t="s">
        <v>8104</v>
      </c>
      <c r="N2729">
        <v>5.8438888880000004</v>
      </c>
      <c r="O2729">
        <v>0</v>
      </c>
      <c r="P2729">
        <v>1006</v>
      </c>
      <c r="Q2729">
        <v>10</v>
      </c>
      <c r="R2729">
        <v>107</v>
      </c>
      <c r="S2729">
        <v>6</v>
      </c>
      <c r="T2729">
        <v>73</v>
      </c>
      <c r="U2729">
        <v>2</v>
      </c>
      <c r="V2729">
        <v>0</v>
      </c>
      <c r="W2729">
        <v>0</v>
      </c>
      <c r="X2729">
        <v>1012.9998948956288</v>
      </c>
      <c r="Y2729">
        <v>107.18637323595046</v>
      </c>
      <c r="Z2729">
        <v>153.98797426120484</v>
      </c>
      <c r="AA2729">
        <v>139.22256058407126</v>
      </c>
      <c r="AB2729">
        <v>149.04552947216189</v>
      </c>
      <c r="AC2729">
        <v>98.306449537386641</v>
      </c>
      <c r="AD2729">
        <v>0</v>
      </c>
      <c r="AE2729">
        <v>1660.7487819864039</v>
      </c>
    </row>
    <row r="2730" spans="1:31" x14ac:dyDescent="0.25">
      <c r="A2730">
        <v>2137943</v>
      </c>
      <c r="B2730">
        <v>1</v>
      </c>
      <c r="C2730" t="s">
        <v>81</v>
      </c>
      <c r="D2730" t="s">
        <v>128</v>
      </c>
      <c r="E2730" t="s">
        <v>206</v>
      </c>
      <c r="F2730" t="s">
        <v>8105</v>
      </c>
      <c r="G2730" t="s">
        <v>187</v>
      </c>
      <c r="H2730" t="s">
        <v>134</v>
      </c>
      <c r="I2730" t="s">
        <v>135</v>
      </c>
      <c r="J2730" t="s">
        <v>136</v>
      </c>
      <c r="K2730" t="s">
        <v>137</v>
      </c>
      <c r="L2730" t="s">
        <v>8106</v>
      </c>
      <c r="M2730" t="s">
        <v>8107</v>
      </c>
      <c r="N2730">
        <v>8.4944444440000009</v>
      </c>
      <c r="O2730">
        <v>0</v>
      </c>
      <c r="P2730">
        <v>44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70.422842408061371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70.422842408061371</v>
      </c>
    </row>
    <row r="2731" spans="1:31" x14ac:dyDescent="0.25">
      <c r="A2731">
        <v>2137937</v>
      </c>
      <c r="B2731">
        <v>1</v>
      </c>
      <c r="C2731" t="s">
        <v>81</v>
      </c>
      <c r="D2731" t="s">
        <v>128</v>
      </c>
      <c r="E2731" t="s">
        <v>146</v>
      </c>
      <c r="F2731" t="s">
        <v>8108</v>
      </c>
      <c r="G2731" t="s">
        <v>538</v>
      </c>
      <c r="H2731" t="s">
        <v>143</v>
      </c>
      <c r="I2731" t="s">
        <v>135</v>
      </c>
      <c r="J2731" t="s">
        <v>136</v>
      </c>
      <c r="K2731" t="s">
        <v>236</v>
      </c>
      <c r="L2731" t="s">
        <v>8109</v>
      </c>
      <c r="M2731" t="s">
        <v>8110</v>
      </c>
      <c r="N2731">
        <v>2.978275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1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31.107112805188002</v>
      </c>
      <c r="AC2731">
        <v>0</v>
      </c>
      <c r="AD2731">
        <v>0</v>
      </c>
      <c r="AE2731">
        <v>31.107112805188002</v>
      </c>
    </row>
    <row r="2732" spans="1:31" x14ac:dyDescent="0.25">
      <c r="A2732">
        <v>2138089</v>
      </c>
      <c r="B2732">
        <v>1</v>
      </c>
      <c r="C2732" t="s">
        <v>80</v>
      </c>
      <c r="D2732" t="s">
        <v>110</v>
      </c>
      <c r="E2732" t="s">
        <v>131</v>
      </c>
      <c r="F2732" t="s">
        <v>8111</v>
      </c>
      <c r="G2732" t="s">
        <v>133</v>
      </c>
      <c r="H2732" t="s">
        <v>134</v>
      </c>
      <c r="I2732" t="s">
        <v>135</v>
      </c>
      <c r="J2732" t="s">
        <v>136</v>
      </c>
      <c r="K2732" t="s">
        <v>137</v>
      </c>
      <c r="L2732" t="s">
        <v>8112</v>
      </c>
      <c r="M2732" t="s">
        <v>8113</v>
      </c>
      <c r="N2732">
        <v>7.6458333329999997</v>
      </c>
      <c r="O2732">
        <v>0</v>
      </c>
      <c r="P2732">
        <v>34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53.599802601822041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53.599802601822041</v>
      </c>
    </row>
    <row r="2733" spans="1:31" x14ac:dyDescent="0.25">
      <c r="A2733">
        <v>2138043</v>
      </c>
      <c r="B2733">
        <v>1</v>
      </c>
      <c r="C2733" t="s">
        <v>80</v>
      </c>
      <c r="D2733" t="s">
        <v>90</v>
      </c>
      <c r="E2733" t="s">
        <v>131</v>
      </c>
      <c r="F2733" t="s">
        <v>8114</v>
      </c>
      <c r="G2733" t="s">
        <v>152</v>
      </c>
      <c r="H2733" t="s">
        <v>134</v>
      </c>
      <c r="I2733" t="s">
        <v>135</v>
      </c>
      <c r="J2733" t="s">
        <v>136</v>
      </c>
      <c r="K2733" t="s">
        <v>137</v>
      </c>
      <c r="L2733" t="s">
        <v>8115</v>
      </c>
      <c r="M2733" t="s">
        <v>8116</v>
      </c>
      <c r="N2733">
        <v>2.9736111109999999</v>
      </c>
      <c r="O2733">
        <v>0</v>
      </c>
      <c r="P2733">
        <v>1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0.48928930304450002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0.48928930304450002</v>
      </c>
    </row>
    <row r="2734" spans="1:31" x14ac:dyDescent="0.25">
      <c r="A2734">
        <v>2137897</v>
      </c>
      <c r="B2734">
        <v>1</v>
      </c>
      <c r="C2734" t="s">
        <v>80</v>
      </c>
      <c r="D2734" t="s">
        <v>83</v>
      </c>
      <c r="E2734" t="s">
        <v>131</v>
      </c>
      <c r="F2734" t="s">
        <v>8117</v>
      </c>
      <c r="G2734" t="s">
        <v>133</v>
      </c>
      <c r="H2734" t="s">
        <v>134</v>
      </c>
      <c r="I2734" t="s">
        <v>135</v>
      </c>
      <c r="J2734" t="s">
        <v>136</v>
      </c>
      <c r="K2734" t="s">
        <v>137</v>
      </c>
      <c r="L2734" t="s">
        <v>8118</v>
      </c>
      <c r="M2734" t="s">
        <v>8119</v>
      </c>
      <c r="N2734">
        <v>1.3733333329999999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1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2.10233172936905</v>
      </c>
      <c r="AE2734">
        <v>2.10233172936905</v>
      </c>
    </row>
    <row r="2735" spans="1:31" x14ac:dyDescent="0.25">
      <c r="A2735">
        <v>2138146</v>
      </c>
      <c r="B2735">
        <v>1</v>
      </c>
      <c r="C2735" t="s">
        <v>80</v>
      </c>
      <c r="D2735" t="s">
        <v>88</v>
      </c>
      <c r="E2735" t="s">
        <v>131</v>
      </c>
      <c r="F2735" t="s">
        <v>8120</v>
      </c>
      <c r="G2735" t="s">
        <v>231</v>
      </c>
      <c r="H2735" t="s">
        <v>134</v>
      </c>
      <c r="I2735" t="s">
        <v>135</v>
      </c>
      <c r="J2735" t="s">
        <v>136</v>
      </c>
      <c r="K2735" t="s">
        <v>137</v>
      </c>
      <c r="L2735" t="s">
        <v>8121</v>
      </c>
      <c r="M2735" t="s">
        <v>8122</v>
      </c>
      <c r="N2735">
        <v>1.231944444</v>
      </c>
      <c r="O2735">
        <v>0</v>
      </c>
      <c r="P2735">
        <v>4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0.53836331038250007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0.53836331038250007</v>
      </c>
    </row>
    <row r="2736" spans="1:31" x14ac:dyDescent="0.25">
      <c r="A2736">
        <v>2138166</v>
      </c>
      <c r="B2736">
        <v>1</v>
      </c>
      <c r="C2736" t="s">
        <v>80</v>
      </c>
      <c r="D2736" t="s">
        <v>96</v>
      </c>
      <c r="E2736" t="s">
        <v>131</v>
      </c>
      <c r="F2736" t="s">
        <v>8123</v>
      </c>
      <c r="G2736" t="s">
        <v>231</v>
      </c>
      <c r="H2736" t="s">
        <v>134</v>
      </c>
      <c r="I2736" t="s">
        <v>135</v>
      </c>
      <c r="J2736" t="s">
        <v>136</v>
      </c>
      <c r="K2736" t="s">
        <v>137</v>
      </c>
      <c r="L2736" t="s">
        <v>8124</v>
      </c>
      <c r="M2736" t="s">
        <v>8125</v>
      </c>
      <c r="N2736">
        <v>1.9316666659999999</v>
      </c>
      <c r="O2736">
        <v>0</v>
      </c>
      <c r="P2736">
        <v>1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0.1887135202072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0.1887135202072</v>
      </c>
    </row>
    <row r="2737" spans="1:31" x14ac:dyDescent="0.25">
      <c r="A2737">
        <v>2138000</v>
      </c>
      <c r="B2737">
        <v>1</v>
      </c>
      <c r="C2737" t="s">
        <v>81</v>
      </c>
      <c r="D2737" t="s">
        <v>118</v>
      </c>
      <c r="E2737" t="s">
        <v>131</v>
      </c>
      <c r="F2737" t="s">
        <v>8126</v>
      </c>
      <c r="G2737" t="s">
        <v>152</v>
      </c>
      <c r="H2737" t="s">
        <v>134</v>
      </c>
      <c r="I2737" t="s">
        <v>135</v>
      </c>
      <c r="J2737" t="s">
        <v>136</v>
      </c>
      <c r="K2737" t="s">
        <v>137</v>
      </c>
      <c r="L2737" t="s">
        <v>8127</v>
      </c>
      <c r="M2737" t="s">
        <v>8128</v>
      </c>
      <c r="N2737">
        <v>1.960555555</v>
      </c>
      <c r="O2737">
        <v>0</v>
      </c>
      <c r="P2737">
        <v>1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</row>
    <row r="2738" spans="1:31" x14ac:dyDescent="0.25">
      <c r="A2738">
        <v>2137860</v>
      </c>
      <c r="B2738">
        <v>1</v>
      </c>
      <c r="C2738" t="s">
        <v>80</v>
      </c>
      <c r="D2738" t="s">
        <v>83</v>
      </c>
      <c r="E2738" t="s">
        <v>146</v>
      </c>
      <c r="F2738" t="s">
        <v>8129</v>
      </c>
      <c r="G2738" t="s">
        <v>235</v>
      </c>
      <c r="H2738" t="s">
        <v>143</v>
      </c>
      <c r="I2738" t="s">
        <v>135</v>
      </c>
      <c r="J2738" t="s">
        <v>136</v>
      </c>
      <c r="K2738" t="s">
        <v>236</v>
      </c>
      <c r="L2738" t="s">
        <v>8130</v>
      </c>
      <c r="M2738" t="s">
        <v>8131</v>
      </c>
      <c r="N2738">
        <v>7.4836111110000001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81</v>
      </c>
      <c r="U2738">
        <v>0</v>
      </c>
      <c r="V2738">
        <v>4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772.38991731485851</v>
      </c>
      <c r="AC2738">
        <v>0</v>
      </c>
      <c r="AD2738">
        <v>166.63137710060468</v>
      </c>
      <c r="AE2738">
        <v>939.02129441546322</v>
      </c>
    </row>
    <row r="2739" spans="1:31" x14ac:dyDescent="0.25">
      <c r="A2739">
        <v>2137837</v>
      </c>
      <c r="B2739">
        <v>1</v>
      </c>
      <c r="C2739" t="s">
        <v>81</v>
      </c>
      <c r="D2739" t="s">
        <v>113</v>
      </c>
      <c r="E2739" t="s">
        <v>146</v>
      </c>
      <c r="F2739" t="s">
        <v>8132</v>
      </c>
      <c r="G2739" t="s">
        <v>235</v>
      </c>
      <c r="H2739" t="s">
        <v>143</v>
      </c>
      <c r="I2739" t="s">
        <v>135</v>
      </c>
      <c r="J2739" t="s">
        <v>136</v>
      </c>
      <c r="K2739" t="s">
        <v>236</v>
      </c>
      <c r="L2739" t="s">
        <v>8133</v>
      </c>
      <c r="M2739" t="s">
        <v>8134</v>
      </c>
      <c r="N2739">
        <v>7.7694444440000003</v>
      </c>
      <c r="O2739">
        <v>0</v>
      </c>
      <c r="P2739">
        <v>320</v>
      </c>
      <c r="Q2739">
        <v>1</v>
      </c>
      <c r="R2739">
        <v>19</v>
      </c>
      <c r="S2739">
        <v>0</v>
      </c>
      <c r="T2739">
        <v>10</v>
      </c>
      <c r="U2739">
        <v>1</v>
      </c>
      <c r="V2739">
        <v>0</v>
      </c>
      <c r="W2739">
        <v>0</v>
      </c>
      <c r="X2739">
        <v>308.4753173705123</v>
      </c>
      <c r="Y2739">
        <v>1.8694289258767167</v>
      </c>
      <c r="Z2739">
        <v>29.127373323830842</v>
      </c>
      <c r="AA2739">
        <v>0</v>
      </c>
      <c r="AB2739">
        <v>27.369824545297</v>
      </c>
      <c r="AC2739">
        <v>450.33464152992002</v>
      </c>
      <c r="AD2739">
        <v>0</v>
      </c>
      <c r="AE2739">
        <v>817.17658569543687</v>
      </c>
    </row>
    <row r="2740" spans="1:31" x14ac:dyDescent="0.25">
      <c r="A2740">
        <v>2137980</v>
      </c>
      <c r="B2740">
        <v>1</v>
      </c>
      <c r="C2740" t="s">
        <v>80</v>
      </c>
      <c r="D2740" t="s">
        <v>83</v>
      </c>
      <c r="E2740" t="s">
        <v>174</v>
      </c>
      <c r="F2740" t="s">
        <v>8135</v>
      </c>
      <c r="G2740" t="s">
        <v>300</v>
      </c>
      <c r="H2740" t="s">
        <v>134</v>
      </c>
      <c r="I2740" t="s">
        <v>135</v>
      </c>
      <c r="J2740" t="s">
        <v>3</v>
      </c>
      <c r="K2740" t="s">
        <v>137</v>
      </c>
      <c r="L2740" t="s">
        <v>8136</v>
      </c>
      <c r="M2740" t="s">
        <v>8137</v>
      </c>
      <c r="N2740">
        <v>1.9680555550000001</v>
      </c>
      <c r="O2740">
        <v>0</v>
      </c>
      <c r="P2740">
        <v>3</v>
      </c>
      <c r="Q2740">
        <v>0</v>
      </c>
      <c r="R2740">
        <v>0</v>
      </c>
      <c r="S2740">
        <v>0</v>
      </c>
      <c r="T2740">
        <v>94</v>
      </c>
      <c r="U2740">
        <v>0</v>
      </c>
      <c r="V2740">
        <v>2</v>
      </c>
      <c r="W2740">
        <v>0</v>
      </c>
      <c r="X2740">
        <v>0.76194113283020004</v>
      </c>
      <c r="Y2740">
        <v>0</v>
      </c>
      <c r="Z2740">
        <v>0</v>
      </c>
      <c r="AA2740">
        <v>0</v>
      </c>
      <c r="AB2740">
        <v>56.244466096303924</v>
      </c>
      <c r="AC2740">
        <v>0</v>
      </c>
      <c r="AD2740">
        <v>6.8048521238409343</v>
      </c>
      <c r="AE2740">
        <v>63.811259352975057</v>
      </c>
    </row>
    <row r="2741" spans="1:31" x14ac:dyDescent="0.25">
      <c r="A2741">
        <v>2137917</v>
      </c>
      <c r="B2741">
        <v>1</v>
      </c>
      <c r="C2741" t="s">
        <v>80</v>
      </c>
      <c r="D2741" t="s">
        <v>94</v>
      </c>
      <c r="E2741" t="s">
        <v>140</v>
      </c>
      <c r="F2741" t="s">
        <v>8138</v>
      </c>
      <c r="G2741" t="s">
        <v>142</v>
      </c>
      <c r="H2741" t="s">
        <v>143</v>
      </c>
      <c r="I2741" t="s">
        <v>135</v>
      </c>
      <c r="J2741" t="s">
        <v>136</v>
      </c>
      <c r="K2741" t="s">
        <v>137</v>
      </c>
      <c r="L2741" t="s">
        <v>8139</v>
      </c>
      <c r="M2741" t="s">
        <v>8140</v>
      </c>
      <c r="N2741">
        <v>0.118888888</v>
      </c>
      <c r="O2741">
        <v>0</v>
      </c>
      <c r="P2741">
        <v>3043</v>
      </c>
      <c r="Q2741">
        <v>1</v>
      </c>
      <c r="R2741">
        <v>3</v>
      </c>
      <c r="S2741">
        <v>2</v>
      </c>
      <c r="T2741">
        <v>346</v>
      </c>
      <c r="U2741">
        <v>0</v>
      </c>
      <c r="V2741">
        <v>0</v>
      </c>
      <c r="W2741">
        <v>0</v>
      </c>
      <c r="X2741">
        <v>88.584689453915914</v>
      </c>
      <c r="Y2741">
        <v>0.69626236798079999</v>
      </c>
      <c r="Z2741">
        <v>0.16761207251893334</v>
      </c>
      <c r="AA2741">
        <v>33.877611631633002</v>
      </c>
      <c r="AB2741">
        <v>25.544593562319221</v>
      </c>
      <c r="AC2741">
        <v>0</v>
      </c>
      <c r="AD2741">
        <v>0</v>
      </c>
      <c r="AE2741">
        <v>148.87076908836787</v>
      </c>
    </row>
    <row r="2742" spans="1:31" x14ac:dyDescent="0.25">
      <c r="A2742">
        <v>2138086</v>
      </c>
      <c r="B2742">
        <v>1</v>
      </c>
      <c r="C2742" t="s">
        <v>81</v>
      </c>
      <c r="D2742" t="s">
        <v>123</v>
      </c>
      <c r="E2742" t="s">
        <v>140</v>
      </c>
      <c r="F2742" t="s">
        <v>4422</v>
      </c>
      <c r="G2742" t="s">
        <v>142</v>
      </c>
      <c r="H2742" t="s">
        <v>143</v>
      </c>
      <c r="I2742" t="s">
        <v>135</v>
      </c>
      <c r="J2742" t="s">
        <v>136</v>
      </c>
      <c r="K2742" t="s">
        <v>137</v>
      </c>
      <c r="L2742" t="s">
        <v>8141</v>
      </c>
      <c r="M2742" t="s">
        <v>8142</v>
      </c>
      <c r="N2742">
        <v>1.5252777769999999</v>
      </c>
      <c r="O2742">
        <v>5</v>
      </c>
      <c r="P2742">
        <v>0</v>
      </c>
      <c r="Q2742">
        <v>69</v>
      </c>
      <c r="R2742">
        <v>0</v>
      </c>
      <c r="S2742">
        <v>10</v>
      </c>
      <c r="T2742">
        <v>0</v>
      </c>
      <c r="U2742">
        <v>0</v>
      </c>
      <c r="V2742">
        <v>0</v>
      </c>
      <c r="W2742">
        <v>1.5359056425932587</v>
      </c>
      <c r="X2742">
        <v>0</v>
      </c>
      <c r="Y2742">
        <v>40.237952309875098</v>
      </c>
      <c r="Z2742">
        <v>0</v>
      </c>
      <c r="AA2742">
        <v>4.0757749340314504</v>
      </c>
      <c r="AB2742">
        <v>0</v>
      </c>
      <c r="AC2742">
        <v>0</v>
      </c>
      <c r="AD2742">
        <v>0</v>
      </c>
      <c r="AE2742">
        <v>45.849632886499805</v>
      </c>
    </row>
    <row r="2743" spans="1:31" x14ac:dyDescent="0.25">
      <c r="A2743">
        <v>2137986</v>
      </c>
      <c r="B2743">
        <v>1</v>
      </c>
      <c r="C2743" t="s">
        <v>80</v>
      </c>
      <c r="D2743" t="s">
        <v>95</v>
      </c>
      <c r="E2743" t="s">
        <v>196</v>
      </c>
      <c r="F2743" t="s">
        <v>8143</v>
      </c>
      <c r="G2743" t="s">
        <v>142</v>
      </c>
      <c r="H2743" t="s">
        <v>143</v>
      </c>
      <c r="I2743" t="s">
        <v>135</v>
      </c>
      <c r="J2743" t="s">
        <v>136</v>
      </c>
      <c r="K2743" t="s">
        <v>137</v>
      </c>
      <c r="L2743" t="s">
        <v>8144</v>
      </c>
      <c r="M2743" t="s">
        <v>8145</v>
      </c>
      <c r="N2743">
        <v>0.92777777699999997</v>
      </c>
      <c r="O2743">
        <v>0</v>
      </c>
      <c r="P2743">
        <v>1084</v>
      </c>
      <c r="Q2743">
        <v>0</v>
      </c>
      <c r="R2743">
        <v>8</v>
      </c>
      <c r="S2743">
        <v>0</v>
      </c>
      <c r="T2743">
        <v>56</v>
      </c>
      <c r="U2743">
        <v>0</v>
      </c>
      <c r="V2743">
        <v>0</v>
      </c>
      <c r="W2743">
        <v>0</v>
      </c>
      <c r="X2743">
        <v>310.48964227654352</v>
      </c>
      <c r="Y2743">
        <v>0</v>
      </c>
      <c r="Z2743">
        <v>1.7099548485726332</v>
      </c>
      <c r="AA2743">
        <v>0</v>
      </c>
      <c r="AB2743">
        <v>38.550450793465174</v>
      </c>
      <c r="AC2743">
        <v>0</v>
      </c>
      <c r="AD2743">
        <v>0</v>
      </c>
      <c r="AE2743">
        <v>350.75004791858134</v>
      </c>
    </row>
    <row r="2744" spans="1:31" x14ac:dyDescent="0.25">
      <c r="A2744">
        <v>2138109</v>
      </c>
      <c r="B2744">
        <v>1</v>
      </c>
      <c r="C2744" t="s">
        <v>80</v>
      </c>
      <c r="D2744" t="s">
        <v>88</v>
      </c>
      <c r="E2744" t="s">
        <v>146</v>
      </c>
      <c r="F2744" t="s">
        <v>8146</v>
      </c>
      <c r="G2744" t="s">
        <v>300</v>
      </c>
      <c r="H2744" t="s">
        <v>143</v>
      </c>
      <c r="I2744" t="s">
        <v>135</v>
      </c>
      <c r="J2744" t="s">
        <v>3</v>
      </c>
      <c r="K2744" t="s">
        <v>137</v>
      </c>
      <c r="L2744" t="s">
        <v>8147</v>
      </c>
      <c r="M2744" t="s">
        <v>8148</v>
      </c>
      <c r="N2744">
        <v>0.89416666600000005</v>
      </c>
      <c r="O2744">
        <v>0</v>
      </c>
      <c r="P2744">
        <v>1860</v>
      </c>
      <c r="Q2744">
        <v>0</v>
      </c>
      <c r="R2744">
        <v>0</v>
      </c>
      <c r="S2744">
        <v>2</v>
      </c>
      <c r="T2744">
        <v>130</v>
      </c>
      <c r="U2744">
        <v>0</v>
      </c>
      <c r="V2744">
        <v>0</v>
      </c>
      <c r="W2744">
        <v>0</v>
      </c>
      <c r="X2744">
        <v>571.22641843017414</v>
      </c>
      <c r="Y2744">
        <v>0</v>
      </c>
      <c r="Z2744">
        <v>0</v>
      </c>
      <c r="AA2744">
        <v>968.3091269010032</v>
      </c>
      <c r="AB2744">
        <v>141.18959873065208</v>
      </c>
      <c r="AC2744">
        <v>0</v>
      </c>
      <c r="AD2744">
        <v>0</v>
      </c>
      <c r="AE2744">
        <v>1680.7251440618293</v>
      </c>
    </row>
    <row r="2745" spans="1:31" x14ac:dyDescent="0.25">
      <c r="A2745">
        <v>2137794</v>
      </c>
      <c r="B2745">
        <v>1</v>
      </c>
      <c r="C2745" t="s">
        <v>81</v>
      </c>
      <c r="D2745" t="s">
        <v>118</v>
      </c>
      <c r="E2745" t="s">
        <v>161</v>
      </c>
      <c r="F2745" t="s">
        <v>8149</v>
      </c>
      <c r="G2745" t="s">
        <v>215</v>
      </c>
      <c r="H2745" t="s">
        <v>134</v>
      </c>
      <c r="I2745" t="s">
        <v>135</v>
      </c>
      <c r="J2745" t="s">
        <v>136</v>
      </c>
      <c r="K2745" t="s">
        <v>137</v>
      </c>
      <c r="L2745" t="s">
        <v>8150</v>
      </c>
      <c r="M2745" t="s">
        <v>8151</v>
      </c>
      <c r="N2745">
        <v>1.545833333</v>
      </c>
      <c r="O2745">
        <v>0</v>
      </c>
      <c r="P2745">
        <v>14</v>
      </c>
      <c r="Q2745">
        <v>0</v>
      </c>
      <c r="R2745">
        <v>18</v>
      </c>
      <c r="S2745">
        <v>0</v>
      </c>
      <c r="T2745">
        <v>4</v>
      </c>
      <c r="U2745">
        <v>0</v>
      </c>
      <c r="V2745">
        <v>0</v>
      </c>
      <c r="W2745">
        <v>0</v>
      </c>
      <c r="X2745">
        <v>4.991860880551001</v>
      </c>
      <c r="Y2745">
        <v>0</v>
      </c>
      <c r="Z2745">
        <v>2.6110506866908754</v>
      </c>
      <c r="AA2745">
        <v>0</v>
      </c>
      <c r="AB2745">
        <v>2.5636343515919999</v>
      </c>
      <c r="AC2745">
        <v>0</v>
      </c>
      <c r="AD2745">
        <v>0</v>
      </c>
      <c r="AE2745">
        <v>10.166545918833876</v>
      </c>
    </row>
    <row r="2746" spans="1:31" x14ac:dyDescent="0.25">
      <c r="A2746">
        <v>2137817</v>
      </c>
      <c r="B2746">
        <v>1</v>
      </c>
      <c r="C2746" t="s">
        <v>81</v>
      </c>
      <c r="D2746" t="s">
        <v>115</v>
      </c>
      <c r="E2746" t="s">
        <v>140</v>
      </c>
      <c r="F2746" t="s">
        <v>8152</v>
      </c>
      <c r="G2746" t="s">
        <v>142</v>
      </c>
      <c r="H2746" t="s">
        <v>143</v>
      </c>
      <c r="I2746" t="s">
        <v>135</v>
      </c>
      <c r="J2746" t="s">
        <v>136</v>
      </c>
      <c r="K2746" t="s">
        <v>137</v>
      </c>
      <c r="L2746" t="s">
        <v>8153</v>
      </c>
      <c r="M2746" t="s">
        <v>8154</v>
      </c>
      <c r="N2746">
        <v>0.22027777700000001</v>
      </c>
      <c r="O2746">
        <v>0</v>
      </c>
      <c r="P2746">
        <v>4194</v>
      </c>
      <c r="Q2746">
        <v>2</v>
      </c>
      <c r="R2746">
        <v>134</v>
      </c>
      <c r="S2746">
        <v>8</v>
      </c>
      <c r="T2746">
        <v>415</v>
      </c>
      <c r="U2746">
        <v>2</v>
      </c>
      <c r="V2746">
        <v>0</v>
      </c>
      <c r="W2746">
        <v>0</v>
      </c>
      <c r="X2746">
        <v>90.656431545702915</v>
      </c>
      <c r="Y2746">
        <v>1.4078992520943499</v>
      </c>
      <c r="Z2746">
        <v>5.2755252415896043</v>
      </c>
      <c r="AA2746">
        <v>2.5883467830712421</v>
      </c>
      <c r="AB2746">
        <v>19.428834347531872</v>
      </c>
      <c r="AC2746">
        <v>9.6540093736329986</v>
      </c>
      <c r="AD2746">
        <v>0</v>
      </c>
      <c r="AE2746">
        <v>129.011046543623</v>
      </c>
    </row>
    <row r="2747" spans="1:31" x14ac:dyDescent="0.25">
      <c r="A2747">
        <v>2137900</v>
      </c>
      <c r="B2747">
        <v>1</v>
      </c>
      <c r="C2747" t="s">
        <v>80</v>
      </c>
      <c r="D2747" t="s">
        <v>83</v>
      </c>
      <c r="E2747" t="s">
        <v>146</v>
      </c>
      <c r="F2747" t="s">
        <v>8155</v>
      </c>
      <c r="G2747" t="s">
        <v>235</v>
      </c>
      <c r="H2747" t="s">
        <v>143</v>
      </c>
      <c r="I2747" t="s">
        <v>135</v>
      </c>
      <c r="J2747" t="s">
        <v>136</v>
      </c>
      <c r="K2747" t="s">
        <v>236</v>
      </c>
      <c r="L2747" t="s">
        <v>8156</v>
      </c>
      <c r="M2747" t="s">
        <v>8157</v>
      </c>
      <c r="N2747">
        <v>6.738611111</v>
      </c>
      <c r="O2747">
        <v>0</v>
      </c>
      <c r="P2747">
        <v>275</v>
      </c>
      <c r="Q2747">
        <v>0</v>
      </c>
      <c r="R2747">
        <v>0</v>
      </c>
      <c r="S2747">
        <v>0</v>
      </c>
      <c r="T2747">
        <v>54</v>
      </c>
      <c r="U2747">
        <v>0</v>
      </c>
      <c r="V2747">
        <v>2</v>
      </c>
      <c r="W2747">
        <v>0</v>
      </c>
      <c r="X2747">
        <v>440.41419944461779</v>
      </c>
      <c r="Y2747">
        <v>0</v>
      </c>
      <c r="Z2747">
        <v>0</v>
      </c>
      <c r="AA2747">
        <v>0</v>
      </c>
      <c r="AB2747">
        <v>142.91997090458116</v>
      </c>
      <c r="AC2747">
        <v>0</v>
      </c>
      <c r="AD2747">
        <v>44.858714108416002</v>
      </c>
      <c r="AE2747">
        <v>628.19288445761504</v>
      </c>
    </row>
    <row r="2748" spans="1:31" x14ac:dyDescent="0.25">
      <c r="A2748">
        <v>2137834</v>
      </c>
      <c r="B2748">
        <v>1</v>
      </c>
      <c r="C2748" t="s">
        <v>81</v>
      </c>
      <c r="D2748" t="s">
        <v>122</v>
      </c>
      <c r="E2748" t="s">
        <v>140</v>
      </c>
      <c r="F2748" t="s">
        <v>4416</v>
      </c>
      <c r="G2748" t="s">
        <v>235</v>
      </c>
      <c r="H2748" t="s">
        <v>143</v>
      </c>
      <c r="I2748" t="s">
        <v>135</v>
      </c>
      <c r="J2748" t="s">
        <v>136</v>
      </c>
      <c r="K2748" t="s">
        <v>236</v>
      </c>
      <c r="L2748" t="s">
        <v>8158</v>
      </c>
      <c r="M2748" t="s">
        <v>8159</v>
      </c>
      <c r="N2748">
        <v>1.6375</v>
      </c>
      <c r="O2748">
        <v>23</v>
      </c>
      <c r="P2748">
        <v>692</v>
      </c>
      <c r="Q2748">
        <v>66</v>
      </c>
      <c r="R2748">
        <v>21</v>
      </c>
      <c r="S2748">
        <v>18</v>
      </c>
      <c r="T2748">
        <v>45</v>
      </c>
      <c r="U2748">
        <v>0</v>
      </c>
      <c r="V2748">
        <v>1</v>
      </c>
      <c r="W2748">
        <v>8.0456887736596663</v>
      </c>
      <c r="X2748">
        <v>156.67874571627758</v>
      </c>
      <c r="Y2748">
        <v>79.239923359585106</v>
      </c>
      <c r="Z2748">
        <v>8.0253973230752784</v>
      </c>
      <c r="AA2748">
        <v>127.22282300412886</v>
      </c>
      <c r="AB2748">
        <v>24.450470894143955</v>
      </c>
      <c r="AC2748">
        <v>0</v>
      </c>
      <c r="AD2748">
        <v>0.72449057177249998</v>
      </c>
      <c r="AE2748">
        <v>404.38753964264293</v>
      </c>
    </row>
    <row r="2749" spans="1:31" x14ac:dyDescent="0.25">
      <c r="A2749">
        <v>2137814</v>
      </c>
      <c r="B2749">
        <v>1</v>
      </c>
      <c r="C2749" t="s">
        <v>81</v>
      </c>
      <c r="D2749" t="s">
        <v>120</v>
      </c>
      <c r="E2749" t="s">
        <v>196</v>
      </c>
      <c r="F2749" t="s">
        <v>8160</v>
      </c>
      <c r="G2749" t="s">
        <v>142</v>
      </c>
      <c r="H2749" t="s">
        <v>143</v>
      </c>
      <c r="I2749" t="s">
        <v>135</v>
      </c>
      <c r="J2749" t="s">
        <v>136</v>
      </c>
      <c r="K2749" t="s">
        <v>137</v>
      </c>
      <c r="L2749" t="s">
        <v>8161</v>
      </c>
      <c r="M2749" t="s">
        <v>8162</v>
      </c>
      <c r="N2749">
        <v>0.71027777700000005</v>
      </c>
      <c r="O2749">
        <v>0</v>
      </c>
      <c r="P2749">
        <v>71</v>
      </c>
      <c r="Q2749">
        <v>54</v>
      </c>
      <c r="R2749">
        <v>18</v>
      </c>
      <c r="S2749">
        <v>11</v>
      </c>
      <c r="T2749">
        <v>3</v>
      </c>
      <c r="U2749">
        <v>0</v>
      </c>
      <c r="V2749">
        <v>0</v>
      </c>
      <c r="W2749">
        <v>0</v>
      </c>
      <c r="X2749">
        <v>16.22620506739284</v>
      </c>
      <c r="Y2749">
        <v>23.242277203155947</v>
      </c>
      <c r="Z2749">
        <v>15.385247117133868</v>
      </c>
      <c r="AA2749">
        <v>41.625888631510456</v>
      </c>
      <c r="AB2749">
        <v>0.36448701639200004</v>
      </c>
      <c r="AC2749">
        <v>0</v>
      </c>
      <c r="AD2749">
        <v>0</v>
      </c>
      <c r="AE2749">
        <v>96.844105035585116</v>
      </c>
    </row>
    <row r="2750" spans="1:31" x14ac:dyDescent="0.25">
      <c r="A2750">
        <v>2137791</v>
      </c>
      <c r="B2750">
        <v>1</v>
      </c>
      <c r="C2750" t="s">
        <v>80</v>
      </c>
      <c r="D2750" t="s">
        <v>100</v>
      </c>
      <c r="E2750" t="s">
        <v>140</v>
      </c>
      <c r="F2750" t="s">
        <v>8163</v>
      </c>
      <c r="G2750" t="s">
        <v>142</v>
      </c>
      <c r="H2750" t="s">
        <v>143</v>
      </c>
      <c r="I2750" t="s">
        <v>135</v>
      </c>
      <c r="J2750" t="s">
        <v>136</v>
      </c>
      <c r="K2750" t="s">
        <v>137</v>
      </c>
      <c r="L2750" t="s">
        <v>8164</v>
      </c>
      <c r="M2750" t="s">
        <v>8165</v>
      </c>
      <c r="N2750">
        <v>1.473333333</v>
      </c>
      <c r="O2750">
        <v>4</v>
      </c>
      <c r="P2750">
        <v>1498</v>
      </c>
      <c r="Q2750">
        <v>4</v>
      </c>
      <c r="R2750">
        <v>80</v>
      </c>
      <c r="S2750">
        <v>9</v>
      </c>
      <c r="T2750">
        <v>58</v>
      </c>
      <c r="U2750">
        <v>0</v>
      </c>
      <c r="V2750">
        <v>0</v>
      </c>
      <c r="W2750">
        <v>129.90880723503759</v>
      </c>
      <c r="X2750">
        <v>457.41676018927137</v>
      </c>
      <c r="Y2750">
        <v>9.7698566602166679</v>
      </c>
      <c r="Z2750">
        <v>46.317638402696623</v>
      </c>
      <c r="AA2750">
        <v>222.97174384150577</v>
      </c>
      <c r="AB2750">
        <v>40.524748355538478</v>
      </c>
      <c r="AC2750">
        <v>0</v>
      </c>
      <c r="AD2750">
        <v>0</v>
      </c>
      <c r="AE2750">
        <v>906.90955468426648</v>
      </c>
    </row>
    <row r="2751" spans="1:31" x14ac:dyDescent="0.25">
      <c r="A2751">
        <v>2137840</v>
      </c>
      <c r="B2751">
        <v>1</v>
      </c>
      <c r="C2751" t="s">
        <v>80</v>
      </c>
      <c r="D2751" t="s">
        <v>94</v>
      </c>
      <c r="E2751" t="s">
        <v>146</v>
      </c>
      <c r="F2751" t="s">
        <v>8166</v>
      </c>
      <c r="G2751" t="s">
        <v>538</v>
      </c>
      <c r="H2751" t="s">
        <v>143</v>
      </c>
      <c r="I2751" t="s">
        <v>135</v>
      </c>
      <c r="J2751" t="s">
        <v>136</v>
      </c>
      <c r="K2751" t="s">
        <v>236</v>
      </c>
      <c r="L2751" t="s">
        <v>8167</v>
      </c>
      <c r="M2751" t="s">
        <v>8168</v>
      </c>
      <c r="N2751">
        <v>7.5497869440000001</v>
      </c>
      <c r="O2751">
        <v>0</v>
      </c>
      <c r="P2751">
        <v>28</v>
      </c>
      <c r="Q2751">
        <v>1</v>
      </c>
      <c r="R2751">
        <v>7</v>
      </c>
      <c r="S2751">
        <v>1</v>
      </c>
      <c r="T2751">
        <v>4</v>
      </c>
      <c r="U2751">
        <v>3</v>
      </c>
      <c r="V2751">
        <v>0</v>
      </c>
      <c r="W2751">
        <v>0</v>
      </c>
      <c r="X2751">
        <v>27.316874012313608</v>
      </c>
      <c r="Y2751">
        <v>2.9666311097060003</v>
      </c>
      <c r="Z2751">
        <v>10.661195777783336</v>
      </c>
      <c r="AA2751">
        <v>23.998479021300003</v>
      </c>
      <c r="AB2751">
        <v>14.264641642553224</v>
      </c>
      <c r="AC2751">
        <v>1375.3823599677633</v>
      </c>
      <c r="AD2751">
        <v>0</v>
      </c>
      <c r="AE2751">
        <v>1454.5901815314194</v>
      </c>
    </row>
    <row r="2752" spans="1:31" x14ac:dyDescent="0.25">
      <c r="A2752">
        <v>2138020</v>
      </c>
      <c r="B2752">
        <v>1</v>
      </c>
      <c r="C2752" t="s">
        <v>80</v>
      </c>
      <c r="D2752" t="s">
        <v>96</v>
      </c>
      <c r="E2752" t="s">
        <v>131</v>
      </c>
      <c r="F2752" t="s">
        <v>8169</v>
      </c>
      <c r="G2752" t="s">
        <v>439</v>
      </c>
      <c r="H2752" t="s">
        <v>134</v>
      </c>
      <c r="I2752" t="s">
        <v>135</v>
      </c>
      <c r="J2752" t="s">
        <v>136</v>
      </c>
      <c r="K2752" t="s">
        <v>137</v>
      </c>
      <c r="L2752" t="s">
        <v>8170</v>
      </c>
      <c r="M2752" t="s">
        <v>8171</v>
      </c>
      <c r="N2752">
        <v>4.0022222220000003</v>
      </c>
      <c r="O2752">
        <v>0</v>
      </c>
      <c r="P2752">
        <v>1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1.0427485877939333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1.0427485877939333</v>
      </c>
    </row>
    <row r="2753" spans="1:31" x14ac:dyDescent="0.25">
      <c r="A2753">
        <v>2137983</v>
      </c>
      <c r="B2753">
        <v>1</v>
      </c>
      <c r="C2753" t="s">
        <v>81</v>
      </c>
      <c r="D2753" t="s">
        <v>127</v>
      </c>
      <c r="E2753" t="s">
        <v>174</v>
      </c>
      <c r="F2753" t="s">
        <v>8172</v>
      </c>
      <c r="G2753" t="s">
        <v>187</v>
      </c>
      <c r="H2753" t="s">
        <v>134</v>
      </c>
      <c r="I2753" t="s">
        <v>135</v>
      </c>
      <c r="J2753" t="s">
        <v>136</v>
      </c>
      <c r="K2753" t="s">
        <v>137</v>
      </c>
      <c r="L2753" t="s">
        <v>8173</v>
      </c>
      <c r="M2753" t="s">
        <v>8174</v>
      </c>
      <c r="N2753">
        <v>4.7866666660000003</v>
      </c>
      <c r="O2753">
        <v>0</v>
      </c>
      <c r="P2753">
        <v>6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8.3269452556310757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8.3269452556310757</v>
      </c>
    </row>
    <row r="2754" spans="1:31" x14ac:dyDescent="0.25">
      <c r="A2754">
        <v>2137777</v>
      </c>
      <c r="B2754">
        <v>1</v>
      </c>
      <c r="C2754" t="s">
        <v>81</v>
      </c>
      <c r="D2754" t="s">
        <v>128</v>
      </c>
      <c r="E2754" t="s">
        <v>196</v>
      </c>
      <c r="F2754" t="s">
        <v>8175</v>
      </c>
      <c r="G2754" t="s">
        <v>142</v>
      </c>
      <c r="H2754" t="s">
        <v>143</v>
      </c>
      <c r="I2754" t="s">
        <v>135</v>
      </c>
      <c r="J2754" t="s">
        <v>136</v>
      </c>
      <c r="K2754" t="s">
        <v>137</v>
      </c>
      <c r="L2754" t="s">
        <v>8176</v>
      </c>
      <c r="M2754" t="s">
        <v>8177</v>
      </c>
      <c r="N2754">
        <v>0.70277777699999999</v>
      </c>
      <c r="O2754">
        <v>0</v>
      </c>
      <c r="P2754">
        <v>0</v>
      </c>
      <c r="Q2754">
        <v>0</v>
      </c>
      <c r="R2754">
        <v>0</v>
      </c>
      <c r="S2754">
        <v>1</v>
      </c>
      <c r="T2754">
        <v>0</v>
      </c>
      <c r="U2754">
        <v>5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390.41587311615467</v>
      </c>
      <c r="AD2754">
        <v>0</v>
      </c>
      <c r="AE2754">
        <v>390.41587311615467</v>
      </c>
    </row>
    <row r="2755" spans="1:31" x14ac:dyDescent="0.25">
      <c r="A2755">
        <v>2138126</v>
      </c>
      <c r="B2755">
        <v>1</v>
      </c>
      <c r="C2755" t="s">
        <v>81</v>
      </c>
      <c r="D2755" t="s">
        <v>120</v>
      </c>
      <c r="E2755" t="s">
        <v>161</v>
      </c>
      <c r="F2755" t="s">
        <v>8178</v>
      </c>
      <c r="G2755" t="s">
        <v>458</v>
      </c>
      <c r="H2755" t="s">
        <v>134</v>
      </c>
      <c r="I2755" t="s">
        <v>135</v>
      </c>
      <c r="J2755" t="s">
        <v>136</v>
      </c>
      <c r="K2755" t="s">
        <v>137</v>
      </c>
      <c r="L2755" t="s">
        <v>8179</v>
      </c>
      <c r="M2755" t="s">
        <v>8180</v>
      </c>
      <c r="N2755">
        <v>2.2122222219999998</v>
      </c>
      <c r="O2755">
        <v>0</v>
      </c>
      <c r="P2755">
        <v>99</v>
      </c>
      <c r="Q2755">
        <v>0</v>
      </c>
      <c r="R2755">
        <v>7</v>
      </c>
      <c r="S2755">
        <v>0</v>
      </c>
      <c r="T2755">
        <v>7</v>
      </c>
      <c r="U2755">
        <v>0</v>
      </c>
      <c r="V2755">
        <v>0</v>
      </c>
      <c r="W2755">
        <v>0</v>
      </c>
      <c r="X2755">
        <v>51.74773859719042</v>
      </c>
      <c r="Y2755">
        <v>0</v>
      </c>
      <c r="Z2755">
        <v>3.1246526366514664</v>
      </c>
      <c r="AA2755">
        <v>0</v>
      </c>
      <c r="AB2755">
        <v>1.8261123079215997</v>
      </c>
      <c r="AC2755">
        <v>0</v>
      </c>
      <c r="AD2755">
        <v>0</v>
      </c>
      <c r="AE2755">
        <v>56.698503541763486</v>
      </c>
    </row>
    <row r="2756" spans="1:31" x14ac:dyDescent="0.25">
      <c r="A2756">
        <v>2137877</v>
      </c>
      <c r="B2756">
        <v>1</v>
      </c>
      <c r="C2756" t="s">
        <v>80</v>
      </c>
      <c r="D2756" t="s">
        <v>102</v>
      </c>
      <c r="E2756" t="s">
        <v>131</v>
      </c>
      <c r="F2756" t="s">
        <v>8181</v>
      </c>
      <c r="G2756" t="s">
        <v>152</v>
      </c>
      <c r="H2756" t="s">
        <v>134</v>
      </c>
      <c r="I2756" t="s">
        <v>135</v>
      </c>
      <c r="J2756" t="s">
        <v>136</v>
      </c>
      <c r="K2756" t="s">
        <v>137</v>
      </c>
      <c r="L2756" t="s">
        <v>8182</v>
      </c>
      <c r="M2756" t="s">
        <v>8183</v>
      </c>
      <c r="N2756">
        <v>1.9811111109999999</v>
      </c>
      <c r="O2756">
        <v>0</v>
      </c>
      <c r="P2756">
        <v>1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0.39955106937930834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0.39955106937930834</v>
      </c>
    </row>
    <row r="2757" spans="1:31" x14ac:dyDescent="0.25">
      <c r="A2757">
        <v>2138012</v>
      </c>
      <c r="B2757">
        <v>1</v>
      </c>
      <c r="C2757" t="s">
        <v>80</v>
      </c>
      <c r="D2757" t="s">
        <v>95</v>
      </c>
      <c r="E2757" t="s">
        <v>146</v>
      </c>
      <c r="F2757" t="s">
        <v>8184</v>
      </c>
      <c r="G2757" t="s">
        <v>167</v>
      </c>
      <c r="H2757" t="s">
        <v>143</v>
      </c>
      <c r="I2757" t="s">
        <v>135</v>
      </c>
      <c r="J2757" t="s">
        <v>136</v>
      </c>
      <c r="K2757" t="s">
        <v>137</v>
      </c>
      <c r="L2757" t="s">
        <v>8185</v>
      </c>
      <c r="M2757" t="s">
        <v>8186</v>
      </c>
      <c r="N2757">
        <v>0.75611111099999995</v>
      </c>
      <c r="O2757">
        <v>0</v>
      </c>
      <c r="P2757">
        <v>266</v>
      </c>
      <c r="Q2757">
        <v>0</v>
      </c>
      <c r="R2757">
        <v>4</v>
      </c>
      <c r="S2757">
        <v>0</v>
      </c>
      <c r="T2757">
        <v>1</v>
      </c>
      <c r="U2757">
        <v>0</v>
      </c>
      <c r="V2757">
        <v>0</v>
      </c>
      <c r="W2757">
        <v>0</v>
      </c>
      <c r="X2757">
        <v>55.595170196438552</v>
      </c>
      <c r="Y2757">
        <v>0</v>
      </c>
      <c r="Z2757">
        <v>0.20451494853573335</v>
      </c>
      <c r="AA2757">
        <v>0</v>
      </c>
      <c r="AB2757">
        <v>0.5555162873538001</v>
      </c>
      <c r="AC2757">
        <v>0</v>
      </c>
      <c r="AD2757">
        <v>0</v>
      </c>
      <c r="AE2757">
        <v>56.35520143232808</v>
      </c>
    </row>
    <row r="2758" spans="1:31" x14ac:dyDescent="0.25">
      <c r="A2758">
        <v>2137843</v>
      </c>
      <c r="B2758">
        <v>1</v>
      </c>
      <c r="C2758" t="s">
        <v>81</v>
      </c>
      <c r="D2758" t="s">
        <v>127</v>
      </c>
      <c r="E2758" t="s">
        <v>174</v>
      </c>
      <c r="F2758" t="s">
        <v>8172</v>
      </c>
      <c r="G2758" t="s">
        <v>187</v>
      </c>
      <c r="H2758" t="s">
        <v>134</v>
      </c>
      <c r="I2758" t="s">
        <v>135</v>
      </c>
      <c r="J2758" t="s">
        <v>136</v>
      </c>
      <c r="K2758" t="s">
        <v>137</v>
      </c>
      <c r="L2758" t="s">
        <v>8187</v>
      </c>
      <c r="M2758" t="s">
        <v>8188</v>
      </c>
      <c r="N2758">
        <v>3.6894444439999998</v>
      </c>
      <c r="O2758">
        <v>0</v>
      </c>
      <c r="P2758">
        <v>6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6.5016737125052657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6.5016737125052657</v>
      </c>
    </row>
    <row r="2759" spans="1:31" x14ac:dyDescent="0.25">
      <c r="A2759">
        <v>2137820</v>
      </c>
      <c r="B2759">
        <v>1</v>
      </c>
      <c r="C2759" t="s">
        <v>80</v>
      </c>
      <c r="D2759" t="s">
        <v>93</v>
      </c>
      <c r="E2759" t="s">
        <v>140</v>
      </c>
      <c r="F2759" t="s">
        <v>8189</v>
      </c>
      <c r="G2759" t="s">
        <v>142</v>
      </c>
      <c r="H2759" t="s">
        <v>143</v>
      </c>
      <c r="I2759" t="s">
        <v>135</v>
      </c>
      <c r="J2759" t="s">
        <v>136</v>
      </c>
      <c r="K2759" t="s">
        <v>137</v>
      </c>
      <c r="L2759" t="s">
        <v>8190</v>
      </c>
      <c r="M2759" t="s">
        <v>8191</v>
      </c>
      <c r="N2759">
        <v>1.7825</v>
      </c>
      <c r="O2759">
        <v>1</v>
      </c>
      <c r="P2759">
        <v>307</v>
      </c>
      <c r="Q2759">
        <v>37</v>
      </c>
      <c r="R2759">
        <v>160</v>
      </c>
      <c r="S2759">
        <v>7</v>
      </c>
      <c r="T2759">
        <v>95</v>
      </c>
      <c r="U2759">
        <v>0</v>
      </c>
      <c r="V2759">
        <v>0</v>
      </c>
      <c r="W2759">
        <v>3.5874077154906585</v>
      </c>
      <c r="X2759">
        <v>124.55948215217725</v>
      </c>
      <c r="Y2759">
        <v>287.88402845565679</v>
      </c>
      <c r="Z2759">
        <v>315.49538312191999</v>
      </c>
      <c r="AA2759">
        <v>134.48603244722688</v>
      </c>
      <c r="AB2759">
        <v>186.65592515846353</v>
      </c>
      <c r="AC2759">
        <v>0</v>
      </c>
      <c r="AD2759">
        <v>0</v>
      </c>
      <c r="AE2759">
        <v>1052.6682590509351</v>
      </c>
    </row>
    <row r="2760" spans="1:31" x14ac:dyDescent="0.25">
      <c r="A2760">
        <v>2137966</v>
      </c>
      <c r="B2760">
        <v>1</v>
      </c>
      <c r="C2760" t="s">
        <v>80</v>
      </c>
      <c r="D2760" t="s">
        <v>89</v>
      </c>
      <c r="E2760" t="s">
        <v>161</v>
      </c>
      <c r="F2760" t="s">
        <v>8192</v>
      </c>
      <c r="G2760" t="s">
        <v>215</v>
      </c>
      <c r="H2760" t="s">
        <v>134</v>
      </c>
      <c r="I2760" t="s">
        <v>135</v>
      </c>
      <c r="J2760" t="s">
        <v>136</v>
      </c>
      <c r="K2760" t="s">
        <v>137</v>
      </c>
      <c r="L2760" t="s">
        <v>8193</v>
      </c>
      <c r="M2760" t="s">
        <v>8194</v>
      </c>
      <c r="N2760">
        <v>1.153333333</v>
      </c>
      <c r="O2760">
        <v>0</v>
      </c>
      <c r="P2760">
        <v>230</v>
      </c>
      <c r="Q2760">
        <v>0</v>
      </c>
      <c r="R2760">
        <v>11</v>
      </c>
      <c r="S2760">
        <v>0</v>
      </c>
      <c r="T2760">
        <v>33</v>
      </c>
      <c r="U2760">
        <v>0</v>
      </c>
      <c r="V2760">
        <v>0</v>
      </c>
      <c r="W2760">
        <v>0</v>
      </c>
      <c r="X2760">
        <v>105.23376924805227</v>
      </c>
      <c r="Y2760">
        <v>0</v>
      </c>
      <c r="Z2760">
        <v>4.6701147415517257</v>
      </c>
      <c r="AA2760">
        <v>0</v>
      </c>
      <c r="AB2760">
        <v>55.346183814016037</v>
      </c>
      <c r="AC2760">
        <v>0</v>
      </c>
      <c r="AD2760">
        <v>0</v>
      </c>
      <c r="AE2760">
        <v>165.25006780362003</v>
      </c>
    </row>
    <row r="2761" spans="1:31" x14ac:dyDescent="0.25">
      <c r="A2761">
        <v>2137889</v>
      </c>
      <c r="B2761">
        <v>1</v>
      </c>
      <c r="C2761" t="s">
        <v>81</v>
      </c>
      <c r="D2761" t="s">
        <v>127</v>
      </c>
      <c r="E2761" t="s">
        <v>174</v>
      </c>
      <c r="F2761" t="s">
        <v>8195</v>
      </c>
      <c r="G2761" t="s">
        <v>235</v>
      </c>
      <c r="H2761" t="s">
        <v>134</v>
      </c>
      <c r="I2761" t="s">
        <v>135</v>
      </c>
      <c r="J2761" t="s">
        <v>136</v>
      </c>
      <c r="K2761" t="s">
        <v>236</v>
      </c>
      <c r="L2761" t="s">
        <v>8196</v>
      </c>
      <c r="M2761" t="s">
        <v>8197</v>
      </c>
      <c r="N2761">
        <v>3.781429444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8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112.61903987845449</v>
      </c>
      <c r="AC2761">
        <v>0</v>
      </c>
      <c r="AD2761">
        <v>0</v>
      </c>
      <c r="AE2761">
        <v>112.61903987845449</v>
      </c>
    </row>
    <row r="2762" spans="1:31" x14ac:dyDescent="0.25">
      <c r="A2762">
        <v>2138135</v>
      </c>
      <c r="B2762">
        <v>1</v>
      </c>
      <c r="C2762" t="s">
        <v>80</v>
      </c>
      <c r="D2762" t="s">
        <v>105</v>
      </c>
      <c r="E2762" t="s">
        <v>131</v>
      </c>
      <c r="F2762" t="s">
        <v>8198</v>
      </c>
      <c r="G2762" t="s">
        <v>152</v>
      </c>
      <c r="H2762" t="s">
        <v>134</v>
      </c>
      <c r="I2762" t="s">
        <v>135</v>
      </c>
      <c r="J2762" t="s">
        <v>136</v>
      </c>
      <c r="K2762" t="s">
        <v>137</v>
      </c>
      <c r="L2762" t="s">
        <v>8199</v>
      </c>
      <c r="M2762" t="s">
        <v>8200</v>
      </c>
      <c r="N2762">
        <v>1.850833333</v>
      </c>
      <c r="O2762">
        <v>0</v>
      </c>
      <c r="P2762">
        <v>1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6.8565288179700007E-2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6.8565288179700007E-2</v>
      </c>
    </row>
    <row r="2763" spans="1:31" x14ac:dyDescent="0.25">
      <c r="A2763">
        <v>2138112</v>
      </c>
      <c r="B2763">
        <v>1</v>
      </c>
      <c r="C2763" t="s">
        <v>80</v>
      </c>
      <c r="D2763" t="s">
        <v>100</v>
      </c>
      <c r="E2763" t="s">
        <v>146</v>
      </c>
      <c r="F2763" t="s">
        <v>8201</v>
      </c>
      <c r="G2763" t="s">
        <v>167</v>
      </c>
      <c r="H2763" t="s">
        <v>143</v>
      </c>
      <c r="I2763" t="s">
        <v>135</v>
      </c>
      <c r="J2763" t="s">
        <v>136</v>
      </c>
      <c r="K2763" t="s">
        <v>137</v>
      </c>
      <c r="L2763" t="s">
        <v>8202</v>
      </c>
      <c r="M2763" t="s">
        <v>8203</v>
      </c>
      <c r="N2763">
        <v>0.887222222</v>
      </c>
      <c r="O2763">
        <v>0</v>
      </c>
      <c r="P2763">
        <v>34</v>
      </c>
      <c r="Q2763">
        <v>0</v>
      </c>
      <c r="R2763">
        <v>13</v>
      </c>
      <c r="S2763">
        <v>0</v>
      </c>
      <c r="T2763">
        <v>15</v>
      </c>
      <c r="U2763">
        <v>0</v>
      </c>
      <c r="V2763">
        <v>0</v>
      </c>
      <c r="W2763">
        <v>0</v>
      </c>
      <c r="X2763">
        <v>7.3319025242593359</v>
      </c>
      <c r="Y2763">
        <v>0</v>
      </c>
      <c r="Z2763">
        <v>9.4602770211970402</v>
      </c>
      <c r="AA2763">
        <v>0</v>
      </c>
      <c r="AB2763">
        <v>5.0678467664573565</v>
      </c>
      <c r="AC2763">
        <v>0</v>
      </c>
      <c r="AD2763">
        <v>0</v>
      </c>
      <c r="AE2763">
        <v>21.860026311913735</v>
      </c>
    </row>
    <row r="2764" spans="1:31" x14ac:dyDescent="0.25">
      <c r="A2764">
        <v>2137866</v>
      </c>
      <c r="B2764">
        <v>1</v>
      </c>
      <c r="C2764" t="s">
        <v>80</v>
      </c>
      <c r="D2764" t="s">
        <v>105</v>
      </c>
      <c r="E2764" t="s">
        <v>174</v>
      </c>
      <c r="F2764" t="s">
        <v>8204</v>
      </c>
      <c r="G2764" t="s">
        <v>163</v>
      </c>
      <c r="H2764" t="s">
        <v>134</v>
      </c>
      <c r="I2764" t="s">
        <v>135</v>
      </c>
      <c r="J2764" t="s">
        <v>136</v>
      </c>
      <c r="K2764" t="s">
        <v>137</v>
      </c>
      <c r="L2764" t="s">
        <v>8205</v>
      </c>
      <c r="M2764" t="s">
        <v>8206</v>
      </c>
      <c r="N2764">
        <v>0.67916666599999997</v>
      </c>
      <c r="O2764">
        <v>0</v>
      </c>
      <c r="P2764">
        <v>3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0.54350681942500001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0.54350681942500001</v>
      </c>
    </row>
    <row r="2765" spans="1:31" x14ac:dyDescent="0.25">
      <c r="A2765">
        <v>2137803</v>
      </c>
      <c r="B2765">
        <v>1</v>
      </c>
      <c r="C2765" t="s">
        <v>80</v>
      </c>
      <c r="D2765" t="s">
        <v>94</v>
      </c>
      <c r="E2765" t="s">
        <v>131</v>
      </c>
      <c r="F2765" t="s">
        <v>8207</v>
      </c>
      <c r="G2765" t="s">
        <v>152</v>
      </c>
      <c r="H2765" t="s">
        <v>134</v>
      </c>
      <c r="I2765" t="s">
        <v>135</v>
      </c>
      <c r="J2765" t="s">
        <v>136</v>
      </c>
      <c r="K2765" t="s">
        <v>137</v>
      </c>
      <c r="L2765" t="s">
        <v>8208</v>
      </c>
      <c r="M2765" t="s">
        <v>8209</v>
      </c>
      <c r="N2765">
        <v>3.0477777769999999</v>
      </c>
      <c r="O2765">
        <v>0</v>
      </c>
      <c r="P2765">
        <v>2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3.1224009006440836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3.1224009006440836</v>
      </c>
    </row>
    <row r="2766" spans="1:31" x14ac:dyDescent="0.25">
      <c r="A2766">
        <v>2137903</v>
      </c>
      <c r="B2766">
        <v>1</v>
      </c>
      <c r="C2766" t="s">
        <v>81</v>
      </c>
      <c r="D2766" t="s">
        <v>112</v>
      </c>
      <c r="E2766" t="s">
        <v>146</v>
      </c>
      <c r="F2766" t="s">
        <v>8210</v>
      </c>
      <c r="G2766" t="s">
        <v>142</v>
      </c>
      <c r="H2766" t="s">
        <v>143</v>
      </c>
      <c r="I2766" t="s">
        <v>135</v>
      </c>
      <c r="J2766" t="s">
        <v>136</v>
      </c>
      <c r="K2766" t="s">
        <v>137</v>
      </c>
      <c r="L2766" t="s">
        <v>8211</v>
      </c>
      <c r="M2766" t="s">
        <v>8212</v>
      </c>
      <c r="N2766">
        <v>0.60694444400000003</v>
      </c>
      <c r="O2766">
        <v>0</v>
      </c>
      <c r="P2766">
        <v>3907</v>
      </c>
      <c r="Q2766">
        <v>1</v>
      </c>
      <c r="R2766">
        <v>106</v>
      </c>
      <c r="S2766">
        <v>60</v>
      </c>
      <c r="T2766">
        <v>823</v>
      </c>
      <c r="U2766">
        <v>9</v>
      </c>
      <c r="V2766">
        <v>10</v>
      </c>
      <c r="W2766">
        <v>0</v>
      </c>
      <c r="X2766">
        <v>554.65093653788108</v>
      </c>
      <c r="Y2766">
        <v>0.66728598439200004</v>
      </c>
      <c r="Z2766">
        <v>14.556204651269327</v>
      </c>
      <c r="AA2766">
        <v>95.615011704020716</v>
      </c>
      <c r="AB2766">
        <v>246.67218238169113</v>
      </c>
      <c r="AC2766">
        <v>136.39847678323804</v>
      </c>
      <c r="AD2766">
        <v>61.146118190070837</v>
      </c>
      <c r="AE2766">
        <v>1109.7062162325633</v>
      </c>
    </row>
    <row r="2767" spans="1:31" x14ac:dyDescent="0.25">
      <c r="A2767">
        <v>2137929</v>
      </c>
      <c r="B2767">
        <v>1</v>
      </c>
      <c r="C2767" t="s">
        <v>80</v>
      </c>
      <c r="D2767" t="s">
        <v>94</v>
      </c>
      <c r="E2767" t="s">
        <v>146</v>
      </c>
      <c r="F2767" t="s">
        <v>8213</v>
      </c>
      <c r="G2767" t="s">
        <v>1254</v>
      </c>
      <c r="H2767" t="s">
        <v>143</v>
      </c>
      <c r="I2767" t="s">
        <v>135</v>
      </c>
      <c r="J2767" t="s">
        <v>136</v>
      </c>
      <c r="K2767" t="s">
        <v>137</v>
      </c>
      <c r="L2767" t="s">
        <v>8214</v>
      </c>
      <c r="M2767" t="s">
        <v>8215</v>
      </c>
      <c r="N2767">
        <v>2.4961111109999998</v>
      </c>
      <c r="O2767">
        <v>0</v>
      </c>
      <c r="P2767">
        <v>491</v>
      </c>
      <c r="Q2767">
        <v>0</v>
      </c>
      <c r="R2767">
        <v>2</v>
      </c>
      <c r="S2767">
        <v>1</v>
      </c>
      <c r="T2767">
        <v>47</v>
      </c>
      <c r="U2767">
        <v>0</v>
      </c>
      <c r="V2767">
        <v>0</v>
      </c>
      <c r="W2767">
        <v>0</v>
      </c>
      <c r="X2767">
        <v>261.70753381377182</v>
      </c>
      <c r="Y2767">
        <v>0</v>
      </c>
      <c r="Z2767">
        <v>2.9412364184781836</v>
      </c>
      <c r="AA2767">
        <v>696.65984041318802</v>
      </c>
      <c r="AB2767">
        <v>153.38618457872164</v>
      </c>
      <c r="AC2767">
        <v>0</v>
      </c>
      <c r="AD2767">
        <v>0</v>
      </c>
      <c r="AE2767">
        <v>1114.6947952241596</v>
      </c>
    </row>
    <row r="2768" spans="1:31" x14ac:dyDescent="0.25">
      <c r="A2768">
        <v>2138092</v>
      </c>
      <c r="B2768">
        <v>1</v>
      </c>
      <c r="C2768" t="s">
        <v>80</v>
      </c>
      <c r="D2768" t="s">
        <v>88</v>
      </c>
      <c r="E2768" t="s">
        <v>146</v>
      </c>
      <c r="F2768" t="s">
        <v>8216</v>
      </c>
      <c r="G2768" t="s">
        <v>142</v>
      </c>
      <c r="H2768" t="s">
        <v>143</v>
      </c>
      <c r="I2768" t="s">
        <v>135</v>
      </c>
      <c r="J2768" t="s">
        <v>136</v>
      </c>
      <c r="K2768" t="s">
        <v>137</v>
      </c>
      <c r="L2768" t="s">
        <v>8217</v>
      </c>
      <c r="M2768" t="s">
        <v>8218</v>
      </c>
      <c r="N2768">
        <v>1.0508333329999999</v>
      </c>
      <c r="O2768">
        <v>0</v>
      </c>
      <c r="P2768">
        <v>203</v>
      </c>
      <c r="Q2768">
        <v>0</v>
      </c>
      <c r="R2768">
        <v>0</v>
      </c>
      <c r="S2768">
        <v>1</v>
      </c>
      <c r="T2768">
        <v>11</v>
      </c>
      <c r="U2768">
        <v>1</v>
      </c>
      <c r="V2768">
        <v>0</v>
      </c>
      <c r="W2768">
        <v>0</v>
      </c>
      <c r="X2768">
        <v>88.410768232742384</v>
      </c>
      <c r="Y2768">
        <v>0</v>
      </c>
      <c r="Z2768">
        <v>0</v>
      </c>
      <c r="AA2768">
        <v>152.74179462002022</v>
      </c>
      <c r="AB2768">
        <v>20.437027142078399</v>
      </c>
      <c r="AC2768">
        <v>103.80807470112708</v>
      </c>
      <c r="AD2768">
        <v>0</v>
      </c>
      <c r="AE2768">
        <v>365.39766469596805</v>
      </c>
    </row>
    <row r="2769" spans="1:31" x14ac:dyDescent="0.25">
      <c r="A2769">
        <v>2138115</v>
      </c>
      <c r="B2769">
        <v>1</v>
      </c>
      <c r="C2769" t="s">
        <v>81</v>
      </c>
      <c r="D2769" t="s">
        <v>118</v>
      </c>
      <c r="E2769" t="s">
        <v>174</v>
      </c>
      <c r="F2769" t="s">
        <v>8219</v>
      </c>
      <c r="G2769" t="s">
        <v>187</v>
      </c>
      <c r="H2769" t="s">
        <v>134</v>
      </c>
      <c r="I2769" t="s">
        <v>135</v>
      </c>
      <c r="J2769" t="s">
        <v>136</v>
      </c>
      <c r="K2769" t="s">
        <v>137</v>
      </c>
      <c r="L2769" t="s">
        <v>8220</v>
      </c>
      <c r="M2769" t="s">
        <v>8221</v>
      </c>
      <c r="N2769">
        <v>3.1524999999999999</v>
      </c>
      <c r="O2769">
        <v>0</v>
      </c>
      <c r="P2769">
        <v>30</v>
      </c>
      <c r="Q2769">
        <v>0</v>
      </c>
      <c r="R2769">
        <v>3</v>
      </c>
      <c r="S2769">
        <v>0</v>
      </c>
      <c r="T2769">
        <v>1</v>
      </c>
      <c r="U2769">
        <v>0</v>
      </c>
      <c r="V2769">
        <v>0</v>
      </c>
      <c r="W2769">
        <v>0</v>
      </c>
      <c r="X2769">
        <v>16.696451857244803</v>
      </c>
      <c r="Y2769">
        <v>0</v>
      </c>
      <c r="Z2769">
        <v>0.41221833955940007</v>
      </c>
      <c r="AA2769">
        <v>0</v>
      </c>
      <c r="AB2769">
        <v>6.9924788354333335E-3</v>
      </c>
      <c r="AC2769">
        <v>0</v>
      </c>
      <c r="AD2769">
        <v>0</v>
      </c>
      <c r="AE2769">
        <v>17.115662675639634</v>
      </c>
    </row>
    <row r="2770" spans="1:31" x14ac:dyDescent="0.25">
      <c r="A2770">
        <v>2137886</v>
      </c>
      <c r="B2770">
        <v>1</v>
      </c>
      <c r="C2770" t="s">
        <v>80</v>
      </c>
      <c r="D2770" t="s">
        <v>95</v>
      </c>
      <c r="E2770" t="s">
        <v>140</v>
      </c>
      <c r="F2770" t="s">
        <v>7042</v>
      </c>
      <c r="G2770" t="s">
        <v>235</v>
      </c>
      <c r="H2770" t="s">
        <v>143</v>
      </c>
      <c r="I2770" t="s">
        <v>135</v>
      </c>
      <c r="J2770" t="s">
        <v>136</v>
      </c>
      <c r="K2770" t="s">
        <v>236</v>
      </c>
      <c r="L2770" t="s">
        <v>8222</v>
      </c>
      <c r="M2770" t="s">
        <v>8223</v>
      </c>
      <c r="N2770">
        <v>1.7613888879999999</v>
      </c>
      <c r="O2770">
        <v>5</v>
      </c>
      <c r="P2770">
        <v>2171</v>
      </c>
      <c r="Q2770">
        <v>26</v>
      </c>
      <c r="R2770">
        <v>21</v>
      </c>
      <c r="S2770">
        <v>23</v>
      </c>
      <c r="T2770">
        <v>104</v>
      </c>
      <c r="U2770">
        <v>1</v>
      </c>
      <c r="V2770">
        <v>0</v>
      </c>
      <c r="W2770">
        <v>17.075768372874876</v>
      </c>
      <c r="X2770">
        <v>1042.4128191660984</v>
      </c>
      <c r="Y2770">
        <v>116.05331628017115</v>
      </c>
      <c r="Z2770">
        <v>5.4026696439544013</v>
      </c>
      <c r="AA2770">
        <v>523.20757373515551</v>
      </c>
      <c r="AB2770">
        <v>109.59341488667798</v>
      </c>
      <c r="AC2770">
        <v>41.654824098550399</v>
      </c>
      <c r="AD2770">
        <v>0</v>
      </c>
      <c r="AE2770">
        <v>1855.4003861834824</v>
      </c>
    </row>
    <row r="2771" spans="1:31" x14ac:dyDescent="0.25">
      <c r="A2771">
        <v>2137972</v>
      </c>
      <c r="B2771">
        <v>1</v>
      </c>
      <c r="C2771" t="s">
        <v>80</v>
      </c>
      <c r="D2771" t="s">
        <v>94</v>
      </c>
      <c r="E2771" t="s">
        <v>224</v>
      </c>
      <c r="F2771" t="s">
        <v>8224</v>
      </c>
      <c r="G2771" t="s">
        <v>538</v>
      </c>
      <c r="H2771" t="s">
        <v>143</v>
      </c>
      <c r="I2771" t="s">
        <v>135</v>
      </c>
      <c r="J2771" t="s">
        <v>136</v>
      </c>
      <c r="K2771" t="s">
        <v>236</v>
      </c>
      <c r="L2771" t="s">
        <v>8225</v>
      </c>
      <c r="M2771" t="s">
        <v>8226</v>
      </c>
      <c r="N2771">
        <v>3.4594444439999998</v>
      </c>
      <c r="O2771">
        <v>1</v>
      </c>
      <c r="P2771">
        <v>2907</v>
      </c>
      <c r="Q2771">
        <v>47</v>
      </c>
      <c r="R2771">
        <v>94</v>
      </c>
      <c r="S2771">
        <v>32</v>
      </c>
      <c r="T2771">
        <v>573</v>
      </c>
      <c r="U2771">
        <v>15</v>
      </c>
      <c r="V2771">
        <v>0</v>
      </c>
      <c r="W2771">
        <v>2.4616771790072667</v>
      </c>
      <c r="X2771">
        <v>1686.9514741484534</v>
      </c>
      <c r="Y2771">
        <v>75.318214625758287</v>
      </c>
      <c r="Z2771">
        <v>32.123210415284603</v>
      </c>
      <c r="AA2771">
        <v>1019.088458647259</v>
      </c>
      <c r="AB2771">
        <v>671.25143821312793</v>
      </c>
      <c r="AC2771">
        <v>1565.5154472207703</v>
      </c>
      <c r="AD2771">
        <v>0</v>
      </c>
      <c r="AE2771">
        <v>5052.7099204496608</v>
      </c>
    </row>
    <row r="2772" spans="1:31" x14ac:dyDescent="0.25">
      <c r="A2772">
        <v>2137780</v>
      </c>
      <c r="B2772">
        <v>1</v>
      </c>
      <c r="C2772" t="s">
        <v>80</v>
      </c>
      <c r="D2772" t="s">
        <v>97</v>
      </c>
      <c r="E2772" t="s">
        <v>146</v>
      </c>
      <c r="F2772" t="s">
        <v>8227</v>
      </c>
      <c r="G2772" t="s">
        <v>235</v>
      </c>
      <c r="H2772" t="s">
        <v>143</v>
      </c>
      <c r="I2772" t="s">
        <v>135</v>
      </c>
      <c r="J2772" t="s">
        <v>136</v>
      </c>
      <c r="K2772" t="s">
        <v>236</v>
      </c>
      <c r="L2772" t="s">
        <v>8228</v>
      </c>
      <c r="M2772" t="s">
        <v>8229</v>
      </c>
      <c r="N2772">
        <v>0.74169249999999998</v>
      </c>
      <c r="O2772">
        <v>4</v>
      </c>
      <c r="P2772">
        <v>1611</v>
      </c>
      <c r="Q2772">
        <v>0</v>
      </c>
      <c r="R2772">
        <v>56</v>
      </c>
      <c r="S2772">
        <v>5</v>
      </c>
      <c r="T2772">
        <v>417</v>
      </c>
      <c r="U2772">
        <v>0</v>
      </c>
      <c r="V2772">
        <v>1</v>
      </c>
      <c r="W2772">
        <v>17.609661884823502</v>
      </c>
      <c r="X2772">
        <v>363.02080024976095</v>
      </c>
      <c r="Y2772">
        <v>0</v>
      </c>
      <c r="Z2772">
        <v>13.586173617646576</v>
      </c>
      <c r="AA2772">
        <v>36.148044685488031</v>
      </c>
      <c r="AB2772">
        <v>134.99372440755312</v>
      </c>
      <c r="AC2772">
        <v>0</v>
      </c>
      <c r="AD2772">
        <v>0.19082186681763333</v>
      </c>
      <c r="AE2772">
        <v>565.54922671208976</v>
      </c>
    </row>
    <row r="2773" spans="1:31" x14ac:dyDescent="0.25">
      <c r="A2773">
        <v>2137800</v>
      </c>
      <c r="B2773">
        <v>1</v>
      </c>
      <c r="C2773" t="s">
        <v>80</v>
      </c>
      <c r="D2773" t="s">
        <v>93</v>
      </c>
      <c r="E2773" t="s">
        <v>174</v>
      </c>
      <c r="F2773" t="s">
        <v>8230</v>
      </c>
      <c r="G2773" t="s">
        <v>187</v>
      </c>
      <c r="H2773" t="s">
        <v>134</v>
      </c>
      <c r="I2773" t="s">
        <v>135</v>
      </c>
      <c r="J2773" t="s">
        <v>136</v>
      </c>
      <c r="K2773" t="s">
        <v>137</v>
      </c>
      <c r="L2773" t="s">
        <v>8231</v>
      </c>
      <c r="M2773" t="s">
        <v>8232</v>
      </c>
      <c r="N2773">
        <v>1.9550000000000001</v>
      </c>
      <c r="O2773">
        <v>0</v>
      </c>
      <c r="P2773">
        <v>20</v>
      </c>
      <c r="Q2773">
        <v>0</v>
      </c>
      <c r="R2773">
        <v>10</v>
      </c>
      <c r="S2773">
        <v>0</v>
      </c>
      <c r="T2773">
        <v>8</v>
      </c>
      <c r="U2773">
        <v>0</v>
      </c>
      <c r="V2773">
        <v>0</v>
      </c>
      <c r="W2773">
        <v>0</v>
      </c>
      <c r="X2773">
        <v>3.6456084656784506</v>
      </c>
      <c r="Y2773">
        <v>0</v>
      </c>
      <c r="Z2773">
        <v>6.316989529520999</v>
      </c>
      <c r="AA2773">
        <v>0</v>
      </c>
      <c r="AB2773">
        <v>8.0933247555930503</v>
      </c>
      <c r="AC2773">
        <v>0</v>
      </c>
      <c r="AD2773">
        <v>0</v>
      </c>
      <c r="AE2773">
        <v>18.055922750792497</v>
      </c>
    </row>
    <row r="2774" spans="1:31" x14ac:dyDescent="0.25">
      <c r="A2774">
        <v>2137992</v>
      </c>
      <c r="B2774">
        <v>1</v>
      </c>
      <c r="C2774" t="s">
        <v>80</v>
      </c>
      <c r="D2774" t="s">
        <v>85</v>
      </c>
      <c r="E2774" t="s">
        <v>131</v>
      </c>
      <c r="F2774" t="s">
        <v>8233</v>
      </c>
      <c r="G2774" t="s">
        <v>133</v>
      </c>
      <c r="H2774" t="s">
        <v>134</v>
      </c>
      <c r="I2774" t="s">
        <v>135</v>
      </c>
      <c r="J2774" t="s">
        <v>136</v>
      </c>
      <c r="K2774" t="s">
        <v>137</v>
      </c>
      <c r="L2774" t="s">
        <v>8234</v>
      </c>
      <c r="M2774" t="s">
        <v>8235</v>
      </c>
      <c r="N2774">
        <v>5.3805555549999999</v>
      </c>
      <c r="O2774">
        <v>0</v>
      </c>
      <c r="P2774">
        <v>6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7.9931012788069342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7.9931012788069342</v>
      </c>
    </row>
    <row r="2775" spans="1:31" x14ac:dyDescent="0.25">
      <c r="A2775">
        <v>2137863</v>
      </c>
      <c r="B2775">
        <v>1</v>
      </c>
      <c r="C2775" t="s">
        <v>80</v>
      </c>
      <c r="D2775" t="s">
        <v>84</v>
      </c>
      <c r="E2775" t="s">
        <v>131</v>
      </c>
      <c r="F2775" t="s">
        <v>8236</v>
      </c>
      <c r="G2775" t="s">
        <v>152</v>
      </c>
      <c r="H2775" t="s">
        <v>134</v>
      </c>
      <c r="I2775" t="s">
        <v>135</v>
      </c>
      <c r="J2775" t="s">
        <v>136</v>
      </c>
      <c r="K2775" t="s">
        <v>137</v>
      </c>
      <c r="L2775" t="s">
        <v>8237</v>
      </c>
      <c r="M2775" t="s">
        <v>8238</v>
      </c>
      <c r="N2775">
        <v>9.3324999999999996</v>
      </c>
      <c r="O2775">
        <v>0</v>
      </c>
      <c r="P2775">
        <v>2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1.5854975020251001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1.5854975020251001</v>
      </c>
    </row>
    <row r="2776" spans="1:31" x14ac:dyDescent="0.25">
      <c r="A2776">
        <v>2138055</v>
      </c>
      <c r="B2776">
        <v>1</v>
      </c>
      <c r="C2776" t="s">
        <v>80</v>
      </c>
      <c r="D2776" t="s">
        <v>106</v>
      </c>
      <c r="E2776" t="s">
        <v>140</v>
      </c>
      <c r="F2776" t="s">
        <v>7354</v>
      </c>
      <c r="G2776" t="s">
        <v>142</v>
      </c>
      <c r="H2776" t="s">
        <v>143</v>
      </c>
      <c r="I2776" t="s">
        <v>135</v>
      </c>
      <c r="J2776" t="s">
        <v>136</v>
      </c>
      <c r="K2776" t="s">
        <v>137</v>
      </c>
      <c r="L2776" t="s">
        <v>8239</v>
      </c>
      <c r="M2776" t="s">
        <v>8240</v>
      </c>
      <c r="N2776">
        <v>0.28388888800000001</v>
      </c>
      <c r="O2776">
        <v>1</v>
      </c>
      <c r="P2776">
        <v>0</v>
      </c>
      <c r="Q2776">
        <v>20</v>
      </c>
      <c r="R2776">
        <v>219</v>
      </c>
      <c r="S2776">
        <v>5</v>
      </c>
      <c r="T2776">
        <v>44</v>
      </c>
      <c r="U2776">
        <v>0</v>
      </c>
      <c r="V2776">
        <v>0</v>
      </c>
      <c r="W2776">
        <v>0.14551101370236669</v>
      </c>
      <c r="X2776">
        <v>0</v>
      </c>
      <c r="Y2776">
        <v>4.3734012930651165</v>
      </c>
      <c r="Z2776">
        <v>100.48829568662239</v>
      </c>
      <c r="AA2776">
        <v>3.4108596838267005</v>
      </c>
      <c r="AB2776">
        <v>5.5959018141545949</v>
      </c>
      <c r="AC2776">
        <v>0</v>
      </c>
      <c r="AD2776">
        <v>0</v>
      </c>
      <c r="AE2776">
        <v>114.01396949137117</v>
      </c>
    </row>
    <row r="2777" spans="1:31" x14ac:dyDescent="0.25">
      <c r="A2777">
        <v>2137760</v>
      </c>
      <c r="B2777">
        <v>1</v>
      </c>
      <c r="C2777" t="s">
        <v>80</v>
      </c>
      <c r="D2777" t="s">
        <v>85</v>
      </c>
      <c r="E2777" t="s">
        <v>206</v>
      </c>
      <c r="F2777" t="s">
        <v>8241</v>
      </c>
      <c r="G2777" t="s">
        <v>300</v>
      </c>
      <c r="H2777" t="s">
        <v>134</v>
      </c>
      <c r="I2777" t="s">
        <v>135</v>
      </c>
      <c r="J2777" t="s">
        <v>3</v>
      </c>
      <c r="K2777" t="s">
        <v>137</v>
      </c>
      <c r="L2777" t="s">
        <v>8242</v>
      </c>
      <c r="M2777" t="s">
        <v>8243</v>
      </c>
      <c r="N2777">
        <v>3.7097222219999999</v>
      </c>
      <c r="O2777">
        <v>0</v>
      </c>
      <c r="P2777">
        <v>100</v>
      </c>
      <c r="Q2777">
        <v>0</v>
      </c>
      <c r="R2777">
        <v>0</v>
      </c>
      <c r="S2777">
        <v>0</v>
      </c>
      <c r="T2777">
        <v>13</v>
      </c>
      <c r="U2777">
        <v>0</v>
      </c>
      <c r="V2777">
        <v>0</v>
      </c>
      <c r="W2777">
        <v>0</v>
      </c>
      <c r="X2777">
        <v>59.194771150712093</v>
      </c>
      <c r="Y2777">
        <v>0</v>
      </c>
      <c r="Z2777">
        <v>0</v>
      </c>
      <c r="AA2777">
        <v>0</v>
      </c>
      <c r="AB2777">
        <v>45.387369356939324</v>
      </c>
      <c r="AC2777">
        <v>0</v>
      </c>
      <c r="AD2777">
        <v>0</v>
      </c>
      <c r="AE2777">
        <v>104.58214050765142</v>
      </c>
    </row>
    <row r="2778" spans="1:31" x14ac:dyDescent="0.25">
      <c r="A2778">
        <v>2138049</v>
      </c>
      <c r="B2778">
        <v>1</v>
      </c>
      <c r="C2778" t="s">
        <v>80</v>
      </c>
      <c r="D2778" t="s">
        <v>104</v>
      </c>
      <c r="E2778" t="s">
        <v>196</v>
      </c>
      <c r="F2778" t="s">
        <v>8244</v>
      </c>
      <c r="G2778" t="s">
        <v>167</v>
      </c>
      <c r="H2778" t="s">
        <v>143</v>
      </c>
      <c r="I2778" t="s">
        <v>135</v>
      </c>
      <c r="J2778" t="s">
        <v>136</v>
      </c>
      <c r="K2778" t="s">
        <v>137</v>
      </c>
      <c r="L2778" t="s">
        <v>8245</v>
      </c>
      <c r="M2778" t="s">
        <v>8246</v>
      </c>
      <c r="N2778">
        <v>2.4930555550000002</v>
      </c>
      <c r="O2778">
        <v>0</v>
      </c>
      <c r="P2778">
        <v>435</v>
      </c>
      <c r="Q2778">
        <v>4</v>
      </c>
      <c r="R2778">
        <v>10</v>
      </c>
      <c r="S2778">
        <v>2</v>
      </c>
      <c r="T2778">
        <v>99</v>
      </c>
      <c r="U2778">
        <v>1</v>
      </c>
      <c r="V2778">
        <v>0</v>
      </c>
      <c r="W2778">
        <v>0</v>
      </c>
      <c r="X2778">
        <v>400.20049784764961</v>
      </c>
      <c r="Y2778">
        <v>13.670853556645417</v>
      </c>
      <c r="Z2778">
        <v>21.996729435874997</v>
      </c>
      <c r="AA2778">
        <v>144.87736433505313</v>
      </c>
      <c r="AB2778">
        <v>155.55997256329564</v>
      </c>
      <c r="AC2778">
        <v>46.404647215501249</v>
      </c>
      <c r="AD2778">
        <v>0</v>
      </c>
      <c r="AE2778">
        <v>782.71006495402003</v>
      </c>
    </row>
    <row r="2779" spans="1:31" x14ac:dyDescent="0.25">
      <c r="A2779">
        <v>2137806</v>
      </c>
      <c r="B2779">
        <v>1</v>
      </c>
      <c r="C2779" t="s">
        <v>80</v>
      </c>
      <c r="D2779" t="s">
        <v>85</v>
      </c>
      <c r="E2779" t="s">
        <v>174</v>
      </c>
      <c r="F2779" t="s">
        <v>8247</v>
      </c>
      <c r="G2779" t="s">
        <v>187</v>
      </c>
      <c r="H2779" t="s">
        <v>134</v>
      </c>
      <c r="I2779" t="s">
        <v>135</v>
      </c>
      <c r="J2779" t="s">
        <v>136</v>
      </c>
      <c r="K2779" t="s">
        <v>137</v>
      </c>
      <c r="L2779" t="s">
        <v>8248</v>
      </c>
      <c r="M2779" t="s">
        <v>8249</v>
      </c>
      <c r="N2779">
        <v>1.579722222</v>
      </c>
      <c r="O2779">
        <v>0</v>
      </c>
      <c r="P2779">
        <v>220</v>
      </c>
      <c r="Q2779">
        <v>0</v>
      </c>
      <c r="R2779">
        <v>0</v>
      </c>
      <c r="S2779">
        <v>0</v>
      </c>
      <c r="T2779">
        <v>10</v>
      </c>
      <c r="U2779">
        <v>0</v>
      </c>
      <c r="V2779">
        <v>0</v>
      </c>
      <c r="W2779">
        <v>0</v>
      </c>
      <c r="X2779">
        <v>80.477687019006211</v>
      </c>
      <c r="Y2779">
        <v>0</v>
      </c>
      <c r="Z2779">
        <v>0</v>
      </c>
      <c r="AA2779">
        <v>0</v>
      </c>
      <c r="AB2779">
        <v>3.7998561305960337</v>
      </c>
      <c r="AC2779">
        <v>0</v>
      </c>
      <c r="AD2779">
        <v>0</v>
      </c>
      <c r="AE2779">
        <v>84.277543149602252</v>
      </c>
    </row>
    <row r="2780" spans="1:31" x14ac:dyDescent="0.25">
      <c r="A2780">
        <v>2137952</v>
      </c>
      <c r="B2780">
        <v>1</v>
      </c>
      <c r="C2780" t="s">
        <v>80</v>
      </c>
      <c r="D2780" t="s">
        <v>100</v>
      </c>
      <c r="E2780" t="s">
        <v>174</v>
      </c>
      <c r="F2780" t="s">
        <v>8250</v>
      </c>
      <c r="G2780" t="s">
        <v>187</v>
      </c>
      <c r="H2780" t="s">
        <v>134</v>
      </c>
      <c r="I2780" t="s">
        <v>135</v>
      </c>
      <c r="J2780" t="s">
        <v>136</v>
      </c>
      <c r="K2780" t="s">
        <v>137</v>
      </c>
      <c r="L2780" t="s">
        <v>8251</v>
      </c>
      <c r="M2780" t="s">
        <v>8252</v>
      </c>
      <c r="N2780">
        <v>3.5119444440000001</v>
      </c>
      <c r="O2780">
        <v>0</v>
      </c>
      <c r="P2780">
        <v>332</v>
      </c>
      <c r="Q2780">
        <v>0</v>
      </c>
      <c r="R2780">
        <v>2</v>
      </c>
      <c r="S2780">
        <v>0</v>
      </c>
      <c r="T2780">
        <v>36</v>
      </c>
      <c r="U2780">
        <v>0</v>
      </c>
      <c r="V2780">
        <v>0</v>
      </c>
      <c r="W2780">
        <v>0</v>
      </c>
      <c r="X2780">
        <v>246.85805945131699</v>
      </c>
      <c r="Y2780">
        <v>0</v>
      </c>
      <c r="Z2780">
        <v>1.0224526640443501</v>
      </c>
      <c r="AA2780">
        <v>0</v>
      </c>
      <c r="AB2780">
        <v>31.841229712306543</v>
      </c>
      <c r="AC2780">
        <v>0</v>
      </c>
      <c r="AD2780">
        <v>0</v>
      </c>
      <c r="AE2780">
        <v>279.72174182766787</v>
      </c>
    </row>
    <row r="2781" spans="1:31" x14ac:dyDescent="0.25">
      <c r="A2781">
        <v>2137763</v>
      </c>
      <c r="B2781">
        <v>1</v>
      </c>
      <c r="C2781" t="s">
        <v>80</v>
      </c>
      <c r="D2781" t="s">
        <v>84</v>
      </c>
      <c r="E2781" t="s">
        <v>174</v>
      </c>
      <c r="F2781" t="s">
        <v>3582</v>
      </c>
      <c r="G2781" t="s">
        <v>187</v>
      </c>
      <c r="H2781" t="s">
        <v>134</v>
      </c>
      <c r="I2781" t="s">
        <v>135</v>
      </c>
      <c r="J2781" t="s">
        <v>136</v>
      </c>
      <c r="K2781" t="s">
        <v>137</v>
      </c>
      <c r="L2781" t="s">
        <v>8253</v>
      </c>
      <c r="M2781" t="s">
        <v>8254</v>
      </c>
      <c r="N2781">
        <v>0.84750000000000003</v>
      </c>
      <c r="O2781">
        <v>0</v>
      </c>
      <c r="P2781">
        <v>169</v>
      </c>
      <c r="Q2781">
        <v>0</v>
      </c>
      <c r="R2781">
        <v>0</v>
      </c>
      <c r="S2781">
        <v>0</v>
      </c>
      <c r="T2781">
        <v>20</v>
      </c>
      <c r="U2781">
        <v>0</v>
      </c>
      <c r="V2781">
        <v>0</v>
      </c>
      <c r="W2781">
        <v>0</v>
      </c>
      <c r="X2781">
        <v>21.008626866523567</v>
      </c>
      <c r="Y2781">
        <v>0</v>
      </c>
      <c r="Z2781">
        <v>0</v>
      </c>
      <c r="AA2781">
        <v>0</v>
      </c>
      <c r="AB2781">
        <v>10.937593560198502</v>
      </c>
      <c r="AC2781">
        <v>0</v>
      </c>
      <c r="AD2781">
        <v>0</v>
      </c>
      <c r="AE2781">
        <v>31.946220426722071</v>
      </c>
    </row>
    <row r="2782" spans="1:31" x14ac:dyDescent="0.25">
      <c r="A2782">
        <v>2137906</v>
      </c>
      <c r="B2782">
        <v>1</v>
      </c>
      <c r="C2782" t="s">
        <v>80</v>
      </c>
      <c r="D2782" t="s">
        <v>84</v>
      </c>
      <c r="E2782" t="s">
        <v>131</v>
      </c>
      <c r="F2782" t="s">
        <v>8255</v>
      </c>
      <c r="G2782" t="s">
        <v>152</v>
      </c>
      <c r="H2782" t="s">
        <v>134</v>
      </c>
      <c r="I2782" t="s">
        <v>135</v>
      </c>
      <c r="J2782" t="s">
        <v>136</v>
      </c>
      <c r="K2782" t="s">
        <v>137</v>
      </c>
      <c r="L2782" t="s">
        <v>8256</v>
      </c>
      <c r="M2782" t="s">
        <v>8257</v>
      </c>
      <c r="N2782">
        <v>8.8511111109999998</v>
      </c>
      <c r="O2782">
        <v>0</v>
      </c>
      <c r="P2782">
        <v>3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3.8830698519092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3.8830698519092</v>
      </c>
    </row>
    <row r="2783" spans="1:31" x14ac:dyDescent="0.25">
      <c r="A2783">
        <v>2138118</v>
      </c>
      <c r="B2783">
        <v>1</v>
      </c>
      <c r="C2783" t="s">
        <v>81</v>
      </c>
      <c r="D2783" t="s">
        <v>116</v>
      </c>
      <c r="E2783" t="s">
        <v>174</v>
      </c>
      <c r="F2783" t="s">
        <v>8258</v>
      </c>
      <c r="G2783" t="s">
        <v>384</v>
      </c>
      <c r="H2783" t="s">
        <v>134</v>
      </c>
      <c r="I2783" t="s">
        <v>135</v>
      </c>
      <c r="J2783" t="s">
        <v>136</v>
      </c>
      <c r="K2783" t="s">
        <v>137</v>
      </c>
      <c r="L2783" t="s">
        <v>8259</v>
      </c>
      <c r="M2783" t="s">
        <v>8260</v>
      </c>
      <c r="N2783">
        <v>2.0583333330000002</v>
      </c>
      <c r="O2783">
        <v>0</v>
      </c>
      <c r="P2783">
        <v>24</v>
      </c>
      <c r="Q2783">
        <v>0</v>
      </c>
      <c r="R2783">
        <v>0</v>
      </c>
      <c r="S2783">
        <v>0</v>
      </c>
      <c r="T2783">
        <v>1</v>
      </c>
      <c r="U2783">
        <v>0</v>
      </c>
      <c r="V2783">
        <v>0</v>
      </c>
      <c r="W2783">
        <v>0</v>
      </c>
      <c r="X2783">
        <v>10.992770051606701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10.992770051606701</v>
      </c>
    </row>
    <row r="2784" spans="1:31" x14ac:dyDescent="0.25">
      <c r="A2784">
        <v>2138138</v>
      </c>
      <c r="B2784">
        <v>1</v>
      </c>
      <c r="C2784" t="s">
        <v>81</v>
      </c>
      <c r="D2784" t="s">
        <v>116</v>
      </c>
      <c r="E2784" t="s">
        <v>131</v>
      </c>
      <c r="F2784" t="s">
        <v>8261</v>
      </c>
      <c r="G2784" t="s">
        <v>152</v>
      </c>
      <c r="H2784" t="s">
        <v>134</v>
      </c>
      <c r="I2784" t="s">
        <v>135</v>
      </c>
      <c r="J2784" t="s">
        <v>136</v>
      </c>
      <c r="K2784" t="s">
        <v>137</v>
      </c>
      <c r="L2784" t="s">
        <v>8262</v>
      </c>
      <c r="M2784" t="s">
        <v>8263</v>
      </c>
      <c r="N2784">
        <v>2.0388888879999998</v>
      </c>
      <c r="O2784">
        <v>0</v>
      </c>
      <c r="P2784">
        <v>2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0.19130935990600004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0.19130935990600004</v>
      </c>
    </row>
    <row r="2785" spans="1:31" x14ac:dyDescent="0.25">
      <c r="A2785">
        <v>2137969</v>
      </c>
      <c r="B2785">
        <v>1</v>
      </c>
      <c r="C2785" t="s">
        <v>80</v>
      </c>
      <c r="D2785" t="s">
        <v>85</v>
      </c>
      <c r="E2785" t="s">
        <v>131</v>
      </c>
      <c r="F2785" t="s">
        <v>8264</v>
      </c>
      <c r="G2785" t="s">
        <v>231</v>
      </c>
      <c r="H2785" t="s">
        <v>134</v>
      </c>
      <c r="I2785" t="s">
        <v>135</v>
      </c>
      <c r="J2785" t="s">
        <v>136</v>
      </c>
      <c r="K2785" t="s">
        <v>137</v>
      </c>
      <c r="L2785" t="s">
        <v>8265</v>
      </c>
      <c r="M2785" t="s">
        <v>8266</v>
      </c>
      <c r="N2785">
        <v>6.7838888879999999</v>
      </c>
      <c r="O2785">
        <v>0</v>
      </c>
      <c r="P2785">
        <v>6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9.9664782593588335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9.9664782593588335</v>
      </c>
    </row>
    <row r="2786" spans="1:31" x14ac:dyDescent="0.25">
      <c r="A2786">
        <v>2137826</v>
      </c>
      <c r="B2786">
        <v>1</v>
      </c>
      <c r="C2786" t="s">
        <v>81</v>
      </c>
      <c r="D2786" t="s">
        <v>120</v>
      </c>
      <c r="E2786" t="s">
        <v>140</v>
      </c>
      <c r="F2786" t="s">
        <v>3517</v>
      </c>
      <c r="G2786" t="s">
        <v>235</v>
      </c>
      <c r="H2786" t="s">
        <v>143</v>
      </c>
      <c r="I2786" t="s">
        <v>135</v>
      </c>
      <c r="J2786" t="s">
        <v>136</v>
      </c>
      <c r="K2786" t="s">
        <v>236</v>
      </c>
      <c r="L2786" t="s">
        <v>8267</v>
      </c>
      <c r="M2786" t="s">
        <v>8268</v>
      </c>
      <c r="N2786">
        <v>1.6707350000000001</v>
      </c>
      <c r="O2786">
        <v>1</v>
      </c>
      <c r="P2786">
        <v>294</v>
      </c>
      <c r="Q2786">
        <v>73</v>
      </c>
      <c r="R2786">
        <v>3</v>
      </c>
      <c r="S2786">
        <v>15</v>
      </c>
      <c r="T2786">
        <v>34</v>
      </c>
      <c r="U2786">
        <v>2</v>
      </c>
      <c r="V2786">
        <v>0</v>
      </c>
      <c r="W2786">
        <v>2.2113877013140835</v>
      </c>
      <c r="X2786">
        <v>144.51982904420603</v>
      </c>
      <c r="Y2786">
        <v>237.80084690664719</v>
      </c>
      <c r="Z2786">
        <v>0.78403288821310013</v>
      </c>
      <c r="AA2786">
        <v>57.684359219830768</v>
      </c>
      <c r="AB2786">
        <v>7.9336338380658331</v>
      </c>
      <c r="AC2786">
        <v>37.917424218867986</v>
      </c>
      <c r="AD2786">
        <v>0</v>
      </c>
      <c r="AE2786">
        <v>488.85151381714502</v>
      </c>
    </row>
    <row r="2787" spans="1:31" x14ac:dyDescent="0.25">
      <c r="A2787">
        <v>2138075</v>
      </c>
      <c r="B2787">
        <v>1</v>
      </c>
      <c r="C2787" t="s">
        <v>80</v>
      </c>
      <c r="D2787" t="s">
        <v>88</v>
      </c>
      <c r="E2787" t="s">
        <v>140</v>
      </c>
      <c r="F2787" t="s">
        <v>8269</v>
      </c>
      <c r="G2787" t="s">
        <v>300</v>
      </c>
      <c r="H2787" t="s">
        <v>143</v>
      </c>
      <c r="I2787" t="s">
        <v>135</v>
      </c>
      <c r="J2787" t="s">
        <v>3</v>
      </c>
      <c r="K2787" t="s">
        <v>137</v>
      </c>
      <c r="L2787" t="s">
        <v>8270</v>
      </c>
      <c r="M2787" t="s">
        <v>8271</v>
      </c>
      <c r="N2787">
        <v>0.85527777699999996</v>
      </c>
      <c r="O2787">
        <v>0</v>
      </c>
      <c r="P2787">
        <v>1774</v>
      </c>
      <c r="Q2787">
        <v>0</v>
      </c>
      <c r="R2787">
        <v>0</v>
      </c>
      <c r="S2787">
        <v>0</v>
      </c>
      <c r="T2787">
        <v>39</v>
      </c>
      <c r="U2787">
        <v>0</v>
      </c>
      <c r="V2787">
        <v>0</v>
      </c>
      <c r="W2787">
        <v>0</v>
      </c>
      <c r="X2787">
        <v>603.58933887927572</v>
      </c>
      <c r="Y2787">
        <v>0</v>
      </c>
      <c r="Z2787">
        <v>0</v>
      </c>
      <c r="AA2787">
        <v>0</v>
      </c>
      <c r="AB2787">
        <v>317.05676534585626</v>
      </c>
      <c r="AC2787">
        <v>0</v>
      </c>
      <c r="AD2787">
        <v>0</v>
      </c>
      <c r="AE2787">
        <v>920.64610422513192</v>
      </c>
    </row>
    <row r="2788" spans="1:31" x14ac:dyDescent="0.25">
      <c r="A2788">
        <v>2138058</v>
      </c>
      <c r="B2788">
        <v>1</v>
      </c>
      <c r="C2788" t="s">
        <v>81</v>
      </c>
      <c r="D2788" t="s">
        <v>127</v>
      </c>
      <c r="E2788" t="s">
        <v>196</v>
      </c>
      <c r="F2788" t="s">
        <v>8272</v>
      </c>
      <c r="G2788" t="s">
        <v>142</v>
      </c>
      <c r="H2788" t="s">
        <v>143</v>
      </c>
      <c r="I2788" t="s">
        <v>135</v>
      </c>
      <c r="J2788" t="s">
        <v>136</v>
      </c>
      <c r="K2788" t="s">
        <v>137</v>
      </c>
      <c r="L2788" t="s">
        <v>8273</v>
      </c>
      <c r="M2788" t="s">
        <v>8274</v>
      </c>
      <c r="N2788">
        <v>1.246111111</v>
      </c>
      <c r="O2788">
        <v>0</v>
      </c>
      <c r="P2788">
        <v>185</v>
      </c>
      <c r="Q2788">
        <v>0</v>
      </c>
      <c r="R2788">
        <v>2</v>
      </c>
      <c r="S2788">
        <v>0</v>
      </c>
      <c r="T2788">
        <v>19</v>
      </c>
      <c r="U2788">
        <v>0</v>
      </c>
      <c r="V2788">
        <v>0</v>
      </c>
      <c r="W2788">
        <v>0</v>
      </c>
      <c r="X2788">
        <v>56.327537675158759</v>
      </c>
      <c r="Y2788">
        <v>0</v>
      </c>
      <c r="Z2788">
        <v>1.6744040169999999E-3</v>
      </c>
      <c r="AA2788">
        <v>0</v>
      </c>
      <c r="AB2788">
        <v>11.460179374007659</v>
      </c>
      <c r="AC2788">
        <v>0</v>
      </c>
      <c r="AD2788">
        <v>0</v>
      </c>
      <c r="AE2788">
        <v>67.789391453183413</v>
      </c>
    </row>
    <row r="2789" spans="1:31" x14ac:dyDescent="0.25">
      <c r="A2789">
        <v>2137872</v>
      </c>
      <c r="B2789">
        <v>1</v>
      </c>
      <c r="C2789" t="s">
        <v>80</v>
      </c>
      <c r="D2789" t="s">
        <v>91</v>
      </c>
      <c r="E2789" t="s">
        <v>161</v>
      </c>
      <c r="F2789" t="s">
        <v>8275</v>
      </c>
      <c r="G2789" t="s">
        <v>215</v>
      </c>
      <c r="H2789" t="s">
        <v>134</v>
      </c>
      <c r="I2789" t="s">
        <v>135</v>
      </c>
      <c r="J2789" t="s">
        <v>136</v>
      </c>
      <c r="K2789" t="s">
        <v>137</v>
      </c>
      <c r="L2789" t="s">
        <v>8276</v>
      </c>
      <c r="M2789" t="s">
        <v>8277</v>
      </c>
      <c r="N2789">
        <v>0.36194444399999998</v>
      </c>
      <c r="O2789">
        <v>0</v>
      </c>
      <c r="P2789">
        <v>1</v>
      </c>
      <c r="Q2789">
        <v>0</v>
      </c>
      <c r="R2789">
        <v>8</v>
      </c>
      <c r="S2789">
        <v>0</v>
      </c>
      <c r="T2789">
        <v>4</v>
      </c>
      <c r="U2789">
        <v>0</v>
      </c>
      <c r="V2789">
        <v>0</v>
      </c>
      <c r="W2789">
        <v>0</v>
      </c>
      <c r="X2789">
        <v>0.17447912967766666</v>
      </c>
      <c r="Y2789">
        <v>0</v>
      </c>
      <c r="Z2789">
        <v>0.26759799653877503</v>
      </c>
      <c r="AA2789">
        <v>0</v>
      </c>
      <c r="AB2789">
        <v>0.42996959133617213</v>
      </c>
      <c r="AC2789">
        <v>0</v>
      </c>
      <c r="AD2789">
        <v>0</v>
      </c>
      <c r="AE2789">
        <v>0.87204671755261387</v>
      </c>
    </row>
    <row r="2790" spans="1:31" x14ac:dyDescent="0.25">
      <c r="A2790">
        <v>2138081</v>
      </c>
      <c r="B2790">
        <v>1</v>
      </c>
      <c r="C2790" t="s">
        <v>80</v>
      </c>
      <c r="D2790" t="s">
        <v>94</v>
      </c>
      <c r="E2790" t="s">
        <v>140</v>
      </c>
      <c r="F2790" t="s">
        <v>8278</v>
      </c>
      <c r="G2790" t="s">
        <v>142</v>
      </c>
      <c r="H2790" t="s">
        <v>143</v>
      </c>
      <c r="I2790" t="s">
        <v>135</v>
      </c>
      <c r="J2790" t="s">
        <v>136</v>
      </c>
      <c r="K2790" t="s">
        <v>137</v>
      </c>
      <c r="L2790" t="s">
        <v>8279</v>
      </c>
      <c r="M2790" t="s">
        <v>8280</v>
      </c>
      <c r="N2790">
        <v>0.80249999999999999</v>
      </c>
      <c r="O2790">
        <v>0</v>
      </c>
      <c r="P2790">
        <v>1</v>
      </c>
      <c r="Q2790">
        <v>8</v>
      </c>
      <c r="R2790">
        <v>128</v>
      </c>
      <c r="S2790">
        <v>1</v>
      </c>
      <c r="T2790">
        <v>9</v>
      </c>
      <c r="U2790">
        <v>0</v>
      </c>
      <c r="V2790">
        <v>0</v>
      </c>
      <c r="W2790">
        <v>0</v>
      </c>
      <c r="X2790">
        <v>0.24552878456079996</v>
      </c>
      <c r="Y2790">
        <v>2.1759015061138998</v>
      </c>
      <c r="Z2790">
        <v>15.858225611645407</v>
      </c>
      <c r="AA2790">
        <v>14.662541564306249</v>
      </c>
      <c r="AB2790">
        <v>7.1041746393988241</v>
      </c>
      <c r="AC2790">
        <v>0</v>
      </c>
      <c r="AD2790">
        <v>0</v>
      </c>
      <c r="AE2790">
        <v>40.046372106025174</v>
      </c>
    </row>
    <row r="2791" spans="1:31" x14ac:dyDescent="0.25">
      <c r="A2791">
        <v>2137772</v>
      </c>
      <c r="B2791">
        <v>1</v>
      </c>
      <c r="C2791" t="s">
        <v>80</v>
      </c>
      <c r="D2791" t="s">
        <v>82</v>
      </c>
      <c r="E2791" t="s">
        <v>140</v>
      </c>
      <c r="F2791" t="s">
        <v>8281</v>
      </c>
      <c r="G2791" t="s">
        <v>226</v>
      </c>
      <c r="H2791" t="s">
        <v>143</v>
      </c>
      <c r="I2791" t="s">
        <v>135</v>
      </c>
      <c r="J2791" t="s">
        <v>136</v>
      </c>
      <c r="K2791" t="s">
        <v>236</v>
      </c>
      <c r="L2791" t="s">
        <v>8282</v>
      </c>
      <c r="M2791" t="s">
        <v>8283</v>
      </c>
      <c r="N2791">
        <v>0.25</v>
      </c>
      <c r="O2791">
        <v>0</v>
      </c>
      <c r="P2791">
        <v>3621</v>
      </c>
      <c r="Q2791">
        <v>0</v>
      </c>
      <c r="R2791">
        <v>0</v>
      </c>
      <c r="S2791">
        <v>6</v>
      </c>
      <c r="T2791">
        <v>2619</v>
      </c>
      <c r="U2791">
        <v>0</v>
      </c>
      <c r="V2791">
        <v>5</v>
      </c>
      <c r="W2791">
        <v>0</v>
      </c>
      <c r="X2791">
        <v>169.15305437766008</v>
      </c>
      <c r="Y2791">
        <v>0</v>
      </c>
      <c r="Z2791">
        <v>0</v>
      </c>
      <c r="AA2791">
        <v>40.065695069130001</v>
      </c>
      <c r="AB2791">
        <v>202.97525682367035</v>
      </c>
      <c r="AC2791">
        <v>0</v>
      </c>
      <c r="AD2791">
        <v>0.51217940352000013</v>
      </c>
      <c r="AE2791">
        <v>412.70618567398043</v>
      </c>
    </row>
    <row r="2792" spans="1:31" x14ac:dyDescent="0.25">
      <c r="A2792">
        <v>2138064</v>
      </c>
      <c r="B2792">
        <v>1</v>
      </c>
      <c r="C2792" t="s">
        <v>81</v>
      </c>
      <c r="D2792" t="s">
        <v>115</v>
      </c>
      <c r="E2792" t="s">
        <v>140</v>
      </c>
      <c r="F2792" t="s">
        <v>8284</v>
      </c>
      <c r="G2792" t="s">
        <v>142</v>
      </c>
      <c r="H2792" t="s">
        <v>143</v>
      </c>
      <c r="I2792" t="s">
        <v>135</v>
      </c>
      <c r="J2792" t="s">
        <v>136</v>
      </c>
      <c r="K2792" t="s">
        <v>137</v>
      </c>
      <c r="L2792" t="s">
        <v>8285</v>
      </c>
      <c r="M2792" t="s">
        <v>8286</v>
      </c>
      <c r="N2792">
        <v>8.8888887999999999E-2</v>
      </c>
      <c r="O2792">
        <v>0</v>
      </c>
      <c r="P2792">
        <v>555</v>
      </c>
      <c r="Q2792">
        <v>14</v>
      </c>
      <c r="R2792">
        <v>187</v>
      </c>
      <c r="S2792">
        <v>1</v>
      </c>
      <c r="T2792">
        <v>29</v>
      </c>
      <c r="U2792">
        <v>1</v>
      </c>
      <c r="V2792">
        <v>0</v>
      </c>
      <c r="W2792">
        <v>0</v>
      </c>
      <c r="X2792">
        <v>5.5986699500373334</v>
      </c>
      <c r="Y2792">
        <v>3.5556702230719996</v>
      </c>
      <c r="Z2792">
        <v>3.1651518959733336</v>
      </c>
      <c r="AA2792">
        <v>4.8556503360000003E-2</v>
      </c>
      <c r="AB2792">
        <v>0.96737949275733337</v>
      </c>
      <c r="AC2792">
        <v>0.97873113329599992</v>
      </c>
      <c r="AD2792">
        <v>0</v>
      </c>
      <c r="AE2792">
        <v>14.314159198496</v>
      </c>
    </row>
    <row r="2793" spans="1:31" x14ac:dyDescent="0.25">
      <c r="A2793">
        <v>2137958</v>
      </c>
      <c r="B2793">
        <v>1</v>
      </c>
      <c r="C2793" t="s">
        <v>80</v>
      </c>
      <c r="D2793" t="s">
        <v>82</v>
      </c>
      <c r="E2793" t="s">
        <v>161</v>
      </c>
      <c r="F2793" t="s">
        <v>8287</v>
      </c>
      <c r="G2793" t="s">
        <v>235</v>
      </c>
      <c r="H2793" t="s">
        <v>134</v>
      </c>
      <c r="I2793" t="s">
        <v>135</v>
      </c>
      <c r="J2793" t="s">
        <v>136</v>
      </c>
      <c r="K2793" t="s">
        <v>236</v>
      </c>
      <c r="L2793" t="s">
        <v>8288</v>
      </c>
      <c r="M2793" t="s">
        <v>8289</v>
      </c>
      <c r="N2793">
        <v>4.32965</v>
      </c>
      <c r="O2793">
        <v>0</v>
      </c>
      <c r="P2793">
        <v>385</v>
      </c>
      <c r="Q2793">
        <v>0</v>
      </c>
      <c r="R2793">
        <v>0</v>
      </c>
      <c r="S2793">
        <v>0</v>
      </c>
      <c r="T2793">
        <v>128</v>
      </c>
      <c r="U2793">
        <v>0</v>
      </c>
      <c r="V2793">
        <v>0</v>
      </c>
      <c r="W2793">
        <v>0</v>
      </c>
      <c r="X2793">
        <v>539.34183219261718</v>
      </c>
      <c r="Y2793">
        <v>0</v>
      </c>
      <c r="Z2793">
        <v>0</v>
      </c>
      <c r="AA2793">
        <v>0</v>
      </c>
      <c r="AB2793">
        <v>882.67810160726754</v>
      </c>
      <c r="AC2793">
        <v>0</v>
      </c>
      <c r="AD2793">
        <v>0</v>
      </c>
      <c r="AE2793">
        <v>1422.0199337998847</v>
      </c>
    </row>
    <row r="2794" spans="1:31" x14ac:dyDescent="0.25">
      <c r="A2794">
        <v>2138104</v>
      </c>
      <c r="B2794">
        <v>1</v>
      </c>
      <c r="C2794" t="s">
        <v>80</v>
      </c>
      <c r="D2794" t="s">
        <v>88</v>
      </c>
      <c r="E2794" t="s">
        <v>140</v>
      </c>
      <c r="F2794" t="s">
        <v>8290</v>
      </c>
      <c r="G2794" t="s">
        <v>300</v>
      </c>
      <c r="H2794" t="s">
        <v>143</v>
      </c>
      <c r="I2794" t="s">
        <v>135</v>
      </c>
      <c r="J2794" t="s">
        <v>3</v>
      </c>
      <c r="K2794" t="s">
        <v>137</v>
      </c>
      <c r="L2794" t="s">
        <v>8291</v>
      </c>
      <c r="M2794" t="s">
        <v>8292</v>
      </c>
      <c r="N2794">
        <v>0.37083333299999999</v>
      </c>
      <c r="O2794">
        <v>1</v>
      </c>
      <c r="P2794">
        <v>167</v>
      </c>
      <c r="Q2794">
        <v>0</v>
      </c>
      <c r="R2794">
        <v>0</v>
      </c>
      <c r="S2794">
        <v>2</v>
      </c>
      <c r="T2794">
        <v>22</v>
      </c>
      <c r="U2794">
        <v>0</v>
      </c>
      <c r="V2794">
        <v>0</v>
      </c>
      <c r="W2794">
        <v>9.8082172987500008E-2</v>
      </c>
      <c r="X2794">
        <v>20.294641925506244</v>
      </c>
      <c r="Y2794">
        <v>0</v>
      </c>
      <c r="Z2794">
        <v>0</v>
      </c>
      <c r="AA2794">
        <v>738.77347239166579</v>
      </c>
      <c r="AB2794">
        <v>3.2997087864766672</v>
      </c>
      <c r="AC2794">
        <v>0</v>
      </c>
      <c r="AD2794">
        <v>0</v>
      </c>
      <c r="AE2794">
        <v>762.46590527663625</v>
      </c>
    </row>
    <row r="2795" spans="1:31" x14ac:dyDescent="0.25">
      <c r="A2795">
        <v>2137849</v>
      </c>
      <c r="B2795">
        <v>1</v>
      </c>
      <c r="C2795" t="s">
        <v>81</v>
      </c>
      <c r="D2795" t="s">
        <v>120</v>
      </c>
      <c r="E2795" t="s">
        <v>196</v>
      </c>
      <c r="F2795" t="s">
        <v>8293</v>
      </c>
      <c r="G2795" t="s">
        <v>142</v>
      </c>
      <c r="H2795" t="s">
        <v>143</v>
      </c>
      <c r="I2795" t="s">
        <v>135</v>
      </c>
      <c r="J2795" t="s">
        <v>136</v>
      </c>
      <c r="K2795" t="s">
        <v>137</v>
      </c>
      <c r="L2795" t="s">
        <v>8294</v>
      </c>
      <c r="M2795" t="s">
        <v>8295</v>
      </c>
      <c r="N2795">
        <v>0.48944444399999998</v>
      </c>
      <c r="O2795">
        <v>0</v>
      </c>
      <c r="P2795">
        <v>1133</v>
      </c>
      <c r="Q2795">
        <v>0</v>
      </c>
      <c r="R2795">
        <v>12</v>
      </c>
      <c r="S2795">
        <v>1</v>
      </c>
      <c r="T2795">
        <v>101</v>
      </c>
      <c r="U2795">
        <v>2</v>
      </c>
      <c r="V2795">
        <v>3</v>
      </c>
      <c r="W2795">
        <v>0</v>
      </c>
      <c r="X2795">
        <v>140.49475344457778</v>
      </c>
      <c r="Y2795">
        <v>0</v>
      </c>
      <c r="Z2795">
        <v>1.1337408354474001</v>
      </c>
      <c r="AA2795">
        <v>3.2102354338639505</v>
      </c>
      <c r="AB2795">
        <v>16.480863827264493</v>
      </c>
      <c r="AC2795">
        <v>22.168629087261635</v>
      </c>
      <c r="AD2795">
        <v>2.7571866141570665</v>
      </c>
      <c r="AE2795">
        <v>186.24540924257232</v>
      </c>
    </row>
    <row r="2796" spans="1:31" x14ac:dyDescent="0.25">
      <c r="A2796">
        <v>2137855</v>
      </c>
      <c r="B2796">
        <v>1</v>
      </c>
      <c r="C2796" t="s">
        <v>81</v>
      </c>
      <c r="D2796" t="s">
        <v>128</v>
      </c>
      <c r="E2796" t="s">
        <v>174</v>
      </c>
      <c r="F2796" t="s">
        <v>8296</v>
      </c>
      <c r="G2796" t="s">
        <v>538</v>
      </c>
      <c r="H2796" t="s">
        <v>134</v>
      </c>
      <c r="I2796" t="s">
        <v>135</v>
      </c>
      <c r="J2796" t="s">
        <v>136</v>
      </c>
      <c r="K2796" t="s">
        <v>236</v>
      </c>
      <c r="L2796" t="s">
        <v>8297</v>
      </c>
      <c r="M2796" t="s">
        <v>8298</v>
      </c>
      <c r="N2796">
        <v>6.925320277</v>
      </c>
      <c r="O2796">
        <v>0</v>
      </c>
      <c r="P2796">
        <v>164</v>
      </c>
      <c r="Q2796">
        <v>0</v>
      </c>
      <c r="R2796">
        <v>0</v>
      </c>
      <c r="S2796">
        <v>0</v>
      </c>
      <c r="T2796">
        <v>4</v>
      </c>
      <c r="U2796">
        <v>0</v>
      </c>
      <c r="V2796">
        <v>0</v>
      </c>
      <c r="W2796">
        <v>0</v>
      </c>
      <c r="X2796">
        <v>309.7447336276735</v>
      </c>
      <c r="Y2796">
        <v>0</v>
      </c>
      <c r="Z2796">
        <v>0</v>
      </c>
      <c r="AA2796">
        <v>0</v>
      </c>
      <c r="AB2796">
        <v>18.295670890828006</v>
      </c>
      <c r="AC2796">
        <v>0</v>
      </c>
      <c r="AD2796">
        <v>0</v>
      </c>
      <c r="AE2796">
        <v>328.04040451850153</v>
      </c>
    </row>
    <row r="2797" spans="1:31" x14ac:dyDescent="0.25">
      <c r="A2797">
        <v>2137835</v>
      </c>
      <c r="B2797">
        <v>1</v>
      </c>
      <c r="C2797" t="s">
        <v>80</v>
      </c>
      <c r="D2797" t="s">
        <v>94</v>
      </c>
      <c r="E2797" t="s">
        <v>224</v>
      </c>
      <c r="F2797" t="s">
        <v>8224</v>
      </c>
      <c r="G2797" t="s">
        <v>538</v>
      </c>
      <c r="H2797" t="s">
        <v>143</v>
      </c>
      <c r="I2797" t="s">
        <v>135</v>
      </c>
      <c r="J2797" t="s">
        <v>136</v>
      </c>
      <c r="K2797" t="s">
        <v>236</v>
      </c>
      <c r="L2797" t="s">
        <v>8299</v>
      </c>
      <c r="M2797" t="s">
        <v>8300</v>
      </c>
      <c r="N2797">
        <v>1.080833333</v>
      </c>
      <c r="O2797">
        <v>1</v>
      </c>
      <c r="P2797">
        <v>2907</v>
      </c>
      <c r="Q2797">
        <v>47</v>
      </c>
      <c r="R2797">
        <v>94</v>
      </c>
      <c r="S2797">
        <v>32</v>
      </c>
      <c r="T2797">
        <v>573</v>
      </c>
      <c r="U2797">
        <v>15</v>
      </c>
      <c r="V2797">
        <v>0</v>
      </c>
      <c r="W2797">
        <v>0.80320080966035834</v>
      </c>
      <c r="X2797">
        <v>550.4218018972681</v>
      </c>
      <c r="Y2797">
        <v>23.053072389563358</v>
      </c>
      <c r="Z2797">
        <v>10.903166069518896</v>
      </c>
      <c r="AA2797">
        <v>312.92488207896002</v>
      </c>
      <c r="AB2797">
        <v>204.87095504296133</v>
      </c>
      <c r="AC2797">
        <v>496.0206773649906</v>
      </c>
      <c r="AD2797">
        <v>0</v>
      </c>
      <c r="AE2797">
        <v>1598.9977556529225</v>
      </c>
    </row>
    <row r="2798" spans="1:31" x14ac:dyDescent="0.25">
      <c r="A2798">
        <v>2138164</v>
      </c>
      <c r="B2798">
        <v>1</v>
      </c>
      <c r="C2798" t="s">
        <v>81</v>
      </c>
      <c r="D2798" t="s">
        <v>118</v>
      </c>
      <c r="E2798" t="s">
        <v>161</v>
      </c>
      <c r="F2798" t="s">
        <v>8301</v>
      </c>
      <c r="G2798" t="s">
        <v>183</v>
      </c>
      <c r="H2798" t="s">
        <v>134</v>
      </c>
      <c r="I2798" t="s">
        <v>135</v>
      </c>
      <c r="J2798" t="s">
        <v>136</v>
      </c>
      <c r="K2798" t="s">
        <v>137</v>
      </c>
      <c r="L2798" t="s">
        <v>8302</v>
      </c>
      <c r="M2798" t="s">
        <v>8303</v>
      </c>
      <c r="N2798">
        <v>7.2213888879999999</v>
      </c>
      <c r="O2798">
        <v>0</v>
      </c>
      <c r="P2798">
        <v>529</v>
      </c>
      <c r="Q2798">
        <v>0</v>
      </c>
      <c r="R2798">
        <v>0</v>
      </c>
      <c r="S2798">
        <v>0</v>
      </c>
      <c r="T2798">
        <v>22</v>
      </c>
      <c r="U2798">
        <v>0</v>
      </c>
      <c r="V2798">
        <v>0</v>
      </c>
      <c r="W2798">
        <v>0</v>
      </c>
      <c r="X2798">
        <v>824.63893001392137</v>
      </c>
      <c r="Y2798">
        <v>0</v>
      </c>
      <c r="Z2798">
        <v>0</v>
      </c>
      <c r="AA2798">
        <v>0</v>
      </c>
      <c r="AB2798">
        <v>97.387871857258503</v>
      </c>
      <c r="AC2798">
        <v>0</v>
      </c>
      <c r="AD2798">
        <v>0</v>
      </c>
      <c r="AE2798">
        <v>922.02680187117983</v>
      </c>
    </row>
    <row r="2799" spans="1:31" x14ac:dyDescent="0.25">
      <c r="A2799">
        <v>2138184</v>
      </c>
      <c r="B2799">
        <v>1</v>
      </c>
      <c r="C2799" t="s">
        <v>80</v>
      </c>
      <c r="D2799" t="s">
        <v>83</v>
      </c>
      <c r="E2799" t="s">
        <v>174</v>
      </c>
      <c r="F2799" t="s">
        <v>432</v>
      </c>
      <c r="G2799" t="s">
        <v>246</v>
      </c>
      <c r="H2799" t="s">
        <v>134</v>
      </c>
      <c r="I2799" t="s">
        <v>135</v>
      </c>
      <c r="J2799" t="s">
        <v>136</v>
      </c>
      <c r="K2799" t="s">
        <v>137</v>
      </c>
      <c r="L2799" t="s">
        <v>8304</v>
      </c>
      <c r="M2799" t="s">
        <v>8305</v>
      </c>
      <c r="N2799">
        <v>0.82805555500000005</v>
      </c>
      <c r="O2799">
        <v>0</v>
      </c>
      <c r="P2799">
        <v>122</v>
      </c>
      <c r="Q2799">
        <v>0</v>
      </c>
      <c r="R2799">
        <v>0</v>
      </c>
      <c r="S2799">
        <v>0</v>
      </c>
      <c r="T2799">
        <v>10</v>
      </c>
      <c r="U2799">
        <v>0</v>
      </c>
      <c r="V2799">
        <v>0</v>
      </c>
      <c r="W2799">
        <v>0</v>
      </c>
      <c r="X2799">
        <v>19.621783197204127</v>
      </c>
      <c r="Y2799">
        <v>0</v>
      </c>
      <c r="Z2799">
        <v>0</v>
      </c>
      <c r="AA2799">
        <v>0</v>
      </c>
      <c r="AB2799">
        <v>4.6298616470087008</v>
      </c>
      <c r="AC2799">
        <v>0</v>
      </c>
      <c r="AD2799">
        <v>0</v>
      </c>
      <c r="AE2799">
        <v>24.251644844212827</v>
      </c>
    </row>
    <row r="2800" spans="1:31" x14ac:dyDescent="0.25">
      <c r="A2800">
        <v>2137935</v>
      </c>
      <c r="B2800">
        <v>1</v>
      </c>
      <c r="C2800" t="s">
        <v>81</v>
      </c>
      <c r="D2800" t="s">
        <v>118</v>
      </c>
      <c r="E2800" t="s">
        <v>146</v>
      </c>
      <c r="F2800" t="s">
        <v>8306</v>
      </c>
      <c r="G2800" t="s">
        <v>2008</v>
      </c>
      <c r="H2800" t="s">
        <v>143</v>
      </c>
      <c r="I2800" t="s">
        <v>135</v>
      </c>
      <c r="J2800" t="s">
        <v>136</v>
      </c>
      <c r="K2800" t="s">
        <v>137</v>
      </c>
      <c r="L2800" t="s">
        <v>8307</v>
      </c>
      <c r="M2800" t="s">
        <v>8308</v>
      </c>
      <c r="N2800">
        <v>1.056944444</v>
      </c>
      <c r="O2800">
        <v>0</v>
      </c>
      <c r="P2800">
        <v>13</v>
      </c>
      <c r="Q2800">
        <v>0</v>
      </c>
      <c r="R2800">
        <v>2</v>
      </c>
      <c r="S2800">
        <v>0</v>
      </c>
      <c r="T2800">
        <v>2</v>
      </c>
      <c r="U2800">
        <v>0</v>
      </c>
      <c r="V2800">
        <v>0</v>
      </c>
      <c r="W2800">
        <v>0</v>
      </c>
      <c r="X2800">
        <v>2.3304790156262509</v>
      </c>
      <c r="Y2800">
        <v>0</v>
      </c>
      <c r="Z2800">
        <v>7.7390713112861498</v>
      </c>
      <c r="AA2800">
        <v>0</v>
      </c>
      <c r="AB2800">
        <v>10.036532084116891</v>
      </c>
      <c r="AC2800">
        <v>0</v>
      </c>
      <c r="AD2800">
        <v>0</v>
      </c>
      <c r="AE2800">
        <v>20.106082411029291</v>
      </c>
    </row>
    <row r="2801" spans="1:31" x14ac:dyDescent="0.25">
      <c r="A2801">
        <v>2138021</v>
      </c>
      <c r="B2801">
        <v>1</v>
      </c>
      <c r="C2801" t="s">
        <v>80</v>
      </c>
      <c r="D2801" t="s">
        <v>97</v>
      </c>
      <c r="E2801" t="s">
        <v>174</v>
      </c>
      <c r="F2801" t="s">
        <v>8309</v>
      </c>
      <c r="G2801" t="s">
        <v>187</v>
      </c>
      <c r="H2801" t="s">
        <v>134</v>
      </c>
      <c r="I2801" t="s">
        <v>135</v>
      </c>
      <c r="J2801" t="s">
        <v>136</v>
      </c>
      <c r="K2801" t="s">
        <v>137</v>
      </c>
      <c r="L2801" t="s">
        <v>8310</v>
      </c>
      <c r="M2801" t="s">
        <v>8311</v>
      </c>
      <c r="N2801">
        <v>0.95972222200000001</v>
      </c>
      <c r="O2801">
        <v>0</v>
      </c>
      <c r="P2801">
        <v>9</v>
      </c>
      <c r="Q2801">
        <v>0</v>
      </c>
      <c r="R2801">
        <v>11</v>
      </c>
      <c r="S2801">
        <v>0</v>
      </c>
      <c r="T2801">
        <v>3</v>
      </c>
      <c r="U2801">
        <v>0</v>
      </c>
      <c r="V2801">
        <v>0</v>
      </c>
      <c r="W2801">
        <v>0</v>
      </c>
      <c r="X2801">
        <v>4.4173278788297923</v>
      </c>
      <c r="Y2801">
        <v>0</v>
      </c>
      <c r="Z2801">
        <v>5.6837659858146754</v>
      </c>
      <c r="AA2801">
        <v>0</v>
      </c>
      <c r="AB2801">
        <v>1.6971547037681667</v>
      </c>
      <c r="AC2801">
        <v>0</v>
      </c>
      <c r="AD2801">
        <v>0</v>
      </c>
      <c r="AE2801">
        <v>11.798248568412635</v>
      </c>
    </row>
    <row r="2802" spans="1:31" x14ac:dyDescent="0.25">
      <c r="A2802">
        <v>2138121</v>
      </c>
      <c r="B2802">
        <v>1</v>
      </c>
      <c r="C2802" t="s">
        <v>80</v>
      </c>
      <c r="D2802" t="s">
        <v>102</v>
      </c>
      <c r="E2802" t="s">
        <v>131</v>
      </c>
      <c r="F2802" t="s">
        <v>8312</v>
      </c>
      <c r="G2802" t="s">
        <v>152</v>
      </c>
      <c r="H2802" t="s">
        <v>134</v>
      </c>
      <c r="I2802" t="s">
        <v>135</v>
      </c>
      <c r="J2802" t="s">
        <v>136</v>
      </c>
      <c r="K2802" t="s">
        <v>137</v>
      </c>
      <c r="L2802" t="s">
        <v>8313</v>
      </c>
      <c r="M2802" t="s">
        <v>8314</v>
      </c>
      <c r="N2802">
        <v>1.483333333</v>
      </c>
      <c r="O2802">
        <v>0</v>
      </c>
      <c r="P2802">
        <v>1</v>
      </c>
      <c r="Q2802">
        <v>0</v>
      </c>
      <c r="R2802">
        <v>0</v>
      </c>
      <c r="S2802">
        <v>0</v>
      </c>
      <c r="T2802">
        <v>1</v>
      </c>
      <c r="U2802">
        <v>0</v>
      </c>
      <c r="V2802">
        <v>0</v>
      </c>
      <c r="W2802">
        <v>0</v>
      </c>
      <c r="X2802">
        <v>0.27496410012225003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0.27496410012225003</v>
      </c>
    </row>
    <row r="2803" spans="1:31" x14ac:dyDescent="0.25">
      <c r="A2803">
        <v>2137978</v>
      </c>
      <c r="B2803">
        <v>1</v>
      </c>
      <c r="C2803" t="s">
        <v>80</v>
      </c>
      <c r="D2803" t="s">
        <v>98</v>
      </c>
      <c r="E2803" t="s">
        <v>174</v>
      </c>
      <c r="F2803" t="s">
        <v>8315</v>
      </c>
      <c r="G2803" t="s">
        <v>187</v>
      </c>
      <c r="H2803" t="s">
        <v>134</v>
      </c>
      <c r="I2803" t="s">
        <v>135</v>
      </c>
      <c r="J2803" t="s">
        <v>136</v>
      </c>
      <c r="K2803" t="s">
        <v>137</v>
      </c>
      <c r="L2803" t="s">
        <v>8316</v>
      </c>
      <c r="M2803" t="s">
        <v>8317</v>
      </c>
      <c r="N2803">
        <v>1.5097222219999999</v>
      </c>
      <c r="O2803">
        <v>0</v>
      </c>
      <c r="P2803">
        <v>43</v>
      </c>
      <c r="Q2803">
        <v>0</v>
      </c>
      <c r="R2803">
        <v>0</v>
      </c>
      <c r="S2803">
        <v>0</v>
      </c>
      <c r="T2803">
        <v>4</v>
      </c>
      <c r="U2803">
        <v>0</v>
      </c>
      <c r="V2803">
        <v>0</v>
      </c>
      <c r="W2803">
        <v>0</v>
      </c>
      <c r="X2803">
        <v>21.648067583146805</v>
      </c>
      <c r="Y2803">
        <v>0</v>
      </c>
      <c r="Z2803">
        <v>0</v>
      </c>
      <c r="AA2803">
        <v>0</v>
      </c>
      <c r="AB2803">
        <v>1.6990753171201418</v>
      </c>
      <c r="AC2803">
        <v>0</v>
      </c>
      <c r="AD2803">
        <v>0</v>
      </c>
      <c r="AE2803">
        <v>23.347142900266945</v>
      </c>
    </row>
    <row r="2804" spans="1:31" x14ac:dyDescent="0.25">
      <c r="A2804">
        <v>2137829</v>
      </c>
      <c r="B2804">
        <v>1</v>
      </c>
      <c r="C2804" t="s">
        <v>81</v>
      </c>
      <c r="D2804" t="s">
        <v>121</v>
      </c>
      <c r="E2804" t="s">
        <v>196</v>
      </c>
      <c r="F2804" t="s">
        <v>8318</v>
      </c>
      <c r="G2804" t="s">
        <v>235</v>
      </c>
      <c r="H2804" t="s">
        <v>143</v>
      </c>
      <c r="I2804" t="s">
        <v>135</v>
      </c>
      <c r="J2804" t="s">
        <v>136</v>
      </c>
      <c r="K2804" t="s">
        <v>236</v>
      </c>
      <c r="L2804" t="s">
        <v>8319</v>
      </c>
      <c r="M2804" t="s">
        <v>8320</v>
      </c>
      <c r="N2804">
        <v>7.9332305549999997</v>
      </c>
      <c r="O2804">
        <v>0</v>
      </c>
      <c r="P2804">
        <v>323</v>
      </c>
      <c r="Q2804">
        <v>1</v>
      </c>
      <c r="R2804">
        <v>29</v>
      </c>
      <c r="S2804">
        <v>0</v>
      </c>
      <c r="T2804">
        <v>26</v>
      </c>
      <c r="U2804">
        <v>0</v>
      </c>
      <c r="V2804">
        <v>0</v>
      </c>
      <c r="W2804">
        <v>0</v>
      </c>
      <c r="X2804">
        <v>307.63481062613783</v>
      </c>
      <c r="Y2804">
        <v>1.8745113286738002</v>
      </c>
      <c r="Z2804">
        <v>13.600427084443588</v>
      </c>
      <c r="AA2804">
        <v>0</v>
      </c>
      <c r="AB2804">
        <v>154.90354335829096</v>
      </c>
      <c r="AC2804">
        <v>0</v>
      </c>
      <c r="AD2804">
        <v>0</v>
      </c>
      <c r="AE2804">
        <v>478.01329239754619</v>
      </c>
    </row>
    <row r="2805" spans="1:31" x14ac:dyDescent="0.25">
      <c r="A2805">
        <v>2137938</v>
      </c>
      <c r="B2805">
        <v>1</v>
      </c>
      <c r="C2805" t="s">
        <v>81</v>
      </c>
      <c r="D2805" t="s">
        <v>116</v>
      </c>
      <c r="E2805" t="s">
        <v>174</v>
      </c>
      <c r="F2805" t="s">
        <v>8321</v>
      </c>
      <c r="G2805" t="s">
        <v>187</v>
      </c>
      <c r="H2805" t="s">
        <v>134</v>
      </c>
      <c r="I2805" t="s">
        <v>135</v>
      </c>
      <c r="J2805" t="s">
        <v>136</v>
      </c>
      <c r="K2805" t="s">
        <v>137</v>
      </c>
      <c r="L2805" t="s">
        <v>8322</v>
      </c>
      <c r="M2805" t="s">
        <v>8323</v>
      </c>
      <c r="N2805">
        <v>1.7124999999999999</v>
      </c>
      <c r="O2805">
        <v>0</v>
      </c>
      <c r="P2805">
        <v>1</v>
      </c>
      <c r="Q2805">
        <v>0</v>
      </c>
      <c r="R2805">
        <v>0</v>
      </c>
      <c r="S2805">
        <v>0</v>
      </c>
      <c r="T2805">
        <v>1</v>
      </c>
      <c r="U2805">
        <v>0</v>
      </c>
      <c r="V2805">
        <v>0</v>
      </c>
      <c r="W2805">
        <v>0</v>
      </c>
      <c r="X2805">
        <v>9.5035904851333338E-3</v>
      </c>
      <c r="Y2805">
        <v>0</v>
      </c>
      <c r="Z2805">
        <v>0</v>
      </c>
      <c r="AA2805">
        <v>0</v>
      </c>
      <c r="AB2805">
        <v>0.1763392093705167</v>
      </c>
      <c r="AC2805">
        <v>0</v>
      </c>
      <c r="AD2805">
        <v>0</v>
      </c>
      <c r="AE2805">
        <v>0.18584279985565003</v>
      </c>
    </row>
    <row r="2806" spans="1:31" x14ac:dyDescent="0.25">
      <c r="A2806">
        <v>2137892</v>
      </c>
      <c r="B2806">
        <v>1</v>
      </c>
      <c r="C2806" t="s">
        <v>80</v>
      </c>
      <c r="D2806" t="s">
        <v>82</v>
      </c>
      <c r="E2806" t="s">
        <v>161</v>
      </c>
      <c r="F2806" t="s">
        <v>8324</v>
      </c>
      <c r="G2806" t="s">
        <v>171</v>
      </c>
      <c r="H2806" t="s">
        <v>134</v>
      </c>
      <c r="I2806" t="s">
        <v>135</v>
      </c>
      <c r="J2806" t="s">
        <v>136</v>
      </c>
      <c r="K2806" t="s">
        <v>137</v>
      </c>
      <c r="L2806" t="s">
        <v>8325</v>
      </c>
      <c r="M2806" t="s">
        <v>8326</v>
      </c>
      <c r="N2806">
        <v>0.74388888799999997</v>
      </c>
      <c r="O2806">
        <v>0</v>
      </c>
      <c r="P2806">
        <v>512</v>
      </c>
      <c r="Q2806">
        <v>0</v>
      </c>
      <c r="R2806">
        <v>0</v>
      </c>
      <c r="S2806">
        <v>0</v>
      </c>
      <c r="T2806">
        <v>103</v>
      </c>
      <c r="U2806">
        <v>0</v>
      </c>
      <c r="V2806">
        <v>0</v>
      </c>
      <c r="W2806">
        <v>0</v>
      </c>
      <c r="X2806">
        <v>107.62388675173565</v>
      </c>
      <c r="Y2806">
        <v>0</v>
      </c>
      <c r="Z2806">
        <v>0</v>
      </c>
      <c r="AA2806">
        <v>0</v>
      </c>
      <c r="AB2806">
        <v>34.176208297810227</v>
      </c>
      <c r="AC2806">
        <v>0</v>
      </c>
      <c r="AD2806">
        <v>0</v>
      </c>
      <c r="AE2806">
        <v>141.80009504954589</v>
      </c>
    </row>
    <row r="2807" spans="1:31" x14ac:dyDescent="0.25">
      <c r="A2807">
        <v>2138061</v>
      </c>
      <c r="B2807">
        <v>1</v>
      </c>
      <c r="C2807" t="s">
        <v>80</v>
      </c>
      <c r="D2807" t="s">
        <v>93</v>
      </c>
      <c r="E2807" t="s">
        <v>161</v>
      </c>
      <c r="F2807" t="s">
        <v>8327</v>
      </c>
      <c r="G2807" t="s">
        <v>215</v>
      </c>
      <c r="H2807" t="s">
        <v>134</v>
      </c>
      <c r="I2807" t="s">
        <v>135</v>
      </c>
      <c r="J2807" t="s">
        <v>136</v>
      </c>
      <c r="K2807" t="s">
        <v>137</v>
      </c>
      <c r="L2807" t="s">
        <v>8328</v>
      </c>
      <c r="M2807" t="s">
        <v>8329</v>
      </c>
      <c r="N2807">
        <v>2.2875000000000001</v>
      </c>
      <c r="O2807">
        <v>0</v>
      </c>
      <c r="P2807">
        <v>0</v>
      </c>
      <c r="Q2807">
        <v>0</v>
      </c>
      <c r="R2807">
        <v>10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5.7253608233752491</v>
      </c>
      <c r="AA2807">
        <v>0</v>
      </c>
      <c r="AB2807">
        <v>0</v>
      </c>
      <c r="AC2807">
        <v>0</v>
      </c>
      <c r="AD2807">
        <v>0</v>
      </c>
      <c r="AE2807">
        <v>5.7253608233752491</v>
      </c>
    </row>
    <row r="2808" spans="1:31" x14ac:dyDescent="0.25">
      <c r="A2808">
        <v>2138038</v>
      </c>
      <c r="B2808">
        <v>1</v>
      </c>
      <c r="C2808" t="s">
        <v>80</v>
      </c>
      <c r="D2808" t="s">
        <v>92</v>
      </c>
      <c r="E2808" t="s">
        <v>131</v>
      </c>
      <c r="F2808" t="s">
        <v>8330</v>
      </c>
      <c r="G2808" t="s">
        <v>152</v>
      </c>
      <c r="H2808" t="s">
        <v>134</v>
      </c>
      <c r="I2808" t="s">
        <v>135</v>
      </c>
      <c r="J2808" t="s">
        <v>136</v>
      </c>
      <c r="K2808" t="s">
        <v>137</v>
      </c>
      <c r="L2808" t="s">
        <v>8331</v>
      </c>
      <c r="M2808" t="s">
        <v>8332</v>
      </c>
      <c r="N2808">
        <v>2.0877777769999999</v>
      </c>
      <c r="O2808">
        <v>0</v>
      </c>
      <c r="P2808">
        <v>1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0.35612055915916668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0.35612055915916668</v>
      </c>
    </row>
    <row r="2809" spans="1:31" x14ac:dyDescent="0.25">
      <c r="A2809">
        <v>2137852</v>
      </c>
      <c r="B2809">
        <v>1</v>
      </c>
      <c r="C2809" t="s">
        <v>81</v>
      </c>
      <c r="D2809" t="s">
        <v>128</v>
      </c>
      <c r="E2809" t="s">
        <v>174</v>
      </c>
      <c r="F2809" t="s">
        <v>7983</v>
      </c>
      <c r="G2809" t="s">
        <v>538</v>
      </c>
      <c r="H2809" t="s">
        <v>134</v>
      </c>
      <c r="I2809" t="s">
        <v>135</v>
      </c>
      <c r="J2809" t="s">
        <v>136</v>
      </c>
      <c r="K2809" t="s">
        <v>236</v>
      </c>
      <c r="L2809" t="s">
        <v>8333</v>
      </c>
      <c r="M2809" t="s">
        <v>8334</v>
      </c>
      <c r="N2809">
        <v>8.2257305550000002</v>
      </c>
      <c r="O2809">
        <v>0</v>
      </c>
      <c r="P2809">
        <v>1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2.8162485416257499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2.8162485416257499</v>
      </c>
    </row>
    <row r="2810" spans="1:31" x14ac:dyDescent="0.25">
      <c r="A2810">
        <v>2137955</v>
      </c>
      <c r="B2810">
        <v>1</v>
      </c>
      <c r="C2810" t="s">
        <v>81</v>
      </c>
      <c r="D2810" t="s">
        <v>123</v>
      </c>
      <c r="E2810" t="s">
        <v>196</v>
      </c>
      <c r="F2810" t="s">
        <v>8335</v>
      </c>
      <c r="G2810" t="s">
        <v>538</v>
      </c>
      <c r="H2810" t="s">
        <v>143</v>
      </c>
      <c r="I2810" t="s">
        <v>135</v>
      </c>
      <c r="J2810" t="s">
        <v>136</v>
      </c>
      <c r="K2810" t="s">
        <v>236</v>
      </c>
      <c r="L2810" t="s">
        <v>8336</v>
      </c>
      <c r="M2810" t="s">
        <v>8337</v>
      </c>
      <c r="N2810">
        <v>0.82501388799999997</v>
      </c>
      <c r="O2810">
        <v>0</v>
      </c>
      <c r="P2810">
        <v>1</v>
      </c>
      <c r="Q2810">
        <v>0</v>
      </c>
      <c r="R2810">
        <v>9</v>
      </c>
      <c r="S2810">
        <v>0</v>
      </c>
      <c r="T2810">
        <v>8</v>
      </c>
      <c r="U2810">
        <v>11</v>
      </c>
      <c r="V2810">
        <v>0</v>
      </c>
      <c r="W2810">
        <v>0</v>
      </c>
      <c r="X2810">
        <v>0.11854573354173334</v>
      </c>
      <c r="Y2810">
        <v>0</v>
      </c>
      <c r="Z2810">
        <v>1.2085336970158334</v>
      </c>
      <c r="AA2810">
        <v>0</v>
      </c>
      <c r="AB2810">
        <v>16.203932522453375</v>
      </c>
      <c r="AC2810">
        <v>1077.1571463942309</v>
      </c>
      <c r="AD2810">
        <v>0</v>
      </c>
      <c r="AE2810">
        <v>1094.6881583472418</v>
      </c>
    </row>
    <row r="2811" spans="1:31" x14ac:dyDescent="0.25">
      <c r="A2811">
        <v>2137998</v>
      </c>
      <c r="B2811">
        <v>1</v>
      </c>
      <c r="C2811" t="s">
        <v>80</v>
      </c>
      <c r="D2811" t="s">
        <v>92</v>
      </c>
      <c r="E2811" t="s">
        <v>131</v>
      </c>
      <c r="F2811" t="s">
        <v>8338</v>
      </c>
      <c r="G2811" t="s">
        <v>231</v>
      </c>
      <c r="H2811" t="s">
        <v>134</v>
      </c>
      <c r="I2811" t="s">
        <v>135</v>
      </c>
      <c r="J2811" t="s">
        <v>136</v>
      </c>
      <c r="K2811" t="s">
        <v>137</v>
      </c>
      <c r="L2811" t="s">
        <v>8339</v>
      </c>
      <c r="M2811" t="s">
        <v>8340</v>
      </c>
      <c r="N2811">
        <v>2.1144444440000001</v>
      </c>
      <c r="O2811">
        <v>0</v>
      </c>
      <c r="P2811">
        <v>5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2.0809316008600001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2.0809316008600001</v>
      </c>
    </row>
    <row r="2812" spans="1:31" x14ac:dyDescent="0.25">
      <c r="A2812">
        <v>2138001</v>
      </c>
      <c r="B2812">
        <v>1</v>
      </c>
      <c r="C2812" t="s">
        <v>80</v>
      </c>
      <c r="D2812" t="s">
        <v>100</v>
      </c>
      <c r="E2812" t="s">
        <v>146</v>
      </c>
      <c r="F2812" t="s">
        <v>8341</v>
      </c>
      <c r="G2812" t="s">
        <v>167</v>
      </c>
      <c r="H2812" t="s">
        <v>143</v>
      </c>
      <c r="I2812" t="s">
        <v>135</v>
      </c>
      <c r="J2812" t="s">
        <v>136</v>
      </c>
      <c r="K2812" t="s">
        <v>137</v>
      </c>
      <c r="L2812" t="s">
        <v>8342</v>
      </c>
      <c r="M2812" t="s">
        <v>8343</v>
      </c>
      <c r="N2812">
        <v>0.89138888800000005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20</v>
      </c>
      <c r="U2812">
        <v>0</v>
      </c>
      <c r="V2812">
        <v>3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25.503392469683462</v>
      </c>
      <c r="AC2812">
        <v>0</v>
      </c>
      <c r="AD2812">
        <v>16.816171465996369</v>
      </c>
      <c r="AE2812">
        <v>42.319563935679831</v>
      </c>
    </row>
    <row r="2813" spans="1:31" x14ac:dyDescent="0.25">
      <c r="A2813">
        <v>2138144</v>
      </c>
      <c r="B2813">
        <v>1</v>
      </c>
      <c r="C2813" t="s">
        <v>81</v>
      </c>
      <c r="D2813" t="s">
        <v>112</v>
      </c>
      <c r="E2813" t="s">
        <v>161</v>
      </c>
      <c r="F2813" t="s">
        <v>8344</v>
      </c>
      <c r="G2813" t="s">
        <v>8345</v>
      </c>
      <c r="H2813" t="s">
        <v>134</v>
      </c>
      <c r="I2813" t="s">
        <v>135</v>
      </c>
      <c r="J2813" t="s">
        <v>5</v>
      </c>
      <c r="K2813" t="s">
        <v>137</v>
      </c>
      <c r="L2813" t="s">
        <v>8346</v>
      </c>
      <c r="M2813" t="s">
        <v>8347</v>
      </c>
      <c r="N2813">
        <v>2.301666666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99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34.24698579664939</v>
      </c>
      <c r="AC2813">
        <v>0</v>
      </c>
      <c r="AD2813">
        <v>0</v>
      </c>
      <c r="AE2813">
        <v>34.24698579664939</v>
      </c>
    </row>
    <row r="2814" spans="1:31" x14ac:dyDescent="0.25">
      <c r="A2814">
        <v>2137812</v>
      </c>
      <c r="B2814">
        <v>1</v>
      </c>
      <c r="C2814" t="s">
        <v>80</v>
      </c>
      <c r="D2814" t="s">
        <v>85</v>
      </c>
      <c r="E2814" t="s">
        <v>131</v>
      </c>
      <c r="F2814" t="s">
        <v>8233</v>
      </c>
      <c r="G2814" t="s">
        <v>133</v>
      </c>
      <c r="H2814" t="s">
        <v>134</v>
      </c>
      <c r="I2814" t="s">
        <v>135</v>
      </c>
      <c r="J2814" t="s">
        <v>136</v>
      </c>
      <c r="K2814" t="s">
        <v>137</v>
      </c>
      <c r="L2814" t="s">
        <v>8348</v>
      </c>
      <c r="M2814" t="s">
        <v>8349</v>
      </c>
      <c r="N2814">
        <v>3.483055555</v>
      </c>
      <c r="O2814">
        <v>0</v>
      </c>
      <c r="P2814">
        <v>6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5.2216370159355172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5.2216370159355172</v>
      </c>
    </row>
    <row r="2815" spans="1:31" x14ac:dyDescent="0.25">
      <c r="A2815">
        <v>2138161</v>
      </c>
      <c r="B2815">
        <v>1</v>
      </c>
      <c r="C2815" t="s">
        <v>81</v>
      </c>
      <c r="D2815" t="s">
        <v>118</v>
      </c>
      <c r="E2815" t="s">
        <v>161</v>
      </c>
      <c r="F2815" t="s">
        <v>343</v>
      </c>
      <c r="G2815" t="s">
        <v>215</v>
      </c>
      <c r="H2815" t="s">
        <v>134</v>
      </c>
      <c r="I2815" t="s">
        <v>135</v>
      </c>
      <c r="J2815" t="s">
        <v>136</v>
      </c>
      <c r="K2815" t="s">
        <v>137</v>
      </c>
      <c r="L2815" t="s">
        <v>8350</v>
      </c>
      <c r="M2815" t="s">
        <v>8351</v>
      </c>
      <c r="N2815">
        <v>2.8055555550000002</v>
      </c>
      <c r="O2815">
        <v>0</v>
      </c>
      <c r="P2815">
        <v>4</v>
      </c>
      <c r="Q2815">
        <v>0</v>
      </c>
      <c r="R2815">
        <v>0</v>
      </c>
      <c r="S2815">
        <v>0</v>
      </c>
      <c r="T2815">
        <v>1</v>
      </c>
      <c r="U2815">
        <v>0</v>
      </c>
      <c r="V2815">
        <v>0</v>
      </c>
      <c r="W2815">
        <v>0</v>
      </c>
      <c r="X2815">
        <v>2.9863600369091752</v>
      </c>
      <c r="Y2815">
        <v>0</v>
      </c>
      <c r="Z2815">
        <v>0</v>
      </c>
      <c r="AA2815">
        <v>0</v>
      </c>
      <c r="AB2815">
        <v>1.5455151702203751</v>
      </c>
      <c r="AC2815">
        <v>0</v>
      </c>
      <c r="AD2815">
        <v>0</v>
      </c>
      <c r="AE2815">
        <v>4.5318752071295503</v>
      </c>
    </row>
    <row r="2816" spans="1:31" x14ac:dyDescent="0.25">
      <c r="A2816">
        <v>2137932</v>
      </c>
      <c r="B2816">
        <v>1</v>
      </c>
      <c r="C2816" t="s">
        <v>81</v>
      </c>
      <c r="D2816" t="s">
        <v>112</v>
      </c>
      <c r="E2816" t="s">
        <v>146</v>
      </c>
      <c r="F2816" t="s">
        <v>8352</v>
      </c>
      <c r="G2816" t="s">
        <v>167</v>
      </c>
      <c r="H2816" t="s">
        <v>143</v>
      </c>
      <c r="I2816" t="s">
        <v>135</v>
      </c>
      <c r="J2816" t="s">
        <v>136</v>
      </c>
      <c r="K2816" t="s">
        <v>137</v>
      </c>
      <c r="L2816" t="s">
        <v>8353</v>
      </c>
      <c r="M2816" t="s">
        <v>8354</v>
      </c>
      <c r="N2816">
        <v>1.1972222219999999</v>
      </c>
      <c r="O2816">
        <v>0</v>
      </c>
      <c r="P2816">
        <v>160</v>
      </c>
      <c r="Q2816">
        <v>0</v>
      </c>
      <c r="R2816">
        <v>6</v>
      </c>
      <c r="S2816">
        <v>0</v>
      </c>
      <c r="T2816">
        <v>13</v>
      </c>
      <c r="U2816">
        <v>0</v>
      </c>
      <c r="V2816">
        <v>0</v>
      </c>
      <c r="W2816">
        <v>0</v>
      </c>
      <c r="X2816">
        <v>40.417459354144107</v>
      </c>
      <c r="Y2816">
        <v>0</v>
      </c>
      <c r="Z2816">
        <v>1.634382882401592</v>
      </c>
      <c r="AA2816">
        <v>0</v>
      </c>
      <c r="AB2816">
        <v>3.1218695922268744</v>
      </c>
      <c r="AC2816">
        <v>0</v>
      </c>
      <c r="AD2816">
        <v>0</v>
      </c>
      <c r="AE2816">
        <v>45.173711828772568</v>
      </c>
    </row>
    <row r="2817" spans="1:31" x14ac:dyDescent="0.25">
      <c r="A2817">
        <v>2137832</v>
      </c>
      <c r="B2817">
        <v>1</v>
      </c>
      <c r="C2817" t="s">
        <v>80</v>
      </c>
      <c r="D2817" t="s">
        <v>83</v>
      </c>
      <c r="E2817" t="s">
        <v>224</v>
      </c>
      <c r="F2817" t="s">
        <v>8355</v>
      </c>
      <c r="G2817" t="s">
        <v>142</v>
      </c>
      <c r="H2817" t="s">
        <v>143</v>
      </c>
      <c r="I2817" t="s">
        <v>135</v>
      </c>
      <c r="J2817" t="s">
        <v>136</v>
      </c>
      <c r="K2817" t="s">
        <v>137</v>
      </c>
      <c r="L2817" t="s">
        <v>8356</v>
      </c>
      <c r="M2817" t="s">
        <v>8357</v>
      </c>
      <c r="N2817">
        <v>0.333191666</v>
      </c>
      <c r="O2817">
        <v>6</v>
      </c>
      <c r="P2817">
        <v>473</v>
      </c>
      <c r="Q2817">
        <v>28</v>
      </c>
      <c r="R2817">
        <v>100</v>
      </c>
      <c r="S2817">
        <v>19</v>
      </c>
      <c r="T2817">
        <v>814</v>
      </c>
      <c r="U2817">
        <v>22</v>
      </c>
      <c r="V2817">
        <v>162</v>
      </c>
      <c r="W2817">
        <v>2.0578376333597501</v>
      </c>
      <c r="X2817">
        <v>49.939967450240637</v>
      </c>
      <c r="Y2817">
        <v>29.01653261407909</v>
      </c>
      <c r="Z2817">
        <v>19.653764555299784</v>
      </c>
      <c r="AA2817">
        <v>42.722611570336781</v>
      </c>
      <c r="AB2817">
        <v>359.03810746298433</v>
      </c>
      <c r="AC2817">
        <v>119.08106489469037</v>
      </c>
      <c r="AD2817">
        <v>314.09409175919808</v>
      </c>
      <c r="AE2817">
        <v>935.60397794018877</v>
      </c>
    </row>
    <row r="2818" spans="1:31" x14ac:dyDescent="0.25">
      <c r="A2818">
        <v>2137941</v>
      </c>
      <c r="B2818">
        <v>1</v>
      </c>
      <c r="C2818" t="s">
        <v>80</v>
      </c>
      <c r="D2818" t="s">
        <v>98</v>
      </c>
      <c r="E2818" t="s">
        <v>196</v>
      </c>
      <c r="F2818" t="s">
        <v>8358</v>
      </c>
      <c r="G2818" t="s">
        <v>235</v>
      </c>
      <c r="H2818" t="s">
        <v>143</v>
      </c>
      <c r="I2818" t="s">
        <v>135</v>
      </c>
      <c r="J2818" t="s">
        <v>136</v>
      </c>
      <c r="K2818" t="s">
        <v>236</v>
      </c>
      <c r="L2818" t="s">
        <v>8359</v>
      </c>
      <c r="M2818" t="s">
        <v>8360</v>
      </c>
      <c r="N2818">
        <v>1.5305091660000001</v>
      </c>
      <c r="O2818">
        <v>0</v>
      </c>
      <c r="P2818">
        <v>20</v>
      </c>
      <c r="Q2818">
        <v>12</v>
      </c>
      <c r="R2818">
        <v>116</v>
      </c>
      <c r="S2818">
        <v>2</v>
      </c>
      <c r="T2818">
        <v>29</v>
      </c>
      <c r="U2818">
        <v>2</v>
      </c>
      <c r="V2818">
        <v>0</v>
      </c>
      <c r="W2818">
        <v>0</v>
      </c>
      <c r="X2818">
        <v>13.812950768013863</v>
      </c>
      <c r="Y2818">
        <v>33.100873385400824</v>
      </c>
      <c r="Z2818">
        <v>111.37459285186257</v>
      </c>
      <c r="AA2818">
        <v>16.292492711170201</v>
      </c>
      <c r="AB2818">
        <v>26.798183160688545</v>
      </c>
      <c r="AC2818">
        <v>24.50136306178133</v>
      </c>
      <c r="AD2818">
        <v>0</v>
      </c>
      <c r="AE2818">
        <v>225.88045593891735</v>
      </c>
    </row>
    <row r="2819" spans="1:31" x14ac:dyDescent="0.25">
      <c r="A2819">
        <v>2138110</v>
      </c>
      <c r="B2819">
        <v>1</v>
      </c>
      <c r="C2819" t="s">
        <v>80</v>
      </c>
      <c r="D2819" t="s">
        <v>104</v>
      </c>
      <c r="E2819" t="s">
        <v>174</v>
      </c>
      <c r="F2819" t="s">
        <v>8361</v>
      </c>
      <c r="G2819" t="s">
        <v>384</v>
      </c>
      <c r="H2819" t="s">
        <v>134</v>
      </c>
      <c r="I2819" t="s">
        <v>135</v>
      </c>
      <c r="J2819" t="s">
        <v>136</v>
      </c>
      <c r="K2819" t="s">
        <v>137</v>
      </c>
      <c r="L2819" t="s">
        <v>8362</v>
      </c>
      <c r="M2819" t="s">
        <v>8363</v>
      </c>
      <c r="N2819">
        <v>2.0016666660000002</v>
      </c>
      <c r="O2819">
        <v>0</v>
      </c>
      <c r="P2819">
        <v>37</v>
      </c>
      <c r="Q2819">
        <v>0</v>
      </c>
      <c r="R2819">
        <v>1</v>
      </c>
      <c r="S2819">
        <v>0</v>
      </c>
      <c r="T2819">
        <v>1</v>
      </c>
      <c r="U2819">
        <v>0</v>
      </c>
      <c r="V2819">
        <v>0</v>
      </c>
      <c r="W2819">
        <v>0</v>
      </c>
      <c r="X2819">
        <v>15.199350156408601</v>
      </c>
      <c r="Y2819">
        <v>0</v>
      </c>
      <c r="Z2819">
        <v>6.3761494356000007E-3</v>
      </c>
      <c r="AA2819">
        <v>0</v>
      </c>
      <c r="AB2819">
        <v>1.9766018428800002E-2</v>
      </c>
      <c r="AC2819">
        <v>0</v>
      </c>
      <c r="AD2819">
        <v>0</v>
      </c>
      <c r="AE2819">
        <v>15.225492324273</v>
      </c>
    </row>
    <row r="2820" spans="1:31" x14ac:dyDescent="0.25">
      <c r="A2820">
        <v>2137795</v>
      </c>
      <c r="B2820">
        <v>1</v>
      </c>
      <c r="C2820" t="s">
        <v>81</v>
      </c>
      <c r="D2820" t="s">
        <v>128</v>
      </c>
      <c r="E2820" t="s">
        <v>140</v>
      </c>
      <c r="F2820" t="s">
        <v>4938</v>
      </c>
      <c r="G2820" t="s">
        <v>142</v>
      </c>
      <c r="H2820" t="s">
        <v>143</v>
      </c>
      <c r="I2820" t="s">
        <v>148</v>
      </c>
      <c r="J2820" t="s">
        <v>136</v>
      </c>
      <c r="K2820" t="s">
        <v>137</v>
      </c>
      <c r="L2820" t="s">
        <v>8364</v>
      </c>
      <c r="M2820" t="s">
        <v>8365</v>
      </c>
      <c r="N2820">
        <v>4.5277776999999998E-2</v>
      </c>
      <c r="O2820">
        <v>36</v>
      </c>
      <c r="P2820">
        <v>4212</v>
      </c>
      <c r="Q2820">
        <v>460</v>
      </c>
      <c r="R2820">
        <v>322</v>
      </c>
      <c r="S2820">
        <v>43</v>
      </c>
      <c r="T2820">
        <v>416</v>
      </c>
      <c r="U2820">
        <v>5</v>
      </c>
      <c r="V2820">
        <v>0</v>
      </c>
      <c r="W2820">
        <v>0.51133211168445003</v>
      </c>
      <c r="X2820">
        <v>29.060469140379066</v>
      </c>
      <c r="Y2820">
        <v>10.467212529748268</v>
      </c>
      <c r="Z2820">
        <v>4.458395421276137</v>
      </c>
      <c r="AA2820">
        <v>34.181874758854761</v>
      </c>
      <c r="AB2820">
        <v>4.9350356135052964</v>
      </c>
      <c r="AC2820">
        <v>1.7672528223677164</v>
      </c>
      <c r="AD2820">
        <v>0</v>
      </c>
      <c r="AE2820">
        <v>85.381572397815688</v>
      </c>
    </row>
    <row r="2821" spans="1:31" x14ac:dyDescent="0.25">
      <c r="A2821">
        <v>2137987</v>
      </c>
      <c r="B2821">
        <v>1</v>
      </c>
      <c r="C2821" t="s">
        <v>80</v>
      </c>
      <c r="D2821" t="s">
        <v>82</v>
      </c>
      <c r="E2821" t="s">
        <v>161</v>
      </c>
      <c r="F2821" t="s">
        <v>3570</v>
      </c>
      <c r="G2821" t="s">
        <v>171</v>
      </c>
      <c r="H2821" t="s">
        <v>134</v>
      </c>
      <c r="I2821" t="s">
        <v>135</v>
      </c>
      <c r="J2821" t="s">
        <v>136</v>
      </c>
      <c r="K2821" t="s">
        <v>137</v>
      </c>
      <c r="L2821" t="s">
        <v>8366</v>
      </c>
      <c r="M2821" t="s">
        <v>8367</v>
      </c>
      <c r="N2821">
        <v>0.47777777700000001</v>
      </c>
      <c r="O2821">
        <v>0</v>
      </c>
      <c r="P2821">
        <v>411</v>
      </c>
      <c r="Q2821">
        <v>0</v>
      </c>
      <c r="R2821">
        <v>0</v>
      </c>
      <c r="S2821">
        <v>0</v>
      </c>
      <c r="T2821">
        <v>24</v>
      </c>
      <c r="U2821">
        <v>0</v>
      </c>
      <c r="V2821">
        <v>0</v>
      </c>
      <c r="W2821">
        <v>0</v>
      </c>
      <c r="X2821">
        <v>62.671511385337276</v>
      </c>
      <c r="Y2821">
        <v>0</v>
      </c>
      <c r="Z2821">
        <v>0</v>
      </c>
      <c r="AA2821">
        <v>0</v>
      </c>
      <c r="AB2821">
        <v>7.9132792594026675</v>
      </c>
      <c r="AC2821">
        <v>0</v>
      </c>
      <c r="AD2821">
        <v>0</v>
      </c>
      <c r="AE2821">
        <v>70.58479064473994</v>
      </c>
    </row>
    <row r="2822" spans="1:31" x14ac:dyDescent="0.25">
      <c r="A2822">
        <v>2138087</v>
      </c>
      <c r="B2822">
        <v>1</v>
      </c>
      <c r="C2822" t="s">
        <v>80</v>
      </c>
      <c r="D2822" t="s">
        <v>83</v>
      </c>
      <c r="E2822" t="s">
        <v>146</v>
      </c>
      <c r="F2822" t="s">
        <v>8368</v>
      </c>
      <c r="G2822" t="s">
        <v>167</v>
      </c>
      <c r="H2822" t="s">
        <v>143</v>
      </c>
      <c r="I2822" t="s">
        <v>135</v>
      </c>
      <c r="J2822" t="s">
        <v>136</v>
      </c>
      <c r="K2822" t="s">
        <v>137</v>
      </c>
      <c r="L2822" t="s">
        <v>8369</v>
      </c>
      <c r="M2822" t="s">
        <v>8370</v>
      </c>
      <c r="N2822">
        <v>2.6558333329999999</v>
      </c>
      <c r="O2822">
        <v>0</v>
      </c>
      <c r="P2822">
        <v>149</v>
      </c>
      <c r="Q2822">
        <v>0</v>
      </c>
      <c r="R2822">
        <v>0</v>
      </c>
      <c r="S2822">
        <v>0</v>
      </c>
      <c r="T2822">
        <v>45</v>
      </c>
      <c r="U2822">
        <v>1</v>
      </c>
      <c r="V2822">
        <v>1</v>
      </c>
      <c r="W2822">
        <v>0</v>
      </c>
      <c r="X2822">
        <v>187.53453413418481</v>
      </c>
      <c r="Y2822">
        <v>0</v>
      </c>
      <c r="Z2822">
        <v>0</v>
      </c>
      <c r="AA2822">
        <v>0</v>
      </c>
      <c r="AB2822">
        <v>55.851512365571203</v>
      </c>
      <c r="AC2822">
        <v>0</v>
      </c>
      <c r="AD2822">
        <v>11.171343638294099</v>
      </c>
      <c r="AE2822">
        <v>254.55739013805012</v>
      </c>
    </row>
    <row r="2823" spans="1:31" x14ac:dyDescent="0.25">
      <c r="A2823">
        <v>2137964</v>
      </c>
      <c r="B2823">
        <v>1</v>
      </c>
      <c r="C2823" t="s">
        <v>81</v>
      </c>
      <c r="D2823" t="s">
        <v>115</v>
      </c>
      <c r="E2823" t="s">
        <v>146</v>
      </c>
      <c r="F2823" t="s">
        <v>8371</v>
      </c>
      <c r="G2823" t="s">
        <v>167</v>
      </c>
      <c r="H2823" t="s">
        <v>143</v>
      </c>
      <c r="I2823" t="s">
        <v>135</v>
      </c>
      <c r="J2823" t="s">
        <v>136</v>
      </c>
      <c r="K2823" t="s">
        <v>137</v>
      </c>
      <c r="L2823" t="s">
        <v>8372</v>
      </c>
      <c r="M2823" t="s">
        <v>8373</v>
      </c>
      <c r="N2823">
        <v>1.072777777</v>
      </c>
      <c r="O2823">
        <v>0</v>
      </c>
      <c r="P2823">
        <v>68</v>
      </c>
      <c r="Q2823">
        <v>0</v>
      </c>
      <c r="R2823">
        <v>3</v>
      </c>
      <c r="S2823">
        <v>0</v>
      </c>
      <c r="T2823">
        <v>5</v>
      </c>
      <c r="U2823">
        <v>0</v>
      </c>
      <c r="V2823">
        <v>0</v>
      </c>
      <c r="W2823">
        <v>0</v>
      </c>
      <c r="X2823">
        <v>12.784324650854606</v>
      </c>
      <c r="Y2823">
        <v>0</v>
      </c>
      <c r="Z2823">
        <v>1.0288163714328502</v>
      </c>
      <c r="AA2823">
        <v>0</v>
      </c>
      <c r="AB2823">
        <v>3.0947885558795329</v>
      </c>
      <c r="AC2823">
        <v>0</v>
      </c>
      <c r="AD2823">
        <v>0</v>
      </c>
      <c r="AE2823">
        <v>16.907929578166989</v>
      </c>
    </row>
    <row r="2824" spans="1:31" x14ac:dyDescent="0.25">
      <c r="A2824">
        <v>2137947</v>
      </c>
      <c r="B2824">
        <v>1</v>
      </c>
      <c r="C2824" t="s">
        <v>81</v>
      </c>
      <c r="D2824" t="s">
        <v>120</v>
      </c>
      <c r="E2824" t="s">
        <v>196</v>
      </c>
      <c r="F2824" t="s">
        <v>973</v>
      </c>
      <c r="G2824" t="s">
        <v>142</v>
      </c>
      <c r="H2824" t="s">
        <v>143</v>
      </c>
      <c r="I2824" t="s">
        <v>135</v>
      </c>
      <c r="J2824" t="s">
        <v>136</v>
      </c>
      <c r="K2824" t="s">
        <v>137</v>
      </c>
      <c r="L2824" t="s">
        <v>8374</v>
      </c>
      <c r="M2824" t="s">
        <v>8375</v>
      </c>
      <c r="N2824">
        <v>1.4666666660000001</v>
      </c>
      <c r="O2824">
        <v>0</v>
      </c>
      <c r="P2824">
        <v>189</v>
      </c>
      <c r="Q2824">
        <v>38</v>
      </c>
      <c r="R2824">
        <v>11</v>
      </c>
      <c r="S2824">
        <v>2</v>
      </c>
      <c r="T2824">
        <v>11</v>
      </c>
      <c r="U2824">
        <v>0</v>
      </c>
      <c r="V2824">
        <v>0</v>
      </c>
      <c r="W2824">
        <v>0</v>
      </c>
      <c r="X2824">
        <v>49.984066244829208</v>
      </c>
      <c r="Y2824">
        <v>22.113703016496725</v>
      </c>
      <c r="Z2824">
        <v>2.1171603904999992</v>
      </c>
      <c r="AA2824">
        <v>8.7073843045431669</v>
      </c>
      <c r="AB2824">
        <v>2.8137694599011338</v>
      </c>
      <c r="AC2824">
        <v>0</v>
      </c>
      <c r="AD2824">
        <v>0</v>
      </c>
      <c r="AE2824">
        <v>85.736083416270247</v>
      </c>
    </row>
    <row r="2825" spans="1:31" x14ac:dyDescent="0.25">
      <c r="A2825">
        <v>2137801</v>
      </c>
      <c r="B2825">
        <v>1</v>
      </c>
      <c r="C2825" t="s">
        <v>80</v>
      </c>
      <c r="D2825" t="s">
        <v>107</v>
      </c>
      <c r="E2825" t="s">
        <v>174</v>
      </c>
      <c r="F2825" t="s">
        <v>8376</v>
      </c>
      <c r="G2825" t="s">
        <v>3037</v>
      </c>
      <c r="H2825" t="s">
        <v>134</v>
      </c>
      <c r="I2825" t="s">
        <v>135</v>
      </c>
      <c r="J2825" t="s">
        <v>136</v>
      </c>
      <c r="K2825" t="s">
        <v>137</v>
      </c>
      <c r="L2825" t="s">
        <v>8377</v>
      </c>
      <c r="M2825" t="s">
        <v>8378</v>
      </c>
      <c r="N2825">
        <v>2.6225000000000001</v>
      </c>
      <c r="O2825">
        <v>0</v>
      </c>
      <c r="P2825">
        <v>19</v>
      </c>
      <c r="Q2825">
        <v>0</v>
      </c>
      <c r="R2825">
        <v>0</v>
      </c>
      <c r="S2825">
        <v>0</v>
      </c>
      <c r="T2825">
        <v>6</v>
      </c>
      <c r="U2825">
        <v>0</v>
      </c>
      <c r="V2825">
        <v>0</v>
      </c>
      <c r="W2825">
        <v>0</v>
      </c>
      <c r="X2825">
        <v>9.7035632482678746</v>
      </c>
      <c r="Y2825">
        <v>0</v>
      </c>
      <c r="Z2825">
        <v>0</v>
      </c>
      <c r="AA2825">
        <v>0</v>
      </c>
      <c r="AB2825">
        <v>1.35484895178225</v>
      </c>
      <c r="AC2825">
        <v>0</v>
      </c>
      <c r="AD2825">
        <v>0</v>
      </c>
      <c r="AE2825">
        <v>11.058412200050125</v>
      </c>
    </row>
    <row r="2826" spans="1:31" x14ac:dyDescent="0.25">
      <c r="A2826">
        <v>2138004</v>
      </c>
      <c r="B2826">
        <v>1</v>
      </c>
      <c r="C2826" t="s">
        <v>80</v>
      </c>
      <c r="D2826" t="s">
        <v>94</v>
      </c>
      <c r="E2826" t="s">
        <v>131</v>
      </c>
      <c r="F2826" t="s">
        <v>8379</v>
      </c>
      <c r="G2826" t="s">
        <v>152</v>
      </c>
      <c r="H2826" t="s">
        <v>134</v>
      </c>
      <c r="I2826" t="s">
        <v>135</v>
      </c>
      <c r="J2826" t="s">
        <v>136</v>
      </c>
      <c r="K2826" t="s">
        <v>137</v>
      </c>
      <c r="L2826" t="s">
        <v>8380</v>
      </c>
      <c r="M2826" t="s">
        <v>8381</v>
      </c>
      <c r="N2826">
        <v>2.0744444440000001</v>
      </c>
      <c r="O2826">
        <v>0</v>
      </c>
      <c r="P2826">
        <v>2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0.30035107225098334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0.30035107225098334</v>
      </c>
    </row>
    <row r="2827" spans="1:31" x14ac:dyDescent="0.25">
      <c r="A2827">
        <v>2138047</v>
      </c>
      <c r="B2827">
        <v>1</v>
      </c>
      <c r="C2827" t="s">
        <v>80</v>
      </c>
      <c r="D2827" t="s">
        <v>104</v>
      </c>
      <c r="E2827" t="s">
        <v>131</v>
      </c>
      <c r="F2827" t="s">
        <v>8382</v>
      </c>
      <c r="G2827" t="s">
        <v>171</v>
      </c>
      <c r="H2827" t="s">
        <v>134</v>
      </c>
      <c r="I2827" t="s">
        <v>135</v>
      </c>
      <c r="J2827" t="s">
        <v>136</v>
      </c>
      <c r="K2827" t="s">
        <v>137</v>
      </c>
      <c r="L2827" t="s">
        <v>8383</v>
      </c>
      <c r="M2827" t="s">
        <v>8384</v>
      </c>
      <c r="N2827">
        <v>2.1786111109999999</v>
      </c>
      <c r="O2827">
        <v>0</v>
      </c>
      <c r="P2827">
        <v>1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0.64097538384833341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0.64097538384833341</v>
      </c>
    </row>
    <row r="2828" spans="1:31" x14ac:dyDescent="0.25">
      <c r="A2828">
        <v>2138070</v>
      </c>
      <c r="B2828">
        <v>1</v>
      </c>
      <c r="C2828" t="s">
        <v>80</v>
      </c>
      <c r="D2828" t="s">
        <v>110</v>
      </c>
      <c r="E2828" t="s">
        <v>131</v>
      </c>
      <c r="F2828" t="s">
        <v>8385</v>
      </c>
      <c r="G2828" t="s">
        <v>152</v>
      </c>
      <c r="H2828" t="s">
        <v>134</v>
      </c>
      <c r="I2828" t="s">
        <v>135</v>
      </c>
      <c r="J2828" t="s">
        <v>136</v>
      </c>
      <c r="K2828" t="s">
        <v>137</v>
      </c>
      <c r="L2828" t="s">
        <v>8386</v>
      </c>
      <c r="M2828" t="s">
        <v>8387</v>
      </c>
      <c r="N2828">
        <v>1.9697222219999999</v>
      </c>
      <c r="O2828">
        <v>0</v>
      </c>
      <c r="P2828">
        <v>1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2.4199375716297666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2.4199375716297666</v>
      </c>
    </row>
    <row r="2829" spans="1:31" x14ac:dyDescent="0.25">
      <c r="A2829">
        <v>2137815</v>
      </c>
      <c r="B2829">
        <v>1</v>
      </c>
      <c r="C2829" t="s">
        <v>80</v>
      </c>
      <c r="D2829" t="s">
        <v>98</v>
      </c>
      <c r="E2829" t="s">
        <v>174</v>
      </c>
      <c r="F2829" t="s">
        <v>7704</v>
      </c>
      <c r="G2829" t="s">
        <v>538</v>
      </c>
      <c r="H2829" t="s">
        <v>134</v>
      </c>
      <c r="I2829" t="s">
        <v>135</v>
      </c>
      <c r="J2829" t="s">
        <v>136</v>
      </c>
      <c r="K2829" t="s">
        <v>236</v>
      </c>
      <c r="L2829" t="s">
        <v>8388</v>
      </c>
      <c r="M2829" t="s">
        <v>8389</v>
      </c>
      <c r="N2829">
        <v>8.0977250000000005</v>
      </c>
      <c r="O2829">
        <v>0</v>
      </c>
      <c r="P2829">
        <v>5</v>
      </c>
      <c r="Q2829">
        <v>0</v>
      </c>
      <c r="R2829">
        <v>18</v>
      </c>
      <c r="S2829">
        <v>0</v>
      </c>
      <c r="T2829">
        <v>9</v>
      </c>
      <c r="U2829">
        <v>0</v>
      </c>
      <c r="V2829">
        <v>0</v>
      </c>
      <c r="W2829">
        <v>0</v>
      </c>
      <c r="X2829">
        <v>8.9527596019313336</v>
      </c>
      <c r="Y2829">
        <v>0</v>
      </c>
      <c r="Z2829">
        <v>93.841567594508518</v>
      </c>
      <c r="AA2829">
        <v>0</v>
      </c>
      <c r="AB2829">
        <v>84.990826295885469</v>
      </c>
      <c r="AC2829">
        <v>0</v>
      </c>
      <c r="AD2829">
        <v>0</v>
      </c>
      <c r="AE2829">
        <v>187.78515349232532</v>
      </c>
    </row>
    <row r="2830" spans="1:31" x14ac:dyDescent="0.25">
      <c r="A2830">
        <v>2138113</v>
      </c>
      <c r="B2830">
        <v>1</v>
      </c>
      <c r="C2830" t="s">
        <v>80</v>
      </c>
      <c r="D2830" t="s">
        <v>88</v>
      </c>
      <c r="E2830" t="s">
        <v>146</v>
      </c>
      <c r="F2830" t="s">
        <v>8390</v>
      </c>
      <c r="G2830" t="s">
        <v>142</v>
      </c>
      <c r="H2830" t="s">
        <v>143</v>
      </c>
      <c r="I2830" t="s">
        <v>135</v>
      </c>
      <c r="J2830" t="s">
        <v>136</v>
      </c>
      <c r="K2830" t="s">
        <v>137</v>
      </c>
      <c r="L2830" t="s">
        <v>8391</v>
      </c>
      <c r="M2830" t="s">
        <v>8392</v>
      </c>
      <c r="N2830">
        <v>0.35416666600000002</v>
      </c>
      <c r="O2830">
        <v>0</v>
      </c>
      <c r="P2830">
        <v>203</v>
      </c>
      <c r="Q2830">
        <v>0</v>
      </c>
      <c r="R2830">
        <v>0</v>
      </c>
      <c r="S2830">
        <v>0</v>
      </c>
      <c r="T2830">
        <v>10</v>
      </c>
      <c r="U2830">
        <v>1</v>
      </c>
      <c r="V2830">
        <v>0</v>
      </c>
      <c r="W2830">
        <v>0</v>
      </c>
      <c r="X2830">
        <v>32.66115499282251</v>
      </c>
      <c r="Y2830">
        <v>0</v>
      </c>
      <c r="Z2830">
        <v>0</v>
      </c>
      <c r="AA2830">
        <v>0</v>
      </c>
      <c r="AB2830">
        <v>6.7881287565199999</v>
      </c>
      <c r="AC2830">
        <v>34.403601799843749</v>
      </c>
      <c r="AD2830">
        <v>0</v>
      </c>
      <c r="AE2830">
        <v>73.852885549186254</v>
      </c>
    </row>
    <row r="2831" spans="1:31" x14ac:dyDescent="0.25">
      <c r="A2831">
        <v>2137984</v>
      </c>
      <c r="B2831">
        <v>1</v>
      </c>
      <c r="C2831" t="s">
        <v>80</v>
      </c>
      <c r="D2831" t="s">
        <v>99</v>
      </c>
      <c r="E2831" t="s">
        <v>131</v>
      </c>
      <c r="F2831" t="s">
        <v>8393</v>
      </c>
      <c r="G2831" t="s">
        <v>152</v>
      </c>
      <c r="H2831" t="s">
        <v>134</v>
      </c>
      <c r="I2831" t="s">
        <v>135</v>
      </c>
      <c r="J2831" t="s">
        <v>136</v>
      </c>
      <c r="K2831" t="s">
        <v>137</v>
      </c>
      <c r="L2831" t="s">
        <v>8394</v>
      </c>
      <c r="M2831" t="s">
        <v>8395</v>
      </c>
      <c r="N2831">
        <v>4.2575000000000003</v>
      </c>
      <c r="O2831">
        <v>0</v>
      </c>
      <c r="P2831">
        <v>1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0.22985542959990002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0.22985542959990002</v>
      </c>
    </row>
    <row r="2832" spans="1:31" x14ac:dyDescent="0.25">
      <c r="A2832">
        <v>2138027</v>
      </c>
      <c r="B2832">
        <v>1</v>
      </c>
      <c r="C2832" t="s">
        <v>80</v>
      </c>
      <c r="D2832" t="s">
        <v>86</v>
      </c>
      <c r="E2832" t="s">
        <v>174</v>
      </c>
      <c r="F2832" t="s">
        <v>8396</v>
      </c>
      <c r="G2832" t="s">
        <v>187</v>
      </c>
      <c r="H2832" t="s">
        <v>134</v>
      </c>
      <c r="I2832" t="s">
        <v>135</v>
      </c>
      <c r="J2832" t="s">
        <v>136</v>
      </c>
      <c r="K2832" t="s">
        <v>137</v>
      </c>
      <c r="L2832" t="s">
        <v>8397</v>
      </c>
      <c r="M2832" t="s">
        <v>8398</v>
      </c>
      <c r="N2832">
        <v>1.187777777</v>
      </c>
      <c r="O2832">
        <v>0</v>
      </c>
      <c r="P2832">
        <v>126</v>
      </c>
      <c r="Q2832">
        <v>0</v>
      </c>
      <c r="R2832">
        <v>0</v>
      </c>
      <c r="S2832">
        <v>0</v>
      </c>
      <c r="T2832">
        <v>7</v>
      </c>
      <c r="U2832">
        <v>0</v>
      </c>
      <c r="V2832">
        <v>0</v>
      </c>
      <c r="W2832">
        <v>0</v>
      </c>
      <c r="X2832">
        <v>37.101681457055705</v>
      </c>
      <c r="Y2832">
        <v>0</v>
      </c>
      <c r="Z2832">
        <v>0</v>
      </c>
      <c r="AA2832">
        <v>0</v>
      </c>
      <c r="AB2832">
        <v>3.191516552524555</v>
      </c>
      <c r="AC2832">
        <v>0</v>
      </c>
      <c r="AD2832">
        <v>0</v>
      </c>
      <c r="AE2832">
        <v>40.293198009580259</v>
      </c>
    </row>
    <row r="2833" spans="1:31" x14ac:dyDescent="0.25">
      <c r="A2833">
        <v>2138170</v>
      </c>
      <c r="B2833">
        <v>1</v>
      </c>
      <c r="C2833" t="s">
        <v>80</v>
      </c>
      <c r="D2833" t="s">
        <v>105</v>
      </c>
      <c r="E2833" t="s">
        <v>206</v>
      </c>
      <c r="F2833" t="s">
        <v>8399</v>
      </c>
      <c r="G2833" t="s">
        <v>246</v>
      </c>
      <c r="H2833" t="s">
        <v>134</v>
      </c>
      <c r="I2833" t="s">
        <v>135</v>
      </c>
      <c r="J2833" t="s">
        <v>136</v>
      </c>
      <c r="K2833" t="s">
        <v>137</v>
      </c>
      <c r="L2833" t="s">
        <v>8400</v>
      </c>
      <c r="M2833" t="s">
        <v>8401</v>
      </c>
      <c r="N2833">
        <v>2.2111111110000001</v>
      </c>
      <c r="O2833">
        <v>0</v>
      </c>
      <c r="P2833">
        <v>77</v>
      </c>
      <c r="Q2833">
        <v>0</v>
      </c>
      <c r="R2833">
        <v>0</v>
      </c>
      <c r="S2833">
        <v>0</v>
      </c>
      <c r="T2833">
        <v>61</v>
      </c>
      <c r="U2833">
        <v>0</v>
      </c>
      <c r="V2833">
        <v>0</v>
      </c>
      <c r="W2833">
        <v>0</v>
      </c>
      <c r="X2833">
        <v>34.760983284201863</v>
      </c>
      <c r="Y2833">
        <v>0</v>
      </c>
      <c r="Z2833">
        <v>0</v>
      </c>
      <c r="AA2833">
        <v>0</v>
      </c>
      <c r="AB2833">
        <v>21.291150034956789</v>
      </c>
      <c r="AC2833">
        <v>0</v>
      </c>
      <c r="AD2833">
        <v>0</v>
      </c>
      <c r="AE2833">
        <v>56.052133319158656</v>
      </c>
    </row>
    <row r="2834" spans="1:31" x14ac:dyDescent="0.25">
      <c r="A2834">
        <v>2138127</v>
      </c>
      <c r="B2834">
        <v>1</v>
      </c>
      <c r="C2834" t="s">
        <v>80</v>
      </c>
      <c r="D2834" t="s">
        <v>94</v>
      </c>
      <c r="E2834" t="s">
        <v>131</v>
      </c>
      <c r="F2834" t="s">
        <v>8402</v>
      </c>
      <c r="G2834" t="s">
        <v>152</v>
      </c>
      <c r="H2834" t="s">
        <v>134</v>
      </c>
      <c r="I2834" t="s">
        <v>135</v>
      </c>
      <c r="J2834" t="s">
        <v>136</v>
      </c>
      <c r="K2834" t="s">
        <v>137</v>
      </c>
      <c r="L2834" t="s">
        <v>8403</v>
      </c>
      <c r="M2834" t="s">
        <v>8404</v>
      </c>
      <c r="N2834">
        <v>1.669444444</v>
      </c>
      <c r="O2834">
        <v>0</v>
      </c>
      <c r="P2834">
        <v>1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0.89243631402510837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0.89243631402510837</v>
      </c>
    </row>
    <row r="2835" spans="1:31" x14ac:dyDescent="0.25">
      <c r="A2835">
        <v>2137752</v>
      </c>
      <c r="B2835">
        <v>1</v>
      </c>
      <c r="C2835" t="s">
        <v>80</v>
      </c>
      <c r="D2835" t="s">
        <v>105</v>
      </c>
      <c r="E2835" t="s">
        <v>224</v>
      </c>
      <c r="F2835" t="s">
        <v>8405</v>
      </c>
      <c r="G2835" t="s">
        <v>226</v>
      </c>
      <c r="H2835" t="s">
        <v>227</v>
      </c>
      <c r="I2835" t="s">
        <v>135</v>
      </c>
      <c r="J2835" t="s">
        <v>136</v>
      </c>
      <c r="K2835" t="s">
        <v>236</v>
      </c>
      <c r="L2835" t="s">
        <v>8406</v>
      </c>
      <c r="M2835" t="s">
        <v>8407</v>
      </c>
      <c r="N2835">
        <v>0.21361111099999999</v>
      </c>
      <c r="O2835">
        <v>19</v>
      </c>
      <c r="P2835">
        <v>62937</v>
      </c>
      <c r="Q2835">
        <v>42</v>
      </c>
      <c r="R2835">
        <v>1087</v>
      </c>
      <c r="S2835">
        <v>151</v>
      </c>
      <c r="T2835">
        <v>5595</v>
      </c>
      <c r="U2835">
        <v>64</v>
      </c>
      <c r="V2835">
        <v>66</v>
      </c>
      <c r="W2835">
        <v>5.8207915826505996</v>
      </c>
      <c r="X2835">
        <v>2640.5435096563556</v>
      </c>
      <c r="Y2835">
        <v>35.72646388488532</v>
      </c>
      <c r="Z2835">
        <v>39.334540418370132</v>
      </c>
      <c r="AA2835">
        <v>584.52797994097557</v>
      </c>
      <c r="AB2835">
        <v>664.40833620916646</v>
      </c>
      <c r="AC2835">
        <v>945.6403906947445</v>
      </c>
      <c r="AD2835">
        <v>116.71716359451945</v>
      </c>
      <c r="AE2835">
        <v>5032.7191759816678</v>
      </c>
    </row>
    <row r="2836" spans="1:31" x14ac:dyDescent="0.25">
      <c r="A2836">
        <v>2137821</v>
      </c>
      <c r="B2836">
        <v>1</v>
      </c>
      <c r="C2836" t="s">
        <v>81</v>
      </c>
      <c r="D2836" t="s">
        <v>112</v>
      </c>
      <c r="E2836" t="s">
        <v>140</v>
      </c>
      <c r="F2836" t="s">
        <v>8408</v>
      </c>
      <c r="G2836" t="s">
        <v>235</v>
      </c>
      <c r="H2836" t="s">
        <v>143</v>
      </c>
      <c r="I2836" t="s">
        <v>135</v>
      </c>
      <c r="J2836" t="s">
        <v>136</v>
      </c>
      <c r="K2836" t="s">
        <v>236</v>
      </c>
      <c r="L2836" t="s">
        <v>8409</v>
      </c>
      <c r="M2836" t="s">
        <v>8410</v>
      </c>
      <c r="N2836">
        <v>8.0722222220000006</v>
      </c>
      <c r="O2836">
        <v>1</v>
      </c>
      <c r="P2836">
        <v>488</v>
      </c>
      <c r="Q2836">
        <v>25</v>
      </c>
      <c r="R2836">
        <v>70</v>
      </c>
      <c r="S2836">
        <v>9</v>
      </c>
      <c r="T2836">
        <v>44</v>
      </c>
      <c r="U2836">
        <v>3</v>
      </c>
      <c r="V2836">
        <v>2</v>
      </c>
      <c r="W2836">
        <v>15.059297544202602</v>
      </c>
      <c r="X2836">
        <v>639.51342549651849</v>
      </c>
      <c r="Y2836">
        <v>443.80025008717746</v>
      </c>
      <c r="Z2836">
        <v>148.50539895514208</v>
      </c>
      <c r="AA2836">
        <v>262.54050621346295</v>
      </c>
      <c r="AB2836">
        <v>101.34708394470634</v>
      </c>
      <c r="AC2836">
        <v>482.12210351142943</v>
      </c>
      <c r="AD2836">
        <v>1.3473651892575003</v>
      </c>
      <c r="AE2836">
        <v>2094.2354309418965</v>
      </c>
    </row>
    <row r="2837" spans="1:31" x14ac:dyDescent="0.25">
      <c r="A2837">
        <v>2138153</v>
      </c>
      <c r="B2837">
        <v>1</v>
      </c>
      <c r="C2837" t="s">
        <v>81</v>
      </c>
      <c r="D2837" t="s">
        <v>128</v>
      </c>
      <c r="E2837" t="s">
        <v>131</v>
      </c>
      <c r="F2837" t="s">
        <v>8411</v>
      </c>
      <c r="G2837" t="s">
        <v>152</v>
      </c>
      <c r="H2837" t="s">
        <v>134</v>
      </c>
      <c r="I2837" t="s">
        <v>135</v>
      </c>
      <c r="J2837" t="s">
        <v>136</v>
      </c>
      <c r="K2837" t="s">
        <v>137</v>
      </c>
      <c r="L2837" t="s">
        <v>8412</v>
      </c>
      <c r="M2837" t="s">
        <v>8413</v>
      </c>
      <c r="N2837">
        <v>3.4002777769999999</v>
      </c>
      <c r="O2837">
        <v>0</v>
      </c>
      <c r="P2837">
        <v>1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0.23509875497022503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0.23509875497022503</v>
      </c>
    </row>
    <row r="2838" spans="1:31" x14ac:dyDescent="0.25">
      <c r="A2838">
        <v>2138130</v>
      </c>
      <c r="B2838">
        <v>1</v>
      </c>
      <c r="C2838" t="s">
        <v>80</v>
      </c>
      <c r="D2838" t="s">
        <v>104</v>
      </c>
      <c r="E2838" t="s">
        <v>146</v>
      </c>
      <c r="F2838" t="s">
        <v>1891</v>
      </c>
      <c r="G2838" t="s">
        <v>662</v>
      </c>
      <c r="H2838" t="s">
        <v>143</v>
      </c>
      <c r="I2838" t="s">
        <v>135</v>
      </c>
      <c r="J2838" t="s">
        <v>136</v>
      </c>
      <c r="K2838" t="s">
        <v>137</v>
      </c>
      <c r="L2838" t="s">
        <v>8414</v>
      </c>
      <c r="M2838" t="s">
        <v>8415</v>
      </c>
      <c r="N2838">
        <v>2.0924999999999998</v>
      </c>
      <c r="O2838">
        <v>1</v>
      </c>
      <c r="P2838">
        <v>0</v>
      </c>
      <c r="Q2838">
        <v>2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1.5172441664577168</v>
      </c>
      <c r="X2838">
        <v>0</v>
      </c>
      <c r="Y2838">
        <v>0.73629354903802513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2.2535377154957419</v>
      </c>
    </row>
    <row r="2839" spans="1:31" x14ac:dyDescent="0.25">
      <c r="A2839">
        <v>2137798</v>
      </c>
      <c r="B2839">
        <v>1</v>
      </c>
      <c r="C2839" t="s">
        <v>81</v>
      </c>
      <c r="D2839" t="s">
        <v>128</v>
      </c>
      <c r="E2839" t="s">
        <v>140</v>
      </c>
      <c r="F2839" t="s">
        <v>8416</v>
      </c>
      <c r="G2839" t="s">
        <v>142</v>
      </c>
      <c r="H2839" t="s">
        <v>143</v>
      </c>
      <c r="I2839" t="s">
        <v>135</v>
      </c>
      <c r="J2839" t="s">
        <v>136</v>
      </c>
      <c r="K2839" t="s">
        <v>137</v>
      </c>
      <c r="L2839" t="s">
        <v>8417</v>
      </c>
      <c r="M2839" t="s">
        <v>8418</v>
      </c>
      <c r="N2839">
        <v>1.2536111109999999</v>
      </c>
      <c r="O2839">
        <v>0</v>
      </c>
      <c r="P2839">
        <v>0</v>
      </c>
      <c r="Q2839">
        <v>0</v>
      </c>
      <c r="R2839">
        <v>0</v>
      </c>
      <c r="S2839">
        <v>2</v>
      </c>
      <c r="T2839">
        <v>299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9.7784229581814923</v>
      </c>
      <c r="AB2839">
        <v>202.01795575909554</v>
      </c>
      <c r="AC2839">
        <v>0</v>
      </c>
      <c r="AD2839">
        <v>0</v>
      </c>
      <c r="AE2839">
        <v>211.79637871727704</v>
      </c>
    </row>
    <row r="2840" spans="1:31" x14ac:dyDescent="0.25">
      <c r="A2840">
        <v>2137944</v>
      </c>
      <c r="B2840">
        <v>1</v>
      </c>
      <c r="C2840" t="s">
        <v>81</v>
      </c>
      <c r="D2840" t="s">
        <v>128</v>
      </c>
      <c r="E2840" t="s">
        <v>140</v>
      </c>
      <c r="F2840" t="s">
        <v>8419</v>
      </c>
      <c r="G2840" t="s">
        <v>142</v>
      </c>
      <c r="H2840" t="s">
        <v>143</v>
      </c>
      <c r="I2840" t="s">
        <v>135</v>
      </c>
      <c r="J2840" t="s">
        <v>136</v>
      </c>
      <c r="K2840" t="s">
        <v>137</v>
      </c>
      <c r="L2840" t="s">
        <v>8420</v>
      </c>
      <c r="M2840" t="s">
        <v>8421</v>
      </c>
      <c r="N2840">
        <v>3.2450000000000001</v>
      </c>
      <c r="O2840">
        <v>30</v>
      </c>
      <c r="P2840">
        <v>3071</v>
      </c>
      <c r="Q2840">
        <v>350</v>
      </c>
      <c r="R2840">
        <v>253</v>
      </c>
      <c r="S2840">
        <v>25</v>
      </c>
      <c r="T2840">
        <v>309</v>
      </c>
      <c r="U2840">
        <v>4</v>
      </c>
      <c r="V2840">
        <v>0</v>
      </c>
      <c r="W2840">
        <v>23.109648647316003</v>
      </c>
      <c r="X2840">
        <v>1552.5050610507431</v>
      </c>
      <c r="Y2840">
        <v>517.93356735706561</v>
      </c>
      <c r="Z2840">
        <v>253.40942987186017</v>
      </c>
      <c r="AA2840">
        <v>1042.199319063237</v>
      </c>
      <c r="AB2840">
        <v>321.18575321873709</v>
      </c>
      <c r="AC2840">
        <v>135.65057189685211</v>
      </c>
      <c r="AD2840">
        <v>0</v>
      </c>
      <c r="AE2840">
        <v>3845.9933511058107</v>
      </c>
    </row>
    <row r="2841" spans="1:31" x14ac:dyDescent="0.25">
      <c r="A2841">
        <v>2137961</v>
      </c>
      <c r="B2841">
        <v>1</v>
      </c>
      <c r="C2841" t="s">
        <v>80</v>
      </c>
      <c r="D2841" t="s">
        <v>108</v>
      </c>
      <c r="E2841" t="s">
        <v>174</v>
      </c>
      <c r="F2841" t="s">
        <v>5323</v>
      </c>
      <c r="G2841" t="s">
        <v>187</v>
      </c>
      <c r="H2841" t="s">
        <v>134</v>
      </c>
      <c r="I2841" t="s">
        <v>135</v>
      </c>
      <c r="J2841" t="s">
        <v>136</v>
      </c>
      <c r="K2841" t="s">
        <v>137</v>
      </c>
      <c r="L2841" t="s">
        <v>8422</v>
      </c>
      <c r="M2841" t="s">
        <v>8423</v>
      </c>
      <c r="N2841">
        <v>2.6186111109999999</v>
      </c>
      <c r="O2841">
        <v>0</v>
      </c>
      <c r="P2841">
        <v>7</v>
      </c>
      <c r="Q2841">
        <v>0</v>
      </c>
      <c r="R2841">
        <v>1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2.1831540653527997</v>
      </c>
      <c r="Y2841">
        <v>0</v>
      </c>
      <c r="Z2841">
        <v>0.44317978535730007</v>
      </c>
      <c r="AA2841">
        <v>0</v>
      </c>
      <c r="AB2841">
        <v>0</v>
      </c>
      <c r="AC2841">
        <v>0</v>
      </c>
      <c r="AD2841">
        <v>0</v>
      </c>
      <c r="AE2841">
        <v>2.6263338507100995</v>
      </c>
    </row>
    <row r="2842" spans="1:31" x14ac:dyDescent="0.25">
      <c r="A2842">
        <v>2138007</v>
      </c>
      <c r="B2842">
        <v>1</v>
      </c>
      <c r="C2842" t="s">
        <v>80</v>
      </c>
      <c r="D2842" t="s">
        <v>94</v>
      </c>
      <c r="E2842" t="s">
        <v>140</v>
      </c>
      <c r="F2842" t="s">
        <v>4239</v>
      </c>
      <c r="G2842" t="s">
        <v>226</v>
      </c>
      <c r="H2842" t="s">
        <v>143</v>
      </c>
      <c r="I2842" t="s">
        <v>135</v>
      </c>
      <c r="J2842" t="s">
        <v>136</v>
      </c>
      <c r="K2842" t="s">
        <v>236</v>
      </c>
      <c r="L2842" t="s">
        <v>8424</v>
      </c>
      <c r="M2842" t="s">
        <v>8425</v>
      </c>
      <c r="N2842">
        <v>0.123328611</v>
      </c>
      <c r="O2842">
        <v>3</v>
      </c>
      <c r="P2842">
        <v>3195</v>
      </c>
      <c r="Q2842">
        <v>67</v>
      </c>
      <c r="R2842">
        <v>514</v>
      </c>
      <c r="S2842">
        <v>31</v>
      </c>
      <c r="T2842">
        <v>330</v>
      </c>
      <c r="U2842">
        <v>5</v>
      </c>
      <c r="V2842">
        <v>0</v>
      </c>
      <c r="W2842">
        <v>0.18210197263200001</v>
      </c>
      <c r="X2842">
        <v>46.245111921526927</v>
      </c>
      <c r="Y2842">
        <v>6.3411040004148003</v>
      </c>
      <c r="Z2842">
        <v>11.75398402228597</v>
      </c>
      <c r="AA2842">
        <v>16.305604051196902</v>
      </c>
      <c r="AB2842">
        <v>13.043265088876128</v>
      </c>
      <c r="AC2842">
        <v>17.257160313844</v>
      </c>
      <c r="AD2842">
        <v>0</v>
      </c>
      <c r="AE2842">
        <v>111.12833137077672</v>
      </c>
    </row>
    <row r="2843" spans="1:31" x14ac:dyDescent="0.25">
      <c r="A2843">
        <v>2137904</v>
      </c>
      <c r="B2843">
        <v>1</v>
      </c>
      <c r="C2843" t="s">
        <v>81</v>
      </c>
      <c r="D2843" t="s">
        <v>128</v>
      </c>
      <c r="E2843" t="s">
        <v>131</v>
      </c>
      <c r="F2843" t="s">
        <v>8426</v>
      </c>
      <c r="G2843" t="s">
        <v>231</v>
      </c>
      <c r="H2843" t="s">
        <v>134</v>
      </c>
      <c r="I2843" t="s">
        <v>135</v>
      </c>
      <c r="J2843" t="s">
        <v>136</v>
      </c>
      <c r="K2843" t="s">
        <v>137</v>
      </c>
      <c r="L2843" t="s">
        <v>8427</v>
      </c>
      <c r="M2843" t="s">
        <v>8428</v>
      </c>
      <c r="N2843">
        <v>3.9283333329999999</v>
      </c>
      <c r="O2843">
        <v>0</v>
      </c>
      <c r="P2843">
        <v>9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5.4346753698043999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5.4346753698043999</v>
      </c>
    </row>
    <row r="2844" spans="1:31" x14ac:dyDescent="0.25">
      <c r="A2844">
        <v>2138024</v>
      </c>
      <c r="B2844">
        <v>1</v>
      </c>
      <c r="C2844" t="s">
        <v>80</v>
      </c>
      <c r="D2844" t="s">
        <v>108</v>
      </c>
      <c r="E2844" t="s">
        <v>131</v>
      </c>
      <c r="F2844" t="s">
        <v>8429</v>
      </c>
      <c r="G2844" t="s">
        <v>152</v>
      </c>
      <c r="H2844" t="s">
        <v>134</v>
      </c>
      <c r="I2844" t="s">
        <v>135</v>
      </c>
      <c r="J2844" t="s">
        <v>136</v>
      </c>
      <c r="K2844" t="s">
        <v>137</v>
      </c>
      <c r="L2844" t="s">
        <v>8430</v>
      </c>
      <c r="M2844" t="s">
        <v>8431</v>
      </c>
      <c r="N2844">
        <v>4.5119444440000001</v>
      </c>
      <c r="O2844">
        <v>0</v>
      </c>
      <c r="P2844">
        <v>1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0.99967924580480017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0.99967924580480017</v>
      </c>
    </row>
    <row r="2845" spans="1:31" x14ac:dyDescent="0.25">
      <c r="A2845">
        <v>2137881</v>
      </c>
      <c r="B2845">
        <v>1</v>
      </c>
      <c r="C2845" t="s">
        <v>80</v>
      </c>
      <c r="D2845" t="s">
        <v>101</v>
      </c>
      <c r="E2845" t="s">
        <v>146</v>
      </c>
      <c r="F2845" t="s">
        <v>8432</v>
      </c>
      <c r="G2845" t="s">
        <v>235</v>
      </c>
      <c r="H2845" t="s">
        <v>143</v>
      </c>
      <c r="I2845" t="s">
        <v>135</v>
      </c>
      <c r="J2845" t="s">
        <v>136</v>
      </c>
      <c r="K2845" t="s">
        <v>236</v>
      </c>
      <c r="L2845" t="s">
        <v>8433</v>
      </c>
      <c r="M2845" t="s">
        <v>8434</v>
      </c>
      <c r="N2845">
        <v>7.5144444439999996</v>
      </c>
      <c r="O2845">
        <v>0</v>
      </c>
      <c r="P2845">
        <v>266</v>
      </c>
      <c r="Q2845">
        <v>0</v>
      </c>
      <c r="R2845">
        <v>0</v>
      </c>
      <c r="S2845">
        <v>0</v>
      </c>
      <c r="T2845">
        <v>4</v>
      </c>
      <c r="U2845">
        <v>0</v>
      </c>
      <c r="V2845">
        <v>0</v>
      </c>
      <c r="W2845">
        <v>0</v>
      </c>
      <c r="X2845">
        <v>478.48788274211825</v>
      </c>
      <c r="Y2845">
        <v>0</v>
      </c>
      <c r="Z2845">
        <v>0</v>
      </c>
      <c r="AA2845">
        <v>0</v>
      </c>
      <c r="AB2845">
        <v>15.306904601836667</v>
      </c>
      <c r="AC2845">
        <v>0</v>
      </c>
      <c r="AD2845">
        <v>0</v>
      </c>
      <c r="AE2845">
        <v>493.79478734395491</v>
      </c>
    </row>
    <row r="2846" spans="1:31" x14ac:dyDescent="0.25">
      <c r="A2846">
        <v>2137861</v>
      </c>
      <c r="B2846">
        <v>1</v>
      </c>
      <c r="C2846" t="s">
        <v>80</v>
      </c>
      <c r="D2846" t="s">
        <v>100</v>
      </c>
      <c r="E2846" t="s">
        <v>146</v>
      </c>
      <c r="F2846" t="s">
        <v>8435</v>
      </c>
      <c r="G2846" t="s">
        <v>167</v>
      </c>
      <c r="H2846" t="s">
        <v>143</v>
      </c>
      <c r="I2846" t="s">
        <v>135</v>
      </c>
      <c r="J2846" t="s">
        <v>136</v>
      </c>
      <c r="K2846" t="s">
        <v>137</v>
      </c>
      <c r="L2846" t="s">
        <v>8436</v>
      </c>
      <c r="M2846" t="s">
        <v>8437</v>
      </c>
      <c r="N2846">
        <v>2.4938888879999999</v>
      </c>
      <c r="O2846">
        <v>0</v>
      </c>
      <c r="P2846">
        <v>92</v>
      </c>
      <c r="Q2846">
        <v>0</v>
      </c>
      <c r="R2846">
        <v>5</v>
      </c>
      <c r="S2846">
        <v>0</v>
      </c>
      <c r="T2846">
        <v>5</v>
      </c>
      <c r="U2846">
        <v>0</v>
      </c>
      <c r="V2846">
        <v>0</v>
      </c>
      <c r="W2846">
        <v>0</v>
      </c>
      <c r="X2846">
        <v>92.715523301937409</v>
      </c>
      <c r="Y2846">
        <v>0</v>
      </c>
      <c r="Z2846">
        <v>1.0707600850197001</v>
      </c>
      <c r="AA2846">
        <v>0</v>
      </c>
      <c r="AB2846">
        <v>1.0096570879432001</v>
      </c>
      <c r="AC2846">
        <v>0</v>
      </c>
      <c r="AD2846">
        <v>0</v>
      </c>
      <c r="AE2846">
        <v>94.795940474900306</v>
      </c>
    </row>
    <row r="2847" spans="1:31" x14ac:dyDescent="0.25">
      <c r="A2847">
        <v>2137838</v>
      </c>
      <c r="B2847">
        <v>1</v>
      </c>
      <c r="C2847" t="s">
        <v>81</v>
      </c>
      <c r="D2847" t="s">
        <v>114</v>
      </c>
      <c r="E2847" t="s">
        <v>174</v>
      </c>
      <c r="F2847" t="s">
        <v>8438</v>
      </c>
      <c r="G2847" t="s">
        <v>187</v>
      </c>
      <c r="H2847" t="s">
        <v>134</v>
      </c>
      <c r="I2847" t="s">
        <v>135</v>
      </c>
      <c r="J2847" t="s">
        <v>136</v>
      </c>
      <c r="K2847" t="s">
        <v>137</v>
      </c>
      <c r="L2847" t="s">
        <v>8439</v>
      </c>
      <c r="M2847" t="s">
        <v>8440</v>
      </c>
      <c r="N2847">
        <v>1.9613888880000001</v>
      </c>
      <c r="O2847">
        <v>0</v>
      </c>
      <c r="P2847">
        <v>4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0.96580666573922502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0.96580666573922502</v>
      </c>
    </row>
    <row r="2848" spans="1:31" x14ac:dyDescent="0.25">
      <c r="A2848">
        <v>2137981</v>
      </c>
      <c r="B2848">
        <v>1</v>
      </c>
      <c r="C2848" t="s">
        <v>80</v>
      </c>
      <c r="D2848" t="s">
        <v>94</v>
      </c>
      <c r="E2848" t="s">
        <v>224</v>
      </c>
      <c r="F2848" t="s">
        <v>8441</v>
      </c>
      <c r="G2848" t="s">
        <v>142</v>
      </c>
      <c r="H2848" t="s">
        <v>143</v>
      </c>
      <c r="I2848" t="s">
        <v>135</v>
      </c>
      <c r="J2848" t="s">
        <v>136</v>
      </c>
      <c r="K2848" t="s">
        <v>137</v>
      </c>
      <c r="L2848" t="s">
        <v>8442</v>
      </c>
      <c r="M2848" t="s">
        <v>8443</v>
      </c>
      <c r="N2848">
        <v>1.736388888</v>
      </c>
      <c r="O2848">
        <v>2</v>
      </c>
      <c r="P2848">
        <v>1793</v>
      </c>
      <c r="Q2848">
        <v>35</v>
      </c>
      <c r="R2848">
        <v>337</v>
      </c>
      <c r="S2848">
        <v>26</v>
      </c>
      <c r="T2848">
        <v>183</v>
      </c>
      <c r="U2848">
        <v>14</v>
      </c>
      <c r="V2848">
        <v>0</v>
      </c>
      <c r="W2848">
        <v>3.5732711658874998</v>
      </c>
      <c r="X2848">
        <v>527.33007922069908</v>
      </c>
      <c r="Y2848">
        <v>44.22894181814079</v>
      </c>
      <c r="Z2848">
        <v>91.634844453202447</v>
      </c>
      <c r="AA2848">
        <v>485.69624335147842</v>
      </c>
      <c r="AB2848">
        <v>164.61945531804989</v>
      </c>
      <c r="AC2848">
        <v>4472.9657093331552</v>
      </c>
      <c r="AD2848">
        <v>0</v>
      </c>
      <c r="AE2848">
        <v>5790.0485446606135</v>
      </c>
    </row>
    <row r="2849" spans="1:31" x14ac:dyDescent="0.25">
      <c r="A2849">
        <v>2138067</v>
      </c>
      <c r="B2849">
        <v>1</v>
      </c>
      <c r="C2849" t="s">
        <v>81</v>
      </c>
      <c r="D2849" t="s">
        <v>118</v>
      </c>
      <c r="E2849" t="s">
        <v>174</v>
      </c>
      <c r="F2849" t="s">
        <v>8444</v>
      </c>
      <c r="G2849" t="s">
        <v>187</v>
      </c>
      <c r="H2849" t="s">
        <v>134</v>
      </c>
      <c r="I2849" t="s">
        <v>135</v>
      </c>
      <c r="J2849" t="s">
        <v>136</v>
      </c>
      <c r="K2849" t="s">
        <v>137</v>
      </c>
      <c r="L2849" t="s">
        <v>8445</v>
      </c>
      <c r="M2849" t="s">
        <v>8446</v>
      </c>
      <c r="N2849">
        <v>1.450555555</v>
      </c>
      <c r="O2849">
        <v>0</v>
      </c>
      <c r="P2849">
        <v>20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3.0142942655090836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3.0142942655090836</v>
      </c>
    </row>
    <row r="2850" spans="1:31" x14ac:dyDescent="0.25">
      <c r="A2850">
        <v>2138173</v>
      </c>
      <c r="B2850">
        <v>1</v>
      </c>
      <c r="C2850" t="s">
        <v>80</v>
      </c>
      <c r="D2850" t="s">
        <v>101</v>
      </c>
      <c r="E2850" t="s">
        <v>196</v>
      </c>
      <c r="F2850" t="s">
        <v>8447</v>
      </c>
      <c r="G2850" t="s">
        <v>142</v>
      </c>
      <c r="H2850" t="s">
        <v>143</v>
      </c>
      <c r="I2850" t="s">
        <v>135</v>
      </c>
      <c r="J2850" t="s">
        <v>136</v>
      </c>
      <c r="K2850" t="s">
        <v>137</v>
      </c>
      <c r="L2850" t="s">
        <v>8448</v>
      </c>
      <c r="M2850" t="s">
        <v>8449</v>
      </c>
      <c r="N2850">
        <v>2.0252777769999999</v>
      </c>
      <c r="O2850">
        <v>17</v>
      </c>
      <c r="P2850">
        <v>1</v>
      </c>
      <c r="Q2850">
        <v>34</v>
      </c>
      <c r="R2850">
        <v>2</v>
      </c>
      <c r="S2850">
        <v>23</v>
      </c>
      <c r="T2850">
        <v>0</v>
      </c>
      <c r="U2850">
        <v>4</v>
      </c>
      <c r="V2850">
        <v>0</v>
      </c>
      <c r="W2850">
        <v>40.003655499264127</v>
      </c>
      <c r="X2850">
        <v>0.11597097183193335</v>
      </c>
      <c r="Y2850">
        <v>162.14277882985044</v>
      </c>
      <c r="Z2850">
        <v>8.2347084793666661E-2</v>
      </c>
      <c r="AA2850">
        <v>99.574744250286656</v>
      </c>
      <c r="AB2850">
        <v>0</v>
      </c>
      <c r="AC2850">
        <v>252.27906444925372</v>
      </c>
      <c r="AD2850">
        <v>0</v>
      </c>
      <c r="AE2850">
        <v>554.19856108528052</v>
      </c>
    </row>
    <row r="2851" spans="1:31" x14ac:dyDescent="0.25">
      <c r="A2851">
        <v>2137870</v>
      </c>
      <c r="B2851">
        <v>1</v>
      </c>
      <c r="C2851" t="s">
        <v>81</v>
      </c>
      <c r="D2851" t="s">
        <v>112</v>
      </c>
      <c r="E2851" t="s">
        <v>224</v>
      </c>
      <c r="F2851" t="s">
        <v>8450</v>
      </c>
      <c r="G2851" t="s">
        <v>142</v>
      </c>
      <c r="H2851" t="s">
        <v>143</v>
      </c>
      <c r="I2851" t="s">
        <v>135</v>
      </c>
      <c r="J2851" t="s">
        <v>136</v>
      </c>
      <c r="K2851" t="s">
        <v>137</v>
      </c>
      <c r="L2851" t="s">
        <v>8451</v>
      </c>
      <c r="M2851" t="s">
        <v>8211</v>
      </c>
      <c r="N2851">
        <v>0.33805555500000001</v>
      </c>
      <c r="O2851">
        <v>0</v>
      </c>
      <c r="P2851">
        <v>15616</v>
      </c>
      <c r="Q2851">
        <v>1</v>
      </c>
      <c r="R2851">
        <v>187</v>
      </c>
      <c r="S2851">
        <v>63</v>
      </c>
      <c r="T2851">
        <v>2094</v>
      </c>
      <c r="U2851">
        <v>9</v>
      </c>
      <c r="V2851">
        <v>11</v>
      </c>
      <c r="W2851">
        <v>0</v>
      </c>
      <c r="X2851">
        <v>1157.0019442204559</v>
      </c>
      <c r="Y2851">
        <v>0.37237488608372504</v>
      </c>
      <c r="Z2851">
        <v>10.66217064459094</v>
      </c>
      <c r="AA2851">
        <v>215.23184474352945</v>
      </c>
      <c r="AB2851">
        <v>407.50144998778507</v>
      </c>
      <c r="AC2851">
        <v>75.667578793304017</v>
      </c>
      <c r="AD2851">
        <v>35.138271474462172</v>
      </c>
      <c r="AE2851">
        <v>1901.5756347502113</v>
      </c>
    </row>
    <row r="2852" spans="1:31" x14ac:dyDescent="0.25">
      <c r="A2852">
        <v>2138156</v>
      </c>
      <c r="B2852">
        <v>1</v>
      </c>
      <c r="C2852" t="s">
        <v>81</v>
      </c>
      <c r="D2852" t="s">
        <v>128</v>
      </c>
      <c r="E2852" t="s">
        <v>131</v>
      </c>
      <c r="F2852" t="s">
        <v>8452</v>
      </c>
      <c r="G2852" t="s">
        <v>439</v>
      </c>
      <c r="H2852" t="s">
        <v>134</v>
      </c>
      <c r="I2852" t="s">
        <v>135</v>
      </c>
      <c r="J2852" t="s">
        <v>136</v>
      </c>
      <c r="K2852" t="s">
        <v>137</v>
      </c>
      <c r="L2852" t="s">
        <v>8453</v>
      </c>
      <c r="M2852" t="s">
        <v>8454</v>
      </c>
      <c r="N2852">
        <v>2.051666666</v>
      </c>
      <c r="O2852">
        <v>0</v>
      </c>
      <c r="P2852">
        <v>2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0.66661870263635004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0.66661870263635004</v>
      </c>
    </row>
    <row r="2853" spans="1:31" x14ac:dyDescent="0.25">
      <c r="A2853">
        <v>2137847</v>
      </c>
      <c r="B2853">
        <v>1</v>
      </c>
      <c r="C2853" t="s">
        <v>81</v>
      </c>
      <c r="D2853" t="s">
        <v>126</v>
      </c>
      <c r="E2853" t="s">
        <v>196</v>
      </c>
      <c r="F2853" t="s">
        <v>6138</v>
      </c>
      <c r="G2853" t="s">
        <v>142</v>
      </c>
      <c r="H2853" t="s">
        <v>143</v>
      </c>
      <c r="I2853" t="s">
        <v>148</v>
      </c>
      <c r="J2853" t="s">
        <v>136</v>
      </c>
      <c r="K2853" t="s">
        <v>137</v>
      </c>
      <c r="L2853" t="s">
        <v>8455</v>
      </c>
      <c r="M2853" t="s">
        <v>8456</v>
      </c>
      <c r="N2853">
        <v>8.3333330000000001E-3</v>
      </c>
      <c r="O2853">
        <v>0</v>
      </c>
      <c r="P2853">
        <v>757</v>
      </c>
      <c r="Q2853">
        <v>37</v>
      </c>
      <c r="R2853">
        <v>106</v>
      </c>
      <c r="S2853">
        <v>8</v>
      </c>
      <c r="T2853">
        <v>45</v>
      </c>
      <c r="U2853">
        <v>0</v>
      </c>
      <c r="V2853">
        <v>0</v>
      </c>
      <c r="W2853">
        <v>0</v>
      </c>
      <c r="X2853">
        <v>0.80662721422749917</v>
      </c>
      <c r="Y2853">
        <v>0.33896852437241659</v>
      </c>
      <c r="Z2853">
        <v>0.31785402480225006</v>
      </c>
      <c r="AA2853">
        <v>0.20013372076874997</v>
      </c>
      <c r="AB2853">
        <v>0.13630552787399997</v>
      </c>
      <c r="AC2853">
        <v>0</v>
      </c>
      <c r="AD2853">
        <v>0</v>
      </c>
      <c r="AE2853">
        <v>1.7998890120449158</v>
      </c>
    </row>
    <row r="2854" spans="1:31" x14ac:dyDescent="0.25">
      <c r="A2854">
        <v>2137864</v>
      </c>
      <c r="B2854">
        <v>1</v>
      </c>
      <c r="C2854" t="s">
        <v>81</v>
      </c>
      <c r="D2854" t="s">
        <v>128</v>
      </c>
      <c r="E2854" t="s">
        <v>140</v>
      </c>
      <c r="F2854" t="s">
        <v>8457</v>
      </c>
      <c r="G2854" t="s">
        <v>538</v>
      </c>
      <c r="H2854" t="s">
        <v>143</v>
      </c>
      <c r="I2854" t="s">
        <v>135</v>
      </c>
      <c r="J2854" t="s">
        <v>136</v>
      </c>
      <c r="K2854" t="s">
        <v>236</v>
      </c>
      <c r="L2854" t="s">
        <v>8458</v>
      </c>
      <c r="M2854" t="s">
        <v>8459</v>
      </c>
      <c r="N2854">
        <v>4.7949999999999999</v>
      </c>
      <c r="O2854">
        <v>0</v>
      </c>
      <c r="P2854">
        <v>0</v>
      </c>
      <c r="Q2854">
        <v>0</v>
      </c>
      <c r="R2854">
        <v>0</v>
      </c>
      <c r="S2854">
        <v>2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23.998736349166339</v>
      </c>
      <c r="AB2854">
        <v>0</v>
      </c>
      <c r="AC2854">
        <v>0</v>
      </c>
      <c r="AD2854">
        <v>0</v>
      </c>
      <c r="AE2854">
        <v>23.998736349166339</v>
      </c>
    </row>
    <row r="2855" spans="1:31" x14ac:dyDescent="0.25">
      <c r="A2855">
        <v>2137993</v>
      </c>
      <c r="B2855">
        <v>1</v>
      </c>
      <c r="C2855" t="s">
        <v>81</v>
      </c>
      <c r="D2855" t="s">
        <v>128</v>
      </c>
      <c r="E2855" t="s">
        <v>196</v>
      </c>
      <c r="F2855" t="s">
        <v>4027</v>
      </c>
      <c r="G2855" t="s">
        <v>142</v>
      </c>
      <c r="H2855" t="s">
        <v>143</v>
      </c>
      <c r="I2855" t="s">
        <v>135</v>
      </c>
      <c r="J2855" t="s">
        <v>136</v>
      </c>
      <c r="K2855" t="s">
        <v>137</v>
      </c>
      <c r="L2855" t="s">
        <v>8460</v>
      </c>
      <c r="M2855" t="s">
        <v>8461</v>
      </c>
      <c r="N2855">
        <v>0.37444444399999999</v>
      </c>
      <c r="O2855">
        <v>6</v>
      </c>
      <c r="P2855">
        <v>1247</v>
      </c>
      <c r="Q2855">
        <v>21</v>
      </c>
      <c r="R2855">
        <v>16</v>
      </c>
      <c r="S2855">
        <v>11</v>
      </c>
      <c r="T2855">
        <v>88</v>
      </c>
      <c r="U2855">
        <v>0</v>
      </c>
      <c r="V2855">
        <v>0</v>
      </c>
      <c r="W2855">
        <v>0.69762545298266665</v>
      </c>
      <c r="X2855">
        <v>63.993498395205719</v>
      </c>
      <c r="Y2855">
        <v>41.385546956974387</v>
      </c>
      <c r="Z2855">
        <v>1.3157253694728002</v>
      </c>
      <c r="AA2855">
        <v>20.474550287612864</v>
      </c>
      <c r="AB2855">
        <v>6.7568172505945565</v>
      </c>
      <c r="AC2855">
        <v>0</v>
      </c>
      <c r="AD2855">
        <v>0</v>
      </c>
      <c r="AE2855">
        <v>134.62376371284299</v>
      </c>
    </row>
    <row r="2856" spans="1:31" x14ac:dyDescent="0.25">
      <c r="A2856">
        <v>2137910</v>
      </c>
      <c r="B2856">
        <v>1</v>
      </c>
      <c r="C2856" t="s">
        <v>81</v>
      </c>
      <c r="D2856" t="s">
        <v>112</v>
      </c>
      <c r="E2856" t="s">
        <v>131</v>
      </c>
      <c r="F2856" t="s">
        <v>8462</v>
      </c>
      <c r="G2856" t="s">
        <v>171</v>
      </c>
      <c r="H2856" t="s">
        <v>134</v>
      </c>
      <c r="I2856" t="s">
        <v>135</v>
      </c>
      <c r="J2856" t="s">
        <v>136</v>
      </c>
      <c r="K2856" t="s">
        <v>137</v>
      </c>
      <c r="L2856" t="s">
        <v>8463</v>
      </c>
      <c r="M2856" t="s">
        <v>8464</v>
      </c>
      <c r="N2856">
        <v>1.9827777769999999</v>
      </c>
      <c r="O2856">
        <v>0</v>
      </c>
      <c r="P2856">
        <v>1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2.3892219503699998E-2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2.3892219503699998E-2</v>
      </c>
    </row>
    <row r="2857" spans="1:31" x14ac:dyDescent="0.25">
      <c r="A2857">
        <v>2137807</v>
      </c>
      <c r="B2857">
        <v>1</v>
      </c>
      <c r="C2857" t="s">
        <v>81</v>
      </c>
      <c r="D2857" t="s">
        <v>128</v>
      </c>
      <c r="E2857" t="s">
        <v>196</v>
      </c>
      <c r="F2857" t="s">
        <v>8465</v>
      </c>
      <c r="G2857" t="s">
        <v>142</v>
      </c>
      <c r="H2857" t="s">
        <v>143</v>
      </c>
      <c r="I2857" t="s">
        <v>135</v>
      </c>
      <c r="J2857" t="s">
        <v>136</v>
      </c>
      <c r="K2857" t="s">
        <v>137</v>
      </c>
      <c r="L2857" t="s">
        <v>8466</v>
      </c>
      <c r="M2857" t="s">
        <v>8467</v>
      </c>
      <c r="N2857">
        <v>7.1152777770000002</v>
      </c>
      <c r="O2857">
        <v>0</v>
      </c>
      <c r="P2857">
        <v>0</v>
      </c>
      <c r="Q2857">
        <v>0</v>
      </c>
      <c r="R2857">
        <v>0</v>
      </c>
      <c r="S2857">
        <v>2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271.80483699113034</v>
      </c>
      <c r="AB2857">
        <v>0</v>
      </c>
      <c r="AC2857">
        <v>0</v>
      </c>
      <c r="AD2857">
        <v>0</v>
      </c>
      <c r="AE2857">
        <v>271.80483699113034</v>
      </c>
    </row>
    <row r="2858" spans="1:31" x14ac:dyDescent="0.25">
      <c r="A2858">
        <v>2137933</v>
      </c>
      <c r="B2858">
        <v>1</v>
      </c>
      <c r="C2858" t="s">
        <v>80</v>
      </c>
      <c r="D2858" t="s">
        <v>108</v>
      </c>
      <c r="E2858" t="s">
        <v>174</v>
      </c>
      <c r="F2858" t="s">
        <v>8468</v>
      </c>
      <c r="G2858" t="s">
        <v>8469</v>
      </c>
      <c r="H2858" t="s">
        <v>134</v>
      </c>
      <c r="I2858" t="s">
        <v>135</v>
      </c>
      <c r="J2858" t="s">
        <v>136</v>
      </c>
      <c r="K2858" t="s">
        <v>137</v>
      </c>
      <c r="L2858" t="s">
        <v>8470</v>
      </c>
      <c r="M2858" t="s">
        <v>8471</v>
      </c>
      <c r="N2858">
        <v>2.5097222220000002</v>
      </c>
      <c r="O2858">
        <v>0</v>
      </c>
      <c r="P2858">
        <v>4</v>
      </c>
      <c r="Q2858">
        <v>0</v>
      </c>
      <c r="R2858">
        <v>1</v>
      </c>
      <c r="S2858">
        <v>0</v>
      </c>
      <c r="T2858">
        <v>1</v>
      </c>
      <c r="U2858">
        <v>0</v>
      </c>
      <c r="V2858">
        <v>0</v>
      </c>
      <c r="W2858">
        <v>0</v>
      </c>
      <c r="X2858">
        <v>1.6531251574277919</v>
      </c>
      <c r="Y2858">
        <v>0</v>
      </c>
      <c r="Z2858">
        <v>1.0602592057817501</v>
      </c>
      <c r="AA2858">
        <v>0</v>
      </c>
      <c r="AB2858">
        <v>1.1333990448291666E-2</v>
      </c>
      <c r="AC2858">
        <v>0</v>
      </c>
      <c r="AD2858">
        <v>0</v>
      </c>
      <c r="AE2858">
        <v>2.7247183536578339</v>
      </c>
    </row>
    <row r="2859" spans="1:31" x14ac:dyDescent="0.25">
      <c r="A2859">
        <v>2138076</v>
      </c>
      <c r="B2859">
        <v>1</v>
      </c>
      <c r="C2859" t="s">
        <v>80</v>
      </c>
      <c r="D2859" t="s">
        <v>96</v>
      </c>
      <c r="E2859" t="s">
        <v>131</v>
      </c>
      <c r="F2859" t="s">
        <v>8472</v>
      </c>
      <c r="G2859" t="s">
        <v>171</v>
      </c>
      <c r="H2859" t="s">
        <v>134</v>
      </c>
      <c r="I2859" t="s">
        <v>135</v>
      </c>
      <c r="J2859" t="s">
        <v>136</v>
      </c>
      <c r="K2859" t="s">
        <v>137</v>
      </c>
      <c r="L2859" t="s">
        <v>8473</v>
      </c>
      <c r="M2859" t="s">
        <v>8474</v>
      </c>
      <c r="N2859">
        <v>1.0408333329999999</v>
      </c>
      <c r="O2859">
        <v>0</v>
      </c>
      <c r="P2859">
        <v>2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1.0092246268551999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1.0092246268551999</v>
      </c>
    </row>
    <row r="2860" spans="1:31" x14ac:dyDescent="0.25">
      <c r="A2860">
        <v>2137827</v>
      </c>
      <c r="B2860">
        <v>1</v>
      </c>
      <c r="C2860" t="s">
        <v>80</v>
      </c>
      <c r="D2860" t="s">
        <v>108</v>
      </c>
      <c r="E2860" t="s">
        <v>174</v>
      </c>
      <c r="F2860" t="s">
        <v>7410</v>
      </c>
      <c r="G2860" t="s">
        <v>187</v>
      </c>
      <c r="H2860" t="s">
        <v>134</v>
      </c>
      <c r="I2860" t="s">
        <v>135</v>
      </c>
      <c r="J2860" t="s">
        <v>136</v>
      </c>
      <c r="K2860" t="s">
        <v>137</v>
      </c>
      <c r="L2860" t="s">
        <v>8475</v>
      </c>
      <c r="M2860" t="s">
        <v>8476</v>
      </c>
      <c r="N2860">
        <v>1.0238888880000001</v>
      </c>
      <c r="O2860">
        <v>0</v>
      </c>
      <c r="P2860">
        <v>2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0.46747033220346668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0.46747033220346668</v>
      </c>
    </row>
    <row r="2861" spans="1:31" x14ac:dyDescent="0.25">
      <c r="A2861">
        <v>2137867</v>
      </c>
      <c r="B2861">
        <v>1</v>
      </c>
      <c r="C2861" t="s">
        <v>80</v>
      </c>
      <c r="D2861" t="s">
        <v>95</v>
      </c>
      <c r="E2861" t="s">
        <v>224</v>
      </c>
      <c r="F2861" t="s">
        <v>8477</v>
      </c>
      <c r="G2861" t="s">
        <v>142</v>
      </c>
      <c r="H2861" t="s">
        <v>143</v>
      </c>
      <c r="I2861" t="s">
        <v>135</v>
      </c>
      <c r="J2861" t="s">
        <v>136</v>
      </c>
      <c r="K2861" t="s">
        <v>137</v>
      </c>
      <c r="L2861" t="s">
        <v>8478</v>
      </c>
      <c r="M2861" t="s">
        <v>8479</v>
      </c>
      <c r="N2861">
        <v>0.30416666599999997</v>
      </c>
      <c r="O2861">
        <v>5</v>
      </c>
      <c r="P2861">
        <v>4987</v>
      </c>
      <c r="Q2861">
        <v>26</v>
      </c>
      <c r="R2861">
        <v>24</v>
      </c>
      <c r="S2861">
        <v>28</v>
      </c>
      <c r="T2861">
        <v>379</v>
      </c>
      <c r="U2861">
        <v>1</v>
      </c>
      <c r="V2861">
        <v>1</v>
      </c>
      <c r="W2861">
        <v>2.989269825695875</v>
      </c>
      <c r="X2861">
        <v>413.76328076538732</v>
      </c>
      <c r="Y2861">
        <v>20.16001764944982</v>
      </c>
      <c r="Z2861">
        <v>0.98581267682661677</v>
      </c>
      <c r="AA2861">
        <v>93.90532233602913</v>
      </c>
      <c r="AB2861">
        <v>87.196541845365331</v>
      </c>
      <c r="AC2861">
        <v>7.3736108994165335</v>
      </c>
      <c r="AD2861">
        <v>4.5034299933650992</v>
      </c>
      <c r="AE2861">
        <v>630.87728599153581</v>
      </c>
    </row>
    <row r="2862" spans="1:31" x14ac:dyDescent="0.25">
      <c r="A2862">
        <v>2137844</v>
      </c>
      <c r="B2862">
        <v>1</v>
      </c>
      <c r="C2862" t="s">
        <v>81</v>
      </c>
      <c r="D2862" t="s">
        <v>123</v>
      </c>
      <c r="E2862" t="s">
        <v>196</v>
      </c>
      <c r="F2862" t="s">
        <v>8480</v>
      </c>
      <c r="G2862" t="s">
        <v>142</v>
      </c>
      <c r="H2862" t="s">
        <v>143</v>
      </c>
      <c r="I2862" t="s">
        <v>135</v>
      </c>
      <c r="J2862" t="s">
        <v>136</v>
      </c>
      <c r="K2862" t="s">
        <v>137</v>
      </c>
      <c r="L2862" t="s">
        <v>8481</v>
      </c>
      <c r="M2862" t="s">
        <v>8482</v>
      </c>
      <c r="N2862">
        <v>0.89</v>
      </c>
      <c r="O2862">
        <v>3</v>
      </c>
      <c r="P2862">
        <v>26</v>
      </c>
      <c r="Q2862">
        <v>111</v>
      </c>
      <c r="R2862">
        <v>279</v>
      </c>
      <c r="S2862">
        <v>11</v>
      </c>
      <c r="T2862">
        <v>52</v>
      </c>
      <c r="U2862">
        <v>0</v>
      </c>
      <c r="V2862">
        <v>0</v>
      </c>
      <c r="W2862">
        <v>0.58477936130460006</v>
      </c>
      <c r="X2862">
        <v>30.892966010422793</v>
      </c>
      <c r="Y2862">
        <v>18.903154249169301</v>
      </c>
      <c r="Z2862">
        <v>92.689954044805219</v>
      </c>
      <c r="AA2862">
        <v>5.7982463103185999</v>
      </c>
      <c r="AB2862">
        <v>21.323094792073604</v>
      </c>
      <c r="AC2862">
        <v>0</v>
      </c>
      <c r="AD2862">
        <v>0</v>
      </c>
      <c r="AE2862">
        <v>170.19219476809411</v>
      </c>
    </row>
    <row r="2863" spans="1:31" x14ac:dyDescent="0.25">
      <c r="A2863">
        <v>2138159</v>
      </c>
      <c r="B2863">
        <v>1</v>
      </c>
      <c r="C2863" t="s">
        <v>81</v>
      </c>
      <c r="D2863" t="s">
        <v>128</v>
      </c>
      <c r="E2863" t="s">
        <v>131</v>
      </c>
      <c r="F2863" t="s">
        <v>8483</v>
      </c>
      <c r="G2863" t="s">
        <v>231</v>
      </c>
      <c r="H2863" t="s">
        <v>134</v>
      </c>
      <c r="I2863" t="s">
        <v>135</v>
      </c>
      <c r="J2863" t="s">
        <v>136</v>
      </c>
      <c r="K2863" t="s">
        <v>137</v>
      </c>
      <c r="L2863" t="s">
        <v>8484</v>
      </c>
      <c r="M2863" t="s">
        <v>8485</v>
      </c>
      <c r="N2863">
        <v>1.3672222220000001</v>
      </c>
      <c r="O2863">
        <v>0</v>
      </c>
      <c r="P2863">
        <v>18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9.4253440045066679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9.4253440045066679</v>
      </c>
    </row>
    <row r="2864" spans="1:31" x14ac:dyDescent="0.25">
      <c r="A2864">
        <v>2137990</v>
      </c>
      <c r="B2864">
        <v>1</v>
      </c>
      <c r="C2864" t="s">
        <v>80</v>
      </c>
      <c r="D2864" t="s">
        <v>101</v>
      </c>
      <c r="E2864" t="s">
        <v>131</v>
      </c>
      <c r="F2864" t="s">
        <v>8486</v>
      </c>
      <c r="G2864" t="s">
        <v>133</v>
      </c>
      <c r="H2864" t="s">
        <v>134</v>
      </c>
      <c r="I2864" t="s">
        <v>135</v>
      </c>
      <c r="J2864" t="s">
        <v>136</v>
      </c>
      <c r="K2864" t="s">
        <v>137</v>
      </c>
      <c r="L2864" t="s">
        <v>8487</v>
      </c>
      <c r="M2864" t="s">
        <v>8488</v>
      </c>
      <c r="N2864">
        <v>4.323611111</v>
      </c>
      <c r="O2864">
        <v>0</v>
      </c>
      <c r="P2864">
        <v>2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1.9887140012263331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1.9887140012263331</v>
      </c>
    </row>
    <row r="2865" spans="1:31" x14ac:dyDescent="0.25">
      <c r="A2865">
        <v>2138053</v>
      </c>
      <c r="B2865">
        <v>1</v>
      </c>
      <c r="C2865" t="s">
        <v>80</v>
      </c>
      <c r="D2865" t="s">
        <v>99</v>
      </c>
      <c r="E2865" t="s">
        <v>174</v>
      </c>
      <c r="F2865" t="s">
        <v>8489</v>
      </c>
      <c r="G2865" t="s">
        <v>384</v>
      </c>
      <c r="H2865" t="s">
        <v>134</v>
      </c>
      <c r="I2865" t="s">
        <v>135</v>
      </c>
      <c r="J2865" t="s">
        <v>136</v>
      </c>
      <c r="K2865" t="s">
        <v>137</v>
      </c>
      <c r="L2865" t="s">
        <v>8490</v>
      </c>
      <c r="M2865" t="s">
        <v>8491</v>
      </c>
      <c r="N2865">
        <v>1.2694444439999999</v>
      </c>
      <c r="O2865">
        <v>0</v>
      </c>
      <c r="P2865">
        <v>78</v>
      </c>
      <c r="Q2865">
        <v>0</v>
      </c>
      <c r="R2865">
        <v>0</v>
      </c>
      <c r="S2865">
        <v>0</v>
      </c>
      <c r="T2865">
        <v>1</v>
      </c>
      <c r="U2865">
        <v>0</v>
      </c>
      <c r="V2865">
        <v>0</v>
      </c>
      <c r="W2865">
        <v>0</v>
      </c>
      <c r="X2865">
        <v>16.092461406199501</v>
      </c>
      <c r="Y2865">
        <v>0</v>
      </c>
      <c r="Z2865">
        <v>0</v>
      </c>
      <c r="AA2865">
        <v>0</v>
      </c>
      <c r="AB2865">
        <v>1.5061529822919109</v>
      </c>
      <c r="AC2865">
        <v>0</v>
      </c>
      <c r="AD2865">
        <v>0</v>
      </c>
      <c r="AE2865">
        <v>17.598614388491413</v>
      </c>
    </row>
    <row r="2866" spans="1:31" x14ac:dyDescent="0.25">
      <c r="A2866">
        <v>2137950</v>
      </c>
      <c r="B2866">
        <v>1</v>
      </c>
      <c r="C2866" t="s">
        <v>80</v>
      </c>
      <c r="D2866" t="s">
        <v>107</v>
      </c>
      <c r="E2866" t="s">
        <v>131</v>
      </c>
      <c r="F2866" t="s">
        <v>8492</v>
      </c>
      <c r="G2866" t="s">
        <v>300</v>
      </c>
      <c r="H2866" t="s">
        <v>134</v>
      </c>
      <c r="I2866" t="s">
        <v>135</v>
      </c>
      <c r="J2866" t="s">
        <v>136</v>
      </c>
      <c r="K2866" t="s">
        <v>137</v>
      </c>
      <c r="L2866" t="s">
        <v>8493</v>
      </c>
      <c r="M2866" t="s">
        <v>8494</v>
      </c>
      <c r="N2866">
        <v>4.0508333329999999</v>
      </c>
      <c r="O2866">
        <v>0</v>
      </c>
      <c r="P2866">
        <v>5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1.1649467236926003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1.1649467236926003</v>
      </c>
    </row>
    <row r="2867" spans="1:31" x14ac:dyDescent="0.25">
      <c r="A2867">
        <v>2138099</v>
      </c>
      <c r="B2867">
        <v>1</v>
      </c>
      <c r="C2867" t="s">
        <v>80</v>
      </c>
      <c r="D2867" t="s">
        <v>83</v>
      </c>
      <c r="E2867" t="s">
        <v>146</v>
      </c>
      <c r="F2867" t="s">
        <v>8495</v>
      </c>
      <c r="G2867" t="s">
        <v>167</v>
      </c>
      <c r="H2867" t="s">
        <v>143</v>
      </c>
      <c r="I2867" t="s">
        <v>135</v>
      </c>
      <c r="J2867" t="s">
        <v>136</v>
      </c>
      <c r="K2867" t="s">
        <v>137</v>
      </c>
      <c r="L2867" t="s">
        <v>8496</v>
      </c>
      <c r="M2867" t="s">
        <v>8497</v>
      </c>
      <c r="N2867">
        <v>4.4422222219999998</v>
      </c>
      <c r="O2867">
        <v>0</v>
      </c>
      <c r="P2867">
        <v>0</v>
      </c>
      <c r="Q2867">
        <v>0</v>
      </c>
      <c r="R2867">
        <v>0</v>
      </c>
      <c r="S2867">
        <v>2</v>
      </c>
      <c r="T2867">
        <v>10</v>
      </c>
      <c r="U2867">
        <v>6</v>
      </c>
      <c r="V2867">
        <v>5</v>
      </c>
      <c r="W2867">
        <v>0</v>
      </c>
      <c r="X2867">
        <v>0</v>
      </c>
      <c r="Y2867">
        <v>0</v>
      </c>
      <c r="Z2867">
        <v>0</v>
      </c>
      <c r="AA2867">
        <v>162.06506535202189</v>
      </c>
      <c r="AB2867">
        <v>211.99701916784676</v>
      </c>
      <c r="AC2867">
        <v>2517.0695623793063</v>
      </c>
      <c r="AD2867">
        <v>98.499797045277049</v>
      </c>
      <c r="AE2867">
        <v>2989.6314439444518</v>
      </c>
    </row>
    <row r="2868" spans="1:31" x14ac:dyDescent="0.25">
      <c r="A2868">
        <v>2137953</v>
      </c>
      <c r="B2868">
        <v>1</v>
      </c>
      <c r="C2868" t="s">
        <v>80</v>
      </c>
      <c r="D2868" t="s">
        <v>85</v>
      </c>
      <c r="E2868" t="s">
        <v>206</v>
      </c>
      <c r="F2868" t="s">
        <v>8498</v>
      </c>
      <c r="G2868" t="s">
        <v>187</v>
      </c>
      <c r="H2868" t="s">
        <v>134</v>
      </c>
      <c r="I2868" t="s">
        <v>135</v>
      </c>
      <c r="J2868" t="s">
        <v>136</v>
      </c>
      <c r="K2868" t="s">
        <v>137</v>
      </c>
      <c r="L2868" t="s">
        <v>8499</v>
      </c>
      <c r="M2868" t="s">
        <v>8500</v>
      </c>
      <c r="N2868">
        <v>5.8544444440000003</v>
      </c>
      <c r="O2868">
        <v>0</v>
      </c>
      <c r="P2868">
        <v>149</v>
      </c>
      <c r="Q2868">
        <v>0</v>
      </c>
      <c r="R2868">
        <v>0</v>
      </c>
      <c r="S2868">
        <v>0</v>
      </c>
      <c r="T2868">
        <v>16</v>
      </c>
      <c r="U2868">
        <v>0</v>
      </c>
      <c r="V2868">
        <v>0</v>
      </c>
      <c r="W2868">
        <v>0</v>
      </c>
      <c r="X2868">
        <v>186.70407459643616</v>
      </c>
      <c r="Y2868">
        <v>0</v>
      </c>
      <c r="Z2868">
        <v>0</v>
      </c>
      <c r="AA2868">
        <v>0</v>
      </c>
      <c r="AB2868">
        <v>100.49791989214501</v>
      </c>
      <c r="AC2868">
        <v>0</v>
      </c>
      <c r="AD2868">
        <v>0</v>
      </c>
      <c r="AE2868">
        <v>287.20199448858114</v>
      </c>
    </row>
    <row r="2869" spans="1:31" x14ac:dyDescent="0.25">
      <c r="A2869">
        <v>2137787</v>
      </c>
      <c r="B2869">
        <v>1</v>
      </c>
      <c r="C2869" t="s">
        <v>80</v>
      </c>
      <c r="D2869" t="s">
        <v>94</v>
      </c>
      <c r="E2869" t="s">
        <v>131</v>
      </c>
      <c r="F2869" t="s">
        <v>8501</v>
      </c>
      <c r="G2869" t="s">
        <v>152</v>
      </c>
      <c r="H2869" t="s">
        <v>134</v>
      </c>
      <c r="I2869" t="s">
        <v>135</v>
      </c>
      <c r="J2869" t="s">
        <v>136</v>
      </c>
      <c r="K2869" t="s">
        <v>137</v>
      </c>
      <c r="L2869" t="s">
        <v>8502</v>
      </c>
      <c r="M2869" t="s">
        <v>8503</v>
      </c>
      <c r="N2869">
        <v>3.0636111110000002</v>
      </c>
      <c r="O2869">
        <v>0</v>
      </c>
      <c r="P2869">
        <v>1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1.7619749116666664E-4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1.7619749116666664E-4</v>
      </c>
    </row>
    <row r="2870" spans="1:31" x14ac:dyDescent="0.25">
      <c r="A2870">
        <v>2137761</v>
      </c>
      <c r="B2870">
        <v>1</v>
      </c>
      <c r="C2870" t="s">
        <v>80</v>
      </c>
      <c r="D2870" t="s">
        <v>94</v>
      </c>
      <c r="E2870" t="s">
        <v>131</v>
      </c>
      <c r="F2870" t="s">
        <v>8504</v>
      </c>
      <c r="G2870" t="s">
        <v>152</v>
      </c>
      <c r="H2870" t="s">
        <v>134</v>
      </c>
      <c r="I2870" t="s">
        <v>135</v>
      </c>
      <c r="J2870" t="s">
        <v>136</v>
      </c>
      <c r="K2870" t="s">
        <v>137</v>
      </c>
      <c r="L2870" t="s">
        <v>8505</v>
      </c>
      <c r="M2870" t="s">
        <v>8506</v>
      </c>
      <c r="N2870">
        <v>2.5186111109999998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2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0.40094608619083327</v>
      </c>
      <c r="AC2870">
        <v>0</v>
      </c>
      <c r="AD2870">
        <v>0</v>
      </c>
      <c r="AE2870">
        <v>0.40094608619083327</v>
      </c>
    </row>
    <row r="2871" spans="1:31" x14ac:dyDescent="0.25">
      <c r="A2871">
        <v>2138142</v>
      </c>
      <c r="B2871">
        <v>1</v>
      </c>
      <c r="C2871" t="s">
        <v>80</v>
      </c>
      <c r="D2871" t="s">
        <v>88</v>
      </c>
      <c r="E2871" t="s">
        <v>131</v>
      </c>
      <c r="F2871" t="s">
        <v>8507</v>
      </c>
      <c r="G2871" t="s">
        <v>133</v>
      </c>
      <c r="H2871" t="s">
        <v>134</v>
      </c>
      <c r="I2871" t="s">
        <v>135</v>
      </c>
      <c r="J2871" t="s">
        <v>136</v>
      </c>
      <c r="K2871" t="s">
        <v>137</v>
      </c>
      <c r="L2871" t="s">
        <v>8508</v>
      </c>
      <c r="M2871" t="s">
        <v>8509</v>
      </c>
      <c r="N2871">
        <v>2.196111111</v>
      </c>
      <c r="O2871">
        <v>0</v>
      </c>
      <c r="P2871">
        <v>31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18.219204827121221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18.219204827121221</v>
      </c>
    </row>
    <row r="2872" spans="1:31" x14ac:dyDescent="0.25">
      <c r="A2872">
        <v>2138116</v>
      </c>
      <c r="B2872">
        <v>1</v>
      </c>
      <c r="C2872" t="s">
        <v>80</v>
      </c>
      <c r="D2872" t="s">
        <v>106</v>
      </c>
      <c r="E2872" t="s">
        <v>131</v>
      </c>
      <c r="F2872" t="s">
        <v>7363</v>
      </c>
      <c r="G2872" t="s">
        <v>133</v>
      </c>
      <c r="H2872" t="s">
        <v>134</v>
      </c>
      <c r="I2872" t="s">
        <v>135</v>
      </c>
      <c r="J2872" t="s">
        <v>136</v>
      </c>
      <c r="K2872" t="s">
        <v>137</v>
      </c>
      <c r="L2872" t="s">
        <v>8510</v>
      </c>
      <c r="M2872" t="s">
        <v>8511</v>
      </c>
      <c r="N2872">
        <v>3.2316666660000002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2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1.7395616314317004</v>
      </c>
      <c r="AC2872">
        <v>0</v>
      </c>
      <c r="AD2872">
        <v>0</v>
      </c>
      <c r="AE2872">
        <v>1.7395616314317004</v>
      </c>
    </row>
    <row r="2873" spans="1:31" x14ac:dyDescent="0.25">
      <c r="A2873">
        <v>2137887</v>
      </c>
      <c r="B2873">
        <v>1</v>
      </c>
      <c r="C2873" t="s">
        <v>80</v>
      </c>
      <c r="D2873" t="s">
        <v>95</v>
      </c>
      <c r="E2873" t="s">
        <v>140</v>
      </c>
      <c r="F2873" t="s">
        <v>8512</v>
      </c>
      <c r="G2873" t="s">
        <v>235</v>
      </c>
      <c r="H2873" t="s">
        <v>143</v>
      </c>
      <c r="I2873" t="s">
        <v>135</v>
      </c>
      <c r="J2873" t="s">
        <v>136</v>
      </c>
      <c r="K2873" t="s">
        <v>236</v>
      </c>
      <c r="L2873" t="s">
        <v>8513</v>
      </c>
      <c r="M2873" t="s">
        <v>8514</v>
      </c>
      <c r="N2873">
        <v>1.662222222</v>
      </c>
      <c r="O2873">
        <v>0</v>
      </c>
      <c r="P2873">
        <v>291</v>
      </c>
      <c r="Q2873">
        <v>0</v>
      </c>
      <c r="R2873">
        <v>4</v>
      </c>
      <c r="S2873">
        <v>1</v>
      </c>
      <c r="T2873">
        <v>5</v>
      </c>
      <c r="U2873">
        <v>1</v>
      </c>
      <c r="V2873">
        <v>0</v>
      </c>
      <c r="W2873">
        <v>0</v>
      </c>
      <c r="X2873">
        <v>147.65160627001993</v>
      </c>
      <c r="Y2873">
        <v>0</v>
      </c>
      <c r="Z2873">
        <v>0.4289739119328001</v>
      </c>
      <c r="AA2873">
        <v>73.053803819793004</v>
      </c>
      <c r="AB2873">
        <v>17.877551537384068</v>
      </c>
      <c r="AC2873">
        <v>5.259361357536001</v>
      </c>
      <c r="AD2873">
        <v>0</v>
      </c>
      <c r="AE2873">
        <v>244.2712968966658</v>
      </c>
    </row>
    <row r="2874" spans="1:31" x14ac:dyDescent="0.25">
      <c r="A2874">
        <v>2138079</v>
      </c>
      <c r="B2874">
        <v>1</v>
      </c>
      <c r="C2874" t="s">
        <v>80</v>
      </c>
      <c r="D2874" t="s">
        <v>96</v>
      </c>
      <c r="E2874" t="s">
        <v>174</v>
      </c>
      <c r="F2874" t="s">
        <v>8515</v>
      </c>
      <c r="G2874" t="s">
        <v>384</v>
      </c>
      <c r="H2874" t="s">
        <v>134</v>
      </c>
      <c r="I2874" t="s">
        <v>135</v>
      </c>
      <c r="J2874" t="s">
        <v>136</v>
      </c>
      <c r="K2874" t="s">
        <v>137</v>
      </c>
      <c r="L2874" t="s">
        <v>8516</v>
      </c>
      <c r="M2874" t="s">
        <v>8517</v>
      </c>
      <c r="N2874">
        <v>1.8688888880000001</v>
      </c>
      <c r="O2874">
        <v>0</v>
      </c>
      <c r="P2874">
        <v>42</v>
      </c>
      <c r="Q2874">
        <v>0</v>
      </c>
      <c r="R2874">
        <v>0</v>
      </c>
      <c r="S2874">
        <v>0</v>
      </c>
      <c r="T2874">
        <v>2</v>
      </c>
      <c r="U2874">
        <v>0</v>
      </c>
      <c r="V2874">
        <v>0</v>
      </c>
      <c r="W2874">
        <v>0</v>
      </c>
      <c r="X2874">
        <v>22.300279488720271</v>
      </c>
      <c r="Y2874">
        <v>0</v>
      </c>
      <c r="Z2874">
        <v>0</v>
      </c>
      <c r="AA2874">
        <v>0</v>
      </c>
      <c r="AB2874">
        <v>0.64784133454888337</v>
      </c>
      <c r="AC2874">
        <v>0</v>
      </c>
      <c r="AD2874">
        <v>0</v>
      </c>
      <c r="AE2874">
        <v>22.948120823269154</v>
      </c>
    </row>
    <row r="2875" spans="1:31" x14ac:dyDescent="0.25">
      <c r="A2875">
        <v>2137962</v>
      </c>
      <c r="B2875">
        <v>1</v>
      </c>
      <c r="C2875" t="s">
        <v>80</v>
      </c>
      <c r="D2875" t="s">
        <v>105</v>
      </c>
      <c r="E2875" t="s">
        <v>140</v>
      </c>
      <c r="F2875" t="s">
        <v>8518</v>
      </c>
      <c r="G2875" t="s">
        <v>142</v>
      </c>
      <c r="H2875" t="s">
        <v>143</v>
      </c>
      <c r="I2875" t="s">
        <v>135</v>
      </c>
      <c r="J2875" t="s">
        <v>136</v>
      </c>
      <c r="K2875" t="s">
        <v>137</v>
      </c>
      <c r="L2875" t="s">
        <v>8519</v>
      </c>
      <c r="M2875" t="s">
        <v>8520</v>
      </c>
      <c r="N2875">
        <v>0.60888888799999996</v>
      </c>
      <c r="O2875">
        <v>4</v>
      </c>
      <c r="P2875">
        <v>2676</v>
      </c>
      <c r="Q2875">
        <v>5</v>
      </c>
      <c r="R2875">
        <v>17</v>
      </c>
      <c r="S2875">
        <v>22</v>
      </c>
      <c r="T2875">
        <v>266</v>
      </c>
      <c r="U2875">
        <v>3</v>
      </c>
      <c r="V2875">
        <v>0</v>
      </c>
      <c r="W2875">
        <v>4.8294602521287997</v>
      </c>
      <c r="X2875">
        <v>327.54007236730632</v>
      </c>
      <c r="Y2875">
        <v>15.005683382246421</v>
      </c>
      <c r="Z2875">
        <v>3.0647498648854667</v>
      </c>
      <c r="AA2875">
        <v>76.764109802710806</v>
      </c>
      <c r="AB2875">
        <v>111.85971556132671</v>
      </c>
      <c r="AC2875">
        <v>166.254701460924</v>
      </c>
      <c r="AD2875">
        <v>0</v>
      </c>
      <c r="AE2875">
        <v>705.31849269152849</v>
      </c>
    </row>
    <row r="2876" spans="1:31" x14ac:dyDescent="0.25">
      <c r="A2876">
        <v>2138039</v>
      </c>
      <c r="B2876">
        <v>1</v>
      </c>
      <c r="C2876" t="s">
        <v>81</v>
      </c>
      <c r="D2876" t="s">
        <v>128</v>
      </c>
      <c r="E2876" t="s">
        <v>131</v>
      </c>
      <c r="F2876" t="s">
        <v>8521</v>
      </c>
      <c r="G2876" t="s">
        <v>152</v>
      </c>
      <c r="H2876" t="s">
        <v>134</v>
      </c>
      <c r="I2876" t="s">
        <v>135</v>
      </c>
      <c r="J2876" t="s">
        <v>136</v>
      </c>
      <c r="K2876" t="s">
        <v>137</v>
      </c>
      <c r="L2876" t="s">
        <v>8522</v>
      </c>
      <c r="M2876" t="s">
        <v>8523</v>
      </c>
      <c r="N2876">
        <v>3.9350000000000001</v>
      </c>
      <c r="O2876">
        <v>0</v>
      </c>
      <c r="P2876">
        <v>1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</row>
    <row r="2877" spans="1:31" x14ac:dyDescent="0.25">
      <c r="A2877">
        <v>2138085</v>
      </c>
      <c r="B2877">
        <v>1</v>
      </c>
      <c r="C2877" t="s">
        <v>81</v>
      </c>
      <c r="D2877" t="s">
        <v>112</v>
      </c>
      <c r="E2877" t="s">
        <v>140</v>
      </c>
      <c r="F2877" t="s">
        <v>8524</v>
      </c>
      <c r="G2877" t="s">
        <v>142</v>
      </c>
      <c r="H2877" t="s">
        <v>143</v>
      </c>
      <c r="I2877" t="s">
        <v>135</v>
      </c>
      <c r="J2877" t="s">
        <v>136</v>
      </c>
      <c r="K2877" t="s">
        <v>137</v>
      </c>
      <c r="L2877" t="s">
        <v>8525</v>
      </c>
      <c r="M2877" t="s">
        <v>8526</v>
      </c>
      <c r="N2877">
        <v>0.85638888800000001</v>
      </c>
      <c r="O2877">
        <v>1</v>
      </c>
      <c r="P2877">
        <v>2</v>
      </c>
      <c r="Q2877">
        <v>42</v>
      </c>
      <c r="R2877">
        <v>69</v>
      </c>
      <c r="S2877">
        <v>4</v>
      </c>
      <c r="T2877">
        <v>1</v>
      </c>
      <c r="U2877">
        <v>1</v>
      </c>
      <c r="V2877">
        <v>0</v>
      </c>
      <c r="W2877">
        <v>0.83140623476318343</v>
      </c>
      <c r="X2877">
        <v>0.58711307573511662</v>
      </c>
      <c r="Y2877">
        <v>11.046151570379743</v>
      </c>
      <c r="Z2877">
        <v>30.46731051571485</v>
      </c>
      <c r="AA2877">
        <v>11.36495943831582</v>
      </c>
      <c r="AB2877">
        <v>8.9751613610681247</v>
      </c>
      <c r="AC2877">
        <v>1.6182592096675004</v>
      </c>
      <c r="AD2877">
        <v>0</v>
      </c>
      <c r="AE2877">
        <v>64.890361405644342</v>
      </c>
    </row>
    <row r="2878" spans="1:31" x14ac:dyDescent="0.25">
      <c r="A2878">
        <v>2137939</v>
      </c>
      <c r="B2878">
        <v>1</v>
      </c>
      <c r="C2878" t="s">
        <v>80</v>
      </c>
      <c r="D2878" t="s">
        <v>94</v>
      </c>
      <c r="E2878" t="s">
        <v>140</v>
      </c>
      <c r="F2878" t="s">
        <v>8138</v>
      </c>
      <c r="G2878" t="s">
        <v>142</v>
      </c>
      <c r="H2878" t="s">
        <v>143</v>
      </c>
      <c r="I2878" t="s">
        <v>135</v>
      </c>
      <c r="J2878" t="s">
        <v>136</v>
      </c>
      <c r="K2878" t="s">
        <v>137</v>
      </c>
      <c r="L2878" t="s">
        <v>8527</v>
      </c>
      <c r="M2878" t="s">
        <v>8528</v>
      </c>
      <c r="N2878">
        <v>0.1275</v>
      </c>
      <c r="O2878">
        <v>0</v>
      </c>
      <c r="P2878">
        <v>3043</v>
      </c>
      <c r="Q2878">
        <v>1</v>
      </c>
      <c r="R2878">
        <v>3</v>
      </c>
      <c r="S2878">
        <v>2</v>
      </c>
      <c r="T2878">
        <v>346</v>
      </c>
      <c r="U2878">
        <v>0</v>
      </c>
      <c r="V2878">
        <v>0</v>
      </c>
      <c r="W2878">
        <v>0</v>
      </c>
      <c r="X2878">
        <v>90.492057369693612</v>
      </c>
      <c r="Y2878">
        <v>0.74033997597337498</v>
      </c>
      <c r="Z2878">
        <v>0.17630185988340003</v>
      </c>
      <c r="AA2878">
        <v>35.840703790426502</v>
      </c>
      <c r="AB2878">
        <v>27.522285534463492</v>
      </c>
      <c r="AC2878">
        <v>0</v>
      </c>
      <c r="AD2878">
        <v>0</v>
      </c>
      <c r="AE2878">
        <v>154.77168853044037</v>
      </c>
    </row>
    <row r="2879" spans="1:31" x14ac:dyDescent="0.25">
      <c r="A2879">
        <v>2137793</v>
      </c>
      <c r="B2879">
        <v>1</v>
      </c>
      <c r="C2879" t="s">
        <v>81</v>
      </c>
      <c r="D2879" t="s">
        <v>123</v>
      </c>
      <c r="E2879" t="s">
        <v>196</v>
      </c>
      <c r="F2879" t="s">
        <v>8529</v>
      </c>
      <c r="G2879" t="s">
        <v>142</v>
      </c>
      <c r="H2879" t="s">
        <v>143</v>
      </c>
      <c r="I2879" t="s">
        <v>135</v>
      </c>
      <c r="J2879" t="s">
        <v>136</v>
      </c>
      <c r="K2879" t="s">
        <v>137</v>
      </c>
      <c r="L2879" t="s">
        <v>8530</v>
      </c>
      <c r="M2879" t="s">
        <v>8531</v>
      </c>
      <c r="N2879">
        <v>1.0322222219999999</v>
      </c>
      <c r="O2879">
        <v>3</v>
      </c>
      <c r="P2879">
        <v>26</v>
      </c>
      <c r="Q2879">
        <v>111</v>
      </c>
      <c r="R2879">
        <v>279</v>
      </c>
      <c r="S2879">
        <v>11</v>
      </c>
      <c r="T2879">
        <v>52</v>
      </c>
      <c r="U2879">
        <v>0</v>
      </c>
      <c r="V2879">
        <v>0</v>
      </c>
      <c r="W2879">
        <v>0.59675357139755014</v>
      </c>
      <c r="X2879">
        <v>31.525544500381066</v>
      </c>
      <c r="Y2879">
        <v>23.596611253670346</v>
      </c>
      <c r="Z2879">
        <v>100.51596207051007</v>
      </c>
      <c r="AA2879">
        <v>6.0027848198830842</v>
      </c>
      <c r="AB2879">
        <v>20.779548317912795</v>
      </c>
      <c r="AC2879">
        <v>0</v>
      </c>
      <c r="AD2879">
        <v>0</v>
      </c>
      <c r="AE2879">
        <v>183.01720453375492</v>
      </c>
    </row>
    <row r="2880" spans="1:31" x14ac:dyDescent="0.25">
      <c r="A2880">
        <v>2137956</v>
      </c>
      <c r="B2880">
        <v>1</v>
      </c>
      <c r="C2880" t="s">
        <v>80</v>
      </c>
      <c r="D2880" t="s">
        <v>105</v>
      </c>
      <c r="E2880" t="s">
        <v>131</v>
      </c>
      <c r="F2880" t="s">
        <v>8532</v>
      </c>
      <c r="G2880" t="s">
        <v>171</v>
      </c>
      <c r="H2880" t="s">
        <v>134</v>
      </c>
      <c r="I2880" t="s">
        <v>135</v>
      </c>
      <c r="J2880" t="s">
        <v>136</v>
      </c>
      <c r="K2880" t="s">
        <v>137</v>
      </c>
      <c r="L2880" t="s">
        <v>8533</v>
      </c>
      <c r="M2880" t="s">
        <v>8534</v>
      </c>
      <c r="N2880">
        <v>1.6416666660000001</v>
      </c>
      <c r="O2880">
        <v>0</v>
      </c>
      <c r="P2880">
        <v>1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0.58911736361650002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0.58911736361650002</v>
      </c>
    </row>
    <row r="2881" spans="1:31" x14ac:dyDescent="0.25">
      <c r="A2881">
        <v>2138148</v>
      </c>
      <c r="B2881">
        <v>1</v>
      </c>
      <c r="C2881" t="s">
        <v>80</v>
      </c>
      <c r="D2881" t="s">
        <v>96</v>
      </c>
      <c r="E2881" t="s">
        <v>131</v>
      </c>
      <c r="F2881" t="s">
        <v>8535</v>
      </c>
      <c r="G2881" t="s">
        <v>152</v>
      </c>
      <c r="H2881" t="s">
        <v>134</v>
      </c>
      <c r="I2881" t="s">
        <v>135</v>
      </c>
      <c r="J2881" t="s">
        <v>136</v>
      </c>
      <c r="K2881" t="s">
        <v>137</v>
      </c>
      <c r="L2881" t="s">
        <v>8536</v>
      </c>
      <c r="M2881" t="s">
        <v>8537</v>
      </c>
      <c r="N2881">
        <v>2.0730555549999998</v>
      </c>
      <c r="O2881">
        <v>0</v>
      </c>
      <c r="P2881">
        <v>1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0.50187874281243328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0.50187874281243328</v>
      </c>
    </row>
    <row r="2882" spans="1:31" x14ac:dyDescent="0.25">
      <c r="A2882">
        <v>2137853</v>
      </c>
      <c r="B2882">
        <v>1</v>
      </c>
      <c r="C2882" t="s">
        <v>80</v>
      </c>
      <c r="D2882" t="s">
        <v>101</v>
      </c>
      <c r="E2882" t="s">
        <v>146</v>
      </c>
      <c r="F2882" t="s">
        <v>8432</v>
      </c>
      <c r="G2882" t="s">
        <v>235</v>
      </c>
      <c r="H2882" t="s">
        <v>143</v>
      </c>
      <c r="I2882" t="s">
        <v>135</v>
      </c>
      <c r="J2882" t="s">
        <v>136</v>
      </c>
      <c r="K2882" t="s">
        <v>236</v>
      </c>
      <c r="L2882" t="s">
        <v>8538</v>
      </c>
      <c r="M2882" t="s">
        <v>8539</v>
      </c>
      <c r="N2882">
        <v>0.3775</v>
      </c>
      <c r="O2882">
        <v>0</v>
      </c>
      <c r="P2882">
        <v>266</v>
      </c>
      <c r="Q2882">
        <v>0</v>
      </c>
      <c r="R2882">
        <v>0</v>
      </c>
      <c r="S2882">
        <v>0</v>
      </c>
      <c r="T2882">
        <v>4</v>
      </c>
      <c r="U2882">
        <v>0</v>
      </c>
      <c r="V2882">
        <v>0</v>
      </c>
      <c r="W2882">
        <v>0</v>
      </c>
      <c r="X2882">
        <v>25.219732435290453</v>
      </c>
      <c r="Y2882">
        <v>0</v>
      </c>
      <c r="Z2882">
        <v>0</v>
      </c>
      <c r="AA2882">
        <v>0</v>
      </c>
      <c r="AB2882">
        <v>0.74814693941280008</v>
      </c>
      <c r="AC2882">
        <v>0</v>
      </c>
      <c r="AD2882">
        <v>0</v>
      </c>
      <c r="AE2882">
        <v>25.967879374703251</v>
      </c>
    </row>
    <row r="2883" spans="1:31" x14ac:dyDescent="0.25">
      <c r="A2883">
        <v>2138168</v>
      </c>
      <c r="B2883">
        <v>1</v>
      </c>
      <c r="C2883" t="s">
        <v>80</v>
      </c>
      <c r="D2883" t="s">
        <v>85</v>
      </c>
      <c r="E2883" t="s">
        <v>131</v>
      </c>
      <c r="F2883" t="s">
        <v>8540</v>
      </c>
      <c r="G2883" t="s">
        <v>133</v>
      </c>
      <c r="H2883" t="s">
        <v>134</v>
      </c>
      <c r="I2883" t="s">
        <v>135</v>
      </c>
      <c r="J2883" t="s">
        <v>136</v>
      </c>
      <c r="K2883" t="s">
        <v>137</v>
      </c>
      <c r="L2883" t="s">
        <v>8541</v>
      </c>
      <c r="M2883" t="s">
        <v>8542</v>
      </c>
      <c r="N2883">
        <v>0.75083333299999999</v>
      </c>
      <c r="O2883">
        <v>0</v>
      </c>
      <c r="P2883">
        <v>5</v>
      </c>
      <c r="Q2883">
        <v>0</v>
      </c>
      <c r="R2883">
        <v>0</v>
      </c>
      <c r="S2883">
        <v>0</v>
      </c>
      <c r="T2883">
        <v>2</v>
      </c>
      <c r="U2883">
        <v>0</v>
      </c>
      <c r="V2883">
        <v>0</v>
      </c>
      <c r="W2883">
        <v>0</v>
      </c>
      <c r="X2883">
        <v>0.52400757660545005</v>
      </c>
      <c r="Y2883">
        <v>0</v>
      </c>
      <c r="Z2883">
        <v>0</v>
      </c>
      <c r="AA2883">
        <v>0</v>
      </c>
      <c r="AB2883">
        <v>0.131161693714125</v>
      </c>
      <c r="AC2883">
        <v>0</v>
      </c>
      <c r="AD2883">
        <v>0</v>
      </c>
      <c r="AE2883">
        <v>0.65516927031957506</v>
      </c>
    </row>
    <row r="2884" spans="1:31" x14ac:dyDescent="0.25">
      <c r="A2884">
        <v>2137833</v>
      </c>
      <c r="B2884">
        <v>1</v>
      </c>
      <c r="C2884" t="s">
        <v>80</v>
      </c>
      <c r="D2884" t="s">
        <v>100</v>
      </c>
      <c r="E2884" t="s">
        <v>140</v>
      </c>
      <c r="F2884" t="s">
        <v>6719</v>
      </c>
      <c r="G2884" t="s">
        <v>142</v>
      </c>
      <c r="H2884" t="s">
        <v>143</v>
      </c>
      <c r="I2884" t="s">
        <v>135</v>
      </c>
      <c r="J2884" t="s">
        <v>136</v>
      </c>
      <c r="K2884" t="s">
        <v>137</v>
      </c>
      <c r="L2884" t="s">
        <v>8543</v>
      </c>
      <c r="M2884" t="s">
        <v>8544</v>
      </c>
      <c r="N2884">
        <v>0.34499999999999997</v>
      </c>
      <c r="O2884">
        <v>1</v>
      </c>
      <c r="P2884">
        <v>14</v>
      </c>
      <c r="Q2884">
        <v>1</v>
      </c>
      <c r="R2884">
        <v>25</v>
      </c>
      <c r="S2884">
        <v>3</v>
      </c>
      <c r="T2884">
        <v>3</v>
      </c>
      <c r="U2884">
        <v>1</v>
      </c>
      <c r="V2884">
        <v>0</v>
      </c>
      <c r="W2884">
        <v>6.9304846490450993</v>
      </c>
      <c r="X2884">
        <v>1.8595807298054998</v>
      </c>
      <c r="Y2884">
        <v>1.02569380490025</v>
      </c>
      <c r="Z2884">
        <v>5.8563440050378501</v>
      </c>
      <c r="AA2884">
        <v>2.6753143040266498</v>
      </c>
      <c r="AB2884">
        <v>2.6612339726447996</v>
      </c>
      <c r="AC2884">
        <v>1.7129705689800001</v>
      </c>
      <c r="AD2884">
        <v>0</v>
      </c>
      <c r="AE2884">
        <v>22.721622034440148</v>
      </c>
    </row>
    <row r="2885" spans="1:31" x14ac:dyDescent="0.25">
      <c r="A2885">
        <v>2137813</v>
      </c>
      <c r="B2885">
        <v>1</v>
      </c>
      <c r="C2885" t="s">
        <v>80</v>
      </c>
      <c r="D2885" t="s">
        <v>83</v>
      </c>
      <c r="E2885" t="s">
        <v>206</v>
      </c>
      <c r="F2885" t="s">
        <v>8545</v>
      </c>
      <c r="G2885" t="s">
        <v>246</v>
      </c>
      <c r="H2885" t="s">
        <v>134</v>
      </c>
      <c r="I2885" t="s">
        <v>135</v>
      </c>
      <c r="J2885" t="s">
        <v>136</v>
      </c>
      <c r="K2885" t="s">
        <v>137</v>
      </c>
      <c r="L2885" t="s">
        <v>8546</v>
      </c>
      <c r="M2885" t="s">
        <v>8547</v>
      </c>
      <c r="N2885">
        <v>2.491944444</v>
      </c>
      <c r="O2885">
        <v>0</v>
      </c>
      <c r="P2885">
        <v>117</v>
      </c>
      <c r="Q2885">
        <v>0</v>
      </c>
      <c r="R2885">
        <v>0</v>
      </c>
      <c r="S2885">
        <v>0</v>
      </c>
      <c r="T2885">
        <v>25</v>
      </c>
      <c r="U2885">
        <v>0</v>
      </c>
      <c r="V2885">
        <v>0</v>
      </c>
      <c r="W2885">
        <v>0</v>
      </c>
      <c r="X2885">
        <v>69.904921928783025</v>
      </c>
      <c r="Y2885">
        <v>0</v>
      </c>
      <c r="Z2885">
        <v>0</v>
      </c>
      <c r="AA2885">
        <v>0</v>
      </c>
      <c r="AB2885">
        <v>20.673488636527367</v>
      </c>
      <c r="AC2885">
        <v>0</v>
      </c>
      <c r="AD2885">
        <v>0</v>
      </c>
      <c r="AE2885">
        <v>90.578410565310392</v>
      </c>
    </row>
    <row r="2886" spans="1:31" x14ac:dyDescent="0.25">
      <c r="A2886">
        <v>2137876</v>
      </c>
      <c r="B2886">
        <v>1</v>
      </c>
      <c r="C2886" t="s">
        <v>81</v>
      </c>
      <c r="D2886" t="s">
        <v>117</v>
      </c>
      <c r="E2886" t="s">
        <v>206</v>
      </c>
      <c r="F2886" t="s">
        <v>8548</v>
      </c>
      <c r="G2886" t="s">
        <v>187</v>
      </c>
      <c r="H2886" t="s">
        <v>134</v>
      </c>
      <c r="I2886" t="s">
        <v>135</v>
      </c>
      <c r="J2886" t="s">
        <v>136</v>
      </c>
      <c r="K2886" t="s">
        <v>137</v>
      </c>
      <c r="L2886" t="s">
        <v>8549</v>
      </c>
      <c r="M2886" t="s">
        <v>8550</v>
      </c>
      <c r="N2886">
        <v>2.1958333329999999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1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3.2916557697895166</v>
      </c>
      <c r="AC2886">
        <v>0</v>
      </c>
      <c r="AD2886">
        <v>0</v>
      </c>
      <c r="AE2886">
        <v>3.2916557697895166</v>
      </c>
    </row>
    <row r="2887" spans="1:31" x14ac:dyDescent="0.25">
      <c r="A2887">
        <v>2137982</v>
      </c>
      <c r="B2887">
        <v>1</v>
      </c>
      <c r="C2887" t="s">
        <v>80</v>
      </c>
      <c r="D2887" t="s">
        <v>84</v>
      </c>
      <c r="E2887" t="s">
        <v>174</v>
      </c>
      <c r="F2887" t="s">
        <v>8551</v>
      </c>
      <c r="G2887" t="s">
        <v>187</v>
      </c>
      <c r="H2887" t="s">
        <v>134</v>
      </c>
      <c r="I2887" t="s">
        <v>135</v>
      </c>
      <c r="J2887" t="s">
        <v>136</v>
      </c>
      <c r="K2887" t="s">
        <v>137</v>
      </c>
      <c r="L2887" t="s">
        <v>8552</v>
      </c>
      <c r="M2887" t="s">
        <v>8553</v>
      </c>
      <c r="N2887">
        <v>3.4655555549999999</v>
      </c>
      <c r="O2887">
        <v>0</v>
      </c>
      <c r="P2887">
        <v>195</v>
      </c>
      <c r="Q2887">
        <v>0</v>
      </c>
      <c r="R2887">
        <v>0</v>
      </c>
      <c r="S2887">
        <v>0</v>
      </c>
      <c r="T2887">
        <v>27</v>
      </c>
      <c r="U2887">
        <v>0</v>
      </c>
      <c r="V2887">
        <v>0</v>
      </c>
      <c r="W2887">
        <v>0</v>
      </c>
      <c r="X2887">
        <v>150.65615147816169</v>
      </c>
      <c r="Y2887">
        <v>0</v>
      </c>
      <c r="Z2887">
        <v>0</v>
      </c>
      <c r="AA2887">
        <v>0</v>
      </c>
      <c r="AB2887">
        <v>32.628727131140792</v>
      </c>
      <c r="AC2887">
        <v>0</v>
      </c>
      <c r="AD2887">
        <v>0</v>
      </c>
      <c r="AE2887">
        <v>183.2848786093025</v>
      </c>
    </row>
    <row r="2888" spans="1:31" x14ac:dyDescent="0.25">
      <c r="A2888">
        <v>2138019</v>
      </c>
      <c r="B2888">
        <v>1</v>
      </c>
      <c r="C2888" t="s">
        <v>81</v>
      </c>
      <c r="D2888" t="s">
        <v>118</v>
      </c>
      <c r="E2888" t="s">
        <v>174</v>
      </c>
      <c r="F2888" t="s">
        <v>8554</v>
      </c>
      <c r="G2888" t="s">
        <v>384</v>
      </c>
      <c r="H2888" t="s">
        <v>134</v>
      </c>
      <c r="I2888" t="s">
        <v>135</v>
      </c>
      <c r="J2888" t="s">
        <v>136</v>
      </c>
      <c r="K2888" t="s">
        <v>137</v>
      </c>
      <c r="L2888" t="s">
        <v>8555</v>
      </c>
      <c r="M2888" t="s">
        <v>8556</v>
      </c>
      <c r="N2888">
        <v>2.5330555549999998</v>
      </c>
      <c r="O2888">
        <v>0</v>
      </c>
      <c r="P2888">
        <v>17</v>
      </c>
      <c r="Q2888">
        <v>0</v>
      </c>
      <c r="R2888">
        <v>0</v>
      </c>
      <c r="S2888">
        <v>0</v>
      </c>
      <c r="T2888">
        <v>1</v>
      </c>
      <c r="U2888">
        <v>0</v>
      </c>
      <c r="V2888">
        <v>0</v>
      </c>
      <c r="W2888">
        <v>0</v>
      </c>
      <c r="X2888">
        <v>6.3436898836600006</v>
      </c>
      <c r="Y2888">
        <v>0</v>
      </c>
      <c r="Z2888">
        <v>0</v>
      </c>
      <c r="AA2888">
        <v>0</v>
      </c>
      <c r="AB2888">
        <v>0.35917965944070829</v>
      </c>
      <c r="AC2888">
        <v>0</v>
      </c>
      <c r="AD2888">
        <v>0</v>
      </c>
      <c r="AE2888">
        <v>6.702869543100709</v>
      </c>
    </row>
    <row r="2889" spans="1:31" x14ac:dyDescent="0.25">
      <c r="A2889">
        <v>2138025</v>
      </c>
      <c r="B2889">
        <v>1</v>
      </c>
      <c r="C2889" t="s">
        <v>80</v>
      </c>
      <c r="D2889" t="s">
        <v>105</v>
      </c>
      <c r="E2889" t="s">
        <v>131</v>
      </c>
      <c r="F2889" t="s">
        <v>8557</v>
      </c>
      <c r="G2889" t="s">
        <v>152</v>
      </c>
      <c r="H2889" t="s">
        <v>134</v>
      </c>
      <c r="I2889" t="s">
        <v>135</v>
      </c>
      <c r="J2889" t="s">
        <v>136</v>
      </c>
      <c r="K2889" t="s">
        <v>137</v>
      </c>
      <c r="L2889" t="s">
        <v>8558</v>
      </c>
      <c r="M2889" t="s">
        <v>8559</v>
      </c>
      <c r="N2889">
        <v>1.9288888879999999</v>
      </c>
      <c r="O2889">
        <v>0</v>
      </c>
      <c r="P2889">
        <v>1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0.35704292376961666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0.35704292376961666</v>
      </c>
    </row>
    <row r="2890" spans="1:31" x14ac:dyDescent="0.25">
      <c r="A2890">
        <v>2137976</v>
      </c>
      <c r="B2890">
        <v>1</v>
      </c>
      <c r="C2890" t="s">
        <v>80</v>
      </c>
      <c r="D2890" t="s">
        <v>104</v>
      </c>
      <c r="E2890" t="s">
        <v>196</v>
      </c>
      <c r="F2890" t="s">
        <v>8244</v>
      </c>
      <c r="G2890" t="s">
        <v>142</v>
      </c>
      <c r="H2890" t="s">
        <v>143</v>
      </c>
      <c r="I2890" t="s">
        <v>135</v>
      </c>
      <c r="J2890" t="s">
        <v>136</v>
      </c>
      <c r="K2890" t="s">
        <v>137</v>
      </c>
      <c r="L2890" t="s">
        <v>8560</v>
      </c>
      <c r="M2890" t="s">
        <v>8561</v>
      </c>
      <c r="N2890">
        <v>1.813055555</v>
      </c>
      <c r="O2890">
        <v>0</v>
      </c>
      <c r="P2890">
        <v>435</v>
      </c>
      <c r="Q2890">
        <v>4</v>
      </c>
      <c r="R2890">
        <v>10</v>
      </c>
      <c r="S2890">
        <v>2</v>
      </c>
      <c r="T2890">
        <v>99</v>
      </c>
      <c r="U2890">
        <v>1</v>
      </c>
      <c r="V2890">
        <v>0</v>
      </c>
      <c r="W2890">
        <v>0</v>
      </c>
      <c r="X2890">
        <v>273.24146493566099</v>
      </c>
      <c r="Y2890">
        <v>10.418406554238118</v>
      </c>
      <c r="Z2890">
        <v>15.770619405155001</v>
      </c>
      <c r="AA2890">
        <v>106.58372410583904</v>
      </c>
      <c r="AB2890">
        <v>112.53350856279684</v>
      </c>
      <c r="AC2890">
        <v>37.578279625265061</v>
      </c>
      <c r="AD2890">
        <v>0</v>
      </c>
      <c r="AE2890">
        <v>556.126003188955</v>
      </c>
    </row>
    <row r="2891" spans="1:31" x14ac:dyDescent="0.25">
      <c r="A2891">
        <v>2138059</v>
      </c>
      <c r="B2891">
        <v>1</v>
      </c>
      <c r="C2891" t="s">
        <v>80</v>
      </c>
      <c r="D2891" t="s">
        <v>92</v>
      </c>
      <c r="E2891" t="s">
        <v>131</v>
      </c>
      <c r="F2891" t="s">
        <v>8562</v>
      </c>
      <c r="G2891" t="s">
        <v>231</v>
      </c>
      <c r="H2891" t="s">
        <v>134</v>
      </c>
      <c r="I2891" t="s">
        <v>135</v>
      </c>
      <c r="J2891" t="s">
        <v>136</v>
      </c>
      <c r="K2891" t="s">
        <v>137</v>
      </c>
      <c r="L2891" t="s">
        <v>8563</v>
      </c>
      <c r="M2891" t="s">
        <v>8564</v>
      </c>
      <c r="N2891">
        <v>3.0622222219999999</v>
      </c>
      <c r="O2891">
        <v>0</v>
      </c>
      <c r="P2891">
        <v>9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5.8876262721596015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5.8876262721596015</v>
      </c>
    </row>
    <row r="2892" spans="1:31" x14ac:dyDescent="0.25">
      <c r="A2892">
        <v>2137750</v>
      </c>
      <c r="B2892">
        <v>1</v>
      </c>
      <c r="C2892" t="s">
        <v>80</v>
      </c>
      <c r="D2892" t="s">
        <v>82</v>
      </c>
      <c r="E2892" t="s">
        <v>206</v>
      </c>
      <c r="F2892" t="s">
        <v>8565</v>
      </c>
      <c r="G2892" t="s">
        <v>171</v>
      </c>
      <c r="H2892" t="s">
        <v>134</v>
      </c>
      <c r="I2892" t="s">
        <v>135</v>
      </c>
      <c r="J2892" t="s">
        <v>136</v>
      </c>
      <c r="K2892" t="s">
        <v>137</v>
      </c>
      <c r="L2892" t="s">
        <v>8566</v>
      </c>
      <c r="M2892" t="s">
        <v>8567</v>
      </c>
      <c r="N2892">
        <v>0.212777777</v>
      </c>
      <c r="O2892">
        <v>0</v>
      </c>
      <c r="P2892">
        <v>60</v>
      </c>
      <c r="Q2892">
        <v>0</v>
      </c>
      <c r="R2892">
        <v>0</v>
      </c>
      <c r="S2892">
        <v>0</v>
      </c>
      <c r="T2892">
        <v>6</v>
      </c>
      <c r="U2892">
        <v>0</v>
      </c>
      <c r="V2892">
        <v>0</v>
      </c>
      <c r="W2892">
        <v>0</v>
      </c>
      <c r="X2892">
        <v>2.4898417237389165</v>
      </c>
      <c r="Y2892">
        <v>0</v>
      </c>
      <c r="Z2892">
        <v>0</v>
      </c>
      <c r="AA2892">
        <v>0</v>
      </c>
      <c r="AB2892">
        <v>0.88714006059119999</v>
      </c>
      <c r="AC2892">
        <v>0</v>
      </c>
      <c r="AD2892">
        <v>0</v>
      </c>
      <c r="AE2892">
        <v>3.3769817843301166</v>
      </c>
    </row>
    <row r="2893" spans="1:31" x14ac:dyDescent="0.25">
      <c r="A2893">
        <v>2137773</v>
      </c>
      <c r="B2893">
        <v>1</v>
      </c>
      <c r="C2893" t="s">
        <v>81</v>
      </c>
      <c r="D2893" t="s">
        <v>123</v>
      </c>
      <c r="E2893" t="s">
        <v>196</v>
      </c>
      <c r="F2893" t="s">
        <v>8480</v>
      </c>
      <c r="G2893" t="s">
        <v>142</v>
      </c>
      <c r="H2893" t="s">
        <v>143</v>
      </c>
      <c r="I2893" t="s">
        <v>135</v>
      </c>
      <c r="J2893" t="s">
        <v>136</v>
      </c>
      <c r="K2893" t="s">
        <v>137</v>
      </c>
      <c r="L2893" t="s">
        <v>8568</v>
      </c>
      <c r="M2893" t="s">
        <v>8569</v>
      </c>
      <c r="N2893">
        <v>1.116944444</v>
      </c>
      <c r="O2893">
        <v>3</v>
      </c>
      <c r="P2893">
        <v>26</v>
      </c>
      <c r="Q2893">
        <v>111</v>
      </c>
      <c r="R2893">
        <v>279</v>
      </c>
      <c r="S2893">
        <v>11</v>
      </c>
      <c r="T2893">
        <v>52</v>
      </c>
      <c r="U2893">
        <v>0</v>
      </c>
      <c r="V2893">
        <v>0</v>
      </c>
      <c r="W2893">
        <v>0.50148199427759999</v>
      </c>
      <c r="X2893">
        <v>26.512846379390663</v>
      </c>
      <c r="Y2893">
        <v>20.732745141177915</v>
      </c>
      <c r="Z2893">
        <v>76.096831700020132</v>
      </c>
      <c r="AA2893">
        <v>5.9847448783795496</v>
      </c>
      <c r="AB2893">
        <v>18.024094685119596</v>
      </c>
      <c r="AC2893">
        <v>0</v>
      </c>
      <c r="AD2893">
        <v>0</v>
      </c>
      <c r="AE2893">
        <v>147.85274477836546</v>
      </c>
    </row>
    <row r="2894" spans="1:31" x14ac:dyDescent="0.25">
      <c r="A2894">
        <v>2138105</v>
      </c>
      <c r="B2894">
        <v>1</v>
      </c>
      <c r="C2894" t="s">
        <v>80</v>
      </c>
      <c r="D2894" t="s">
        <v>101</v>
      </c>
      <c r="E2894" t="s">
        <v>196</v>
      </c>
      <c r="F2894" t="s">
        <v>4918</v>
      </c>
      <c r="G2894" t="s">
        <v>167</v>
      </c>
      <c r="H2894" t="s">
        <v>143</v>
      </c>
      <c r="I2894" t="s">
        <v>135</v>
      </c>
      <c r="J2894" t="s">
        <v>136</v>
      </c>
      <c r="K2894" t="s">
        <v>137</v>
      </c>
      <c r="L2894" t="s">
        <v>8570</v>
      </c>
      <c r="M2894" t="s">
        <v>8571</v>
      </c>
      <c r="N2894">
        <v>0.87666666599999998</v>
      </c>
      <c r="O2894">
        <v>3</v>
      </c>
      <c r="P2894">
        <v>798</v>
      </c>
      <c r="Q2894">
        <v>6</v>
      </c>
      <c r="R2894">
        <v>28</v>
      </c>
      <c r="S2894">
        <v>5</v>
      </c>
      <c r="T2894">
        <v>83</v>
      </c>
      <c r="U2894">
        <v>2</v>
      </c>
      <c r="V2894">
        <v>0</v>
      </c>
      <c r="W2894">
        <v>2.7755150940799997</v>
      </c>
      <c r="X2894">
        <v>208.83603004350127</v>
      </c>
      <c r="Y2894">
        <v>19.630802002477353</v>
      </c>
      <c r="Z2894">
        <v>3.7288747825744002</v>
      </c>
      <c r="AA2894">
        <v>7.3650731184090654</v>
      </c>
      <c r="AB2894">
        <v>49.659776706884905</v>
      </c>
      <c r="AC2894">
        <v>43.598162749372733</v>
      </c>
      <c r="AD2894">
        <v>0</v>
      </c>
      <c r="AE2894">
        <v>335.59423449729968</v>
      </c>
    </row>
    <row r="2895" spans="1:31" x14ac:dyDescent="0.25">
      <c r="A2895">
        <v>2137896</v>
      </c>
      <c r="B2895">
        <v>1</v>
      </c>
      <c r="C2895" t="s">
        <v>80</v>
      </c>
      <c r="D2895" t="s">
        <v>103</v>
      </c>
      <c r="E2895" t="s">
        <v>206</v>
      </c>
      <c r="F2895" t="s">
        <v>8572</v>
      </c>
      <c r="G2895" t="s">
        <v>246</v>
      </c>
      <c r="H2895" t="s">
        <v>134</v>
      </c>
      <c r="I2895" t="s">
        <v>135</v>
      </c>
      <c r="J2895" t="s">
        <v>136</v>
      </c>
      <c r="K2895" t="s">
        <v>137</v>
      </c>
      <c r="L2895" t="s">
        <v>8573</v>
      </c>
      <c r="M2895" t="s">
        <v>8574</v>
      </c>
      <c r="N2895">
        <v>0.50527777699999998</v>
      </c>
      <c r="O2895">
        <v>0</v>
      </c>
      <c r="P2895">
        <v>45</v>
      </c>
      <c r="Q2895">
        <v>0</v>
      </c>
      <c r="R2895">
        <v>0</v>
      </c>
      <c r="S2895">
        <v>0</v>
      </c>
      <c r="T2895">
        <v>2</v>
      </c>
      <c r="U2895">
        <v>0</v>
      </c>
      <c r="V2895">
        <v>0</v>
      </c>
      <c r="W2895">
        <v>0</v>
      </c>
      <c r="X2895">
        <v>5.8293458846910742</v>
      </c>
      <c r="Y2895">
        <v>0</v>
      </c>
      <c r="Z2895">
        <v>0</v>
      </c>
      <c r="AA2895">
        <v>0</v>
      </c>
      <c r="AB2895">
        <v>2.6871173422408339E-2</v>
      </c>
      <c r="AC2895">
        <v>0</v>
      </c>
      <c r="AD2895">
        <v>0</v>
      </c>
      <c r="AE2895">
        <v>5.8562170581134829</v>
      </c>
    </row>
    <row r="2896" spans="1:31" x14ac:dyDescent="0.25">
      <c r="A2896">
        <v>2137796</v>
      </c>
      <c r="B2896">
        <v>1</v>
      </c>
      <c r="C2896" t="s">
        <v>81</v>
      </c>
      <c r="D2896" t="s">
        <v>118</v>
      </c>
      <c r="E2896" t="s">
        <v>146</v>
      </c>
      <c r="F2896" t="s">
        <v>8575</v>
      </c>
      <c r="G2896" t="s">
        <v>142</v>
      </c>
      <c r="H2896" t="s">
        <v>143</v>
      </c>
      <c r="I2896" t="s">
        <v>148</v>
      </c>
      <c r="J2896" t="s">
        <v>136</v>
      </c>
      <c r="K2896" t="s">
        <v>137</v>
      </c>
      <c r="L2896" t="s">
        <v>8576</v>
      </c>
      <c r="M2896" t="s">
        <v>8577</v>
      </c>
      <c r="N2896">
        <v>7.2222220000000004E-3</v>
      </c>
      <c r="O2896">
        <v>0</v>
      </c>
      <c r="P2896">
        <v>686</v>
      </c>
      <c r="Q2896">
        <v>1</v>
      </c>
      <c r="R2896">
        <v>15</v>
      </c>
      <c r="S2896">
        <v>0</v>
      </c>
      <c r="T2896">
        <v>27</v>
      </c>
      <c r="U2896">
        <v>0</v>
      </c>
      <c r="V2896">
        <v>0</v>
      </c>
      <c r="W2896">
        <v>0</v>
      </c>
      <c r="X2896">
        <v>0.65451388826828294</v>
      </c>
      <c r="Y2896">
        <v>2.218199744366667E-3</v>
      </c>
      <c r="Z2896">
        <v>3.7241331033400001E-2</v>
      </c>
      <c r="AA2896">
        <v>0</v>
      </c>
      <c r="AB2896">
        <v>6.127270651868888E-2</v>
      </c>
      <c r="AC2896">
        <v>0</v>
      </c>
      <c r="AD2896">
        <v>0</v>
      </c>
      <c r="AE2896">
        <v>0.75524612556473847</v>
      </c>
    </row>
    <row r="2897" spans="1:31" x14ac:dyDescent="0.25">
      <c r="A2897">
        <v>2137856</v>
      </c>
      <c r="B2897">
        <v>1</v>
      </c>
      <c r="C2897" t="s">
        <v>80</v>
      </c>
      <c r="D2897" t="s">
        <v>94</v>
      </c>
      <c r="E2897" t="s">
        <v>131</v>
      </c>
      <c r="F2897" t="s">
        <v>8578</v>
      </c>
      <c r="G2897" t="s">
        <v>152</v>
      </c>
      <c r="H2897" t="s">
        <v>134</v>
      </c>
      <c r="I2897" t="s">
        <v>135</v>
      </c>
      <c r="J2897" t="s">
        <v>136</v>
      </c>
      <c r="K2897" t="s">
        <v>137</v>
      </c>
      <c r="L2897" t="s">
        <v>8579</v>
      </c>
      <c r="M2897" t="s">
        <v>8580</v>
      </c>
      <c r="N2897">
        <v>5.5594444440000004</v>
      </c>
      <c r="O2897">
        <v>0</v>
      </c>
      <c r="P2897">
        <v>1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1.2556456739391335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1.2556456739391335</v>
      </c>
    </row>
    <row r="2898" spans="1:31" x14ac:dyDescent="0.25">
      <c r="A2898">
        <v>2138145</v>
      </c>
      <c r="B2898">
        <v>1</v>
      </c>
      <c r="C2898" t="s">
        <v>81</v>
      </c>
      <c r="D2898" t="s">
        <v>112</v>
      </c>
      <c r="E2898" t="s">
        <v>161</v>
      </c>
      <c r="F2898" t="s">
        <v>8581</v>
      </c>
      <c r="G2898" t="s">
        <v>8345</v>
      </c>
      <c r="H2898" t="s">
        <v>134</v>
      </c>
      <c r="I2898" t="s">
        <v>135</v>
      </c>
      <c r="J2898" t="s">
        <v>5</v>
      </c>
      <c r="K2898" t="s">
        <v>137</v>
      </c>
      <c r="L2898" t="s">
        <v>8582</v>
      </c>
      <c r="M2898" t="s">
        <v>8583</v>
      </c>
      <c r="N2898">
        <v>1.342222222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41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13.892809251665067</v>
      </c>
      <c r="AC2898">
        <v>0</v>
      </c>
      <c r="AD2898">
        <v>0</v>
      </c>
      <c r="AE2898">
        <v>13.892809251665067</v>
      </c>
    </row>
    <row r="2899" spans="1:31" x14ac:dyDescent="0.25">
      <c r="A2899">
        <v>2137836</v>
      </c>
      <c r="B2899">
        <v>1</v>
      </c>
      <c r="C2899" t="s">
        <v>80</v>
      </c>
      <c r="D2899" t="s">
        <v>93</v>
      </c>
      <c r="E2899" t="s">
        <v>174</v>
      </c>
      <c r="F2899" t="s">
        <v>8584</v>
      </c>
      <c r="G2899" t="s">
        <v>187</v>
      </c>
      <c r="H2899" t="s">
        <v>134</v>
      </c>
      <c r="I2899" t="s">
        <v>135</v>
      </c>
      <c r="J2899" t="s">
        <v>136</v>
      </c>
      <c r="K2899" t="s">
        <v>137</v>
      </c>
      <c r="L2899" t="s">
        <v>8585</v>
      </c>
      <c r="M2899" t="s">
        <v>8586</v>
      </c>
      <c r="N2899">
        <v>2.0619444439999999</v>
      </c>
      <c r="O2899">
        <v>0</v>
      </c>
      <c r="P2899">
        <v>0</v>
      </c>
      <c r="Q2899">
        <v>0</v>
      </c>
      <c r="R2899">
        <v>8</v>
      </c>
      <c r="S2899">
        <v>0</v>
      </c>
      <c r="T2899">
        <v>2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20.906479569676357</v>
      </c>
      <c r="AA2899">
        <v>0</v>
      </c>
      <c r="AB2899">
        <v>2.2492476035163</v>
      </c>
      <c r="AC2899">
        <v>0</v>
      </c>
      <c r="AD2899">
        <v>0</v>
      </c>
      <c r="AE2899">
        <v>23.155727173192655</v>
      </c>
    </row>
    <row r="2900" spans="1:31" x14ac:dyDescent="0.25">
      <c r="A2900">
        <v>2138185</v>
      </c>
      <c r="B2900">
        <v>1</v>
      </c>
      <c r="C2900" t="s">
        <v>80</v>
      </c>
      <c r="D2900" t="s">
        <v>96</v>
      </c>
      <c r="E2900" t="s">
        <v>140</v>
      </c>
      <c r="F2900" t="s">
        <v>4965</v>
      </c>
      <c r="G2900" t="s">
        <v>142</v>
      </c>
      <c r="H2900" t="s">
        <v>143</v>
      </c>
      <c r="I2900" t="s">
        <v>135</v>
      </c>
      <c r="J2900" t="s">
        <v>136</v>
      </c>
      <c r="K2900" t="s">
        <v>137</v>
      </c>
      <c r="L2900" t="s">
        <v>8587</v>
      </c>
      <c r="M2900" t="s">
        <v>8588</v>
      </c>
      <c r="N2900">
        <v>0.61083333299999998</v>
      </c>
      <c r="O2900">
        <v>8</v>
      </c>
      <c r="P2900">
        <v>6243</v>
      </c>
      <c r="Q2900">
        <v>8</v>
      </c>
      <c r="R2900">
        <v>15</v>
      </c>
      <c r="S2900">
        <v>14</v>
      </c>
      <c r="T2900">
        <v>336</v>
      </c>
      <c r="U2900">
        <v>1</v>
      </c>
      <c r="V2900">
        <v>1</v>
      </c>
      <c r="W2900">
        <v>56.652683525458997</v>
      </c>
      <c r="X2900">
        <v>839.9053334289722</v>
      </c>
      <c r="Y2900">
        <v>331.41226690585711</v>
      </c>
      <c r="Z2900">
        <v>3.5882095758175336</v>
      </c>
      <c r="AA2900">
        <v>56.140792267497964</v>
      </c>
      <c r="AB2900">
        <v>124.70673255677006</v>
      </c>
      <c r="AC2900">
        <v>8.293427888630001</v>
      </c>
      <c r="AD2900">
        <v>0.18179687408795003</v>
      </c>
      <c r="AE2900">
        <v>1420.8812430230919</v>
      </c>
    </row>
    <row r="2901" spans="1:31" x14ac:dyDescent="0.25">
      <c r="A2901">
        <v>2137936</v>
      </c>
      <c r="B2901">
        <v>1</v>
      </c>
      <c r="C2901" t="s">
        <v>80</v>
      </c>
      <c r="D2901" t="s">
        <v>85</v>
      </c>
      <c r="E2901" t="s">
        <v>131</v>
      </c>
      <c r="F2901" t="s">
        <v>8589</v>
      </c>
      <c r="G2901" t="s">
        <v>133</v>
      </c>
      <c r="H2901" t="s">
        <v>134</v>
      </c>
      <c r="I2901" t="s">
        <v>135</v>
      </c>
      <c r="J2901" t="s">
        <v>136</v>
      </c>
      <c r="K2901" t="s">
        <v>137</v>
      </c>
      <c r="L2901" t="s">
        <v>8590</v>
      </c>
      <c r="M2901" t="s">
        <v>8591</v>
      </c>
      <c r="N2901">
        <v>2.3177777769999999</v>
      </c>
      <c r="O2901">
        <v>0</v>
      </c>
      <c r="P2901">
        <v>10</v>
      </c>
      <c r="Q2901">
        <v>0</v>
      </c>
      <c r="R2901">
        <v>0</v>
      </c>
      <c r="S2901">
        <v>0</v>
      </c>
      <c r="T2901">
        <v>2</v>
      </c>
      <c r="U2901">
        <v>0</v>
      </c>
      <c r="V2901">
        <v>0</v>
      </c>
      <c r="W2901">
        <v>0</v>
      </c>
      <c r="X2901">
        <v>3.8347648547702664</v>
      </c>
      <c r="Y2901">
        <v>0</v>
      </c>
      <c r="Z2901">
        <v>0</v>
      </c>
      <c r="AA2901">
        <v>0</v>
      </c>
      <c r="AB2901">
        <v>0.66723850810399998</v>
      </c>
      <c r="AC2901">
        <v>0</v>
      </c>
      <c r="AD2901">
        <v>0</v>
      </c>
      <c r="AE2901">
        <v>4.5020033628742659</v>
      </c>
    </row>
    <row r="2902" spans="1:31" x14ac:dyDescent="0.25">
      <c r="A2902">
        <v>2137873</v>
      </c>
      <c r="B2902">
        <v>1</v>
      </c>
      <c r="C2902" t="s">
        <v>80</v>
      </c>
      <c r="D2902" t="s">
        <v>103</v>
      </c>
      <c r="E2902" t="s">
        <v>140</v>
      </c>
      <c r="F2902" t="s">
        <v>7333</v>
      </c>
      <c r="G2902" t="s">
        <v>538</v>
      </c>
      <c r="H2902" t="s">
        <v>143</v>
      </c>
      <c r="I2902" t="s">
        <v>135</v>
      </c>
      <c r="J2902" t="s">
        <v>136</v>
      </c>
      <c r="K2902" t="s">
        <v>236</v>
      </c>
      <c r="L2902" t="s">
        <v>8592</v>
      </c>
      <c r="M2902" t="s">
        <v>8593</v>
      </c>
      <c r="N2902">
        <v>5.8947222220000004</v>
      </c>
      <c r="O2902">
        <v>0</v>
      </c>
      <c r="P2902">
        <v>232</v>
      </c>
      <c r="Q2902">
        <v>22</v>
      </c>
      <c r="R2902">
        <v>13</v>
      </c>
      <c r="S2902">
        <v>8</v>
      </c>
      <c r="T2902">
        <v>3</v>
      </c>
      <c r="U2902">
        <v>0</v>
      </c>
      <c r="V2902">
        <v>0</v>
      </c>
      <c r="W2902">
        <v>0</v>
      </c>
      <c r="X2902">
        <v>321.58894464736602</v>
      </c>
      <c r="Y2902">
        <v>562.09525332888506</v>
      </c>
      <c r="Z2902">
        <v>69.035519206950752</v>
      </c>
      <c r="AA2902">
        <v>815.52108894487594</v>
      </c>
      <c r="AB2902">
        <v>7.8269956827263325</v>
      </c>
      <c r="AC2902">
        <v>0</v>
      </c>
      <c r="AD2902">
        <v>0</v>
      </c>
      <c r="AE2902">
        <v>1776.0678018108042</v>
      </c>
    </row>
    <row r="2903" spans="1:31" x14ac:dyDescent="0.25">
      <c r="A2903">
        <v>2138022</v>
      </c>
      <c r="B2903">
        <v>1</v>
      </c>
      <c r="C2903" t="s">
        <v>81</v>
      </c>
      <c r="D2903" t="s">
        <v>121</v>
      </c>
      <c r="E2903" t="s">
        <v>174</v>
      </c>
      <c r="F2903" t="s">
        <v>8594</v>
      </c>
      <c r="G2903" t="s">
        <v>187</v>
      </c>
      <c r="H2903" t="s">
        <v>134</v>
      </c>
      <c r="I2903" t="s">
        <v>135</v>
      </c>
      <c r="J2903" t="s">
        <v>136</v>
      </c>
      <c r="K2903" t="s">
        <v>137</v>
      </c>
      <c r="L2903" t="s">
        <v>8595</v>
      </c>
      <c r="M2903" t="s">
        <v>8596</v>
      </c>
      <c r="N2903">
        <v>3.480277777</v>
      </c>
      <c r="O2903">
        <v>0</v>
      </c>
      <c r="P2903">
        <v>33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15.039702339957575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15.039702339957575</v>
      </c>
    </row>
    <row r="2904" spans="1:31" x14ac:dyDescent="0.25">
      <c r="A2904">
        <v>2137979</v>
      </c>
      <c r="B2904">
        <v>1</v>
      </c>
      <c r="C2904" t="s">
        <v>81</v>
      </c>
      <c r="D2904" t="s">
        <v>128</v>
      </c>
      <c r="E2904" t="s">
        <v>146</v>
      </c>
      <c r="F2904" t="s">
        <v>8093</v>
      </c>
      <c r="G2904" t="s">
        <v>3849</v>
      </c>
      <c r="H2904" t="s">
        <v>143</v>
      </c>
      <c r="I2904" t="s">
        <v>135</v>
      </c>
      <c r="J2904" t="s">
        <v>136</v>
      </c>
      <c r="K2904" t="s">
        <v>137</v>
      </c>
      <c r="L2904" t="s">
        <v>8597</v>
      </c>
      <c r="M2904" t="s">
        <v>8598</v>
      </c>
      <c r="N2904">
        <v>1.5</v>
      </c>
      <c r="O2904">
        <v>0</v>
      </c>
      <c r="P2904">
        <v>478</v>
      </c>
      <c r="Q2904">
        <v>0</v>
      </c>
      <c r="R2904">
        <v>10</v>
      </c>
      <c r="S2904">
        <v>0</v>
      </c>
      <c r="T2904">
        <v>35</v>
      </c>
      <c r="U2904">
        <v>0</v>
      </c>
      <c r="V2904">
        <v>0</v>
      </c>
      <c r="W2904">
        <v>0</v>
      </c>
      <c r="X2904">
        <v>114.52107889333107</v>
      </c>
      <c r="Y2904">
        <v>0</v>
      </c>
      <c r="Z2904">
        <v>3.5582175595050001</v>
      </c>
      <c r="AA2904">
        <v>0</v>
      </c>
      <c r="AB2904">
        <v>13.82046274270717</v>
      </c>
      <c r="AC2904">
        <v>0</v>
      </c>
      <c r="AD2904">
        <v>0</v>
      </c>
      <c r="AE2904">
        <v>131.89975919554323</v>
      </c>
    </row>
    <row r="2905" spans="1:31" x14ac:dyDescent="0.25">
      <c r="A2905">
        <v>2137799</v>
      </c>
      <c r="B2905">
        <v>1</v>
      </c>
      <c r="C2905" t="s">
        <v>81</v>
      </c>
      <c r="D2905" t="s">
        <v>127</v>
      </c>
      <c r="E2905" t="s">
        <v>224</v>
      </c>
      <c r="F2905" t="s">
        <v>8599</v>
      </c>
      <c r="G2905" t="s">
        <v>142</v>
      </c>
      <c r="H2905" t="s">
        <v>143</v>
      </c>
      <c r="I2905" t="s">
        <v>135</v>
      </c>
      <c r="J2905" t="s">
        <v>136</v>
      </c>
      <c r="K2905" t="s">
        <v>137</v>
      </c>
      <c r="L2905" t="s">
        <v>8600</v>
      </c>
      <c r="M2905" t="s">
        <v>8601</v>
      </c>
      <c r="N2905">
        <v>0.33027777699999999</v>
      </c>
      <c r="O2905">
        <v>7</v>
      </c>
      <c r="P2905">
        <v>1602</v>
      </c>
      <c r="Q2905">
        <v>381</v>
      </c>
      <c r="R2905">
        <v>556</v>
      </c>
      <c r="S2905">
        <v>52</v>
      </c>
      <c r="T2905">
        <v>199</v>
      </c>
      <c r="U2905">
        <v>12</v>
      </c>
      <c r="V2905">
        <v>2</v>
      </c>
      <c r="W2905">
        <v>1.46161300750195</v>
      </c>
      <c r="X2905">
        <v>129.43159411644885</v>
      </c>
      <c r="Y2905">
        <v>43.55326363455206</v>
      </c>
      <c r="Z2905">
        <v>211.03133399845441</v>
      </c>
      <c r="AA2905">
        <v>83.37954817711298</v>
      </c>
      <c r="AB2905">
        <v>27.061809725357303</v>
      </c>
      <c r="AC2905">
        <v>166.9035294732447</v>
      </c>
      <c r="AD2905">
        <v>1.9010794300160001</v>
      </c>
      <c r="AE2905">
        <v>664.72377156268828</v>
      </c>
    </row>
    <row r="2906" spans="1:31" x14ac:dyDescent="0.25">
      <c r="A2906">
        <v>2138131</v>
      </c>
      <c r="B2906">
        <v>1</v>
      </c>
      <c r="C2906" t="s">
        <v>81</v>
      </c>
      <c r="D2906" t="s">
        <v>128</v>
      </c>
      <c r="E2906" t="s">
        <v>131</v>
      </c>
      <c r="F2906" t="s">
        <v>8602</v>
      </c>
      <c r="G2906" t="s">
        <v>439</v>
      </c>
      <c r="H2906" t="s">
        <v>134</v>
      </c>
      <c r="I2906" t="s">
        <v>135</v>
      </c>
      <c r="J2906" t="s">
        <v>136</v>
      </c>
      <c r="K2906" t="s">
        <v>137</v>
      </c>
      <c r="L2906" t="s">
        <v>8603</v>
      </c>
      <c r="M2906" t="s">
        <v>8604</v>
      </c>
      <c r="N2906">
        <v>1.9175</v>
      </c>
      <c r="O2906">
        <v>0</v>
      </c>
      <c r="P2906">
        <v>7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2.753595387930567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2.753595387930567</v>
      </c>
    </row>
    <row r="2907" spans="1:31" x14ac:dyDescent="0.25">
      <c r="A2907">
        <v>2137776</v>
      </c>
      <c r="B2907">
        <v>1</v>
      </c>
      <c r="C2907" t="s">
        <v>80</v>
      </c>
      <c r="D2907" t="s">
        <v>82</v>
      </c>
      <c r="E2907" t="s">
        <v>174</v>
      </c>
      <c r="F2907" t="s">
        <v>8605</v>
      </c>
      <c r="G2907" t="s">
        <v>211</v>
      </c>
      <c r="H2907" t="s">
        <v>134</v>
      </c>
      <c r="I2907" t="s">
        <v>135</v>
      </c>
      <c r="J2907" t="s">
        <v>136</v>
      </c>
      <c r="K2907" t="s">
        <v>137</v>
      </c>
      <c r="L2907" t="s">
        <v>8606</v>
      </c>
      <c r="M2907" t="s">
        <v>8607</v>
      </c>
      <c r="N2907">
        <v>1.3405555549999999</v>
      </c>
      <c r="O2907">
        <v>0</v>
      </c>
      <c r="P2907">
        <v>25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5.3259885601433075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5.3259885601433075</v>
      </c>
    </row>
    <row r="2908" spans="1:31" x14ac:dyDescent="0.25">
      <c r="A2908">
        <v>2137845</v>
      </c>
      <c r="B2908">
        <v>1</v>
      </c>
      <c r="C2908" t="s">
        <v>80</v>
      </c>
      <c r="D2908" t="s">
        <v>83</v>
      </c>
      <c r="E2908" t="s">
        <v>146</v>
      </c>
      <c r="F2908" t="s">
        <v>8608</v>
      </c>
      <c r="G2908" t="s">
        <v>538</v>
      </c>
      <c r="H2908" t="s">
        <v>143</v>
      </c>
      <c r="I2908" t="s">
        <v>135</v>
      </c>
      <c r="J2908" t="s">
        <v>136</v>
      </c>
      <c r="K2908" t="s">
        <v>236</v>
      </c>
      <c r="L2908" t="s">
        <v>8609</v>
      </c>
      <c r="M2908" t="s">
        <v>8610</v>
      </c>
      <c r="N2908">
        <v>10.463987777</v>
      </c>
      <c r="O2908">
        <v>0</v>
      </c>
      <c r="P2908">
        <v>16</v>
      </c>
      <c r="Q2908">
        <v>0</v>
      </c>
      <c r="R2908">
        <v>0</v>
      </c>
      <c r="S2908">
        <v>0</v>
      </c>
      <c r="T2908">
        <v>207</v>
      </c>
      <c r="U2908">
        <v>0</v>
      </c>
      <c r="V2908">
        <v>3</v>
      </c>
      <c r="W2908">
        <v>0</v>
      </c>
      <c r="X2908">
        <v>140.48123536657599</v>
      </c>
      <c r="Y2908">
        <v>0</v>
      </c>
      <c r="Z2908">
        <v>0</v>
      </c>
      <c r="AA2908">
        <v>0</v>
      </c>
      <c r="AB2908">
        <v>2519.9629441900597</v>
      </c>
      <c r="AC2908">
        <v>0</v>
      </c>
      <c r="AD2908">
        <v>70.834686426058511</v>
      </c>
      <c r="AE2908">
        <v>2731.2788659826942</v>
      </c>
    </row>
    <row r="2909" spans="1:31" x14ac:dyDescent="0.25">
      <c r="A2909">
        <v>2137968</v>
      </c>
      <c r="B2909">
        <v>1</v>
      </c>
      <c r="C2909" t="s">
        <v>80</v>
      </c>
      <c r="D2909" t="s">
        <v>100</v>
      </c>
      <c r="E2909" t="s">
        <v>131</v>
      </c>
      <c r="F2909" t="s">
        <v>8611</v>
      </c>
      <c r="G2909" t="s">
        <v>171</v>
      </c>
      <c r="H2909" t="s">
        <v>134</v>
      </c>
      <c r="I2909" t="s">
        <v>135</v>
      </c>
      <c r="J2909" t="s">
        <v>136</v>
      </c>
      <c r="K2909" t="s">
        <v>137</v>
      </c>
      <c r="L2909" t="s">
        <v>8612</v>
      </c>
      <c r="M2909" t="s">
        <v>8613</v>
      </c>
      <c r="N2909">
        <v>2.2455555550000001</v>
      </c>
      <c r="O2909">
        <v>0</v>
      </c>
      <c r="P2909">
        <v>2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</row>
    <row r="2910" spans="1:31" x14ac:dyDescent="0.25">
      <c r="A2910">
        <v>2137991</v>
      </c>
      <c r="B2910">
        <v>1</v>
      </c>
      <c r="C2910" t="s">
        <v>81</v>
      </c>
      <c r="D2910" t="s">
        <v>115</v>
      </c>
      <c r="E2910" t="s">
        <v>146</v>
      </c>
      <c r="F2910" t="s">
        <v>8371</v>
      </c>
      <c r="G2910" t="s">
        <v>167</v>
      </c>
      <c r="H2910" t="s">
        <v>143</v>
      </c>
      <c r="I2910" t="s">
        <v>135</v>
      </c>
      <c r="J2910" t="s">
        <v>136</v>
      </c>
      <c r="K2910" t="s">
        <v>137</v>
      </c>
      <c r="L2910" t="s">
        <v>8614</v>
      </c>
      <c r="M2910" t="s">
        <v>8615</v>
      </c>
      <c r="N2910">
        <v>0.93416666599999998</v>
      </c>
      <c r="O2910">
        <v>0</v>
      </c>
      <c r="P2910">
        <v>68</v>
      </c>
      <c r="Q2910">
        <v>0</v>
      </c>
      <c r="R2910">
        <v>3</v>
      </c>
      <c r="S2910">
        <v>0</v>
      </c>
      <c r="T2910">
        <v>5</v>
      </c>
      <c r="U2910">
        <v>0</v>
      </c>
      <c r="V2910">
        <v>0</v>
      </c>
      <c r="W2910">
        <v>0</v>
      </c>
      <c r="X2910">
        <v>11.061457289816991</v>
      </c>
      <c r="Y2910">
        <v>0</v>
      </c>
      <c r="Z2910">
        <v>0.95872521311332504</v>
      </c>
      <c r="AA2910">
        <v>0</v>
      </c>
      <c r="AB2910">
        <v>2.6933436743174499</v>
      </c>
      <c r="AC2910">
        <v>0</v>
      </c>
      <c r="AD2910">
        <v>0</v>
      </c>
      <c r="AE2910">
        <v>14.713526177247767</v>
      </c>
    </row>
    <row r="2911" spans="1:31" x14ac:dyDescent="0.25">
      <c r="A2911">
        <v>2137985</v>
      </c>
      <c r="B2911">
        <v>1</v>
      </c>
      <c r="C2911" t="s">
        <v>80</v>
      </c>
      <c r="D2911" t="s">
        <v>93</v>
      </c>
      <c r="E2911" t="s">
        <v>131</v>
      </c>
      <c r="F2911" t="s">
        <v>8616</v>
      </c>
      <c r="G2911" t="s">
        <v>152</v>
      </c>
      <c r="H2911" t="s">
        <v>134</v>
      </c>
      <c r="I2911" t="s">
        <v>135</v>
      </c>
      <c r="J2911" t="s">
        <v>136</v>
      </c>
      <c r="K2911" t="s">
        <v>137</v>
      </c>
      <c r="L2911" t="s">
        <v>8617</v>
      </c>
      <c r="M2911" t="s">
        <v>8618</v>
      </c>
      <c r="N2911">
        <v>2.4980555550000001</v>
      </c>
      <c r="O2911">
        <v>0</v>
      </c>
      <c r="P2911">
        <v>1</v>
      </c>
      <c r="Q2911">
        <v>0</v>
      </c>
      <c r="R2911">
        <v>0</v>
      </c>
      <c r="S2911">
        <v>0</v>
      </c>
      <c r="T2911">
        <v>1</v>
      </c>
      <c r="U2911">
        <v>0</v>
      </c>
      <c r="V2911">
        <v>0</v>
      </c>
      <c r="W2911">
        <v>0</v>
      </c>
      <c r="X2911">
        <v>0.90262764187500011</v>
      </c>
      <c r="Y2911">
        <v>0</v>
      </c>
      <c r="Z2911">
        <v>0</v>
      </c>
      <c r="AA2911">
        <v>0</v>
      </c>
      <c r="AB2911">
        <v>2.1478573020653333</v>
      </c>
      <c r="AC2911">
        <v>0</v>
      </c>
      <c r="AD2911">
        <v>0</v>
      </c>
      <c r="AE2911">
        <v>3.0504849439403334</v>
      </c>
    </row>
    <row r="2912" spans="1:31" x14ac:dyDescent="0.25">
      <c r="A2912">
        <v>2138008</v>
      </c>
      <c r="B2912">
        <v>1</v>
      </c>
      <c r="C2912" t="s">
        <v>80</v>
      </c>
      <c r="D2912" t="s">
        <v>104</v>
      </c>
      <c r="E2912" t="s">
        <v>131</v>
      </c>
      <c r="F2912" t="s">
        <v>8619</v>
      </c>
      <c r="G2912" t="s">
        <v>231</v>
      </c>
      <c r="H2912" t="s">
        <v>134</v>
      </c>
      <c r="I2912" t="s">
        <v>135</v>
      </c>
      <c r="J2912" t="s">
        <v>136</v>
      </c>
      <c r="K2912" t="s">
        <v>137</v>
      </c>
      <c r="L2912" t="s">
        <v>8620</v>
      </c>
      <c r="M2912" t="s">
        <v>8621</v>
      </c>
      <c r="N2912">
        <v>1.0575000000000001</v>
      </c>
      <c r="O2912">
        <v>0</v>
      </c>
      <c r="P2912">
        <v>2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0.42196739480880002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0.42196739480880002</v>
      </c>
    </row>
    <row r="2913" spans="1:31" x14ac:dyDescent="0.25">
      <c r="A2913">
        <v>2138091</v>
      </c>
      <c r="B2913">
        <v>1</v>
      </c>
      <c r="C2913" t="s">
        <v>81</v>
      </c>
      <c r="D2913" t="s">
        <v>122</v>
      </c>
      <c r="E2913" t="s">
        <v>174</v>
      </c>
      <c r="F2913" t="s">
        <v>8622</v>
      </c>
      <c r="G2913" t="s">
        <v>187</v>
      </c>
      <c r="H2913" t="s">
        <v>134</v>
      </c>
      <c r="I2913" t="s">
        <v>135</v>
      </c>
      <c r="J2913" t="s">
        <v>136</v>
      </c>
      <c r="K2913" t="s">
        <v>137</v>
      </c>
      <c r="L2913" t="s">
        <v>8623</v>
      </c>
      <c r="M2913" t="s">
        <v>8624</v>
      </c>
      <c r="N2913">
        <v>3.8597222219999998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1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3.9561908804999994E-3</v>
      </c>
      <c r="AC2913">
        <v>0</v>
      </c>
      <c r="AD2913">
        <v>0</v>
      </c>
      <c r="AE2913">
        <v>3.9561908804999994E-3</v>
      </c>
    </row>
    <row r="2914" spans="1:31" x14ac:dyDescent="0.25">
      <c r="A2914">
        <v>2138094</v>
      </c>
      <c r="B2914">
        <v>1</v>
      </c>
      <c r="C2914" t="s">
        <v>81</v>
      </c>
      <c r="D2914" t="s">
        <v>118</v>
      </c>
      <c r="E2914" t="s">
        <v>131</v>
      </c>
      <c r="F2914" t="s">
        <v>8625</v>
      </c>
      <c r="G2914" t="s">
        <v>152</v>
      </c>
      <c r="H2914" t="s">
        <v>134</v>
      </c>
      <c r="I2914" t="s">
        <v>135</v>
      </c>
      <c r="J2914" t="s">
        <v>136</v>
      </c>
      <c r="K2914" t="s">
        <v>137</v>
      </c>
      <c r="L2914" t="s">
        <v>8626</v>
      </c>
      <c r="M2914" t="s">
        <v>8627</v>
      </c>
      <c r="N2914">
        <v>1.794444444</v>
      </c>
      <c r="O2914">
        <v>0</v>
      </c>
      <c r="P2914">
        <v>1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</row>
    <row r="2915" spans="1:31" x14ac:dyDescent="0.25">
      <c r="A2915">
        <v>2137782</v>
      </c>
      <c r="B2915">
        <v>1</v>
      </c>
      <c r="C2915" t="s">
        <v>80</v>
      </c>
      <c r="D2915" t="s">
        <v>85</v>
      </c>
      <c r="E2915" t="s">
        <v>131</v>
      </c>
      <c r="F2915" t="s">
        <v>8589</v>
      </c>
      <c r="G2915" t="s">
        <v>133</v>
      </c>
      <c r="H2915" t="s">
        <v>134</v>
      </c>
      <c r="I2915" t="s">
        <v>135</v>
      </c>
      <c r="J2915" t="s">
        <v>136</v>
      </c>
      <c r="K2915" t="s">
        <v>137</v>
      </c>
      <c r="L2915" t="s">
        <v>8628</v>
      </c>
      <c r="M2915" t="s">
        <v>8629</v>
      </c>
      <c r="N2915">
        <v>5.9161111110000002</v>
      </c>
      <c r="O2915">
        <v>0</v>
      </c>
      <c r="P2915">
        <v>10</v>
      </c>
      <c r="Q2915">
        <v>0</v>
      </c>
      <c r="R2915">
        <v>0</v>
      </c>
      <c r="S2915">
        <v>0</v>
      </c>
      <c r="T2915">
        <v>2</v>
      </c>
      <c r="U2915">
        <v>0</v>
      </c>
      <c r="V2915">
        <v>0</v>
      </c>
      <c r="W2915">
        <v>0</v>
      </c>
      <c r="X2915">
        <v>9.4914393700786324</v>
      </c>
      <c r="Y2915">
        <v>0</v>
      </c>
      <c r="Z2915">
        <v>0</v>
      </c>
      <c r="AA2915">
        <v>0</v>
      </c>
      <c r="AB2915">
        <v>1.474196677181</v>
      </c>
      <c r="AC2915">
        <v>0</v>
      </c>
      <c r="AD2915">
        <v>0</v>
      </c>
      <c r="AE2915">
        <v>10.965636047259633</v>
      </c>
    </row>
    <row r="2916" spans="1:31" x14ac:dyDescent="0.25">
      <c r="A2916">
        <v>2138068</v>
      </c>
      <c r="B2916">
        <v>1</v>
      </c>
      <c r="C2916" t="s">
        <v>80</v>
      </c>
      <c r="D2916" t="s">
        <v>94</v>
      </c>
      <c r="E2916" t="s">
        <v>131</v>
      </c>
      <c r="F2916" t="s">
        <v>8630</v>
      </c>
      <c r="G2916" t="s">
        <v>152</v>
      </c>
      <c r="H2916" t="s">
        <v>134</v>
      </c>
      <c r="I2916" t="s">
        <v>135</v>
      </c>
      <c r="J2916" t="s">
        <v>136</v>
      </c>
      <c r="K2916" t="s">
        <v>137</v>
      </c>
      <c r="L2916" t="s">
        <v>8631</v>
      </c>
      <c r="M2916" t="s">
        <v>8632</v>
      </c>
      <c r="N2916">
        <v>2.9144444439999999</v>
      </c>
      <c r="O2916">
        <v>0</v>
      </c>
      <c r="P2916">
        <v>1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3.7132941696666664E-2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3.7132941696666664E-2</v>
      </c>
    </row>
    <row r="2917" spans="1:31" x14ac:dyDescent="0.25">
      <c r="A2917">
        <v>2138031</v>
      </c>
      <c r="B2917">
        <v>1</v>
      </c>
      <c r="C2917" t="s">
        <v>80</v>
      </c>
      <c r="D2917" t="s">
        <v>85</v>
      </c>
      <c r="E2917" t="s">
        <v>131</v>
      </c>
      <c r="F2917" t="s">
        <v>8633</v>
      </c>
      <c r="G2917" t="s">
        <v>4292</v>
      </c>
      <c r="H2917" t="s">
        <v>134</v>
      </c>
      <c r="I2917" t="s">
        <v>135</v>
      </c>
      <c r="J2917" t="s">
        <v>3</v>
      </c>
      <c r="K2917" t="s">
        <v>137</v>
      </c>
      <c r="L2917" t="s">
        <v>8634</v>
      </c>
      <c r="M2917" t="s">
        <v>8635</v>
      </c>
      <c r="N2917">
        <v>2.3852777770000002</v>
      </c>
      <c r="O2917">
        <v>0</v>
      </c>
      <c r="P2917">
        <v>2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1.5185544188799998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1.5185544188799998</v>
      </c>
    </row>
    <row r="2918" spans="1:31" x14ac:dyDescent="0.25">
      <c r="A2918">
        <v>2137925</v>
      </c>
      <c r="B2918">
        <v>1</v>
      </c>
      <c r="C2918" t="s">
        <v>81</v>
      </c>
      <c r="D2918" t="s">
        <v>117</v>
      </c>
      <c r="E2918" t="s">
        <v>146</v>
      </c>
      <c r="F2918" t="s">
        <v>8636</v>
      </c>
      <c r="G2918" t="s">
        <v>235</v>
      </c>
      <c r="H2918" t="s">
        <v>143</v>
      </c>
      <c r="I2918" t="s">
        <v>135</v>
      </c>
      <c r="J2918" t="s">
        <v>136</v>
      </c>
      <c r="K2918" t="s">
        <v>236</v>
      </c>
      <c r="L2918" t="s">
        <v>8637</v>
      </c>
      <c r="M2918" t="s">
        <v>8638</v>
      </c>
      <c r="N2918">
        <v>1.3772222220000001</v>
      </c>
      <c r="O2918">
        <v>0</v>
      </c>
      <c r="P2918">
        <v>8</v>
      </c>
      <c r="Q2918">
        <v>0</v>
      </c>
      <c r="R2918">
        <v>5</v>
      </c>
      <c r="S2918">
        <v>2</v>
      </c>
      <c r="T2918">
        <v>4</v>
      </c>
      <c r="U2918">
        <v>0</v>
      </c>
      <c r="V2918">
        <v>0</v>
      </c>
      <c r="W2918">
        <v>0</v>
      </c>
      <c r="X2918">
        <v>1.7185487594480335</v>
      </c>
      <c r="Y2918">
        <v>0</v>
      </c>
      <c r="Z2918">
        <v>4.2987402487933341E-2</v>
      </c>
      <c r="AA2918">
        <v>13.141461048672085</v>
      </c>
      <c r="AB2918">
        <v>0.50123462826840004</v>
      </c>
      <c r="AC2918">
        <v>0</v>
      </c>
      <c r="AD2918">
        <v>0</v>
      </c>
      <c r="AE2918">
        <v>15.40423183887645</v>
      </c>
    </row>
    <row r="2919" spans="1:31" x14ac:dyDescent="0.25">
      <c r="A2919">
        <v>2138074</v>
      </c>
      <c r="B2919">
        <v>1</v>
      </c>
      <c r="C2919" t="s">
        <v>80</v>
      </c>
      <c r="D2919" t="s">
        <v>100</v>
      </c>
      <c r="E2919" t="s">
        <v>146</v>
      </c>
      <c r="F2919" t="s">
        <v>8639</v>
      </c>
      <c r="G2919" t="s">
        <v>167</v>
      </c>
      <c r="H2919" t="s">
        <v>143</v>
      </c>
      <c r="I2919" t="s">
        <v>135</v>
      </c>
      <c r="J2919" t="s">
        <v>136</v>
      </c>
      <c r="K2919" t="s">
        <v>137</v>
      </c>
      <c r="L2919" t="s">
        <v>8640</v>
      </c>
      <c r="M2919" t="s">
        <v>8641</v>
      </c>
      <c r="N2919">
        <v>1.371111111</v>
      </c>
      <c r="O2919">
        <v>0</v>
      </c>
      <c r="P2919">
        <v>107</v>
      </c>
      <c r="Q2919">
        <v>0</v>
      </c>
      <c r="R2919">
        <v>3</v>
      </c>
      <c r="S2919">
        <v>0</v>
      </c>
      <c r="T2919">
        <v>3</v>
      </c>
      <c r="U2919">
        <v>0</v>
      </c>
      <c r="V2919">
        <v>0</v>
      </c>
      <c r="W2919">
        <v>0</v>
      </c>
      <c r="X2919">
        <v>50.175542526303204</v>
      </c>
      <c r="Y2919">
        <v>0</v>
      </c>
      <c r="Z2919">
        <v>5.8856405867887247</v>
      </c>
      <c r="AA2919">
        <v>0</v>
      </c>
      <c r="AB2919">
        <v>0.3534659280795</v>
      </c>
      <c r="AC2919">
        <v>0</v>
      </c>
      <c r="AD2919">
        <v>0</v>
      </c>
      <c r="AE2919">
        <v>56.41464904117143</v>
      </c>
    </row>
    <row r="2920" spans="1:31" x14ac:dyDescent="0.25">
      <c r="A2920">
        <v>2137942</v>
      </c>
      <c r="B2920">
        <v>1</v>
      </c>
      <c r="C2920" t="s">
        <v>80</v>
      </c>
      <c r="D2920" t="s">
        <v>94</v>
      </c>
      <c r="E2920" t="s">
        <v>161</v>
      </c>
      <c r="F2920" t="s">
        <v>8642</v>
      </c>
      <c r="G2920" t="s">
        <v>384</v>
      </c>
      <c r="H2920" t="s">
        <v>134</v>
      </c>
      <c r="I2920" t="s">
        <v>135</v>
      </c>
      <c r="J2920" t="s">
        <v>136</v>
      </c>
      <c r="K2920" t="s">
        <v>137</v>
      </c>
      <c r="L2920" t="s">
        <v>8643</v>
      </c>
      <c r="M2920" t="s">
        <v>8644</v>
      </c>
      <c r="N2920">
        <v>2.9027777769999998</v>
      </c>
      <c r="O2920">
        <v>0</v>
      </c>
      <c r="P2920">
        <v>13</v>
      </c>
      <c r="Q2920">
        <v>0</v>
      </c>
      <c r="R2920">
        <v>36</v>
      </c>
      <c r="S2920">
        <v>0</v>
      </c>
      <c r="T2920">
        <v>3</v>
      </c>
      <c r="U2920">
        <v>0</v>
      </c>
      <c r="V2920">
        <v>0</v>
      </c>
      <c r="W2920">
        <v>0</v>
      </c>
      <c r="X2920">
        <v>6.4479088276499983</v>
      </c>
      <c r="Y2920">
        <v>0</v>
      </c>
      <c r="Z2920">
        <v>26.858518499760443</v>
      </c>
      <c r="AA2920">
        <v>0</v>
      </c>
      <c r="AB2920">
        <v>6.9477302864094446</v>
      </c>
      <c r="AC2920">
        <v>0</v>
      </c>
      <c r="AD2920">
        <v>0</v>
      </c>
      <c r="AE2920">
        <v>40.254157613819885</v>
      </c>
    </row>
    <row r="2921" spans="1:31" x14ac:dyDescent="0.25">
      <c r="A2921">
        <v>2138134</v>
      </c>
      <c r="B2921">
        <v>1</v>
      </c>
      <c r="C2921" t="s">
        <v>80</v>
      </c>
      <c r="D2921" t="s">
        <v>94</v>
      </c>
      <c r="E2921" t="s">
        <v>161</v>
      </c>
      <c r="F2921" t="s">
        <v>8645</v>
      </c>
      <c r="G2921" t="s">
        <v>215</v>
      </c>
      <c r="H2921" t="s">
        <v>134</v>
      </c>
      <c r="I2921" t="s">
        <v>135</v>
      </c>
      <c r="J2921" t="s">
        <v>136</v>
      </c>
      <c r="K2921" t="s">
        <v>137</v>
      </c>
      <c r="L2921" t="s">
        <v>8646</v>
      </c>
      <c r="M2921" t="s">
        <v>8647</v>
      </c>
      <c r="N2921">
        <v>1.934722222</v>
      </c>
      <c r="O2921">
        <v>0</v>
      </c>
      <c r="P2921">
        <v>184</v>
      </c>
      <c r="Q2921">
        <v>0</v>
      </c>
      <c r="R2921">
        <v>0</v>
      </c>
      <c r="S2921">
        <v>0</v>
      </c>
      <c r="T2921">
        <v>4</v>
      </c>
      <c r="U2921">
        <v>0</v>
      </c>
      <c r="V2921">
        <v>0</v>
      </c>
      <c r="W2921">
        <v>0</v>
      </c>
      <c r="X2921">
        <v>78.523240777537836</v>
      </c>
      <c r="Y2921">
        <v>0</v>
      </c>
      <c r="Z2921">
        <v>0</v>
      </c>
      <c r="AA2921">
        <v>0</v>
      </c>
      <c r="AB2921">
        <v>0.26473853954025001</v>
      </c>
      <c r="AC2921">
        <v>0</v>
      </c>
      <c r="AD2921">
        <v>0</v>
      </c>
      <c r="AE2921">
        <v>78.787979317078083</v>
      </c>
    </row>
    <row r="2922" spans="1:31" x14ac:dyDescent="0.25">
      <c r="A2922">
        <v>2137819</v>
      </c>
      <c r="B2922">
        <v>1</v>
      </c>
      <c r="C2922" t="s">
        <v>80</v>
      </c>
      <c r="D2922" t="s">
        <v>107</v>
      </c>
      <c r="E2922" t="s">
        <v>131</v>
      </c>
      <c r="F2922" t="s">
        <v>8648</v>
      </c>
      <c r="G2922" t="s">
        <v>300</v>
      </c>
      <c r="H2922" t="s">
        <v>134</v>
      </c>
      <c r="I2922" t="s">
        <v>135</v>
      </c>
      <c r="J2922" t="s">
        <v>3</v>
      </c>
      <c r="K2922" t="s">
        <v>137</v>
      </c>
      <c r="L2922" t="s">
        <v>8649</v>
      </c>
      <c r="M2922" t="s">
        <v>8650</v>
      </c>
      <c r="N2922">
        <v>1.3661111109999999</v>
      </c>
      <c r="O2922">
        <v>0</v>
      </c>
      <c r="P2922">
        <v>10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1.9084168895308995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1.9084168895308995</v>
      </c>
    </row>
    <row r="2923" spans="1:31" x14ac:dyDescent="0.25">
      <c r="A2923">
        <v>2138157</v>
      </c>
      <c r="B2923">
        <v>1</v>
      </c>
      <c r="C2923" t="s">
        <v>80</v>
      </c>
      <c r="D2923" t="s">
        <v>96</v>
      </c>
      <c r="E2923" t="s">
        <v>131</v>
      </c>
      <c r="F2923" t="s">
        <v>8651</v>
      </c>
      <c r="G2923" t="s">
        <v>152</v>
      </c>
      <c r="H2923" t="s">
        <v>134</v>
      </c>
      <c r="I2923" t="s">
        <v>135</v>
      </c>
      <c r="J2923" t="s">
        <v>136</v>
      </c>
      <c r="K2923" t="s">
        <v>137</v>
      </c>
      <c r="L2923" t="s">
        <v>8652</v>
      </c>
      <c r="M2923" t="s">
        <v>8653</v>
      </c>
      <c r="N2923">
        <v>1.795555555</v>
      </c>
      <c r="O2923">
        <v>0</v>
      </c>
      <c r="P2923">
        <v>1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0.66718019336000001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0.66718019336000001</v>
      </c>
    </row>
    <row r="2924" spans="1:31" x14ac:dyDescent="0.25">
      <c r="A2924">
        <v>2137842</v>
      </c>
      <c r="B2924">
        <v>1</v>
      </c>
      <c r="C2924" t="s">
        <v>80</v>
      </c>
      <c r="D2924" t="s">
        <v>92</v>
      </c>
      <c r="E2924" t="s">
        <v>131</v>
      </c>
      <c r="F2924" t="s">
        <v>8654</v>
      </c>
      <c r="G2924" t="s">
        <v>152</v>
      </c>
      <c r="H2924" t="s">
        <v>134</v>
      </c>
      <c r="I2924" t="s">
        <v>135</v>
      </c>
      <c r="J2924" t="s">
        <v>136</v>
      </c>
      <c r="K2924" t="s">
        <v>137</v>
      </c>
      <c r="L2924" t="s">
        <v>8655</v>
      </c>
      <c r="M2924" t="s">
        <v>8656</v>
      </c>
      <c r="N2924">
        <v>2.4080555549999998</v>
      </c>
      <c r="O2924">
        <v>0</v>
      </c>
      <c r="P2924">
        <v>7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5.9446997744975096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5.9446997744975096</v>
      </c>
    </row>
    <row r="2925" spans="1:31" x14ac:dyDescent="0.25">
      <c r="A2925">
        <v>2137865</v>
      </c>
      <c r="B2925">
        <v>1</v>
      </c>
      <c r="C2925" t="s">
        <v>81</v>
      </c>
      <c r="D2925" t="s">
        <v>115</v>
      </c>
      <c r="E2925" t="s">
        <v>196</v>
      </c>
      <c r="F2925" t="s">
        <v>8657</v>
      </c>
      <c r="G2925" t="s">
        <v>142</v>
      </c>
      <c r="H2925" t="s">
        <v>143</v>
      </c>
      <c r="I2925" t="s">
        <v>135</v>
      </c>
      <c r="J2925" t="s">
        <v>136</v>
      </c>
      <c r="K2925" t="s">
        <v>137</v>
      </c>
      <c r="L2925" t="s">
        <v>8276</v>
      </c>
      <c r="M2925" t="s">
        <v>8658</v>
      </c>
      <c r="N2925">
        <v>0.836388888</v>
      </c>
      <c r="O2925">
        <v>0</v>
      </c>
      <c r="P2925">
        <v>21</v>
      </c>
      <c r="Q2925">
        <v>0</v>
      </c>
      <c r="R2925">
        <v>1</v>
      </c>
      <c r="S2925">
        <v>0</v>
      </c>
      <c r="T2925">
        <v>5</v>
      </c>
      <c r="U2925">
        <v>0</v>
      </c>
      <c r="V2925">
        <v>0</v>
      </c>
      <c r="W2925">
        <v>0</v>
      </c>
      <c r="X2925">
        <v>3.5582030844478001</v>
      </c>
      <c r="Y2925">
        <v>0</v>
      </c>
      <c r="Z2925">
        <v>5.223362068533334E-2</v>
      </c>
      <c r="AA2925">
        <v>0</v>
      </c>
      <c r="AB2925">
        <v>2.3342878618638836</v>
      </c>
      <c r="AC2925">
        <v>0</v>
      </c>
      <c r="AD2925">
        <v>0</v>
      </c>
      <c r="AE2925">
        <v>5.9447245669970172</v>
      </c>
    </row>
    <row r="2926" spans="1:31" x14ac:dyDescent="0.25">
      <c r="A2926">
        <v>2137802</v>
      </c>
      <c r="B2926">
        <v>1</v>
      </c>
      <c r="C2926" t="s">
        <v>80</v>
      </c>
      <c r="D2926" t="s">
        <v>104</v>
      </c>
      <c r="E2926" t="s">
        <v>174</v>
      </c>
      <c r="F2926" t="s">
        <v>8659</v>
      </c>
      <c r="G2926" t="s">
        <v>384</v>
      </c>
      <c r="H2926" t="s">
        <v>134</v>
      </c>
      <c r="I2926" t="s">
        <v>135</v>
      </c>
      <c r="J2926" t="s">
        <v>136</v>
      </c>
      <c r="K2926" t="s">
        <v>137</v>
      </c>
      <c r="L2926" t="s">
        <v>8660</v>
      </c>
      <c r="M2926" t="s">
        <v>8661</v>
      </c>
      <c r="N2926">
        <v>3.6294444440000002</v>
      </c>
      <c r="O2926">
        <v>0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0.16619993053946666</v>
      </c>
      <c r="AA2926">
        <v>0</v>
      </c>
      <c r="AB2926">
        <v>0</v>
      </c>
      <c r="AC2926">
        <v>0</v>
      </c>
      <c r="AD2926">
        <v>0</v>
      </c>
      <c r="AE2926">
        <v>0.16619993053946666</v>
      </c>
    </row>
    <row r="2927" spans="1:31" x14ac:dyDescent="0.25">
      <c r="A2927">
        <v>2138151</v>
      </c>
      <c r="B2927">
        <v>1</v>
      </c>
      <c r="C2927" t="s">
        <v>80</v>
      </c>
      <c r="D2927" t="s">
        <v>84</v>
      </c>
      <c r="E2927" t="s">
        <v>131</v>
      </c>
      <c r="F2927" t="s">
        <v>6231</v>
      </c>
      <c r="G2927" t="s">
        <v>231</v>
      </c>
      <c r="H2927" t="s">
        <v>134</v>
      </c>
      <c r="I2927" t="s">
        <v>135</v>
      </c>
      <c r="J2927" t="s">
        <v>136</v>
      </c>
      <c r="K2927" t="s">
        <v>137</v>
      </c>
      <c r="L2927" t="s">
        <v>8662</v>
      </c>
      <c r="M2927" t="s">
        <v>8663</v>
      </c>
      <c r="N2927">
        <v>1.736111111</v>
      </c>
      <c r="O2927">
        <v>0</v>
      </c>
      <c r="P2927">
        <v>5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1.2708112966043084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1.2708112966043084</v>
      </c>
    </row>
    <row r="2928" spans="1:31" x14ac:dyDescent="0.25">
      <c r="A2928">
        <v>2137756</v>
      </c>
      <c r="B2928">
        <v>1</v>
      </c>
      <c r="C2928" t="s">
        <v>81</v>
      </c>
      <c r="D2928" t="s">
        <v>128</v>
      </c>
      <c r="E2928" t="s">
        <v>206</v>
      </c>
      <c r="F2928" t="s">
        <v>8664</v>
      </c>
      <c r="G2928" t="s">
        <v>246</v>
      </c>
      <c r="H2928" t="s">
        <v>134</v>
      </c>
      <c r="I2928" t="s">
        <v>135</v>
      </c>
      <c r="J2928" t="s">
        <v>136</v>
      </c>
      <c r="K2928" t="s">
        <v>137</v>
      </c>
      <c r="L2928" t="s">
        <v>8665</v>
      </c>
      <c r="M2928" t="s">
        <v>8666</v>
      </c>
      <c r="N2928">
        <v>1.5905555549999999</v>
      </c>
      <c r="O2928">
        <v>0</v>
      </c>
      <c r="P2928">
        <v>73</v>
      </c>
      <c r="Q2928">
        <v>0</v>
      </c>
      <c r="R2928">
        <v>0</v>
      </c>
      <c r="S2928">
        <v>0</v>
      </c>
      <c r="T2928">
        <v>2</v>
      </c>
      <c r="U2928">
        <v>0</v>
      </c>
      <c r="V2928">
        <v>0</v>
      </c>
      <c r="W2928">
        <v>0</v>
      </c>
      <c r="X2928">
        <v>23.369041110187155</v>
      </c>
      <c r="Y2928">
        <v>0</v>
      </c>
      <c r="Z2928">
        <v>0</v>
      </c>
      <c r="AA2928">
        <v>0</v>
      </c>
      <c r="AB2928">
        <v>8.2154843989333343E-2</v>
      </c>
      <c r="AC2928">
        <v>0</v>
      </c>
      <c r="AD2928">
        <v>0</v>
      </c>
      <c r="AE2928">
        <v>23.451195954176487</v>
      </c>
    </row>
    <row r="2929" spans="1:31" x14ac:dyDescent="0.25">
      <c r="A2929">
        <v>2138048</v>
      </c>
      <c r="B2929">
        <v>1</v>
      </c>
      <c r="C2929" t="s">
        <v>80</v>
      </c>
      <c r="D2929" t="s">
        <v>83</v>
      </c>
      <c r="E2929" t="s">
        <v>146</v>
      </c>
      <c r="F2929" t="s">
        <v>8155</v>
      </c>
      <c r="G2929" t="s">
        <v>235</v>
      </c>
      <c r="H2929" t="s">
        <v>143</v>
      </c>
      <c r="I2929" t="s">
        <v>135</v>
      </c>
      <c r="J2929" t="s">
        <v>136</v>
      </c>
      <c r="K2929" t="s">
        <v>236</v>
      </c>
      <c r="L2929" t="s">
        <v>8667</v>
      </c>
      <c r="M2929" t="s">
        <v>8668</v>
      </c>
      <c r="N2929">
        <v>1.1516666659999999</v>
      </c>
      <c r="O2929">
        <v>0</v>
      </c>
      <c r="P2929">
        <v>275</v>
      </c>
      <c r="Q2929">
        <v>0</v>
      </c>
      <c r="R2929">
        <v>0</v>
      </c>
      <c r="S2929">
        <v>0</v>
      </c>
      <c r="T2929">
        <v>54</v>
      </c>
      <c r="U2929">
        <v>0</v>
      </c>
      <c r="V2929">
        <v>2</v>
      </c>
      <c r="W2929">
        <v>0</v>
      </c>
      <c r="X2929">
        <v>75.113634788423823</v>
      </c>
      <c r="Y2929">
        <v>0</v>
      </c>
      <c r="Z2929">
        <v>0</v>
      </c>
      <c r="AA2929">
        <v>0</v>
      </c>
      <c r="AB2929">
        <v>24.437592444366054</v>
      </c>
      <c r="AC2929">
        <v>0</v>
      </c>
      <c r="AD2929">
        <v>6.2680584256938001</v>
      </c>
      <c r="AE2929">
        <v>105.81928565848366</v>
      </c>
    </row>
    <row r="2930" spans="1:31" x14ac:dyDescent="0.25">
      <c r="A2930">
        <v>2138071</v>
      </c>
      <c r="B2930">
        <v>1</v>
      </c>
      <c r="C2930" t="s">
        <v>80</v>
      </c>
      <c r="D2930" t="s">
        <v>94</v>
      </c>
      <c r="E2930" t="s">
        <v>174</v>
      </c>
      <c r="F2930" t="s">
        <v>8669</v>
      </c>
      <c r="G2930" t="s">
        <v>2524</v>
      </c>
      <c r="H2930" t="s">
        <v>134</v>
      </c>
      <c r="I2930" t="s">
        <v>135</v>
      </c>
      <c r="J2930" t="s">
        <v>136</v>
      </c>
      <c r="K2930" t="s">
        <v>137</v>
      </c>
      <c r="L2930" t="s">
        <v>8670</v>
      </c>
      <c r="M2930" t="s">
        <v>8671</v>
      </c>
      <c r="N2930">
        <v>0.89222222200000001</v>
      </c>
      <c r="O2930">
        <v>0</v>
      </c>
      <c r="P2930">
        <v>27</v>
      </c>
      <c r="Q2930">
        <v>0</v>
      </c>
      <c r="R2930">
        <v>0</v>
      </c>
      <c r="S2930">
        <v>0</v>
      </c>
      <c r="T2930">
        <v>1</v>
      </c>
      <c r="U2930">
        <v>0</v>
      </c>
      <c r="V2930">
        <v>0</v>
      </c>
      <c r="W2930">
        <v>0</v>
      </c>
      <c r="X2930">
        <v>3.1033176974361329</v>
      </c>
      <c r="Y2930">
        <v>0</v>
      </c>
      <c r="Z2930">
        <v>0</v>
      </c>
      <c r="AA2930">
        <v>0</v>
      </c>
      <c r="AB2930">
        <v>0.31927635682370004</v>
      </c>
      <c r="AC2930">
        <v>0</v>
      </c>
      <c r="AD2930">
        <v>0</v>
      </c>
      <c r="AE2930">
        <v>3.4225940542598332</v>
      </c>
    </row>
    <row r="2931" spans="1:31" x14ac:dyDescent="0.25">
      <c r="A2931">
        <v>2137859</v>
      </c>
      <c r="B2931">
        <v>1</v>
      </c>
      <c r="C2931" t="s">
        <v>81</v>
      </c>
      <c r="D2931" t="s">
        <v>121</v>
      </c>
      <c r="E2931" t="s">
        <v>196</v>
      </c>
      <c r="F2931" t="s">
        <v>8672</v>
      </c>
      <c r="G2931" t="s">
        <v>1254</v>
      </c>
      <c r="H2931" t="s">
        <v>143</v>
      </c>
      <c r="I2931" t="s">
        <v>135</v>
      </c>
      <c r="J2931" t="s">
        <v>136</v>
      </c>
      <c r="K2931" t="s">
        <v>137</v>
      </c>
      <c r="L2931" t="s">
        <v>8673</v>
      </c>
      <c r="M2931" t="s">
        <v>8674</v>
      </c>
      <c r="N2931">
        <v>5.0108333329999999</v>
      </c>
      <c r="O2931">
        <v>0</v>
      </c>
      <c r="P2931">
        <v>837</v>
      </c>
      <c r="Q2931">
        <v>1</v>
      </c>
      <c r="R2931">
        <v>30</v>
      </c>
      <c r="S2931">
        <v>1</v>
      </c>
      <c r="T2931">
        <v>55</v>
      </c>
      <c r="U2931">
        <v>0</v>
      </c>
      <c r="V2931">
        <v>0</v>
      </c>
      <c r="W2931">
        <v>0</v>
      </c>
      <c r="X2931">
        <v>471.15994083795385</v>
      </c>
      <c r="Y2931">
        <v>1.186970695232725</v>
      </c>
      <c r="Z2931">
        <v>8.5269001902378179</v>
      </c>
      <c r="AA2931">
        <v>1.8010256947600001</v>
      </c>
      <c r="AB2931">
        <v>114.66720563444791</v>
      </c>
      <c r="AC2931">
        <v>0</v>
      </c>
      <c r="AD2931">
        <v>0</v>
      </c>
      <c r="AE2931">
        <v>597.34204305263233</v>
      </c>
    </row>
    <row r="2932" spans="1:31" x14ac:dyDescent="0.25">
      <c r="A2932">
        <v>2137922</v>
      </c>
      <c r="B2932">
        <v>1</v>
      </c>
      <c r="C2932" t="s">
        <v>80</v>
      </c>
      <c r="D2932" t="s">
        <v>101</v>
      </c>
      <c r="E2932" t="s">
        <v>131</v>
      </c>
      <c r="F2932" t="s">
        <v>8675</v>
      </c>
      <c r="G2932" t="s">
        <v>171</v>
      </c>
      <c r="H2932" t="s">
        <v>134</v>
      </c>
      <c r="I2932" t="s">
        <v>135</v>
      </c>
      <c r="J2932" t="s">
        <v>136</v>
      </c>
      <c r="K2932" t="s">
        <v>137</v>
      </c>
      <c r="L2932" t="s">
        <v>8676</v>
      </c>
      <c r="M2932" t="s">
        <v>8677</v>
      </c>
      <c r="N2932">
        <v>0.52694444399999996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1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0.67544045535972497</v>
      </c>
      <c r="AC2932">
        <v>0</v>
      </c>
      <c r="AD2932">
        <v>0</v>
      </c>
      <c r="AE2932">
        <v>0.67544045535972497</v>
      </c>
    </row>
    <row r="2933" spans="1:31" x14ac:dyDescent="0.25">
      <c r="A2933">
        <v>2138028</v>
      </c>
      <c r="B2933">
        <v>1</v>
      </c>
      <c r="C2933" t="s">
        <v>81</v>
      </c>
      <c r="D2933" t="s">
        <v>118</v>
      </c>
      <c r="E2933" t="s">
        <v>161</v>
      </c>
      <c r="F2933" t="s">
        <v>8149</v>
      </c>
      <c r="G2933" t="s">
        <v>215</v>
      </c>
      <c r="H2933" t="s">
        <v>134</v>
      </c>
      <c r="I2933" t="s">
        <v>135</v>
      </c>
      <c r="J2933" t="s">
        <v>136</v>
      </c>
      <c r="K2933" t="s">
        <v>137</v>
      </c>
      <c r="L2933" t="s">
        <v>8678</v>
      </c>
      <c r="M2933" t="s">
        <v>8679</v>
      </c>
      <c r="N2933">
        <v>0.81694444399999999</v>
      </c>
      <c r="O2933">
        <v>0</v>
      </c>
      <c r="P2933">
        <v>14</v>
      </c>
      <c r="Q2933">
        <v>0</v>
      </c>
      <c r="R2933">
        <v>18</v>
      </c>
      <c r="S2933">
        <v>0</v>
      </c>
      <c r="T2933">
        <v>4</v>
      </c>
      <c r="U2933">
        <v>0</v>
      </c>
      <c r="V2933">
        <v>0</v>
      </c>
      <c r="W2933">
        <v>0</v>
      </c>
      <c r="X2933">
        <v>2.5794059772715991</v>
      </c>
      <c r="Y2933">
        <v>0</v>
      </c>
      <c r="Z2933">
        <v>1.3086159452794082</v>
      </c>
      <c r="AA2933">
        <v>0</v>
      </c>
      <c r="AB2933">
        <v>1.5334300070445497</v>
      </c>
      <c r="AC2933">
        <v>0</v>
      </c>
      <c r="AD2933">
        <v>0</v>
      </c>
      <c r="AE2933">
        <v>5.4214519295955572</v>
      </c>
    </row>
    <row r="2934" spans="1:31" x14ac:dyDescent="0.25">
      <c r="A2934">
        <v>2138171</v>
      </c>
      <c r="B2934">
        <v>1</v>
      </c>
      <c r="C2934" t="s">
        <v>80</v>
      </c>
      <c r="D2934" t="s">
        <v>90</v>
      </c>
      <c r="E2934" t="s">
        <v>131</v>
      </c>
      <c r="F2934" t="s">
        <v>8680</v>
      </c>
      <c r="G2934" t="s">
        <v>152</v>
      </c>
      <c r="H2934" t="s">
        <v>134</v>
      </c>
      <c r="I2934" t="s">
        <v>135</v>
      </c>
      <c r="J2934" t="s">
        <v>136</v>
      </c>
      <c r="K2934" t="s">
        <v>137</v>
      </c>
      <c r="L2934" t="s">
        <v>8681</v>
      </c>
      <c r="M2934" t="s">
        <v>8682</v>
      </c>
      <c r="N2934">
        <v>1.0436111109999999</v>
      </c>
      <c r="O2934">
        <v>0</v>
      </c>
      <c r="P2934">
        <v>2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0.66683309777175004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0.66683309777175004</v>
      </c>
    </row>
    <row r="2935" spans="1:31" x14ac:dyDescent="0.25">
      <c r="A2935">
        <v>2137891</v>
      </c>
      <c r="B2935">
        <v>1</v>
      </c>
      <c r="C2935" t="s">
        <v>81</v>
      </c>
      <c r="D2935" t="s">
        <v>127</v>
      </c>
      <c r="E2935" t="s">
        <v>146</v>
      </c>
      <c r="F2935" t="s">
        <v>8683</v>
      </c>
      <c r="G2935" t="s">
        <v>235</v>
      </c>
      <c r="H2935" t="s">
        <v>143</v>
      </c>
      <c r="I2935" t="s">
        <v>135</v>
      </c>
      <c r="J2935" t="s">
        <v>136</v>
      </c>
      <c r="K2935" t="s">
        <v>236</v>
      </c>
      <c r="L2935" t="s">
        <v>8684</v>
      </c>
      <c r="M2935" t="s">
        <v>8685</v>
      </c>
      <c r="N2935">
        <v>3.9916480550000002</v>
      </c>
      <c r="O2935">
        <v>0</v>
      </c>
      <c r="P2935">
        <v>0</v>
      </c>
      <c r="Q2935">
        <v>8</v>
      </c>
      <c r="R2935">
        <v>0</v>
      </c>
      <c r="S2935">
        <v>6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20.120488671149996</v>
      </c>
      <c r="Z2935">
        <v>0</v>
      </c>
      <c r="AA2935">
        <v>176.71662860898292</v>
      </c>
      <c r="AB2935">
        <v>0</v>
      </c>
      <c r="AC2935">
        <v>0</v>
      </c>
      <c r="AD2935">
        <v>0</v>
      </c>
      <c r="AE2935">
        <v>196.8371172801329</v>
      </c>
    </row>
    <row r="2936" spans="1:31" x14ac:dyDescent="0.25">
      <c r="A2936">
        <v>2137914</v>
      </c>
      <c r="B2936">
        <v>1</v>
      </c>
      <c r="C2936" t="s">
        <v>80</v>
      </c>
      <c r="D2936" t="s">
        <v>107</v>
      </c>
      <c r="E2936" t="s">
        <v>131</v>
      </c>
      <c r="F2936" t="s">
        <v>8686</v>
      </c>
      <c r="G2936" t="s">
        <v>152</v>
      </c>
      <c r="H2936" t="s">
        <v>134</v>
      </c>
      <c r="I2936" t="s">
        <v>135</v>
      </c>
      <c r="J2936" t="s">
        <v>136</v>
      </c>
      <c r="K2936" t="s">
        <v>137</v>
      </c>
      <c r="L2936" t="s">
        <v>8687</v>
      </c>
      <c r="M2936" t="s">
        <v>8688</v>
      </c>
      <c r="N2936">
        <v>2.7836111109999999</v>
      </c>
      <c r="O2936">
        <v>0</v>
      </c>
      <c r="P2936">
        <v>1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0.3360925583231667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0.3360925583231667</v>
      </c>
    </row>
    <row r="2937" spans="1:31" x14ac:dyDescent="0.25">
      <c r="A2937">
        <v>2137805</v>
      </c>
      <c r="B2937">
        <v>1</v>
      </c>
      <c r="C2937" t="s">
        <v>80</v>
      </c>
      <c r="D2937" t="s">
        <v>101</v>
      </c>
      <c r="E2937" t="s">
        <v>131</v>
      </c>
      <c r="F2937" t="s">
        <v>8689</v>
      </c>
      <c r="G2937" t="s">
        <v>152</v>
      </c>
      <c r="H2937" t="s">
        <v>134</v>
      </c>
      <c r="I2937" t="s">
        <v>135</v>
      </c>
      <c r="J2937" t="s">
        <v>136</v>
      </c>
      <c r="K2937" t="s">
        <v>137</v>
      </c>
      <c r="L2937" t="s">
        <v>8690</v>
      </c>
      <c r="M2937" t="s">
        <v>8691</v>
      </c>
      <c r="N2937">
        <v>2.4108333329999998</v>
      </c>
      <c r="O2937">
        <v>0</v>
      </c>
      <c r="P2937">
        <v>2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1.8312640773587998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1.8312640773587998</v>
      </c>
    </row>
    <row r="2938" spans="1:31" x14ac:dyDescent="0.25">
      <c r="A2938">
        <v>2138054</v>
      </c>
      <c r="B2938">
        <v>1</v>
      </c>
      <c r="C2938" t="s">
        <v>80</v>
      </c>
      <c r="D2938" t="s">
        <v>82</v>
      </c>
      <c r="E2938" t="s">
        <v>131</v>
      </c>
      <c r="F2938" t="s">
        <v>8692</v>
      </c>
      <c r="G2938" t="s">
        <v>152</v>
      </c>
      <c r="H2938" t="s">
        <v>134</v>
      </c>
      <c r="I2938" t="s">
        <v>135</v>
      </c>
      <c r="J2938" t="s">
        <v>136</v>
      </c>
      <c r="K2938" t="s">
        <v>137</v>
      </c>
      <c r="L2938" t="s">
        <v>8693</v>
      </c>
      <c r="M2938" t="s">
        <v>8694</v>
      </c>
      <c r="N2938">
        <v>1.5438888879999999</v>
      </c>
      <c r="O2938">
        <v>0</v>
      </c>
      <c r="P2938">
        <v>3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0.4431682125680167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0.4431682125680167</v>
      </c>
    </row>
    <row r="2939" spans="1:31" x14ac:dyDescent="0.25">
      <c r="A2939">
        <v>2138137</v>
      </c>
      <c r="B2939">
        <v>1</v>
      </c>
      <c r="C2939" t="s">
        <v>80</v>
      </c>
      <c r="D2939" t="s">
        <v>88</v>
      </c>
      <c r="E2939" t="s">
        <v>131</v>
      </c>
      <c r="F2939" t="s">
        <v>8695</v>
      </c>
      <c r="G2939" t="s">
        <v>152</v>
      </c>
      <c r="H2939" t="s">
        <v>134</v>
      </c>
      <c r="I2939" t="s">
        <v>135</v>
      </c>
      <c r="J2939" t="s">
        <v>136</v>
      </c>
      <c r="K2939" t="s">
        <v>137</v>
      </c>
      <c r="L2939" t="s">
        <v>8696</v>
      </c>
      <c r="M2939" t="s">
        <v>8697</v>
      </c>
      <c r="N2939">
        <v>0.67249999999999999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1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0.32649963198600002</v>
      </c>
      <c r="AC2939">
        <v>0</v>
      </c>
      <c r="AD2939">
        <v>0</v>
      </c>
      <c r="AE2939">
        <v>0.32649963198600002</v>
      </c>
    </row>
    <row r="2940" spans="1:31" x14ac:dyDescent="0.25">
      <c r="A2940">
        <v>2138100</v>
      </c>
      <c r="B2940">
        <v>1</v>
      </c>
      <c r="C2940" t="s">
        <v>80</v>
      </c>
      <c r="D2940" t="s">
        <v>106</v>
      </c>
      <c r="E2940" t="s">
        <v>161</v>
      </c>
      <c r="F2940" t="s">
        <v>8698</v>
      </c>
      <c r="G2940" t="s">
        <v>187</v>
      </c>
      <c r="H2940" t="s">
        <v>134</v>
      </c>
      <c r="I2940" t="s">
        <v>135</v>
      </c>
      <c r="J2940" t="s">
        <v>136</v>
      </c>
      <c r="K2940" t="s">
        <v>137</v>
      </c>
      <c r="L2940" t="s">
        <v>8699</v>
      </c>
      <c r="M2940" t="s">
        <v>8700</v>
      </c>
      <c r="N2940">
        <v>1.173611111</v>
      </c>
      <c r="O2940">
        <v>0</v>
      </c>
      <c r="P2940">
        <v>0</v>
      </c>
      <c r="Q2940">
        <v>0</v>
      </c>
      <c r="R2940">
        <v>4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4.2265525753968669</v>
      </c>
      <c r="AA2940">
        <v>0</v>
      </c>
      <c r="AB2940">
        <v>0</v>
      </c>
      <c r="AC2940">
        <v>0</v>
      </c>
      <c r="AD2940">
        <v>0</v>
      </c>
      <c r="AE2940">
        <v>4.2265525753968669</v>
      </c>
    </row>
    <row r="2941" spans="1:31" x14ac:dyDescent="0.25">
      <c r="A2941">
        <v>2137951</v>
      </c>
      <c r="B2941">
        <v>1</v>
      </c>
      <c r="C2941" t="s">
        <v>80</v>
      </c>
      <c r="D2941" t="s">
        <v>94</v>
      </c>
      <c r="E2941" t="s">
        <v>224</v>
      </c>
      <c r="F2941" t="s">
        <v>8701</v>
      </c>
      <c r="G2941" t="s">
        <v>538</v>
      </c>
      <c r="H2941" t="s">
        <v>143</v>
      </c>
      <c r="I2941" t="s">
        <v>135</v>
      </c>
      <c r="J2941" t="s">
        <v>136</v>
      </c>
      <c r="K2941" t="s">
        <v>236</v>
      </c>
      <c r="L2941" t="s">
        <v>8702</v>
      </c>
      <c r="M2941" t="s">
        <v>8703</v>
      </c>
      <c r="N2941">
        <v>5.5944444439999996</v>
      </c>
      <c r="O2941">
        <v>5</v>
      </c>
      <c r="P2941">
        <v>14</v>
      </c>
      <c r="Q2941">
        <v>43</v>
      </c>
      <c r="R2941">
        <v>122</v>
      </c>
      <c r="S2941">
        <v>4</v>
      </c>
      <c r="T2941">
        <v>31</v>
      </c>
      <c r="U2941">
        <v>2</v>
      </c>
      <c r="V2941">
        <v>0</v>
      </c>
      <c r="W2941">
        <v>10.774796555178334</v>
      </c>
      <c r="X2941">
        <v>35.650783674011663</v>
      </c>
      <c r="Y2941">
        <v>143.33432698599972</v>
      </c>
      <c r="Z2941">
        <v>223.08544052394905</v>
      </c>
      <c r="AA2941">
        <v>197.15627598188775</v>
      </c>
      <c r="AB2941">
        <v>42.295730320926495</v>
      </c>
      <c r="AC2941">
        <v>280.10895901164002</v>
      </c>
      <c r="AD2941">
        <v>0</v>
      </c>
      <c r="AE2941">
        <v>932.40631305359307</v>
      </c>
    </row>
    <row r="2942" spans="1:31" x14ac:dyDescent="0.25">
      <c r="A2942">
        <v>2138143</v>
      </c>
      <c r="B2942">
        <v>1</v>
      </c>
      <c r="C2942" t="s">
        <v>80</v>
      </c>
      <c r="D2942" t="s">
        <v>110</v>
      </c>
      <c r="E2942" t="s">
        <v>174</v>
      </c>
      <c r="F2942" t="s">
        <v>8704</v>
      </c>
      <c r="G2942" t="s">
        <v>171</v>
      </c>
      <c r="H2942" t="s">
        <v>134</v>
      </c>
      <c r="I2942" t="s">
        <v>135</v>
      </c>
      <c r="J2942" t="s">
        <v>136</v>
      </c>
      <c r="K2942" t="s">
        <v>137</v>
      </c>
      <c r="L2942" t="s">
        <v>8705</v>
      </c>
      <c r="M2942" t="s">
        <v>8706</v>
      </c>
      <c r="N2942">
        <v>1.4669444439999999</v>
      </c>
      <c r="O2942">
        <v>0</v>
      </c>
      <c r="P2942">
        <v>64</v>
      </c>
      <c r="Q2942">
        <v>0</v>
      </c>
      <c r="R2942">
        <v>0</v>
      </c>
      <c r="S2942">
        <v>0</v>
      </c>
      <c r="T2942">
        <v>3</v>
      </c>
      <c r="U2942">
        <v>0</v>
      </c>
      <c r="V2942">
        <v>0</v>
      </c>
      <c r="W2942">
        <v>0</v>
      </c>
      <c r="X2942">
        <v>13.418381447161934</v>
      </c>
      <c r="Y2942">
        <v>0</v>
      </c>
      <c r="Z2942">
        <v>0</v>
      </c>
      <c r="AA2942">
        <v>0</v>
      </c>
      <c r="AB2942">
        <v>1.6630735325146251</v>
      </c>
      <c r="AC2942">
        <v>0</v>
      </c>
      <c r="AD2942">
        <v>0</v>
      </c>
      <c r="AE2942">
        <v>15.081454979676559</v>
      </c>
    </row>
    <row r="2943" spans="1:31" x14ac:dyDescent="0.25">
      <c r="A2943">
        <v>2137811</v>
      </c>
      <c r="B2943">
        <v>1</v>
      </c>
      <c r="C2943" t="s">
        <v>80</v>
      </c>
      <c r="D2943" t="s">
        <v>93</v>
      </c>
      <c r="E2943" t="s">
        <v>174</v>
      </c>
      <c r="F2943" t="s">
        <v>8707</v>
      </c>
      <c r="G2943" t="s">
        <v>211</v>
      </c>
      <c r="H2943" t="s">
        <v>134</v>
      </c>
      <c r="I2943" t="s">
        <v>135</v>
      </c>
      <c r="J2943" t="s">
        <v>136</v>
      </c>
      <c r="K2943" t="s">
        <v>137</v>
      </c>
      <c r="L2943" t="s">
        <v>8708</v>
      </c>
      <c r="M2943" t="s">
        <v>8709</v>
      </c>
      <c r="N2943">
        <v>5.4416666659999997</v>
      </c>
      <c r="O2943">
        <v>0</v>
      </c>
      <c r="P2943">
        <v>2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0.92455638248780014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0.92455638248780014</v>
      </c>
    </row>
    <row r="2944" spans="1:31" x14ac:dyDescent="0.25">
      <c r="A2944">
        <v>2137954</v>
      </c>
      <c r="B2944">
        <v>1</v>
      </c>
      <c r="C2944" t="s">
        <v>81</v>
      </c>
      <c r="D2944" t="s">
        <v>120</v>
      </c>
      <c r="E2944" t="s">
        <v>140</v>
      </c>
      <c r="F2944" t="s">
        <v>8710</v>
      </c>
      <c r="G2944" t="s">
        <v>235</v>
      </c>
      <c r="H2944" t="s">
        <v>143</v>
      </c>
      <c r="I2944" t="s">
        <v>135</v>
      </c>
      <c r="J2944" t="s">
        <v>136</v>
      </c>
      <c r="K2944" t="s">
        <v>236</v>
      </c>
      <c r="L2944" t="s">
        <v>8711</v>
      </c>
      <c r="M2944" t="s">
        <v>8712</v>
      </c>
      <c r="N2944">
        <v>0.580555555</v>
      </c>
      <c r="O2944">
        <v>0</v>
      </c>
      <c r="P2944">
        <v>3232</v>
      </c>
      <c r="Q2944">
        <v>166</v>
      </c>
      <c r="R2944">
        <v>128</v>
      </c>
      <c r="S2944">
        <v>21</v>
      </c>
      <c r="T2944">
        <v>271</v>
      </c>
      <c r="U2944">
        <v>5</v>
      </c>
      <c r="V2944">
        <v>0</v>
      </c>
      <c r="W2944">
        <v>0</v>
      </c>
      <c r="X2944">
        <v>367.72958296278813</v>
      </c>
      <c r="Y2944">
        <v>50.173029210520646</v>
      </c>
      <c r="Z2944">
        <v>27.958084956733558</v>
      </c>
      <c r="AA2944">
        <v>123.35715656496008</v>
      </c>
      <c r="AB2944">
        <v>53.544737278982886</v>
      </c>
      <c r="AC2944">
        <v>998.62070992540089</v>
      </c>
      <c r="AD2944">
        <v>0</v>
      </c>
      <c r="AE2944">
        <v>1621.3833008993861</v>
      </c>
    </row>
    <row r="2945" spans="1:31" x14ac:dyDescent="0.25">
      <c r="A2945">
        <v>2137931</v>
      </c>
      <c r="B2945">
        <v>1</v>
      </c>
      <c r="C2945" t="s">
        <v>80</v>
      </c>
      <c r="D2945" t="s">
        <v>107</v>
      </c>
      <c r="E2945" t="s">
        <v>131</v>
      </c>
      <c r="F2945" t="s">
        <v>8713</v>
      </c>
      <c r="G2945" t="s">
        <v>171</v>
      </c>
      <c r="H2945" t="s">
        <v>134</v>
      </c>
      <c r="I2945" t="s">
        <v>135</v>
      </c>
      <c r="J2945" t="s">
        <v>136</v>
      </c>
      <c r="K2945" t="s">
        <v>137</v>
      </c>
      <c r="L2945" t="s">
        <v>8714</v>
      </c>
      <c r="M2945" t="s">
        <v>8715</v>
      </c>
      <c r="N2945">
        <v>3.429166666</v>
      </c>
      <c r="O2945">
        <v>0</v>
      </c>
      <c r="P2945">
        <v>1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0.57643353066549996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0.57643353066549996</v>
      </c>
    </row>
    <row r="2946" spans="1:31" x14ac:dyDescent="0.25">
      <c r="A2946">
        <v>2138117</v>
      </c>
      <c r="B2946">
        <v>1</v>
      </c>
      <c r="C2946" t="s">
        <v>80</v>
      </c>
      <c r="D2946" t="s">
        <v>97</v>
      </c>
      <c r="E2946" t="s">
        <v>161</v>
      </c>
      <c r="F2946" t="s">
        <v>8716</v>
      </c>
      <c r="G2946" t="s">
        <v>384</v>
      </c>
      <c r="H2946" t="s">
        <v>134</v>
      </c>
      <c r="I2946" t="s">
        <v>135</v>
      </c>
      <c r="J2946" t="s">
        <v>136</v>
      </c>
      <c r="K2946" t="s">
        <v>137</v>
      </c>
      <c r="L2946" t="s">
        <v>8717</v>
      </c>
      <c r="M2946" t="s">
        <v>8718</v>
      </c>
      <c r="N2946">
        <v>0.69027777700000004</v>
      </c>
      <c r="O2946">
        <v>0</v>
      </c>
      <c r="P2946">
        <v>53</v>
      </c>
      <c r="Q2946">
        <v>0</v>
      </c>
      <c r="R2946">
        <v>57</v>
      </c>
      <c r="S2946">
        <v>0</v>
      </c>
      <c r="T2946">
        <v>18</v>
      </c>
      <c r="U2946">
        <v>0</v>
      </c>
      <c r="V2946">
        <v>0</v>
      </c>
      <c r="W2946">
        <v>0</v>
      </c>
      <c r="X2946">
        <v>26.946728973550982</v>
      </c>
      <c r="Y2946">
        <v>0</v>
      </c>
      <c r="Z2946">
        <v>17.790279857700266</v>
      </c>
      <c r="AA2946">
        <v>0</v>
      </c>
      <c r="AB2946">
        <v>6.1473022799230517</v>
      </c>
      <c r="AC2946">
        <v>0</v>
      </c>
      <c r="AD2946">
        <v>0</v>
      </c>
      <c r="AE2946">
        <v>50.884311111174299</v>
      </c>
    </row>
    <row r="2947" spans="1:31" x14ac:dyDescent="0.25">
      <c r="A2947">
        <v>2137888</v>
      </c>
      <c r="B2947">
        <v>1</v>
      </c>
      <c r="C2947" t="s">
        <v>81</v>
      </c>
      <c r="D2947" t="s">
        <v>112</v>
      </c>
      <c r="E2947" t="s">
        <v>140</v>
      </c>
      <c r="F2947" t="s">
        <v>1274</v>
      </c>
      <c r="G2947" t="s">
        <v>142</v>
      </c>
      <c r="H2947" t="s">
        <v>143</v>
      </c>
      <c r="I2947" t="s">
        <v>135</v>
      </c>
      <c r="J2947" t="s">
        <v>136</v>
      </c>
      <c r="K2947" t="s">
        <v>137</v>
      </c>
      <c r="L2947" t="s">
        <v>8719</v>
      </c>
      <c r="M2947" t="s">
        <v>8720</v>
      </c>
      <c r="N2947">
        <v>9.4722221999999995E-2</v>
      </c>
      <c r="O2947">
        <v>0</v>
      </c>
      <c r="P2947">
        <v>828</v>
      </c>
      <c r="Q2947">
        <v>2</v>
      </c>
      <c r="R2947">
        <v>57</v>
      </c>
      <c r="S2947">
        <v>4</v>
      </c>
      <c r="T2947">
        <v>28</v>
      </c>
      <c r="U2947">
        <v>0</v>
      </c>
      <c r="V2947">
        <v>0</v>
      </c>
      <c r="W2947">
        <v>0</v>
      </c>
      <c r="X2947">
        <v>6.6933711315512294</v>
      </c>
      <c r="Y2947">
        <v>0.79787192385119998</v>
      </c>
      <c r="Z2947">
        <v>0.29780978465699998</v>
      </c>
      <c r="AA2947">
        <v>0.63995094837199173</v>
      </c>
      <c r="AB2947">
        <v>0.59568826393734176</v>
      </c>
      <c r="AC2947">
        <v>0</v>
      </c>
      <c r="AD2947">
        <v>0</v>
      </c>
      <c r="AE2947">
        <v>9.0246920523687635</v>
      </c>
    </row>
    <row r="2948" spans="1:31" x14ac:dyDescent="0.25">
      <c r="A2948">
        <v>2138017</v>
      </c>
      <c r="B2948">
        <v>1</v>
      </c>
      <c r="C2948" t="s">
        <v>80</v>
      </c>
      <c r="D2948" t="s">
        <v>95</v>
      </c>
      <c r="E2948" t="s">
        <v>224</v>
      </c>
      <c r="F2948" t="s">
        <v>8721</v>
      </c>
      <c r="G2948" t="s">
        <v>142</v>
      </c>
      <c r="H2948" t="s">
        <v>143</v>
      </c>
      <c r="I2948" t="s">
        <v>135</v>
      </c>
      <c r="J2948" t="s">
        <v>136</v>
      </c>
      <c r="K2948" t="s">
        <v>137</v>
      </c>
      <c r="L2948" t="s">
        <v>8722</v>
      </c>
      <c r="M2948" t="s">
        <v>8723</v>
      </c>
      <c r="N2948">
        <v>0.12222222200000001</v>
      </c>
      <c r="O2948">
        <v>0</v>
      </c>
      <c r="P2948">
        <v>698</v>
      </c>
      <c r="Q2948">
        <v>3</v>
      </c>
      <c r="R2948">
        <v>11</v>
      </c>
      <c r="S2948">
        <v>8</v>
      </c>
      <c r="T2948">
        <v>32</v>
      </c>
      <c r="U2948">
        <v>2</v>
      </c>
      <c r="V2948">
        <v>0</v>
      </c>
      <c r="W2948">
        <v>0</v>
      </c>
      <c r="X2948">
        <v>17.441199676207987</v>
      </c>
      <c r="Y2948">
        <v>3.576618301905</v>
      </c>
      <c r="Z2948">
        <v>0.21518927135199997</v>
      </c>
      <c r="AA2948">
        <v>18.446729653329999</v>
      </c>
      <c r="AB2948">
        <v>1.5522611924673331</v>
      </c>
      <c r="AC2948">
        <v>6.1004309003000001</v>
      </c>
      <c r="AD2948">
        <v>0</v>
      </c>
      <c r="AE2948">
        <v>47.332428995562317</v>
      </c>
    </row>
    <row r="2949" spans="1:31" x14ac:dyDescent="0.25">
      <c r="A2949">
        <v>2138080</v>
      </c>
      <c r="B2949">
        <v>1</v>
      </c>
      <c r="C2949" t="s">
        <v>81</v>
      </c>
      <c r="D2949" t="s">
        <v>127</v>
      </c>
      <c r="E2949" t="s">
        <v>206</v>
      </c>
      <c r="F2949" t="s">
        <v>8724</v>
      </c>
      <c r="G2949" t="s">
        <v>187</v>
      </c>
      <c r="H2949" t="s">
        <v>134</v>
      </c>
      <c r="I2949" t="s">
        <v>135</v>
      </c>
      <c r="J2949" t="s">
        <v>136</v>
      </c>
      <c r="K2949" t="s">
        <v>137</v>
      </c>
      <c r="L2949" t="s">
        <v>8725</v>
      </c>
      <c r="M2949" t="s">
        <v>8726</v>
      </c>
      <c r="N2949">
        <v>3.3163888880000001</v>
      </c>
      <c r="O2949">
        <v>0</v>
      </c>
      <c r="P2949">
        <v>57</v>
      </c>
      <c r="Q2949">
        <v>0</v>
      </c>
      <c r="R2949">
        <v>0</v>
      </c>
      <c r="S2949">
        <v>0</v>
      </c>
      <c r="T2949">
        <v>2</v>
      </c>
      <c r="U2949">
        <v>0</v>
      </c>
      <c r="V2949">
        <v>0</v>
      </c>
      <c r="W2949">
        <v>0</v>
      </c>
      <c r="X2949">
        <v>39.738130636910768</v>
      </c>
      <c r="Y2949">
        <v>0</v>
      </c>
      <c r="Z2949">
        <v>0</v>
      </c>
      <c r="AA2949">
        <v>0</v>
      </c>
      <c r="AB2949">
        <v>0.28437626714705</v>
      </c>
      <c r="AC2949">
        <v>0</v>
      </c>
      <c r="AD2949">
        <v>0</v>
      </c>
      <c r="AE2949">
        <v>40.022506904057821</v>
      </c>
    </row>
    <row r="2950" spans="1:31" x14ac:dyDescent="0.25">
      <c r="A2950">
        <v>2137831</v>
      </c>
      <c r="B2950">
        <v>1</v>
      </c>
      <c r="C2950" t="s">
        <v>80</v>
      </c>
      <c r="D2950" t="s">
        <v>100</v>
      </c>
      <c r="E2950" t="s">
        <v>140</v>
      </c>
      <c r="F2950" t="s">
        <v>8727</v>
      </c>
      <c r="G2950" t="s">
        <v>142</v>
      </c>
      <c r="H2950" t="s">
        <v>143</v>
      </c>
      <c r="I2950" t="s">
        <v>135</v>
      </c>
      <c r="J2950" t="s">
        <v>136</v>
      </c>
      <c r="K2950" t="s">
        <v>137</v>
      </c>
      <c r="L2950" t="s">
        <v>8728</v>
      </c>
      <c r="M2950" t="s">
        <v>8729</v>
      </c>
      <c r="N2950">
        <v>0.47749999999999998</v>
      </c>
      <c r="O2950">
        <v>6</v>
      </c>
      <c r="P2950">
        <v>473</v>
      </c>
      <c r="Q2950">
        <v>28</v>
      </c>
      <c r="R2950">
        <v>100</v>
      </c>
      <c r="S2950">
        <v>19</v>
      </c>
      <c r="T2950">
        <v>814</v>
      </c>
      <c r="U2950">
        <v>22</v>
      </c>
      <c r="V2950">
        <v>162</v>
      </c>
      <c r="W2950">
        <v>2.9503110022897503</v>
      </c>
      <c r="X2950">
        <v>71.598668929911327</v>
      </c>
      <c r="Y2950">
        <v>41.600850344955752</v>
      </c>
      <c r="Z2950">
        <v>28.177498974612451</v>
      </c>
      <c r="AA2950">
        <v>61.251183727613771</v>
      </c>
      <c r="AB2950">
        <v>514.75104814751637</v>
      </c>
      <c r="AC2950">
        <v>170.72589704251274</v>
      </c>
      <c r="AD2950">
        <v>450.31504898587269</v>
      </c>
      <c r="AE2950">
        <v>1341.3705071552849</v>
      </c>
    </row>
    <row r="2951" spans="1:31" x14ac:dyDescent="0.25">
      <c r="A2951">
        <v>2137874</v>
      </c>
      <c r="B2951">
        <v>1</v>
      </c>
      <c r="C2951" t="s">
        <v>81</v>
      </c>
      <c r="D2951" t="s">
        <v>127</v>
      </c>
      <c r="E2951" t="s">
        <v>196</v>
      </c>
      <c r="F2951" t="s">
        <v>8730</v>
      </c>
      <c r="G2951" t="s">
        <v>142</v>
      </c>
      <c r="H2951" t="s">
        <v>143</v>
      </c>
      <c r="I2951" t="s">
        <v>135</v>
      </c>
      <c r="J2951" t="s">
        <v>136</v>
      </c>
      <c r="K2951" t="s">
        <v>137</v>
      </c>
      <c r="L2951" t="s">
        <v>8731</v>
      </c>
      <c r="M2951" t="s">
        <v>8732</v>
      </c>
      <c r="N2951">
        <v>7.1911111109999997</v>
      </c>
      <c r="O2951">
        <v>0</v>
      </c>
      <c r="P2951">
        <v>1</v>
      </c>
      <c r="Q2951">
        <v>84</v>
      </c>
      <c r="R2951">
        <v>67</v>
      </c>
      <c r="S2951">
        <v>2</v>
      </c>
      <c r="T2951">
        <v>0</v>
      </c>
      <c r="U2951">
        <v>0</v>
      </c>
      <c r="V2951">
        <v>0</v>
      </c>
      <c r="W2951">
        <v>0</v>
      </c>
      <c r="X2951">
        <v>0.68915240425650004</v>
      </c>
      <c r="Y2951">
        <v>158.75957621715503</v>
      </c>
      <c r="Z2951">
        <v>202.13513152561291</v>
      </c>
      <c r="AA2951">
        <v>8.1567587469207581</v>
      </c>
      <c r="AB2951">
        <v>0</v>
      </c>
      <c r="AC2951">
        <v>0</v>
      </c>
      <c r="AD2951">
        <v>0</v>
      </c>
      <c r="AE2951">
        <v>369.74061889394522</v>
      </c>
    </row>
    <row r="2952" spans="1:31" x14ac:dyDescent="0.25">
      <c r="A2952">
        <v>2137894</v>
      </c>
      <c r="B2952">
        <v>1</v>
      </c>
      <c r="C2952" t="s">
        <v>80</v>
      </c>
      <c r="D2952" t="s">
        <v>83</v>
      </c>
      <c r="E2952" t="s">
        <v>146</v>
      </c>
      <c r="F2952" t="s">
        <v>8733</v>
      </c>
      <c r="G2952" t="s">
        <v>538</v>
      </c>
      <c r="H2952" t="s">
        <v>143</v>
      </c>
      <c r="I2952" t="s">
        <v>135</v>
      </c>
      <c r="J2952" t="s">
        <v>136</v>
      </c>
      <c r="K2952" t="s">
        <v>236</v>
      </c>
      <c r="L2952" t="s">
        <v>8734</v>
      </c>
      <c r="M2952" t="s">
        <v>8735</v>
      </c>
      <c r="N2952">
        <v>4.0047222219999998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20</v>
      </c>
      <c r="U2952">
        <v>3</v>
      </c>
      <c r="V2952">
        <v>3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71.926308207556062</v>
      </c>
      <c r="AC2952">
        <v>102.21999650449192</v>
      </c>
      <c r="AD2952">
        <v>54.486431045971763</v>
      </c>
      <c r="AE2952">
        <v>228.63273575801975</v>
      </c>
    </row>
    <row r="2953" spans="1:31" x14ac:dyDescent="0.25">
      <c r="A2953">
        <v>2137848</v>
      </c>
      <c r="B2953">
        <v>1</v>
      </c>
      <c r="C2953" t="s">
        <v>80</v>
      </c>
      <c r="D2953" t="s">
        <v>95</v>
      </c>
      <c r="E2953" t="s">
        <v>146</v>
      </c>
      <c r="F2953" t="s">
        <v>8736</v>
      </c>
      <c r="G2953" t="s">
        <v>142</v>
      </c>
      <c r="H2953" t="s">
        <v>143</v>
      </c>
      <c r="I2953" t="s">
        <v>135</v>
      </c>
      <c r="J2953" t="s">
        <v>136</v>
      </c>
      <c r="K2953" t="s">
        <v>137</v>
      </c>
      <c r="L2953" t="s">
        <v>8737</v>
      </c>
      <c r="M2953" t="s">
        <v>8738</v>
      </c>
      <c r="N2953">
        <v>0.56277777699999998</v>
      </c>
      <c r="O2953">
        <v>0</v>
      </c>
      <c r="P2953">
        <v>146</v>
      </c>
      <c r="Q2953">
        <v>0</v>
      </c>
      <c r="R2953">
        <v>1</v>
      </c>
      <c r="S2953">
        <v>4</v>
      </c>
      <c r="T2953">
        <v>12</v>
      </c>
      <c r="U2953">
        <v>0</v>
      </c>
      <c r="V2953">
        <v>0</v>
      </c>
      <c r="W2953">
        <v>0</v>
      </c>
      <c r="X2953">
        <v>11.591508650077232</v>
      </c>
      <c r="Y2953">
        <v>0</v>
      </c>
      <c r="Z2953">
        <v>2.5221893156616663E-2</v>
      </c>
      <c r="AA2953">
        <v>3.9160561028886836</v>
      </c>
      <c r="AB2953">
        <v>3.1383819444598</v>
      </c>
      <c r="AC2953">
        <v>0</v>
      </c>
      <c r="AD2953">
        <v>0</v>
      </c>
      <c r="AE2953">
        <v>18.671168590582333</v>
      </c>
    </row>
    <row r="2954" spans="1:31" x14ac:dyDescent="0.25">
      <c r="A2954">
        <v>2138057</v>
      </c>
      <c r="B2954">
        <v>1</v>
      </c>
      <c r="C2954" t="s">
        <v>80</v>
      </c>
      <c r="D2954" t="s">
        <v>107</v>
      </c>
      <c r="E2954" t="s">
        <v>131</v>
      </c>
      <c r="F2954" t="s">
        <v>8739</v>
      </c>
      <c r="G2954" t="s">
        <v>133</v>
      </c>
      <c r="H2954" t="s">
        <v>134</v>
      </c>
      <c r="I2954" t="s">
        <v>135</v>
      </c>
      <c r="J2954" t="s">
        <v>136</v>
      </c>
      <c r="K2954" t="s">
        <v>137</v>
      </c>
      <c r="L2954" t="s">
        <v>8740</v>
      </c>
      <c r="M2954" t="s">
        <v>8741</v>
      </c>
      <c r="N2954">
        <v>1.9908333330000001</v>
      </c>
      <c r="O2954">
        <v>0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9.1687670482000008E-3</v>
      </c>
      <c r="AA2954">
        <v>0</v>
      </c>
      <c r="AB2954">
        <v>0</v>
      </c>
      <c r="AC2954">
        <v>0</v>
      </c>
      <c r="AD2954">
        <v>0</v>
      </c>
      <c r="AE2954">
        <v>9.1687670482000008E-3</v>
      </c>
    </row>
    <row r="2955" spans="1:31" x14ac:dyDescent="0.25">
      <c r="A2955">
        <v>2138034</v>
      </c>
      <c r="B2955">
        <v>1</v>
      </c>
      <c r="C2955" t="s">
        <v>80</v>
      </c>
      <c r="D2955" t="s">
        <v>103</v>
      </c>
      <c r="E2955" t="s">
        <v>161</v>
      </c>
      <c r="F2955" t="s">
        <v>8742</v>
      </c>
      <c r="G2955" t="s">
        <v>215</v>
      </c>
      <c r="H2955" t="s">
        <v>134</v>
      </c>
      <c r="I2955" t="s">
        <v>135</v>
      </c>
      <c r="J2955" t="s">
        <v>136</v>
      </c>
      <c r="K2955" t="s">
        <v>137</v>
      </c>
      <c r="L2955" t="s">
        <v>8743</v>
      </c>
      <c r="M2955" t="s">
        <v>8744</v>
      </c>
      <c r="N2955">
        <v>1.430555555</v>
      </c>
      <c r="O2955">
        <v>0</v>
      </c>
      <c r="P2955">
        <v>9</v>
      </c>
      <c r="Q2955">
        <v>0</v>
      </c>
      <c r="R2955">
        <v>14</v>
      </c>
      <c r="S2955">
        <v>0</v>
      </c>
      <c r="T2955">
        <v>13</v>
      </c>
      <c r="U2955">
        <v>0</v>
      </c>
      <c r="V2955">
        <v>0</v>
      </c>
      <c r="W2955">
        <v>0</v>
      </c>
      <c r="X2955">
        <v>3.5914903394015005</v>
      </c>
      <c r="Y2955">
        <v>0</v>
      </c>
      <c r="Z2955">
        <v>16.130771349246139</v>
      </c>
      <c r="AA2955">
        <v>0</v>
      </c>
      <c r="AB2955">
        <v>51.11231114451013</v>
      </c>
      <c r="AC2955">
        <v>0</v>
      </c>
      <c r="AD2955">
        <v>0</v>
      </c>
      <c r="AE2955">
        <v>70.834572833157765</v>
      </c>
    </row>
    <row r="2956" spans="1:31" x14ac:dyDescent="0.25">
      <c r="A2956">
        <v>2138040</v>
      </c>
      <c r="B2956">
        <v>1</v>
      </c>
      <c r="C2956" t="s">
        <v>80</v>
      </c>
      <c r="D2956" t="s">
        <v>90</v>
      </c>
      <c r="E2956" t="s">
        <v>131</v>
      </c>
      <c r="F2956" t="s">
        <v>8745</v>
      </c>
      <c r="G2956" t="s">
        <v>152</v>
      </c>
      <c r="H2956" t="s">
        <v>134</v>
      </c>
      <c r="I2956" t="s">
        <v>135</v>
      </c>
      <c r="J2956" t="s">
        <v>136</v>
      </c>
      <c r="K2956" t="s">
        <v>137</v>
      </c>
      <c r="L2956" t="s">
        <v>8746</v>
      </c>
      <c r="M2956" t="s">
        <v>8747</v>
      </c>
      <c r="N2956">
        <v>2.4369444439999999</v>
      </c>
      <c r="O2956">
        <v>0</v>
      </c>
      <c r="P2956">
        <v>3</v>
      </c>
      <c r="Q2956">
        <v>0</v>
      </c>
      <c r="R2956">
        <v>0</v>
      </c>
      <c r="S2956">
        <v>0</v>
      </c>
      <c r="T2956">
        <v>1</v>
      </c>
      <c r="U2956">
        <v>0</v>
      </c>
      <c r="V2956">
        <v>0</v>
      </c>
      <c r="W2956">
        <v>0</v>
      </c>
      <c r="X2956">
        <v>1.9821860587462501</v>
      </c>
      <c r="Y2956">
        <v>0</v>
      </c>
      <c r="Z2956">
        <v>0</v>
      </c>
      <c r="AA2956">
        <v>0</v>
      </c>
      <c r="AB2956">
        <v>0.12208471025725001</v>
      </c>
      <c r="AC2956">
        <v>0</v>
      </c>
      <c r="AD2956">
        <v>0</v>
      </c>
      <c r="AE2956">
        <v>2.1042707690035001</v>
      </c>
    </row>
    <row r="2957" spans="1:31" x14ac:dyDescent="0.25">
      <c r="A2957">
        <v>2138097</v>
      </c>
      <c r="B2957">
        <v>1</v>
      </c>
      <c r="C2957" t="s">
        <v>80</v>
      </c>
      <c r="D2957" t="s">
        <v>82</v>
      </c>
      <c r="E2957" t="s">
        <v>131</v>
      </c>
      <c r="F2957" t="s">
        <v>8748</v>
      </c>
      <c r="G2957" t="s">
        <v>133</v>
      </c>
      <c r="H2957" t="s">
        <v>134</v>
      </c>
      <c r="I2957" t="s">
        <v>135</v>
      </c>
      <c r="J2957" t="s">
        <v>136</v>
      </c>
      <c r="K2957" t="s">
        <v>137</v>
      </c>
      <c r="L2957" t="s">
        <v>8749</v>
      </c>
      <c r="M2957" t="s">
        <v>8750</v>
      </c>
      <c r="N2957">
        <v>24.67</v>
      </c>
      <c r="O2957">
        <v>0</v>
      </c>
      <c r="P2957">
        <v>5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18.577718047245472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18.577718047245472</v>
      </c>
    </row>
    <row r="2958" spans="1:31" x14ac:dyDescent="0.25">
      <c r="A2958">
        <v>2137977</v>
      </c>
      <c r="B2958">
        <v>1</v>
      </c>
      <c r="C2958" t="s">
        <v>80</v>
      </c>
      <c r="D2958" t="s">
        <v>97</v>
      </c>
      <c r="E2958" t="s">
        <v>224</v>
      </c>
      <c r="F2958" t="s">
        <v>8751</v>
      </c>
      <c r="G2958" t="s">
        <v>142</v>
      </c>
      <c r="H2958" t="s">
        <v>143</v>
      </c>
      <c r="I2958" t="s">
        <v>135</v>
      </c>
      <c r="J2958" t="s">
        <v>136</v>
      </c>
      <c r="K2958" t="s">
        <v>137</v>
      </c>
      <c r="L2958" t="s">
        <v>8752</v>
      </c>
      <c r="M2958" t="s">
        <v>8144</v>
      </c>
      <c r="N2958">
        <v>7.8436943999999995E-2</v>
      </c>
      <c r="O2958">
        <v>25</v>
      </c>
      <c r="P2958">
        <v>5107</v>
      </c>
      <c r="Q2958">
        <v>1</v>
      </c>
      <c r="R2958">
        <v>113</v>
      </c>
      <c r="S2958">
        <v>10</v>
      </c>
      <c r="T2958">
        <v>453</v>
      </c>
      <c r="U2958">
        <v>0</v>
      </c>
      <c r="V2958">
        <v>0</v>
      </c>
      <c r="W2958">
        <v>32.076303283795703</v>
      </c>
      <c r="X2958">
        <v>147.23794258038896</v>
      </c>
      <c r="Y2958">
        <v>1.3361516180100001E-2</v>
      </c>
      <c r="Z2958">
        <v>5.2382271071722641</v>
      </c>
      <c r="AA2958">
        <v>14.474081087851649</v>
      </c>
      <c r="AB2958">
        <v>33.035214901625082</v>
      </c>
      <c r="AC2958">
        <v>0</v>
      </c>
      <c r="AD2958">
        <v>0</v>
      </c>
      <c r="AE2958">
        <v>232.07513047701377</v>
      </c>
    </row>
    <row r="2959" spans="1:31" x14ac:dyDescent="0.25">
      <c r="A2959">
        <v>2138163</v>
      </c>
      <c r="B2959">
        <v>1</v>
      </c>
      <c r="C2959" t="s">
        <v>80</v>
      </c>
      <c r="D2959" t="s">
        <v>84</v>
      </c>
      <c r="E2959" t="s">
        <v>131</v>
      </c>
      <c r="F2959" t="s">
        <v>8753</v>
      </c>
      <c r="G2959" t="s">
        <v>133</v>
      </c>
      <c r="H2959" t="s">
        <v>134</v>
      </c>
      <c r="I2959" t="s">
        <v>135</v>
      </c>
      <c r="J2959" t="s">
        <v>136</v>
      </c>
      <c r="K2959" t="s">
        <v>137</v>
      </c>
      <c r="L2959" t="s">
        <v>8754</v>
      </c>
      <c r="M2959" t="s">
        <v>8755</v>
      </c>
      <c r="N2959">
        <v>3.7602777770000002</v>
      </c>
      <c r="O2959">
        <v>0</v>
      </c>
      <c r="P2959">
        <v>3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1.8361214501668337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1.8361214501668337</v>
      </c>
    </row>
    <row r="2960" spans="1:31" x14ac:dyDescent="0.25">
      <c r="A2960">
        <v>2138077</v>
      </c>
      <c r="B2960">
        <v>1</v>
      </c>
      <c r="C2960" t="s">
        <v>80</v>
      </c>
      <c r="D2960" t="s">
        <v>85</v>
      </c>
      <c r="E2960" t="s">
        <v>224</v>
      </c>
      <c r="F2960" t="s">
        <v>8756</v>
      </c>
      <c r="G2960" t="s">
        <v>142</v>
      </c>
      <c r="H2960" t="s">
        <v>143</v>
      </c>
      <c r="I2960" t="s">
        <v>135</v>
      </c>
      <c r="J2960" t="s">
        <v>136</v>
      </c>
      <c r="K2960" t="s">
        <v>137</v>
      </c>
      <c r="L2960" t="s">
        <v>8757</v>
      </c>
      <c r="M2960" t="s">
        <v>8758</v>
      </c>
      <c r="N2960">
        <v>0.21222222199999999</v>
      </c>
      <c r="O2960">
        <v>0</v>
      </c>
      <c r="P2960">
        <v>8520</v>
      </c>
      <c r="Q2960">
        <v>0</v>
      </c>
      <c r="R2960">
        <v>0</v>
      </c>
      <c r="S2960">
        <v>7</v>
      </c>
      <c r="T2960">
        <v>547</v>
      </c>
      <c r="U2960">
        <v>1</v>
      </c>
      <c r="V2960">
        <v>3</v>
      </c>
      <c r="W2960">
        <v>0</v>
      </c>
      <c r="X2960">
        <v>567.72520213775692</v>
      </c>
      <c r="Y2960">
        <v>0</v>
      </c>
      <c r="Z2960">
        <v>0</v>
      </c>
      <c r="AA2960">
        <v>32.876053294705464</v>
      </c>
      <c r="AB2960">
        <v>99.329420148009163</v>
      </c>
      <c r="AC2960">
        <v>10.356659370271668</v>
      </c>
      <c r="AD2960">
        <v>1.4968859983116003</v>
      </c>
      <c r="AE2960">
        <v>711.78422094905488</v>
      </c>
    </row>
    <row r="2961" spans="1:31" x14ac:dyDescent="0.25">
      <c r="A2961">
        <v>2137828</v>
      </c>
      <c r="B2961">
        <v>1</v>
      </c>
      <c r="C2961" t="s">
        <v>80</v>
      </c>
      <c r="D2961" t="s">
        <v>88</v>
      </c>
      <c r="E2961" t="s">
        <v>146</v>
      </c>
      <c r="F2961" t="s">
        <v>8759</v>
      </c>
      <c r="G2961" t="s">
        <v>142</v>
      </c>
      <c r="H2961" t="s">
        <v>143</v>
      </c>
      <c r="I2961" t="s">
        <v>135</v>
      </c>
      <c r="J2961" t="s">
        <v>136</v>
      </c>
      <c r="K2961" t="s">
        <v>137</v>
      </c>
      <c r="L2961" t="s">
        <v>8760</v>
      </c>
      <c r="M2961" t="s">
        <v>8761</v>
      </c>
      <c r="N2961">
        <v>0.141666666</v>
      </c>
      <c r="O2961">
        <v>1</v>
      </c>
      <c r="P2961">
        <v>471</v>
      </c>
      <c r="Q2961">
        <v>1</v>
      </c>
      <c r="R2961">
        <v>0</v>
      </c>
      <c r="S2961">
        <v>7</v>
      </c>
      <c r="T2961">
        <v>91</v>
      </c>
      <c r="U2961">
        <v>3</v>
      </c>
      <c r="V2961">
        <v>3</v>
      </c>
      <c r="W2961">
        <v>1.6924530743999999</v>
      </c>
      <c r="X2961">
        <v>28.833345314159018</v>
      </c>
      <c r="Y2961">
        <v>0</v>
      </c>
      <c r="Z2961">
        <v>0</v>
      </c>
      <c r="AA2961">
        <v>8.8076533744229994</v>
      </c>
      <c r="AB2961">
        <v>14.855488889471994</v>
      </c>
      <c r="AC2961">
        <v>9.225080299839501</v>
      </c>
      <c r="AD2961">
        <v>1.3311159487539999</v>
      </c>
      <c r="AE2961">
        <v>64.745136901047516</v>
      </c>
    </row>
    <row r="2962" spans="1:31" x14ac:dyDescent="0.25">
      <c r="A2962">
        <v>2138196</v>
      </c>
      <c r="B2962">
        <v>1</v>
      </c>
      <c r="C2962" t="s">
        <v>80</v>
      </c>
      <c r="D2962" t="s">
        <v>93</v>
      </c>
      <c r="E2962" t="s">
        <v>224</v>
      </c>
      <c r="F2962" t="s">
        <v>8762</v>
      </c>
      <c r="G2962" t="s">
        <v>226</v>
      </c>
      <c r="H2962" t="s">
        <v>227</v>
      </c>
      <c r="I2962" t="s">
        <v>135</v>
      </c>
      <c r="J2962" t="s">
        <v>136</v>
      </c>
      <c r="K2962" t="s">
        <v>236</v>
      </c>
      <c r="L2962" t="s">
        <v>8763</v>
      </c>
      <c r="M2962" t="s">
        <v>8764</v>
      </c>
      <c r="N2962">
        <v>0.196944444</v>
      </c>
      <c r="O2962">
        <v>0</v>
      </c>
      <c r="P2962">
        <v>5416</v>
      </c>
      <c r="Q2962">
        <v>0</v>
      </c>
      <c r="R2962">
        <v>79</v>
      </c>
      <c r="S2962">
        <v>15</v>
      </c>
      <c r="T2962">
        <v>2412</v>
      </c>
      <c r="U2962">
        <v>7</v>
      </c>
      <c r="V2962">
        <v>17</v>
      </c>
      <c r="W2962">
        <v>0</v>
      </c>
      <c r="X2962">
        <v>168.73815059486722</v>
      </c>
      <c r="Y2962">
        <v>0</v>
      </c>
      <c r="Z2962">
        <v>14.263429828027938</v>
      </c>
      <c r="AA2962">
        <v>12.734510417616418</v>
      </c>
      <c r="AB2962">
        <v>172.00864498170571</v>
      </c>
      <c r="AC2962">
        <v>27.037323693115798</v>
      </c>
      <c r="AD2962">
        <v>4.3147639123459509</v>
      </c>
      <c r="AE2962">
        <v>399.09682342767906</v>
      </c>
    </row>
    <row r="2963" spans="1:31" x14ac:dyDescent="0.25">
      <c r="A2963">
        <v>2138197</v>
      </c>
      <c r="B2963">
        <v>1</v>
      </c>
      <c r="C2963" t="s">
        <v>80</v>
      </c>
      <c r="D2963" t="s">
        <v>93</v>
      </c>
      <c r="E2963" t="s">
        <v>224</v>
      </c>
      <c r="F2963" t="s">
        <v>8765</v>
      </c>
      <c r="G2963" t="s">
        <v>226</v>
      </c>
      <c r="H2963" t="s">
        <v>227</v>
      </c>
      <c r="I2963" t="s">
        <v>135</v>
      </c>
      <c r="J2963" t="s">
        <v>136</v>
      </c>
      <c r="K2963" t="s">
        <v>236</v>
      </c>
      <c r="L2963" t="s">
        <v>8766</v>
      </c>
      <c r="M2963" t="s">
        <v>8767</v>
      </c>
      <c r="N2963">
        <v>0.19166666600000001</v>
      </c>
      <c r="O2963">
        <v>0</v>
      </c>
      <c r="P2963">
        <v>4297</v>
      </c>
      <c r="Q2963">
        <v>1</v>
      </c>
      <c r="R2963">
        <v>5</v>
      </c>
      <c r="S2963">
        <v>3</v>
      </c>
      <c r="T2963">
        <v>238</v>
      </c>
      <c r="U2963">
        <v>0</v>
      </c>
      <c r="V2963">
        <v>0</v>
      </c>
      <c r="W2963">
        <v>0</v>
      </c>
      <c r="X2963">
        <v>131.12949274041441</v>
      </c>
      <c r="Y2963">
        <v>1.7180282610450002</v>
      </c>
      <c r="Z2963">
        <v>1.5702506179195002</v>
      </c>
      <c r="AA2963">
        <v>95.77555664640002</v>
      </c>
      <c r="AB2963">
        <v>27.859815533684525</v>
      </c>
      <c r="AC2963">
        <v>0</v>
      </c>
      <c r="AD2963">
        <v>0</v>
      </c>
      <c r="AE2963">
        <v>258.05314379946344</v>
      </c>
    </row>
    <row r="2964" spans="1:31" x14ac:dyDescent="0.25">
      <c r="A2964">
        <v>2138198</v>
      </c>
      <c r="B2964">
        <v>1</v>
      </c>
      <c r="C2964" t="s">
        <v>80</v>
      </c>
      <c r="D2964" t="s">
        <v>93</v>
      </c>
      <c r="E2964" t="s">
        <v>224</v>
      </c>
      <c r="F2964" t="s">
        <v>8768</v>
      </c>
      <c r="G2964" t="s">
        <v>226</v>
      </c>
      <c r="H2964" t="s">
        <v>227</v>
      </c>
      <c r="I2964" t="s">
        <v>135</v>
      </c>
      <c r="J2964" t="s">
        <v>136</v>
      </c>
      <c r="K2964" t="s">
        <v>236</v>
      </c>
      <c r="L2964" t="s">
        <v>8769</v>
      </c>
      <c r="M2964" t="s">
        <v>8770</v>
      </c>
      <c r="N2964">
        <v>0.255</v>
      </c>
      <c r="O2964">
        <v>11</v>
      </c>
      <c r="P2964">
        <v>49144</v>
      </c>
      <c r="Q2964">
        <v>371</v>
      </c>
      <c r="R2964">
        <v>3990</v>
      </c>
      <c r="S2964">
        <v>152</v>
      </c>
      <c r="T2964">
        <v>7719</v>
      </c>
      <c r="U2964">
        <v>29</v>
      </c>
      <c r="V2964">
        <v>13</v>
      </c>
      <c r="W2964">
        <v>7.9521077559262512</v>
      </c>
      <c r="X2964">
        <v>1866.4249571202065</v>
      </c>
      <c r="Y2964">
        <v>265.69409879542519</v>
      </c>
      <c r="Z2964">
        <v>455.61444703496318</v>
      </c>
      <c r="AA2964">
        <v>230.02059762859923</v>
      </c>
      <c r="AB2964">
        <v>783.38322778626593</v>
      </c>
      <c r="AC2964">
        <v>467.31293818496533</v>
      </c>
      <c r="AD2964">
        <v>14.459123751256801</v>
      </c>
      <c r="AE2964">
        <v>4090.861498057609</v>
      </c>
    </row>
    <row r="2965" spans="1:31" x14ac:dyDescent="0.25">
      <c r="A2965">
        <v>2138199</v>
      </c>
      <c r="B2965">
        <v>1</v>
      </c>
      <c r="C2965" t="s">
        <v>80</v>
      </c>
      <c r="D2965" t="s">
        <v>105</v>
      </c>
      <c r="E2965" t="s">
        <v>140</v>
      </c>
      <c r="F2965" t="s">
        <v>8771</v>
      </c>
      <c r="G2965" t="s">
        <v>226</v>
      </c>
      <c r="H2965" t="s">
        <v>143</v>
      </c>
      <c r="I2965" t="s">
        <v>135</v>
      </c>
      <c r="J2965" t="s">
        <v>5</v>
      </c>
      <c r="K2965" t="s">
        <v>236</v>
      </c>
      <c r="L2965" t="s">
        <v>8772</v>
      </c>
      <c r="M2965" t="s">
        <v>8773</v>
      </c>
      <c r="N2965">
        <v>0.17313416600000001</v>
      </c>
      <c r="O2965">
        <v>7</v>
      </c>
      <c r="P2965">
        <v>1936</v>
      </c>
      <c r="Q2965">
        <v>19</v>
      </c>
      <c r="R2965">
        <v>628</v>
      </c>
      <c r="S2965">
        <v>21</v>
      </c>
      <c r="T2965">
        <v>151</v>
      </c>
      <c r="U2965">
        <v>0</v>
      </c>
      <c r="V2965">
        <v>1</v>
      </c>
      <c r="W2965">
        <v>0.21777401504243329</v>
      </c>
      <c r="X2965">
        <v>51.528682562266468</v>
      </c>
      <c r="Y2965">
        <v>2.0547315703651554</v>
      </c>
      <c r="Z2965">
        <v>14.644334294946956</v>
      </c>
      <c r="AA2965">
        <v>185.99115955738682</v>
      </c>
      <c r="AB2965">
        <v>9.9478930334114999</v>
      </c>
      <c r="AC2965">
        <v>0</v>
      </c>
      <c r="AD2965">
        <v>0.22861098665370003</v>
      </c>
      <c r="AE2965">
        <v>264.61318602007299</v>
      </c>
    </row>
    <row r="2966" spans="1:31" x14ac:dyDescent="0.25">
      <c r="A2966">
        <v>2138201</v>
      </c>
      <c r="B2966">
        <v>1</v>
      </c>
      <c r="C2966" t="s">
        <v>80</v>
      </c>
      <c r="D2966" t="s">
        <v>105</v>
      </c>
      <c r="E2966" t="s">
        <v>224</v>
      </c>
      <c r="F2966" t="s">
        <v>2356</v>
      </c>
      <c r="G2966" t="s">
        <v>142</v>
      </c>
      <c r="H2966" t="s">
        <v>143</v>
      </c>
      <c r="I2966" t="s">
        <v>135</v>
      </c>
      <c r="J2966" t="s">
        <v>136</v>
      </c>
      <c r="K2966" t="s">
        <v>137</v>
      </c>
      <c r="L2966" t="s">
        <v>8774</v>
      </c>
      <c r="M2966" t="s">
        <v>8775</v>
      </c>
      <c r="N2966">
        <v>5.8888888E-2</v>
      </c>
      <c r="O2966">
        <v>0</v>
      </c>
      <c r="P2966">
        <v>5355</v>
      </c>
      <c r="Q2966">
        <v>0</v>
      </c>
      <c r="R2966">
        <v>0</v>
      </c>
      <c r="S2966">
        <v>1</v>
      </c>
      <c r="T2966">
        <v>267</v>
      </c>
      <c r="U2966">
        <v>1</v>
      </c>
      <c r="V2966">
        <v>0</v>
      </c>
      <c r="W2966">
        <v>0</v>
      </c>
      <c r="X2966">
        <v>57.039412379731552</v>
      </c>
      <c r="Y2966">
        <v>0</v>
      </c>
      <c r="Z2966">
        <v>0</v>
      </c>
      <c r="AA2966">
        <v>4.47840077234E-2</v>
      </c>
      <c r="AB2966">
        <v>9.7336927617158686</v>
      </c>
      <c r="AC2966">
        <v>0.51358749871319997</v>
      </c>
      <c r="AD2966">
        <v>0</v>
      </c>
      <c r="AE2966">
        <v>67.331476647884031</v>
      </c>
    </row>
    <row r="2967" spans="1:31" x14ac:dyDescent="0.25">
      <c r="A2967">
        <v>2138205</v>
      </c>
      <c r="B2967">
        <v>1</v>
      </c>
      <c r="C2967" t="s">
        <v>81</v>
      </c>
      <c r="D2967" t="s">
        <v>113</v>
      </c>
      <c r="E2967" t="s">
        <v>146</v>
      </c>
      <c r="F2967" t="s">
        <v>8776</v>
      </c>
      <c r="G2967" t="s">
        <v>226</v>
      </c>
      <c r="H2967" t="s">
        <v>143</v>
      </c>
      <c r="I2967" t="s">
        <v>135</v>
      </c>
      <c r="J2967" t="s">
        <v>136</v>
      </c>
      <c r="K2967" t="s">
        <v>236</v>
      </c>
      <c r="L2967" t="s">
        <v>8777</v>
      </c>
      <c r="M2967" t="s">
        <v>8778</v>
      </c>
      <c r="N2967">
        <v>0.30027777700000002</v>
      </c>
      <c r="O2967">
        <v>0</v>
      </c>
      <c r="P2967">
        <v>2371</v>
      </c>
      <c r="Q2967">
        <v>0</v>
      </c>
      <c r="R2967">
        <v>3</v>
      </c>
      <c r="S2967">
        <v>0</v>
      </c>
      <c r="T2967">
        <v>206</v>
      </c>
      <c r="U2967">
        <v>0</v>
      </c>
      <c r="V2967">
        <v>0</v>
      </c>
      <c r="W2967">
        <v>0</v>
      </c>
      <c r="X2967">
        <v>129.8292067270435</v>
      </c>
      <c r="Y2967">
        <v>0</v>
      </c>
      <c r="Z2967">
        <v>1.1098089202499998E-2</v>
      </c>
      <c r="AA2967">
        <v>0</v>
      </c>
      <c r="AB2967">
        <v>21.759029757076224</v>
      </c>
      <c r="AC2967">
        <v>0</v>
      </c>
      <c r="AD2967">
        <v>0</v>
      </c>
      <c r="AE2967">
        <v>151.59933457332224</v>
      </c>
    </row>
    <row r="2968" spans="1:31" x14ac:dyDescent="0.25">
      <c r="A2968">
        <v>2138206</v>
      </c>
      <c r="B2968">
        <v>1</v>
      </c>
      <c r="C2968" t="s">
        <v>80</v>
      </c>
      <c r="D2968" t="s">
        <v>90</v>
      </c>
      <c r="E2968" t="s">
        <v>131</v>
      </c>
      <c r="F2968" t="s">
        <v>8779</v>
      </c>
      <c r="G2968" t="s">
        <v>152</v>
      </c>
      <c r="H2968" t="s">
        <v>134</v>
      </c>
      <c r="I2968" t="s">
        <v>135</v>
      </c>
      <c r="J2968" t="s">
        <v>136</v>
      </c>
      <c r="K2968" t="s">
        <v>137</v>
      </c>
      <c r="L2968" t="s">
        <v>8780</v>
      </c>
      <c r="M2968" t="s">
        <v>8781</v>
      </c>
      <c r="N2968">
        <v>2.9936111109999999</v>
      </c>
      <c r="O2968">
        <v>0</v>
      </c>
      <c r="P2968">
        <v>3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0.97163017154559994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0.97163017154559994</v>
      </c>
    </row>
    <row r="2969" spans="1:31" x14ac:dyDescent="0.25">
      <c r="A2969">
        <v>2138207</v>
      </c>
      <c r="B2969">
        <v>1</v>
      </c>
      <c r="C2969" t="s">
        <v>80</v>
      </c>
      <c r="D2969" t="s">
        <v>105</v>
      </c>
      <c r="E2969" t="s">
        <v>140</v>
      </c>
      <c r="F2969" t="s">
        <v>8782</v>
      </c>
      <c r="G2969" t="s">
        <v>226</v>
      </c>
      <c r="H2969" t="s">
        <v>143</v>
      </c>
      <c r="I2969" t="s">
        <v>148</v>
      </c>
      <c r="J2969" t="s">
        <v>5</v>
      </c>
      <c r="K2969" t="s">
        <v>236</v>
      </c>
      <c r="L2969" t="s">
        <v>8783</v>
      </c>
      <c r="M2969" t="s">
        <v>8784</v>
      </c>
      <c r="N2969">
        <v>1.5423055E-2</v>
      </c>
      <c r="O2969">
        <v>0</v>
      </c>
      <c r="P2969">
        <v>4211</v>
      </c>
      <c r="Q2969">
        <v>0</v>
      </c>
      <c r="R2969">
        <v>1</v>
      </c>
      <c r="S2969">
        <v>1</v>
      </c>
      <c r="T2969">
        <v>260</v>
      </c>
      <c r="U2969">
        <v>0</v>
      </c>
      <c r="V2969">
        <v>2</v>
      </c>
      <c r="W2969">
        <v>0</v>
      </c>
      <c r="X2969">
        <v>10.086853564354486</v>
      </c>
      <c r="Y2969">
        <v>0</v>
      </c>
      <c r="Z2969">
        <v>3.4214997600000004E-4</v>
      </c>
      <c r="AA2969">
        <v>0.13330990989866667</v>
      </c>
      <c r="AB2969">
        <v>1.9465210214275794</v>
      </c>
      <c r="AC2969">
        <v>0</v>
      </c>
      <c r="AD2969">
        <v>4.8761052702600005E-2</v>
      </c>
      <c r="AE2969">
        <v>12.215787698359334</v>
      </c>
    </row>
    <row r="2970" spans="1:31" x14ac:dyDescent="0.25">
      <c r="A2970">
        <v>2138208</v>
      </c>
      <c r="B2970">
        <v>1</v>
      </c>
      <c r="C2970" t="s">
        <v>80</v>
      </c>
      <c r="D2970" t="s">
        <v>108</v>
      </c>
      <c r="E2970" t="s">
        <v>146</v>
      </c>
      <c r="F2970" t="s">
        <v>8785</v>
      </c>
      <c r="G2970" t="s">
        <v>167</v>
      </c>
      <c r="H2970" t="s">
        <v>143</v>
      </c>
      <c r="I2970" t="s">
        <v>135</v>
      </c>
      <c r="J2970" t="s">
        <v>136</v>
      </c>
      <c r="K2970" t="s">
        <v>137</v>
      </c>
      <c r="L2970" t="s">
        <v>8786</v>
      </c>
      <c r="M2970" t="s">
        <v>8787</v>
      </c>
      <c r="N2970">
        <v>1.1941666660000001</v>
      </c>
      <c r="O2970">
        <v>0</v>
      </c>
      <c r="P2970">
        <v>15</v>
      </c>
      <c r="Q2970">
        <v>0</v>
      </c>
      <c r="R2970">
        <v>2</v>
      </c>
      <c r="S2970">
        <v>0</v>
      </c>
      <c r="T2970">
        <v>4</v>
      </c>
      <c r="U2970">
        <v>0</v>
      </c>
      <c r="V2970">
        <v>0</v>
      </c>
      <c r="W2970">
        <v>0</v>
      </c>
      <c r="X2970">
        <v>5.2502771138604656</v>
      </c>
      <c r="Y2970">
        <v>0</v>
      </c>
      <c r="Z2970">
        <v>0.14584649154547502</v>
      </c>
      <c r="AA2970">
        <v>0</v>
      </c>
      <c r="AB2970">
        <v>8.9866421370059584</v>
      </c>
      <c r="AC2970">
        <v>0</v>
      </c>
      <c r="AD2970">
        <v>0</v>
      </c>
      <c r="AE2970">
        <v>14.382765742411898</v>
      </c>
    </row>
    <row r="2971" spans="1:31" x14ac:dyDescent="0.25">
      <c r="A2971">
        <v>2138209</v>
      </c>
      <c r="B2971">
        <v>1</v>
      </c>
      <c r="C2971" t="s">
        <v>80</v>
      </c>
      <c r="D2971" t="s">
        <v>105</v>
      </c>
      <c r="E2971" t="s">
        <v>140</v>
      </c>
      <c r="F2971" t="s">
        <v>8788</v>
      </c>
      <c r="G2971" t="s">
        <v>226</v>
      </c>
      <c r="H2971" t="s">
        <v>143</v>
      </c>
      <c r="I2971" t="s">
        <v>148</v>
      </c>
      <c r="J2971" t="s">
        <v>5</v>
      </c>
      <c r="K2971" t="s">
        <v>236</v>
      </c>
      <c r="L2971" t="s">
        <v>8789</v>
      </c>
      <c r="M2971" t="s">
        <v>8790</v>
      </c>
      <c r="N2971">
        <v>3.3373054999999999E-2</v>
      </c>
      <c r="O2971">
        <v>0</v>
      </c>
      <c r="P2971">
        <v>5470</v>
      </c>
      <c r="Q2971">
        <v>0</v>
      </c>
      <c r="R2971">
        <v>0</v>
      </c>
      <c r="S2971">
        <v>0</v>
      </c>
      <c r="T2971">
        <v>417</v>
      </c>
      <c r="U2971">
        <v>0</v>
      </c>
      <c r="V2971">
        <v>0</v>
      </c>
      <c r="W2971">
        <v>0</v>
      </c>
      <c r="X2971">
        <v>32.41085874680639</v>
      </c>
      <c r="Y2971">
        <v>0</v>
      </c>
      <c r="Z2971">
        <v>0</v>
      </c>
      <c r="AA2971">
        <v>0</v>
      </c>
      <c r="AB2971">
        <v>5.0359527895346101</v>
      </c>
      <c r="AC2971">
        <v>0</v>
      </c>
      <c r="AD2971">
        <v>0</v>
      </c>
      <c r="AE2971">
        <v>37.446811536341002</v>
      </c>
    </row>
    <row r="2972" spans="1:31" x14ac:dyDescent="0.25">
      <c r="A2972">
        <v>2138210</v>
      </c>
      <c r="B2972">
        <v>1</v>
      </c>
      <c r="C2972" t="s">
        <v>80</v>
      </c>
      <c r="D2972" t="s">
        <v>105</v>
      </c>
      <c r="E2972" t="s">
        <v>140</v>
      </c>
      <c r="F2972" t="s">
        <v>8791</v>
      </c>
      <c r="G2972" t="s">
        <v>226</v>
      </c>
      <c r="H2972" t="s">
        <v>143</v>
      </c>
      <c r="I2972" t="s">
        <v>148</v>
      </c>
      <c r="J2972" t="s">
        <v>5</v>
      </c>
      <c r="K2972" t="s">
        <v>236</v>
      </c>
      <c r="L2972" t="s">
        <v>8792</v>
      </c>
      <c r="M2972" t="s">
        <v>8793</v>
      </c>
      <c r="N2972">
        <v>3.05555E-4</v>
      </c>
      <c r="O2972">
        <v>1</v>
      </c>
      <c r="P2972">
        <v>4030</v>
      </c>
      <c r="Q2972">
        <v>0</v>
      </c>
      <c r="R2972">
        <v>27</v>
      </c>
      <c r="S2972">
        <v>6</v>
      </c>
      <c r="T2972">
        <v>473</v>
      </c>
      <c r="U2972">
        <v>3</v>
      </c>
      <c r="V2972">
        <v>0</v>
      </c>
      <c r="W2972">
        <v>4.8373747200333335E-3</v>
      </c>
      <c r="X2972">
        <v>0.40072890906511427</v>
      </c>
      <c r="Y2972">
        <v>0</v>
      </c>
      <c r="Z2972">
        <v>3.4787367634500003E-3</v>
      </c>
      <c r="AA2972">
        <v>2.9839867174466669E-2</v>
      </c>
      <c r="AB2972">
        <v>0.12042238225134981</v>
      </c>
      <c r="AC2972">
        <v>4.4538421805999998E-2</v>
      </c>
      <c r="AD2972">
        <v>0</v>
      </c>
      <c r="AE2972">
        <v>0.60384569178041403</v>
      </c>
    </row>
    <row r="2973" spans="1:31" x14ac:dyDescent="0.25">
      <c r="A2973">
        <v>2138211</v>
      </c>
      <c r="B2973">
        <v>1</v>
      </c>
      <c r="C2973" t="s">
        <v>80</v>
      </c>
      <c r="D2973" t="s">
        <v>105</v>
      </c>
      <c r="E2973" t="s">
        <v>224</v>
      </c>
      <c r="F2973" t="s">
        <v>407</v>
      </c>
      <c r="G2973" t="s">
        <v>226</v>
      </c>
      <c r="H2973" t="s">
        <v>227</v>
      </c>
      <c r="I2973" t="s">
        <v>148</v>
      </c>
      <c r="J2973" t="s">
        <v>136</v>
      </c>
      <c r="K2973" t="s">
        <v>236</v>
      </c>
      <c r="L2973" t="s">
        <v>8794</v>
      </c>
      <c r="M2973" t="s">
        <v>8795</v>
      </c>
      <c r="N2973">
        <v>1.3599999999999999E-2</v>
      </c>
      <c r="O2973">
        <v>1</v>
      </c>
      <c r="P2973">
        <v>4272</v>
      </c>
      <c r="Q2973">
        <v>8</v>
      </c>
      <c r="R2973">
        <v>7</v>
      </c>
      <c r="S2973">
        <v>27</v>
      </c>
      <c r="T2973">
        <v>295</v>
      </c>
      <c r="U2973">
        <v>10</v>
      </c>
      <c r="V2973">
        <v>17</v>
      </c>
      <c r="W2973">
        <v>4.814240738183333E-3</v>
      </c>
      <c r="X2973">
        <v>10.568387924317369</v>
      </c>
      <c r="Y2973">
        <v>0.68434383457439996</v>
      </c>
      <c r="Z2973">
        <v>1.4454305692050001E-2</v>
      </c>
      <c r="AA2973">
        <v>2.7981397215414225</v>
      </c>
      <c r="AB2973">
        <v>2.4860324497674373</v>
      </c>
      <c r="AC2973">
        <v>20.216599954740936</v>
      </c>
      <c r="AD2973">
        <v>1.1300330237090415</v>
      </c>
      <c r="AE2973">
        <v>37.902805455080838</v>
      </c>
    </row>
    <row r="2974" spans="1:31" x14ac:dyDescent="0.25">
      <c r="A2974">
        <v>2138212</v>
      </c>
      <c r="B2974">
        <v>1</v>
      </c>
      <c r="C2974" t="s">
        <v>80</v>
      </c>
      <c r="D2974" t="s">
        <v>105</v>
      </c>
      <c r="E2974" t="s">
        <v>224</v>
      </c>
      <c r="F2974" t="s">
        <v>8796</v>
      </c>
      <c r="G2974" t="s">
        <v>226</v>
      </c>
      <c r="H2974" t="s">
        <v>227</v>
      </c>
      <c r="I2974" t="s">
        <v>148</v>
      </c>
      <c r="J2974" t="s">
        <v>136</v>
      </c>
      <c r="K2974" t="s">
        <v>236</v>
      </c>
      <c r="L2974" t="s">
        <v>8797</v>
      </c>
      <c r="M2974" t="s">
        <v>8798</v>
      </c>
      <c r="N2974">
        <v>1.8680555000000001E-2</v>
      </c>
      <c r="O2974">
        <v>0</v>
      </c>
      <c r="P2974">
        <v>7462</v>
      </c>
      <c r="Q2974">
        <v>0</v>
      </c>
      <c r="R2974">
        <v>1</v>
      </c>
      <c r="S2974">
        <v>0</v>
      </c>
      <c r="T2974">
        <v>441</v>
      </c>
      <c r="U2974">
        <v>0</v>
      </c>
      <c r="V2974">
        <v>0</v>
      </c>
      <c r="W2974">
        <v>0</v>
      </c>
      <c r="X2974">
        <v>32.051414173921586</v>
      </c>
      <c r="Y2974">
        <v>0</v>
      </c>
      <c r="Z2974">
        <v>1.0980837397200001E-2</v>
      </c>
      <c r="AA2974">
        <v>0</v>
      </c>
      <c r="AB2974">
        <v>4.9137919768647942</v>
      </c>
      <c r="AC2974">
        <v>0</v>
      </c>
      <c r="AD2974">
        <v>0</v>
      </c>
      <c r="AE2974">
        <v>36.976186988183578</v>
      </c>
    </row>
    <row r="2975" spans="1:31" x14ac:dyDescent="0.25">
      <c r="A2975">
        <v>2138213</v>
      </c>
      <c r="B2975">
        <v>1</v>
      </c>
      <c r="C2975" t="s">
        <v>80</v>
      </c>
      <c r="D2975" t="s">
        <v>105</v>
      </c>
      <c r="E2975" t="s">
        <v>224</v>
      </c>
      <c r="F2975" t="s">
        <v>7466</v>
      </c>
      <c r="G2975" t="s">
        <v>226</v>
      </c>
      <c r="H2975" t="s">
        <v>227</v>
      </c>
      <c r="I2975" t="s">
        <v>135</v>
      </c>
      <c r="J2975" t="s">
        <v>136</v>
      </c>
      <c r="K2975" t="s">
        <v>236</v>
      </c>
      <c r="L2975" t="s">
        <v>8799</v>
      </c>
      <c r="M2975" t="s">
        <v>8800</v>
      </c>
      <c r="N2975">
        <v>6.6666665999999999E-2</v>
      </c>
      <c r="O2975">
        <v>4</v>
      </c>
      <c r="P2975">
        <v>2435</v>
      </c>
      <c r="Q2975">
        <v>6</v>
      </c>
      <c r="R2975">
        <v>4</v>
      </c>
      <c r="S2975">
        <v>33</v>
      </c>
      <c r="T2975">
        <v>296</v>
      </c>
      <c r="U2975">
        <v>20</v>
      </c>
      <c r="V2975">
        <v>33</v>
      </c>
      <c r="W2975">
        <v>0.6718188437799999</v>
      </c>
      <c r="X2975">
        <v>32.991954725382122</v>
      </c>
      <c r="Y2975">
        <v>0.19194257409066665</v>
      </c>
      <c r="Z2975">
        <v>0.72174514185000005</v>
      </c>
      <c r="AA2975">
        <v>14.675224699079999</v>
      </c>
      <c r="AB2975">
        <v>22.695006426152677</v>
      </c>
      <c r="AC2975">
        <v>71.321890065079998</v>
      </c>
      <c r="AD2975">
        <v>18.168952402974</v>
      </c>
      <c r="AE2975">
        <v>161.43853487838948</v>
      </c>
    </row>
    <row r="2976" spans="1:31" x14ac:dyDescent="0.25">
      <c r="A2976">
        <v>2138215</v>
      </c>
      <c r="B2976">
        <v>1</v>
      </c>
      <c r="C2976" t="s">
        <v>80</v>
      </c>
      <c r="D2976" t="s">
        <v>105</v>
      </c>
      <c r="E2976" t="s">
        <v>140</v>
      </c>
      <c r="F2976" t="s">
        <v>8801</v>
      </c>
      <c r="G2976" t="s">
        <v>226</v>
      </c>
      <c r="H2976" t="s">
        <v>143</v>
      </c>
      <c r="I2976" t="s">
        <v>148</v>
      </c>
      <c r="J2976" t="s">
        <v>5</v>
      </c>
      <c r="K2976" t="s">
        <v>236</v>
      </c>
      <c r="L2976" t="s">
        <v>8802</v>
      </c>
      <c r="M2976" t="s">
        <v>8803</v>
      </c>
      <c r="N2976">
        <v>1.9202777000000001E-2</v>
      </c>
      <c r="O2976">
        <v>0</v>
      </c>
      <c r="P2976">
        <v>946</v>
      </c>
      <c r="Q2976">
        <v>0</v>
      </c>
      <c r="R2976">
        <v>17</v>
      </c>
      <c r="S2976">
        <v>6</v>
      </c>
      <c r="T2976">
        <v>31</v>
      </c>
      <c r="U2976">
        <v>5</v>
      </c>
      <c r="V2976">
        <v>0</v>
      </c>
      <c r="W2976">
        <v>0</v>
      </c>
      <c r="X2976">
        <v>3.1565436619675027</v>
      </c>
      <c r="Y2976">
        <v>0</v>
      </c>
      <c r="Z2976">
        <v>6.3204729378000007E-2</v>
      </c>
      <c r="AA2976">
        <v>2.8053137657305838</v>
      </c>
      <c r="AB2976">
        <v>0.31981395611511115</v>
      </c>
      <c r="AC2976">
        <v>4.8375510002493325</v>
      </c>
      <c r="AD2976">
        <v>0</v>
      </c>
      <c r="AE2976">
        <v>11.18242711344053</v>
      </c>
    </row>
    <row r="2977" spans="1:31" x14ac:dyDescent="0.25">
      <c r="A2977">
        <v>2138216</v>
      </c>
      <c r="B2977">
        <v>1</v>
      </c>
      <c r="C2977" t="s">
        <v>80</v>
      </c>
      <c r="D2977" t="s">
        <v>105</v>
      </c>
      <c r="E2977" t="s">
        <v>140</v>
      </c>
      <c r="F2977" t="s">
        <v>8804</v>
      </c>
      <c r="G2977" t="s">
        <v>226</v>
      </c>
      <c r="H2977" t="s">
        <v>143</v>
      </c>
      <c r="I2977" t="s">
        <v>148</v>
      </c>
      <c r="J2977" t="s">
        <v>5</v>
      </c>
      <c r="K2977" t="s">
        <v>236</v>
      </c>
      <c r="L2977" t="s">
        <v>8805</v>
      </c>
      <c r="M2977" t="s">
        <v>8806</v>
      </c>
      <c r="N2977">
        <v>1.3143333E-2</v>
      </c>
      <c r="O2977">
        <v>1</v>
      </c>
      <c r="P2977">
        <v>10049</v>
      </c>
      <c r="Q2977">
        <v>0</v>
      </c>
      <c r="R2977">
        <v>51</v>
      </c>
      <c r="S2977">
        <v>3</v>
      </c>
      <c r="T2977">
        <v>1849</v>
      </c>
      <c r="U2977">
        <v>2</v>
      </c>
      <c r="V2977">
        <v>4</v>
      </c>
      <c r="W2977">
        <v>1.2358221064000001E-2</v>
      </c>
      <c r="X2977">
        <v>21.385476549161325</v>
      </c>
      <c r="Y2977">
        <v>0</v>
      </c>
      <c r="Z2977">
        <v>0.10768833953640003</v>
      </c>
      <c r="AA2977">
        <v>1.3911982592864003</v>
      </c>
      <c r="AB2977">
        <v>12.22071898933053</v>
      </c>
      <c r="AC2977">
        <v>1.7206727841215999</v>
      </c>
      <c r="AD2977">
        <v>3.1807429119600002E-2</v>
      </c>
      <c r="AE2977">
        <v>36.869920571619858</v>
      </c>
    </row>
    <row r="2978" spans="1:31" x14ac:dyDescent="0.25">
      <c r="A2978">
        <v>2138217</v>
      </c>
      <c r="B2978">
        <v>1</v>
      </c>
      <c r="C2978" t="s">
        <v>80</v>
      </c>
      <c r="D2978" t="s">
        <v>105</v>
      </c>
      <c r="E2978" t="s">
        <v>224</v>
      </c>
      <c r="F2978" t="s">
        <v>3012</v>
      </c>
      <c r="G2978" t="s">
        <v>226</v>
      </c>
      <c r="H2978" t="s">
        <v>227</v>
      </c>
      <c r="I2978" t="s">
        <v>135</v>
      </c>
      <c r="J2978" t="s">
        <v>136</v>
      </c>
      <c r="K2978" t="s">
        <v>236</v>
      </c>
      <c r="L2978" t="s">
        <v>8807</v>
      </c>
      <c r="M2978" t="s">
        <v>8808</v>
      </c>
      <c r="N2978">
        <v>6.6666665999999999E-2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3</v>
      </c>
      <c r="U2978">
        <v>1</v>
      </c>
      <c r="V2978">
        <v>2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1.313934246146</v>
      </c>
      <c r="AC2978">
        <v>0</v>
      </c>
      <c r="AD2978">
        <v>0.17083489362600002</v>
      </c>
      <c r="AE2978">
        <v>1.484769139772</v>
      </c>
    </row>
    <row r="2979" spans="1:31" x14ac:dyDescent="0.25">
      <c r="A2979">
        <v>2138218</v>
      </c>
      <c r="B2979">
        <v>1</v>
      </c>
      <c r="C2979" t="s">
        <v>80</v>
      </c>
      <c r="D2979" t="s">
        <v>105</v>
      </c>
      <c r="E2979" t="s">
        <v>140</v>
      </c>
      <c r="F2979" t="s">
        <v>8809</v>
      </c>
      <c r="G2979" t="s">
        <v>226</v>
      </c>
      <c r="H2979" t="s">
        <v>143</v>
      </c>
      <c r="I2979" t="s">
        <v>148</v>
      </c>
      <c r="J2979" t="s">
        <v>5</v>
      </c>
      <c r="K2979" t="s">
        <v>236</v>
      </c>
      <c r="L2979" t="s">
        <v>8810</v>
      </c>
      <c r="M2979" t="s">
        <v>8811</v>
      </c>
      <c r="N2979">
        <v>1.4999999999999999E-4</v>
      </c>
      <c r="O2979">
        <v>0</v>
      </c>
      <c r="P2979">
        <v>136</v>
      </c>
      <c r="Q2979">
        <v>0</v>
      </c>
      <c r="R2979">
        <v>0</v>
      </c>
      <c r="S2979">
        <v>16</v>
      </c>
      <c r="T2979">
        <v>23</v>
      </c>
      <c r="U2979">
        <v>16</v>
      </c>
      <c r="V2979">
        <v>3</v>
      </c>
      <c r="W2979">
        <v>0</v>
      </c>
      <c r="X2979">
        <v>5.7291207544166705E-3</v>
      </c>
      <c r="Y2979">
        <v>0</v>
      </c>
      <c r="Z2979">
        <v>0</v>
      </c>
      <c r="AA2979">
        <v>1.9355831888033335E-2</v>
      </c>
      <c r="AB2979">
        <v>5.4857402947111117E-3</v>
      </c>
      <c r="AC2979">
        <v>0.16276143500533333</v>
      </c>
      <c r="AD2979">
        <v>7.5690273018333334E-3</v>
      </c>
      <c r="AE2979">
        <v>0.20090115524432778</v>
      </c>
    </row>
    <row r="2980" spans="1:31" x14ac:dyDescent="0.25">
      <c r="A2980">
        <v>2138231</v>
      </c>
      <c r="B2980">
        <v>1</v>
      </c>
      <c r="C2980" t="s">
        <v>80</v>
      </c>
      <c r="D2980" t="s">
        <v>82</v>
      </c>
      <c r="E2980" t="s">
        <v>140</v>
      </c>
      <c r="F2980" t="s">
        <v>8812</v>
      </c>
      <c r="G2980" t="s">
        <v>226</v>
      </c>
      <c r="H2980" t="s">
        <v>143</v>
      </c>
      <c r="I2980" t="s">
        <v>135</v>
      </c>
      <c r="J2980" t="s">
        <v>136</v>
      </c>
      <c r="K2980" t="s">
        <v>236</v>
      </c>
      <c r="L2980" t="s">
        <v>8813</v>
      </c>
      <c r="M2980" t="s">
        <v>8814</v>
      </c>
      <c r="N2980">
        <v>5.2777776999999998E-2</v>
      </c>
      <c r="O2980">
        <v>1</v>
      </c>
      <c r="P2980">
        <v>3348</v>
      </c>
      <c r="Q2980">
        <v>0</v>
      </c>
      <c r="R2980">
        <v>0</v>
      </c>
      <c r="S2980">
        <v>119</v>
      </c>
      <c r="T2980">
        <v>4680</v>
      </c>
      <c r="U2980">
        <v>1</v>
      </c>
      <c r="V2980">
        <v>35</v>
      </c>
      <c r="W2980">
        <v>0</v>
      </c>
      <c r="X2980">
        <v>28.564941529108886</v>
      </c>
      <c r="Y2980">
        <v>0</v>
      </c>
      <c r="Z2980">
        <v>0</v>
      </c>
      <c r="AA2980">
        <v>18.116743114778671</v>
      </c>
      <c r="AB2980">
        <v>86.845743165240663</v>
      </c>
      <c r="AC2980">
        <v>0.22440628224000003</v>
      </c>
      <c r="AD2980">
        <v>4.4213442087060004</v>
      </c>
      <c r="AE2980">
        <v>138.17317830007423</v>
      </c>
    </row>
    <row r="2981" spans="1:31" x14ac:dyDescent="0.25">
      <c r="A2981">
        <v>2138234</v>
      </c>
      <c r="B2981">
        <v>1</v>
      </c>
      <c r="C2981" t="s">
        <v>81</v>
      </c>
      <c r="D2981" t="s">
        <v>123</v>
      </c>
      <c r="E2981" t="s">
        <v>140</v>
      </c>
      <c r="F2981" t="s">
        <v>8815</v>
      </c>
      <c r="G2981" t="s">
        <v>142</v>
      </c>
      <c r="H2981" t="s">
        <v>143</v>
      </c>
      <c r="I2981" t="s">
        <v>135</v>
      </c>
      <c r="J2981" t="s">
        <v>136</v>
      </c>
      <c r="K2981" t="s">
        <v>137</v>
      </c>
      <c r="L2981" t="s">
        <v>8816</v>
      </c>
      <c r="M2981" t="s">
        <v>8817</v>
      </c>
      <c r="N2981">
        <v>1.5649999999999999</v>
      </c>
      <c r="O2981">
        <v>9</v>
      </c>
      <c r="P2981">
        <v>1306</v>
      </c>
      <c r="Q2981">
        <v>32</v>
      </c>
      <c r="R2981">
        <v>87</v>
      </c>
      <c r="S2981">
        <v>15</v>
      </c>
      <c r="T2981">
        <v>114</v>
      </c>
      <c r="U2981">
        <v>3</v>
      </c>
      <c r="V2981">
        <v>0</v>
      </c>
      <c r="W2981">
        <v>3.0255423355546252</v>
      </c>
      <c r="X2981">
        <v>293.34162713342505</v>
      </c>
      <c r="Y2981">
        <v>31.508008345850179</v>
      </c>
      <c r="Z2981">
        <v>30.677910168948952</v>
      </c>
      <c r="AA2981">
        <v>116.29964717784736</v>
      </c>
      <c r="AB2981">
        <v>44.838588283239218</v>
      </c>
      <c r="AC2981">
        <v>28.419517008039296</v>
      </c>
      <c r="AD2981">
        <v>0</v>
      </c>
      <c r="AE2981">
        <v>548.11084045290465</v>
      </c>
    </row>
    <row r="2982" spans="1:31" x14ac:dyDescent="0.25">
      <c r="A2982">
        <v>2138251</v>
      </c>
      <c r="B2982">
        <v>1</v>
      </c>
      <c r="C2982" t="s">
        <v>81</v>
      </c>
      <c r="D2982" t="s">
        <v>113</v>
      </c>
      <c r="E2982" t="s">
        <v>131</v>
      </c>
      <c r="F2982" t="s">
        <v>8818</v>
      </c>
      <c r="G2982" t="s">
        <v>231</v>
      </c>
      <c r="H2982" t="s">
        <v>134</v>
      </c>
      <c r="I2982" t="s">
        <v>135</v>
      </c>
      <c r="J2982" t="s">
        <v>136</v>
      </c>
      <c r="K2982" t="s">
        <v>137</v>
      </c>
      <c r="L2982" t="s">
        <v>8819</v>
      </c>
      <c r="M2982" t="s">
        <v>8820</v>
      </c>
      <c r="N2982">
        <v>2.1258333330000001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1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0.86011411938680005</v>
      </c>
      <c r="AC2982">
        <v>0</v>
      </c>
      <c r="AD2982">
        <v>0</v>
      </c>
      <c r="AE2982">
        <v>0.86011411938680005</v>
      </c>
    </row>
    <row r="2983" spans="1:31" x14ac:dyDescent="0.25">
      <c r="A2983">
        <v>2138252</v>
      </c>
      <c r="B2983">
        <v>1</v>
      </c>
      <c r="C2983" t="s">
        <v>80</v>
      </c>
      <c r="D2983" t="s">
        <v>108</v>
      </c>
      <c r="E2983" t="s">
        <v>146</v>
      </c>
      <c r="F2983" t="s">
        <v>8821</v>
      </c>
      <c r="G2983" t="s">
        <v>167</v>
      </c>
      <c r="H2983" t="s">
        <v>143</v>
      </c>
      <c r="I2983" t="s">
        <v>135</v>
      </c>
      <c r="J2983" t="s">
        <v>136</v>
      </c>
      <c r="K2983" t="s">
        <v>137</v>
      </c>
      <c r="L2983" t="s">
        <v>8822</v>
      </c>
      <c r="M2983" t="s">
        <v>8823</v>
      </c>
      <c r="N2983">
        <v>2.6241666659999998</v>
      </c>
      <c r="O2983">
        <v>0</v>
      </c>
      <c r="P2983">
        <v>14</v>
      </c>
      <c r="Q2983">
        <v>0</v>
      </c>
      <c r="R2983">
        <v>6</v>
      </c>
      <c r="S2983">
        <v>0</v>
      </c>
      <c r="T2983">
        <v>3</v>
      </c>
      <c r="U2983">
        <v>0</v>
      </c>
      <c r="V2983">
        <v>0</v>
      </c>
      <c r="W2983">
        <v>0</v>
      </c>
      <c r="X2983">
        <v>4.2480580523291671</v>
      </c>
      <c r="Y2983">
        <v>0</v>
      </c>
      <c r="Z2983">
        <v>6.4268838494937004</v>
      </c>
      <c r="AA2983">
        <v>0</v>
      </c>
      <c r="AB2983">
        <v>7.1753281676239489</v>
      </c>
      <c r="AC2983">
        <v>0</v>
      </c>
      <c r="AD2983">
        <v>0</v>
      </c>
      <c r="AE2983">
        <v>17.850270069446815</v>
      </c>
    </row>
    <row r="2984" spans="1:31" x14ac:dyDescent="0.25">
      <c r="A2984">
        <v>2138255</v>
      </c>
      <c r="B2984">
        <v>1</v>
      </c>
      <c r="C2984" t="s">
        <v>80</v>
      </c>
      <c r="D2984" t="s">
        <v>82</v>
      </c>
      <c r="E2984" t="s">
        <v>131</v>
      </c>
      <c r="F2984" t="s">
        <v>8824</v>
      </c>
      <c r="G2984" t="s">
        <v>152</v>
      </c>
      <c r="H2984" t="s">
        <v>134</v>
      </c>
      <c r="I2984" t="s">
        <v>135</v>
      </c>
      <c r="J2984" t="s">
        <v>136</v>
      </c>
      <c r="K2984" t="s">
        <v>137</v>
      </c>
      <c r="L2984" t="s">
        <v>8825</v>
      </c>
      <c r="M2984" t="s">
        <v>8826</v>
      </c>
      <c r="N2984">
        <v>2.7669444439999999</v>
      </c>
      <c r="O2984">
        <v>0</v>
      </c>
      <c r="P2984">
        <v>1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2.5284971728111501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2.5284971728111501</v>
      </c>
    </row>
    <row r="2985" spans="1:31" x14ac:dyDescent="0.25">
      <c r="A2985">
        <v>2138258</v>
      </c>
      <c r="B2985">
        <v>1</v>
      </c>
      <c r="C2985" t="s">
        <v>80</v>
      </c>
      <c r="D2985" t="s">
        <v>103</v>
      </c>
      <c r="E2985" t="s">
        <v>196</v>
      </c>
      <c r="F2985" t="s">
        <v>8827</v>
      </c>
      <c r="G2985" t="s">
        <v>142</v>
      </c>
      <c r="H2985" t="s">
        <v>143</v>
      </c>
      <c r="I2985" t="s">
        <v>135</v>
      </c>
      <c r="J2985" t="s">
        <v>136</v>
      </c>
      <c r="K2985" t="s">
        <v>137</v>
      </c>
      <c r="L2985" t="s">
        <v>8828</v>
      </c>
      <c r="M2985" t="s">
        <v>8829</v>
      </c>
      <c r="N2985">
        <v>0.57166666600000005</v>
      </c>
      <c r="O2985">
        <v>0</v>
      </c>
      <c r="P2985">
        <v>1</v>
      </c>
      <c r="Q2985">
        <v>29</v>
      </c>
      <c r="R2985">
        <v>53</v>
      </c>
      <c r="S2985">
        <v>4</v>
      </c>
      <c r="T2985">
        <v>6</v>
      </c>
      <c r="U2985">
        <v>4</v>
      </c>
      <c r="V2985">
        <v>0</v>
      </c>
      <c r="W2985">
        <v>0</v>
      </c>
      <c r="X2985">
        <v>1.21225267548</v>
      </c>
      <c r="Y2985">
        <v>23.969252368611553</v>
      </c>
      <c r="Z2985">
        <v>28.603181528318721</v>
      </c>
      <c r="AA2985">
        <v>108.85475138928319</v>
      </c>
      <c r="AB2985">
        <v>1.7949911060088002</v>
      </c>
      <c r="AC2985">
        <v>925.89878270192094</v>
      </c>
      <c r="AD2985">
        <v>0</v>
      </c>
      <c r="AE2985">
        <v>1090.3332117696232</v>
      </c>
    </row>
    <row r="2986" spans="1:31" x14ac:dyDescent="0.25">
      <c r="A2986">
        <v>2138259</v>
      </c>
      <c r="B2986">
        <v>1</v>
      </c>
      <c r="C2986" t="s">
        <v>80</v>
      </c>
      <c r="D2986" t="s">
        <v>96</v>
      </c>
      <c r="E2986" t="s">
        <v>196</v>
      </c>
      <c r="F2986" t="s">
        <v>8830</v>
      </c>
      <c r="G2986" t="s">
        <v>226</v>
      </c>
      <c r="H2986" t="s">
        <v>143</v>
      </c>
      <c r="I2986" t="s">
        <v>135</v>
      </c>
      <c r="J2986" t="s">
        <v>136</v>
      </c>
      <c r="K2986" t="s">
        <v>137</v>
      </c>
      <c r="L2986" t="s">
        <v>8831</v>
      </c>
      <c r="M2986" t="s">
        <v>8832</v>
      </c>
      <c r="N2986">
        <v>0.67861111100000004</v>
      </c>
      <c r="O2986">
        <v>0</v>
      </c>
      <c r="P2986">
        <v>258</v>
      </c>
      <c r="Q2986">
        <v>11</v>
      </c>
      <c r="R2986">
        <v>21</v>
      </c>
      <c r="S2986">
        <v>7</v>
      </c>
      <c r="T2986">
        <v>28</v>
      </c>
      <c r="U2986">
        <v>3</v>
      </c>
      <c r="V2986">
        <v>0</v>
      </c>
      <c r="W2986">
        <v>0</v>
      </c>
      <c r="X2986">
        <v>57.278370563686153</v>
      </c>
      <c r="Y2986">
        <v>4.0103007526920331</v>
      </c>
      <c r="Z2986">
        <v>6.5929792115200412</v>
      </c>
      <c r="AA2986">
        <v>24.979155443024762</v>
      </c>
      <c r="AB2986">
        <v>17.039945675479711</v>
      </c>
      <c r="AC2986">
        <v>134.4360545401253</v>
      </c>
      <c r="AD2986">
        <v>0</v>
      </c>
      <c r="AE2986">
        <v>244.33680618652801</v>
      </c>
    </row>
    <row r="2987" spans="1:31" x14ac:dyDescent="0.25">
      <c r="A2987">
        <v>2138260</v>
      </c>
      <c r="B2987">
        <v>1</v>
      </c>
      <c r="C2987" t="s">
        <v>81</v>
      </c>
      <c r="D2987" t="s">
        <v>122</v>
      </c>
      <c r="E2987" t="s">
        <v>161</v>
      </c>
      <c r="F2987" t="s">
        <v>7513</v>
      </c>
      <c r="G2987" t="s">
        <v>215</v>
      </c>
      <c r="H2987" t="s">
        <v>134</v>
      </c>
      <c r="I2987" t="s">
        <v>135</v>
      </c>
      <c r="J2987" t="s">
        <v>136</v>
      </c>
      <c r="K2987" t="s">
        <v>137</v>
      </c>
      <c r="L2987" t="s">
        <v>8833</v>
      </c>
      <c r="M2987" t="s">
        <v>8834</v>
      </c>
      <c r="N2987">
        <v>3.556944444</v>
      </c>
      <c r="O2987">
        <v>0</v>
      </c>
      <c r="P2987">
        <v>132</v>
      </c>
      <c r="Q2987">
        <v>0</v>
      </c>
      <c r="R2987">
        <v>0</v>
      </c>
      <c r="S2987">
        <v>0</v>
      </c>
      <c r="T2987">
        <v>14</v>
      </c>
      <c r="U2987">
        <v>0</v>
      </c>
      <c r="V2987">
        <v>0</v>
      </c>
      <c r="W2987">
        <v>0</v>
      </c>
      <c r="X2987">
        <v>63.493759768919631</v>
      </c>
      <c r="Y2987">
        <v>0</v>
      </c>
      <c r="Z2987">
        <v>0</v>
      </c>
      <c r="AA2987">
        <v>0</v>
      </c>
      <c r="AB2987">
        <v>9.1802335147775427</v>
      </c>
      <c r="AC2987">
        <v>0</v>
      </c>
      <c r="AD2987">
        <v>0</v>
      </c>
      <c r="AE2987">
        <v>72.673993283697172</v>
      </c>
    </row>
    <row r="2988" spans="1:31" x14ac:dyDescent="0.25">
      <c r="A2988">
        <v>2138261</v>
      </c>
      <c r="B2988">
        <v>1</v>
      </c>
      <c r="C2988" t="s">
        <v>80</v>
      </c>
      <c r="D2988" t="s">
        <v>100</v>
      </c>
      <c r="E2988" t="s">
        <v>146</v>
      </c>
      <c r="F2988" t="s">
        <v>8835</v>
      </c>
      <c r="G2988" t="s">
        <v>167</v>
      </c>
      <c r="H2988" t="s">
        <v>143</v>
      </c>
      <c r="I2988" t="s">
        <v>135</v>
      </c>
      <c r="J2988" t="s">
        <v>136</v>
      </c>
      <c r="K2988" t="s">
        <v>137</v>
      </c>
      <c r="L2988" t="s">
        <v>8836</v>
      </c>
      <c r="M2988" t="s">
        <v>8837</v>
      </c>
      <c r="N2988">
        <v>1.1133333329999999</v>
      </c>
      <c r="O2988">
        <v>0</v>
      </c>
      <c r="P2988">
        <v>0</v>
      </c>
      <c r="Q2988">
        <v>2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3.0746836583500663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3.0746836583500663</v>
      </c>
    </row>
    <row r="2989" spans="1:31" x14ac:dyDescent="0.25">
      <c r="A2989">
        <v>2138263</v>
      </c>
      <c r="B2989">
        <v>1</v>
      </c>
      <c r="C2989" t="s">
        <v>81</v>
      </c>
      <c r="D2989" t="s">
        <v>122</v>
      </c>
      <c r="E2989" t="s">
        <v>140</v>
      </c>
      <c r="F2989" t="s">
        <v>8838</v>
      </c>
      <c r="G2989" t="s">
        <v>142</v>
      </c>
      <c r="H2989" t="s">
        <v>143</v>
      </c>
      <c r="I2989" t="s">
        <v>135</v>
      </c>
      <c r="J2989" t="s">
        <v>136</v>
      </c>
      <c r="K2989" t="s">
        <v>137</v>
      </c>
      <c r="L2989" t="s">
        <v>8839</v>
      </c>
      <c r="M2989" t="s">
        <v>8840</v>
      </c>
      <c r="N2989">
        <v>0.3175</v>
      </c>
      <c r="O2989">
        <v>1</v>
      </c>
      <c r="P2989">
        <v>5163</v>
      </c>
      <c r="Q2989">
        <v>1</v>
      </c>
      <c r="R2989">
        <v>11</v>
      </c>
      <c r="S2989">
        <v>16</v>
      </c>
      <c r="T2989">
        <v>915</v>
      </c>
      <c r="U2989">
        <v>5</v>
      </c>
      <c r="V2989">
        <v>1</v>
      </c>
      <c r="W2989">
        <v>4.1293976644800008E-2</v>
      </c>
      <c r="X2989">
        <v>347.22162034192093</v>
      </c>
      <c r="Y2989">
        <v>6.9990266223149994E-2</v>
      </c>
      <c r="Z2989">
        <v>7.2669086536980743</v>
      </c>
      <c r="AA2989">
        <v>31.200122611263197</v>
      </c>
      <c r="AB2989">
        <v>161.35002700376816</v>
      </c>
      <c r="AC2989">
        <v>1185.2764987320063</v>
      </c>
      <c r="AD2989">
        <v>1.1018726721360752</v>
      </c>
      <c r="AE2989">
        <v>1733.5283342576606</v>
      </c>
    </row>
    <row r="2990" spans="1:31" x14ac:dyDescent="0.25">
      <c r="A2990">
        <v>2138265</v>
      </c>
      <c r="B2990">
        <v>1</v>
      </c>
      <c r="C2990" t="s">
        <v>80</v>
      </c>
      <c r="D2990" t="s">
        <v>82</v>
      </c>
      <c r="E2990" t="s">
        <v>174</v>
      </c>
      <c r="F2990" t="s">
        <v>8841</v>
      </c>
      <c r="G2990" t="s">
        <v>3795</v>
      </c>
      <c r="H2990" t="s">
        <v>134</v>
      </c>
      <c r="I2990" t="s">
        <v>135</v>
      </c>
      <c r="J2990" t="s">
        <v>136</v>
      </c>
      <c r="K2990" t="s">
        <v>137</v>
      </c>
      <c r="L2990" t="s">
        <v>8842</v>
      </c>
      <c r="M2990" t="s">
        <v>8843</v>
      </c>
      <c r="N2990">
        <v>1.7805555550000001</v>
      </c>
      <c r="O2990">
        <v>0</v>
      </c>
      <c r="P2990">
        <v>63</v>
      </c>
      <c r="Q2990">
        <v>0</v>
      </c>
      <c r="R2990">
        <v>0</v>
      </c>
      <c r="S2990">
        <v>0</v>
      </c>
      <c r="T2990">
        <v>1</v>
      </c>
      <c r="U2990">
        <v>0</v>
      </c>
      <c r="V2990">
        <v>0</v>
      </c>
      <c r="W2990">
        <v>0</v>
      </c>
      <c r="X2990">
        <v>27.661430202111003</v>
      </c>
      <c r="Y2990">
        <v>0</v>
      </c>
      <c r="Z2990">
        <v>0</v>
      </c>
      <c r="AA2990">
        <v>0</v>
      </c>
      <c r="AB2990">
        <v>3.0750327973833334E-2</v>
      </c>
      <c r="AC2990">
        <v>0</v>
      </c>
      <c r="AD2990">
        <v>0</v>
      </c>
      <c r="AE2990">
        <v>27.692180530084837</v>
      </c>
    </row>
    <row r="2991" spans="1:31" x14ac:dyDescent="0.25">
      <c r="A2991">
        <v>2138266</v>
      </c>
      <c r="B2991">
        <v>1</v>
      </c>
      <c r="C2991" t="s">
        <v>80</v>
      </c>
      <c r="D2991" t="s">
        <v>96</v>
      </c>
      <c r="E2991" t="s">
        <v>174</v>
      </c>
      <c r="F2991" t="s">
        <v>8844</v>
      </c>
      <c r="G2991" t="s">
        <v>187</v>
      </c>
      <c r="H2991" t="s">
        <v>134</v>
      </c>
      <c r="I2991" t="s">
        <v>135</v>
      </c>
      <c r="J2991" t="s">
        <v>136</v>
      </c>
      <c r="K2991" t="s">
        <v>137</v>
      </c>
      <c r="L2991" t="s">
        <v>8845</v>
      </c>
      <c r="M2991" t="s">
        <v>8846</v>
      </c>
      <c r="N2991">
        <v>2.2374999999999998</v>
      </c>
      <c r="O2991">
        <v>0</v>
      </c>
      <c r="P2991">
        <v>15</v>
      </c>
      <c r="Q2991">
        <v>0</v>
      </c>
      <c r="R2991">
        <v>0</v>
      </c>
      <c r="S2991">
        <v>0</v>
      </c>
      <c r="T2991">
        <v>1</v>
      </c>
      <c r="U2991">
        <v>0</v>
      </c>
      <c r="V2991">
        <v>0</v>
      </c>
      <c r="W2991">
        <v>0</v>
      </c>
      <c r="X2991">
        <v>17.914871783938498</v>
      </c>
      <c r="Y2991">
        <v>0</v>
      </c>
      <c r="Z2991">
        <v>0</v>
      </c>
      <c r="AA2991">
        <v>0</v>
      </c>
      <c r="AB2991">
        <v>3.4984161408610337</v>
      </c>
      <c r="AC2991">
        <v>0</v>
      </c>
      <c r="AD2991">
        <v>0</v>
      </c>
      <c r="AE2991">
        <v>21.413287924799533</v>
      </c>
    </row>
    <row r="2992" spans="1:31" x14ac:dyDescent="0.25">
      <c r="A2992">
        <v>2138268</v>
      </c>
      <c r="B2992">
        <v>1</v>
      </c>
      <c r="C2992" t="s">
        <v>81</v>
      </c>
      <c r="D2992" t="s">
        <v>122</v>
      </c>
      <c r="E2992" t="s">
        <v>140</v>
      </c>
      <c r="F2992" t="s">
        <v>261</v>
      </c>
      <c r="G2992" t="s">
        <v>142</v>
      </c>
      <c r="H2992" t="s">
        <v>143</v>
      </c>
      <c r="I2992" t="s">
        <v>135</v>
      </c>
      <c r="J2992" t="s">
        <v>136</v>
      </c>
      <c r="K2992" t="s">
        <v>137</v>
      </c>
      <c r="L2992" t="s">
        <v>8847</v>
      </c>
      <c r="M2992" t="s">
        <v>8848</v>
      </c>
      <c r="N2992">
        <v>2.1097222219999998</v>
      </c>
      <c r="O2992">
        <v>5</v>
      </c>
      <c r="P2992">
        <v>3620</v>
      </c>
      <c r="Q2992">
        <v>61</v>
      </c>
      <c r="R2992">
        <v>115</v>
      </c>
      <c r="S2992">
        <v>40</v>
      </c>
      <c r="T2992">
        <v>317</v>
      </c>
      <c r="U2992">
        <v>3</v>
      </c>
      <c r="V2992">
        <v>0</v>
      </c>
      <c r="W2992">
        <v>4.0788527051212498</v>
      </c>
      <c r="X2992">
        <v>1169.2539528148802</v>
      </c>
      <c r="Y2992">
        <v>201.32344531876731</v>
      </c>
      <c r="Z2992">
        <v>30.653898266401214</v>
      </c>
      <c r="AA2992">
        <v>1415.4964918473554</v>
      </c>
      <c r="AB2992">
        <v>318.2763852487289</v>
      </c>
      <c r="AC2992">
        <v>232.69180371284847</v>
      </c>
      <c r="AD2992">
        <v>0</v>
      </c>
      <c r="AE2992">
        <v>3371.7748299141026</v>
      </c>
    </row>
    <row r="2993" spans="1:31" x14ac:dyDescent="0.25">
      <c r="A2993">
        <v>2138270</v>
      </c>
      <c r="B2993">
        <v>1</v>
      </c>
      <c r="C2993" t="s">
        <v>81</v>
      </c>
      <c r="D2993" t="s">
        <v>128</v>
      </c>
      <c r="E2993" t="s">
        <v>146</v>
      </c>
      <c r="F2993" t="s">
        <v>8849</v>
      </c>
      <c r="G2993" t="s">
        <v>142</v>
      </c>
      <c r="H2993" t="s">
        <v>143</v>
      </c>
      <c r="I2993" t="s">
        <v>135</v>
      </c>
      <c r="J2993" t="s">
        <v>136</v>
      </c>
      <c r="K2993" t="s">
        <v>137</v>
      </c>
      <c r="L2993" t="s">
        <v>8850</v>
      </c>
      <c r="M2993" t="s">
        <v>8851</v>
      </c>
      <c r="N2993">
        <v>0.76777777700000005</v>
      </c>
      <c r="O2993">
        <v>0</v>
      </c>
      <c r="P2993">
        <v>2033</v>
      </c>
      <c r="Q2993">
        <v>0</v>
      </c>
      <c r="R2993">
        <v>8</v>
      </c>
      <c r="S2993">
        <v>0</v>
      </c>
      <c r="T2993">
        <v>185</v>
      </c>
      <c r="U2993">
        <v>0</v>
      </c>
      <c r="V2993">
        <v>0</v>
      </c>
      <c r="W2993">
        <v>0</v>
      </c>
      <c r="X2993">
        <v>296.44469929360224</v>
      </c>
      <c r="Y2993">
        <v>0</v>
      </c>
      <c r="Z2993">
        <v>0.79670739679633318</v>
      </c>
      <c r="AA2993">
        <v>0</v>
      </c>
      <c r="AB2993">
        <v>87.77962486210518</v>
      </c>
      <c r="AC2993">
        <v>0</v>
      </c>
      <c r="AD2993">
        <v>0</v>
      </c>
      <c r="AE2993">
        <v>385.0210315525037</v>
      </c>
    </row>
    <row r="2994" spans="1:31" x14ac:dyDescent="0.25">
      <c r="A2994">
        <v>2138278</v>
      </c>
      <c r="B2994">
        <v>1</v>
      </c>
      <c r="C2994" t="s">
        <v>81</v>
      </c>
      <c r="D2994" t="s">
        <v>120</v>
      </c>
      <c r="E2994" t="s">
        <v>161</v>
      </c>
      <c r="F2994" t="s">
        <v>8852</v>
      </c>
      <c r="G2994" t="s">
        <v>538</v>
      </c>
      <c r="H2994" t="s">
        <v>134</v>
      </c>
      <c r="I2994" t="s">
        <v>135</v>
      </c>
      <c r="J2994" t="s">
        <v>136</v>
      </c>
      <c r="K2994" t="s">
        <v>236</v>
      </c>
      <c r="L2994" t="s">
        <v>8853</v>
      </c>
      <c r="M2994" t="s">
        <v>8854</v>
      </c>
      <c r="N2994">
        <v>4.3008333329999999</v>
      </c>
      <c r="O2994">
        <v>0</v>
      </c>
      <c r="P2994">
        <v>59</v>
      </c>
      <c r="Q2994">
        <v>0</v>
      </c>
      <c r="R2994">
        <v>5</v>
      </c>
      <c r="S2994">
        <v>0</v>
      </c>
      <c r="T2994">
        <v>4</v>
      </c>
      <c r="U2994">
        <v>0</v>
      </c>
      <c r="V2994">
        <v>0</v>
      </c>
      <c r="W2994">
        <v>0</v>
      </c>
      <c r="X2994">
        <v>38.674630942105026</v>
      </c>
      <c r="Y2994">
        <v>0</v>
      </c>
      <c r="Z2994">
        <v>2.7364308715806751</v>
      </c>
      <c r="AA2994">
        <v>0</v>
      </c>
      <c r="AB2994">
        <v>5.7514379819570678</v>
      </c>
      <c r="AC2994">
        <v>0</v>
      </c>
      <c r="AD2994">
        <v>0</v>
      </c>
      <c r="AE2994">
        <v>47.162499795642766</v>
      </c>
    </row>
    <row r="2995" spans="1:31" x14ac:dyDescent="0.25">
      <c r="A2995">
        <v>2138279</v>
      </c>
      <c r="B2995">
        <v>1</v>
      </c>
      <c r="C2995" t="s">
        <v>80</v>
      </c>
      <c r="D2995" t="s">
        <v>106</v>
      </c>
      <c r="E2995" t="s">
        <v>131</v>
      </c>
      <c r="F2995" t="s">
        <v>8855</v>
      </c>
      <c r="G2995" t="s">
        <v>231</v>
      </c>
      <c r="H2995" t="s">
        <v>134</v>
      </c>
      <c r="I2995" t="s">
        <v>135</v>
      </c>
      <c r="J2995" t="s">
        <v>136</v>
      </c>
      <c r="K2995" t="s">
        <v>137</v>
      </c>
      <c r="L2995" t="s">
        <v>8856</v>
      </c>
      <c r="M2995" t="s">
        <v>8857</v>
      </c>
      <c r="N2995">
        <v>1.7708333329999999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1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0.95982121671236664</v>
      </c>
      <c r="AC2995">
        <v>0</v>
      </c>
      <c r="AD2995">
        <v>0</v>
      </c>
      <c r="AE2995">
        <v>0.95982121671236664</v>
      </c>
    </row>
    <row r="2996" spans="1:31" x14ac:dyDescent="0.25">
      <c r="A2996">
        <v>2138280</v>
      </c>
      <c r="B2996">
        <v>1</v>
      </c>
      <c r="C2996" t="s">
        <v>80</v>
      </c>
      <c r="D2996" t="s">
        <v>85</v>
      </c>
      <c r="E2996" t="s">
        <v>146</v>
      </c>
      <c r="F2996" t="s">
        <v>8858</v>
      </c>
      <c r="G2996" t="s">
        <v>235</v>
      </c>
      <c r="H2996" t="s">
        <v>143</v>
      </c>
      <c r="I2996" t="s">
        <v>135</v>
      </c>
      <c r="J2996" t="s">
        <v>136</v>
      </c>
      <c r="K2996" t="s">
        <v>236</v>
      </c>
      <c r="L2996" t="s">
        <v>8859</v>
      </c>
      <c r="M2996" t="s">
        <v>8860</v>
      </c>
      <c r="N2996">
        <v>10.386666666</v>
      </c>
      <c r="O2996">
        <v>0</v>
      </c>
      <c r="P2996">
        <v>654</v>
      </c>
      <c r="Q2996">
        <v>0</v>
      </c>
      <c r="R2996">
        <v>0</v>
      </c>
      <c r="S2996">
        <v>0</v>
      </c>
      <c r="T2996">
        <v>53</v>
      </c>
      <c r="U2996">
        <v>0</v>
      </c>
      <c r="V2996">
        <v>0</v>
      </c>
      <c r="W2996">
        <v>0</v>
      </c>
      <c r="X2996">
        <v>1648.344559677683</v>
      </c>
      <c r="Y2996">
        <v>0</v>
      </c>
      <c r="Z2996">
        <v>0</v>
      </c>
      <c r="AA2996">
        <v>0</v>
      </c>
      <c r="AB2996">
        <v>340.99937917757018</v>
      </c>
      <c r="AC2996">
        <v>0</v>
      </c>
      <c r="AD2996">
        <v>0</v>
      </c>
      <c r="AE2996">
        <v>1989.3439388552533</v>
      </c>
    </row>
    <row r="2997" spans="1:31" x14ac:dyDescent="0.25">
      <c r="A2997">
        <v>2138282</v>
      </c>
      <c r="B2997">
        <v>1</v>
      </c>
      <c r="C2997" t="s">
        <v>81</v>
      </c>
      <c r="D2997" t="s">
        <v>128</v>
      </c>
      <c r="E2997" t="s">
        <v>196</v>
      </c>
      <c r="F2997" t="s">
        <v>8861</v>
      </c>
      <c r="G2997" t="s">
        <v>142</v>
      </c>
      <c r="H2997" t="s">
        <v>143</v>
      </c>
      <c r="I2997" t="s">
        <v>135</v>
      </c>
      <c r="J2997" t="s">
        <v>136</v>
      </c>
      <c r="K2997" t="s">
        <v>137</v>
      </c>
      <c r="L2997" t="s">
        <v>8862</v>
      </c>
      <c r="M2997" t="s">
        <v>8863</v>
      </c>
      <c r="N2997">
        <v>0.34638888800000001</v>
      </c>
      <c r="O2997">
        <v>0</v>
      </c>
      <c r="P2997">
        <v>0</v>
      </c>
      <c r="Q2997">
        <v>0</v>
      </c>
      <c r="R2997">
        <v>0</v>
      </c>
      <c r="S2997">
        <v>11</v>
      </c>
      <c r="T2997">
        <v>0</v>
      </c>
      <c r="U2997">
        <v>15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142.21997822626534</v>
      </c>
      <c r="AB2997">
        <v>0</v>
      </c>
      <c r="AC2997">
        <v>1191.2965073490282</v>
      </c>
      <c r="AD2997">
        <v>0</v>
      </c>
      <c r="AE2997">
        <v>1333.5164855752935</v>
      </c>
    </row>
    <row r="2998" spans="1:31" x14ac:dyDescent="0.25">
      <c r="A2998">
        <v>2138284</v>
      </c>
      <c r="B2998">
        <v>1</v>
      </c>
      <c r="C2998" t="s">
        <v>81</v>
      </c>
      <c r="D2998" t="s">
        <v>113</v>
      </c>
      <c r="E2998" t="s">
        <v>146</v>
      </c>
      <c r="F2998" t="s">
        <v>8864</v>
      </c>
      <c r="G2998" t="s">
        <v>538</v>
      </c>
      <c r="H2998" t="s">
        <v>143</v>
      </c>
      <c r="I2998" t="s">
        <v>135</v>
      </c>
      <c r="J2998" t="s">
        <v>136</v>
      </c>
      <c r="K2998" t="s">
        <v>236</v>
      </c>
      <c r="L2998" t="s">
        <v>8865</v>
      </c>
      <c r="M2998" t="s">
        <v>8866</v>
      </c>
      <c r="N2998">
        <v>8.063891666</v>
      </c>
      <c r="O2998">
        <v>0</v>
      </c>
      <c r="P2998">
        <v>764</v>
      </c>
      <c r="Q2998">
        <v>0</v>
      </c>
      <c r="R2998">
        <v>0</v>
      </c>
      <c r="S2998">
        <v>0</v>
      </c>
      <c r="T2998">
        <v>105</v>
      </c>
      <c r="U2998">
        <v>0</v>
      </c>
      <c r="V2998">
        <v>0</v>
      </c>
      <c r="W2998">
        <v>0</v>
      </c>
      <c r="X2998">
        <v>1705.0452420337044</v>
      </c>
      <c r="Y2998">
        <v>0</v>
      </c>
      <c r="Z2998">
        <v>0</v>
      </c>
      <c r="AA2998">
        <v>0</v>
      </c>
      <c r="AB2998">
        <v>659.54414653481285</v>
      </c>
      <c r="AC2998">
        <v>0</v>
      </c>
      <c r="AD2998">
        <v>0</v>
      </c>
      <c r="AE2998">
        <v>2364.5893885685173</v>
      </c>
    </row>
    <row r="2999" spans="1:31" x14ac:dyDescent="0.25">
      <c r="A2999">
        <v>2138286</v>
      </c>
      <c r="B2999">
        <v>1</v>
      </c>
      <c r="C2999" t="s">
        <v>80</v>
      </c>
      <c r="D2999" t="s">
        <v>95</v>
      </c>
      <c r="E2999" t="s">
        <v>224</v>
      </c>
      <c r="F2999" t="s">
        <v>8867</v>
      </c>
      <c r="G2999" t="s">
        <v>142</v>
      </c>
      <c r="H2999" t="s">
        <v>143</v>
      </c>
      <c r="I2999" t="s">
        <v>135</v>
      </c>
      <c r="J2999" t="s">
        <v>136</v>
      </c>
      <c r="K2999" t="s">
        <v>137</v>
      </c>
      <c r="L2999" t="s">
        <v>8868</v>
      </c>
      <c r="M2999" t="s">
        <v>8869</v>
      </c>
      <c r="N2999">
        <v>6.7752777E-2</v>
      </c>
      <c r="O2999">
        <v>5</v>
      </c>
      <c r="P2999">
        <v>3033</v>
      </c>
      <c r="Q2999">
        <v>6</v>
      </c>
      <c r="R2999">
        <v>19</v>
      </c>
      <c r="S2999">
        <v>28</v>
      </c>
      <c r="T2999">
        <v>306</v>
      </c>
      <c r="U2999">
        <v>3</v>
      </c>
      <c r="V2999">
        <v>0</v>
      </c>
      <c r="W2999">
        <v>0.57862915096095002</v>
      </c>
      <c r="X2999">
        <v>41.975925889263287</v>
      </c>
      <c r="Y2999">
        <v>1.9313727981686999</v>
      </c>
      <c r="Z2999">
        <v>0.33608567136329998</v>
      </c>
      <c r="AA2999">
        <v>13.501438077558602</v>
      </c>
      <c r="AB2999">
        <v>19.966389728433974</v>
      </c>
      <c r="AC2999">
        <v>52.257544546707003</v>
      </c>
      <c r="AD2999">
        <v>0</v>
      </c>
      <c r="AE2999">
        <v>130.54738586245583</v>
      </c>
    </row>
    <row r="3000" spans="1:31" x14ac:dyDescent="0.25">
      <c r="A3000">
        <v>2138287</v>
      </c>
      <c r="B3000">
        <v>1</v>
      </c>
      <c r="C3000" t="s">
        <v>80</v>
      </c>
      <c r="D3000" t="s">
        <v>93</v>
      </c>
      <c r="E3000" t="s">
        <v>140</v>
      </c>
      <c r="F3000" t="s">
        <v>8870</v>
      </c>
      <c r="G3000" t="s">
        <v>538</v>
      </c>
      <c r="H3000" t="s">
        <v>143</v>
      </c>
      <c r="I3000" t="s">
        <v>135</v>
      </c>
      <c r="J3000" t="s">
        <v>136</v>
      </c>
      <c r="K3000" t="s">
        <v>236</v>
      </c>
      <c r="L3000" t="s">
        <v>8871</v>
      </c>
      <c r="M3000" t="s">
        <v>8872</v>
      </c>
      <c r="N3000">
        <v>3.6494444439999998</v>
      </c>
      <c r="O3000">
        <v>0</v>
      </c>
      <c r="P3000">
        <v>697</v>
      </c>
      <c r="Q3000">
        <v>0</v>
      </c>
      <c r="R3000">
        <v>23</v>
      </c>
      <c r="S3000">
        <v>4</v>
      </c>
      <c r="T3000">
        <v>67</v>
      </c>
      <c r="U3000">
        <v>1</v>
      </c>
      <c r="V3000">
        <v>0</v>
      </c>
      <c r="W3000">
        <v>0</v>
      </c>
      <c r="X3000">
        <v>288.87498548667986</v>
      </c>
      <c r="Y3000">
        <v>0</v>
      </c>
      <c r="Z3000">
        <v>1.2229542800366664</v>
      </c>
      <c r="AA3000">
        <v>34.315612319138154</v>
      </c>
      <c r="AB3000">
        <v>98.173689485268469</v>
      </c>
      <c r="AC3000">
        <v>95.709572296393816</v>
      </c>
      <c r="AD3000">
        <v>0</v>
      </c>
      <c r="AE3000">
        <v>518.29681386751702</v>
      </c>
    </row>
    <row r="3001" spans="1:31" x14ac:dyDescent="0.25">
      <c r="A3001">
        <v>2138288</v>
      </c>
      <c r="B3001">
        <v>1</v>
      </c>
      <c r="C3001" t="s">
        <v>81</v>
      </c>
      <c r="D3001" t="s">
        <v>112</v>
      </c>
      <c r="E3001" t="s">
        <v>140</v>
      </c>
      <c r="F3001" t="s">
        <v>8408</v>
      </c>
      <c r="G3001" t="s">
        <v>235</v>
      </c>
      <c r="H3001" t="s">
        <v>143</v>
      </c>
      <c r="I3001" t="s">
        <v>135</v>
      </c>
      <c r="J3001" t="s">
        <v>136</v>
      </c>
      <c r="K3001" t="s">
        <v>236</v>
      </c>
      <c r="L3001" t="s">
        <v>8873</v>
      </c>
      <c r="M3001" t="s">
        <v>8874</v>
      </c>
      <c r="N3001">
        <v>9.0333111109999997</v>
      </c>
      <c r="O3001">
        <v>1</v>
      </c>
      <c r="P3001">
        <v>488</v>
      </c>
      <c r="Q3001">
        <v>25</v>
      </c>
      <c r="R3001">
        <v>70</v>
      </c>
      <c r="S3001">
        <v>9</v>
      </c>
      <c r="T3001">
        <v>44</v>
      </c>
      <c r="U3001">
        <v>3</v>
      </c>
      <c r="V3001">
        <v>2</v>
      </c>
      <c r="W3001">
        <v>16.305712099946501</v>
      </c>
      <c r="X3001">
        <v>692.71461880207482</v>
      </c>
      <c r="Y3001">
        <v>527.19449314991266</v>
      </c>
      <c r="Z3001">
        <v>157.34419702569826</v>
      </c>
      <c r="AA3001">
        <v>384.56834568681001</v>
      </c>
      <c r="AB3001">
        <v>146.23828879331205</v>
      </c>
      <c r="AC3001">
        <v>1455.6151157582449</v>
      </c>
      <c r="AD3001">
        <v>6.6387948727274999</v>
      </c>
      <c r="AE3001">
        <v>3386.6195661887268</v>
      </c>
    </row>
    <row r="3002" spans="1:31" x14ac:dyDescent="0.25">
      <c r="A3002">
        <v>2138289</v>
      </c>
      <c r="B3002">
        <v>1</v>
      </c>
      <c r="C3002" t="s">
        <v>80</v>
      </c>
      <c r="D3002" t="s">
        <v>108</v>
      </c>
      <c r="E3002" t="s">
        <v>131</v>
      </c>
      <c r="F3002" t="s">
        <v>8875</v>
      </c>
      <c r="G3002" t="s">
        <v>171</v>
      </c>
      <c r="H3002" t="s">
        <v>134</v>
      </c>
      <c r="I3002" t="s">
        <v>135</v>
      </c>
      <c r="J3002" t="s">
        <v>136</v>
      </c>
      <c r="K3002" t="s">
        <v>137</v>
      </c>
      <c r="L3002" t="s">
        <v>8865</v>
      </c>
      <c r="M3002" t="s">
        <v>8876</v>
      </c>
      <c r="N3002">
        <v>3.9852777769999999</v>
      </c>
      <c r="O3002">
        <v>0</v>
      </c>
      <c r="P3002">
        <v>1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0.83268659114220001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0.83268659114220001</v>
      </c>
    </row>
    <row r="3003" spans="1:31" x14ac:dyDescent="0.25">
      <c r="A3003">
        <v>2138291</v>
      </c>
      <c r="B3003">
        <v>1</v>
      </c>
      <c r="C3003" t="s">
        <v>81</v>
      </c>
      <c r="D3003" t="s">
        <v>128</v>
      </c>
      <c r="E3003" t="s">
        <v>174</v>
      </c>
      <c r="F3003" t="s">
        <v>8877</v>
      </c>
      <c r="G3003" t="s">
        <v>538</v>
      </c>
      <c r="H3003" t="s">
        <v>134</v>
      </c>
      <c r="I3003" t="s">
        <v>135</v>
      </c>
      <c r="J3003" t="s">
        <v>136</v>
      </c>
      <c r="K3003" t="s">
        <v>236</v>
      </c>
      <c r="L3003" t="s">
        <v>8878</v>
      </c>
      <c r="M3003" t="s">
        <v>8879</v>
      </c>
      <c r="N3003">
        <v>7.9529516659999997</v>
      </c>
      <c r="O3003">
        <v>0</v>
      </c>
      <c r="P3003">
        <v>66</v>
      </c>
      <c r="Q3003">
        <v>0</v>
      </c>
      <c r="R3003">
        <v>0</v>
      </c>
      <c r="S3003">
        <v>0</v>
      </c>
      <c r="T3003">
        <v>2</v>
      </c>
      <c r="U3003">
        <v>0</v>
      </c>
      <c r="V3003">
        <v>0</v>
      </c>
      <c r="W3003">
        <v>0</v>
      </c>
      <c r="X3003">
        <v>126.07221190038105</v>
      </c>
      <c r="Y3003">
        <v>0</v>
      </c>
      <c r="Z3003">
        <v>0</v>
      </c>
      <c r="AA3003">
        <v>0</v>
      </c>
      <c r="AB3003">
        <v>24.041804151381687</v>
      </c>
      <c r="AC3003">
        <v>0</v>
      </c>
      <c r="AD3003">
        <v>0</v>
      </c>
      <c r="AE3003">
        <v>150.11401605176275</v>
      </c>
    </row>
    <row r="3004" spans="1:31" x14ac:dyDescent="0.25">
      <c r="A3004">
        <v>2138292</v>
      </c>
      <c r="B3004">
        <v>1</v>
      </c>
      <c r="C3004" t="s">
        <v>81</v>
      </c>
      <c r="D3004" t="s">
        <v>126</v>
      </c>
      <c r="E3004" t="s">
        <v>196</v>
      </c>
      <c r="F3004" t="s">
        <v>8880</v>
      </c>
      <c r="G3004" t="s">
        <v>142</v>
      </c>
      <c r="H3004" t="s">
        <v>143</v>
      </c>
      <c r="I3004" t="s">
        <v>148</v>
      </c>
      <c r="J3004" t="s">
        <v>136</v>
      </c>
      <c r="K3004" t="s">
        <v>137</v>
      </c>
      <c r="L3004" t="s">
        <v>8881</v>
      </c>
      <c r="M3004" t="s">
        <v>8882</v>
      </c>
      <c r="N3004">
        <v>1.3888888E-2</v>
      </c>
      <c r="O3004">
        <v>3</v>
      </c>
      <c r="P3004">
        <v>1368</v>
      </c>
      <c r="Q3004">
        <v>66</v>
      </c>
      <c r="R3004">
        <v>411</v>
      </c>
      <c r="S3004">
        <v>13</v>
      </c>
      <c r="T3004">
        <v>70</v>
      </c>
      <c r="U3004">
        <v>0</v>
      </c>
      <c r="V3004">
        <v>0</v>
      </c>
      <c r="W3004">
        <v>1.8285541721666666E-2</v>
      </c>
      <c r="X3004">
        <v>2.027792375564168</v>
      </c>
      <c r="Y3004">
        <v>2.8790045935368052</v>
      </c>
      <c r="Z3004">
        <v>0.79097246847513913</v>
      </c>
      <c r="AA3004">
        <v>2.1419644492704166</v>
      </c>
      <c r="AB3004">
        <v>1.8265784324568053</v>
      </c>
      <c r="AC3004">
        <v>0</v>
      </c>
      <c r="AD3004">
        <v>0</v>
      </c>
      <c r="AE3004">
        <v>9.6845978610250008</v>
      </c>
    </row>
    <row r="3005" spans="1:31" x14ac:dyDescent="0.25">
      <c r="A3005">
        <v>2138294</v>
      </c>
      <c r="B3005">
        <v>1</v>
      </c>
      <c r="C3005" t="s">
        <v>80</v>
      </c>
      <c r="D3005" t="s">
        <v>107</v>
      </c>
      <c r="E3005" t="s">
        <v>196</v>
      </c>
      <c r="F3005" t="s">
        <v>8883</v>
      </c>
      <c r="G3005" t="s">
        <v>883</v>
      </c>
      <c r="H3005" t="s">
        <v>143</v>
      </c>
      <c r="I3005" t="s">
        <v>135</v>
      </c>
      <c r="J3005" t="s">
        <v>136</v>
      </c>
      <c r="K3005" t="s">
        <v>236</v>
      </c>
      <c r="L3005" t="s">
        <v>8884</v>
      </c>
      <c r="M3005" t="s">
        <v>8885</v>
      </c>
      <c r="N3005">
        <v>1.6632238880000001</v>
      </c>
      <c r="O3005">
        <v>2</v>
      </c>
      <c r="P3005">
        <v>300</v>
      </c>
      <c r="Q3005">
        <v>41</v>
      </c>
      <c r="R3005">
        <v>17</v>
      </c>
      <c r="S3005">
        <v>7</v>
      </c>
      <c r="T3005">
        <v>39</v>
      </c>
      <c r="U3005">
        <v>0</v>
      </c>
      <c r="V3005">
        <v>0</v>
      </c>
      <c r="W3005">
        <v>2.6734899685171998</v>
      </c>
      <c r="X3005">
        <v>76.310483575767989</v>
      </c>
      <c r="Y3005">
        <v>47.083879369905574</v>
      </c>
      <c r="Z3005">
        <v>3.9594014337637526</v>
      </c>
      <c r="AA3005">
        <v>199.8969997891075</v>
      </c>
      <c r="AB3005">
        <v>15.190893026401742</v>
      </c>
      <c r="AC3005">
        <v>0</v>
      </c>
      <c r="AD3005">
        <v>0</v>
      </c>
      <c r="AE3005">
        <v>345.11514716346375</v>
      </c>
    </row>
    <row r="3006" spans="1:31" x14ac:dyDescent="0.25">
      <c r="A3006">
        <v>2138295</v>
      </c>
      <c r="B3006">
        <v>1</v>
      </c>
      <c r="C3006" t="s">
        <v>80</v>
      </c>
      <c r="D3006" t="s">
        <v>90</v>
      </c>
      <c r="E3006" t="s">
        <v>131</v>
      </c>
      <c r="F3006" t="s">
        <v>8886</v>
      </c>
      <c r="G3006" t="s">
        <v>231</v>
      </c>
      <c r="H3006" t="s">
        <v>134</v>
      </c>
      <c r="I3006" t="s">
        <v>135</v>
      </c>
      <c r="J3006" t="s">
        <v>136</v>
      </c>
      <c r="K3006" t="s">
        <v>137</v>
      </c>
      <c r="L3006" t="s">
        <v>8887</v>
      </c>
      <c r="M3006" t="s">
        <v>8888</v>
      </c>
      <c r="N3006">
        <v>2.997777777</v>
      </c>
      <c r="O3006">
        <v>0</v>
      </c>
      <c r="P3006">
        <v>15</v>
      </c>
      <c r="Q3006">
        <v>0</v>
      </c>
      <c r="R3006">
        <v>0</v>
      </c>
      <c r="S3006">
        <v>0</v>
      </c>
      <c r="T3006">
        <v>2</v>
      </c>
      <c r="U3006">
        <v>0</v>
      </c>
      <c r="V3006">
        <v>0</v>
      </c>
      <c r="W3006">
        <v>0</v>
      </c>
      <c r="X3006">
        <v>9.7794236896706987</v>
      </c>
      <c r="Y3006">
        <v>0</v>
      </c>
      <c r="Z3006">
        <v>0</v>
      </c>
      <c r="AA3006">
        <v>0</v>
      </c>
      <c r="AB3006">
        <v>10.958312345014335</v>
      </c>
      <c r="AC3006">
        <v>0</v>
      </c>
      <c r="AD3006">
        <v>0</v>
      </c>
      <c r="AE3006">
        <v>20.737736034685035</v>
      </c>
    </row>
    <row r="3007" spans="1:31" x14ac:dyDescent="0.25">
      <c r="A3007">
        <v>2138297</v>
      </c>
      <c r="B3007">
        <v>1</v>
      </c>
      <c r="C3007" t="s">
        <v>81</v>
      </c>
      <c r="D3007" t="s">
        <v>113</v>
      </c>
      <c r="E3007" t="s">
        <v>196</v>
      </c>
      <c r="F3007" t="s">
        <v>8889</v>
      </c>
      <c r="G3007" t="s">
        <v>235</v>
      </c>
      <c r="H3007" t="s">
        <v>143</v>
      </c>
      <c r="I3007" t="s">
        <v>135</v>
      </c>
      <c r="J3007" t="s">
        <v>136</v>
      </c>
      <c r="K3007" t="s">
        <v>236</v>
      </c>
      <c r="L3007" t="s">
        <v>8890</v>
      </c>
      <c r="M3007" t="s">
        <v>8891</v>
      </c>
      <c r="N3007">
        <v>7.8902777769999997</v>
      </c>
      <c r="O3007">
        <v>0</v>
      </c>
      <c r="P3007">
        <v>507</v>
      </c>
      <c r="Q3007">
        <v>2</v>
      </c>
      <c r="R3007">
        <v>28</v>
      </c>
      <c r="S3007">
        <v>0</v>
      </c>
      <c r="T3007">
        <v>12</v>
      </c>
      <c r="U3007">
        <v>0</v>
      </c>
      <c r="V3007">
        <v>0</v>
      </c>
      <c r="W3007">
        <v>0</v>
      </c>
      <c r="X3007">
        <v>432.74175726247506</v>
      </c>
      <c r="Y3007">
        <v>59.06867466120336</v>
      </c>
      <c r="Z3007">
        <v>52.592583389087494</v>
      </c>
      <c r="AA3007">
        <v>0</v>
      </c>
      <c r="AB3007">
        <v>25.237466852316444</v>
      </c>
      <c r="AC3007">
        <v>0</v>
      </c>
      <c r="AD3007">
        <v>0</v>
      </c>
      <c r="AE3007">
        <v>569.64048216508229</v>
      </c>
    </row>
    <row r="3008" spans="1:31" x14ac:dyDescent="0.25">
      <c r="A3008">
        <v>2138299</v>
      </c>
      <c r="B3008">
        <v>1</v>
      </c>
      <c r="C3008" t="s">
        <v>80</v>
      </c>
      <c r="D3008" t="s">
        <v>101</v>
      </c>
      <c r="E3008" t="s">
        <v>146</v>
      </c>
      <c r="F3008" t="s">
        <v>8892</v>
      </c>
      <c r="G3008" t="s">
        <v>235</v>
      </c>
      <c r="H3008" t="s">
        <v>143</v>
      </c>
      <c r="I3008" t="s">
        <v>135</v>
      </c>
      <c r="J3008" t="s">
        <v>136</v>
      </c>
      <c r="K3008" t="s">
        <v>236</v>
      </c>
      <c r="L3008" t="s">
        <v>8893</v>
      </c>
      <c r="M3008" t="s">
        <v>8894</v>
      </c>
      <c r="N3008">
        <v>5.3350675000000001</v>
      </c>
      <c r="O3008">
        <v>0</v>
      </c>
      <c r="P3008">
        <v>255</v>
      </c>
      <c r="Q3008">
        <v>0</v>
      </c>
      <c r="R3008">
        <v>0</v>
      </c>
      <c r="S3008">
        <v>0</v>
      </c>
      <c r="T3008">
        <v>7</v>
      </c>
      <c r="U3008">
        <v>0</v>
      </c>
      <c r="V3008">
        <v>0</v>
      </c>
      <c r="W3008">
        <v>0</v>
      </c>
      <c r="X3008">
        <v>291.86162791643773</v>
      </c>
      <c r="Y3008">
        <v>0</v>
      </c>
      <c r="Z3008">
        <v>0</v>
      </c>
      <c r="AA3008">
        <v>0</v>
      </c>
      <c r="AB3008">
        <v>27.332910804701573</v>
      </c>
      <c r="AC3008">
        <v>0</v>
      </c>
      <c r="AD3008">
        <v>0</v>
      </c>
      <c r="AE3008">
        <v>319.19453872113928</v>
      </c>
    </row>
    <row r="3009" spans="1:31" x14ac:dyDescent="0.25">
      <c r="A3009">
        <v>2138300</v>
      </c>
      <c r="B3009">
        <v>1</v>
      </c>
      <c r="C3009" t="s">
        <v>81</v>
      </c>
      <c r="D3009" t="s">
        <v>123</v>
      </c>
      <c r="E3009" t="s">
        <v>161</v>
      </c>
      <c r="F3009" t="s">
        <v>8895</v>
      </c>
      <c r="G3009" t="s">
        <v>538</v>
      </c>
      <c r="H3009" t="s">
        <v>134</v>
      </c>
      <c r="I3009" t="s">
        <v>135</v>
      </c>
      <c r="J3009" t="s">
        <v>136</v>
      </c>
      <c r="K3009" t="s">
        <v>236</v>
      </c>
      <c r="L3009" t="s">
        <v>8896</v>
      </c>
      <c r="M3009" t="s">
        <v>8897</v>
      </c>
      <c r="N3009">
        <v>8.488888888</v>
      </c>
      <c r="O3009">
        <v>0</v>
      </c>
      <c r="P3009">
        <v>172</v>
      </c>
      <c r="Q3009">
        <v>0</v>
      </c>
      <c r="R3009">
        <v>2</v>
      </c>
      <c r="S3009">
        <v>0</v>
      </c>
      <c r="T3009">
        <v>7</v>
      </c>
      <c r="U3009">
        <v>0</v>
      </c>
      <c r="V3009">
        <v>0</v>
      </c>
      <c r="W3009">
        <v>0</v>
      </c>
      <c r="X3009">
        <v>326.28619328862345</v>
      </c>
      <c r="Y3009">
        <v>0</v>
      </c>
      <c r="Z3009">
        <v>16.077660642547642</v>
      </c>
      <c r="AA3009">
        <v>0</v>
      </c>
      <c r="AB3009">
        <v>63.773750552584858</v>
      </c>
      <c r="AC3009">
        <v>0</v>
      </c>
      <c r="AD3009">
        <v>0</v>
      </c>
      <c r="AE3009">
        <v>406.13760448375592</v>
      </c>
    </row>
    <row r="3010" spans="1:31" x14ac:dyDescent="0.25">
      <c r="A3010">
        <v>2138302</v>
      </c>
      <c r="B3010">
        <v>1</v>
      </c>
      <c r="C3010" t="s">
        <v>81</v>
      </c>
      <c r="D3010" t="s">
        <v>121</v>
      </c>
      <c r="E3010" t="s">
        <v>196</v>
      </c>
      <c r="F3010" t="s">
        <v>8898</v>
      </c>
      <c r="G3010" t="s">
        <v>235</v>
      </c>
      <c r="H3010" t="s">
        <v>143</v>
      </c>
      <c r="I3010" t="s">
        <v>135</v>
      </c>
      <c r="J3010" t="s">
        <v>136</v>
      </c>
      <c r="K3010" t="s">
        <v>236</v>
      </c>
      <c r="L3010" t="s">
        <v>8899</v>
      </c>
      <c r="M3010" t="s">
        <v>8900</v>
      </c>
      <c r="N3010">
        <v>5.8030555550000003</v>
      </c>
      <c r="O3010">
        <v>0</v>
      </c>
      <c r="P3010">
        <v>49</v>
      </c>
      <c r="Q3010">
        <v>0</v>
      </c>
      <c r="R3010">
        <v>1</v>
      </c>
      <c r="S3010">
        <v>0</v>
      </c>
      <c r="T3010">
        <v>3</v>
      </c>
      <c r="U3010">
        <v>0</v>
      </c>
      <c r="V3010">
        <v>0</v>
      </c>
      <c r="W3010">
        <v>0</v>
      </c>
      <c r="X3010">
        <v>31.206441238150784</v>
      </c>
      <c r="Y3010">
        <v>0</v>
      </c>
      <c r="Z3010">
        <v>0.14425955604925836</v>
      </c>
      <c r="AA3010">
        <v>0</v>
      </c>
      <c r="AB3010">
        <v>4.0323244306955663</v>
      </c>
      <c r="AC3010">
        <v>0</v>
      </c>
      <c r="AD3010">
        <v>0</v>
      </c>
      <c r="AE3010">
        <v>35.383025224895611</v>
      </c>
    </row>
    <row r="3011" spans="1:31" x14ac:dyDescent="0.25">
      <c r="A3011">
        <v>2138303</v>
      </c>
      <c r="B3011">
        <v>1</v>
      </c>
      <c r="C3011" t="s">
        <v>80</v>
      </c>
      <c r="D3011" t="s">
        <v>86</v>
      </c>
      <c r="E3011" t="s">
        <v>146</v>
      </c>
      <c r="F3011" t="s">
        <v>8901</v>
      </c>
      <c r="G3011" t="s">
        <v>142</v>
      </c>
      <c r="H3011" t="s">
        <v>143</v>
      </c>
      <c r="I3011" t="s">
        <v>135</v>
      </c>
      <c r="J3011" t="s">
        <v>136</v>
      </c>
      <c r="K3011" t="s">
        <v>137</v>
      </c>
      <c r="L3011" t="s">
        <v>8881</v>
      </c>
      <c r="M3011" t="s">
        <v>8902</v>
      </c>
      <c r="N3011">
        <v>0.775277777</v>
      </c>
      <c r="O3011">
        <v>0</v>
      </c>
      <c r="P3011">
        <v>382</v>
      </c>
      <c r="Q3011">
        <v>0</v>
      </c>
      <c r="R3011">
        <v>1</v>
      </c>
      <c r="S3011">
        <v>0</v>
      </c>
      <c r="T3011">
        <v>24</v>
      </c>
      <c r="U3011">
        <v>0</v>
      </c>
      <c r="V3011">
        <v>0</v>
      </c>
      <c r="W3011">
        <v>0</v>
      </c>
      <c r="X3011">
        <v>82.187845341667852</v>
      </c>
      <c r="Y3011">
        <v>0</v>
      </c>
      <c r="Z3011">
        <v>0.659610203729325</v>
      </c>
      <c r="AA3011">
        <v>0</v>
      </c>
      <c r="AB3011">
        <v>18.336455279371368</v>
      </c>
      <c r="AC3011">
        <v>0</v>
      </c>
      <c r="AD3011">
        <v>0</v>
      </c>
      <c r="AE3011">
        <v>101.18391082476855</v>
      </c>
    </row>
    <row r="3012" spans="1:31" x14ac:dyDescent="0.25">
      <c r="A3012">
        <v>2138304</v>
      </c>
      <c r="B3012">
        <v>1</v>
      </c>
      <c r="C3012" t="s">
        <v>80</v>
      </c>
      <c r="D3012" t="s">
        <v>110</v>
      </c>
      <c r="E3012" t="s">
        <v>174</v>
      </c>
      <c r="F3012" t="s">
        <v>3957</v>
      </c>
      <c r="G3012" t="s">
        <v>538</v>
      </c>
      <c r="H3012" t="s">
        <v>134</v>
      </c>
      <c r="I3012" t="s">
        <v>135</v>
      </c>
      <c r="J3012" t="s">
        <v>136</v>
      </c>
      <c r="K3012" t="s">
        <v>236</v>
      </c>
      <c r="L3012" t="s">
        <v>8903</v>
      </c>
      <c r="M3012" t="s">
        <v>8904</v>
      </c>
      <c r="N3012">
        <v>10.167871111</v>
      </c>
      <c r="O3012">
        <v>0</v>
      </c>
      <c r="P3012">
        <v>345</v>
      </c>
      <c r="Q3012">
        <v>0</v>
      </c>
      <c r="R3012">
        <v>0</v>
      </c>
      <c r="S3012">
        <v>0</v>
      </c>
      <c r="T3012">
        <v>25</v>
      </c>
      <c r="U3012">
        <v>0</v>
      </c>
      <c r="V3012">
        <v>0</v>
      </c>
      <c r="W3012">
        <v>0</v>
      </c>
      <c r="X3012">
        <v>829.03510162284101</v>
      </c>
      <c r="Y3012">
        <v>0</v>
      </c>
      <c r="Z3012">
        <v>0</v>
      </c>
      <c r="AA3012">
        <v>0</v>
      </c>
      <c r="AB3012">
        <v>302.56417941340243</v>
      </c>
      <c r="AC3012">
        <v>0</v>
      </c>
      <c r="AD3012">
        <v>0</v>
      </c>
      <c r="AE3012">
        <v>1131.5992810362434</v>
      </c>
    </row>
    <row r="3013" spans="1:31" x14ac:dyDescent="0.25">
      <c r="A3013">
        <v>2138305</v>
      </c>
      <c r="B3013">
        <v>1</v>
      </c>
      <c r="C3013" t="s">
        <v>81</v>
      </c>
      <c r="D3013" t="s">
        <v>114</v>
      </c>
      <c r="E3013" t="s">
        <v>146</v>
      </c>
      <c r="F3013" t="s">
        <v>6638</v>
      </c>
      <c r="G3013" t="s">
        <v>538</v>
      </c>
      <c r="H3013" t="s">
        <v>143</v>
      </c>
      <c r="I3013" t="s">
        <v>135</v>
      </c>
      <c r="J3013" t="s">
        <v>136</v>
      </c>
      <c r="K3013" t="s">
        <v>236</v>
      </c>
      <c r="L3013" t="s">
        <v>8905</v>
      </c>
      <c r="M3013" t="s">
        <v>8906</v>
      </c>
      <c r="N3013">
        <v>7.449139722</v>
      </c>
      <c r="O3013">
        <v>0</v>
      </c>
      <c r="P3013">
        <v>137</v>
      </c>
      <c r="Q3013">
        <v>0</v>
      </c>
      <c r="R3013">
        <v>0</v>
      </c>
      <c r="S3013">
        <v>0</v>
      </c>
      <c r="T3013">
        <v>5</v>
      </c>
      <c r="U3013">
        <v>0</v>
      </c>
      <c r="V3013">
        <v>0</v>
      </c>
      <c r="W3013">
        <v>0</v>
      </c>
      <c r="X3013">
        <v>78.404892996607586</v>
      </c>
      <c r="Y3013">
        <v>0</v>
      </c>
      <c r="Z3013">
        <v>0</v>
      </c>
      <c r="AA3013">
        <v>0</v>
      </c>
      <c r="AB3013">
        <v>2.1274045595474758</v>
      </c>
      <c r="AC3013">
        <v>0</v>
      </c>
      <c r="AD3013">
        <v>0</v>
      </c>
      <c r="AE3013">
        <v>80.532297556155058</v>
      </c>
    </row>
    <row r="3014" spans="1:31" x14ac:dyDescent="0.25">
      <c r="A3014">
        <v>2138306</v>
      </c>
      <c r="B3014">
        <v>1</v>
      </c>
      <c r="C3014" t="s">
        <v>80</v>
      </c>
      <c r="D3014" t="s">
        <v>110</v>
      </c>
      <c r="E3014" t="s">
        <v>174</v>
      </c>
      <c r="F3014" t="s">
        <v>480</v>
      </c>
      <c r="G3014" t="s">
        <v>538</v>
      </c>
      <c r="H3014" t="s">
        <v>134</v>
      </c>
      <c r="I3014" t="s">
        <v>135</v>
      </c>
      <c r="J3014" t="s">
        <v>136</v>
      </c>
      <c r="K3014" t="s">
        <v>236</v>
      </c>
      <c r="L3014" t="s">
        <v>8907</v>
      </c>
      <c r="M3014" t="s">
        <v>8908</v>
      </c>
      <c r="N3014">
        <v>10.168606388000001</v>
      </c>
      <c r="O3014">
        <v>0</v>
      </c>
      <c r="P3014">
        <v>150</v>
      </c>
      <c r="Q3014">
        <v>0</v>
      </c>
      <c r="R3014">
        <v>0</v>
      </c>
      <c r="S3014">
        <v>0</v>
      </c>
      <c r="T3014">
        <v>6</v>
      </c>
      <c r="U3014">
        <v>0</v>
      </c>
      <c r="V3014">
        <v>0</v>
      </c>
      <c r="W3014">
        <v>0</v>
      </c>
      <c r="X3014">
        <v>434.33849828445187</v>
      </c>
      <c r="Y3014">
        <v>0</v>
      </c>
      <c r="Z3014">
        <v>0</v>
      </c>
      <c r="AA3014">
        <v>0</v>
      </c>
      <c r="AB3014">
        <v>50.171422077912695</v>
      </c>
      <c r="AC3014">
        <v>0</v>
      </c>
      <c r="AD3014">
        <v>0</v>
      </c>
      <c r="AE3014">
        <v>484.5099203623646</v>
      </c>
    </row>
    <row r="3015" spans="1:31" x14ac:dyDescent="0.25">
      <c r="A3015">
        <v>2138307</v>
      </c>
      <c r="B3015">
        <v>1</v>
      </c>
      <c r="C3015" t="s">
        <v>80</v>
      </c>
      <c r="D3015" t="s">
        <v>110</v>
      </c>
      <c r="E3015" t="s">
        <v>174</v>
      </c>
      <c r="F3015" t="s">
        <v>498</v>
      </c>
      <c r="G3015" t="s">
        <v>538</v>
      </c>
      <c r="H3015" t="s">
        <v>134</v>
      </c>
      <c r="I3015" t="s">
        <v>135</v>
      </c>
      <c r="J3015" t="s">
        <v>136</v>
      </c>
      <c r="K3015" t="s">
        <v>236</v>
      </c>
      <c r="L3015" t="s">
        <v>8909</v>
      </c>
      <c r="M3015" t="s">
        <v>8910</v>
      </c>
      <c r="N3015">
        <v>10.114322222</v>
      </c>
      <c r="O3015">
        <v>0</v>
      </c>
      <c r="P3015">
        <v>275</v>
      </c>
      <c r="Q3015">
        <v>0</v>
      </c>
      <c r="R3015">
        <v>0</v>
      </c>
      <c r="S3015">
        <v>0</v>
      </c>
      <c r="T3015">
        <v>20</v>
      </c>
      <c r="U3015">
        <v>0</v>
      </c>
      <c r="V3015">
        <v>0</v>
      </c>
      <c r="W3015">
        <v>0</v>
      </c>
      <c r="X3015">
        <v>723.32429861210517</v>
      </c>
      <c r="Y3015">
        <v>0</v>
      </c>
      <c r="Z3015">
        <v>0</v>
      </c>
      <c r="AA3015">
        <v>0</v>
      </c>
      <c r="AB3015">
        <v>109.81590383720469</v>
      </c>
      <c r="AC3015">
        <v>0</v>
      </c>
      <c r="AD3015">
        <v>0</v>
      </c>
      <c r="AE3015">
        <v>833.14020244930987</v>
      </c>
    </row>
    <row r="3016" spans="1:31" x14ac:dyDescent="0.25">
      <c r="A3016">
        <v>2138308</v>
      </c>
      <c r="B3016">
        <v>1</v>
      </c>
      <c r="C3016" t="s">
        <v>80</v>
      </c>
      <c r="D3016" t="s">
        <v>94</v>
      </c>
      <c r="E3016" t="s">
        <v>140</v>
      </c>
      <c r="F3016" t="s">
        <v>234</v>
      </c>
      <c r="G3016" t="s">
        <v>235</v>
      </c>
      <c r="H3016" t="s">
        <v>143</v>
      </c>
      <c r="I3016" t="s">
        <v>135</v>
      </c>
      <c r="J3016" t="s">
        <v>136</v>
      </c>
      <c r="K3016" t="s">
        <v>236</v>
      </c>
      <c r="L3016" t="s">
        <v>8911</v>
      </c>
      <c r="M3016" t="s">
        <v>8912</v>
      </c>
      <c r="N3016">
        <v>4.5989702770000003</v>
      </c>
      <c r="O3016">
        <v>0</v>
      </c>
      <c r="P3016">
        <v>324</v>
      </c>
      <c r="Q3016">
        <v>2</v>
      </c>
      <c r="R3016">
        <v>1</v>
      </c>
      <c r="S3016">
        <v>2</v>
      </c>
      <c r="T3016">
        <v>23</v>
      </c>
      <c r="U3016">
        <v>0</v>
      </c>
      <c r="V3016">
        <v>0</v>
      </c>
      <c r="W3016">
        <v>0</v>
      </c>
      <c r="X3016">
        <v>133.21289933274178</v>
      </c>
      <c r="Y3016">
        <v>20.385301890685099</v>
      </c>
      <c r="Z3016">
        <v>0.25728544554005001</v>
      </c>
      <c r="AA3016">
        <v>17.6791165352004</v>
      </c>
      <c r="AB3016">
        <v>9.1599520042387024</v>
      </c>
      <c r="AC3016">
        <v>0</v>
      </c>
      <c r="AD3016">
        <v>0</v>
      </c>
      <c r="AE3016">
        <v>180.69455520840603</v>
      </c>
    </row>
    <row r="3017" spans="1:31" x14ac:dyDescent="0.25">
      <c r="A3017">
        <v>2138311</v>
      </c>
      <c r="B3017">
        <v>1</v>
      </c>
      <c r="C3017" t="s">
        <v>80</v>
      </c>
      <c r="D3017" t="s">
        <v>84</v>
      </c>
      <c r="E3017" t="s">
        <v>131</v>
      </c>
      <c r="F3017" t="s">
        <v>8913</v>
      </c>
      <c r="G3017" t="s">
        <v>171</v>
      </c>
      <c r="H3017" t="s">
        <v>134</v>
      </c>
      <c r="I3017" t="s">
        <v>135</v>
      </c>
      <c r="J3017" t="s">
        <v>136</v>
      </c>
      <c r="K3017" t="s">
        <v>137</v>
      </c>
      <c r="L3017" t="s">
        <v>8914</v>
      </c>
      <c r="M3017" t="s">
        <v>8915</v>
      </c>
      <c r="N3017">
        <v>2.6327777769999998</v>
      </c>
      <c r="O3017">
        <v>0</v>
      </c>
      <c r="P3017">
        <v>29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21.856829649916335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21.856829649916335</v>
      </c>
    </row>
    <row r="3018" spans="1:31" x14ac:dyDescent="0.25">
      <c r="A3018">
        <v>2138312</v>
      </c>
      <c r="B3018">
        <v>1</v>
      </c>
      <c r="C3018" t="s">
        <v>80</v>
      </c>
      <c r="D3018" t="s">
        <v>100</v>
      </c>
      <c r="E3018" t="s">
        <v>140</v>
      </c>
      <c r="F3018" t="s">
        <v>5293</v>
      </c>
      <c r="G3018" t="s">
        <v>226</v>
      </c>
      <c r="H3018" t="s">
        <v>143</v>
      </c>
      <c r="I3018" t="s">
        <v>135</v>
      </c>
      <c r="J3018" t="s">
        <v>136</v>
      </c>
      <c r="K3018" t="s">
        <v>137</v>
      </c>
      <c r="L3018" t="s">
        <v>8916</v>
      </c>
      <c r="M3018" t="s">
        <v>8917</v>
      </c>
      <c r="N3018">
        <v>0.334166666</v>
      </c>
      <c r="O3018">
        <v>0</v>
      </c>
      <c r="P3018">
        <v>831</v>
      </c>
      <c r="Q3018">
        <v>14</v>
      </c>
      <c r="R3018">
        <v>118</v>
      </c>
      <c r="S3018">
        <v>5</v>
      </c>
      <c r="T3018">
        <v>107</v>
      </c>
      <c r="U3018">
        <v>0</v>
      </c>
      <c r="V3018">
        <v>0</v>
      </c>
      <c r="W3018">
        <v>0</v>
      </c>
      <c r="X3018">
        <v>74.959306773845668</v>
      </c>
      <c r="Y3018">
        <v>3.6955751294450829</v>
      </c>
      <c r="Z3018">
        <v>29.103761312134377</v>
      </c>
      <c r="AA3018">
        <v>14.851727280234623</v>
      </c>
      <c r="AB3018">
        <v>30.873961027494953</v>
      </c>
      <c r="AC3018">
        <v>0</v>
      </c>
      <c r="AD3018">
        <v>0</v>
      </c>
      <c r="AE3018">
        <v>153.48433152315471</v>
      </c>
    </row>
    <row r="3019" spans="1:31" x14ac:dyDescent="0.25">
      <c r="A3019">
        <v>2138314</v>
      </c>
      <c r="B3019">
        <v>1</v>
      </c>
      <c r="C3019" t="s">
        <v>80</v>
      </c>
      <c r="D3019" t="s">
        <v>110</v>
      </c>
      <c r="E3019" t="s">
        <v>206</v>
      </c>
      <c r="F3019" t="s">
        <v>461</v>
      </c>
      <c r="G3019" t="s">
        <v>538</v>
      </c>
      <c r="H3019" t="s">
        <v>134</v>
      </c>
      <c r="I3019" t="s">
        <v>135</v>
      </c>
      <c r="J3019" t="s">
        <v>136</v>
      </c>
      <c r="K3019" t="s">
        <v>236</v>
      </c>
      <c r="L3019" t="s">
        <v>8918</v>
      </c>
      <c r="M3019" t="s">
        <v>8919</v>
      </c>
      <c r="N3019">
        <v>10.127777777</v>
      </c>
      <c r="O3019">
        <v>0</v>
      </c>
      <c r="P3019">
        <v>91</v>
      </c>
      <c r="Q3019">
        <v>0</v>
      </c>
      <c r="R3019">
        <v>0</v>
      </c>
      <c r="S3019">
        <v>0</v>
      </c>
      <c r="T3019">
        <v>19</v>
      </c>
      <c r="U3019">
        <v>0</v>
      </c>
      <c r="V3019">
        <v>0</v>
      </c>
      <c r="W3019">
        <v>0</v>
      </c>
      <c r="X3019">
        <v>217.31575861961747</v>
      </c>
      <c r="Y3019">
        <v>0</v>
      </c>
      <c r="Z3019">
        <v>0</v>
      </c>
      <c r="AA3019">
        <v>0</v>
      </c>
      <c r="AB3019">
        <v>56.467724767852779</v>
      </c>
      <c r="AC3019">
        <v>0</v>
      </c>
      <c r="AD3019">
        <v>0</v>
      </c>
      <c r="AE3019">
        <v>273.78348338747026</v>
      </c>
    </row>
    <row r="3020" spans="1:31" x14ac:dyDescent="0.25">
      <c r="A3020">
        <v>2138315</v>
      </c>
      <c r="B3020">
        <v>1</v>
      </c>
      <c r="C3020" t="s">
        <v>80</v>
      </c>
      <c r="D3020" t="s">
        <v>109</v>
      </c>
      <c r="E3020" t="s">
        <v>196</v>
      </c>
      <c r="F3020" t="s">
        <v>8920</v>
      </c>
      <c r="G3020" t="s">
        <v>538</v>
      </c>
      <c r="H3020" t="s">
        <v>143</v>
      </c>
      <c r="I3020" t="s">
        <v>135</v>
      </c>
      <c r="J3020" t="s">
        <v>136</v>
      </c>
      <c r="K3020" t="s">
        <v>236</v>
      </c>
      <c r="L3020" t="s">
        <v>8921</v>
      </c>
      <c r="M3020" t="s">
        <v>8922</v>
      </c>
      <c r="N3020">
        <v>7.7748749999999998</v>
      </c>
      <c r="O3020">
        <v>0</v>
      </c>
      <c r="P3020">
        <v>6</v>
      </c>
      <c r="Q3020">
        <v>0</v>
      </c>
      <c r="R3020">
        <v>6</v>
      </c>
      <c r="S3020">
        <v>0</v>
      </c>
      <c r="T3020">
        <v>10</v>
      </c>
      <c r="U3020">
        <v>1</v>
      </c>
      <c r="V3020">
        <v>0</v>
      </c>
      <c r="W3020">
        <v>0</v>
      </c>
      <c r="X3020">
        <v>9.3226500209396317</v>
      </c>
      <c r="Y3020">
        <v>0</v>
      </c>
      <c r="Z3020">
        <v>47.681091970384784</v>
      </c>
      <c r="AA3020">
        <v>0</v>
      </c>
      <c r="AB3020">
        <v>65.674263186950867</v>
      </c>
      <c r="AC3020">
        <v>422.7246119242439</v>
      </c>
      <c r="AD3020">
        <v>0</v>
      </c>
      <c r="AE3020">
        <v>545.40261710251923</v>
      </c>
    </row>
    <row r="3021" spans="1:31" x14ac:dyDescent="0.25">
      <c r="A3021">
        <v>2138317</v>
      </c>
      <c r="B3021">
        <v>1</v>
      </c>
      <c r="C3021" t="s">
        <v>80</v>
      </c>
      <c r="D3021" t="s">
        <v>95</v>
      </c>
      <c r="E3021" t="s">
        <v>146</v>
      </c>
      <c r="F3021" t="s">
        <v>306</v>
      </c>
      <c r="G3021" t="s">
        <v>142</v>
      </c>
      <c r="H3021" t="s">
        <v>143</v>
      </c>
      <c r="I3021" t="s">
        <v>135</v>
      </c>
      <c r="J3021" t="s">
        <v>136</v>
      </c>
      <c r="K3021" t="s">
        <v>137</v>
      </c>
      <c r="L3021" t="s">
        <v>8923</v>
      </c>
      <c r="M3021" t="s">
        <v>8924</v>
      </c>
      <c r="N3021">
        <v>0.45138888799999999</v>
      </c>
      <c r="O3021">
        <v>0</v>
      </c>
      <c r="P3021">
        <v>0</v>
      </c>
      <c r="Q3021">
        <v>0</v>
      </c>
      <c r="R3021">
        <v>0</v>
      </c>
      <c r="S3021">
        <v>45</v>
      </c>
      <c r="T3021">
        <v>0</v>
      </c>
      <c r="U3021">
        <v>2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133.15239538843574</v>
      </c>
      <c r="AB3021">
        <v>0</v>
      </c>
      <c r="AC3021">
        <v>68.370379310810407</v>
      </c>
      <c r="AD3021">
        <v>0</v>
      </c>
      <c r="AE3021">
        <v>201.52277469924616</v>
      </c>
    </row>
    <row r="3022" spans="1:31" x14ac:dyDescent="0.25">
      <c r="A3022">
        <v>2138318</v>
      </c>
      <c r="B3022">
        <v>1</v>
      </c>
      <c r="C3022" t="s">
        <v>80</v>
      </c>
      <c r="D3022" t="s">
        <v>85</v>
      </c>
      <c r="E3022" t="s">
        <v>146</v>
      </c>
      <c r="F3022" t="s">
        <v>410</v>
      </c>
      <c r="G3022" t="s">
        <v>235</v>
      </c>
      <c r="H3022" t="s">
        <v>143</v>
      </c>
      <c r="I3022" t="s">
        <v>135</v>
      </c>
      <c r="J3022" t="s">
        <v>136</v>
      </c>
      <c r="K3022" t="s">
        <v>236</v>
      </c>
      <c r="L3022" t="s">
        <v>8925</v>
      </c>
      <c r="M3022" t="s">
        <v>8926</v>
      </c>
      <c r="N3022">
        <v>8.573611111</v>
      </c>
      <c r="O3022">
        <v>0</v>
      </c>
      <c r="P3022">
        <v>512</v>
      </c>
      <c r="Q3022">
        <v>0</v>
      </c>
      <c r="R3022">
        <v>0</v>
      </c>
      <c r="S3022">
        <v>0</v>
      </c>
      <c r="T3022">
        <v>43</v>
      </c>
      <c r="U3022">
        <v>0</v>
      </c>
      <c r="V3022">
        <v>0</v>
      </c>
      <c r="W3022">
        <v>0</v>
      </c>
      <c r="X3022">
        <v>976.70801805183771</v>
      </c>
      <c r="Y3022">
        <v>0</v>
      </c>
      <c r="Z3022">
        <v>0</v>
      </c>
      <c r="AA3022">
        <v>0</v>
      </c>
      <c r="AB3022">
        <v>220.3095901105535</v>
      </c>
      <c r="AC3022">
        <v>0</v>
      </c>
      <c r="AD3022">
        <v>0</v>
      </c>
      <c r="AE3022">
        <v>1197.0176081623913</v>
      </c>
    </row>
    <row r="3023" spans="1:31" x14ac:dyDescent="0.25">
      <c r="A3023">
        <v>2138319</v>
      </c>
      <c r="B3023">
        <v>1</v>
      </c>
      <c r="C3023" t="s">
        <v>80</v>
      </c>
      <c r="D3023" t="s">
        <v>110</v>
      </c>
      <c r="E3023" t="s">
        <v>174</v>
      </c>
      <c r="F3023" t="s">
        <v>4158</v>
      </c>
      <c r="G3023" t="s">
        <v>538</v>
      </c>
      <c r="H3023" t="s">
        <v>134</v>
      </c>
      <c r="I3023" t="s">
        <v>135</v>
      </c>
      <c r="J3023" t="s">
        <v>136</v>
      </c>
      <c r="K3023" t="s">
        <v>236</v>
      </c>
      <c r="L3023" t="s">
        <v>8927</v>
      </c>
      <c r="M3023" t="s">
        <v>8928</v>
      </c>
      <c r="N3023">
        <v>9.9686111109999995</v>
      </c>
      <c r="O3023">
        <v>0</v>
      </c>
      <c r="P3023">
        <v>139</v>
      </c>
      <c r="Q3023">
        <v>0</v>
      </c>
      <c r="R3023">
        <v>0</v>
      </c>
      <c r="S3023">
        <v>0</v>
      </c>
      <c r="T3023">
        <v>19</v>
      </c>
      <c r="U3023">
        <v>0</v>
      </c>
      <c r="V3023">
        <v>0</v>
      </c>
      <c r="W3023">
        <v>0</v>
      </c>
      <c r="X3023">
        <v>329.73735726098022</v>
      </c>
      <c r="Y3023">
        <v>0</v>
      </c>
      <c r="Z3023">
        <v>0</v>
      </c>
      <c r="AA3023">
        <v>0</v>
      </c>
      <c r="AB3023">
        <v>59.997453635920635</v>
      </c>
      <c r="AC3023">
        <v>0</v>
      </c>
      <c r="AD3023">
        <v>0</v>
      </c>
      <c r="AE3023">
        <v>389.73481089690085</v>
      </c>
    </row>
    <row r="3024" spans="1:31" x14ac:dyDescent="0.25">
      <c r="A3024">
        <v>2138321</v>
      </c>
      <c r="B3024">
        <v>1</v>
      </c>
      <c r="C3024" t="s">
        <v>80</v>
      </c>
      <c r="D3024" t="s">
        <v>97</v>
      </c>
      <c r="E3024" t="s">
        <v>174</v>
      </c>
      <c r="F3024" t="s">
        <v>8929</v>
      </c>
      <c r="G3024" t="s">
        <v>538</v>
      </c>
      <c r="H3024" t="s">
        <v>134</v>
      </c>
      <c r="I3024" t="s">
        <v>135</v>
      </c>
      <c r="J3024" t="s">
        <v>136</v>
      </c>
      <c r="K3024" t="s">
        <v>236</v>
      </c>
      <c r="L3024" t="s">
        <v>8930</v>
      </c>
      <c r="M3024" t="s">
        <v>8931</v>
      </c>
      <c r="N3024">
        <v>4.9519444439999996</v>
      </c>
      <c r="O3024">
        <v>0</v>
      </c>
      <c r="P3024">
        <v>69</v>
      </c>
      <c r="Q3024">
        <v>0</v>
      </c>
      <c r="R3024">
        <v>1</v>
      </c>
      <c r="S3024">
        <v>0</v>
      </c>
      <c r="T3024">
        <v>2</v>
      </c>
      <c r="U3024">
        <v>0</v>
      </c>
      <c r="V3024">
        <v>0</v>
      </c>
      <c r="W3024">
        <v>0</v>
      </c>
      <c r="X3024">
        <v>87.33450304087593</v>
      </c>
      <c r="Y3024">
        <v>0</v>
      </c>
      <c r="Z3024">
        <v>0.19498877489331667</v>
      </c>
      <c r="AA3024">
        <v>0</v>
      </c>
      <c r="AB3024">
        <v>10.551004329481851</v>
      </c>
      <c r="AC3024">
        <v>0</v>
      </c>
      <c r="AD3024">
        <v>0</v>
      </c>
      <c r="AE3024">
        <v>98.080496145251104</v>
      </c>
    </row>
    <row r="3025" spans="1:31" x14ac:dyDescent="0.25">
      <c r="A3025">
        <v>2138322</v>
      </c>
      <c r="B3025">
        <v>1</v>
      </c>
      <c r="C3025" t="s">
        <v>81</v>
      </c>
      <c r="D3025" t="s">
        <v>120</v>
      </c>
      <c r="E3025" t="s">
        <v>174</v>
      </c>
      <c r="F3025" t="s">
        <v>943</v>
      </c>
      <c r="G3025" t="s">
        <v>187</v>
      </c>
      <c r="H3025" t="s">
        <v>134</v>
      </c>
      <c r="I3025" t="s">
        <v>135</v>
      </c>
      <c r="J3025" t="s">
        <v>136</v>
      </c>
      <c r="K3025" t="s">
        <v>137</v>
      </c>
      <c r="L3025" t="s">
        <v>8932</v>
      </c>
      <c r="M3025" t="s">
        <v>8933</v>
      </c>
      <c r="N3025">
        <v>1.589722222</v>
      </c>
      <c r="O3025">
        <v>0</v>
      </c>
      <c r="P3025">
        <v>10</v>
      </c>
      <c r="Q3025">
        <v>0</v>
      </c>
      <c r="R3025">
        <v>0</v>
      </c>
      <c r="S3025">
        <v>0</v>
      </c>
      <c r="T3025">
        <v>1</v>
      </c>
      <c r="U3025">
        <v>0</v>
      </c>
      <c r="V3025">
        <v>0</v>
      </c>
      <c r="W3025">
        <v>0</v>
      </c>
      <c r="X3025">
        <v>3.6692299722209998</v>
      </c>
      <c r="Y3025">
        <v>0</v>
      </c>
      <c r="Z3025">
        <v>0</v>
      </c>
      <c r="AA3025">
        <v>0</v>
      </c>
      <c r="AB3025">
        <v>3.4081088466245837</v>
      </c>
      <c r="AC3025">
        <v>0</v>
      </c>
      <c r="AD3025">
        <v>0</v>
      </c>
      <c r="AE3025">
        <v>7.0773388188455835</v>
      </c>
    </row>
    <row r="3026" spans="1:31" x14ac:dyDescent="0.25">
      <c r="A3026">
        <v>2138323</v>
      </c>
      <c r="B3026">
        <v>1</v>
      </c>
      <c r="C3026" t="s">
        <v>80</v>
      </c>
      <c r="D3026" t="s">
        <v>110</v>
      </c>
      <c r="E3026" t="s">
        <v>174</v>
      </c>
      <c r="F3026" t="s">
        <v>8934</v>
      </c>
      <c r="G3026" t="s">
        <v>538</v>
      </c>
      <c r="H3026" t="s">
        <v>134</v>
      </c>
      <c r="I3026" t="s">
        <v>135</v>
      </c>
      <c r="J3026" t="s">
        <v>136</v>
      </c>
      <c r="K3026" t="s">
        <v>236</v>
      </c>
      <c r="L3026" t="s">
        <v>8935</v>
      </c>
      <c r="M3026" t="s">
        <v>8936</v>
      </c>
      <c r="N3026">
        <v>9.9219444439999993</v>
      </c>
      <c r="O3026">
        <v>0</v>
      </c>
      <c r="P3026">
        <v>223</v>
      </c>
      <c r="Q3026">
        <v>0</v>
      </c>
      <c r="R3026">
        <v>0</v>
      </c>
      <c r="S3026">
        <v>0</v>
      </c>
      <c r="T3026">
        <v>22</v>
      </c>
      <c r="U3026">
        <v>0</v>
      </c>
      <c r="V3026">
        <v>0</v>
      </c>
      <c r="W3026">
        <v>0</v>
      </c>
      <c r="X3026">
        <v>658.51449588553464</v>
      </c>
      <c r="Y3026">
        <v>0</v>
      </c>
      <c r="Z3026">
        <v>0</v>
      </c>
      <c r="AA3026">
        <v>0</v>
      </c>
      <c r="AB3026">
        <v>110.34859276741194</v>
      </c>
      <c r="AC3026">
        <v>0</v>
      </c>
      <c r="AD3026">
        <v>0</v>
      </c>
      <c r="AE3026">
        <v>768.86308865294654</v>
      </c>
    </row>
    <row r="3027" spans="1:31" x14ac:dyDescent="0.25">
      <c r="A3027">
        <v>2138325</v>
      </c>
      <c r="B3027">
        <v>1</v>
      </c>
      <c r="C3027" t="s">
        <v>80</v>
      </c>
      <c r="D3027" t="s">
        <v>82</v>
      </c>
      <c r="E3027" t="s">
        <v>131</v>
      </c>
      <c r="F3027" t="s">
        <v>8937</v>
      </c>
      <c r="G3027" t="s">
        <v>152</v>
      </c>
      <c r="H3027" t="s">
        <v>134</v>
      </c>
      <c r="I3027" t="s">
        <v>135</v>
      </c>
      <c r="J3027" t="s">
        <v>136</v>
      </c>
      <c r="K3027" t="s">
        <v>137</v>
      </c>
      <c r="L3027" t="s">
        <v>8938</v>
      </c>
      <c r="M3027" t="s">
        <v>8939</v>
      </c>
      <c r="N3027">
        <v>2.000555555</v>
      </c>
      <c r="O3027">
        <v>0</v>
      </c>
      <c r="P3027">
        <v>3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1.9084648752776916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1.9084648752776916</v>
      </c>
    </row>
    <row r="3028" spans="1:31" x14ac:dyDescent="0.25">
      <c r="A3028">
        <v>2138326</v>
      </c>
      <c r="B3028">
        <v>1</v>
      </c>
      <c r="C3028" t="s">
        <v>80</v>
      </c>
      <c r="D3028" t="s">
        <v>102</v>
      </c>
      <c r="E3028" t="s">
        <v>140</v>
      </c>
      <c r="F3028" t="s">
        <v>8940</v>
      </c>
      <c r="G3028" t="s">
        <v>142</v>
      </c>
      <c r="H3028" t="s">
        <v>143</v>
      </c>
      <c r="I3028" t="s">
        <v>135</v>
      </c>
      <c r="J3028" t="s">
        <v>136</v>
      </c>
      <c r="K3028" t="s">
        <v>137</v>
      </c>
      <c r="L3028" t="s">
        <v>8941</v>
      </c>
      <c r="M3028" t="s">
        <v>8942</v>
      </c>
      <c r="N3028">
        <v>0.36583333299999998</v>
      </c>
      <c r="O3028">
        <v>0</v>
      </c>
      <c r="P3028">
        <v>611</v>
      </c>
      <c r="Q3028">
        <v>34</v>
      </c>
      <c r="R3028">
        <v>100</v>
      </c>
      <c r="S3028">
        <v>11</v>
      </c>
      <c r="T3028">
        <v>65</v>
      </c>
      <c r="U3028">
        <v>0</v>
      </c>
      <c r="V3028">
        <v>0</v>
      </c>
      <c r="W3028">
        <v>0</v>
      </c>
      <c r="X3028">
        <v>40.368340543191785</v>
      </c>
      <c r="Y3028">
        <v>35.969335113413877</v>
      </c>
      <c r="Z3028">
        <v>3.1175142840736512</v>
      </c>
      <c r="AA3028">
        <v>26.521600512389188</v>
      </c>
      <c r="AB3028">
        <v>17.126393535840037</v>
      </c>
      <c r="AC3028">
        <v>0</v>
      </c>
      <c r="AD3028">
        <v>0</v>
      </c>
      <c r="AE3028">
        <v>123.10318398890853</v>
      </c>
    </row>
    <row r="3029" spans="1:31" x14ac:dyDescent="0.25">
      <c r="A3029">
        <v>2138327</v>
      </c>
      <c r="B3029">
        <v>1</v>
      </c>
      <c r="C3029" t="s">
        <v>80</v>
      </c>
      <c r="D3029" t="s">
        <v>96</v>
      </c>
      <c r="E3029" t="s">
        <v>174</v>
      </c>
      <c r="F3029" t="s">
        <v>8943</v>
      </c>
      <c r="G3029" t="s">
        <v>235</v>
      </c>
      <c r="H3029" t="s">
        <v>134</v>
      </c>
      <c r="I3029" t="s">
        <v>135</v>
      </c>
      <c r="J3029" t="s">
        <v>136</v>
      </c>
      <c r="K3029" t="s">
        <v>236</v>
      </c>
      <c r="L3029" t="s">
        <v>8944</v>
      </c>
      <c r="M3029" t="s">
        <v>8945</v>
      </c>
      <c r="N3029">
        <v>5.332731388</v>
      </c>
      <c r="O3029">
        <v>0</v>
      </c>
      <c r="P3029">
        <v>130</v>
      </c>
      <c r="Q3029">
        <v>0</v>
      </c>
      <c r="R3029">
        <v>0</v>
      </c>
      <c r="S3029">
        <v>0</v>
      </c>
      <c r="T3029">
        <v>7</v>
      </c>
      <c r="U3029">
        <v>0</v>
      </c>
      <c r="V3029">
        <v>0</v>
      </c>
      <c r="W3029">
        <v>0</v>
      </c>
      <c r="X3029">
        <v>458.39285912154594</v>
      </c>
      <c r="Y3029">
        <v>0</v>
      </c>
      <c r="Z3029">
        <v>0</v>
      </c>
      <c r="AA3029">
        <v>0</v>
      </c>
      <c r="AB3029">
        <v>48.618134239827597</v>
      </c>
      <c r="AC3029">
        <v>0</v>
      </c>
      <c r="AD3029">
        <v>0</v>
      </c>
      <c r="AE3029">
        <v>507.01099336137355</v>
      </c>
    </row>
    <row r="3030" spans="1:31" x14ac:dyDescent="0.25">
      <c r="A3030">
        <v>2138328</v>
      </c>
      <c r="B3030">
        <v>1</v>
      </c>
      <c r="C3030" t="s">
        <v>81</v>
      </c>
      <c r="D3030" t="s">
        <v>120</v>
      </c>
      <c r="E3030" t="s">
        <v>174</v>
      </c>
      <c r="F3030" t="s">
        <v>8946</v>
      </c>
      <c r="G3030" t="s">
        <v>187</v>
      </c>
      <c r="H3030" t="s">
        <v>134</v>
      </c>
      <c r="I3030" t="s">
        <v>135</v>
      </c>
      <c r="J3030" t="s">
        <v>136</v>
      </c>
      <c r="K3030" t="s">
        <v>137</v>
      </c>
      <c r="L3030" t="s">
        <v>8947</v>
      </c>
      <c r="M3030" t="s">
        <v>8948</v>
      </c>
      <c r="N3030">
        <v>1.098333333</v>
      </c>
      <c r="O3030">
        <v>0</v>
      </c>
      <c r="P3030">
        <v>6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1.4778859057144997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1.4778859057144997</v>
      </c>
    </row>
    <row r="3031" spans="1:31" x14ac:dyDescent="0.25">
      <c r="A3031">
        <v>2138329</v>
      </c>
      <c r="B3031">
        <v>1</v>
      </c>
      <c r="C3031" t="s">
        <v>80</v>
      </c>
      <c r="D3031" t="s">
        <v>110</v>
      </c>
      <c r="E3031" t="s">
        <v>206</v>
      </c>
      <c r="F3031" t="s">
        <v>8949</v>
      </c>
      <c r="G3031" t="s">
        <v>538</v>
      </c>
      <c r="H3031" t="s">
        <v>134</v>
      </c>
      <c r="I3031" t="s">
        <v>135</v>
      </c>
      <c r="J3031" t="s">
        <v>136</v>
      </c>
      <c r="K3031" t="s">
        <v>236</v>
      </c>
      <c r="L3031" t="s">
        <v>8950</v>
      </c>
      <c r="M3031" t="s">
        <v>8951</v>
      </c>
      <c r="N3031">
        <v>9.9161072220000008</v>
      </c>
      <c r="O3031">
        <v>0</v>
      </c>
      <c r="P3031">
        <v>37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120.40260625155987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120.40260625155987</v>
      </c>
    </row>
    <row r="3032" spans="1:31" x14ac:dyDescent="0.25">
      <c r="A3032">
        <v>2138331</v>
      </c>
      <c r="B3032">
        <v>1</v>
      </c>
      <c r="C3032" t="s">
        <v>80</v>
      </c>
      <c r="D3032" t="s">
        <v>97</v>
      </c>
      <c r="E3032" t="s">
        <v>161</v>
      </c>
      <c r="F3032" t="s">
        <v>8952</v>
      </c>
      <c r="G3032" t="s">
        <v>538</v>
      </c>
      <c r="H3032" t="s">
        <v>134</v>
      </c>
      <c r="I3032" t="s">
        <v>135</v>
      </c>
      <c r="J3032" t="s">
        <v>136</v>
      </c>
      <c r="K3032" t="s">
        <v>236</v>
      </c>
      <c r="L3032" t="s">
        <v>8953</v>
      </c>
      <c r="M3032" t="s">
        <v>8954</v>
      </c>
      <c r="N3032">
        <v>5.2233933329999997</v>
      </c>
      <c r="O3032">
        <v>0</v>
      </c>
      <c r="P3032">
        <v>175</v>
      </c>
      <c r="Q3032">
        <v>0</v>
      </c>
      <c r="R3032">
        <v>1</v>
      </c>
      <c r="S3032">
        <v>0</v>
      </c>
      <c r="T3032">
        <v>13</v>
      </c>
      <c r="U3032">
        <v>0</v>
      </c>
      <c r="V3032">
        <v>0</v>
      </c>
      <c r="W3032">
        <v>0</v>
      </c>
      <c r="X3032">
        <v>234.10551448786538</v>
      </c>
      <c r="Y3032">
        <v>0</v>
      </c>
      <c r="Z3032">
        <v>0</v>
      </c>
      <c r="AA3032">
        <v>0</v>
      </c>
      <c r="AB3032">
        <v>116.77945358300893</v>
      </c>
      <c r="AC3032">
        <v>0</v>
      </c>
      <c r="AD3032">
        <v>0</v>
      </c>
      <c r="AE3032">
        <v>350.88496807087432</v>
      </c>
    </row>
    <row r="3033" spans="1:31" x14ac:dyDescent="0.25">
      <c r="A3033">
        <v>2138334</v>
      </c>
      <c r="B3033">
        <v>1</v>
      </c>
      <c r="C3033" t="s">
        <v>80</v>
      </c>
      <c r="D3033" t="s">
        <v>87</v>
      </c>
      <c r="E3033" t="s">
        <v>131</v>
      </c>
      <c r="F3033" t="s">
        <v>252</v>
      </c>
      <c r="G3033" t="s">
        <v>152</v>
      </c>
      <c r="H3033" t="s">
        <v>134</v>
      </c>
      <c r="I3033" t="s">
        <v>135</v>
      </c>
      <c r="J3033" t="s">
        <v>136</v>
      </c>
      <c r="K3033" t="s">
        <v>137</v>
      </c>
      <c r="L3033" t="s">
        <v>8955</v>
      </c>
      <c r="M3033" t="s">
        <v>8956</v>
      </c>
      <c r="N3033">
        <v>4.2802777770000002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3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48.385110141001931</v>
      </c>
      <c r="AC3033">
        <v>0</v>
      </c>
      <c r="AD3033">
        <v>0</v>
      </c>
      <c r="AE3033">
        <v>48.385110141001931</v>
      </c>
    </row>
    <row r="3034" spans="1:31" x14ac:dyDescent="0.25">
      <c r="A3034">
        <v>2138347</v>
      </c>
      <c r="B3034">
        <v>1</v>
      </c>
      <c r="C3034" t="s">
        <v>80</v>
      </c>
      <c r="D3034" t="s">
        <v>101</v>
      </c>
      <c r="E3034" t="s">
        <v>146</v>
      </c>
      <c r="F3034" t="s">
        <v>8957</v>
      </c>
      <c r="G3034" t="s">
        <v>167</v>
      </c>
      <c r="H3034" t="s">
        <v>143</v>
      </c>
      <c r="I3034" t="s">
        <v>135</v>
      </c>
      <c r="J3034" t="s">
        <v>136</v>
      </c>
      <c r="K3034" t="s">
        <v>137</v>
      </c>
      <c r="L3034" t="s">
        <v>8958</v>
      </c>
      <c r="M3034" t="s">
        <v>8959</v>
      </c>
      <c r="N3034">
        <v>2.0294444440000001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6.951775925637401</v>
      </c>
      <c r="AD3034">
        <v>0</v>
      </c>
      <c r="AE3034">
        <v>6.951775925637401</v>
      </c>
    </row>
    <row r="3035" spans="1:31" x14ac:dyDescent="0.25">
      <c r="A3035">
        <v>2138349</v>
      </c>
      <c r="B3035">
        <v>1</v>
      </c>
      <c r="C3035" t="s">
        <v>80</v>
      </c>
      <c r="D3035" t="s">
        <v>83</v>
      </c>
      <c r="E3035" t="s">
        <v>146</v>
      </c>
      <c r="F3035" t="s">
        <v>7231</v>
      </c>
      <c r="G3035" t="s">
        <v>142</v>
      </c>
      <c r="H3035" t="s">
        <v>143</v>
      </c>
      <c r="I3035" t="s">
        <v>135</v>
      </c>
      <c r="J3035" t="s">
        <v>136</v>
      </c>
      <c r="K3035" t="s">
        <v>137</v>
      </c>
      <c r="L3035" t="s">
        <v>8960</v>
      </c>
      <c r="M3035" t="s">
        <v>8961</v>
      </c>
      <c r="N3035">
        <v>1.083611111</v>
      </c>
      <c r="O3035">
        <v>0</v>
      </c>
      <c r="P3035">
        <v>0</v>
      </c>
      <c r="Q3035">
        <v>0</v>
      </c>
      <c r="R3035">
        <v>0</v>
      </c>
      <c r="S3035">
        <v>10</v>
      </c>
      <c r="T3035">
        <v>0</v>
      </c>
      <c r="U3035">
        <v>4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111.04822401481745</v>
      </c>
      <c r="AB3035">
        <v>0</v>
      </c>
      <c r="AC3035">
        <v>85.820986521547255</v>
      </c>
      <c r="AD3035">
        <v>0</v>
      </c>
      <c r="AE3035">
        <v>196.8692105363647</v>
      </c>
    </row>
    <row r="3036" spans="1:31" x14ac:dyDescent="0.25">
      <c r="A3036">
        <v>2138350</v>
      </c>
      <c r="B3036">
        <v>1</v>
      </c>
      <c r="C3036" t="s">
        <v>80</v>
      </c>
      <c r="D3036" t="s">
        <v>89</v>
      </c>
      <c r="E3036" t="s">
        <v>131</v>
      </c>
      <c r="F3036" t="s">
        <v>8962</v>
      </c>
      <c r="G3036" t="s">
        <v>152</v>
      </c>
      <c r="H3036" t="s">
        <v>134</v>
      </c>
      <c r="I3036" t="s">
        <v>135</v>
      </c>
      <c r="J3036" t="s">
        <v>136</v>
      </c>
      <c r="K3036" t="s">
        <v>137</v>
      </c>
      <c r="L3036" t="s">
        <v>8963</v>
      </c>
      <c r="M3036" t="s">
        <v>8964</v>
      </c>
      <c r="N3036">
        <v>1.2352777770000001</v>
      </c>
      <c r="O3036">
        <v>0</v>
      </c>
      <c r="P3036">
        <v>1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7.5744783773850008E-2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7.5744783773850008E-2</v>
      </c>
    </row>
    <row r="3037" spans="1:31" x14ac:dyDescent="0.25">
      <c r="A3037">
        <v>2138354</v>
      </c>
      <c r="B3037">
        <v>1</v>
      </c>
      <c r="C3037" t="s">
        <v>81</v>
      </c>
      <c r="D3037" t="s">
        <v>128</v>
      </c>
      <c r="E3037" t="s">
        <v>161</v>
      </c>
      <c r="F3037" t="s">
        <v>8965</v>
      </c>
      <c r="G3037" t="s">
        <v>235</v>
      </c>
      <c r="H3037" t="s">
        <v>134</v>
      </c>
      <c r="I3037" t="s">
        <v>135</v>
      </c>
      <c r="J3037" t="s">
        <v>136</v>
      </c>
      <c r="K3037" t="s">
        <v>236</v>
      </c>
      <c r="L3037" t="s">
        <v>8966</v>
      </c>
      <c r="M3037" t="s">
        <v>8967</v>
      </c>
      <c r="N3037">
        <v>1.2562286110000001</v>
      </c>
      <c r="O3037">
        <v>0</v>
      </c>
      <c r="P3037">
        <v>354</v>
      </c>
      <c r="Q3037">
        <v>0</v>
      </c>
      <c r="R3037">
        <v>0</v>
      </c>
      <c r="S3037">
        <v>0</v>
      </c>
      <c r="T3037">
        <v>8</v>
      </c>
      <c r="U3037">
        <v>0</v>
      </c>
      <c r="V3037">
        <v>0</v>
      </c>
      <c r="W3037">
        <v>0</v>
      </c>
      <c r="X3037">
        <v>95.795661876631456</v>
      </c>
      <c r="Y3037">
        <v>0</v>
      </c>
      <c r="Z3037">
        <v>0</v>
      </c>
      <c r="AA3037">
        <v>0</v>
      </c>
      <c r="AB3037">
        <v>6.4905858751650438</v>
      </c>
      <c r="AC3037">
        <v>0</v>
      </c>
      <c r="AD3037">
        <v>0</v>
      </c>
      <c r="AE3037">
        <v>102.28624775179649</v>
      </c>
    </row>
    <row r="3038" spans="1:31" x14ac:dyDescent="0.25">
      <c r="A3038">
        <v>2138355</v>
      </c>
      <c r="B3038">
        <v>1</v>
      </c>
      <c r="C3038" t="s">
        <v>80</v>
      </c>
      <c r="D3038" t="s">
        <v>103</v>
      </c>
      <c r="E3038" t="s">
        <v>196</v>
      </c>
      <c r="F3038" t="s">
        <v>3261</v>
      </c>
      <c r="G3038" t="s">
        <v>142</v>
      </c>
      <c r="H3038" t="s">
        <v>143</v>
      </c>
      <c r="I3038" t="s">
        <v>135</v>
      </c>
      <c r="J3038" t="s">
        <v>136</v>
      </c>
      <c r="K3038" t="s">
        <v>137</v>
      </c>
      <c r="L3038" t="s">
        <v>8968</v>
      </c>
      <c r="M3038" t="s">
        <v>8969</v>
      </c>
      <c r="N3038">
        <v>0.196944444</v>
      </c>
      <c r="O3038">
        <v>12</v>
      </c>
      <c r="P3038">
        <v>1619</v>
      </c>
      <c r="Q3038">
        <v>6</v>
      </c>
      <c r="R3038">
        <v>245</v>
      </c>
      <c r="S3038">
        <v>12</v>
      </c>
      <c r="T3038">
        <v>172</v>
      </c>
      <c r="U3038">
        <v>0</v>
      </c>
      <c r="V3038">
        <v>0</v>
      </c>
      <c r="W3038">
        <v>1.2738815789333999</v>
      </c>
      <c r="X3038">
        <v>66.540454547356902</v>
      </c>
      <c r="Y3038">
        <v>5.4074911236752996</v>
      </c>
      <c r="Z3038">
        <v>17.746952915641849</v>
      </c>
      <c r="AA3038">
        <v>5.1596432560372341</v>
      </c>
      <c r="AB3038">
        <v>20.978375553211983</v>
      </c>
      <c r="AC3038">
        <v>0</v>
      </c>
      <c r="AD3038">
        <v>0</v>
      </c>
      <c r="AE3038">
        <v>117.10679897485667</v>
      </c>
    </row>
    <row r="3039" spans="1:31" x14ac:dyDescent="0.25">
      <c r="A3039">
        <v>2138359</v>
      </c>
      <c r="B3039">
        <v>1</v>
      </c>
      <c r="C3039" t="s">
        <v>80</v>
      </c>
      <c r="D3039" t="s">
        <v>107</v>
      </c>
      <c r="E3039" t="s">
        <v>131</v>
      </c>
      <c r="F3039" t="s">
        <v>8970</v>
      </c>
      <c r="G3039" t="s">
        <v>171</v>
      </c>
      <c r="H3039" t="s">
        <v>134</v>
      </c>
      <c r="I3039" t="s">
        <v>135</v>
      </c>
      <c r="J3039" t="s">
        <v>136</v>
      </c>
      <c r="K3039" t="s">
        <v>137</v>
      </c>
      <c r="L3039" t="s">
        <v>8971</v>
      </c>
      <c r="M3039" t="s">
        <v>8972</v>
      </c>
      <c r="N3039">
        <v>5.1924999999999999</v>
      </c>
      <c r="O3039">
        <v>0</v>
      </c>
      <c r="P3039">
        <v>1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0.35528666241990003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0.35528666241990003</v>
      </c>
    </row>
    <row r="3040" spans="1:31" x14ac:dyDescent="0.25">
      <c r="A3040">
        <v>2138360</v>
      </c>
      <c r="B3040">
        <v>1</v>
      </c>
      <c r="C3040" t="s">
        <v>80</v>
      </c>
      <c r="D3040" t="s">
        <v>104</v>
      </c>
      <c r="E3040" t="s">
        <v>206</v>
      </c>
      <c r="F3040" t="s">
        <v>8973</v>
      </c>
      <c r="G3040" t="s">
        <v>163</v>
      </c>
      <c r="H3040" t="s">
        <v>134</v>
      </c>
      <c r="I3040" t="s">
        <v>135</v>
      </c>
      <c r="J3040" t="s">
        <v>136</v>
      </c>
      <c r="K3040" t="s">
        <v>137</v>
      </c>
      <c r="L3040" t="s">
        <v>8974</v>
      </c>
      <c r="M3040" t="s">
        <v>8975</v>
      </c>
      <c r="N3040">
        <v>0.70638888799999999</v>
      </c>
      <c r="O3040">
        <v>0</v>
      </c>
      <c r="P3040">
        <v>224</v>
      </c>
      <c r="Q3040">
        <v>0</v>
      </c>
      <c r="R3040">
        <v>0</v>
      </c>
      <c r="S3040">
        <v>0</v>
      </c>
      <c r="T3040">
        <v>15</v>
      </c>
      <c r="U3040">
        <v>0</v>
      </c>
      <c r="V3040">
        <v>0</v>
      </c>
      <c r="W3040">
        <v>0</v>
      </c>
      <c r="X3040">
        <v>34.916931439026158</v>
      </c>
      <c r="Y3040">
        <v>0</v>
      </c>
      <c r="Z3040">
        <v>0</v>
      </c>
      <c r="AA3040">
        <v>0</v>
      </c>
      <c r="AB3040">
        <v>4.4615515682473896</v>
      </c>
      <c r="AC3040">
        <v>0</v>
      </c>
      <c r="AD3040">
        <v>0</v>
      </c>
      <c r="AE3040">
        <v>39.378483007273545</v>
      </c>
    </row>
    <row r="3041" spans="1:31" x14ac:dyDescent="0.25">
      <c r="A3041">
        <v>2138361</v>
      </c>
      <c r="B3041">
        <v>1</v>
      </c>
      <c r="C3041" t="s">
        <v>80</v>
      </c>
      <c r="D3041" t="s">
        <v>92</v>
      </c>
      <c r="E3041" t="s">
        <v>174</v>
      </c>
      <c r="F3041" t="s">
        <v>8976</v>
      </c>
      <c r="G3041" t="s">
        <v>235</v>
      </c>
      <c r="H3041" t="s">
        <v>134</v>
      </c>
      <c r="I3041" t="s">
        <v>135</v>
      </c>
      <c r="J3041" t="s">
        <v>136</v>
      </c>
      <c r="K3041" t="s">
        <v>236</v>
      </c>
      <c r="L3041" t="s">
        <v>8977</v>
      </c>
      <c r="M3041" t="s">
        <v>8978</v>
      </c>
      <c r="N3041">
        <v>3.433166666</v>
      </c>
      <c r="O3041">
        <v>0</v>
      </c>
      <c r="P3041">
        <v>34</v>
      </c>
      <c r="Q3041">
        <v>0</v>
      </c>
      <c r="R3041">
        <v>0</v>
      </c>
      <c r="S3041">
        <v>0</v>
      </c>
      <c r="T3041">
        <v>6</v>
      </c>
      <c r="U3041">
        <v>0</v>
      </c>
      <c r="V3041">
        <v>0</v>
      </c>
      <c r="W3041">
        <v>0</v>
      </c>
      <c r="X3041">
        <v>39.778594399859912</v>
      </c>
      <c r="Y3041">
        <v>0</v>
      </c>
      <c r="Z3041">
        <v>0</v>
      </c>
      <c r="AA3041">
        <v>0</v>
      </c>
      <c r="AB3041">
        <v>57.873070575080831</v>
      </c>
      <c r="AC3041">
        <v>0</v>
      </c>
      <c r="AD3041">
        <v>0</v>
      </c>
      <c r="AE3041">
        <v>97.651664974940743</v>
      </c>
    </row>
    <row r="3042" spans="1:31" x14ac:dyDescent="0.25">
      <c r="A3042">
        <v>2138363</v>
      </c>
      <c r="B3042">
        <v>1</v>
      </c>
      <c r="C3042" t="s">
        <v>81</v>
      </c>
      <c r="D3042" t="s">
        <v>128</v>
      </c>
      <c r="E3042" t="s">
        <v>131</v>
      </c>
      <c r="F3042" t="s">
        <v>8979</v>
      </c>
      <c r="G3042" t="s">
        <v>152</v>
      </c>
      <c r="H3042" t="s">
        <v>134</v>
      </c>
      <c r="I3042" t="s">
        <v>135</v>
      </c>
      <c r="J3042" t="s">
        <v>136</v>
      </c>
      <c r="K3042" t="s">
        <v>137</v>
      </c>
      <c r="L3042" t="s">
        <v>8980</v>
      </c>
      <c r="M3042" t="s">
        <v>8981</v>
      </c>
      <c r="N3042">
        <v>0.70083333299999995</v>
      </c>
      <c r="O3042">
        <v>0</v>
      </c>
      <c r="P3042">
        <v>4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0.74495769613649998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0.74495769613649998</v>
      </c>
    </row>
    <row r="3043" spans="1:31" x14ac:dyDescent="0.25">
      <c r="A3043">
        <v>2138364</v>
      </c>
      <c r="B3043">
        <v>1</v>
      </c>
      <c r="C3043" t="s">
        <v>81</v>
      </c>
      <c r="D3043" t="s">
        <v>127</v>
      </c>
      <c r="E3043" t="s">
        <v>146</v>
      </c>
      <c r="F3043" t="s">
        <v>8982</v>
      </c>
      <c r="G3043" t="s">
        <v>235</v>
      </c>
      <c r="H3043" t="s">
        <v>143</v>
      </c>
      <c r="I3043" t="s">
        <v>135</v>
      </c>
      <c r="J3043" t="s">
        <v>136</v>
      </c>
      <c r="K3043" t="s">
        <v>236</v>
      </c>
      <c r="L3043" t="s">
        <v>8983</v>
      </c>
      <c r="M3043" t="s">
        <v>8984</v>
      </c>
      <c r="N3043">
        <v>6.9941638880000001</v>
      </c>
      <c r="O3043">
        <v>2</v>
      </c>
      <c r="P3043">
        <v>3</v>
      </c>
      <c r="Q3043">
        <v>57</v>
      </c>
      <c r="R3043">
        <v>36</v>
      </c>
      <c r="S3043">
        <v>1</v>
      </c>
      <c r="T3043">
        <v>2</v>
      </c>
      <c r="U3043">
        <v>0</v>
      </c>
      <c r="V3043">
        <v>0</v>
      </c>
      <c r="W3043">
        <v>10.0664364244977</v>
      </c>
      <c r="X3043">
        <v>14.755797933519604</v>
      </c>
      <c r="Y3043">
        <v>217.58866044881196</v>
      </c>
      <c r="Z3043">
        <v>82.934854458379178</v>
      </c>
      <c r="AA3043">
        <v>5.2712862225708754</v>
      </c>
      <c r="AB3043">
        <v>13.126689325574915</v>
      </c>
      <c r="AC3043">
        <v>0</v>
      </c>
      <c r="AD3043">
        <v>0</v>
      </c>
      <c r="AE3043">
        <v>343.74372481335422</v>
      </c>
    </row>
    <row r="3044" spans="1:31" x14ac:dyDescent="0.25">
      <c r="A3044">
        <v>2138365</v>
      </c>
      <c r="B3044">
        <v>1</v>
      </c>
      <c r="C3044" t="s">
        <v>81</v>
      </c>
      <c r="D3044" t="s">
        <v>128</v>
      </c>
      <c r="E3044" t="s">
        <v>206</v>
      </c>
      <c r="F3044" t="s">
        <v>8985</v>
      </c>
      <c r="G3044" t="s">
        <v>246</v>
      </c>
      <c r="H3044" t="s">
        <v>134</v>
      </c>
      <c r="I3044" t="s">
        <v>135</v>
      </c>
      <c r="J3044" t="s">
        <v>136</v>
      </c>
      <c r="K3044" t="s">
        <v>137</v>
      </c>
      <c r="L3044" t="s">
        <v>8986</v>
      </c>
      <c r="M3044" t="s">
        <v>8987</v>
      </c>
      <c r="N3044">
        <v>4.1066666659999997</v>
      </c>
      <c r="O3044">
        <v>0</v>
      </c>
      <c r="P3044">
        <v>20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14.742241688620089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14.742241688620089</v>
      </c>
    </row>
    <row r="3045" spans="1:31" x14ac:dyDescent="0.25">
      <c r="A3045">
        <v>2138367</v>
      </c>
      <c r="B3045">
        <v>1</v>
      </c>
      <c r="C3045" t="s">
        <v>80</v>
      </c>
      <c r="D3045" t="s">
        <v>100</v>
      </c>
      <c r="E3045" t="s">
        <v>174</v>
      </c>
      <c r="F3045" t="s">
        <v>8988</v>
      </c>
      <c r="G3045" t="s">
        <v>171</v>
      </c>
      <c r="H3045" t="s">
        <v>134</v>
      </c>
      <c r="I3045" t="s">
        <v>135</v>
      </c>
      <c r="J3045" t="s">
        <v>136</v>
      </c>
      <c r="K3045" t="s">
        <v>137</v>
      </c>
      <c r="L3045" t="s">
        <v>8989</v>
      </c>
      <c r="M3045" t="s">
        <v>8990</v>
      </c>
      <c r="N3045">
        <v>3.9163888880000002</v>
      </c>
      <c r="O3045">
        <v>0</v>
      </c>
      <c r="P3045">
        <v>71</v>
      </c>
      <c r="Q3045">
        <v>0</v>
      </c>
      <c r="R3045">
        <v>0</v>
      </c>
      <c r="S3045">
        <v>0</v>
      </c>
      <c r="T3045">
        <v>4</v>
      </c>
      <c r="U3045">
        <v>0</v>
      </c>
      <c r="V3045">
        <v>0</v>
      </c>
      <c r="W3045">
        <v>0</v>
      </c>
      <c r="X3045">
        <v>60.591703459526215</v>
      </c>
      <c r="Y3045">
        <v>0</v>
      </c>
      <c r="Z3045">
        <v>0</v>
      </c>
      <c r="AA3045">
        <v>0</v>
      </c>
      <c r="AB3045">
        <v>4.3899842038934498</v>
      </c>
      <c r="AC3045">
        <v>0</v>
      </c>
      <c r="AD3045">
        <v>0</v>
      </c>
      <c r="AE3045">
        <v>64.981687663419663</v>
      </c>
    </row>
    <row r="3046" spans="1:31" x14ac:dyDescent="0.25">
      <c r="A3046">
        <v>2138369</v>
      </c>
      <c r="B3046">
        <v>1</v>
      </c>
      <c r="C3046" t="s">
        <v>80</v>
      </c>
      <c r="D3046" t="s">
        <v>87</v>
      </c>
      <c r="E3046" t="s">
        <v>174</v>
      </c>
      <c r="F3046" t="s">
        <v>8991</v>
      </c>
      <c r="G3046" t="s">
        <v>538</v>
      </c>
      <c r="H3046" t="s">
        <v>134</v>
      </c>
      <c r="I3046" t="s">
        <v>135</v>
      </c>
      <c r="J3046" t="s">
        <v>136</v>
      </c>
      <c r="K3046" t="s">
        <v>236</v>
      </c>
      <c r="L3046" t="s">
        <v>8992</v>
      </c>
      <c r="M3046" t="s">
        <v>8993</v>
      </c>
      <c r="N3046">
        <v>6.7926461109999998</v>
      </c>
      <c r="O3046">
        <v>0</v>
      </c>
      <c r="P3046">
        <v>83</v>
      </c>
      <c r="Q3046">
        <v>0</v>
      </c>
      <c r="R3046">
        <v>0</v>
      </c>
      <c r="S3046">
        <v>0</v>
      </c>
      <c r="T3046">
        <v>4</v>
      </c>
      <c r="U3046">
        <v>0</v>
      </c>
      <c r="V3046">
        <v>0</v>
      </c>
      <c r="W3046">
        <v>0</v>
      </c>
      <c r="X3046">
        <v>167.39668204465869</v>
      </c>
      <c r="Y3046">
        <v>0</v>
      </c>
      <c r="Z3046">
        <v>0</v>
      </c>
      <c r="AA3046">
        <v>0</v>
      </c>
      <c r="AB3046">
        <v>15.702106541952979</v>
      </c>
      <c r="AC3046">
        <v>0</v>
      </c>
      <c r="AD3046">
        <v>0</v>
      </c>
      <c r="AE3046">
        <v>183.09878858661168</v>
      </c>
    </row>
    <row r="3047" spans="1:31" x14ac:dyDescent="0.25">
      <c r="A3047">
        <v>2138372</v>
      </c>
      <c r="B3047">
        <v>1</v>
      </c>
      <c r="C3047" t="s">
        <v>80</v>
      </c>
      <c r="D3047" t="s">
        <v>94</v>
      </c>
      <c r="E3047" t="s">
        <v>146</v>
      </c>
      <c r="F3047" t="s">
        <v>8994</v>
      </c>
      <c r="G3047" t="s">
        <v>235</v>
      </c>
      <c r="H3047" t="s">
        <v>143</v>
      </c>
      <c r="I3047" t="s">
        <v>135</v>
      </c>
      <c r="J3047" t="s">
        <v>136</v>
      </c>
      <c r="K3047" t="s">
        <v>236</v>
      </c>
      <c r="L3047" t="s">
        <v>8995</v>
      </c>
      <c r="M3047" t="s">
        <v>8996</v>
      </c>
      <c r="N3047">
        <v>1.016845277</v>
      </c>
      <c r="O3047">
        <v>0</v>
      </c>
      <c r="P3047">
        <v>11</v>
      </c>
      <c r="Q3047">
        <v>1</v>
      </c>
      <c r="R3047">
        <v>5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1.8979526932847837</v>
      </c>
      <c r="Y3047">
        <v>0.94194372009237493</v>
      </c>
      <c r="Z3047">
        <v>0.97069116807973332</v>
      </c>
      <c r="AA3047">
        <v>0</v>
      </c>
      <c r="AB3047">
        <v>0</v>
      </c>
      <c r="AC3047">
        <v>0</v>
      </c>
      <c r="AD3047">
        <v>0</v>
      </c>
      <c r="AE3047">
        <v>3.8105875814568919</v>
      </c>
    </row>
    <row r="3048" spans="1:31" x14ac:dyDescent="0.25">
      <c r="A3048">
        <v>2138374</v>
      </c>
      <c r="B3048">
        <v>1</v>
      </c>
      <c r="C3048" t="s">
        <v>81</v>
      </c>
      <c r="D3048" t="s">
        <v>117</v>
      </c>
      <c r="E3048" t="s">
        <v>146</v>
      </c>
      <c r="F3048" t="s">
        <v>8997</v>
      </c>
      <c r="G3048" t="s">
        <v>142</v>
      </c>
      <c r="H3048" t="s">
        <v>143</v>
      </c>
      <c r="I3048" t="s">
        <v>135</v>
      </c>
      <c r="J3048" t="s">
        <v>136</v>
      </c>
      <c r="K3048" t="s">
        <v>137</v>
      </c>
      <c r="L3048" t="s">
        <v>8998</v>
      </c>
      <c r="M3048" t="s">
        <v>8999</v>
      </c>
      <c r="N3048">
        <v>0.14472222200000001</v>
      </c>
      <c r="O3048">
        <v>0</v>
      </c>
      <c r="P3048">
        <v>3611</v>
      </c>
      <c r="Q3048">
        <v>0</v>
      </c>
      <c r="R3048">
        <v>2</v>
      </c>
      <c r="S3048">
        <v>0</v>
      </c>
      <c r="T3048">
        <v>289</v>
      </c>
      <c r="U3048">
        <v>0</v>
      </c>
      <c r="V3048">
        <v>2</v>
      </c>
      <c r="W3048">
        <v>0</v>
      </c>
      <c r="X3048">
        <v>97.574073753632717</v>
      </c>
      <c r="Y3048">
        <v>0</v>
      </c>
      <c r="Z3048">
        <v>3.1202337699800003E-2</v>
      </c>
      <c r="AA3048">
        <v>0</v>
      </c>
      <c r="AB3048">
        <v>19.498679460382768</v>
      </c>
      <c r="AC3048">
        <v>0</v>
      </c>
      <c r="AD3048">
        <v>0.34916882791690002</v>
      </c>
      <c r="AE3048">
        <v>117.45312437963217</v>
      </c>
    </row>
    <row r="3049" spans="1:31" x14ac:dyDescent="0.25">
      <c r="A3049">
        <v>2138376</v>
      </c>
      <c r="B3049">
        <v>1</v>
      </c>
      <c r="C3049" t="s">
        <v>81</v>
      </c>
      <c r="D3049" t="s">
        <v>120</v>
      </c>
      <c r="E3049" t="s">
        <v>196</v>
      </c>
      <c r="F3049" t="s">
        <v>8160</v>
      </c>
      <c r="G3049" t="s">
        <v>142</v>
      </c>
      <c r="H3049" t="s">
        <v>143</v>
      </c>
      <c r="I3049" t="s">
        <v>135</v>
      </c>
      <c r="J3049" t="s">
        <v>136</v>
      </c>
      <c r="K3049" t="s">
        <v>137</v>
      </c>
      <c r="L3049" t="s">
        <v>9000</v>
      </c>
      <c r="M3049" t="s">
        <v>9001</v>
      </c>
      <c r="N3049">
        <v>0.61972222200000004</v>
      </c>
      <c r="O3049">
        <v>0</v>
      </c>
      <c r="P3049">
        <v>71</v>
      </c>
      <c r="Q3049">
        <v>54</v>
      </c>
      <c r="R3049">
        <v>18</v>
      </c>
      <c r="S3049">
        <v>11</v>
      </c>
      <c r="T3049">
        <v>3</v>
      </c>
      <c r="U3049">
        <v>0</v>
      </c>
      <c r="V3049">
        <v>0</v>
      </c>
      <c r="W3049">
        <v>0</v>
      </c>
      <c r="X3049">
        <v>13.526573577888785</v>
      </c>
      <c r="Y3049">
        <v>21.646189938839886</v>
      </c>
      <c r="Z3049">
        <v>11.280889052858399</v>
      </c>
      <c r="AA3049">
        <v>52.211463077837891</v>
      </c>
      <c r="AB3049">
        <v>0.45379630178149999</v>
      </c>
      <c r="AC3049">
        <v>0</v>
      </c>
      <c r="AD3049">
        <v>0</v>
      </c>
      <c r="AE3049">
        <v>99.118911949206449</v>
      </c>
    </row>
    <row r="3050" spans="1:31" x14ac:dyDescent="0.25">
      <c r="A3050">
        <v>2138381</v>
      </c>
      <c r="B3050">
        <v>1</v>
      </c>
      <c r="C3050" t="s">
        <v>81</v>
      </c>
      <c r="D3050" t="s">
        <v>127</v>
      </c>
      <c r="E3050" t="s">
        <v>131</v>
      </c>
      <c r="F3050" t="s">
        <v>9002</v>
      </c>
      <c r="G3050" t="s">
        <v>152</v>
      </c>
      <c r="H3050" t="s">
        <v>134</v>
      </c>
      <c r="I3050" t="s">
        <v>135</v>
      </c>
      <c r="J3050" t="s">
        <v>136</v>
      </c>
      <c r="K3050" t="s">
        <v>137</v>
      </c>
      <c r="L3050" t="s">
        <v>9003</v>
      </c>
      <c r="M3050" t="s">
        <v>9004</v>
      </c>
      <c r="N3050">
        <v>5.8219444439999997</v>
      </c>
      <c r="O3050">
        <v>0</v>
      </c>
      <c r="P3050">
        <v>1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0.38865566160750004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0.38865566160750004</v>
      </c>
    </row>
    <row r="3051" spans="1:31" x14ac:dyDescent="0.25">
      <c r="A3051">
        <v>2138382</v>
      </c>
      <c r="B3051">
        <v>1</v>
      </c>
      <c r="C3051" t="s">
        <v>81</v>
      </c>
      <c r="D3051" t="s">
        <v>120</v>
      </c>
      <c r="E3051" t="s">
        <v>146</v>
      </c>
      <c r="F3051" t="s">
        <v>5537</v>
      </c>
      <c r="G3051" t="s">
        <v>142</v>
      </c>
      <c r="H3051" t="s">
        <v>143</v>
      </c>
      <c r="I3051" t="s">
        <v>148</v>
      </c>
      <c r="J3051" t="s">
        <v>136</v>
      </c>
      <c r="K3051" t="s">
        <v>137</v>
      </c>
      <c r="L3051" t="s">
        <v>9005</v>
      </c>
      <c r="M3051" t="s">
        <v>9006</v>
      </c>
      <c r="N3051">
        <v>1.6666666E-2</v>
      </c>
      <c r="O3051">
        <v>1</v>
      </c>
      <c r="P3051">
        <v>1112</v>
      </c>
      <c r="Q3051">
        <v>72</v>
      </c>
      <c r="R3051">
        <v>45</v>
      </c>
      <c r="S3051">
        <v>15</v>
      </c>
      <c r="T3051">
        <v>49</v>
      </c>
      <c r="U3051">
        <v>2</v>
      </c>
      <c r="V3051">
        <v>0</v>
      </c>
      <c r="W3051">
        <v>1.835456994E-3</v>
      </c>
      <c r="X3051">
        <v>3.2706821126169952</v>
      </c>
      <c r="Y3051">
        <v>2.0422044655200007</v>
      </c>
      <c r="Z3051">
        <v>1.0825244101379998</v>
      </c>
      <c r="AA3051">
        <v>1.1246546321578332</v>
      </c>
      <c r="AB3051">
        <v>0.29438727897100003</v>
      </c>
      <c r="AC3051">
        <v>1.3287489448295002</v>
      </c>
      <c r="AD3051">
        <v>0</v>
      </c>
      <c r="AE3051">
        <v>9.1450373012273296</v>
      </c>
    </row>
    <row r="3052" spans="1:31" x14ac:dyDescent="0.25">
      <c r="A3052">
        <v>2138386</v>
      </c>
      <c r="B3052">
        <v>1</v>
      </c>
      <c r="C3052" t="s">
        <v>80</v>
      </c>
      <c r="D3052" t="s">
        <v>93</v>
      </c>
      <c r="E3052" t="s">
        <v>131</v>
      </c>
      <c r="F3052" t="s">
        <v>9007</v>
      </c>
      <c r="G3052" t="s">
        <v>171</v>
      </c>
      <c r="H3052" t="s">
        <v>134</v>
      </c>
      <c r="I3052" t="s">
        <v>135</v>
      </c>
      <c r="J3052" t="s">
        <v>136</v>
      </c>
      <c r="K3052" t="s">
        <v>137</v>
      </c>
      <c r="L3052" t="s">
        <v>9008</v>
      </c>
      <c r="M3052" t="s">
        <v>9009</v>
      </c>
      <c r="N3052">
        <v>2.5586111109999998</v>
      </c>
      <c r="O3052">
        <v>0</v>
      </c>
      <c r="P3052">
        <v>1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0.70012874564527505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0.70012874564527505</v>
      </c>
    </row>
    <row r="3053" spans="1:31" x14ac:dyDescent="0.25">
      <c r="A3053">
        <v>2138391</v>
      </c>
      <c r="B3053">
        <v>1</v>
      </c>
      <c r="C3053" t="s">
        <v>80</v>
      </c>
      <c r="D3053" t="s">
        <v>84</v>
      </c>
      <c r="E3053" t="s">
        <v>146</v>
      </c>
      <c r="F3053" t="s">
        <v>9010</v>
      </c>
      <c r="G3053" t="s">
        <v>2008</v>
      </c>
      <c r="H3053" t="s">
        <v>143</v>
      </c>
      <c r="I3053" t="s">
        <v>135</v>
      </c>
      <c r="J3053" t="s">
        <v>136</v>
      </c>
      <c r="K3053" t="s">
        <v>137</v>
      </c>
      <c r="L3053" t="s">
        <v>9011</v>
      </c>
      <c r="M3053" t="s">
        <v>9012</v>
      </c>
      <c r="N3053">
        <v>1.7619444440000001</v>
      </c>
      <c r="O3053">
        <v>0</v>
      </c>
      <c r="P3053">
        <v>150</v>
      </c>
      <c r="Q3053">
        <v>0</v>
      </c>
      <c r="R3053">
        <v>7</v>
      </c>
      <c r="S3053">
        <v>0</v>
      </c>
      <c r="T3053">
        <v>18</v>
      </c>
      <c r="U3053">
        <v>0</v>
      </c>
      <c r="V3053">
        <v>0</v>
      </c>
      <c r="W3053">
        <v>0</v>
      </c>
      <c r="X3053">
        <v>53.596051133952116</v>
      </c>
      <c r="Y3053">
        <v>0</v>
      </c>
      <c r="Z3053">
        <v>1.3524064150898005</v>
      </c>
      <c r="AA3053">
        <v>0</v>
      </c>
      <c r="AB3053">
        <v>32.550363557496524</v>
      </c>
      <c r="AC3053">
        <v>0</v>
      </c>
      <c r="AD3053">
        <v>0</v>
      </c>
      <c r="AE3053">
        <v>87.498821106538443</v>
      </c>
    </row>
    <row r="3054" spans="1:31" x14ac:dyDescent="0.25">
      <c r="A3054">
        <v>2138396</v>
      </c>
      <c r="B3054">
        <v>1</v>
      </c>
      <c r="C3054" t="s">
        <v>80</v>
      </c>
      <c r="D3054" t="s">
        <v>82</v>
      </c>
      <c r="E3054" t="s">
        <v>131</v>
      </c>
      <c r="F3054" t="s">
        <v>9013</v>
      </c>
      <c r="G3054" t="s">
        <v>152</v>
      </c>
      <c r="H3054" t="s">
        <v>134</v>
      </c>
      <c r="I3054" t="s">
        <v>135</v>
      </c>
      <c r="J3054" t="s">
        <v>136</v>
      </c>
      <c r="K3054" t="s">
        <v>137</v>
      </c>
      <c r="L3054" t="s">
        <v>9014</v>
      </c>
      <c r="M3054" t="s">
        <v>9015</v>
      </c>
      <c r="N3054">
        <v>5.4130555549999997</v>
      </c>
      <c r="O3054">
        <v>0</v>
      </c>
      <c r="P3054">
        <v>3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7.3750552614310489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7.3750552614310489</v>
      </c>
    </row>
    <row r="3055" spans="1:31" x14ac:dyDescent="0.25">
      <c r="A3055">
        <v>2138397</v>
      </c>
      <c r="B3055">
        <v>1</v>
      </c>
      <c r="C3055" t="s">
        <v>81</v>
      </c>
      <c r="D3055" t="s">
        <v>123</v>
      </c>
      <c r="E3055" t="s">
        <v>161</v>
      </c>
      <c r="F3055" t="s">
        <v>9016</v>
      </c>
      <c r="G3055" t="s">
        <v>215</v>
      </c>
      <c r="H3055" t="s">
        <v>134</v>
      </c>
      <c r="I3055" t="s">
        <v>135</v>
      </c>
      <c r="J3055" t="s">
        <v>136</v>
      </c>
      <c r="K3055" t="s">
        <v>137</v>
      </c>
      <c r="L3055" t="s">
        <v>9017</v>
      </c>
      <c r="M3055" t="s">
        <v>9018</v>
      </c>
      <c r="N3055">
        <v>1.350833333</v>
      </c>
      <c r="O3055">
        <v>0</v>
      </c>
      <c r="P3055">
        <v>1</v>
      </c>
      <c r="Q3055">
        <v>0</v>
      </c>
      <c r="R3055">
        <v>15</v>
      </c>
      <c r="S3055">
        <v>0</v>
      </c>
      <c r="T3055">
        <v>2</v>
      </c>
      <c r="U3055">
        <v>0</v>
      </c>
      <c r="V3055">
        <v>0</v>
      </c>
      <c r="W3055">
        <v>0</v>
      </c>
      <c r="X3055">
        <v>1.2126848175866668E-2</v>
      </c>
      <c r="Y3055">
        <v>0</v>
      </c>
      <c r="Z3055">
        <v>8.3764692243301333</v>
      </c>
      <c r="AA3055">
        <v>0</v>
      </c>
      <c r="AB3055">
        <v>6.8480534852476893</v>
      </c>
      <c r="AC3055">
        <v>0</v>
      </c>
      <c r="AD3055">
        <v>0</v>
      </c>
      <c r="AE3055">
        <v>15.236649557753688</v>
      </c>
    </row>
    <row r="3056" spans="1:31" x14ac:dyDescent="0.25">
      <c r="A3056">
        <v>2138399</v>
      </c>
      <c r="B3056">
        <v>1</v>
      </c>
      <c r="C3056" t="s">
        <v>80</v>
      </c>
      <c r="D3056" t="s">
        <v>89</v>
      </c>
      <c r="E3056" t="s">
        <v>140</v>
      </c>
      <c r="F3056" t="s">
        <v>9019</v>
      </c>
      <c r="G3056" t="s">
        <v>142</v>
      </c>
      <c r="H3056" t="s">
        <v>143</v>
      </c>
      <c r="I3056" t="s">
        <v>135</v>
      </c>
      <c r="J3056" t="s">
        <v>136</v>
      </c>
      <c r="K3056" t="s">
        <v>137</v>
      </c>
      <c r="L3056" t="s">
        <v>9020</v>
      </c>
      <c r="M3056" t="s">
        <v>9021</v>
      </c>
      <c r="N3056">
        <v>0.63305555499999999</v>
      </c>
      <c r="O3056">
        <v>1</v>
      </c>
      <c r="P3056">
        <v>272</v>
      </c>
      <c r="Q3056">
        <v>1</v>
      </c>
      <c r="R3056">
        <v>51</v>
      </c>
      <c r="S3056">
        <v>1</v>
      </c>
      <c r="T3056">
        <v>138</v>
      </c>
      <c r="U3056">
        <v>0</v>
      </c>
      <c r="V3056">
        <v>0</v>
      </c>
      <c r="W3056">
        <v>1.0159380474613999</v>
      </c>
      <c r="X3056">
        <v>91.156396061615752</v>
      </c>
      <c r="Y3056">
        <v>3.9250039144264912</v>
      </c>
      <c r="Z3056">
        <v>7.6478035296278328</v>
      </c>
      <c r="AA3056">
        <v>0.26052607958383334</v>
      </c>
      <c r="AB3056">
        <v>94.300374921577315</v>
      </c>
      <c r="AC3056">
        <v>0</v>
      </c>
      <c r="AD3056">
        <v>0</v>
      </c>
      <c r="AE3056">
        <v>198.30604255429265</v>
      </c>
    </row>
    <row r="3057" spans="1:31" x14ac:dyDescent="0.25">
      <c r="A3057">
        <v>2138400</v>
      </c>
      <c r="B3057">
        <v>1</v>
      </c>
      <c r="C3057" t="s">
        <v>81</v>
      </c>
      <c r="D3057" t="s">
        <v>128</v>
      </c>
      <c r="E3057" t="s">
        <v>131</v>
      </c>
      <c r="F3057" t="s">
        <v>9022</v>
      </c>
      <c r="G3057" t="s">
        <v>300</v>
      </c>
      <c r="H3057" t="s">
        <v>134</v>
      </c>
      <c r="I3057" t="s">
        <v>135</v>
      </c>
      <c r="J3057" t="s">
        <v>136</v>
      </c>
      <c r="K3057" t="s">
        <v>137</v>
      </c>
      <c r="L3057" t="s">
        <v>9023</v>
      </c>
      <c r="M3057" t="s">
        <v>9024</v>
      </c>
      <c r="N3057">
        <v>2.0152777770000001</v>
      </c>
      <c r="O3057">
        <v>0</v>
      </c>
      <c r="P3057">
        <v>2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0.78567965911799997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0.78567965911799997</v>
      </c>
    </row>
    <row r="3058" spans="1:31" x14ac:dyDescent="0.25">
      <c r="A3058">
        <v>2138401</v>
      </c>
      <c r="B3058">
        <v>1</v>
      </c>
      <c r="C3058" t="s">
        <v>81</v>
      </c>
      <c r="D3058" t="s">
        <v>128</v>
      </c>
      <c r="E3058" t="s">
        <v>196</v>
      </c>
      <c r="F3058" t="s">
        <v>9025</v>
      </c>
      <c r="G3058" t="s">
        <v>142</v>
      </c>
      <c r="H3058" t="s">
        <v>143</v>
      </c>
      <c r="I3058" t="s">
        <v>135</v>
      </c>
      <c r="J3058" t="s">
        <v>136</v>
      </c>
      <c r="K3058" t="s">
        <v>137</v>
      </c>
      <c r="L3058" t="s">
        <v>9026</v>
      </c>
      <c r="M3058" t="s">
        <v>9027</v>
      </c>
      <c r="N3058">
        <v>1.751944444</v>
      </c>
      <c r="O3058">
        <v>3</v>
      </c>
      <c r="P3058">
        <v>1</v>
      </c>
      <c r="Q3058">
        <v>21</v>
      </c>
      <c r="R3058">
        <v>7</v>
      </c>
      <c r="S3058">
        <v>8</v>
      </c>
      <c r="T3058">
        <v>0</v>
      </c>
      <c r="U3058">
        <v>0</v>
      </c>
      <c r="V3058">
        <v>0</v>
      </c>
      <c r="W3058">
        <v>6.5900481177212997</v>
      </c>
      <c r="X3058">
        <v>6.1547123344500007E-2</v>
      </c>
      <c r="Y3058">
        <v>33.990483520390967</v>
      </c>
      <c r="Z3058">
        <v>6.5009801212712341</v>
      </c>
      <c r="AA3058">
        <v>127.78964525773658</v>
      </c>
      <c r="AB3058">
        <v>0</v>
      </c>
      <c r="AC3058">
        <v>0</v>
      </c>
      <c r="AD3058">
        <v>0</v>
      </c>
      <c r="AE3058">
        <v>174.93270414046458</v>
      </c>
    </row>
    <row r="3059" spans="1:31" x14ac:dyDescent="0.25">
      <c r="A3059">
        <v>2138404</v>
      </c>
      <c r="B3059">
        <v>1</v>
      </c>
      <c r="C3059" t="s">
        <v>80</v>
      </c>
      <c r="D3059" t="s">
        <v>97</v>
      </c>
      <c r="E3059" t="s">
        <v>174</v>
      </c>
      <c r="F3059" t="s">
        <v>9028</v>
      </c>
      <c r="G3059" t="s">
        <v>300</v>
      </c>
      <c r="H3059" t="s">
        <v>134</v>
      </c>
      <c r="I3059" t="s">
        <v>135</v>
      </c>
      <c r="J3059" t="s">
        <v>3</v>
      </c>
      <c r="K3059" t="s">
        <v>137</v>
      </c>
      <c r="L3059" t="s">
        <v>9029</v>
      </c>
      <c r="M3059" t="s">
        <v>9030</v>
      </c>
      <c r="N3059">
        <v>1.601388888</v>
      </c>
      <c r="O3059">
        <v>0</v>
      </c>
      <c r="P3059">
        <v>74</v>
      </c>
      <c r="Q3059">
        <v>0</v>
      </c>
      <c r="R3059">
        <v>1</v>
      </c>
      <c r="S3059">
        <v>0</v>
      </c>
      <c r="T3059">
        <v>6</v>
      </c>
      <c r="U3059">
        <v>0</v>
      </c>
      <c r="V3059">
        <v>0</v>
      </c>
      <c r="W3059">
        <v>0</v>
      </c>
      <c r="X3059">
        <v>50.913615151597014</v>
      </c>
      <c r="Y3059">
        <v>0</v>
      </c>
      <c r="Z3059">
        <v>0.24398863810599999</v>
      </c>
      <c r="AA3059">
        <v>0</v>
      </c>
      <c r="AB3059">
        <v>14.294003018085361</v>
      </c>
      <c r="AC3059">
        <v>0</v>
      </c>
      <c r="AD3059">
        <v>0</v>
      </c>
      <c r="AE3059">
        <v>65.45160680778838</v>
      </c>
    </row>
    <row r="3060" spans="1:31" x14ac:dyDescent="0.25">
      <c r="A3060">
        <v>2138407</v>
      </c>
      <c r="B3060">
        <v>1</v>
      </c>
      <c r="C3060" t="s">
        <v>80</v>
      </c>
      <c r="D3060" t="s">
        <v>83</v>
      </c>
      <c r="E3060" t="s">
        <v>174</v>
      </c>
      <c r="F3060" t="s">
        <v>9031</v>
      </c>
      <c r="G3060" t="s">
        <v>187</v>
      </c>
      <c r="H3060" t="s">
        <v>134</v>
      </c>
      <c r="I3060" t="s">
        <v>135</v>
      </c>
      <c r="J3060" t="s">
        <v>136</v>
      </c>
      <c r="K3060" t="s">
        <v>137</v>
      </c>
      <c r="L3060" t="s">
        <v>9032</v>
      </c>
      <c r="M3060" t="s">
        <v>9033</v>
      </c>
      <c r="N3060">
        <v>1.5213888879999999</v>
      </c>
      <c r="O3060">
        <v>0</v>
      </c>
      <c r="P3060">
        <v>34</v>
      </c>
      <c r="Q3060">
        <v>0</v>
      </c>
      <c r="R3060">
        <v>0</v>
      </c>
      <c r="S3060">
        <v>0</v>
      </c>
      <c r="T3060">
        <v>8</v>
      </c>
      <c r="U3060">
        <v>0</v>
      </c>
      <c r="V3060">
        <v>3</v>
      </c>
      <c r="W3060">
        <v>0</v>
      </c>
      <c r="X3060">
        <v>9.9807941413768138</v>
      </c>
      <c r="Y3060">
        <v>0</v>
      </c>
      <c r="Z3060">
        <v>0</v>
      </c>
      <c r="AA3060">
        <v>0</v>
      </c>
      <c r="AB3060">
        <v>11.668336219475906</v>
      </c>
      <c r="AC3060">
        <v>0</v>
      </c>
      <c r="AD3060">
        <v>34.655675819440098</v>
      </c>
      <c r="AE3060">
        <v>56.304806180292815</v>
      </c>
    </row>
    <row r="3061" spans="1:31" x14ac:dyDescent="0.25">
      <c r="A3061">
        <v>2138409</v>
      </c>
      <c r="B3061">
        <v>1</v>
      </c>
      <c r="C3061" t="s">
        <v>80</v>
      </c>
      <c r="D3061" t="s">
        <v>107</v>
      </c>
      <c r="E3061" t="s">
        <v>146</v>
      </c>
      <c r="F3061" t="s">
        <v>9034</v>
      </c>
      <c r="G3061" t="s">
        <v>883</v>
      </c>
      <c r="H3061" t="s">
        <v>143</v>
      </c>
      <c r="I3061" t="s">
        <v>135</v>
      </c>
      <c r="J3061" t="s">
        <v>136</v>
      </c>
      <c r="K3061" t="s">
        <v>236</v>
      </c>
      <c r="L3061" t="s">
        <v>9035</v>
      </c>
      <c r="M3061" t="s">
        <v>9036</v>
      </c>
      <c r="N3061">
        <v>0.1054175</v>
      </c>
      <c r="O3061">
        <v>0</v>
      </c>
      <c r="P3061">
        <v>0</v>
      </c>
      <c r="Q3061">
        <v>1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0.29971569585833335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0.29971569585833335</v>
      </c>
    </row>
    <row r="3062" spans="1:31" x14ac:dyDescent="0.25">
      <c r="A3062">
        <v>2138410</v>
      </c>
      <c r="B3062">
        <v>1</v>
      </c>
      <c r="C3062" t="s">
        <v>80</v>
      </c>
      <c r="D3062" t="s">
        <v>98</v>
      </c>
      <c r="E3062" t="s">
        <v>131</v>
      </c>
      <c r="F3062" t="s">
        <v>9037</v>
      </c>
      <c r="G3062" t="s">
        <v>152</v>
      </c>
      <c r="H3062" t="s">
        <v>134</v>
      </c>
      <c r="I3062" t="s">
        <v>135</v>
      </c>
      <c r="J3062" t="s">
        <v>136</v>
      </c>
      <c r="K3062" t="s">
        <v>137</v>
      </c>
      <c r="L3062" t="s">
        <v>9038</v>
      </c>
      <c r="M3062" t="s">
        <v>9039</v>
      </c>
      <c r="N3062">
        <v>2.7774999999999999</v>
      </c>
      <c r="O3062">
        <v>0</v>
      </c>
      <c r="P3062">
        <v>2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1.0469343269090501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1.0469343269090501</v>
      </c>
    </row>
    <row r="3063" spans="1:31" x14ac:dyDescent="0.25">
      <c r="A3063">
        <v>2138411</v>
      </c>
      <c r="B3063">
        <v>1</v>
      </c>
      <c r="C3063" t="s">
        <v>81</v>
      </c>
      <c r="D3063" t="s">
        <v>122</v>
      </c>
      <c r="E3063" t="s">
        <v>161</v>
      </c>
      <c r="F3063" t="s">
        <v>9040</v>
      </c>
      <c r="G3063" t="s">
        <v>538</v>
      </c>
      <c r="H3063" t="s">
        <v>134</v>
      </c>
      <c r="I3063" t="s">
        <v>135</v>
      </c>
      <c r="J3063" t="s">
        <v>136</v>
      </c>
      <c r="K3063" t="s">
        <v>236</v>
      </c>
      <c r="L3063" t="s">
        <v>9041</v>
      </c>
      <c r="M3063" t="s">
        <v>9042</v>
      </c>
      <c r="N3063">
        <v>7.3972222219999999</v>
      </c>
      <c r="O3063">
        <v>0</v>
      </c>
      <c r="P3063">
        <v>76</v>
      </c>
      <c r="Q3063">
        <v>0</v>
      </c>
      <c r="R3063">
        <v>4</v>
      </c>
      <c r="S3063">
        <v>0</v>
      </c>
      <c r="T3063">
        <v>2</v>
      </c>
      <c r="U3063">
        <v>0</v>
      </c>
      <c r="V3063">
        <v>0</v>
      </c>
      <c r="W3063">
        <v>0</v>
      </c>
      <c r="X3063">
        <v>131.99888286678612</v>
      </c>
      <c r="Y3063">
        <v>0</v>
      </c>
      <c r="Z3063">
        <v>4.8268652245207502</v>
      </c>
      <c r="AA3063">
        <v>0</v>
      </c>
      <c r="AB3063">
        <v>26.425366142861904</v>
      </c>
      <c r="AC3063">
        <v>0</v>
      </c>
      <c r="AD3063">
        <v>0</v>
      </c>
      <c r="AE3063">
        <v>163.25111423416877</v>
      </c>
    </row>
    <row r="3064" spans="1:31" x14ac:dyDescent="0.25">
      <c r="A3064">
        <v>2138417</v>
      </c>
      <c r="B3064">
        <v>1</v>
      </c>
      <c r="C3064" t="s">
        <v>80</v>
      </c>
      <c r="D3064" t="s">
        <v>82</v>
      </c>
      <c r="E3064" t="s">
        <v>131</v>
      </c>
      <c r="F3064" t="s">
        <v>9043</v>
      </c>
      <c r="G3064" t="s">
        <v>187</v>
      </c>
      <c r="H3064" t="s">
        <v>134</v>
      </c>
      <c r="I3064" t="s">
        <v>135</v>
      </c>
      <c r="J3064" t="s">
        <v>136</v>
      </c>
      <c r="K3064" t="s">
        <v>137</v>
      </c>
      <c r="L3064" t="s">
        <v>9044</v>
      </c>
      <c r="M3064" t="s">
        <v>9045</v>
      </c>
      <c r="N3064">
        <v>2.2016666659999999</v>
      </c>
      <c r="O3064">
        <v>0</v>
      </c>
      <c r="P3064">
        <v>13</v>
      </c>
      <c r="Q3064">
        <v>0</v>
      </c>
      <c r="R3064">
        <v>0</v>
      </c>
      <c r="S3064">
        <v>0</v>
      </c>
      <c r="T3064">
        <v>4</v>
      </c>
      <c r="U3064">
        <v>0</v>
      </c>
      <c r="V3064">
        <v>0</v>
      </c>
      <c r="W3064">
        <v>0</v>
      </c>
      <c r="X3064">
        <v>6.3475439592976679</v>
      </c>
      <c r="Y3064">
        <v>0</v>
      </c>
      <c r="Z3064">
        <v>0</v>
      </c>
      <c r="AA3064">
        <v>0</v>
      </c>
      <c r="AB3064">
        <v>6.9505099990237529</v>
      </c>
      <c r="AC3064">
        <v>0</v>
      </c>
      <c r="AD3064">
        <v>0</v>
      </c>
      <c r="AE3064">
        <v>13.298053958321422</v>
      </c>
    </row>
    <row r="3065" spans="1:31" x14ac:dyDescent="0.25">
      <c r="A3065">
        <v>2138418</v>
      </c>
      <c r="B3065">
        <v>1</v>
      </c>
      <c r="C3065" t="s">
        <v>81</v>
      </c>
      <c r="D3065" t="s">
        <v>112</v>
      </c>
      <c r="E3065" t="s">
        <v>131</v>
      </c>
      <c r="F3065" t="s">
        <v>9046</v>
      </c>
      <c r="G3065" t="s">
        <v>152</v>
      </c>
      <c r="H3065" t="s">
        <v>134</v>
      </c>
      <c r="I3065" t="s">
        <v>135</v>
      </c>
      <c r="J3065" t="s">
        <v>136</v>
      </c>
      <c r="K3065" t="s">
        <v>137</v>
      </c>
      <c r="L3065" t="s">
        <v>9047</v>
      </c>
      <c r="M3065" t="s">
        <v>9048</v>
      </c>
      <c r="N3065">
        <v>2.9194444439999998</v>
      </c>
      <c r="O3065">
        <v>0</v>
      </c>
      <c r="P3065">
        <v>1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</row>
    <row r="3066" spans="1:31" x14ac:dyDescent="0.25">
      <c r="A3066">
        <v>2138419</v>
      </c>
      <c r="B3066">
        <v>1</v>
      </c>
      <c r="C3066" t="s">
        <v>81</v>
      </c>
      <c r="D3066" t="s">
        <v>116</v>
      </c>
      <c r="E3066" t="s">
        <v>174</v>
      </c>
      <c r="F3066" t="s">
        <v>9049</v>
      </c>
      <c r="G3066" t="s">
        <v>187</v>
      </c>
      <c r="H3066" t="s">
        <v>134</v>
      </c>
      <c r="I3066" t="s">
        <v>135</v>
      </c>
      <c r="J3066" t="s">
        <v>136</v>
      </c>
      <c r="K3066" t="s">
        <v>137</v>
      </c>
      <c r="L3066" t="s">
        <v>9050</v>
      </c>
      <c r="M3066" t="s">
        <v>9051</v>
      </c>
      <c r="N3066">
        <v>2.8455555549999998</v>
      </c>
      <c r="O3066">
        <v>0</v>
      </c>
      <c r="P3066">
        <v>31</v>
      </c>
      <c r="Q3066">
        <v>0</v>
      </c>
      <c r="R3066">
        <v>2</v>
      </c>
      <c r="S3066">
        <v>0</v>
      </c>
      <c r="T3066">
        <v>7</v>
      </c>
      <c r="U3066">
        <v>0</v>
      </c>
      <c r="V3066">
        <v>0</v>
      </c>
      <c r="W3066">
        <v>0</v>
      </c>
      <c r="X3066">
        <v>15.17484482143367</v>
      </c>
      <c r="Y3066">
        <v>0</v>
      </c>
      <c r="Z3066">
        <v>5.2390353467790662</v>
      </c>
      <c r="AA3066">
        <v>0</v>
      </c>
      <c r="AB3066">
        <v>14.821282190960666</v>
      </c>
      <c r="AC3066">
        <v>0</v>
      </c>
      <c r="AD3066">
        <v>0</v>
      </c>
      <c r="AE3066">
        <v>35.235162359173401</v>
      </c>
    </row>
    <row r="3067" spans="1:31" x14ac:dyDescent="0.25">
      <c r="A3067">
        <v>2138423</v>
      </c>
      <c r="B3067">
        <v>1</v>
      </c>
      <c r="C3067" t="s">
        <v>80</v>
      </c>
      <c r="D3067" t="s">
        <v>103</v>
      </c>
      <c r="E3067" t="s">
        <v>196</v>
      </c>
      <c r="F3067" t="s">
        <v>9052</v>
      </c>
      <c r="G3067" t="s">
        <v>142</v>
      </c>
      <c r="H3067" t="s">
        <v>143</v>
      </c>
      <c r="I3067" t="s">
        <v>135</v>
      </c>
      <c r="J3067" t="s">
        <v>136</v>
      </c>
      <c r="K3067" t="s">
        <v>137</v>
      </c>
      <c r="L3067" t="s">
        <v>9053</v>
      </c>
      <c r="M3067" t="s">
        <v>9054</v>
      </c>
      <c r="N3067">
        <v>0.43416666599999998</v>
      </c>
      <c r="O3067">
        <v>3</v>
      </c>
      <c r="P3067">
        <v>2440</v>
      </c>
      <c r="Q3067">
        <v>20</v>
      </c>
      <c r="R3067">
        <v>341</v>
      </c>
      <c r="S3067">
        <v>24</v>
      </c>
      <c r="T3067">
        <v>626</v>
      </c>
      <c r="U3067">
        <v>3</v>
      </c>
      <c r="V3067">
        <v>2</v>
      </c>
      <c r="W3067">
        <v>0.31616806865629998</v>
      </c>
      <c r="X3067">
        <v>194.39846233912539</v>
      </c>
      <c r="Y3067">
        <v>12.738031841162533</v>
      </c>
      <c r="Z3067">
        <v>28.127940538337359</v>
      </c>
      <c r="AA3067">
        <v>67.683556724650984</v>
      </c>
      <c r="AB3067">
        <v>105.03880426220515</v>
      </c>
      <c r="AC3067">
        <v>28.376858647927403</v>
      </c>
      <c r="AD3067">
        <v>87.619763736252011</v>
      </c>
      <c r="AE3067">
        <v>524.29958615831708</v>
      </c>
    </row>
    <row r="3068" spans="1:31" x14ac:dyDescent="0.25">
      <c r="A3068">
        <v>2138427</v>
      </c>
      <c r="B3068">
        <v>1</v>
      </c>
      <c r="C3068" t="s">
        <v>80</v>
      </c>
      <c r="D3068" t="s">
        <v>87</v>
      </c>
      <c r="E3068" t="s">
        <v>131</v>
      </c>
      <c r="F3068" t="s">
        <v>9055</v>
      </c>
      <c r="G3068" t="s">
        <v>152</v>
      </c>
      <c r="H3068" t="s">
        <v>134</v>
      </c>
      <c r="I3068" t="s">
        <v>135</v>
      </c>
      <c r="J3068" t="s">
        <v>136</v>
      </c>
      <c r="K3068" t="s">
        <v>137</v>
      </c>
      <c r="L3068" t="s">
        <v>9056</v>
      </c>
      <c r="M3068" t="s">
        <v>9057</v>
      </c>
      <c r="N3068">
        <v>2.258611111</v>
      </c>
      <c r="O3068">
        <v>0</v>
      </c>
      <c r="P3068">
        <v>3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1.9872871116495918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1.9872871116495918</v>
      </c>
    </row>
    <row r="3069" spans="1:31" x14ac:dyDescent="0.25">
      <c r="A3069">
        <v>2138428</v>
      </c>
      <c r="B3069">
        <v>1</v>
      </c>
      <c r="C3069" t="s">
        <v>80</v>
      </c>
      <c r="D3069" t="s">
        <v>103</v>
      </c>
      <c r="E3069" t="s">
        <v>131</v>
      </c>
      <c r="F3069" t="s">
        <v>9058</v>
      </c>
      <c r="G3069" t="s">
        <v>133</v>
      </c>
      <c r="H3069" t="s">
        <v>134</v>
      </c>
      <c r="I3069" t="s">
        <v>135</v>
      </c>
      <c r="J3069" t="s">
        <v>136</v>
      </c>
      <c r="K3069" t="s">
        <v>137</v>
      </c>
      <c r="L3069" t="s">
        <v>9059</v>
      </c>
      <c r="M3069" t="s">
        <v>9060</v>
      </c>
      <c r="N3069">
        <v>2.6002777770000001</v>
      </c>
      <c r="O3069">
        <v>0</v>
      </c>
      <c r="P3069">
        <v>1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0.92595721307587486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0.92595721307587486</v>
      </c>
    </row>
    <row r="3070" spans="1:31" x14ac:dyDescent="0.25">
      <c r="A3070">
        <v>2138429</v>
      </c>
      <c r="B3070">
        <v>1</v>
      </c>
      <c r="C3070" t="s">
        <v>80</v>
      </c>
      <c r="D3070" t="s">
        <v>98</v>
      </c>
      <c r="E3070" t="s">
        <v>131</v>
      </c>
      <c r="F3070" t="s">
        <v>9061</v>
      </c>
      <c r="G3070" t="s">
        <v>152</v>
      </c>
      <c r="H3070" t="s">
        <v>134</v>
      </c>
      <c r="I3070" t="s">
        <v>135</v>
      </c>
      <c r="J3070" t="s">
        <v>136</v>
      </c>
      <c r="K3070" t="s">
        <v>137</v>
      </c>
      <c r="L3070" t="s">
        <v>9062</v>
      </c>
      <c r="M3070" t="s">
        <v>9063</v>
      </c>
      <c r="N3070">
        <v>4.1463888879999997</v>
      </c>
      <c r="O3070">
        <v>0</v>
      </c>
      <c r="P3070">
        <v>1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0.50956618100923334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0.50956618100923334</v>
      </c>
    </row>
    <row r="3071" spans="1:31" x14ac:dyDescent="0.25">
      <c r="A3071">
        <v>2138433</v>
      </c>
      <c r="B3071">
        <v>1</v>
      </c>
      <c r="C3071" t="s">
        <v>81</v>
      </c>
      <c r="D3071" t="s">
        <v>128</v>
      </c>
      <c r="E3071" t="s">
        <v>161</v>
      </c>
      <c r="F3071" t="s">
        <v>9064</v>
      </c>
      <c r="G3071" t="s">
        <v>538</v>
      </c>
      <c r="H3071" t="s">
        <v>134</v>
      </c>
      <c r="I3071" t="s">
        <v>135</v>
      </c>
      <c r="J3071" t="s">
        <v>136</v>
      </c>
      <c r="K3071" t="s">
        <v>236</v>
      </c>
      <c r="L3071" t="s">
        <v>9065</v>
      </c>
      <c r="M3071" t="s">
        <v>9066</v>
      </c>
      <c r="N3071">
        <v>6.4081258329999997</v>
      </c>
      <c r="O3071">
        <v>0</v>
      </c>
      <c r="P3071">
        <v>22</v>
      </c>
      <c r="Q3071">
        <v>0</v>
      </c>
      <c r="R3071">
        <v>1</v>
      </c>
      <c r="S3071">
        <v>0</v>
      </c>
      <c r="T3071">
        <v>6</v>
      </c>
      <c r="U3071">
        <v>0</v>
      </c>
      <c r="V3071">
        <v>0</v>
      </c>
      <c r="W3071">
        <v>0</v>
      </c>
      <c r="X3071">
        <v>25.539285882651505</v>
      </c>
      <c r="Y3071">
        <v>0</v>
      </c>
      <c r="Z3071">
        <v>0.89351603580213335</v>
      </c>
      <c r="AA3071">
        <v>0</v>
      </c>
      <c r="AB3071">
        <v>37.450732942039828</v>
      </c>
      <c r="AC3071">
        <v>0</v>
      </c>
      <c r="AD3071">
        <v>0</v>
      </c>
      <c r="AE3071">
        <v>63.883534860493469</v>
      </c>
    </row>
    <row r="3072" spans="1:31" x14ac:dyDescent="0.25">
      <c r="A3072">
        <v>2138437</v>
      </c>
      <c r="B3072">
        <v>1</v>
      </c>
      <c r="C3072" t="s">
        <v>81</v>
      </c>
      <c r="D3072" t="s">
        <v>122</v>
      </c>
      <c r="E3072" t="s">
        <v>161</v>
      </c>
      <c r="F3072" t="s">
        <v>9067</v>
      </c>
      <c r="G3072" t="s">
        <v>215</v>
      </c>
      <c r="H3072" t="s">
        <v>134</v>
      </c>
      <c r="I3072" t="s">
        <v>135</v>
      </c>
      <c r="J3072" t="s">
        <v>136</v>
      </c>
      <c r="K3072" t="s">
        <v>137</v>
      </c>
      <c r="L3072" t="s">
        <v>9068</v>
      </c>
      <c r="M3072" t="s">
        <v>9069</v>
      </c>
      <c r="N3072">
        <v>4.7797222220000002</v>
      </c>
      <c r="O3072">
        <v>0</v>
      </c>
      <c r="P3072">
        <v>427</v>
      </c>
      <c r="Q3072">
        <v>0</v>
      </c>
      <c r="R3072">
        <v>0</v>
      </c>
      <c r="S3072">
        <v>0</v>
      </c>
      <c r="T3072">
        <v>17</v>
      </c>
      <c r="U3072">
        <v>0</v>
      </c>
      <c r="V3072">
        <v>0</v>
      </c>
      <c r="W3072">
        <v>0</v>
      </c>
      <c r="X3072">
        <v>436.42677705961779</v>
      </c>
      <c r="Y3072">
        <v>0</v>
      </c>
      <c r="Z3072">
        <v>0</v>
      </c>
      <c r="AA3072">
        <v>0</v>
      </c>
      <c r="AB3072">
        <v>25.43223120670525</v>
      </c>
      <c r="AC3072">
        <v>0</v>
      </c>
      <c r="AD3072">
        <v>0</v>
      </c>
      <c r="AE3072">
        <v>461.85900826632303</v>
      </c>
    </row>
    <row r="3073" spans="1:31" x14ac:dyDescent="0.25">
      <c r="A3073">
        <v>2138443</v>
      </c>
      <c r="B3073">
        <v>1</v>
      </c>
      <c r="C3073" t="s">
        <v>81</v>
      </c>
      <c r="D3073" t="s">
        <v>128</v>
      </c>
      <c r="E3073" t="s">
        <v>146</v>
      </c>
      <c r="F3073" t="s">
        <v>9070</v>
      </c>
      <c r="G3073" t="s">
        <v>1254</v>
      </c>
      <c r="H3073" t="s">
        <v>143</v>
      </c>
      <c r="I3073" t="s">
        <v>135</v>
      </c>
      <c r="J3073" t="s">
        <v>136</v>
      </c>
      <c r="K3073" t="s">
        <v>137</v>
      </c>
      <c r="L3073" t="s">
        <v>9071</v>
      </c>
      <c r="M3073" t="s">
        <v>9072</v>
      </c>
      <c r="N3073">
        <v>1.838333333</v>
      </c>
      <c r="O3073">
        <v>0</v>
      </c>
      <c r="P3073">
        <v>0</v>
      </c>
      <c r="Q3073">
        <v>0</v>
      </c>
      <c r="R3073">
        <v>0</v>
      </c>
      <c r="S3073">
        <v>1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533.40197171365332</v>
      </c>
      <c r="AB3073">
        <v>0</v>
      </c>
      <c r="AC3073">
        <v>0</v>
      </c>
      <c r="AD3073">
        <v>0</v>
      </c>
      <c r="AE3073">
        <v>533.40197171365332</v>
      </c>
    </row>
    <row r="3074" spans="1:31" x14ac:dyDescent="0.25">
      <c r="A3074">
        <v>2138444</v>
      </c>
      <c r="B3074">
        <v>1</v>
      </c>
      <c r="C3074" t="s">
        <v>81</v>
      </c>
      <c r="D3074" t="s">
        <v>117</v>
      </c>
      <c r="E3074" t="s">
        <v>140</v>
      </c>
      <c r="F3074" t="s">
        <v>9073</v>
      </c>
      <c r="G3074" t="s">
        <v>142</v>
      </c>
      <c r="H3074" t="s">
        <v>143</v>
      </c>
      <c r="I3074" t="s">
        <v>135</v>
      </c>
      <c r="J3074" t="s">
        <v>136</v>
      </c>
      <c r="K3074" t="s">
        <v>137</v>
      </c>
      <c r="L3074" t="s">
        <v>9074</v>
      </c>
      <c r="M3074" t="s">
        <v>9075</v>
      </c>
      <c r="N3074">
        <v>5.5E-2</v>
      </c>
      <c r="O3074">
        <v>0</v>
      </c>
      <c r="P3074">
        <v>2224</v>
      </c>
      <c r="Q3074">
        <v>33</v>
      </c>
      <c r="R3074">
        <v>76</v>
      </c>
      <c r="S3074">
        <v>17</v>
      </c>
      <c r="T3074">
        <v>191</v>
      </c>
      <c r="U3074">
        <v>7</v>
      </c>
      <c r="V3074">
        <v>1</v>
      </c>
      <c r="W3074">
        <v>0</v>
      </c>
      <c r="X3074">
        <v>16.930738585236305</v>
      </c>
      <c r="Y3074">
        <v>4.5720315125055997</v>
      </c>
      <c r="Z3074">
        <v>0.74242835623110004</v>
      </c>
      <c r="AA3074">
        <v>5.3755629092340982</v>
      </c>
      <c r="AB3074">
        <v>5.917348629651249</v>
      </c>
      <c r="AC3074">
        <v>39.360529516743597</v>
      </c>
      <c r="AD3074">
        <v>0.51170778153000007</v>
      </c>
      <c r="AE3074">
        <v>73.410347291131956</v>
      </c>
    </row>
    <row r="3075" spans="1:31" x14ac:dyDescent="0.25">
      <c r="A3075">
        <v>2138447</v>
      </c>
      <c r="B3075">
        <v>1</v>
      </c>
      <c r="C3075" t="s">
        <v>80</v>
      </c>
      <c r="D3075" t="s">
        <v>85</v>
      </c>
      <c r="E3075" t="s">
        <v>131</v>
      </c>
      <c r="F3075" t="s">
        <v>9076</v>
      </c>
      <c r="G3075" t="s">
        <v>231</v>
      </c>
      <c r="H3075" t="s">
        <v>134</v>
      </c>
      <c r="I3075" t="s">
        <v>135</v>
      </c>
      <c r="J3075" t="s">
        <v>136</v>
      </c>
      <c r="K3075" t="s">
        <v>137</v>
      </c>
      <c r="L3075" t="s">
        <v>9077</v>
      </c>
      <c r="M3075" t="s">
        <v>9078</v>
      </c>
      <c r="N3075">
        <v>1.41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1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0.75235413235500004</v>
      </c>
      <c r="AC3075">
        <v>0</v>
      </c>
      <c r="AD3075">
        <v>0</v>
      </c>
      <c r="AE3075">
        <v>0.75235413235500004</v>
      </c>
    </row>
    <row r="3076" spans="1:31" x14ac:dyDescent="0.25">
      <c r="A3076">
        <v>2138451</v>
      </c>
      <c r="B3076">
        <v>1</v>
      </c>
      <c r="C3076" t="s">
        <v>81</v>
      </c>
      <c r="D3076" t="s">
        <v>121</v>
      </c>
      <c r="E3076" t="s">
        <v>131</v>
      </c>
      <c r="F3076" t="s">
        <v>9079</v>
      </c>
      <c r="G3076" t="s">
        <v>152</v>
      </c>
      <c r="H3076" t="s">
        <v>134</v>
      </c>
      <c r="I3076" t="s">
        <v>135</v>
      </c>
      <c r="J3076" t="s">
        <v>136</v>
      </c>
      <c r="K3076" t="s">
        <v>137</v>
      </c>
      <c r="L3076" t="s">
        <v>9080</v>
      </c>
      <c r="M3076" t="s">
        <v>9081</v>
      </c>
      <c r="N3076">
        <v>1.5591666660000001</v>
      </c>
      <c r="O3076">
        <v>0</v>
      </c>
      <c r="P3076">
        <v>1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0.17776156960564998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0.17776156960564998</v>
      </c>
    </row>
    <row r="3077" spans="1:31" x14ac:dyDescent="0.25">
      <c r="A3077">
        <v>2138457</v>
      </c>
      <c r="B3077">
        <v>1</v>
      </c>
      <c r="C3077" t="s">
        <v>81</v>
      </c>
      <c r="D3077" t="s">
        <v>119</v>
      </c>
      <c r="E3077" t="s">
        <v>131</v>
      </c>
      <c r="F3077" t="s">
        <v>9082</v>
      </c>
      <c r="G3077" t="s">
        <v>171</v>
      </c>
      <c r="H3077" t="s">
        <v>134</v>
      </c>
      <c r="I3077" t="s">
        <v>135</v>
      </c>
      <c r="J3077" t="s">
        <v>136</v>
      </c>
      <c r="K3077" t="s">
        <v>137</v>
      </c>
      <c r="L3077" t="s">
        <v>9083</v>
      </c>
      <c r="M3077" t="s">
        <v>9084</v>
      </c>
      <c r="N3077">
        <v>2.2275</v>
      </c>
      <c r="O3077">
        <v>0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0.14319454956345001</v>
      </c>
      <c r="AA3077">
        <v>0</v>
      </c>
      <c r="AB3077">
        <v>0</v>
      </c>
      <c r="AC3077">
        <v>0</v>
      </c>
      <c r="AD3077">
        <v>0</v>
      </c>
      <c r="AE3077">
        <v>0.14319454956345001</v>
      </c>
    </row>
    <row r="3078" spans="1:31" x14ac:dyDescent="0.25">
      <c r="A3078">
        <v>2138459</v>
      </c>
      <c r="B3078">
        <v>1</v>
      </c>
      <c r="C3078" t="s">
        <v>81</v>
      </c>
      <c r="D3078" t="s">
        <v>119</v>
      </c>
      <c r="E3078" t="s">
        <v>174</v>
      </c>
      <c r="F3078" t="s">
        <v>9085</v>
      </c>
      <c r="G3078" t="s">
        <v>187</v>
      </c>
      <c r="H3078" t="s">
        <v>134</v>
      </c>
      <c r="I3078" t="s">
        <v>135</v>
      </c>
      <c r="J3078" t="s">
        <v>136</v>
      </c>
      <c r="K3078" t="s">
        <v>137</v>
      </c>
      <c r="L3078" t="s">
        <v>9086</v>
      </c>
      <c r="M3078" t="s">
        <v>9087</v>
      </c>
      <c r="N3078">
        <v>2.855555555</v>
      </c>
      <c r="O3078">
        <v>0</v>
      </c>
      <c r="P3078">
        <v>52</v>
      </c>
      <c r="Q3078">
        <v>0</v>
      </c>
      <c r="R3078">
        <v>0</v>
      </c>
      <c r="S3078">
        <v>0</v>
      </c>
      <c r="T3078">
        <v>3</v>
      </c>
      <c r="U3078">
        <v>0</v>
      </c>
      <c r="V3078">
        <v>0</v>
      </c>
      <c r="W3078">
        <v>0</v>
      </c>
      <c r="X3078">
        <v>21.195400140909396</v>
      </c>
      <c r="Y3078">
        <v>0</v>
      </c>
      <c r="Z3078">
        <v>0</v>
      </c>
      <c r="AA3078">
        <v>0</v>
      </c>
      <c r="AB3078">
        <v>1.074818564468017</v>
      </c>
      <c r="AC3078">
        <v>0</v>
      </c>
      <c r="AD3078">
        <v>0</v>
      </c>
      <c r="AE3078">
        <v>22.270218705377413</v>
      </c>
    </row>
    <row r="3079" spans="1:31" x14ac:dyDescent="0.25">
      <c r="A3079">
        <v>2138461</v>
      </c>
      <c r="B3079">
        <v>1</v>
      </c>
      <c r="C3079" t="s">
        <v>80</v>
      </c>
      <c r="D3079" t="s">
        <v>92</v>
      </c>
      <c r="E3079" t="s">
        <v>131</v>
      </c>
      <c r="F3079" t="s">
        <v>9088</v>
      </c>
      <c r="G3079" t="s">
        <v>171</v>
      </c>
      <c r="H3079" t="s">
        <v>134</v>
      </c>
      <c r="I3079" t="s">
        <v>135</v>
      </c>
      <c r="J3079" t="s">
        <v>136</v>
      </c>
      <c r="K3079" t="s">
        <v>137</v>
      </c>
      <c r="L3079" t="s">
        <v>9089</v>
      </c>
      <c r="M3079" t="s">
        <v>9090</v>
      </c>
      <c r="N3079">
        <v>5.1988888879999999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1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0.87089430194220008</v>
      </c>
      <c r="AC3079">
        <v>0</v>
      </c>
      <c r="AD3079">
        <v>0</v>
      </c>
      <c r="AE3079">
        <v>0.87089430194220008</v>
      </c>
    </row>
    <row r="3080" spans="1:31" x14ac:dyDescent="0.25">
      <c r="A3080">
        <v>2138473</v>
      </c>
      <c r="B3080">
        <v>1</v>
      </c>
      <c r="C3080" t="s">
        <v>80</v>
      </c>
      <c r="D3080" t="s">
        <v>88</v>
      </c>
      <c r="E3080" t="s">
        <v>131</v>
      </c>
      <c r="F3080" t="s">
        <v>9091</v>
      </c>
      <c r="G3080" t="s">
        <v>133</v>
      </c>
      <c r="H3080" t="s">
        <v>134</v>
      </c>
      <c r="I3080" t="s">
        <v>135</v>
      </c>
      <c r="J3080" t="s">
        <v>136</v>
      </c>
      <c r="K3080" t="s">
        <v>137</v>
      </c>
      <c r="L3080" t="s">
        <v>9092</v>
      </c>
      <c r="M3080" t="s">
        <v>9093</v>
      </c>
      <c r="N3080">
        <v>4.9583333329999997</v>
      </c>
      <c r="O3080">
        <v>0</v>
      </c>
      <c r="P3080">
        <v>1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2.1388208044126666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2.1388208044126666</v>
      </c>
    </row>
    <row r="3081" spans="1:31" x14ac:dyDescent="0.25">
      <c r="A3081">
        <v>2138476</v>
      </c>
      <c r="B3081">
        <v>1</v>
      </c>
      <c r="C3081" t="s">
        <v>80</v>
      </c>
      <c r="D3081" t="s">
        <v>89</v>
      </c>
      <c r="E3081" t="s">
        <v>131</v>
      </c>
      <c r="F3081" t="s">
        <v>9094</v>
      </c>
      <c r="G3081" t="s">
        <v>231</v>
      </c>
      <c r="H3081" t="s">
        <v>134</v>
      </c>
      <c r="I3081" t="s">
        <v>135</v>
      </c>
      <c r="J3081" t="s">
        <v>136</v>
      </c>
      <c r="K3081" t="s">
        <v>137</v>
      </c>
      <c r="L3081" t="s">
        <v>9095</v>
      </c>
      <c r="M3081" t="s">
        <v>9096</v>
      </c>
      <c r="N3081">
        <v>4.403888888</v>
      </c>
      <c r="O3081">
        <v>0</v>
      </c>
      <c r="P3081">
        <v>2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13.064952924462801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13.064952924462801</v>
      </c>
    </row>
    <row r="3082" spans="1:31" x14ac:dyDescent="0.25">
      <c r="A3082">
        <v>2138480</v>
      </c>
      <c r="B3082">
        <v>1</v>
      </c>
      <c r="C3082" t="s">
        <v>80</v>
      </c>
      <c r="D3082" t="s">
        <v>85</v>
      </c>
      <c r="E3082" t="s">
        <v>131</v>
      </c>
      <c r="F3082" t="s">
        <v>8233</v>
      </c>
      <c r="G3082" t="s">
        <v>133</v>
      </c>
      <c r="H3082" t="s">
        <v>134</v>
      </c>
      <c r="I3082" t="s">
        <v>135</v>
      </c>
      <c r="J3082" t="s">
        <v>136</v>
      </c>
      <c r="K3082" t="s">
        <v>137</v>
      </c>
      <c r="L3082" t="s">
        <v>9097</v>
      </c>
      <c r="M3082" t="s">
        <v>9098</v>
      </c>
      <c r="N3082">
        <v>2.6158333329999999</v>
      </c>
      <c r="O3082">
        <v>0</v>
      </c>
      <c r="P3082">
        <v>6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3.5625415786220507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3.5625415786220507</v>
      </c>
    </row>
    <row r="3083" spans="1:31" x14ac:dyDescent="0.25">
      <c r="A3083">
        <v>2138483</v>
      </c>
      <c r="B3083">
        <v>1</v>
      </c>
      <c r="C3083" t="s">
        <v>80</v>
      </c>
      <c r="D3083" t="s">
        <v>85</v>
      </c>
      <c r="E3083" t="s">
        <v>131</v>
      </c>
      <c r="F3083" t="s">
        <v>9099</v>
      </c>
      <c r="G3083" t="s">
        <v>133</v>
      </c>
      <c r="H3083" t="s">
        <v>134</v>
      </c>
      <c r="I3083" t="s">
        <v>135</v>
      </c>
      <c r="J3083" t="s">
        <v>136</v>
      </c>
      <c r="K3083" t="s">
        <v>137</v>
      </c>
      <c r="L3083" t="s">
        <v>9100</v>
      </c>
      <c r="M3083" t="s">
        <v>9101</v>
      </c>
      <c r="N3083">
        <v>1.998611111</v>
      </c>
      <c r="O3083">
        <v>0</v>
      </c>
      <c r="P3083">
        <v>6</v>
      </c>
      <c r="Q3083">
        <v>0</v>
      </c>
      <c r="R3083">
        <v>0</v>
      </c>
      <c r="S3083">
        <v>0</v>
      </c>
      <c r="T3083">
        <v>1</v>
      </c>
      <c r="U3083">
        <v>0</v>
      </c>
      <c r="V3083">
        <v>0</v>
      </c>
      <c r="W3083">
        <v>0</v>
      </c>
      <c r="X3083">
        <v>3.9368584853359088</v>
      </c>
      <c r="Y3083">
        <v>0</v>
      </c>
      <c r="Z3083">
        <v>0</v>
      </c>
      <c r="AA3083">
        <v>0</v>
      </c>
      <c r="AB3083">
        <v>0.7045627484708834</v>
      </c>
      <c r="AC3083">
        <v>0</v>
      </c>
      <c r="AD3083">
        <v>0</v>
      </c>
      <c r="AE3083">
        <v>4.6414212338067919</v>
      </c>
    </row>
    <row r="3084" spans="1:31" x14ac:dyDescent="0.25">
      <c r="A3084">
        <v>2138484</v>
      </c>
      <c r="B3084">
        <v>1</v>
      </c>
      <c r="C3084" t="s">
        <v>80</v>
      </c>
      <c r="D3084" t="s">
        <v>96</v>
      </c>
      <c r="E3084" t="s">
        <v>131</v>
      </c>
      <c r="F3084" t="s">
        <v>9102</v>
      </c>
      <c r="G3084" t="s">
        <v>133</v>
      </c>
      <c r="H3084" t="s">
        <v>134</v>
      </c>
      <c r="I3084" t="s">
        <v>135</v>
      </c>
      <c r="J3084" t="s">
        <v>136</v>
      </c>
      <c r="K3084" t="s">
        <v>137</v>
      </c>
      <c r="L3084" t="s">
        <v>9103</v>
      </c>
      <c r="M3084" t="s">
        <v>9104</v>
      </c>
      <c r="N3084">
        <v>1.986111111</v>
      </c>
      <c r="O3084">
        <v>0</v>
      </c>
      <c r="P3084">
        <v>1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7.4242556097499999E-3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7.4242556097499999E-3</v>
      </c>
    </row>
    <row r="3085" spans="1:31" x14ac:dyDescent="0.25">
      <c r="A3085">
        <v>2138485</v>
      </c>
      <c r="B3085">
        <v>1</v>
      </c>
      <c r="C3085" t="s">
        <v>80</v>
      </c>
      <c r="D3085" t="s">
        <v>93</v>
      </c>
      <c r="E3085" t="s">
        <v>140</v>
      </c>
      <c r="F3085" t="s">
        <v>4856</v>
      </c>
      <c r="G3085" t="s">
        <v>142</v>
      </c>
      <c r="H3085" t="s">
        <v>143</v>
      </c>
      <c r="I3085" t="s">
        <v>135</v>
      </c>
      <c r="J3085" t="s">
        <v>136</v>
      </c>
      <c r="K3085" t="s">
        <v>137</v>
      </c>
      <c r="L3085" t="s">
        <v>9105</v>
      </c>
      <c r="M3085" t="s">
        <v>9106</v>
      </c>
      <c r="N3085">
        <v>1.020277777</v>
      </c>
      <c r="O3085">
        <v>0</v>
      </c>
      <c r="P3085">
        <v>8</v>
      </c>
      <c r="Q3085">
        <v>29</v>
      </c>
      <c r="R3085">
        <v>94</v>
      </c>
      <c r="S3085">
        <v>6</v>
      </c>
      <c r="T3085">
        <v>15</v>
      </c>
      <c r="U3085">
        <v>0</v>
      </c>
      <c r="V3085">
        <v>0</v>
      </c>
      <c r="W3085">
        <v>0</v>
      </c>
      <c r="X3085">
        <v>1.93827219111925</v>
      </c>
      <c r="Y3085">
        <v>14.131063480058524</v>
      </c>
      <c r="Z3085">
        <v>71.337798705062809</v>
      </c>
      <c r="AA3085">
        <v>247.42899155932147</v>
      </c>
      <c r="AB3085">
        <v>12.560629513249671</v>
      </c>
      <c r="AC3085">
        <v>0</v>
      </c>
      <c r="AD3085">
        <v>0</v>
      </c>
      <c r="AE3085">
        <v>347.39675544881175</v>
      </c>
    </row>
    <row r="3086" spans="1:31" x14ac:dyDescent="0.25">
      <c r="A3086">
        <v>2138487</v>
      </c>
      <c r="B3086">
        <v>1</v>
      </c>
      <c r="C3086" t="s">
        <v>80</v>
      </c>
      <c r="D3086" t="s">
        <v>100</v>
      </c>
      <c r="E3086" t="s">
        <v>161</v>
      </c>
      <c r="F3086" t="s">
        <v>214</v>
      </c>
      <c r="G3086" t="s">
        <v>215</v>
      </c>
      <c r="H3086" t="s">
        <v>134</v>
      </c>
      <c r="I3086" t="s">
        <v>135</v>
      </c>
      <c r="J3086" t="s">
        <v>136</v>
      </c>
      <c r="K3086" t="s">
        <v>137</v>
      </c>
      <c r="L3086" t="s">
        <v>9107</v>
      </c>
      <c r="M3086" t="s">
        <v>9108</v>
      </c>
      <c r="N3086">
        <v>1.2227777769999999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26</v>
      </c>
      <c r="U3086">
        <v>0</v>
      </c>
      <c r="V3086">
        <v>10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95.711114469639952</v>
      </c>
      <c r="AC3086">
        <v>0</v>
      </c>
      <c r="AD3086">
        <v>161.84828525200268</v>
      </c>
      <c r="AE3086">
        <v>257.55939972164265</v>
      </c>
    </row>
    <row r="3087" spans="1:31" x14ac:dyDescent="0.25">
      <c r="A3087">
        <v>2138489</v>
      </c>
      <c r="B3087">
        <v>1</v>
      </c>
      <c r="C3087" t="s">
        <v>80</v>
      </c>
      <c r="D3087" t="s">
        <v>107</v>
      </c>
      <c r="E3087" t="s">
        <v>196</v>
      </c>
      <c r="F3087" t="s">
        <v>9109</v>
      </c>
      <c r="G3087" t="s">
        <v>883</v>
      </c>
      <c r="H3087" t="s">
        <v>143</v>
      </c>
      <c r="I3087" t="s">
        <v>135</v>
      </c>
      <c r="J3087" t="s">
        <v>136</v>
      </c>
      <c r="K3087" t="s">
        <v>236</v>
      </c>
      <c r="L3087" t="s">
        <v>9110</v>
      </c>
      <c r="M3087" t="s">
        <v>9111</v>
      </c>
      <c r="N3087">
        <v>1.0744444440000001</v>
      </c>
      <c r="O3087">
        <v>6</v>
      </c>
      <c r="P3087">
        <v>1174</v>
      </c>
      <c r="Q3087">
        <v>13</v>
      </c>
      <c r="R3087">
        <v>45</v>
      </c>
      <c r="S3087">
        <v>9</v>
      </c>
      <c r="T3087">
        <v>94</v>
      </c>
      <c r="U3087">
        <v>1</v>
      </c>
      <c r="V3087">
        <v>0</v>
      </c>
      <c r="W3087">
        <v>6.2415121886750002</v>
      </c>
      <c r="X3087">
        <v>242.20061680938491</v>
      </c>
      <c r="Y3087">
        <v>50.131059010627936</v>
      </c>
      <c r="Z3087">
        <v>8.5754964169400036</v>
      </c>
      <c r="AA3087">
        <v>89.02665151358849</v>
      </c>
      <c r="AB3087">
        <v>106.09323198086275</v>
      </c>
      <c r="AC3087">
        <v>119.55783001606669</v>
      </c>
      <c r="AD3087">
        <v>0</v>
      </c>
      <c r="AE3087">
        <v>621.82639793614578</v>
      </c>
    </row>
    <row r="3088" spans="1:31" x14ac:dyDescent="0.25">
      <c r="A3088">
        <v>2138490</v>
      </c>
      <c r="B3088">
        <v>1</v>
      </c>
      <c r="C3088" t="s">
        <v>81</v>
      </c>
      <c r="D3088" t="s">
        <v>123</v>
      </c>
      <c r="E3088" t="s">
        <v>196</v>
      </c>
      <c r="F3088" t="s">
        <v>8529</v>
      </c>
      <c r="G3088" t="s">
        <v>142</v>
      </c>
      <c r="H3088" t="s">
        <v>143</v>
      </c>
      <c r="I3088" t="s">
        <v>135</v>
      </c>
      <c r="J3088" t="s">
        <v>136</v>
      </c>
      <c r="K3088" t="s">
        <v>137</v>
      </c>
      <c r="L3088" t="s">
        <v>9112</v>
      </c>
      <c r="M3088" t="s">
        <v>9113</v>
      </c>
      <c r="N3088">
        <v>1.873888888</v>
      </c>
      <c r="O3088">
        <v>3</v>
      </c>
      <c r="P3088">
        <v>26</v>
      </c>
      <c r="Q3088">
        <v>111</v>
      </c>
      <c r="R3088">
        <v>279</v>
      </c>
      <c r="S3088">
        <v>11</v>
      </c>
      <c r="T3088">
        <v>52</v>
      </c>
      <c r="U3088">
        <v>0</v>
      </c>
      <c r="V3088">
        <v>0</v>
      </c>
      <c r="W3088">
        <v>1.10770297369235</v>
      </c>
      <c r="X3088">
        <v>58.518191044567402</v>
      </c>
      <c r="Y3088">
        <v>43.688525898069841</v>
      </c>
      <c r="Z3088">
        <v>166.51583830290866</v>
      </c>
      <c r="AA3088">
        <v>16.845087611324868</v>
      </c>
      <c r="AB3088">
        <v>60.979494203511862</v>
      </c>
      <c r="AC3088">
        <v>0</v>
      </c>
      <c r="AD3088">
        <v>0</v>
      </c>
      <c r="AE3088">
        <v>347.65484003407499</v>
      </c>
    </row>
    <row r="3089" spans="1:31" x14ac:dyDescent="0.25">
      <c r="A3089">
        <v>2138493</v>
      </c>
      <c r="B3089">
        <v>1</v>
      </c>
      <c r="C3089" t="s">
        <v>80</v>
      </c>
      <c r="D3089" t="s">
        <v>84</v>
      </c>
      <c r="E3089" t="s">
        <v>131</v>
      </c>
      <c r="F3089" t="s">
        <v>9114</v>
      </c>
      <c r="G3089" t="s">
        <v>231</v>
      </c>
      <c r="H3089" t="s">
        <v>134</v>
      </c>
      <c r="I3089" t="s">
        <v>135</v>
      </c>
      <c r="J3089" t="s">
        <v>136</v>
      </c>
      <c r="K3089" t="s">
        <v>137</v>
      </c>
      <c r="L3089" t="s">
        <v>9115</v>
      </c>
      <c r="M3089" t="s">
        <v>9116</v>
      </c>
      <c r="N3089">
        <v>0.63666666599999999</v>
      </c>
      <c r="O3089">
        <v>0</v>
      </c>
      <c r="P3089">
        <v>5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0.82997389207453331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0.82997389207453331</v>
      </c>
    </row>
    <row r="3090" spans="1:31" x14ac:dyDescent="0.25">
      <c r="A3090">
        <v>2138495</v>
      </c>
      <c r="B3090">
        <v>1</v>
      </c>
      <c r="C3090" t="s">
        <v>80</v>
      </c>
      <c r="D3090" t="s">
        <v>105</v>
      </c>
      <c r="E3090" t="s">
        <v>131</v>
      </c>
      <c r="F3090" t="s">
        <v>9117</v>
      </c>
      <c r="G3090" t="s">
        <v>152</v>
      </c>
      <c r="H3090" t="s">
        <v>134</v>
      </c>
      <c r="I3090" t="s">
        <v>135</v>
      </c>
      <c r="J3090" t="s">
        <v>136</v>
      </c>
      <c r="K3090" t="s">
        <v>137</v>
      </c>
      <c r="L3090" t="s">
        <v>9118</v>
      </c>
      <c r="M3090" t="s">
        <v>9119</v>
      </c>
      <c r="N3090">
        <v>5.6911111109999997</v>
      </c>
      <c r="O3090">
        <v>0</v>
      </c>
      <c r="P3090">
        <v>4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4.8508805394543995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4.8508805394543995</v>
      </c>
    </row>
    <row r="3091" spans="1:31" x14ac:dyDescent="0.25">
      <c r="A3091">
        <v>2138742</v>
      </c>
      <c r="B3091">
        <v>1</v>
      </c>
      <c r="C3091" t="s">
        <v>80</v>
      </c>
      <c r="D3091" t="s">
        <v>93</v>
      </c>
      <c r="E3091" t="s">
        <v>224</v>
      </c>
      <c r="F3091" t="s">
        <v>8762</v>
      </c>
      <c r="G3091" t="s">
        <v>226</v>
      </c>
      <c r="H3091" t="s">
        <v>227</v>
      </c>
      <c r="I3091" t="s">
        <v>135</v>
      </c>
      <c r="J3091" t="s">
        <v>136</v>
      </c>
      <c r="K3091" t="s">
        <v>236</v>
      </c>
      <c r="L3091" t="s">
        <v>9120</v>
      </c>
      <c r="M3091" t="s">
        <v>9121</v>
      </c>
      <c r="N3091">
        <v>0.102777777</v>
      </c>
      <c r="O3091">
        <v>0</v>
      </c>
      <c r="P3091">
        <v>5416</v>
      </c>
      <c r="Q3091">
        <v>0</v>
      </c>
      <c r="R3091">
        <v>79</v>
      </c>
      <c r="S3091">
        <v>15</v>
      </c>
      <c r="T3091">
        <v>2412</v>
      </c>
      <c r="U3091">
        <v>7</v>
      </c>
      <c r="V3091">
        <v>17</v>
      </c>
      <c r="W3091">
        <v>0</v>
      </c>
      <c r="X3091">
        <v>87.600033937754276</v>
      </c>
      <c r="Y3091">
        <v>0</v>
      </c>
      <c r="Z3091">
        <v>7.965895672570027</v>
      </c>
      <c r="AA3091">
        <v>6.8840151077948333</v>
      </c>
      <c r="AB3091">
        <v>93.77144248515998</v>
      </c>
      <c r="AC3091">
        <v>22.235604630087664</v>
      </c>
      <c r="AD3091">
        <v>5.1234369267361677</v>
      </c>
      <c r="AE3091">
        <v>223.58042876010293</v>
      </c>
    </row>
    <row r="3092" spans="1:31" x14ac:dyDescent="0.25">
      <c r="A3092">
        <v>2138743</v>
      </c>
      <c r="B3092">
        <v>1</v>
      </c>
      <c r="C3092" t="s">
        <v>81</v>
      </c>
      <c r="D3092" t="s">
        <v>128</v>
      </c>
      <c r="E3092" t="s">
        <v>131</v>
      </c>
      <c r="F3092" t="s">
        <v>9122</v>
      </c>
      <c r="G3092" t="s">
        <v>133</v>
      </c>
      <c r="H3092" t="s">
        <v>134</v>
      </c>
      <c r="I3092" t="s">
        <v>135</v>
      </c>
      <c r="J3092" t="s">
        <v>136</v>
      </c>
      <c r="K3092" t="s">
        <v>137</v>
      </c>
      <c r="L3092" t="s">
        <v>9123</v>
      </c>
      <c r="M3092" t="s">
        <v>9124</v>
      </c>
      <c r="N3092">
        <v>4.7874999999999996</v>
      </c>
      <c r="O3092">
        <v>0</v>
      </c>
      <c r="P3092">
        <v>11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8.6087799627059969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8.6087799627059969</v>
      </c>
    </row>
    <row r="3093" spans="1:31" x14ac:dyDescent="0.25">
      <c r="A3093">
        <v>2138744</v>
      </c>
      <c r="B3093">
        <v>1</v>
      </c>
      <c r="C3093" t="s">
        <v>80</v>
      </c>
      <c r="D3093" t="s">
        <v>93</v>
      </c>
      <c r="E3093" t="s">
        <v>224</v>
      </c>
      <c r="F3093" t="s">
        <v>8765</v>
      </c>
      <c r="G3093" t="s">
        <v>226</v>
      </c>
      <c r="H3093" t="s">
        <v>227</v>
      </c>
      <c r="I3093" t="s">
        <v>135</v>
      </c>
      <c r="J3093" t="s">
        <v>136</v>
      </c>
      <c r="K3093" t="s">
        <v>236</v>
      </c>
      <c r="L3093" t="s">
        <v>9125</v>
      </c>
      <c r="M3093" t="s">
        <v>9126</v>
      </c>
      <c r="N3093">
        <v>0.118888888</v>
      </c>
      <c r="O3093">
        <v>0</v>
      </c>
      <c r="P3093">
        <v>4296</v>
      </c>
      <c r="Q3093">
        <v>1</v>
      </c>
      <c r="R3093">
        <v>5</v>
      </c>
      <c r="S3093">
        <v>3</v>
      </c>
      <c r="T3093">
        <v>239</v>
      </c>
      <c r="U3093">
        <v>0</v>
      </c>
      <c r="V3093">
        <v>0</v>
      </c>
      <c r="W3093">
        <v>0</v>
      </c>
      <c r="X3093">
        <v>80.687293533356893</v>
      </c>
      <c r="Y3093">
        <v>1.0814417880930003</v>
      </c>
      <c r="Z3093">
        <v>1.0423627652376666</v>
      </c>
      <c r="AA3093">
        <v>61.538675127296003</v>
      </c>
      <c r="AB3093">
        <v>18.043017237105659</v>
      </c>
      <c r="AC3093">
        <v>0</v>
      </c>
      <c r="AD3093">
        <v>0</v>
      </c>
      <c r="AE3093">
        <v>162.39279045108921</v>
      </c>
    </row>
    <row r="3094" spans="1:31" x14ac:dyDescent="0.25">
      <c r="A3094">
        <v>2138746</v>
      </c>
      <c r="B3094">
        <v>1</v>
      </c>
      <c r="C3094" t="s">
        <v>80</v>
      </c>
      <c r="D3094" t="s">
        <v>93</v>
      </c>
      <c r="E3094" t="s">
        <v>224</v>
      </c>
      <c r="F3094" t="s">
        <v>8768</v>
      </c>
      <c r="G3094" t="s">
        <v>226</v>
      </c>
      <c r="H3094" t="s">
        <v>227</v>
      </c>
      <c r="I3094" t="s">
        <v>135</v>
      </c>
      <c r="J3094" t="s">
        <v>136</v>
      </c>
      <c r="K3094" t="s">
        <v>236</v>
      </c>
      <c r="L3094" t="s">
        <v>9127</v>
      </c>
      <c r="M3094" t="s">
        <v>9128</v>
      </c>
      <c r="N3094">
        <v>0.133333333</v>
      </c>
      <c r="O3094">
        <v>11</v>
      </c>
      <c r="P3094">
        <v>49144</v>
      </c>
      <c r="Q3094">
        <v>370</v>
      </c>
      <c r="R3094">
        <v>3990</v>
      </c>
      <c r="S3094">
        <v>153</v>
      </c>
      <c r="T3094">
        <v>7719</v>
      </c>
      <c r="U3094">
        <v>29</v>
      </c>
      <c r="V3094">
        <v>13</v>
      </c>
      <c r="W3094">
        <v>4.1343160823999998</v>
      </c>
      <c r="X3094">
        <v>969.97865681140195</v>
      </c>
      <c r="Y3094">
        <v>140.87349611403204</v>
      </c>
      <c r="Z3094">
        <v>254.94779948122064</v>
      </c>
      <c r="AA3094">
        <v>124.58654813897472</v>
      </c>
      <c r="AB3094">
        <v>427.55033797443787</v>
      </c>
      <c r="AC3094">
        <v>385.06672520312395</v>
      </c>
      <c r="AD3094">
        <v>17.202414119615998</v>
      </c>
      <c r="AE3094">
        <v>2324.3402939252073</v>
      </c>
    </row>
    <row r="3095" spans="1:31" x14ac:dyDescent="0.25">
      <c r="A3095">
        <v>2138749</v>
      </c>
      <c r="B3095">
        <v>1</v>
      </c>
      <c r="C3095" t="s">
        <v>81</v>
      </c>
      <c r="D3095" t="s">
        <v>123</v>
      </c>
      <c r="E3095" t="s">
        <v>196</v>
      </c>
      <c r="F3095" t="s">
        <v>8529</v>
      </c>
      <c r="G3095" t="s">
        <v>142</v>
      </c>
      <c r="H3095" t="s">
        <v>143</v>
      </c>
      <c r="I3095" t="s">
        <v>135</v>
      </c>
      <c r="J3095" t="s">
        <v>136</v>
      </c>
      <c r="K3095" t="s">
        <v>137</v>
      </c>
      <c r="L3095" t="s">
        <v>9129</v>
      </c>
      <c r="M3095" t="s">
        <v>9130</v>
      </c>
      <c r="N3095">
        <v>0.18333333299999999</v>
      </c>
      <c r="O3095">
        <v>3</v>
      </c>
      <c r="P3095">
        <v>26</v>
      </c>
      <c r="Q3095">
        <v>111</v>
      </c>
      <c r="R3095">
        <v>279</v>
      </c>
      <c r="S3095">
        <v>11</v>
      </c>
      <c r="T3095">
        <v>52</v>
      </c>
      <c r="U3095">
        <v>0</v>
      </c>
      <c r="V3095">
        <v>0</v>
      </c>
      <c r="W3095">
        <v>7.7445276793499995E-2</v>
      </c>
      <c r="X3095">
        <v>4.0944535273400016</v>
      </c>
      <c r="Y3095">
        <v>3.4735355411019997</v>
      </c>
      <c r="Z3095">
        <v>11.772367274316</v>
      </c>
      <c r="AA3095">
        <v>1.00287841962</v>
      </c>
      <c r="AB3095">
        <v>3.0344473541525008</v>
      </c>
      <c r="AC3095">
        <v>0</v>
      </c>
      <c r="AD3095">
        <v>0</v>
      </c>
      <c r="AE3095">
        <v>23.455127393324002</v>
      </c>
    </row>
    <row r="3096" spans="1:31" x14ac:dyDescent="0.25">
      <c r="A3096">
        <v>2138750</v>
      </c>
      <c r="B3096">
        <v>1</v>
      </c>
      <c r="C3096" t="s">
        <v>80</v>
      </c>
      <c r="D3096" t="s">
        <v>82</v>
      </c>
      <c r="E3096" t="s">
        <v>140</v>
      </c>
      <c r="F3096" t="s">
        <v>9131</v>
      </c>
      <c r="G3096" t="s">
        <v>226</v>
      </c>
      <c r="H3096" t="s">
        <v>143</v>
      </c>
      <c r="I3096" t="s">
        <v>135</v>
      </c>
      <c r="J3096" t="s">
        <v>136</v>
      </c>
      <c r="K3096" t="s">
        <v>236</v>
      </c>
      <c r="L3096" t="s">
        <v>9132</v>
      </c>
      <c r="M3096" t="s">
        <v>9133</v>
      </c>
      <c r="N3096">
        <v>0.26138888799999999</v>
      </c>
      <c r="O3096">
        <v>0</v>
      </c>
      <c r="P3096">
        <v>735</v>
      </c>
      <c r="Q3096">
        <v>0</v>
      </c>
      <c r="R3096">
        <v>0</v>
      </c>
      <c r="S3096">
        <v>6</v>
      </c>
      <c r="T3096">
        <v>2652</v>
      </c>
      <c r="U3096">
        <v>0</v>
      </c>
      <c r="V3096">
        <v>4</v>
      </c>
      <c r="W3096">
        <v>0</v>
      </c>
      <c r="X3096">
        <v>43.478215580898251</v>
      </c>
      <c r="Y3096">
        <v>0</v>
      </c>
      <c r="Z3096">
        <v>0</v>
      </c>
      <c r="AA3096">
        <v>169.35234280881352</v>
      </c>
      <c r="AB3096">
        <v>254.03054095649188</v>
      </c>
      <c r="AC3096">
        <v>0</v>
      </c>
      <c r="AD3096">
        <v>1.1227568353473836</v>
      </c>
      <c r="AE3096">
        <v>467.98385618155106</v>
      </c>
    </row>
    <row r="3097" spans="1:31" x14ac:dyDescent="0.25">
      <c r="A3097">
        <v>2138752</v>
      </c>
      <c r="B3097">
        <v>1</v>
      </c>
      <c r="C3097" t="s">
        <v>80</v>
      </c>
      <c r="D3097" t="s">
        <v>105</v>
      </c>
      <c r="E3097" t="s">
        <v>140</v>
      </c>
      <c r="F3097" t="s">
        <v>9134</v>
      </c>
      <c r="G3097" t="s">
        <v>226</v>
      </c>
      <c r="H3097" t="s">
        <v>143</v>
      </c>
      <c r="I3097" t="s">
        <v>135</v>
      </c>
      <c r="J3097" t="s">
        <v>136</v>
      </c>
      <c r="K3097" t="s">
        <v>236</v>
      </c>
      <c r="L3097" t="s">
        <v>9135</v>
      </c>
      <c r="M3097" t="s">
        <v>9136</v>
      </c>
      <c r="N3097">
        <v>0.62362777700000005</v>
      </c>
      <c r="O3097">
        <v>4</v>
      </c>
      <c r="P3097">
        <v>385</v>
      </c>
      <c r="Q3097">
        <v>6</v>
      </c>
      <c r="R3097">
        <v>4</v>
      </c>
      <c r="S3097">
        <v>33</v>
      </c>
      <c r="T3097">
        <v>145</v>
      </c>
      <c r="U3097">
        <v>20</v>
      </c>
      <c r="V3097">
        <v>33</v>
      </c>
      <c r="W3097">
        <v>8.4745824041600013</v>
      </c>
      <c r="X3097">
        <v>69.301135710387584</v>
      </c>
      <c r="Y3097">
        <v>2.1092279221727339</v>
      </c>
      <c r="Z3097">
        <v>10.767575672722501</v>
      </c>
      <c r="AA3097">
        <v>169.96169831491946</v>
      </c>
      <c r="AB3097">
        <v>183.9642311975627</v>
      </c>
      <c r="AC3097">
        <v>1151.8452902142481</v>
      </c>
      <c r="AD3097">
        <v>489.864435289195</v>
      </c>
      <c r="AE3097">
        <v>2086.288176725368</v>
      </c>
    </row>
    <row r="3098" spans="1:31" x14ac:dyDescent="0.25">
      <c r="A3098">
        <v>2138753</v>
      </c>
      <c r="B3098">
        <v>1</v>
      </c>
      <c r="C3098" t="s">
        <v>81</v>
      </c>
      <c r="D3098" t="s">
        <v>123</v>
      </c>
      <c r="E3098" t="s">
        <v>196</v>
      </c>
      <c r="F3098" t="s">
        <v>8529</v>
      </c>
      <c r="G3098" t="s">
        <v>142</v>
      </c>
      <c r="H3098" t="s">
        <v>143</v>
      </c>
      <c r="I3098" t="s">
        <v>135</v>
      </c>
      <c r="J3098" t="s">
        <v>136</v>
      </c>
      <c r="K3098" t="s">
        <v>137</v>
      </c>
      <c r="L3098" t="s">
        <v>9137</v>
      </c>
      <c r="M3098" t="s">
        <v>9138</v>
      </c>
      <c r="N3098">
        <v>1.1758333329999999</v>
      </c>
      <c r="O3098">
        <v>3</v>
      </c>
      <c r="P3098">
        <v>26</v>
      </c>
      <c r="Q3098">
        <v>111</v>
      </c>
      <c r="R3098">
        <v>279</v>
      </c>
      <c r="S3098">
        <v>11</v>
      </c>
      <c r="T3098">
        <v>52</v>
      </c>
      <c r="U3098">
        <v>0</v>
      </c>
      <c r="V3098">
        <v>0</v>
      </c>
      <c r="W3098">
        <v>0.6754293718851001</v>
      </c>
      <c r="X3098">
        <v>35.681862230500826</v>
      </c>
      <c r="Y3098">
        <v>26.919641098182936</v>
      </c>
      <c r="Z3098">
        <v>111.11125791340119</v>
      </c>
      <c r="AA3098">
        <v>8.0606112535250176</v>
      </c>
      <c r="AB3098">
        <v>26.201244174878678</v>
      </c>
      <c r="AC3098">
        <v>0</v>
      </c>
      <c r="AD3098">
        <v>0</v>
      </c>
      <c r="AE3098">
        <v>208.65004604237373</v>
      </c>
    </row>
    <row r="3099" spans="1:31" x14ac:dyDescent="0.25">
      <c r="A3099">
        <v>2138754</v>
      </c>
      <c r="B3099">
        <v>1</v>
      </c>
      <c r="C3099" t="s">
        <v>80</v>
      </c>
      <c r="D3099" t="s">
        <v>105</v>
      </c>
      <c r="E3099" t="s">
        <v>224</v>
      </c>
      <c r="F3099" t="s">
        <v>3012</v>
      </c>
      <c r="G3099" t="s">
        <v>226</v>
      </c>
      <c r="H3099" t="s">
        <v>143</v>
      </c>
      <c r="I3099" t="s">
        <v>135</v>
      </c>
      <c r="J3099" t="s">
        <v>136</v>
      </c>
      <c r="K3099" t="s">
        <v>236</v>
      </c>
      <c r="L3099" t="s">
        <v>9139</v>
      </c>
      <c r="M3099" t="s">
        <v>9140</v>
      </c>
      <c r="N3099">
        <v>0.42444444399999998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3</v>
      </c>
      <c r="U3099">
        <v>1</v>
      </c>
      <c r="V3099">
        <v>2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11.0057284105268</v>
      </c>
      <c r="AC3099">
        <v>0</v>
      </c>
      <c r="AD3099">
        <v>3.1335469564898002</v>
      </c>
      <c r="AE3099">
        <v>14.1392753670166</v>
      </c>
    </row>
    <row r="3100" spans="1:31" x14ac:dyDescent="0.25">
      <c r="A3100">
        <v>2138758</v>
      </c>
      <c r="B3100">
        <v>1</v>
      </c>
      <c r="C3100" t="s">
        <v>80</v>
      </c>
      <c r="D3100" t="s">
        <v>84</v>
      </c>
      <c r="E3100" t="s">
        <v>131</v>
      </c>
      <c r="F3100" t="s">
        <v>9114</v>
      </c>
      <c r="G3100" t="s">
        <v>133</v>
      </c>
      <c r="H3100" t="s">
        <v>134</v>
      </c>
      <c r="I3100" t="s">
        <v>135</v>
      </c>
      <c r="J3100" t="s">
        <v>136</v>
      </c>
      <c r="K3100" t="s">
        <v>137</v>
      </c>
      <c r="L3100" t="s">
        <v>9141</v>
      </c>
      <c r="M3100" t="s">
        <v>9142</v>
      </c>
      <c r="N3100">
        <v>8.7116666659999993</v>
      </c>
      <c r="O3100">
        <v>0</v>
      </c>
      <c r="P3100">
        <v>5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10.984535062819202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10.984535062819202</v>
      </c>
    </row>
    <row r="3101" spans="1:31" x14ac:dyDescent="0.25">
      <c r="A3101">
        <v>2138759</v>
      </c>
      <c r="B3101">
        <v>1</v>
      </c>
      <c r="C3101" t="s">
        <v>80</v>
      </c>
      <c r="D3101" t="s">
        <v>82</v>
      </c>
      <c r="E3101" t="s">
        <v>206</v>
      </c>
      <c r="F3101" t="s">
        <v>9143</v>
      </c>
      <c r="G3101" t="s">
        <v>246</v>
      </c>
      <c r="H3101" t="s">
        <v>134</v>
      </c>
      <c r="I3101" t="s">
        <v>135</v>
      </c>
      <c r="J3101" t="s">
        <v>136</v>
      </c>
      <c r="K3101" t="s">
        <v>137</v>
      </c>
      <c r="L3101" t="s">
        <v>9144</v>
      </c>
      <c r="M3101" t="s">
        <v>9145</v>
      </c>
      <c r="N3101">
        <v>5.7113888880000001</v>
      </c>
      <c r="O3101">
        <v>0</v>
      </c>
      <c r="P3101">
        <v>32</v>
      </c>
      <c r="Q3101">
        <v>0</v>
      </c>
      <c r="R3101">
        <v>0</v>
      </c>
      <c r="S3101">
        <v>0</v>
      </c>
      <c r="T3101">
        <v>9</v>
      </c>
      <c r="U3101">
        <v>0</v>
      </c>
      <c r="V3101">
        <v>0</v>
      </c>
      <c r="W3101">
        <v>0</v>
      </c>
      <c r="X3101">
        <v>29.082547053439086</v>
      </c>
      <c r="Y3101">
        <v>0</v>
      </c>
      <c r="Z3101">
        <v>0</v>
      </c>
      <c r="AA3101">
        <v>0</v>
      </c>
      <c r="AB3101">
        <v>49.362052950005754</v>
      </c>
      <c r="AC3101">
        <v>0</v>
      </c>
      <c r="AD3101">
        <v>0</v>
      </c>
      <c r="AE3101">
        <v>78.444600003444833</v>
      </c>
    </row>
    <row r="3102" spans="1:31" x14ac:dyDescent="0.25">
      <c r="A3102">
        <v>2138761</v>
      </c>
      <c r="B3102">
        <v>1</v>
      </c>
      <c r="C3102" t="s">
        <v>81</v>
      </c>
      <c r="D3102" t="s">
        <v>117</v>
      </c>
      <c r="E3102" t="s">
        <v>140</v>
      </c>
      <c r="F3102" t="s">
        <v>3618</v>
      </c>
      <c r="G3102" t="s">
        <v>142</v>
      </c>
      <c r="H3102" t="s">
        <v>143</v>
      </c>
      <c r="I3102" t="s">
        <v>135</v>
      </c>
      <c r="J3102" t="s">
        <v>136</v>
      </c>
      <c r="K3102" t="s">
        <v>137</v>
      </c>
      <c r="L3102" t="s">
        <v>9146</v>
      </c>
      <c r="M3102" t="s">
        <v>9147</v>
      </c>
      <c r="N3102">
        <v>7.3611111000000007E-2</v>
      </c>
      <c r="O3102">
        <v>0</v>
      </c>
      <c r="P3102">
        <v>2224</v>
      </c>
      <c r="Q3102">
        <v>33</v>
      </c>
      <c r="R3102">
        <v>76</v>
      </c>
      <c r="S3102">
        <v>17</v>
      </c>
      <c r="T3102">
        <v>191</v>
      </c>
      <c r="U3102">
        <v>7</v>
      </c>
      <c r="V3102">
        <v>1</v>
      </c>
      <c r="W3102">
        <v>0</v>
      </c>
      <c r="X3102">
        <v>21.568873318716179</v>
      </c>
      <c r="Y3102">
        <v>6.9145794711962054</v>
      </c>
      <c r="Z3102">
        <v>0.97897444683833323</v>
      </c>
      <c r="AA3102">
        <v>6.7853707636806773</v>
      </c>
      <c r="AB3102">
        <v>6.9269283358078289</v>
      </c>
      <c r="AC3102">
        <v>55.93314633049966</v>
      </c>
      <c r="AD3102">
        <v>0.68621087079599996</v>
      </c>
      <c r="AE3102">
        <v>99.794083537534888</v>
      </c>
    </row>
    <row r="3103" spans="1:31" x14ac:dyDescent="0.25">
      <c r="A3103">
        <v>2138764</v>
      </c>
      <c r="B3103">
        <v>1</v>
      </c>
      <c r="C3103" t="s">
        <v>80</v>
      </c>
      <c r="D3103" t="s">
        <v>93</v>
      </c>
      <c r="E3103" t="s">
        <v>140</v>
      </c>
      <c r="F3103" t="s">
        <v>6455</v>
      </c>
      <c r="G3103" t="s">
        <v>142</v>
      </c>
      <c r="H3103" t="s">
        <v>143</v>
      </c>
      <c r="I3103" t="s">
        <v>135</v>
      </c>
      <c r="J3103" t="s">
        <v>136</v>
      </c>
      <c r="K3103" t="s">
        <v>137</v>
      </c>
      <c r="L3103" t="s">
        <v>9148</v>
      </c>
      <c r="M3103" t="s">
        <v>9149</v>
      </c>
      <c r="N3103">
        <v>0.65777777699999995</v>
      </c>
      <c r="O3103">
        <v>3</v>
      </c>
      <c r="P3103">
        <v>3</v>
      </c>
      <c r="Q3103">
        <v>37</v>
      </c>
      <c r="R3103">
        <v>0</v>
      </c>
      <c r="S3103">
        <v>8</v>
      </c>
      <c r="T3103">
        <v>11</v>
      </c>
      <c r="U3103">
        <v>1</v>
      </c>
      <c r="V3103">
        <v>0</v>
      </c>
      <c r="W3103">
        <v>1.2601654390501333</v>
      </c>
      <c r="X3103">
        <v>1.1359799391610665</v>
      </c>
      <c r="Y3103">
        <v>69.690234699113631</v>
      </c>
      <c r="Z3103">
        <v>0</v>
      </c>
      <c r="AA3103">
        <v>14.243019725006222</v>
      </c>
      <c r="AB3103">
        <v>6.2506126622016005</v>
      </c>
      <c r="AC3103">
        <v>18.190104159232</v>
      </c>
      <c r="AD3103">
        <v>0</v>
      </c>
      <c r="AE3103">
        <v>110.77011662376466</v>
      </c>
    </row>
    <row r="3104" spans="1:31" x14ac:dyDescent="0.25">
      <c r="A3104">
        <v>2138765</v>
      </c>
      <c r="B3104">
        <v>1</v>
      </c>
      <c r="C3104" t="s">
        <v>80</v>
      </c>
      <c r="D3104" t="s">
        <v>87</v>
      </c>
      <c r="E3104" t="s">
        <v>206</v>
      </c>
      <c r="F3104" t="s">
        <v>346</v>
      </c>
      <c r="G3104" t="s">
        <v>183</v>
      </c>
      <c r="H3104" t="s">
        <v>134</v>
      </c>
      <c r="I3104" t="s">
        <v>135</v>
      </c>
      <c r="J3104" t="s">
        <v>136</v>
      </c>
      <c r="K3104" t="s">
        <v>137</v>
      </c>
      <c r="L3104" t="s">
        <v>9150</v>
      </c>
      <c r="M3104" t="s">
        <v>9151</v>
      </c>
      <c r="N3104">
        <v>9.8280555550000006</v>
      </c>
      <c r="O3104">
        <v>0</v>
      </c>
      <c r="P3104">
        <v>18</v>
      </c>
      <c r="Q3104">
        <v>0</v>
      </c>
      <c r="R3104">
        <v>0</v>
      </c>
      <c r="S3104">
        <v>0</v>
      </c>
      <c r="T3104">
        <v>2</v>
      </c>
      <c r="U3104">
        <v>0</v>
      </c>
      <c r="V3104">
        <v>0</v>
      </c>
      <c r="W3104">
        <v>0</v>
      </c>
      <c r="X3104">
        <v>37.144936339545687</v>
      </c>
      <c r="Y3104">
        <v>0</v>
      </c>
      <c r="Z3104">
        <v>0</v>
      </c>
      <c r="AA3104">
        <v>0</v>
      </c>
      <c r="AB3104">
        <v>7.4374368342664843</v>
      </c>
      <c r="AC3104">
        <v>0</v>
      </c>
      <c r="AD3104">
        <v>0</v>
      </c>
      <c r="AE3104">
        <v>44.582373173812172</v>
      </c>
    </row>
    <row r="3105" spans="1:31" x14ac:dyDescent="0.25">
      <c r="A3105">
        <v>2138769</v>
      </c>
      <c r="B3105">
        <v>1</v>
      </c>
      <c r="C3105" t="s">
        <v>80</v>
      </c>
      <c r="D3105" t="s">
        <v>99</v>
      </c>
      <c r="E3105" t="s">
        <v>131</v>
      </c>
      <c r="F3105" t="s">
        <v>9152</v>
      </c>
      <c r="G3105" t="s">
        <v>152</v>
      </c>
      <c r="H3105" t="s">
        <v>134</v>
      </c>
      <c r="I3105" t="s">
        <v>135</v>
      </c>
      <c r="J3105" t="s">
        <v>136</v>
      </c>
      <c r="K3105" t="s">
        <v>137</v>
      </c>
      <c r="L3105" t="s">
        <v>9153</v>
      </c>
      <c r="M3105" t="s">
        <v>9154</v>
      </c>
      <c r="N3105">
        <v>3.6844444439999999</v>
      </c>
      <c r="O3105">
        <v>0</v>
      </c>
      <c r="P3105">
        <v>1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0.37672225383200003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0.37672225383200003</v>
      </c>
    </row>
    <row r="3106" spans="1:31" x14ac:dyDescent="0.25">
      <c r="A3106">
        <v>2138771</v>
      </c>
      <c r="B3106">
        <v>1</v>
      </c>
      <c r="C3106" t="s">
        <v>80</v>
      </c>
      <c r="D3106" t="s">
        <v>83</v>
      </c>
      <c r="E3106" t="s">
        <v>131</v>
      </c>
      <c r="F3106" t="s">
        <v>9155</v>
      </c>
      <c r="G3106" t="s">
        <v>300</v>
      </c>
      <c r="H3106" t="s">
        <v>134</v>
      </c>
      <c r="I3106" t="s">
        <v>135</v>
      </c>
      <c r="J3106" t="s">
        <v>3</v>
      </c>
      <c r="K3106" t="s">
        <v>137</v>
      </c>
      <c r="L3106" t="s">
        <v>9156</v>
      </c>
      <c r="M3106" t="s">
        <v>9157</v>
      </c>
      <c r="N3106">
        <v>7.7488888879999998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1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13.916035911941318</v>
      </c>
      <c r="AC3106">
        <v>0</v>
      </c>
      <c r="AD3106">
        <v>0</v>
      </c>
      <c r="AE3106">
        <v>13.916035911941318</v>
      </c>
    </row>
    <row r="3107" spans="1:31" x14ac:dyDescent="0.25">
      <c r="A3107">
        <v>2138774</v>
      </c>
      <c r="B3107">
        <v>1</v>
      </c>
      <c r="C3107" t="s">
        <v>80</v>
      </c>
      <c r="D3107" t="s">
        <v>104</v>
      </c>
      <c r="E3107" t="s">
        <v>146</v>
      </c>
      <c r="F3107" t="s">
        <v>9158</v>
      </c>
      <c r="G3107" t="s">
        <v>167</v>
      </c>
      <c r="H3107" t="s">
        <v>143</v>
      </c>
      <c r="I3107" t="s">
        <v>135</v>
      </c>
      <c r="J3107" t="s">
        <v>136</v>
      </c>
      <c r="K3107" t="s">
        <v>137</v>
      </c>
      <c r="L3107" t="s">
        <v>9159</v>
      </c>
      <c r="M3107" t="s">
        <v>9160</v>
      </c>
      <c r="N3107">
        <v>1.2511111109999999</v>
      </c>
      <c r="O3107">
        <v>0</v>
      </c>
      <c r="P3107">
        <v>174</v>
      </c>
      <c r="Q3107">
        <v>0</v>
      </c>
      <c r="R3107">
        <v>6</v>
      </c>
      <c r="S3107">
        <v>0</v>
      </c>
      <c r="T3107">
        <v>12</v>
      </c>
      <c r="U3107">
        <v>0</v>
      </c>
      <c r="V3107">
        <v>0</v>
      </c>
      <c r="W3107">
        <v>0</v>
      </c>
      <c r="X3107">
        <v>47.718350004290265</v>
      </c>
      <c r="Y3107">
        <v>0</v>
      </c>
      <c r="Z3107">
        <v>8.7896487700480357</v>
      </c>
      <c r="AA3107">
        <v>0</v>
      </c>
      <c r="AB3107">
        <v>5.7757798797694679</v>
      </c>
      <c r="AC3107">
        <v>0</v>
      </c>
      <c r="AD3107">
        <v>0</v>
      </c>
      <c r="AE3107">
        <v>62.28377865410777</v>
      </c>
    </row>
    <row r="3108" spans="1:31" x14ac:dyDescent="0.25">
      <c r="A3108">
        <v>2138776</v>
      </c>
      <c r="B3108">
        <v>1</v>
      </c>
      <c r="C3108" t="s">
        <v>81</v>
      </c>
      <c r="D3108" t="s">
        <v>123</v>
      </c>
      <c r="E3108" t="s">
        <v>140</v>
      </c>
      <c r="F3108" t="s">
        <v>5543</v>
      </c>
      <c r="G3108" t="s">
        <v>142</v>
      </c>
      <c r="H3108" t="s">
        <v>143</v>
      </c>
      <c r="I3108" t="s">
        <v>135</v>
      </c>
      <c r="J3108" t="s">
        <v>136</v>
      </c>
      <c r="K3108" t="s">
        <v>137</v>
      </c>
      <c r="L3108" t="s">
        <v>9161</v>
      </c>
      <c r="M3108" t="s">
        <v>9162</v>
      </c>
      <c r="N3108">
        <v>0.632222222</v>
      </c>
      <c r="O3108">
        <v>0</v>
      </c>
      <c r="P3108">
        <v>10</v>
      </c>
      <c r="Q3108">
        <v>0</v>
      </c>
      <c r="R3108">
        <v>38</v>
      </c>
      <c r="S3108">
        <v>12</v>
      </c>
      <c r="T3108">
        <v>336</v>
      </c>
      <c r="U3108">
        <v>11</v>
      </c>
      <c r="V3108">
        <v>14</v>
      </c>
      <c r="W3108">
        <v>0</v>
      </c>
      <c r="X3108">
        <v>1.8452983333126665</v>
      </c>
      <c r="Y3108">
        <v>0</v>
      </c>
      <c r="Z3108">
        <v>5.4372012742315343</v>
      </c>
      <c r="AA3108">
        <v>155.54145172519839</v>
      </c>
      <c r="AB3108">
        <v>303.80662973965286</v>
      </c>
      <c r="AC3108">
        <v>1550.480868533393</v>
      </c>
      <c r="AD3108">
        <v>294.50910386866593</v>
      </c>
      <c r="AE3108">
        <v>2311.6205534744545</v>
      </c>
    </row>
    <row r="3109" spans="1:31" x14ac:dyDescent="0.25">
      <c r="A3109">
        <v>2138778</v>
      </c>
      <c r="B3109">
        <v>1</v>
      </c>
      <c r="C3109" t="s">
        <v>80</v>
      </c>
      <c r="D3109" t="s">
        <v>93</v>
      </c>
      <c r="E3109" t="s">
        <v>174</v>
      </c>
      <c r="F3109" t="s">
        <v>8584</v>
      </c>
      <c r="G3109" t="s">
        <v>171</v>
      </c>
      <c r="H3109" t="s">
        <v>134</v>
      </c>
      <c r="I3109" t="s">
        <v>135</v>
      </c>
      <c r="J3109" t="s">
        <v>136</v>
      </c>
      <c r="K3109" t="s">
        <v>137</v>
      </c>
      <c r="L3109" t="s">
        <v>9163</v>
      </c>
      <c r="M3109" t="s">
        <v>9164</v>
      </c>
      <c r="N3109">
        <v>2.7625000000000002</v>
      </c>
      <c r="O3109">
        <v>0</v>
      </c>
      <c r="P3109">
        <v>0</v>
      </c>
      <c r="Q3109">
        <v>0</v>
      </c>
      <c r="R3109">
        <v>8</v>
      </c>
      <c r="S3109">
        <v>0</v>
      </c>
      <c r="T3109">
        <v>2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25.18820702620463</v>
      </c>
      <c r="AA3109">
        <v>0</v>
      </c>
      <c r="AB3109">
        <v>4.0225291921665001</v>
      </c>
      <c r="AC3109">
        <v>0</v>
      </c>
      <c r="AD3109">
        <v>0</v>
      </c>
      <c r="AE3109">
        <v>29.210736218371132</v>
      </c>
    </row>
    <row r="3110" spans="1:31" x14ac:dyDescent="0.25">
      <c r="A3110">
        <v>2138779</v>
      </c>
      <c r="B3110">
        <v>1</v>
      </c>
      <c r="C3110" t="s">
        <v>81</v>
      </c>
      <c r="D3110" t="s">
        <v>123</v>
      </c>
      <c r="E3110" t="s">
        <v>146</v>
      </c>
      <c r="F3110" t="s">
        <v>4716</v>
      </c>
      <c r="G3110" t="s">
        <v>142</v>
      </c>
      <c r="H3110" t="s">
        <v>143</v>
      </c>
      <c r="I3110" t="s">
        <v>135</v>
      </c>
      <c r="J3110" t="s">
        <v>136</v>
      </c>
      <c r="K3110" t="s">
        <v>137</v>
      </c>
      <c r="L3110" t="s">
        <v>9165</v>
      </c>
      <c r="M3110" t="s">
        <v>9166</v>
      </c>
      <c r="N3110">
        <v>0.770277777</v>
      </c>
      <c r="O3110">
        <v>5</v>
      </c>
      <c r="P3110">
        <v>7</v>
      </c>
      <c r="Q3110">
        <v>175</v>
      </c>
      <c r="R3110">
        <v>128</v>
      </c>
      <c r="S3110">
        <v>31</v>
      </c>
      <c r="T3110">
        <v>15</v>
      </c>
      <c r="U3110">
        <v>0</v>
      </c>
      <c r="V3110">
        <v>0</v>
      </c>
      <c r="W3110">
        <v>1.6029230150998</v>
      </c>
      <c r="X3110">
        <v>4.1549549724960588</v>
      </c>
      <c r="Y3110">
        <v>44.463031971851919</v>
      </c>
      <c r="Z3110">
        <v>23.68470313030782</v>
      </c>
      <c r="AA3110">
        <v>15.229228480230335</v>
      </c>
      <c r="AB3110">
        <v>7.1702861351931464</v>
      </c>
      <c r="AC3110">
        <v>0</v>
      </c>
      <c r="AD3110">
        <v>0</v>
      </c>
      <c r="AE3110">
        <v>96.305127705179089</v>
      </c>
    </row>
    <row r="3111" spans="1:31" x14ac:dyDescent="0.25">
      <c r="A3111">
        <v>2138780</v>
      </c>
      <c r="B3111">
        <v>1</v>
      </c>
      <c r="C3111" t="s">
        <v>80</v>
      </c>
      <c r="D3111" t="s">
        <v>84</v>
      </c>
      <c r="E3111" t="s">
        <v>146</v>
      </c>
      <c r="F3111" t="s">
        <v>9167</v>
      </c>
      <c r="G3111" t="s">
        <v>167</v>
      </c>
      <c r="H3111" t="s">
        <v>143</v>
      </c>
      <c r="I3111" t="s">
        <v>135</v>
      </c>
      <c r="J3111" t="s">
        <v>136</v>
      </c>
      <c r="K3111" t="s">
        <v>137</v>
      </c>
      <c r="L3111" t="s">
        <v>9168</v>
      </c>
      <c r="M3111" t="s">
        <v>9169</v>
      </c>
      <c r="N3111">
        <v>3.1433333330000002</v>
      </c>
      <c r="O3111">
        <v>0</v>
      </c>
      <c r="P3111">
        <v>56</v>
      </c>
      <c r="Q3111">
        <v>0</v>
      </c>
      <c r="R3111">
        <v>0</v>
      </c>
      <c r="S3111">
        <v>0</v>
      </c>
      <c r="T3111">
        <v>22</v>
      </c>
      <c r="U3111">
        <v>0</v>
      </c>
      <c r="V3111">
        <v>1</v>
      </c>
      <c r="W3111">
        <v>0</v>
      </c>
      <c r="X3111">
        <v>64.51418872624842</v>
      </c>
      <c r="Y3111">
        <v>0</v>
      </c>
      <c r="Z3111">
        <v>0</v>
      </c>
      <c r="AA3111">
        <v>0</v>
      </c>
      <c r="AB3111">
        <v>100.13712737392213</v>
      </c>
      <c r="AC3111">
        <v>0</v>
      </c>
      <c r="AD3111">
        <v>38.431167594902988</v>
      </c>
      <c r="AE3111">
        <v>203.08248369507356</v>
      </c>
    </row>
    <row r="3112" spans="1:31" x14ac:dyDescent="0.25">
      <c r="A3112">
        <v>2138781</v>
      </c>
      <c r="B3112">
        <v>1</v>
      </c>
      <c r="C3112" t="s">
        <v>80</v>
      </c>
      <c r="D3112" t="s">
        <v>85</v>
      </c>
      <c r="E3112" t="s">
        <v>146</v>
      </c>
      <c r="F3112" t="s">
        <v>9170</v>
      </c>
      <c r="G3112" t="s">
        <v>235</v>
      </c>
      <c r="H3112" t="s">
        <v>143</v>
      </c>
      <c r="I3112" t="s">
        <v>135</v>
      </c>
      <c r="J3112" t="s">
        <v>136</v>
      </c>
      <c r="K3112" t="s">
        <v>236</v>
      </c>
      <c r="L3112" t="s">
        <v>9171</v>
      </c>
      <c r="M3112" t="s">
        <v>9172</v>
      </c>
      <c r="N3112">
        <v>8.3380555550000004</v>
      </c>
      <c r="O3112">
        <v>0</v>
      </c>
      <c r="P3112">
        <v>784</v>
      </c>
      <c r="Q3112">
        <v>0</v>
      </c>
      <c r="R3112">
        <v>1</v>
      </c>
      <c r="S3112">
        <v>0</v>
      </c>
      <c r="T3112">
        <v>54</v>
      </c>
      <c r="U3112">
        <v>0</v>
      </c>
      <c r="V3112">
        <v>0</v>
      </c>
      <c r="W3112">
        <v>0</v>
      </c>
      <c r="X3112">
        <v>1363.8897144049281</v>
      </c>
      <c r="Y3112">
        <v>0</v>
      </c>
      <c r="Z3112">
        <v>0</v>
      </c>
      <c r="AA3112">
        <v>0</v>
      </c>
      <c r="AB3112">
        <v>335.19186501863481</v>
      </c>
      <c r="AC3112">
        <v>0</v>
      </c>
      <c r="AD3112">
        <v>0</v>
      </c>
      <c r="AE3112">
        <v>1699.081579423563</v>
      </c>
    </row>
    <row r="3113" spans="1:31" x14ac:dyDescent="0.25">
      <c r="A3113">
        <v>2138782</v>
      </c>
      <c r="B3113">
        <v>1</v>
      </c>
      <c r="C3113" t="s">
        <v>80</v>
      </c>
      <c r="D3113" t="s">
        <v>102</v>
      </c>
      <c r="E3113" t="s">
        <v>146</v>
      </c>
      <c r="F3113" t="s">
        <v>9173</v>
      </c>
      <c r="G3113" t="s">
        <v>142</v>
      </c>
      <c r="H3113" t="s">
        <v>143</v>
      </c>
      <c r="I3113" t="s">
        <v>135</v>
      </c>
      <c r="J3113" t="s">
        <v>136</v>
      </c>
      <c r="K3113" t="s">
        <v>137</v>
      </c>
      <c r="L3113" t="s">
        <v>9174</v>
      </c>
      <c r="M3113" t="s">
        <v>9175</v>
      </c>
      <c r="N3113">
        <v>0.51638888800000005</v>
      </c>
      <c r="O3113">
        <v>0</v>
      </c>
      <c r="P3113">
        <v>10</v>
      </c>
      <c r="Q3113">
        <v>3</v>
      </c>
      <c r="R3113">
        <v>115</v>
      </c>
      <c r="S3113">
        <v>0</v>
      </c>
      <c r="T3113">
        <v>22</v>
      </c>
      <c r="U3113">
        <v>0</v>
      </c>
      <c r="V3113">
        <v>0</v>
      </c>
      <c r="W3113">
        <v>0</v>
      </c>
      <c r="X3113">
        <v>0.46555908583854999</v>
      </c>
      <c r="Y3113">
        <v>0.20572927449030001</v>
      </c>
      <c r="Z3113">
        <v>5.2661484908087948</v>
      </c>
      <c r="AA3113">
        <v>0</v>
      </c>
      <c r="AB3113">
        <v>1.4915682625424167</v>
      </c>
      <c r="AC3113">
        <v>0</v>
      </c>
      <c r="AD3113">
        <v>0</v>
      </c>
      <c r="AE3113">
        <v>7.429005113680061</v>
      </c>
    </row>
    <row r="3114" spans="1:31" x14ac:dyDescent="0.25">
      <c r="A3114">
        <v>2138785</v>
      </c>
      <c r="B3114">
        <v>1</v>
      </c>
      <c r="C3114" t="s">
        <v>80</v>
      </c>
      <c r="D3114" t="s">
        <v>110</v>
      </c>
      <c r="E3114" t="s">
        <v>174</v>
      </c>
      <c r="F3114" t="s">
        <v>9176</v>
      </c>
      <c r="G3114" t="s">
        <v>538</v>
      </c>
      <c r="H3114" t="s">
        <v>134</v>
      </c>
      <c r="I3114" t="s">
        <v>135</v>
      </c>
      <c r="J3114" t="s">
        <v>136</v>
      </c>
      <c r="K3114" t="s">
        <v>236</v>
      </c>
      <c r="L3114" t="s">
        <v>9177</v>
      </c>
      <c r="M3114" t="s">
        <v>9178</v>
      </c>
      <c r="N3114">
        <v>9.2352647220000001</v>
      </c>
      <c r="O3114">
        <v>0</v>
      </c>
      <c r="P3114">
        <v>97</v>
      </c>
      <c r="Q3114">
        <v>0</v>
      </c>
      <c r="R3114">
        <v>0</v>
      </c>
      <c r="S3114">
        <v>0</v>
      </c>
      <c r="T3114">
        <v>9</v>
      </c>
      <c r="U3114">
        <v>0</v>
      </c>
      <c r="V3114">
        <v>0</v>
      </c>
      <c r="W3114">
        <v>0</v>
      </c>
      <c r="X3114">
        <v>213.53281616100057</v>
      </c>
      <c r="Y3114">
        <v>0</v>
      </c>
      <c r="Z3114">
        <v>0</v>
      </c>
      <c r="AA3114">
        <v>0</v>
      </c>
      <c r="AB3114">
        <v>127.69790015099105</v>
      </c>
      <c r="AC3114">
        <v>0</v>
      </c>
      <c r="AD3114">
        <v>0</v>
      </c>
      <c r="AE3114">
        <v>341.23071631199161</v>
      </c>
    </row>
    <row r="3115" spans="1:31" x14ac:dyDescent="0.25">
      <c r="A3115">
        <v>2138786</v>
      </c>
      <c r="B3115">
        <v>1</v>
      </c>
      <c r="C3115" t="s">
        <v>80</v>
      </c>
      <c r="D3115" t="s">
        <v>84</v>
      </c>
      <c r="E3115" t="s">
        <v>131</v>
      </c>
      <c r="F3115" t="s">
        <v>9179</v>
      </c>
      <c r="G3115" t="s">
        <v>133</v>
      </c>
      <c r="H3115" t="s">
        <v>134</v>
      </c>
      <c r="I3115" t="s">
        <v>135</v>
      </c>
      <c r="J3115" t="s">
        <v>136</v>
      </c>
      <c r="K3115" t="s">
        <v>137</v>
      </c>
      <c r="L3115" t="s">
        <v>9180</v>
      </c>
      <c r="M3115" t="s">
        <v>9181</v>
      </c>
      <c r="N3115">
        <v>3.1575000000000002</v>
      </c>
      <c r="O3115">
        <v>0</v>
      </c>
      <c r="P3115">
        <v>12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6.5016539405408986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6.5016539405408986</v>
      </c>
    </row>
    <row r="3116" spans="1:31" x14ac:dyDescent="0.25">
      <c r="A3116">
        <v>2138787</v>
      </c>
      <c r="B3116">
        <v>1</v>
      </c>
      <c r="C3116" t="s">
        <v>81</v>
      </c>
      <c r="D3116" t="s">
        <v>114</v>
      </c>
      <c r="E3116" t="s">
        <v>146</v>
      </c>
      <c r="F3116" t="s">
        <v>9182</v>
      </c>
      <c r="G3116" t="s">
        <v>538</v>
      </c>
      <c r="H3116" t="s">
        <v>143</v>
      </c>
      <c r="I3116" t="s">
        <v>135</v>
      </c>
      <c r="J3116" t="s">
        <v>136</v>
      </c>
      <c r="K3116" t="s">
        <v>236</v>
      </c>
      <c r="L3116" t="s">
        <v>9183</v>
      </c>
      <c r="M3116" t="s">
        <v>9184</v>
      </c>
      <c r="N3116">
        <v>9.2385424999999994</v>
      </c>
      <c r="O3116">
        <v>0</v>
      </c>
      <c r="P3116">
        <v>59</v>
      </c>
      <c r="Q3116">
        <v>1</v>
      </c>
      <c r="R3116">
        <v>9</v>
      </c>
      <c r="S3116">
        <v>0</v>
      </c>
      <c r="T3116">
        <v>5</v>
      </c>
      <c r="U3116">
        <v>0</v>
      </c>
      <c r="V3116">
        <v>0</v>
      </c>
      <c r="W3116">
        <v>0</v>
      </c>
      <c r="X3116">
        <v>61.46331883031997</v>
      </c>
      <c r="Y3116">
        <v>5.3515484432800005</v>
      </c>
      <c r="Z3116">
        <v>116.08314921811319</v>
      </c>
      <c r="AA3116">
        <v>0</v>
      </c>
      <c r="AB3116">
        <v>63.341168527645294</v>
      </c>
      <c r="AC3116">
        <v>0</v>
      </c>
      <c r="AD3116">
        <v>0</v>
      </c>
      <c r="AE3116">
        <v>246.23918501935847</v>
      </c>
    </row>
    <row r="3117" spans="1:31" x14ac:dyDescent="0.25">
      <c r="A3117">
        <v>2138788</v>
      </c>
      <c r="B3117">
        <v>1</v>
      </c>
      <c r="C3117" t="s">
        <v>80</v>
      </c>
      <c r="D3117" t="s">
        <v>110</v>
      </c>
      <c r="E3117" t="s">
        <v>174</v>
      </c>
      <c r="F3117" t="s">
        <v>2242</v>
      </c>
      <c r="G3117" t="s">
        <v>538</v>
      </c>
      <c r="H3117" t="s">
        <v>134</v>
      </c>
      <c r="I3117" t="s">
        <v>135</v>
      </c>
      <c r="J3117" t="s">
        <v>136</v>
      </c>
      <c r="K3117" t="s">
        <v>236</v>
      </c>
      <c r="L3117" t="s">
        <v>9185</v>
      </c>
      <c r="M3117" t="s">
        <v>9186</v>
      </c>
      <c r="N3117">
        <v>9.2147008330000002</v>
      </c>
      <c r="O3117">
        <v>0</v>
      </c>
      <c r="P3117">
        <v>194</v>
      </c>
      <c r="Q3117">
        <v>0</v>
      </c>
      <c r="R3117">
        <v>0</v>
      </c>
      <c r="S3117">
        <v>0</v>
      </c>
      <c r="T3117">
        <v>20</v>
      </c>
      <c r="U3117">
        <v>0</v>
      </c>
      <c r="V3117">
        <v>0</v>
      </c>
      <c r="W3117">
        <v>0</v>
      </c>
      <c r="X3117">
        <v>435.69202409922332</v>
      </c>
      <c r="Y3117">
        <v>0</v>
      </c>
      <c r="Z3117">
        <v>0</v>
      </c>
      <c r="AA3117">
        <v>0</v>
      </c>
      <c r="AB3117">
        <v>100.2429835972741</v>
      </c>
      <c r="AC3117">
        <v>0</v>
      </c>
      <c r="AD3117">
        <v>0</v>
      </c>
      <c r="AE3117">
        <v>535.93500769649745</v>
      </c>
    </row>
    <row r="3118" spans="1:31" x14ac:dyDescent="0.25">
      <c r="A3118">
        <v>2138789</v>
      </c>
      <c r="B3118">
        <v>1</v>
      </c>
      <c r="C3118" t="s">
        <v>81</v>
      </c>
      <c r="D3118" t="s">
        <v>128</v>
      </c>
      <c r="E3118" t="s">
        <v>146</v>
      </c>
      <c r="F3118" t="s">
        <v>9187</v>
      </c>
      <c r="G3118" t="s">
        <v>235</v>
      </c>
      <c r="H3118" t="s">
        <v>143</v>
      </c>
      <c r="I3118" t="s">
        <v>135</v>
      </c>
      <c r="J3118" t="s">
        <v>136</v>
      </c>
      <c r="K3118" t="s">
        <v>236</v>
      </c>
      <c r="L3118" t="s">
        <v>9188</v>
      </c>
      <c r="M3118" t="s">
        <v>9189</v>
      </c>
      <c r="N3118">
        <v>3.9324675</v>
      </c>
      <c r="O3118">
        <v>0</v>
      </c>
      <c r="P3118">
        <v>291</v>
      </c>
      <c r="Q3118">
        <v>0</v>
      </c>
      <c r="R3118">
        <v>0</v>
      </c>
      <c r="S3118">
        <v>0</v>
      </c>
      <c r="T3118">
        <v>5</v>
      </c>
      <c r="U3118">
        <v>0</v>
      </c>
      <c r="V3118">
        <v>0</v>
      </c>
      <c r="W3118">
        <v>0</v>
      </c>
      <c r="X3118">
        <v>288.49974815467948</v>
      </c>
      <c r="Y3118">
        <v>0</v>
      </c>
      <c r="Z3118">
        <v>0</v>
      </c>
      <c r="AA3118">
        <v>0</v>
      </c>
      <c r="AB3118">
        <v>21.236112863116205</v>
      </c>
      <c r="AC3118">
        <v>0</v>
      </c>
      <c r="AD3118">
        <v>0</v>
      </c>
      <c r="AE3118">
        <v>309.73586101779568</v>
      </c>
    </row>
    <row r="3119" spans="1:31" x14ac:dyDescent="0.25">
      <c r="A3119">
        <v>2138790</v>
      </c>
      <c r="B3119">
        <v>1</v>
      </c>
      <c r="C3119" t="s">
        <v>80</v>
      </c>
      <c r="D3119" t="s">
        <v>100</v>
      </c>
      <c r="E3119" t="s">
        <v>146</v>
      </c>
      <c r="F3119" t="s">
        <v>9190</v>
      </c>
      <c r="G3119" t="s">
        <v>167</v>
      </c>
      <c r="H3119" t="s">
        <v>143</v>
      </c>
      <c r="I3119" t="s">
        <v>135</v>
      </c>
      <c r="J3119" t="s">
        <v>136</v>
      </c>
      <c r="K3119" t="s">
        <v>137</v>
      </c>
      <c r="L3119" t="s">
        <v>9191</v>
      </c>
      <c r="M3119" t="s">
        <v>9192</v>
      </c>
      <c r="N3119">
        <v>1.355555555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24</v>
      </c>
      <c r="U3119">
        <v>0</v>
      </c>
      <c r="V3119">
        <v>6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83.56179207425356</v>
      </c>
      <c r="AC3119">
        <v>0</v>
      </c>
      <c r="AD3119">
        <v>110.73786607005027</v>
      </c>
      <c r="AE3119">
        <v>194.29965814430383</v>
      </c>
    </row>
    <row r="3120" spans="1:31" x14ac:dyDescent="0.25">
      <c r="A3120">
        <v>2138791</v>
      </c>
      <c r="B3120">
        <v>1</v>
      </c>
      <c r="C3120" t="s">
        <v>80</v>
      </c>
      <c r="D3120" t="s">
        <v>101</v>
      </c>
      <c r="E3120" t="s">
        <v>146</v>
      </c>
      <c r="F3120" t="s">
        <v>9193</v>
      </c>
      <c r="G3120" t="s">
        <v>235</v>
      </c>
      <c r="H3120" t="s">
        <v>143</v>
      </c>
      <c r="I3120" t="s">
        <v>135</v>
      </c>
      <c r="J3120" t="s">
        <v>136</v>
      </c>
      <c r="K3120" t="s">
        <v>236</v>
      </c>
      <c r="L3120" t="s">
        <v>9194</v>
      </c>
      <c r="M3120" t="s">
        <v>9195</v>
      </c>
      <c r="N3120">
        <v>8.3919833330000007</v>
      </c>
      <c r="O3120">
        <v>0</v>
      </c>
      <c r="P3120">
        <v>346</v>
      </c>
      <c r="Q3120">
        <v>0</v>
      </c>
      <c r="R3120">
        <v>0</v>
      </c>
      <c r="S3120">
        <v>0</v>
      </c>
      <c r="T3120">
        <v>8</v>
      </c>
      <c r="U3120">
        <v>0</v>
      </c>
      <c r="V3120">
        <v>0</v>
      </c>
      <c r="W3120">
        <v>0</v>
      </c>
      <c r="X3120">
        <v>711.82195802584056</v>
      </c>
      <c r="Y3120">
        <v>0</v>
      </c>
      <c r="Z3120">
        <v>0</v>
      </c>
      <c r="AA3120">
        <v>0</v>
      </c>
      <c r="AB3120">
        <v>273.22783215144369</v>
      </c>
      <c r="AC3120">
        <v>0</v>
      </c>
      <c r="AD3120">
        <v>0</v>
      </c>
      <c r="AE3120">
        <v>985.04979017728419</v>
      </c>
    </row>
    <row r="3121" spans="1:31" x14ac:dyDescent="0.25">
      <c r="A3121">
        <v>2138793</v>
      </c>
      <c r="B3121">
        <v>1</v>
      </c>
      <c r="C3121" t="s">
        <v>81</v>
      </c>
      <c r="D3121" t="s">
        <v>115</v>
      </c>
      <c r="E3121" t="s">
        <v>196</v>
      </c>
      <c r="F3121" t="s">
        <v>9196</v>
      </c>
      <c r="G3121" t="s">
        <v>235</v>
      </c>
      <c r="H3121" t="s">
        <v>143</v>
      </c>
      <c r="I3121" t="s">
        <v>135</v>
      </c>
      <c r="J3121" t="s">
        <v>136</v>
      </c>
      <c r="K3121" t="s">
        <v>236</v>
      </c>
      <c r="L3121" t="s">
        <v>9197</v>
      </c>
      <c r="M3121" t="s">
        <v>9198</v>
      </c>
      <c r="N3121">
        <v>8.0950000000000006</v>
      </c>
      <c r="O3121">
        <v>0</v>
      </c>
      <c r="P3121">
        <v>1031</v>
      </c>
      <c r="Q3121">
        <v>2</v>
      </c>
      <c r="R3121">
        <v>104</v>
      </c>
      <c r="S3121">
        <v>4</v>
      </c>
      <c r="T3121">
        <v>61</v>
      </c>
      <c r="U3121">
        <v>0</v>
      </c>
      <c r="V3121">
        <v>0</v>
      </c>
      <c r="W3121">
        <v>0</v>
      </c>
      <c r="X3121">
        <v>757.47719819878728</v>
      </c>
      <c r="Y3121">
        <v>24.107478659276499</v>
      </c>
      <c r="Z3121">
        <v>130.55017212359849</v>
      </c>
      <c r="AA3121">
        <v>151.12539375819071</v>
      </c>
      <c r="AB3121">
        <v>180.46801568907804</v>
      </c>
      <c r="AC3121">
        <v>0</v>
      </c>
      <c r="AD3121">
        <v>0</v>
      </c>
      <c r="AE3121">
        <v>1243.728258428931</v>
      </c>
    </row>
    <row r="3122" spans="1:31" x14ac:dyDescent="0.25">
      <c r="A3122">
        <v>2138794</v>
      </c>
      <c r="B3122">
        <v>1</v>
      </c>
      <c r="C3122" t="s">
        <v>80</v>
      </c>
      <c r="D3122" t="s">
        <v>100</v>
      </c>
      <c r="E3122" t="s">
        <v>146</v>
      </c>
      <c r="F3122" t="s">
        <v>9199</v>
      </c>
      <c r="G3122" t="s">
        <v>167</v>
      </c>
      <c r="H3122" t="s">
        <v>143</v>
      </c>
      <c r="I3122" t="s">
        <v>135</v>
      </c>
      <c r="J3122" t="s">
        <v>136</v>
      </c>
      <c r="K3122" t="s">
        <v>137</v>
      </c>
      <c r="L3122" t="s">
        <v>9200</v>
      </c>
      <c r="M3122" t="s">
        <v>9201</v>
      </c>
      <c r="N3122">
        <v>0.44777777699999999</v>
      </c>
      <c r="O3122">
        <v>0</v>
      </c>
      <c r="P3122">
        <v>32</v>
      </c>
      <c r="Q3122">
        <v>0</v>
      </c>
      <c r="R3122">
        <v>11</v>
      </c>
      <c r="S3122">
        <v>0</v>
      </c>
      <c r="T3122">
        <v>1</v>
      </c>
      <c r="U3122">
        <v>0</v>
      </c>
      <c r="V3122">
        <v>0</v>
      </c>
      <c r="W3122">
        <v>0</v>
      </c>
      <c r="X3122">
        <v>10.232401410955532</v>
      </c>
      <c r="Y3122">
        <v>0</v>
      </c>
      <c r="Z3122">
        <v>1.6961983808744001</v>
      </c>
      <c r="AA3122">
        <v>0</v>
      </c>
      <c r="AB3122">
        <v>0.23475367841986669</v>
      </c>
      <c r="AC3122">
        <v>0</v>
      </c>
      <c r="AD3122">
        <v>0</v>
      </c>
      <c r="AE3122">
        <v>12.163353470249799</v>
      </c>
    </row>
    <row r="3123" spans="1:31" x14ac:dyDescent="0.25">
      <c r="A3123">
        <v>2138795</v>
      </c>
      <c r="B3123">
        <v>1</v>
      </c>
      <c r="C3123" t="s">
        <v>81</v>
      </c>
      <c r="D3123" t="s">
        <v>128</v>
      </c>
      <c r="E3123" t="s">
        <v>161</v>
      </c>
      <c r="F3123" t="s">
        <v>9064</v>
      </c>
      <c r="G3123" t="s">
        <v>538</v>
      </c>
      <c r="H3123" t="s">
        <v>134</v>
      </c>
      <c r="I3123" t="s">
        <v>135</v>
      </c>
      <c r="J3123" t="s">
        <v>136</v>
      </c>
      <c r="K3123" t="s">
        <v>236</v>
      </c>
      <c r="L3123" t="s">
        <v>9202</v>
      </c>
      <c r="M3123" t="s">
        <v>9203</v>
      </c>
      <c r="N3123">
        <v>8.9688194439999993</v>
      </c>
      <c r="O3123">
        <v>0</v>
      </c>
      <c r="P3123">
        <v>22</v>
      </c>
      <c r="Q3123">
        <v>0</v>
      </c>
      <c r="R3123">
        <v>1</v>
      </c>
      <c r="S3123">
        <v>0</v>
      </c>
      <c r="T3123">
        <v>6</v>
      </c>
      <c r="U3123">
        <v>0</v>
      </c>
      <c r="V3123">
        <v>0</v>
      </c>
      <c r="W3123">
        <v>0</v>
      </c>
      <c r="X3123">
        <v>33.773406553572329</v>
      </c>
      <c r="Y3123">
        <v>0</v>
      </c>
      <c r="Z3123">
        <v>1.2260128316128001</v>
      </c>
      <c r="AA3123">
        <v>0</v>
      </c>
      <c r="AB3123">
        <v>52.581621859017403</v>
      </c>
      <c r="AC3123">
        <v>0</v>
      </c>
      <c r="AD3123">
        <v>0</v>
      </c>
      <c r="AE3123">
        <v>87.581041244202538</v>
      </c>
    </row>
    <row r="3124" spans="1:31" x14ac:dyDescent="0.25">
      <c r="A3124">
        <v>2138799</v>
      </c>
      <c r="B3124">
        <v>1</v>
      </c>
      <c r="C3124" t="s">
        <v>81</v>
      </c>
      <c r="D3124" t="s">
        <v>113</v>
      </c>
      <c r="E3124" t="s">
        <v>161</v>
      </c>
      <c r="F3124" t="s">
        <v>9204</v>
      </c>
      <c r="G3124" t="s">
        <v>215</v>
      </c>
      <c r="H3124" t="s">
        <v>134</v>
      </c>
      <c r="I3124" t="s">
        <v>135</v>
      </c>
      <c r="J3124" t="s">
        <v>136</v>
      </c>
      <c r="K3124" t="s">
        <v>137</v>
      </c>
      <c r="L3124" t="s">
        <v>9205</v>
      </c>
      <c r="M3124" t="s">
        <v>9206</v>
      </c>
      <c r="N3124">
        <v>1.9130555549999999</v>
      </c>
      <c r="O3124">
        <v>0</v>
      </c>
      <c r="P3124">
        <v>59</v>
      </c>
      <c r="Q3124">
        <v>0</v>
      </c>
      <c r="R3124">
        <v>5</v>
      </c>
      <c r="S3124">
        <v>0</v>
      </c>
      <c r="T3124">
        <v>1</v>
      </c>
      <c r="U3124">
        <v>0</v>
      </c>
      <c r="V3124">
        <v>0</v>
      </c>
      <c r="W3124">
        <v>0</v>
      </c>
      <c r="X3124">
        <v>19.080007788091091</v>
      </c>
      <c r="Y3124">
        <v>0</v>
      </c>
      <c r="Z3124">
        <v>4.0272129361019831</v>
      </c>
      <c r="AA3124">
        <v>0</v>
      </c>
      <c r="AB3124">
        <v>5.8697702660633344E-2</v>
      </c>
      <c r="AC3124">
        <v>0</v>
      </c>
      <c r="AD3124">
        <v>0</v>
      </c>
      <c r="AE3124">
        <v>23.165918426853708</v>
      </c>
    </row>
    <row r="3125" spans="1:31" x14ac:dyDescent="0.25">
      <c r="A3125">
        <v>2138800</v>
      </c>
      <c r="B3125">
        <v>1</v>
      </c>
      <c r="C3125" t="s">
        <v>81</v>
      </c>
      <c r="D3125" t="s">
        <v>120</v>
      </c>
      <c r="E3125" t="s">
        <v>140</v>
      </c>
      <c r="F3125" t="s">
        <v>7588</v>
      </c>
      <c r="G3125" t="s">
        <v>235</v>
      </c>
      <c r="H3125" t="s">
        <v>143</v>
      </c>
      <c r="I3125" t="s">
        <v>135</v>
      </c>
      <c r="J3125" t="s">
        <v>136</v>
      </c>
      <c r="K3125" t="s">
        <v>236</v>
      </c>
      <c r="L3125" t="s">
        <v>9207</v>
      </c>
      <c r="M3125" t="s">
        <v>9208</v>
      </c>
      <c r="N3125">
        <v>0.65930722200000003</v>
      </c>
      <c r="O3125">
        <v>0</v>
      </c>
      <c r="P3125">
        <v>1068</v>
      </c>
      <c r="Q3125">
        <v>0</v>
      </c>
      <c r="R3125">
        <v>5</v>
      </c>
      <c r="S3125">
        <v>1</v>
      </c>
      <c r="T3125">
        <v>125</v>
      </c>
      <c r="U3125">
        <v>0</v>
      </c>
      <c r="V3125">
        <v>0</v>
      </c>
      <c r="W3125">
        <v>0</v>
      </c>
      <c r="X3125">
        <v>152.51577522764921</v>
      </c>
      <c r="Y3125">
        <v>0</v>
      </c>
      <c r="Z3125">
        <v>1.2612141241726</v>
      </c>
      <c r="AA3125">
        <v>39.997443465475996</v>
      </c>
      <c r="AB3125">
        <v>44.747796440448354</v>
      </c>
      <c r="AC3125">
        <v>0</v>
      </c>
      <c r="AD3125">
        <v>0</v>
      </c>
      <c r="AE3125">
        <v>238.52222925774615</v>
      </c>
    </row>
    <row r="3126" spans="1:31" x14ac:dyDescent="0.25">
      <c r="A3126">
        <v>2138804</v>
      </c>
      <c r="B3126">
        <v>1</v>
      </c>
      <c r="C3126" t="s">
        <v>81</v>
      </c>
      <c r="D3126" t="s">
        <v>117</v>
      </c>
      <c r="E3126" t="s">
        <v>140</v>
      </c>
      <c r="F3126" t="s">
        <v>9209</v>
      </c>
      <c r="G3126" t="s">
        <v>142</v>
      </c>
      <c r="H3126" t="s">
        <v>143</v>
      </c>
      <c r="I3126" t="s">
        <v>135</v>
      </c>
      <c r="J3126" t="s">
        <v>136</v>
      </c>
      <c r="K3126" t="s">
        <v>137</v>
      </c>
      <c r="L3126" t="s">
        <v>9210</v>
      </c>
      <c r="M3126" t="s">
        <v>9211</v>
      </c>
      <c r="N3126">
        <v>0.252222222</v>
      </c>
      <c r="O3126">
        <v>1</v>
      </c>
      <c r="P3126">
        <v>490</v>
      </c>
      <c r="Q3126">
        <v>10</v>
      </c>
      <c r="R3126">
        <v>33</v>
      </c>
      <c r="S3126">
        <v>2</v>
      </c>
      <c r="T3126">
        <v>13</v>
      </c>
      <c r="U3126">
        <v>0</v>
      </c>
      <c r="V3126">
        <v>0</v>
      </c>
      <c r="W3126">
        <v>0.16030679587733335</v>
      </c>
      <c r="X3126">
        <v>15.94031842857496</v>
      </c>
      <c r="Y3126">
        <v>0.96526033301613345</v>
      </c>
      <c r="Z3126">
        <v>0.70333545731013336</v>
      </c>
      <c r="AA3126">
        <v>6.0186717918602337</v>
      </c>
      <c r="AB3126">
        <v>0.46595808695683327</v>
      </c>
      <c r="AC3126">
        <v>0</v>
      </c>
      <c r="AD3126">
        <v>0</v>
      </c>
      <c r="AE3126">
        <v>24.253850893595626</v>
      </c>
    </row>
    <row r="3127" spans="1:31" x14ac:dyDescent="0.25">
      <c r="A3127">
        <v>2138806</v>
      </c>
      <c r="B3127">
        <v>1</v>
      </c>
      <c r="C3127" t="s">
        <v>80</v>
      </c>
      <c r="D3127" t="s">
        <v>104</v>
      </c>
      <c r="E3127" t="s">
        <v>140</v>
      </c>
      <c r="F3127" t="s">
        <v>9212</v>
      </c>
      <c r="G3127" t="s">
        <v>235</v>
      </c>
      <c r="H3127" t="s">
        <v>143</v>
      </c>
      <c r="I3127" t="s">
        <v>135</v>
      </c>
      <c r="J3127" t="s">
        <v>136</v>
      </c>
      <c r="K3127" t="s">
        <v>236</v>
      </c>
      <c r="L3127" t="s">
        <v>9213</v>
      </c>
      <c r="M3127" t="s">
        <v>9214</v>
      </c>
      <c r="N3127">
        <v>5.8480555550000002</v>
      </c>
      <c r="O3127">
        <v>1</v>
      </c>
      <c r="P3127">
        <v>700</v>
      </c>
      <c r="Q3127">
        <v>0</v>
      </c>
      <c r="R3127">
        <v>20</v>
      </c>
      <c r="S3127">
        <v>2</v>
      </c>
      <c r="T3127">
        <v>89</v>
      </c>
      <c r="U3127">
        <v>0</v>
      </c>
      <c r="V3127">
        <v>0</v>
      </c>
      <c r="W3127">
        <v>9.4553167955333337E-3</v>
      </c>
      <c r="X3127">
        <v>970.97864403404162</v>
      </c>
      <c r="Y3127">
        <v>0</v>
      </c>
      <c r="Z3127">
        <v>54.717869187793596</v>
      </c>
      <c r="AA3127">
        <v>3.1319314787060586</v>
      </c>
      <c r="AB3127">
        <v>221.39201575700653</v>
      </c>
      <c r="AC3127">
        <v>0</v>
      </c>
      <c r="AD3127">
        <v>0</v>
      </c>
      <c r="AE3127">
        <v>1250.2299157743432</v>
      </c>
    </row>
    <row r="3128" spans="1:31" x14ac:dyDescent="0.25">
      <c r="A3128">
        <v>2138807</v>
      </c>
      <c r="B3128">
        <v>1</v>
      </c>
      <c r="C3128" t="s">
        <v>81</v>
      </c>
      <c r="D3128" t="s">
        <v>116</v>
      </c>
      <c r="E3128" t="s">
        <v>140</v>
      </c>
      <c r="F3128" t="s">
        <v>4341</v>
      </c>
      <c r="G3128" t="s">
        <v>142</v>
      </c>
      <c r="H3128" t="s">
        <v>143</v>
      </c>
      <c r="I3128" t="s">
        <v>135</v>
      </c>
      <c r="J3128" t="s">
        <v>136</v>
      </c>
      <c r="K3128" t="s">
        <v>137</v>
      </c>
      <c r="L3128" t="s">
        <v>9215</v>
      </c>
      <c r="M3128" t="s">
        <v>9216</v>
      </c>
      <c r="N3128">
        <v>0.67666666600000003</v>
      </c>
      <c r="O3128">
        <v>1</v>
      </c>
      <c r="P3128">
        <v>394</v>
      </c>
      <c r="Q3128">
        <v>15</v>
      </c>
      <c r="R3128">
        <v>20</v>
      </c>
      <c r="S3128">
        <v>12</v>
      </c>
      <c r="T3128">
        <v>24</v>
      </c>
      <c r="U3128">
        <v>1</v>
      </c>
      <c r="V3128">
        <v>0</v>
      </c>
      <c r="W3128">
        <v>0.33437472723200001</v>
      </c>
      <c r="X3128">
        <v>39.181199099974393</v>
      </c>
      <c r="Y3128">
        <v>4.930791433985898</v>
      </c>
      <c r="Z3128">
        <v>0.70444631775560007</v>
      </c>
      <c r="AA3128">
        <v>130.3959220508406</v>
      </c>
      <c r="AB3128">
        <v>2.4283364869932003</v>
      </c>
      <c r="AC3128">
        <v>6.4725209710770004</v>
      </c>
      <c r="AD3128">
        <v>0</v>
      </c>
      <c r="AE3128">
        <v>184.44759108785868</v>
      </c>
    </row>
    <row r="3129" spans="1:31" x14ac:dyDescent="0.25">
      <c r="A3129">
        <v>2138809</v>
      </c>
      <c r="B3129">
        <v>1</v>
      </c>
      <c r="C3129" t="s">
        <v>81</v>
      </c>
      <c r="D3129" t="s">
        <v>113</v>
      </c>
      <c r="E3129" t="s">
        <v>196</v>
      </c>
      <c r="F3129" t="s">
        <v>9217</v>
      </c>
      <c r="G3129" t="s">
        <v>235</v>
      </c>
      <c r="H3129" t="s">
        <v>143</v>
      </c>
      <c r="I3129" t="s">
        <v>135</v>
      </c>
      <c r="J3129" t="s">
        <v>136</v>
      </c>
      <c r="K3129" t="s">
        <v>236</v>
      </c>
      <c r="L3129" t="s">
        <v>9218</v>
      </c>
      <c r="M3129" t="s">
        <v>9219</v>
      </c>
      <c r="N3129">
        <v>7.4481083330000004</v>
      </c>
      <c r="O3129">
        <v>0</v>
      </c>
      <c r="P3129">
        <v>205</v>
      </c>
      <c r="Q3129">
        <v>89</v>
      </c>
      <c r="R3129">
        <v>174</v>
      </c>
      <c r="S3129">
        <v>4</v>
      </c>
      <c r="T3129">
        <v>9</v>
      </c>
      <c r="U3129">
        <v>0</v>
      </c>
      <c r="V3129">
        <v>0</v>
      </c>
      <c r="W3129">
        <v>0</v>
      </c>
      <c r="X3129">
        <v>214.98591330249971</v>
      </c>
      <c r="Y3129">
        <v>161.26356224023721</v>
      </c>
      <c r="Z3129">
        <v>652.70976086027167</v>
      </c>
      <c r="AA3129">
        <v>38.055880117376852</v>
      </c>
      <c r="AB3129">
        <v>37.280261315896944</v>
      </c>
      <c r="AC3129">
        <v>0</v>
      </c>
      <c r="AD3129">
        <v>0</v>
      </c>
      <c r="AE3129">
        <v>1104.2953778362823</v>
      </c>
    </row>
    <row r="3130" spans="1:31" x14ac:dyDescent="0.25">
      <c r="A3130">
        <v>2138810</v>
      </c>
      <c r="B3130">
        <v>1</v>
      </c>
      <c r="C3130" t="s">
        <v>80</v>
      </c>
      <c r="D3130" t="s">
        <v>100</v>
      </c>
      <c r="E3130" t="s">
        <v>140</v>
      </c>
      <c r="F3130" t="s">
        <v>4502</v>
      </c>
      <c r="G3130" t="s">
        <v>226</v>
      </c>
      <c r="H3130" t="s">
        <v>143</v>
      </c>
      <c r="I3130" t="s">
        <v>148</v>
      </c>
      <c r="J3130" t="s">
        <v>136</v>
      </c>
      <c r="K3130" t="s">
        <v>137</v>
      </c>
      <c r="L3130" t="s">
        <v>9220</v>
      </c>
      <c r="M3130" t="s">
        <v>9221</v>
      </c>
      <c r="N3130">
        <v>0.03</v>
      </c>
      <c r="O3130">
        <v>0</v>
      </c>
      <c r="P3130">
        <v>77</v>
      </c>
      <c r="Q3130">
        <v>3</v>
      </c>
      <c r="R3130">
        <v>19</v>
      </c>
      <c r="S3130">
        <v>9</v>
      </c>
      <c r="T3130">
        <v>106</v>
      </c>
      <c r="U3130">
        <v>2</v>
      </c>
      <c r="V3130">
        <v>0</v>
      </c>
      <c r="W3130">
        <v>0</v>
      </c>
      <c r="X3130">
        <v>1.1292490722186004</v>
      </c>
      <c r="Y3130">
        <v>0.20663597195009997</v>
      </c>
      <c r="Z3130">
        <v>0.34603580328479988</v>
      </c>
      <c r="AA3130">
        <v>6.2367406439793003</v>
      </c>
      <c r="AB3130">
        <v>12.210825381582007</v>
      </c>
      <c r="AC3130">
        <v>4.2434362842119997</v>
      </c>
      <c r="AD3130">
        <v>0</v>
      </c>
      <c r="AE3130">
        <v>24.372923157226804</v>
      </c>
    </row>
    <row r="3131" spans="1:31" x14ac:dyDescent="0.25">
      <c r="A3131">
        <v>2138811</v>
      </c>
      <c r="B3131">
        <v>1</v>
      </c>
      <c r="C3131" t="s">
        <v>81</v>
      </c>
      <c r="D3131" t="s">
        <v>121</v>
      </c>
      <c r="E3131" t="s">
        <v>196</v>
      </c>
      <c r="F3131" t="s">
        <v>8672</v>
      </c>
      <c r="G3131" t="s">
        <v>235</v>
      </c>
      <c r="H3131" t="s">
        <v>143</v>
      </c>
      <c r="I3131" t="s">
        <v>135</v>
      </c>
      <c r="J3131" t="s">
        <v>136</v>
      </c>
      <c r="K3131" t="s">
        <v>236</v>
      </c>
      <c r="L3131" t="s">
        <v>9222</v>
      </c>
      <c r="M3131" t="s">
        <v>9223</v>
      </c>
      <c r="N3131">
        <v>7.8217611109999998</v>
      </c>
      <c r="O3131">
        <v>0</v>
      </c>
      <c r="P3131">
        <v>837</v>
      </c>
      <c r="Q3131">
        <v>1</v>
      </c>
      <c r="R3131">
        <v>30</v>
      </c>
      <c r="S3131">
        <v>1</v>
      </c>
      <c r="T3131">
        <v>55</v>
      </c>
      <c r="U3131">
        <v>0</v>
      </c>
      <c r="V3131">
        <v>0</v>
      </c>
      <c r="W3131">
        <v>0</v>
      </c>
      <c r="X3131">
        <v>658.77624705144547</v>
      </c>
      <c r="Y3131">
        <v>2.0174836019349001</v>
      </c>
      <c r="Z3131">
        <v>12.397693678803323</v>
      </c>
      <c r="AA3131">
        <v>3.7121167555200003</v>
      </c>
      <c r="AB3131">
        <v>230.73673961408807</v>
      </c>
      <c r="AC3131">
        <v>0</v>
      </c>
      <c r="AD3131">
        <v>0</v>
      </c>
      <c r="AE3131">
        <v>907.64028070179177</v>
      </c>
    </row>
    <row r="3132" spans="1:31" x14ac:dyDescent="0.25">
      <c r="A3132">
        <v>2138812</v>
      </c>
      <c r="B3132">
        <v>1</v>
      </c>
      <c r="C3132" t="s">
        <v>81</v>
      </c>
      <c r="D3132" t="s">
        <v>122</v>
      </c>
      <c r="E3132" t="s">
        <v>131</v>
      </c>
      <c r="F3132" t="s">
        <v>9224</v>
      </c>
      <c r="G3132" t="s">
        <v>171</v>
      </c>
      <c r="H3132" t="s">
        <v>134</v>
      </c>
      <c r="I3132" t="s">
        <v>135</v>
      </c>
      <c r="J3132" t="s">
        <v>136</v>
      </c>
      <c r="K3132" t="s">
        <v>137</v>
      </c>
      <c r="L3132" t="s">
        <v>9225</v>
      </c>
      <c r="M3132" t="s">
        <v>9226</v>
      </c>
      <c r="N3132">
        <v>2.8858333329999999</v>
      </c>
      <c r="O3132">
        <v>0</v>
      </c>
      <c r="P3132">
        <v>1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</row>
    <row r="3133" spans="1:31" x14ac:dyDescent="0.25">
      <c r="A3133">
        <v>2138814</v>
      </c>
      <c r="B3133">
        <v>1</v>
      </c>
      <c r="C3133" t="s">
        <v>80</v>
      </c>
      <c r="D3133" t="s">
        <v>93</v>
      </c>
      <c r="E3133" t="s">
        <v>131</v>
      </c>
      <c r="F3133" t="s">
        <v>9227</v>
      </c>
      <c r="G3133" t="s">
        <v>133</v>
      </c>
      <c r="H3133" t="s">
        <v>134</v>
      </c>
      <c r="I3133" t="s">
        <v>135</v>
      </c>
      <c r="J3133" t="s">
        <v>136</v>
      </c>
      <c r="K3133" t="s">
        <v>137</v>
      </c>
      <c r="L3133" t="s">
        <v>9228</v>
      </c>
      <c r="M3133" t="s">
        <v>9229</v>
      </c>
      <c r="N3133">
        <v>1.088333333</v>
      </c>
      <c r="O3133">
        <v>0</v>
      </c>
      <c r="P3133">
        <v>1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2.0058714986033333E-2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2.0058714986033333E-2</v>
      </c>
    </row>
    <row r="3134" spans="1:31" x14ac:dyDescent="0.25">
      <c r="A3134">
        <v>2138815</v>
      </c>
      <c r="B3134">
        <v>1</v>
      </c>
      <c r="C3134" t="s">
        <v>80</v>
      </c>
      <c r="D3134" t="s">
        <v>97</v>
      </c>
      <c r="E3134" t="s">
        <v>140</v>
      </c>
      <c r="F3134" t="s">
        <v>9230</v>
      </c>
      <c r="G3134" t="s">
        <v>142</v>
      </c>
      <c r="H3134" t="s">
        <v>143</v>
      </c>
      <c r="I3134" t="s">
        <v>135</v>
      </c>
      <c r="J3134" t="s">
        <v>136</v>
      </c>
      <c r="K3134" t="s">
        <v>137</v>
      </c>
      <c r="L3134" t="s">
        <v>9231</v>
      </c>
      <c r="M3134" t="s">
        <v>9232</v>
      </c>
      <c r="N3134">
        <v>1.948055555</v>
      </c>
      <c r="O3134">
        <v>4</v>
      </c>
      <c r="P3134">
        <v>1424</v>
      </c>
      <c r="Q3134">
        <v>5</v>
      </c>
      <c r="R3134">
        <v>62</v>
      </c>
      <c r="S3134">
        <v>15</v>
      </c>
      <c r="T3134">
        <v>120</v>
      </c>
      <c r="U3134">
        <v>0</v>
      </c>
      <c r="V3134">
        <v>0</v>
      </c>
      <c r="W3134">
        <v>64.426736796610925</v>
      </c>
      <c r="X3134">
        <v>712.41654758275695</v>
      </c>
      <c r="Y3134">
        <v>4.6945154344383333</v>
      </c>
      <c r="Z3134">
        <v>42.080409114611683</v>
      </c>
      <c r="AA3134">
        <v>563.65041000494284</v>
      </c>
      <c r="AB3134">
        <v>246.66282678550562</v>
      </c>
      <c r="AC3134">
        <v>0</v>
      </c>
      <c r="AD3134">
        <v>0</v>
      </c>
      <c r="AE3134">
        <v>1633.9314457188664</v>
      </c>
    </row>
    <row r="3135" spans="1:31" x14ac:dyDescent="0.25">
      <c r="A3135">
        <v>2138816</v>
      </c>
      <c r="B3135">
        <v>1</v>
      </c>
      <c r="C3135" t="s">
        <v>80</v>
      </c>
      <c r="D3135" t="s">
        <v>106</v>
      </c>
      <c r="E3135" t="s">
        <v>174</v>
      </c>
      <c r="F3135" t="s">
        <v>9233</v>
      </c>
      <c r="G3135" t="s">
        <v>538</v>
      </c>
      <c r="H3135" t="s">
        <v>134</v>
      </c>
      <c r="I3135" t="s">
        <v>135</v>
      </c>
      <c r="J3135" t="s">
        <v>136</v>
      </c>
      <c r="K3135" t="s">
        <v>236</v>
      </c>
      <c r="L3135" t="s">
        <v>9234</v>
      </c>
      <c r="M3135" t="s">
        <v>9235</v>
      </c>
      <c r="N3135">
        <v>8.7490488880000008</v>
      </c>
      <c r="O3135">
        <v>0</v>
      </c>
      <c r="P3135">
        <v>52</v>
      </c>
      <c r="Q3135">
        <v>0</v>
      </c>
      <c r="R3135">
        <v>2</v>
      </c>
      <c r="S3135">
        <v>0</v>
      </c>
      <c r="T3135">
        <v>5</v>
      </c>
      <c r="U3135">
        <v>0</v>
      </c>
      <c r="V3135">
        <v>0</v>
      </c>
      <c r="W3135">
        <v>0</v>
      </c>
      <c r="X3135">
        <v>88.854806081277317</v>
      </c>
      <c r="Y3135">
        <v>0</v>
      </c>
      <c r="Z3135">
        <v>24.985423904110398</v>
      </c>
      <c r="AA3135">
        <v>0</v>
      </c>
      <c r="AB3135">
        <v>18.274686041752592</v>
      </c>
      <c r="AC3135">
        <v>0</v>
      </c>
      <c r="AD3135">
        <v>0</v>
      </c>
      <c r="AE3135">
        <v>132.11491602714031</v>
      </c>
    </row>
    <row r="3136" spans="1:31" x14ac:dyDescent="0.25">
      <c r="A3136">
        <v>2138817</v>
      </c>
      <c r="B3136">
        <v>1</v>
      </c>
      <c r="C3136" t="s">
        <v>80</v>
      </c>
      <c r="D3136" t="s">
        <v>103</v>
      </c>
      <c r="E3136" t="s">
        <v>196</v>
      </c>
      <c r="F3136" t="s">
        <v>9236</v>
      </c>
      <c r="G3136" t="s">
        <v>142</v>
      </c>
      <c r="H3136" t="s">
        <v>143</v>
      </c>
      <c r="I3136" t="s">
        <v>148</v>
      </c>
      <c r="J3136" t="s">
        <v>136</v>
      </c>
      <c r="K3136" t="s">
        <v>137</v>
      </c>
      <c r="L3136" t="s">
        <v>9237</v>
      </c>
      <c r="M3136" t="s">
        <v>9238</v>
      </c>
      <c r="N3136">
        <v>5.5555550000000002E-3</v>
      </c>
      <c r="O3136">
        <v>18</v>
      </c>
      <c r="P3136">
        <v>2335</v>
      </c>
      <c r="Q3136">
        <v>30</v>
      </c>
      <c r="R3136">
        <v>174</v>
      </c>
      <c r="S3136">
        <v>51</v>
      </c>
      <c r="T3136">
        <v>415</v>
      </c>
      <c r="U3136">
        <v>6</v>
      </c>
      <c r="V3136">
        <v>1</v>
      </c>
      <c r="W3136">
        <v>6.9918851658666681E-2</v>
      </c>
      <c r="X3136">
        <v>2.3378979144900005</v>
      </c>
      <c r="Y3136">
        <v>0.6558443151493889</v>
      </c>
      <c r="Z3136">
        <v>0.25487889989750007</v>
      </c>
      <c r="AA3136">
        <v>1.9267249889634444</v>
      </c>
      <c r="AB3136">
        <v>0.95416244183233279</v>
      </c>
      <c r="AC3136">
        <v>3.9855921349779999</v>
      </c>
      <c r="AD3136">
        <v>0.19560413917333333</v>
      </c>
      <c r="AE3136">
        <v>10.380623686142666</v>
      </c>
    </row>
    <row r="3137" spans="1:31" x14ac:dyDescent="0.25">
      <c r="A3137">
        <v>2138818</v>
      </c>
      <c r="B3137">
        <v>1</v>
      </c>
      <c r="C3137" t="s">
        <v>80</v>
      </c>
      <c r="D3137" t="s">
        <v>106</v>
      </c>
      <c r="E3137" t="s">
        <v>174</v>
      </c>
      <c r="F3137" t="s">
        <v>4086</v>
      </c>
      <c r="G3137" t="s">
        <v>538</v>
      </c>
      <c r="H3137" t="s">
        <v>134</v>
      </c>
      <c r="I3137" t="s">
        <v>135</v>
      </c>
      <c r="J3137" t="s">
        <v>136</v>
      </c>
      <c r="K3137" t="s">
        <v>236</v>
      </c>
      <c r="L3137" t="s">
        <v>9239</v>
      </c>
      <c r="M3137" t="s">
        <v>9240</v>
      </c>
      <c r="N3137">
        <v>8.6998250000000006</v>
      </c>
      <c r="O3137">
        <v>0</v>
      </c>
      <c r="P3137">
        <v>37</v>
      </c>
      <c r="Q3137">
        <v>0</v>
      </c>
      <c r="R3137">
        <v>1</v>
      </c>
      <c r="S3137">
        <v>0</v>
      </c>
      <c r="T3137">
        <v>2</v>
      </c>
      <c r="U3137">
        <v>0</v>
      </c>
      <c r="V3137">
        <v>0</v>
      </c>
      <c r="W3137">
        <v>0</v>
      </c>
      <c r="X3137">
        <v>60.831013534506042</v>
      </c>
      <c r="Y3137">
        <v>0</v>
      </c>
      <c r="Z3137">
        <v>16.304974033314998</v>
      </c>
      <c r="AA3137">
        <v>0</v>
      </c>
      <c r="AB3137">
        <v>11.914105088972001</v>
      </c>
      <c r="AC3137">
        <v>0</v>
      </c>
      <c r="AD3137">
        <v>0</v>
      </c>
      <c r="AE3137">
        <v>89.050092656793055</v>
      </c>
    </row>
    <row r="3138" spans="1:31" x14ac:dyDescent="0.25">
      <c r="A3138">
        <v>2138820</v>
      </c>
      <c r="B3138">
        <v>1</v>
      </c>
      <c r="C3138" t="s">
        <v>80</v>
      </c>
      <c r="D3138" t="s">
        <v>90</v>
      </c>
      <c r="E3138" t="s">
        <v>131</v>
      </c>
      <c r="F3138" t="s">
        <v>9241</v>
      </c>
      <c r="G3138" t="s">
        <v>171</v>
      </c>
      <c r="H3138" t="s">
        <v>134</v>
      </c>
      <c r="I3138" t="s">
        <v>135</v>
      </c>
      <c r="J3138" t="s">
        <v>136</v>
      </c>
      <c r="K3138" t="s">
        <v>137</v>
      </c>
      <c r="L3138" t="s">
        <v>9242</v>
      </c>
      <c r="M3138" t="s">
        <v>9243</v>
      </c>
      <c r="N3138">
        <v>3.9930555550000002</v>
      </c>
      <c r="O3138">
        <v>0</v>
      </c>
      <c r="P3138">
        <v>3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2.5234951434684501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2.5234951434684501</v>
      </c>
    </row>
    <row r="3139" spans="1:31" x14ac:dyDescent="0.25">
      <c r="A3139">
        <v>2138822</v>
      </c>
      <c r="B3139">
        <v>1</v>
      </c>
      <c r="C3139" t="s">
        <v>80</v>
      </c>
      <c r="D3139" t="s">
        <v>93</v>
      </c>
      <c r="E3139" t="s">
        <v>140</v>
      </c>
      <c r="F3139" t="s">
        <v>3900</v>
      </c>
      <c r="G3139" t="s">
        <v>142</v>
      </c>
      <c r="H3139" t="s">
        <v>143</v>
      </c>
      <c r="I3139" t="s">
        <v>135</v>
      </c>
      <c r="J3139" t="s">
        <v>136</v>
      </c>
      <c r="K3139" t="s">
        <v>137</v>
      </c>
      <c r="L3139" t="s">
        <v>9244</v>
      </c>
      <c r="M3139" t="s">
        <v>9245</v>
      </c>
      <c r="N3139">
        <v>0.40222222200000002</v>
      </c>
      <c r="O3139">
        <v>5</v>
      </c>
      <c r="P3139">
        <v>4190</v>
      </c>
      <c r="Q3139">
        <v>100</v>
      </c>
      <c r="R3139">
        <v>757</v>
      </c>
      <c r="S3139">
        <v>24</v>
      </c>
      <c r="T3139">
        <v>918</v>
      </c>
      <c r="U3139">
        <v>7</v>
      </c>
      <c r="V3139">
        <v>0</v>
      </c>
      <c r="W3139">
        <v>1.3982675271808001</v>
      </c>
      <c r="X3139">
        <v>275.21216880174245</v>
      </c>
      <c r="Y3139">
        <v>147.17101208723412</v>
      </c>
      <c r="Z3139">
        <v>97.09720355278931</v>
      </c>
      <c r="AA3139">
        <v>90.361713239649418</v>
      </c>
      <c r="AB3139">
        <v>209.69310622473907</v>
      </c>
      <c r="AC3139">
        <v>243.11903432850386</v>
      </c>
      <c r="AD3139">
        <v>0</v>
      </c>
      <c r="AE3139">
        <v>1064.052505761839</v>
      </c>
    </row>
    <row r="3140" spans="1:31" x14ac:dyDescent="0.25">
      <c r="A3140">
        <v>2138823</v>
      </c>
      <c r="B3140">
        <v>1</v>
      </c>
      <c r="C3140" t="s">
        <v>80</v>
      </c>
      <c r="D3140" t="s">
        <v>98</v>
      </c>
      <c r="E3140" t="s">
        <v>174</v>
      </c>
      <c r="F3140" t="s">
        <v>9246</v>
      </c>
      <c r="G3140" t="s">
        <v>187</v>
      </c>
      <c r="H3140" t="s">
        <v>134</v>
      </c>
      <c r="I3140" t="s">
        <v>135</v>
      </c>
      <c r="J3140" t="s">
        <v>136</v>
      </c>
      <c r="K3140" t="s">
        <v>137</v>
      </c>
      <c r="L3140" t="s">
        <v>9247</v>
      </c>
      <c r="M3140" t="s">
        <v>9248</v>
      </c>
      <c r="N3140">
        <v>4.1036111110000002</v>
      </c>
      <c r="O3140">
        <v>0</v>
      </c>
      <c r="P3140">
        <v>0</v>
      </c>
      <c r="Q3140">
        <v>0</v>
      </c>
      <c r="R3140">
        <v>7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18.793833275664205</v>
      </c>
      <c r="AA3140">
        <v>0</v>
      </c>
      <c r="AB3140">
        <v>0</v>
      </c>
      <c r="AC3140">
        <v>0</v>
      </c>
      <c r="AD3140">
        <v>0</v>
      </c>
      <c r="AE3140">
        <v>18.793833275664205</v>
      </c>
    </row>
    <row r="3141" spans="1:31" x14ac:dyDescent="0.25">
      <c r="A3141">
        <v>2138824</v>
      </c>
      <c r="B3141">
        <v>1</v>
      </c>
      <c r="C3141" t="s">
        <v>80</v>
      </c>
      <c r="D3141" t="s">
        <v>85</v>
      </c>
      <c r="E3141" t="s">
        <v>146</v>
      </c>
      <c r="F3141" t="s">
        <v>9249</v>
      </c>
      <c r="G3141" t="s">
        <v>235</v>
      </c>
      <c r="H3141" t="s">
        <v>143</v>
      </c>
      <c r="I3141" t="s">
        <v>135</v>
      </c>
      <c r="J3141" t="s">
        <v>136</v>
      </c>
      <c r="K3141" t="s">
        <v>236</v>
      </c>
      <c r="L3141" t="s">
        <v>9250</v>
      </c>
      <c r="M3141" t="s">
        <v>9251</v>
      </c>
      <c r="N3141">
        <v>7.9644444439999997</v>
      </c>
      <c r="O3141">
        <v>0</v>
      </c>
      <c r="P3141">
        <v>386</v>
      </c>
      <c r="Q3141">
        <v>0</v>
      </c>
      <c r="R3141">
        <v>0</v>
      </c>
      <c r="S3141">
        <v>0</v>
      </c>
      <c r="T3141">
        <v>64</v>
      </c>
      <c r="U3141">
        <v>0</v>
      </c>
      <c r="V3141">
        <v>0</v>
      </c>
      <c r="W3141">
        <v>0</v>
      </c>
      <c r="X3141">
        <v>800.56661051094818</v>
      </c>
      <c r="Y3141">
        <v>0</v>
      </c>
      <c r="Z3141">
        <v>0</v>
      </c>
      <c r="AA3141">
        <v>0</v>
      </c>
      <c r="AB3141">
        <v>568.43626817636334</v>
      </c>
      <c r="AC3141">
        <v>0</v>
      </c>
      <c r="AD3141">
        <v>0</v>
      </c>
      <c r="AE3141">
        <v>1369.0028786873115</v>
      </c>
    </row>
    <row r="3142" spans="1:31" x14ac:dyDescent="0.25">
      <c r="A3142">
        <v>2138825</v>
      </c>
      <c r="B3142">
        <v>1</v>
      </c>
      <c r="C3142" t="s">
        <v>80</v>
      </c>
      <c r="D3142" t="s">
        <v>108</v>
      </c>
      <c r="E3142" t="s">
        <v>161</v>
      </c>
      <c r="F3142" t="s">
        <v>9252</v>
      </c>
      <c r="G3142" t="s">
        <v>538</v>
      </c>
      <c r="H3142" t="s">
        <v>134</v>
      </c>
      <c r="I3142" t="s">
        <v>135</v>
      </c>
      <c r="J3142" t="s">
        <v>136</v>
      </c>
      <c r="K3142" t="s">
        <v>236</v>
      </c>
      <c r="L3142" t="s">
        <v>9253</v>
      </c>
      <c r="M3142" t="s">
        <v>9254</v>
      </c>
      <c r="N3142">
        <v>7.6801322220000001</v>
      </c>
      <c r="O3142">
        <v>0</v>
      </c>
      <c r="P3142">
        <v>27</v>
      </c>
      <c r="Q3142">
        <v>0</v>
      </c>
      <c r="R3142">
        <v>5</v>
      </c>
      <c r="S3142">
        <v>0</v>
      </c>
      <c r="T3142">
        <v>1</v>
      </c>
      <c r="U3142">
        <v>0</v>
      </c>
      <c r="V3142">
        <v>0</v>
      </c>
      <c r="W3142">
        <v>0</v>
      </c>
      <c r="X3142">
        <v>29.273733327031245</v>
      </c>
      <c r="Y3142">
        <v>0</v>
      </c>
      <c r="Z3142">
        <v>2.8415257120571997</v>
      </c>
      <c r="AA3142">
        <v>0</v>
      </c>
      <c r="AB3142">
        <v>0.61373818710640016</v>
      </c>
      <c r="AC3142">
        <v>0</v>
      </c>
      <c r="AD3142">
        <v>0</v>
      </c>
      <c r="AE3142">
        <v>32.728997226194842</v>
      </c>
    </row>
    <row r="3143" spans="1:31" x14ac:dyDescent="0.25">
      <c r="A3143">
        <v>2138826</v>
      </c>
      <c r="B3143">
        <v>1</v>
      </c>
      <c r="C3143" t="s">
        <v>81</v>
      </c>
      <c r="D3143" t="s">
        <v>123</v>
      </c>
      <c r="E3143" t="s">
        <v>140</v>
      </c>
      <c r="F3143" t="s">
        <v>9255</v>
      </c>
      <c r="G3143" t="s">
        <v>538</v>
      </c>
      <c r="H3143" t="s">
        <v>143</v>
      </c>
      <c r="I3143" t="s">
        <v>135</v>
      </c>
      <c r="J3143" t="s">
        <v>136</v>
      </c>
      <c r="K3143" t="s">
        <v>236</v>
      </c>
      <c r="L3143" t="s">
        <v>9256</v>
      </c>
      <c r="M3143" t="s">
        <v>9257</v>
      </c>
      <c r="N3143">
        <v>7.8972222219999999</v>
      </c>
      <c r="O3143">
        <v>0</v>
      </c>
      <c r="P3143">
        <v>587</v>
      </c>
      <c r="Q3143">
        <v>0</v>
      </c>
      <c r="R3143">
        <v>0</v>
      </c>
      <c r="S3143">
        <v>1</v>
      </c>
      <c r="T3143">
        <v>38</v>
      </c>
      <c r="U3143">
        <v>5</v>
      </c>
      <c r="V3143">
        <v>0</v>
      </c>
      <c r="W3143">
        <v>0</v>
      </c>
      <c r="X3143">
        <v>927.83297417533822</v>
      </c>
      <c r="Y3143">
        <v>0</v>
      </c>
      <c r="Z3143">
        <v>0</v>
      </c>
      <c r="AA3143">
        <v>12.001673766807526</v>
      </c>
      <c r="AB3143">
        <v>508.77747463779542</v>
      </c>
      <c r="AC3143">
        <v>19933.380041930897</v>
      </c>
      <c r="AD3143">
        <v>0</v>
      </c>
      <c r="AE3143">
        <v>21381.992164510837</v>
      </c>
    </row>
    <row r="3144" spans="1:31" x14ac:dyDescent="0.25">
      <c r="A3144">
        <v>2138829</v>
      </c>
      <c r="B3144">
        <v>1</v>
      </c>
      <c r="C3144" t="s">
        <v>80</v>
      </c>
      <c r="D3144" t="s">
        <v>97</v>
      </c>
      <c r="E3144" t="s">
        <v>131</v>
      </c>
      <c r="F3144" t="s">
        <v>9258</v>
      </c>
      <c r="G3144" t="s">
        <v>152</v>
      </c>
      <c r="H3144" t="s">
        <v>134</v>
      </c>
      <c r="I3144" t="s">
        <v>135</v>
      </c>
      <c r="J3144" t="s">
        <v>136</v>
      </c>
      <c r="K3144" t="s">
        <v>137</v>
      </c>
      <c r="L3144" t="s">
        <v>9244</v>
      </c>
      <c r="M3144" t="s">
        <v>9259</v>
      </c>
      <c r="N3144">
        <v>3.7705555550000001</v>
      </c>
      <c r="O3144">
        <v>0</v>
      </c>
      <c r="P3144">
        <v>1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0.44200785643819995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0.44200785643819995</v>
      </c>
    </row>
    <row r="3145" spans="1:31" x14ac:dyDescent="0.25">
      <c r="A3145">
        <v>2138831</v>
      </c>
      <c r="B3145">
        <v>1</v>
      </c>
      <c r="C3145" t="s">
        <v>80</v>
      </c>
      <c r="D3145" t="s">
        <v>82</v>
      </c>
      <c r="E3145" t="s">
        <v>131</v>
      </c>
      <c r="F3145" t="s">
        <v>9260</v>
      </c>
      <c r="G3145" t="s">
        <v>133</v>
      </c>
      <c r="H3145" t="s">
        <v>134</v>
      </c>
      <c r="I3145" t="s">
        <v>135</v>
      </c>
      <c r="J3145" t="s">
        <v>136</v>
      </c>
      <c r="K3145" t="s">
        <v>137</v>
      </c>
      <c r="L3145" t="s">
        <v>9261</v>
      </c>
      <c r="M3145" t="s">
        <v>9262</v>
      </c>
      <c r="N3145">
        <v>9.4858333330000004</v>
      </c>
      <c r="O3145">
        <v>0</v>
      </c>
      <c r="P3145">
        <v>4</v>
      </c>
      <c r="Q3145">
        <v>0</v>
      </c>
      <c r="R3145">
        <v>0</v>
      </c>
      <c r="S3145">
        <v>0</v>
      </c>
      <c r="T3145">
        <v>2</v>
      </c>
      <c r="U3145">
        <v>0</v>
      </c>
      <c r="V3145">
        <v>0</v>
      </c>
      <c r="W3145">
        <v>0</v>
      </c>
      <c r="X3145">
        <v>5.8976524344430006</v>
      </c>
      <c r="Y3145">
        <v>0</v>
      </c>
      <c r="Z3145">
        <v>0</v>
      </c>
      <c r="AA3145">
        <v>0</v>
      </c>
      <c r="AB3145">
        <v>39.458411572612718</v>
      </c>
      <c r="AC3145">
        <v>0</v>
      </c>
      <c r="AD3145">
        <v>0</v>
      </c>
      <c r="AE3145">
        <v>45.356064007055721</v>
      </c>
    </row>
    <row r="3146" spans="1:31" x14ac:dyDescent="0.25">
      <c r="A3146">
        <v>2138833</v>
      </c>
      <c r="B3146">
        <v>1</v>
      </c>
      <c r="C3146" t="s">
        <v>80</v>
      </c>
      <c r="D3146" t="s">
        <v>90</v>
      </c>
      <c r="E3146" t="s">
        <v>174</v>
      </c>
      <c r="F3146" t="s">
        <v>9263</v>
      </c>
      <c r="G3146" t="s">
        <v>538</v>
      </c>
      <c r="H3146" t="s">
        <v>134</v>
      </c>
      <c r="I3146" t="s">
        <v>135</v>
      </c>
      <c r="J3146" t="s">
        <v>136</v>
      </c>
      <c r="K3146" t="s">
        <v>236</v>
      </c>
      <c r="L3146" t="s">
        <v>9264</v>
      </c>
      <c r="M3146" t="s">
        <v>9265</v>
      </c>
      <c r="N3146">
        <v>8.3876583329999992</v>
      </c>
      <c r="O3146">
        <v>0</v>
      </c>
      <c r="P3146">
        <v>197</v>
      </c>
      <c r="Q3146">
        <v>0</v>
      </c>
      <c r="R3146">
        <v>0</v>
      </c>
      <c r="S3146">
        <v>0</v>
      </c>
      <c r="T3146">
        <v>8</v>
      </c>
      <c r="U3146">
        <v>0</v>
      </c>
      <c r="V3146">
        <v>0</v>
      </c>
      <c r="W3146">
        <v>0</v>
      </c>
      <c r="X3146">
        <v>382.36436189455213</v>
      </c>
      <c r="Y3146">
        <v>0</v>
      </c>
      <c r="Z3146">
        <v>0</v>
      </c>
      <c r="AA3146">
        <v>0</v>
      </c>
      <c r="AB3146">
        <v>32.293005648411537</v>
      </c>
      <c r="AC3146">
        <v>0</v>
      </c>
      <c r="AD3146">
        <v>0</v>
      </c>
      <c r="AE3146">
        <v>414.6573675429637</v>
      </c>
    </row>
    <row r="3147" spans="1:31" x14ac:dyDescent="0.25">
      <c r="A3147">
        <v>2138834</v>
      </c>
      <c r="B3147">
        <v>1</v>
      </c>
      <c r="C3147" t="s">
        <v>80</v>
      </c>
      <c r="D3147" t="s">
        <v>90</v>
      </c>
      <c r="E3147" t="s">
        <v>174</v>
      </c>
      <c r="F3147" t="s">
        <v>9266</v>
      </c>
      <c r="G3147" t="s">
        <v>538</v>
      </c>
      <c r="H3147" t="s">
        <v>134</v>
      </c>
      <c r="I3147" t="s">
        <v>135</v>
      </c>
      <c r="J3147" t="s">
        <v>136</v>
      </c>
      <c r="K3147" t="s">
        <v>236</v>
      </c>
      <c r="L3147" t="s">
        <v>9267</v>
      </c>
      <c r="M3147" t="s">
        <v>9268</v>
      </c>
      <c r="N3147">
        <v>8.1451183329999992</v>
      </c>
      <c r="O3147">
        <v>0</v>
      </c>
      <c r="P3147">
        <v>159</v>
      </c>
      <c r="Q3147">
        <v>0</v>
      </c>
      <c r="R3147">
        <v>0</v>
      </c>
      <c r="S3147">
        <v>0</v>
      </c>
      <c r="T3147">
        <v>3</v>
      </c>
      <c r="U3147">
        <v>0</v>
      </c>
      <c r="V3147">
        <v>0</v>
      </c>
      <c r="W3147">
        <v>0</v>
      </c>
      <c r="X3147">
        <v>323.76621558605564</v>
      </c>
      <c r="Y3147">
        <v>0</v>
      </c>
      <c r="Z3147">
        <v>0</v>
      </c>
      <c r="AA3147">
        <v>0</v>
      </c>
      <c r="AB3147">
        <v>2.8228453584818332</v>
      </c>
      <c r="AC3147">
        <v>0</v>
      </c>
      <c r="AD3147">
        <v>0</v>
      </c>
      <c r="AE3147">
        <v>326.58906094453749</v>
      </c>
    </row>
    <row r="3148" spans="1:31" x14ac:dyDescent="0.25">
      <c r="A3148">
        <v>2138835</v>
      </c>
      <c r="B3148">
        <v>1</v>
      </c>
      <c r="C3148" t="s">
        <v>80</v>
      </c>
      <c r="D3148" t="s">
        <v>96</v>
      </c>
      <c r="E3148" t="s">
        <v>131</v>
      </c>
      <c r="F3148" t="s">
        <v>9269</v>
      </c>
      <c r="G3148" t="s">
        <v>133</v>
      </c>
      <c r="H3148" t="s">
        <v>134</v>
      </c>
      <c r="I3148" t="s">
        <v>135</v>
      </c>
      <c r="J3148" t="s">
        <v>136</v>
      </c>
      <c r="K3148" t="s">
        <v>137</v>
      </c>
      <c r="L3148" t="s">
        <v>9270</v>
      </c>
      <c r="M3148" t="s">
        <v>9271</v>
      </c>
      <c r="N3148">
        <v>2.1891666660000002</v>
      </c>
      <c r="O3148">
        <v>0</v>
      </c>
      <c r="P3148">
        <v>1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0.1217825668008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0.1217825668008</v>
      </c>
    </row>
    <row r="3149" spans="1:31" x14ac:dyDescent="0.25">
      <c r="A3149">
        <v>2138836</v>
      </c>
      <c r="B3149">
        <v>1</v>
      </c>
      <c r="C3149" t="s">
        <v>80</v>
      </c>
      <c r="D3149" t="s">
        <v>107</v>
      </c>
      <c r="E3149" t="s">
        <v>206</v>
      </c>
      <c r="F3149" t="s">
        <v>9272</v>
      </c>
      <c r="G3149" t="s">
        <v>187</v>
      </c>
      <c r="H3149" t="s">
        <v>134</v>
      </c>
      <c r="I3149" t="s">
        <v>135</v>
      </c>
      <c r="J3149" t="s">
        <v>136</v>
      </c>
      <c r="K3149" t="s">
        <v>137</v>
      </c>
      <c r="L3149" t="s">
        <v>9273</v>
      </c>
      <c r="M3149" t="s">
        <v>9274</v>
      </c>
      <c r="N3149">
        <v>5.6797222219999997</v>
      </c>
      <c r="O3149">
        <v>0</v>
      </c>
      <c r="P3149">
        <v>56</v>
      </c>
      <c r="Q3149">
        <v>0</v>
      </c>
      <c r="R3149">
        <v>0</v>
      </c>
      <c r="S3149">
        <v>0</v>
      </c>
      <c r="T3149">
        <v>22</v>
      </c>
      <c r="U3149">
        <v>0</v>
      </c>
      <c r="V3149">
        <v>0</v>
      </c>
      <c r="W3149">
        <v>0</v>
      </c>
      <c r="X3149">
        <v>41.366917515953979</v>
      </c>
      <c r="Y3149">
        <v>0</v>
      </c>
      <c r="Z3149">
        <v>0</v>
      </c>
      <c r="AA3149">
        <v>0</v>
      </c>
      <c r="AB3149">
        <v>89.002448714610182</v>
      </c>
      <c r="AC3149">
        <v>0</v>
      </c>
      <c r="AD3149">
        <v>0</v>
      </c>
      <c r="AE3149">
        <v>130.36936623056417</v>
      </c>
    </row>
    <row r="3150" spans="1:31" x14ac:dyDescent="0.25">
      <c r="A3150">
        <v>2138838</v>
      </c>
      <c r="B3150">
        <v>1</v>
      </c>
      <c r="C3150" t="s">
        <v>80</v>
      </c>
      <c r="D3150" t="s">
        <v>104</v>
      </c>
      <c r="E3150" t="s">
        <v>196</v>
      </c>
      <c r="F3150" t="s">
        <v>9275</v>
      </c>
      <c r="G3150" t="s">
        <v>226</v>
      </c>
      <c r="H3150" t="s">
        <v>143</v>
      </c>
      <c r="I3150" t="s">
        <v>135</v>
      </c>
      <c r="J3150" t="s">
        <v>136</v>
      </c>
      <c r="K3150" t="s">
        <v>137</v>
      </c>
      <c r="L3150" t="s">
        <v>9276</v>
      </c>
      <c r="M3150" t="s">
        <v>9277</v>
      </c>
      <c r="N3150">
        <v>0.35638888800000001</v>
      </c>
      <c r="O3150">
        <v>9</v>
      </c>
      <c r="P3150">
        <v>202</v>
      </c>
      <c r="Q3150">
        <v>32</v>
      </c>
      <c r="R3150">
        <v>13</v>
      </c>
      <c r="S3150">
        <v>35</v>
      </c>
      <c r="T3150">
        <v>37</v>
      </c>
      <c r="U3150">
        <v>9</v>
      </c>
      <c r="V3150">
        <v>0</v>
      </c>
      <c r="W3150">
        <v>1.2631455997313337</v>
      </c>
      <c r="X3150">
        <v>21.448192141431392</v>
      </c>
      <c r="Y3150">
        <v>4.1351651044299009</v>
      </c>
      <c r="Z3150">
        <v>1.0348326768003999</v>
      </c>
      <c r="AA3150">
        <v>91.459339937480678</v>
      </c>
      <c r="AB3150">
        <v>17.904479718852834</v>
      </c>
      <c r="AC3150">
        <v>728.75776631102224</v>
      </c>
      <c r="AD3150">
        <v>0</v>
      </c>
      <c r="AE3150">
        <v>866.00292148974881</v>
      </c>
    </row>
    <row r="3151" spans="1:31" x14ac:dyDescent="0.25">
      <c r="A3151">
        <v>2138839</v>
      </c>
      <c r="B3151">
        <v>1</v>
      </c>
      <c r="C3151" t="s">
        <v>81</v>
      </c>
      <c r="D3151" t="s">
        <v>112</v>
      </c>
      <c r="E3151" t="s">
        <v>140</v>
      </c>
      <c r="F3151" t="s">
        <v>7088</v>
      </c>
      <c r="G3151" t="s">
        <v>235</v>
      </c>
      <c r="H3151" t="s">
        <v>143</v>
      </c>
      <c r="I3151" t="s">
        <v>135</v>
      </c>
      <c r="J3151" t="s">
        <v>136</v>
      </c>
      <c r="K3151" t="s">
        <v>236</v>
      </c>
      <c r="L3151" t="s">
        <v>9278</v>
      </c>
      <c r="M3151" t="s">
        <v>9279</v>
      </c>
      <c r="N3151">
        <v>7.2905555550000001</v>
      </c>
      <c r="O3151">
        <v>0</v>
      </c>
      <c r="P3151">
        <v>1048</v>
      </c>
      <c r="Q3151">
        <v>5</v>
      </c>
      <c r="R3151">
        <v>29</v>
      </c>
      <c r="S3151">
        <v>6</v>
      </c>
      <c r="T3151">
        <v>48</v>
      </c>
      <c r="U3151">
        <v>0</v>
      </c>
      <c r="V3151">
        <v>0</v>
      </c>
      <c r="W3151">
        <v>0</v>
      </c>
      <c r="X3151">
        <v>554.38098387908417</v>
      </c>
      <c r="Y3151">
        <v>206.49416868019307</v>
      </c>
      <c r="Z3151">
        <v>16.218660614198509</v>
      </c>
      <c r="AA3151">
        <v>389.02998117617585</v>
      </c>
      <c r="AB3151">
        <v>163.06298543550079</v>
      </c>
      <c r="AC3151">
        <v>0</v>
      </c>
      <c r="AD3151">
        <v>0</v>
      </c>
      <c r="AE3151">
        <v>1329.1867797851526</v>
      </c>
    </row>
    <row r="3152" spans="1:31" x14ac:dyDescent="0.25">
      <c r="A3152">
        <v>2138843</v>
      </c>
      <c r="B3152">
        <v>1</v>
      </c>
      <c r="C3152" t="s">
        <v>80</v>
      </c>
      <c r="D3152" t="s">
        <v>89</v>
      </c>
      <c r="E3152" t="s">
        <v>131</v>
      </c>
      <c r="F3152" t="s">
        <v>9280</v>
      </c>
      <c r="G3152" t="s">
        <v>231</v>
      </c>
      <c r="H3152" t="s">
        <v>134</v>
      </c>
      <c r="I3152" t="s">
        <v>135</v>
      </c>
      <c r="J3152" t="s">
        <v>136</v>
      </c>
      <c r="K3152" t="s">
        <v>137</v>
      </c>
      <c r="L3152" t="s">
        <v>9281</v>
      </c>
      <c r="M3152" t="s">
        <v>9282</v>
      </c>
      <c r="N3152">
        <v>1.092222222</v>
      </c>
      <c r="O3152">
        <v>0</v>
      </c>
      <c r="P3152">
        <v>1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0.62405204953860838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0.62405204953860838</v>
      </c>
    </row>
    <row r="3153" spans="1:31" x14ac:dyDescent="0.25">
      <c r="A3153">
        <v>2138845</v>
      </c>
      <c r="B3153">
        <v>1</v>
      </c>
      <c r="C3153" t="s">
        <v>81</v>
      </c>
      <c r="D3153" t="s">
        <v>112</v>
      </c>
      <c r="E3153" t="s">
        <v>174</v>
      </c>
      <c r="F3153" t="s">
        <v>9283</v>
      </c>
      <c r="G3153" t="s">
        <v>171</v>
      </c>
      <c r="H3153" t="s">
        <v>134</v>
      </c>
      <c r="I3153" t="s">
        <v>135</v>
      </c>
      <c r="J3153" t="s">
        <v>136</v>
      </c>
      <c r="K3153" t="s">
        <v>137</v>
      </c>
      <c r="L3153" t="s">
        <v>9284</v>
      </c>
      <c r="M3153" t="s">
        <v>9285</v>
      </c>
      <c r="N3153">
        <v>2.8122222219999999</v>
      </c>
      <c r="O3153">
        <v>0</v>
      </c>
      <c r="P3153">
        <v>38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6.2626075441389668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6.2626075441389668</v>
      </c>
    </row>
    <row r="3154" spans="1:31" x14ac:dyDescent="0.25">
      <c r="A3154">
        <v>2138847</v>
      </c>
      <c r="B3154">
        <v>1</v>
      </c>
      <c r="C3154" t="s">
        <v>81</v>
      </c>
      <c r="D3154" t="s">
        <v>123</v>
      </c>
      <c r="E3154" t="s">
        <v>174</v>
      </c>
      <c r="F3154" t="s">
        <v>9286</v>
      </c>
      <c r="G3154" t="s">
        <v>4468</v>
      </c>
      <c r="H3154" t="s">
        <v>134</v>
      </c>
      <c r="I3154" t="s">
        <v>135</v>
      </c>
      <c r="J3154" t="s">
        <v>136</v>
      </c>
      <c r="K3154" t="s">
        <v>137</v>
      </c>
      <c r="L3154" t="s">
        <v>9287</v>
      </c>
      <c r="M3154" t="s">
        <v>9288</v>
      </c>
      <c r="N3154">
        <v>2.3833333329999999</v>
      </c>
      <c r="O3154">
        <v>0</v>
      </c>
      <c r="P3154">
        <v>117</v>
      </c>
      <c r="Q3154">
        <v>0</v>
      </c>
      <c r="R3154">
        <v>0</v>
      </c>
      <c r="S3154">
        <v>0</v>
      </c>
      <c r="T3154">
        <v>2</v>
      </c>
      <c r="U3154">
        <v>0</v>
      </c>
      <c r="V3154">
        <v>0</v>
      </c>
      <c r="W3154">
        <v>0</v>
      </c>
      <c r="X3154">
        <v>81.7646411147891</v>
      </c>
      <c r="Y3154">
        <v>0</v>
      </c>
      <c r="Z3154">
        <v>0</v>
      </c>
      <c r="AA3154">
        <v>0</v>
      </c>
      <c r="AB3154">
        <v>13.9241655213425</v>
      </c>
      <c r="AC3154">
        <v>0</v>
      </c>
      <c r="AD3154">
        <v>0</v>
      </c>
      <c r="AE3154">
        <v>95.688806636131602</v>
      </c>
    </row>
    <row r="3155" spans="1:31" x14ac:dyDescent="0.25">
      <c r="A3155">
        <v>2138848</v>
      </c>
      <c r="B3155">
        <v>1</v>
      </c>
      <c r="C3155" t="s">
        <v>80</v>
      </c>
      <c r="D3155" t="s">
        <v>103</v>
      </c>
      <c r="E3155" t="s">
        <v>146</v>
      </c>
      <c r="F3155" t="s">
        <v>9289</v>
      </c>
      <c r="G3155" t="s">
        <v>235</v>
      </c>
      <c r="H3155" t="s">
        <v>143</v>
      </c>
      <c r="I3155" t="s">
        <v>135</v>
      </c>
      <c r="J3155" t="s">
        <v>136</v>
      </c>
      <c r="K3155" t="s">
        <v>236</v>
      </c>
      <c r="L3155" t="s">
        <v>9290</v>
      </c>
      <c r="M3155" t="s">
        <v>9291</v>
      </c>
      <c r="N3155">
        <v>7.5529786110000003</v>
      </c>
      <c r="O3155">
        <v>0</v>
      </c>
      <c r="P3155">
        <v>378</v>
      </c>
      <c r="Q3155">
        <v>1</v>
      </c>
      <c r="R3155">
        <v>20</v>
      </c>
      <c r="S3155">
        <v>3</v>
      </c>
      <c r="T3155">
        <v>67</v>
      </c>
      <c r="U3155">
        <v>1</v>
      </c>
      <c r="V3155">
        <v>0</v>
      </c>
      <c r="W3155">
        <v>0</v>
      </c>
      <c r="X3155">
        <v>530.62437122696531</v>
      </c>
      <c r="Y3155">
        <v>1.9512580580509999</v>
      </c>
      <c r="Z3155">
        <v>60.360985451476687</v>
      </c>
      <c r="AA3155">
        <v>298.52043936419574</v>
      </c>
      <c r="AB3155">
        <v>192.06713302499153</v>
      </c>
      <c r="AC3155">
        <v>1094.783097837781</v>
      </c>
      <c r="AD3155">
        <v>0</v>
      </c>
      <c r="AE3155">
        <v>2178.3072849634614</v>
      </c>
    </row>
    <row r="3156" spans="1:31" x14ac:dyDescent="0.25">
      <c r="A3156">
        <v>2138849</v>
      </c>
      <c r="B3156">
        <v>1</v>
      </c>
      <c r="C3156" t="s">
        <v>81</v>
      </c>
      <c r="D3156" t="s">
        <v>128</v>
      </c>
      <c r="E3156" t="s">
        <v>196</v>
      </c>
      <c r="F3156" t="s">
        <v>9292</v>
      </c>
      <c r="G3156" t="s">
        <v>142</v>
      </c>
      <c r="H3156" t="s">
        <v>143</v>
      </c>
      <c r="I3156" t="s">
        <v>135</v>
      </c>
      <c r="J3156" t="s">
        <v>136</v>
      </c>
      <c r="K3156" t="s">
        <v>137</v>
      </c>
      <c r="L3156" t="s">
        <v>9293</v>
      </c>
      <c r="M3156" t="s">
        <v>9294</v>
      </c>
      <c r="N3156">
        <v>0.60277777700000001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315.34302815994334</v>
      </c>
      <c r="AD3156">
        <v>0</v>
      </c>
      <c r="AE3156">
        <v>315.34302815994334</v>
      </c>
    </row>
    <row r="3157" spans="1:31" x14ac:dyDescent="0.25">
      <c r="A3157">
        <v>2138852</v>
      </c>
      <c r="B3157">
        <v>1</v>
      </c>
      <c r="C3157" t="s">
        <v>80</v>
      </c>
      <c r="D3157" t="s">
        <v>101</v>
      </c>
      <c r="E3157" t="s">
        <v>146</v>
      </c>
      <c r="F3157" t="s">
        <v>8957</v>
      </c>
      <c r="G3157" t="s">
        <v>167</v>
      </c>
      <c r="H3157" t="s">
        <v>143</v>
      </c>
      <c r="I3157" t="s">
        <v>135</v>
      </c>
      <c r="J3157" t="s">
        <v>136</v>
      </c>
      <c r="K3157" t="s">
        <v>137</v>
      </c>
      <c r="L3157" t="s">
        <v>9295</v>
      </c>
      <c r="M3157" t="s">
        <v>9296</v>
      </c>
      <c r="N3157">
        <v>1.4836111110000001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5.2983967153933005</v>
      </c>
      <c r="AD3157">
        <v>0</v>
      </c>
      <c r="AE3157">
        <v>5.2983967153933005</v>
      </c>
    </row>
    <row r="3158" spans="1:31" x14ac:dyDescent="0.25">
      <c r="A3158">
        <v>2138855</v>
      </c>
      <c r="B3158">
        <v>1</v>
      </c>
      <c r="C3158" t="s">
        <v>80</v>
      </c>
      <c r="D3158" t="s">
        <v>83</v>
      </c>
      <c r="E3158" t="s">
        <v>131</v>
      </c>
      <c r="F3158" t="s">
        <v>9297</v>
      </c>
      <c r="G3158" t="s">
        <v>231</v>
      </c>
      <c r="H3158" t="s">
        <v>134</v>
      </c>
      <c r="I3158" t="s">
        <v>135</v>
      </c>
      <c r="J3158" t="s">
        <v>136</v>
      </c>
      <c r="K3158" t="s">
        <v>137</v>
      </c>
      <c r="L3158" t="s">
        <v>9298</v>
      </c>
      <c r="M3158" t="s">
        <v>9299</v>
      </c>
      <c r="N3158">
        <v>1.6219444439999999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19</v>
      </c>
      <c r="U3158">
        <v>0</v>
      </c>
      <c r="V3158">
        <v>1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46.164906349735773</v>
      </c>
      <c r="AC3158">
        <v>0</v>
      </c>
      <c r="AD3158">
        <v>4.4521831753153256</v>
      </c>
      <c r="AE3158">
        <v>50.617089525051099</v>
      </c>
    </row>
    <row r="3159" spans="1:31" x14ac:dyDescent="0.25">
      <c r="A3159">
        <v>2138856</v>
      </c>
      <c r="B3159">
        <v>1</v>
      </c>
      <c r="C3159" t="s">
        <v>80</v>
      </c>
      <c r="D3159" t="s">
        <v>90</v>
      </c>
      <c r="E3159" t="s">
        <v>131</v>
      </c>
      <c r="F3159" t="s">
        <v>392</v>
      </c>
      <c r="G3159" t="s">
        <v>231</v>
      </c>
      <c r="H3159" t="s">
        <v>134</v>
      </c>
      <c r="I3159" t="s">
        <v>135</v>
      </c>
      <c r="J3159" t="s">
        <v>136</v>
      </c>
      <c r="K3159" t="s">
        <v>137</v>
      </c>
      <c r="L3159" t="s">
        <v>9300</v>
      </c>
      <c r="M3159" t="s">
        <v>9301</v>
      </c>
      <c r="N3159">
        <v>1.6272222220000001</v>
      </c>
      <c r="O3159">
        <v>0</v>
      </c>
      <c r="P3159">
        <v>5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2.1777676835889337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2.1777676835889337</v>
      </c>
    </row>
    <row r="3160" spans="1:31" x14ac:dyDescent="0.25">
      <c r="A3160">
        <v>2138858</v>
      </c>
      <c r="B3160">
        <v>1</v>
      </c>
      <c r="C3160" t="s">
        <v>80</v>
      </c>
      <c r="D3160" t="s">
        <v>96</v>
      </c>
      <c r="E3160" t="s">
        <v>174</v>
      </c>
      <c r="F3160" t="s">
        <v>9302</v>
      </c>
      <c r="G3160" t="s">
        <v>235</v>
      </c>
      <c r="H3160" t="s">
        <v>134</v>
      </c>
      <c r="I3160" t="s">
        <v>135</v>
      </c>
      <c r="J3160" t="s">
        <v>136</v>
      </c>
      <c r="K3160" t="s">
        <v>236</v>
      </c>
      <c r="L3160" t="s">
        <v>9303</v>
      </c>
      <c r="M3160" t="s">
        <v>9304</v>
      </c>
      <c r="N3160">
        <v>4.1544444440000001</v>
      </c>
      <c r="O3160">
        <v>0</v>
      </c>
      <c r="P3160">
        <v>35</v>
      </c>
      <c r="Q3160">
        <v>0</v>
      </c>
      <c r="R3160">
        <v>0</v>
      </c>
      <c r="S3160">
        <v>0</v>
      </c>
      <c r="T3160">
        <v>2</v>
      </c>
      <c r="U3160">
        <v>0</v>
      </c>
      <c r="V3160">
        <v>0</v>
      </c>
      <c r="W3160">
        <v>0</v>
      </c>
      <c r="X3160">
        <v>49.901956406389466</v>
      </c>
      <c r="Y3160">
        <v>0</v>
      </c>
      <c r="Z3160">
        <v>0</v>
      </c>
      <c r="AA3160">
        <v>0</v>
      </c>
      <c r="AB3160">
        <v>4.0654931680257338</v>
      </c>
      <c r="AC3160">
        <v>0</v>
      </c>
      <c r="AD3160">
        <v>0</v>
      </c>
      <c r="AE3160">
        <v>53.967449574415198</v>
      </c>
    </row>
    <row r="3161" spans="1:31" x14ac:dyDescent="0.25">
      <c r="A3161">
        <v>2138859</v>
      </c>
      <c r="B3161">
        <v>1</v>
      </c>
      <c r="C3161" t="s">
        <v>80</v>
      </c>
      <c r="D3161" t="s">
        <v>96</v>
      </c>
      <c r="E3161" t="s">
        <v>174</v>
      </c>
      <c r="F3161" t="s">
        <v>9305</v>
      </c>
      <c r="G3161" t="s">
        <v>235</v>
      </c>
      <c r="H3161" t="s">
        <v>134</v>
      </c>
      <c r="I3161" t="s">
        <v>135</v>
      </c>
      <c r="J3161" t="s">
        <v>136</v>
      </c>
      <c r="K3161" t="s">
        <v>236</v>
      </c>
      <c r="L3161" t="s">
        <v>9306</v>
      </c>
      <c r="M3161" t="s">
        <v>9307</v>
      </c>
      <c r="N3161">
        <v>4.1133333329999999</v>
      </c>
      <c r="O3161">
        <v>0</v>
      </c>
      <c r="P3161">
        <v>54</v>
      </c>
      <c r="Q3161">
        <v>0</v>
      </c>
      <c r="R3161">
        <v>0</v>
      </c>
      <c r="S3161">
        <v>0</v>
      </c>
      <c r="T3161">
        <v>4</v>
      </c>
      <c r="U3161">
        <v>0</v>
      </c>
      <c r="V3161">
        <v>0</v>
      </c>
      <c r="W3161">
        <v>0</v>
      </c>
      <c r="X3161">
        <v>47.377049361781033</v>
      </c>
      <c r="Y3161">
        <v>0</v>
      </c>
      <c r="Z3161">
        <v>0</v>
      </c>
      <c r="AA3161">
        <v>0</v>
      </c>
      <c r="AB3161">
        <v>69.478750094528621</v>
      </c>
      <c r="AC3161">
        <v>0</v>
      </c>
      <c r="AD3161">
        <v>0</v>
      </c>
      <c r="AE3161">
        <v>116.85579945630965</v>
      </c>
    </row>
    <row r="3162" spans="1:31" x14ac:dyDescent="0.25">
      <c r="A3162">
        <v>2138862</v>
      </c>
      <c r="B3162">
        <v>1</v>
      </c>
      <c r="C3162" t="s">
        <v>81</v>
      </c>
      <c r="D3162" t="s">
        <v>125</v>
      </c>
      <c r="E3162" t="s">
        <v>196</v>
      </c>
      <c r="F3162" t="s">
        <v>9308</v>
      </c>
      <c r="G3162" t="s">
        <v>142</v>
      </c>
      <c r="H3162" t="s">
        <v>143</v>
      </c>
      <c r="I3162" t="s">
        <v>135</v>
      </c>
      <c r="J3162" t="s">
        <v>136</v>
      </c>
      <c r="K3162" t="s">
        <v>137</v>
      </c>
      <c r="L3162" t="s">
        <v>9309</v>
      </c>
      <c r="M3162" t="s">
        <v>9310</v>
      </c>
      <c r="N3162">
        <v>0.28305555500000001</v>
      </c>
      <c r="O3162">
        <v>1</v>
      </c>
      <c r="P3162">
        <v>38</v>
      </c>
      <c r="Q3162">
        <v>25</v>
      </c>
      <c r="R3162">
        <v>116</v>
      </c>
      <c r="S3162">
        <v>0</v>
      </c>
      <c r="T3162">
        <v>4</v>
      </c>
      <c r="U3162">
        <v>0</v>
      </c>
      <c r="V3162">
        <v>0</v>
      </c>
      <c r="W3162">
        <v>7.8268271578933332E-2</v>
      </c>
      <c r="X3162">
        <v>1.773177567087467</v>
      </c>
      <c r="Y3162">
        <v>0.78168118827767241</v>
      </c>
      <c r="Z3162">
        <v>9.6489311693022213</v>
      </c>
      <c r="AA3162">
        <v>0</v>
      </c>
      <c r="AB3162">
        <v>0.51197155912626113</v>
      </c>
      <c r="AC3162">
        <v>0</v>
      </c>
      <c r="AD3162">
        <v>0</v>
      </c>
      <c r="AE3162">
        <v>12.794029755372554</v>
      </c>
    </row>
    <row r="3163" spans="1:31" x14ac:dyDescent="0.25">
      <c r="A3163">
        <v>2138863</v>
      </c>
      <c r="B3163">
        <v>1</v>
      </c>
      <c r="C3163" t="s">
        <v>80</v>
      </c>
      <c r="D3163" t="s">
        <v>90</v>
      </c>
      <c r="E3163" t="s">
        <v>146</v>
      </c>
      <c r="F3163" t="s">
        <v>9311</v>
      </c>
      <c r="G3163" t="s">
        <v>235</v>
      </c>
      <c r="H3163" t="s">
        <v>143</v>
      </c>
      <c r="I3163" t="s">
        <v>135</v>
      </c>
      <c r="J3163" t="s">
        <v>136</v>
      </c>
      <c r="K3163" t="s">
        <v>236</v>
      </c>
      <c r="L3163" t="s">
        <v>9312</v>
      </c>
      <c r="M3163" t="s">
        <v>9313</v>
      </c>
      <c r="N3163">
        <v>3.91635</v>
      </c>
      <c r="O3163">
        <v>0</v>
      </c>
      <c r="P3163">
        <v>193</v>
      </c>
      <c r="Q3163">
        <v>0</v>
      </c>
      <c r="R3163">
        <v>0</v>
      </c>
      <c r="S3163">
        <v>0</v>
      </c>
      <c r="T3163">
        <v>4</v>
      </c>
      <c r="U3163">
        <v>0</v>
      </c>
      <c r="V3163">
        <v>0</v>
      </c>
      <c r="W3163">
        <v>0</v>
      </c>
      <c r="X3163">
        <v>183.76912630285076</v>
      </c>
      <c r="Y3163">
        <v>0</v>
      </c>
      <c r="Z3163">
        <v>0</v>
      </c>
      <c r="AA3163">
        <v>0</v>
      </c>
      <c r="AB3163">
        <v>8.1347969765007093</v>
      </c>
      <c r="AC3163">
        <v>0</v>
      </c>
      <c r="AD3163">
        <v>0</v>
      </c>
      <c r="AE3163">
        <v>191.90392327935149</v>
      </c>
    </row>
    <row r="3164" spans="1:31" x14ac:dyDescent="0.25">
      <c r="A3164">
        <v>2138864</v>
      </c>
      <c r="B3164">
        <v>1</v>
      </c>
      <c r="C3164" t="s">
        <v>80</v>
      </c>
      <c r="D3164" t="s">
        <v>82</v>
      </c>
      <c r="E3164" t="s">
        <v>131</v>
      </c>
      <c r="F3164" t="s">
        <v>9314</v>
      </c>
      <c r="G3164" t="s">
        <v>171</v>
      </c>
      <c r="H3164" t="s">
        <v>134</v>
      </c>
      <c r="I3164" t="s">
        <v>135</v>
      </c>
      <c r="J3164" t="s">
        <v>136</v>
      </c>
      <c r="K3164" t="s">
        <v>137</v>
      </c>
      <c r="L3164" t="s">
        <v>9315</v>
      </c>
      <c r="M3164" t="s">
        <v>9316</v>
      </c>
      <c r="N3164">
        <v>0.93111111099999999</v>
      </c>
      <c r="O3164">
        <v>0</v>
      </c>
      <c r="P3164">
        <v>3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0.77311948104280004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0.77311948104280004</v>
      </c>
    </row>
    <row r="3165" spans="1:31" x14ac:dyDescent="0.25">
      <c r="A3165">
        <v>2138867</v>
      </c>
      <c r="B3165">
        <v>1</v>
      </c>
      <c r="C3165" t="s">
        <v>80</v>
      </c>
      <c r="D3165" t="s">
        <v>107</v>
      </c>
      <c r="E3165" t="s">
        <v>131</v>
      </c>
      <c r="F3165" t="s">
        <v>9317</v>
      </c>
      <c r="G3165" t="s">
        <v>133</v>
      </c>
      <c r="H3165" t="s">
        <v>134</v>
      </c>
      <c r="I3165" t="s">
        <v>135</v>
      </c>
      <c r="J3165" t="s">
        <v>136</v>
      </c>
      <c r="K3165" t="s">
        <v>137</v>
      </c>
      <c r="L3165" t="s">
        <v>9318</v>
      </c>
      <c r="M3165" t="s">
        <v>9319</v>
      </c>
      <c r="N3165">
        <v>4.9800000000000004</v>
      </c>
      <c r="O3165">
        <v>0</v>
      </c>
      <c r="P3165">
        <v>1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</row>
    <row r="3166" spans="1:31" x14ac:dyDescent="0.25">
      <c r="A3166">
        <v>2138870</v>
      </c>
      <c r="B3166">
        <v>1</v>
      </c>
      <c r="C3166" t="s">
        <v>80</v>
      </c>
      <c r="D3166" t="s">
        <v>87</v>
      </c>
      <c r="E3166" t="s">
        <v>174</v>
      </c>
      <c r="F3166" t="s">
        <v>8991</v>
      </c>
      <c r="G3166" t="s">
        <v>538</v>
      </c>
      <c r="H3166" t="s">
        <v>134</v>
      </c>
      <c r="I3166" t="s">
        <v>135</v>
      </c>
      <c r="J3166" t="s">
        <v>136</v>
      </c>
      <c r="K3166" t="s">
        <v>236</v>
      </c>
      <c r="L3166" t="s">
        <v>9320</v>
      </c>
      <c r="M3166" t="s">
        <v>9321</v>
      </c>
      <c r="N3166">
        <v>6.470726666</v>
      </c>
      <c r="O3166">
        <v>0</v>
      </c>
      <c r="P3166">
        <v>83</v>
      </c>
      <c r="Q3166">
        <v>0</v>
      </c>
      <c r="R3166">
        <v>0</v>
      </c>
      <c r="S3166">
        <v>0</v>
      </c>
      <c r="T3166">
        <v>4</v>
      </c>
      <c r="U3166">
        <v>0</v>
      </c>
      <c r="V3166">
        <v>0</v>
      </c>
      <c r="W3166">
        <v>0</v>
      </c>
      <c r="X3166">
        <v>148.633171891476</v>
      </c>
      <c r="Y3166">
        <v>0</v>
      </c>
      <c r="Z3166">
        <v>0</v>
      </c>
      <c r="AA3166">
        <v>0</v>
      </c>
      <c r="AB3166">
        <v>14.866439025200131</v>
      </c>
      <c r="AC3166">
        <v>0</v>
      </c>
      <c r="AD3166">
        <v>0</v>
      </c>
      <c r="AE3166">
        <v>163.49961091667612</v>
      </c>
    </row>
    <row r="3167" spans="1:31" x14ac:dyDescent="0.25">
      <c r="A3167">
        <v>2138872</v>
      </c>
      <c r="B3167">
        <v>1</v>
      </c>
      <c r="C3167" t="s">
        <v>80</v>
      </c>
      <c r="D3167" t="s">
        <v>85</v>
      </c>
      <c r="E3167" t="s">
        <v>224</v>
      </c>
      <c r="F3167" t="s">
        <v>9322</v>
      </c>
      <c r="G3167" t="s">
        <v>300</v>
      </c>
      <c r="H3167" t="s">
        <v>143</v>
      </c>
      <c r="I3167" t="s">
        <v>135</v>
      </c>
      <c r="J3167" t="s">
        <v>3</v>
      </c>
      <c r="K3167" t="s">
        <v>137</v>
      </c>
      <c r="L3167" t="s">
        <v>9323</v>
      </c>
      <c r="M3167" t="s">
        <v>9324</v>
      </c>
      <c r="N3167">
        <v>0.73611111100000004</v>
      </c>
      <c r="O3167">
        <v>0</v>
      </c>
      <c r="P3167">
        <v>3971</v>
      </c>
      <c r="Q3167">
        <v>0</v>
      </c>
      <c r="R3167">
        <v>0</v>
      </c>
      <c r="S3167">
        <v>0</v>
      </c>
      <c r="T3167">
        <v>420</v>
      </c>
      <c r="U3167">
        <v>0</v>
      </c>
      <c r="V3167">
        <v>0</v>
      </c>
      <c r="W3167">
        <v>0</v>
      </c>
      <c r="X3167">
        <v>643.99334331250691</v>
      </c>
      <c r="Y3167">
        <v>0</v>
      </c>
      <c r="Z3167">
        <v>0</v>
      </c>
      <c r="AA3167">
        <v>0</v>
      </c>
      <c r="AB3167">
        <v>264.32009193961989</v>
      </c>
      <c r="AC3167">
        <v>0</v>
      </c>
      <c r="AD3167">
        <v>0</v>
      </c>
      <c r="AE3167">
        <v>908.31343525212674</v>
      </c>
    </row>
    <row r="3168" spans="1:31" x14ac:dyDescent="0.25">
      <c r="A3168">
        <v>2138873</v>
      </c>
      <c r="B3168">
        <v>1</v>
      </c>
      <c r="C3168" t="s">
        <v>81</v>
      </c>
      <c r="D3168" t="s">
        <v>121</v>
      </c>
      <c r="E3168" t="s">
        <v>196</v>
      </c>
      <c r="F3168" t="s">
        <v>7961</v>
      </c>
      <c r="G3168" t="s">
        <v>142</v>
      </c>
      <c r="H3168" t="s">
        <v>143</v>
      </c>
      <c r="I3168" t="s">
        <v>148</v>
      </c>
      <c r="J3168" t="s">
        <v>136</v>
      </c>
      <c r="K3168" t="s">
        <v>137</v>
      </c>
      <c r="L3168" t="s">
        <v>9325</v>
      </c>
      <c r="M3168" t="s">
        <v>9326</v>
      </c>
      <c r="N3168">
        <v>2.2222222E-2</v>
      </c>
      <c r="O3168">
        <v>0</v>
      </c>
      <c r="P3168">
        <v>896</v>
      </c>
      <c r="Q3168">
        <v>5</v>
      </c>
      <c r="R3168">
        <v>21</v>
      </c>
      <c r="S3168">
        <v>3</v>
      </c>
      <c r="T3168">
        <v>34</v>
      </c>
      <c r="U3168">
        <v>0</v>
      </c>
      <c r="V3168">
        <v>0</v>
      </c>
      <c r="W3168">
        <v>0</v>
      </c>
      <c r="X3168">
        <v>2.3338369752480022</v>
      </c>
      <c r="Y3168">
        <v>5.3184557829333332E-2</v>
      </c>
      <c r="Z3168">
        <v>2.746428530533334E-2</v>
      </c>
      <c r="AA3168">
        <v>0.29663297291199997</v>
      </c>
      <c r="AB3168">
        <v>0.5027291781444444</v>
      </c>
      <c r="AC3168">
        <v>0</v>
      </c>
      <c r="AD3168">
        <v>0</v>
      </c>
      <c r="AE3168">
        <v>3.2138479694391133</v>
      </c>
    </row>
    <row r="3169" spans="1:31" x14ac:dyDescent="0.25">
      <c r="A3169">
        <v>2138874</v>
      </c>
      <c r="B3169">
        <v>1</v>
      </c>
      <c r="C3169" t="s">
        <v>80</v>
      </c>
      <c r="D3169" t="s">
        <v>97</v>
      </c>
      <c r="E3169" t="s">
        <v>131</v>
      </c>
      <c r="F3169" t="s">
        <v>9327</v>
      </c>
      <c r="G3169" t="s">
        <v>152</v>
      </c>
      <c r="H3169" t="s">
        <v>134</v>
      </c>
      <c r="I3169" t="s">
        <v>135</v>
      </c>
      <c r="J3169" t="s">
        <v>136</v>
      </c>
      <c r="K3169" t="s">
        <v>137</v>
      </c>
      <c r="L3169" t="s">
        <v>9328</v>
      </c>
      <c r="M3169" t="s">
        <v>9329</v>
      </c>
      <c r="N3169">
        <v>2.4608333330000001</v>
      </c>
      <c r="O3169">
        <v>0</v>
      </c>
      <c r="P3169">
        <v>1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0.22183941030690002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0.22183941030690002</v>
      </c>
    </row>
    <row r="3170" spans="1:31" x14ac:dyDescent="0.25">
      <c r="A3170">
        <v>2138875</v>
      </c>
      <c r="B3170">
        <v>1</v>
      </c>
      <c r="C3170" t="s">
        <v>80</v>
      </c>
      <c r="D3170" t="s">
        <v>96</v>
      </c>
      <c r="E3170" t="s">
        <v>131</v>
      </c>
      <c r="F3170" t="s">
        <v>9330</v>
      </c>
      <c r="G3170" t="s">
        <v>152</v>
      </c>
      <c r="H3170" t="s">
        <v>134</v>
      </c>
      <c r="I3170" t="s">
        <v>135</v>
      </c>
      <c r="J3170" t="s">
        <v>136</v>
      </c>
      <c r="K3170" t="s">
        <v>137</v>
      </c>
      <c r="L3170" t="s">
        <v>9328</v>
      </c>
      <c r="M3170" t="s">
        <v>9331</v>
      </c>
      <c r="N3170">
        <v>2.5897222219999998</v>
      </c>
      <c r="O3170">
        <v>0</v>
      </c>
      <c r="P3170">
        <v>1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1.0484090944166666E-2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1.0484090944166666E-2</v>
      </c>
    </row>
    <row r="3171" spans="1:31" x14ac:dyDescent="0.25">
      <c r="A3171">
        <v>2138876</v>
      </c>
      <c r="B3171">
        <v>1</v>
      </c>
      <c r="C3171" t="s">
        <v>80</v>
      </c>
      <c r="D3171" t="s">
        <v>97</v>
      </c>
      <c r="E3171" t="s">
        <v>146</v>
      </c>
      <c r="F3171" t="s">
        <v>9332</v>
      </c>
      <c r="G3171" t="s">
        <v>538</v>
      </c>
      <c r="H3171" t="s">
        <v>143</v>
      </c>
      <c r="I3171" t="s">
        <v>135</v>
      </c>
      <c r="J3171" t="s">
        <v>136</v>
      </c>
      <c r="K3171" t="s">
        <v>236</v>
      </c>
      <c r="L3171" t="s">
        <v>9333</v>
      </c>
      <c r="M3171" t="s">
        <v>9334</v>
      </c>
      <c r="N3171">
        <v>7.244722222</v>
      </c>
      <c r="O3171">
        <v>0</v>
      </c>
      <c r="P3171">
        <v>13</v>
      </c>
      <c r="Q3171">
        <v>2</v>
      </c>
      <c r="R3171">
        <v>13</v>
      </c>
      <c r="S3171">
        <v>1</v>
      </c>
      <c r="T3171">
        <v>7</v>
      </c>
      <c r="U3171">
        <v>1</v>
      </c>
      <c r="V3171">
        <v>0</v>
      </c>
      <c r="W3171">
        <v>0</v>
      </c>
      <c r="X3171">
        <v>44.824675645508364</v>
      </c>
      <c r="Y3171">
        <v>16.570056698759529</v>
      </c>
      <c r="Z3171">
        <v>41.265025053955881</v>
      </c>
      <c r="AA3171">
        <v>0</v>
      </c>
      <c r="AB3171">
        <v>41.913087522804389</v>
      </c>
      <c r="AC3171">
        <v>369.31336909157267</v>
      </c>
      <c r="AD3171">
        <v>0</v>
      </c>
      <c r="AE3171">
        <v>513.88621401260082</v>
      </c>
    </row>
    <row r="3172" spans="1:31" x14ac:dyDescent="0.25">
      <c r="A3172">
        <v>2138877</v>
      </c>
      <c r="B3172">
        <v>1</v>
      </c>
      <c r="C3172" t="s">
        <v>81</v>
      </c>
      <c r="D3172" t="s">
        <v>122</v>
      </c>
      <c r="E3172" t="s">
        <v>224</v>
      </c>
      <c r="F3172" t="s">
        <v>9335</v>
      </c>
      <c r="G3172" t="s">
        <v>142</v>
      </c>
      <c r="H3172" t="s">
        <v>143</v>
      </c>
      <c r="I3172" t="s">
        <v>135</v>
      </c>
      <c r="J3172" t="s">
        <v>136</v>
      </c>
      <c r="K3172" t="s">
        <v>137</v>
      </c>
      <c r="L3172" t="s">
        <v>9336</v>
      </c>
      <c r="M3172" t="s">
        <v>9337</v>
      </c>
      <c r="N3172">
        <v>0.29694444399999997</v>
      </c>
      <c r="O3172">
        <v>6</v>
      </c>
      <c r="P3172">
        <v>8782</v>
      </c>
      <c r="Q3172">
        <v>62</v>
      </c>
      <c r="R3172">
        <v>126</v>
      </c>
      <c r="S3172">
        <v>56</v>
      </c>
      <c r="T3172">
        <v>1224</v>
      </c>
      <c r="U3172">
        <v>8</v>
      </c>
      <c r="V3172">
        <v>1</v>
      </c>
      <c r="W3172">
        <v>0.59711711767290021</v>
      </c>
      <c r="X3172">
        <v>486.52646419650102</v>
      </c>
      <c r="Y3172">
        <v>28.913069664527391</v>
      </c>
      <c r="Z3172">
        <v>10.750674096532263</v>
      </c>
      <c r="AA3172">
        <v>230.7562384461954</v>
      </c>
      <c r="AB3172">
        <v>204.93057235007234</v>
      </c>
      <c r="AC3172">
        <v>1203.6294961685851</v>
      </c>
      <c r="AD3172">
        <v>1.1429170274895919</v>
      </c>
      <c r="AE3172">
        <v>2167.2465490675759</v>
      </c>
    </row>
    <row r="3173" spans="1:31" x14ac:dyDescent="0.25">
      <c r="A3173">
        <v>2138878</v>
      </c>
      <c r="B3173">
        <v>1</v>
      </c>
      <c r="C3173" t="s">
        <v>80</v>
      </c>
      <c r="D3173" t="s">
        <v>97</v>
      </c>
      <c r="E3173" t="s">
        <v>174</v>
      </c>
      <c r="F3173" t="s">
        <v>9338</v>
      </c>
      <c r="G3173" t="s">
        <v>538</v>
      </c>
      <c r="H3173" t="s">
        <v>134</v>
      </c>
      <c r="I3173" t="s">
        <v>135</v>
      </c>
      <c r="J3173" t="s">
        <v>136</v>
      </c>
      <c r="K3173" t="s">
        <v>236</v>
      </c>
      <c r="L3173" t="s">
        <v>9339</v>
      </c>
      <c r="M3173" t="s">
        <v>9340</v>
      </c>
      <c r="N3173">
        <v>9.7852027770000003</v>
      </c>
      <c r="O3173">
        <v>0</v>
      </c>
      <c r="P3173">
        <v>22</v>
      </c>
      <c r="Q3173">
        <v>0</v>
      </c>
      <c r="R3173">
        <v>11</v>
      </c>
      <c r="S3173">
        <v>0</v>
      </c>
      <c r="T3173">
        <v>6</v>
      </c>
      <c r="U3173">
        <v>0</v>
      </c>
      <c r="V3173">
        <v>0</v>
      </c>
      <c r="W3173">
        <v>0</v>
      </c>
      <c r="X3173">
        <v>98.874449598540039</v>
      </c>
      <c r="Y3173">
        <v>0</v>
      </c>
      <c r="Z3173">
        <v>31.901890920752479</v>
      </c>
      <c r="AA3173">
        <v>0</v>
      </c>
      <c r="AB3173">
        <v>65.683007785993425</v>
      </c>
      <c r="AC3173">
        <v>0</v>
      </c>
      <c r="AD3173">
        <v>0</v>
      </c>
      <c r="AE3173">
        <v>196.45934830528594</v>
      </c>
    </row>
    <row r="3174" spans="1:31" x14ac:dyDescent="0.25">
      <c r="A3174">
        <v>2138879</v>
      </c>
      <c r="B3174">
        <v>1</v>
      </c>
      <c r="C3174" t="s">
        <v>80</v>
      </c>
      <c r="D3174" t="s">
        <v>84</v>
      </c>
      <c r="E3174" t="s">
        <v>174</v>
      </c>
      <c r="F3174" t="s">
        <v>9341</v>
      </c>
      <c r="G3174" t="s">
        <v>187</v>
      </c>
      <c r="H3174" t="s">
        <v>134</v>
      </c>
      <c r="I3174" t="s">
        <v>135</v>
      </c>
      <c r="J3174" t="s">
        <v>136</v>
      </c>
      <c r="K3174" t="s">
        <v>137</v>
      </c>
      <c r="L3174" t="s">
        <v>9342</v>
      </c>
      <c r="M3174" t="s">
        <v>9343</v>
      </c>
      <c r="N3174">
        <v>6.7419444439999996</v>
      </c>
      <c r="O3174">
        <v>0</v>
      </c>
      <c r="P3174">
        <v>100</v>
      </c>
      <c r="Q3174">
        <v>0</v>
      </c>
      <c r="R3174">
        <v>0</v>
      </c>
      <c r="S3174">
        <v>0</v>
      </c>
      <c r="T3174">
        <v>6</v>
      </c>
      <c r="U3174">
        <v>0</v>
      </c>
      <c r="V3174">
        <v>0</v>
      </c>
      <c r="W3174">
        <v>0</v>
      </c>
      <c r="X3174">
        <v>129.52695705799698</v>
      </c>
      <c r="Y3174">
        <v>0</v>
      </c>
      <c r="Z3174">
        <v>0</v>
      </c>
      <c r="AA3174">
        <v>0</v>
      </c>
      <c r="AB3174">
        <v>24.214493067794766</v>
      </c>
      <c r="AC3174">
        <v>0</v>
      </c>
      <c r="AD3174">
        <v>0</v>
      </c>
      <c r="AE3174">
        <v>153.74145012579174</v>
      </c>
    </row>
    <row r="3175" spans="1:31" x14ac:dyDescent="0.25">
      <c r="A3175">
        <v>2138880</v>
      </c>
      <c r="B3175">
        <v>1</v>
      </c>
      <c r="C3175" t="s">
        <v>81</v>
      </c>
      <c r="D3175" t="s">
        <v>125</v>
      </c>
      <c r="E3175" t="s">
        <v>161</v>
      </c>
      <c r="F3175" t="s">
        <v>9344</v>
      </c>
      <c r="G3175" t="s">
        <v>215</v>
      </c>
      <c r="H3175" t="s">
        <v>134</v>
      </c>
      <c r="I3175" t="s">
        <v>135</v>
      </c>
      <c r="J3175" t="s">
        <v>136</v>
      </c>
      <c r="K3175" t="s">
        <v>137</v>
      </c>
      <c r="L3175" t="s">
        <v>9345</v>
      </c>
      <c r="M3175" t="s">
        <v>9346</v>
      </c>
      <c r="N3175">
        <v>1.2024999999999999</v>
      </c>
      <c r="O3175">
        <v>0</v>
      </c>
      <c r="P3175">
        <v>16</v>
      </c>
      <c r="Q3175">
        <v>0</v>
      </c>
      <c r="R3175">
        <v>19</v>
      </c>
      <c r="S3175">
        <v>0</v>
      </c>
      <c r="T3175">
        <v>2</v>
      </c>
      <c r="U3175">
        <v>0</v>
      </c>
      <c r="V3175">
        <v>0</v>
      </c>
      <c r="W3175">
        <v>0</v>
      </c>
      <c r="X3175">
        <v>3.1521617328659994</v>
      </c>
      <c r="Y3175">
        <v>0</v>
      </c>
      <c r="Z3175">
        <v>11.957888965673206</v>
      </c>
      <c r="AA3175">
        <v>0</v>
      </c>
      <c r="AB3175">
        <v>5.8546952277450997</v>
      </c>
      <c r="AC3175">
        <v>0</v>
      </c>
      <c r="AD3175">
        <v>0</v>
      </c>
      <c r="AE3175">
        <v>20.964745926284305</v>
      </c>
    </row>
    <row r="3176" spans="1:31" x14ac:dyDescent="0.25">
      <c r="A3176">
        <v>2138888</v>
      </c>
      <c r="B3176">
        <v>1</v>
      </c>
      <c r="C3176" t="s">
        <v>80</v>
      </c>
      <c r="D3176" t="s">
        <v>101</v>
      </c>
      <c r="E3176" t="s">
        <v>146</v>
      </c>
      <c r="F3176" t="s">
        <v>9347</v>
      </c>
      <c r="G3176" t="s">
        <v>167</v>
      </c>
      <c r="H3176" t="s">
        <v>143</v>
      </c>
      <c r="I3176" t="s">
        <v>135</v>
      </c>
      <c r="J3176" t="s">
        <v>136</v>
      </c>
      <c r="K3176" t="s">
        <v>137</v>
      </c>
      <c r="L3176" t="s">
        <v>9348</v>
      </c>
      <c r="M3176" t="s">
        <v>9349</v>
      </c>
      <c r="N3176">
        <v>3.673333333</v>
      </c>
      <c r="O3176">
        <v>0</v>
      </c>
      <c r="P3176">
        <v>6</v>
      </c>
      <c r="Q3176">
        <v>0</v>
      </c>
      <c r="R3176">
        <v>0</v>
      </c>
      <c r="S3176">
        <v>0</v>
      </c>
      <c r="T3176">
        <v>92</v>
      </c>
      <c r="U3176">
        <v>0</v>
      </c>
      <c r="V3176">
        <v>0</v>
      </c>
      <c r="W3176">
        <v>0</v>
      </c>
      <c r="X3176">
        <v>1.7802288542136</v>
      </c>
      <c r="Y3176">
        <v>0</v>
      </c>
      <c r="Z3176">
        <v>0</v>
      </c>
      <c r="AA3176">
        <v>0</v>
      </c>
      <c r="AB3176">
        <v>103.48906701379899</v>
      </c>
      <c r="AC3176">
        <v>0</v>
      </c>
      <c r="AD3176">
        <v>0</v>
      </c>
      <c r="AE3176">
        <v>105.26929586801259</v>
      </c>
    </row>
    <row r="3177" spans="1:31" x14ac:dyDescent="0.25">
      <c r="A3177">
        <v>2138891</v>
      </c>
      <c r="B3177">
        <v>1</v>
      </c>
      <c r="C3177" t="s">
        <v>81</v>
      </c>
      <c r="D3177" t="s">
        <v>126</v>
      </c>
      <c r="E3177" t="s">
        <v>196</v>
      </c>
      <c r="F3177" t="s">
        <v>8880</v>
      </c>
      <c r="G3177" t="s">
        <v>142</v>
      </c>
      <c r="H3177" t="s">
        <v>143</v>
      </c>
      <c r="I3177" t="s">
        <v>148</v>
      </c>
      <c r="J3177" t="s">
        <v>136</v>
      </c>
      <c r="K3177" t="s">
        <v>137</v>
      </c>
      <c r="L3177" t="s">
        <v>9350</v>
      </c>
      <c r="M3177" t="s">
        <v>9351</v>
      </c>
      <c r="N3177">
        <v>8.3333330000000001E-3</v>
      </c>
      <c r="O3177">
        <v>3</v>
      </c>
      <c r="P3177">
        <v>1368</v>
      </c>
      <c r="Q3177">
        <v>66</v>
      </c>
      <c r="R3177">
        <v>411</v>
      </c>
      <c r="S3177">
        <v>13</v>
      </c>
      <c r="T3177">
        <v>70</v>
      </c>
      <c r="U3177">
        <v>0</v>
      </c>
      <c r="V3177">
        <v>0</v>
      </c>
      <c r="W3177">
        <v>1.0770287169500001E-2</v>
      </c>
      <c r="X3177">
        <v>1.1943786944870003</v>
      </c>
      <c r="Y3177">
        <v>1.757140265643333</v>
      </c>
      <c r="Z3177">
        <v>0.46577550117366712</v>
      </c>
      <c r="AA3177">
        <v>1.291923798887</v>
      </c>
      <c r="AB3177">
        <v>1.1078701806795834</v>
      </c>
      <c r="AC3177">
        <v>0</v>
      </c>
      <c r="AD3177">
        <v>0</v>
      </c>
      <c r="AE3177">
        <v>5.8278587280400842</v>
      </c>
    </row>
    <row r="3178" spans="1:31" x14ac:dyDescent="0.25">
      <c r="A3178">
        <v>2138893</v>
      </c>
      <c r="B3178">
        <v>1</v>
      </c>
      <c r="C3178" t="s">
        <v>81</v>
      </c>
      <c r="D3178" t="s">
        <v>121</v>
      </c>
      <c r="E3178" t="s">
        <v>146</v>
      </c>
      <c r="F3178" t="s">
        <v>9352</v>
      </c>
      <c r="G3178" t="s">
        <v>142</v>
      </c>
      <c r="H3178" t="s">
        <v>143</v>
      </c>
      <c r="I3178" t="s">
        <v>148</v>
      </c>
      <c r="J3178" t="s">
        <v>136</v>
      </c>
      <c r="K3178" t="s">
        <v>137</v>
      </c>
      <c r="L3178" t="s">
        <v>9353</v>
      </c>
      <c r="M3178" t="s">
        <v>9354</v>
      </c>
      <c r="N3178">
        <v>1.1111111E-2</v>
      </c>
      <c r="O3178">
        <v>0</v>
      </c>
      <c r="P3178">
        <v>238</v>
      </c>
      <c r="Q3178">
        <v>1</v>
      </c>
      <c r="R3178">
        <v>25</v>
      </c>
      <c r="S3178">
        <v>6</v>
      </c>
      <c r="T3178">
        <v>10</v>
      </c>
      <c r="U3178">
        <v>0</v>
      </c>
      <c r="V3178">
        <v>0</v>
      </c>
      <c r="W3178">
        <v>0</v>
      </c>
      <c r="X3178">
        <v>0.36402570731066664</v>
      </c>
      <c r="Y3178">
        <v>6.2409638203333338E-3</v>
      </c>
      <c r="Z3178">
        <v>1.9555078368666667E-2</v>
      </c>
      <c r="AA3178">
        <v>0.51745304813600002</v>
      </c>
      <c r="AB3178">
        <v>9.4919606836111114E-2</v>
      </c>
      <c r="AC3178">
        <v>0</v>
      </c>
      <c r="AD3178">
        <v>0</v>
      </c>
      <c r="AE3178">
        <v>1.0021944044717777</v>
      </c>
    </row>
    <row r="3179" spans="1:31" x14ac:dyDescent="0.25">
      <c r="A3179">
        <v>2138894</v>
      </c>
      <c r="B3179">
        <v>1</v>
      </c>
      <c r="C3179" t="s">
        <v>81</v>
      </c>
      <c r="D3179" t="s">
        <v>127</v>
      </c>
      <c r="E3179" t="s">
        <v>196</v>
      </c>
      <c r="F3179" t="s">
        <v>9355</v>
      </c>
      <c r="G3179" t="s">
        <v>142</v>
      </c>
      <c r="H3179" t="s">
        <v>143</v>
      </c>
      <c r="I3179" t="s">
        <v>135</v>
      </c>
      <c r="J3179" t="s">
        <v>136</v>
      </c>
      <c r="K3179" t="s">
        <v>137</v>
      </c>
      <c r="L3179" t="s">
        <v>9354</v>
      </c>
      <c r="M3179" t="s">
        <v>9356</v>
      </c>
      <c r="N3179">
        <v>1.0636111109999999</v>
      </c>
      <c r="O3179">
        <v>0</v>
      </c>
      <c r="P3179">
        <v>764</v>
      </c>
      <c r="Q3179">
        <v>26</v>
      </c>
      <c r="R3179">
        <v>31</v>
      </c>
      <c r="S3179">
        <v>2</v>
      </c>
      <c r="T3179">
        <v>79</v>
      </c>
      <c r="U3179">
        <v>0</v>
      </c>
      <c r="V3179">
        <v>0</v>
      </c>
      <c r="W3179">
        <v>0</v>
      </c>
      <c r="X3179">
        <v>122.42067635578549</v>
      </c>
      <c r="Y3179">
        <v>6.9097023924587084</v>
      </c>
      <c r="Z3179">
        <v>2.4695989397363673</v>
      </c>
      <c r="AA3179">
        <v>4.860174981360867</v>
      </c>
      <c r="AB3179">
        <v>56.220444201341628</v>
      </c>
      <c r="AC3179">
        <v>0</v>
      </c>
      <c r="AD3179">
        <v>0</v>
      </c>
      <c r="AE3179">
        <v>192.88059687068304</v>
      </c>
    </row>
    <row r="3180" spans="1:31" x14ac:dyDescent="0.25">
      <c r="A3180">
        <v>2138896</v>
      </c>
      <c r="B3180">
        <v>1</v>
      </c>
      <c r="C3180" t="s">
        <v>80</v>
      </c>
      <c r="D3180" t="s">
        <v>95</v>
      </c>
      <c r="E3180" t="s">
        <v>174</v>
      </c>
      <c r="F3180" t="s">
        <v>9357</v>
      </c>
      <c r="G3180" t="s">
        <v>187</v>
      </c>
      <c r="H3180" t="s">
        <v>134</v>
      </c>
      <c r="I3180" t="s">
        <v>135</v>
      </c>
      <c r="J3180" t="s">
        <v>136</v>
      </c>
      <c r="K3180" t="s">
        <v>137</v>
      </c>
      <c r="L3180" t="s">
        <v>9358</v>
      </c>
      <c r="M3180" t="s">
        <v>9359</v>
      </c>
      <c r="N3180">
        <v>1.575</v>
      </c>
      <c r="O3180">
        <v>0</v>
      </c>
      <c r="P3180">
        <v>19</v>
      </c>
      <c r="Q3180">
        <v>0</v>
      </c>
      <c r="R3180">
        <v>12</v>
      </c>
      <c r="S3180">
        <v>0</v>
      </c>
      <c r="T3180">
        <v>13</v>
      </c>
      <c r="U3180">
        <v>0</v>
      </c>
      <c r="V3180">
        <v>0</v>
      </c>
      <c r="W3180">
        <v>0</v>
      </c>
      <c r="X3180">
        <v>8.161019009484427</v>
      </c>
      <c r="Y3180">
        <v>0</v>
      </c>
      <c r="Z3180">
        <v>3.3315385296058841</v>
      </c>
      <c r="AA3180">
        <v>0</v>
      </c>
      <c r="AB3180">
        <v>37.394334580925204</v>
      </c>
      <c r="AC3180">
        <v>0</v>
      </c>
      <c r="AD3180">
        <v>0</v>
      </c>
      <c r="AE3180">
        <v>48.886892120015517</v>
      </c>
    </row>
    <row r="3181" spans="1:31" x14ac:dyDescent="0.25">
      <c r="A3181">
        <v>2138897</v>
      </c>
      <c r="B3181">
        <v>1</v>
      </c>
      <c r="C3181" t="s">
        <v>80</v>
      </c>
      <c r="D3181" t="s">
        <v>108</v>
      </c>
      <c r="E3181" t="s">
        <v>174</v>
      </c>
      <c r="F3181" t="s">
        <v>9360</v>
      </c>
      <c r="G3181" t="s">
        <v>176</v>
      </c>
      <c r="H3181" t="s">
        <v>134</v>
      </c>
      <c r="I3181" t="s">
        <v>135</v>
      </c>
      <c r="J3181" t="s">
        <v>136</v>
      </c>
      <c r="K3181" t="s">
        <v>137</v>
      </c>
      <c r="L3181" t="s">
        <v>9361</v>
      </c>
      <c r="M3181" t="s">
        <v>9362</v>
      </c>
      <c r="N3181">
        <v>3.1830555550000001</v>
      </c>
      <c r="O3181">
        <v>0</v>
      </c>
      <c r="P3181">
        <v>14</v>
      </c>
      <c r="Q3181">
        <v>0</v>
      </c>
      <c r="R3181">
        <v>3</v>
      </c>
      <c r="S3181">
        <v>0</v>
      </c>
      <c r="T3181">
        <v>1</v>
      </c>
      <c r="U3181">
        <v>0</v>
      </c>
      <c r="V3181">
        <v>0</v>
      </c>
      <c r="W3181">
        <v>0</v>
      </c>
      <c r="X3181">
        <v>9.5804988382053331</v>
      </c>
      <c r="Y3181">
        <v>0</v>
      </c>
      <c r="Z3181">
        <v>10.19579836435215</v>
      </c>
      <c r="AA3181">
        <v>0</v>
      </c>
      <c r="AB3181">
        <v>6.6191691000819999</v>
      </c>
      <c r="AC3181">
        <v>0</v>
      </c>
      <c r="AD3181">
        <v>0</v>
      </c>
      <c r="AE3181">
        <v>26.395466302639484</v>
      </c>
    </row>
    <row r="3182" spans="1:31" x14ac:dyDescent="0.25">
      <c r="A3182">
        <v>2138899</v>
      </c>
      <c r="B3182">
        <v>1</v>
      </c>
      <c r="C3182" t="s">
        <v>81</v>
      </c>
      <c r="D3182" t="s">
        <v>114</v>
      </c>
      <c r="E3182" t="s">
        <v>131</v>
      </c>
      <c r="F3182" t="s">
        <v>9363</v>
      </c>
      <c r="G3182" t="s">
        <v>152</v>
      </c>
      <c r="H3182" t="s">
        <v>134</v>
      </c>
      <c r="I3182" t="s">
        <v>135</v>
      </c>
      <c r="J3182" t="s">
        <v>136</v>
      </c>
      <c r="K3182" t="s">
        <v>137</v>
      </c>
      <c r="L3182" t="s">
        <v>9364</v>
      </c>
      <c r="M3182" t="s">
        <v>9365</v>
      </c>
      <c r="N3182">
        <v>1.0961111109999999</v>
      </c>
      <c r="O3182">
        <v>0</v>
      </c>
      <c r="P3182">
        <v>2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0.33910396403699999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0.33910396403699999</v>
      </c>
    </row>
    <row r="3183" spans="1:31" x14ac:dyDescent="0.25">
      <c r="A3183">
        <v>2138900</v>
      </c>
      <c r="B3183">
        <v>1</v>
      </c>
      <c r="C3183" t="s">
        <v>80</v>
      </c>
      <c r="D3183" t="s">
        <v>97</v>
      </c>
      <c r="E3183" t="s">
        <v>131</v>
      </c>
      <c r="F3183" t="s">
        <v>9366</v>
      </c>
      <c r="G3183" t="s">
        <v>152</v>
      </c>
      <c r="H3183" t="s">
        <v>134</v>
      </c>
      <c r="I3183" t="s">
        <v>135</v>
      </c>
      <c r="J3183" t="s">
        <v>136</v>
      </c>
      <c r="K3183" t="s">
        <v>137</v>
      </c>
      <c r="L3183" t="s">
        <v>9367</v>
      </c>
      <c r="M3183" t="s">
        <v>9368</v>
      </c>
      <c r="N3183">
        <v>3.9125000000000001</v>
      </c>
      <c r="O3183">
        <v>0</v>
      </c>
      <c r="P3183">
        <v>1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9.7297456617000025E-2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9.7297456617000025E-2</v>
      </c>
    </row>
    <row r="3184" spans="1:31" x14ac:dyDescent="0.25">
      <c r="A3184">
        <v>2138901</v>
      </c>
      <c r="B3184">
        <v>1</v>
      </c>
      <c r="C3184" t="s">
        <v>81</v>
      </c>
      <c r="D3184" t="s">
        <v>127</v>
      </c>
      <c r="E3184" t="s">
        <v>131</v>
      </c>
      <c r="F3184" t="s">
        <v>9369</v>
      </c>
      <c r="G3184" t="s">
        <v>171</v>
      </c>
      <c r="H3184" t="s">
        <v>134</v>
      </c>
      <c r="I3184" t="s">
        <v>135</v>
      </c>
      <c r="J3184" t="s">
        <v>136</v>
      </c>
      <c r="K3184" t="s">
        <v>137</v>
      </c>
      <c r="L3184" t="s">
        <v>9370</v>
      </c>
      <c r="M3184" t="s">
        <v>9371</v>
      </c>
      <c r="N3184">
        <v>1.983333333</v>
      </c>
      <c r="O3184">
        <v>0</v>
      </c>
      <c r="P3184">
        <v>1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</row>
    <row r="3185" spans="1:31" x14ac:dyDescent="0.25">
      <c r="A3185">
        <v>2138906</v>
      </c>
      <c r="B3185">
        <v>1</v>
      </c>
      <c r="C3185" t="s">
        <v>80</v>
      </c>
      <c r="D3185" t="s">
        <v>107</v>
      </c>
      <c r="E3185" t="s">
        <v>131</v>
      </c>
      <c r="F3185" t="s">
        <v>9372</v>
      </c>
      <c r="G3185" t="s">
        <v>300</v>
      </c>
      <c r="H3185" t="s">
        <v>134</v>
      </c>
      <c r="I3185" t="s">
        <v>135</v>
      </c>
      <c r="J3185" t="s">
        <v>136</v>
      </c>
      <c r="K3185" t="s">
        <v>137</v>
      </c>
      <c r="L3185" t="s">
        <v>9373</v>
      </c>
      <c r="M3185" t="s">
        <v>9374</v>
      </c>
      <c r="N3185">
        <v>6.7344444440000002</v>
      </c>
      <c r="O3185">
        <v>0</v>
      </c>
      <c r="P3185">
        <v>1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1.5011007677906498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1.5011007677906498</v>
      </c>
    </row>
    <row r="3186" spans="1:31" x14ac:dyDescent="0.25">
      <c r="A3186">
        <v>2138907</v>
      </c>
      <c r="B3186">
        <v>1</v>
      </c>
      <c r="C3186" t="s">
        <v>80</v>
      </c>
      <c r="D3186" t="s">
        <v>82</v>
      </c>
      <c r="E3186" t="s">
        <v>131</v>
      </c>
      <c r="F3186" t="s">
        <v>9375</v>
      </c>
      <c r="G3186" t="s">
        <v>152</v>
      </c>
      <c r="H3186" t="s">
        <v>134</v>
      </c>
      <c r="I3186" t="s">
        <v>135</v>
      </c>
      <c r="J3186" t="s">
        <v>136</v>
      </c>
      <c r="K3186" t="s">
        <v>137</v>
      </c>
      <c r="L3186" t="s">
        <v>9376</v>
      </c>
      <c r="M3186" t="s">
        <v>9377</v>
      </c>
      <c r="N3186">
        <v>1.1772222219999999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4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1.398854340065417</v>
      </c>
      <c r="AC3186">
        <v>0</v>
      </c>
      <c r="AD3186">
        <v>0</v>
      </c>
      <c r="AE3186">
        <v>1.398854340065417</v>
      </c>
    </row>
    <row r="3187" spans="1:31" x14ac:dyDescent="0.25">
      <c r="A3187">
        <v>2138908</v>
      </c>
      <c r="B3187">
        <v>1</v>
      </c>
      <c r="C3187" t="s">
        <v>80</v>
      </c>
      <c r="D3187" t="s">
        <v>95</v>
      </c>
      <c r="E3187" t="s">
        <v>140</v>
      </c>
      <c r="F3187" t="s">
        <v>6208</v>
      </c>
      <c r="G3187" t="s">
        <v>142</v>
      </c>
      <c r="H3187" t="s">
        <v>143</v>
      </c>
      <c r="I3187" t="s">
        <v>135</v>
      </c>
      <c r="J3187" t="s">
        <v>136</v>
      </c>
      <c r="K3187" t="s">
        <v>137</v>
      </c>
      <c r="L3187" t="s">
        <v>9378</v>
      </c>
      <c r="M3187" t="s">
        <v>9379</v>
      </c>
      <c r="N3187">
        <v>0.24361111099999999</v>
      </c>
      <c r="O3187">
        <v>0</v>
      </c>
      <c r="P3187">
        <v>1857</v>
      </c>
      <c r="Q3187">
        <v>0</v>
      </c>
      <c r="R3187">
        <v>1</v>
      </c>
      <c r="S3187">
        <v>1</v>
      </c>
      <c r="T3187">
        <v>145</v>
      </c>
      <c r="U3187">
        <v>0</v>
      </c>
      <c r="V3187">
        <v>2</v>
      </c>
      <c r="W3187">
        <v>0</v>
      </c>
      <c r="X3187">
        <v>105.27504357095364</v>
      </c>
      <c r="Y3187">
        <v>0</v>
      </c>
      <c r="Z3187">
        <v>0</v>
      </c>
      <c r="AA3187">
        <v>0.21483682480490002</v>
      </c>
      <c r="AB3187">
        <v>35.382509076334898</v>
      </c>
      <c r="AC3187">
        <v>0</v>
      </c>
      <c r="AD3187">
        <v>3.6674173557408754</v>
      </c>
      <c r="AE3187">
        <v>144.53980682783433</v>
      </c>
    </row>
    <row r="3188" spans="1:31" x14ac:dyDescent="0.25">
      <c r="A3188">
        <v>2138909</v>
      </c>
      <c r="B3188">
        <v>1</v>
      </c>
      <c r="C3188" t="s">
        <v>80</v>
      </c>
      <c r="D3188" t="s">
        <v>84</v>
      </c>
      <c r="E3188" t="s">
        <v>174</v>
      </c>
      <c r="F3188" t="s">
        <v>3582</v>
      </c>
      <c r="G3188" t="s">
        <v>8469</v>
      </c>
      <c r="H3188" t="s">
        <v>134</v>
      </c>
      <c r="I3188" t="s">
        <v>135</v>
      </c>
      <c r="J3188" t="s">
        <v>136</v>
      </c>
      <c r="K3188" t="s">
        <v>137</v>
      </c>
      <c r="L3188" t="s">
        <v>9380</v>
      </c>
      <c r="M3188" t="s">
        <v>9381</v>
      </c>
      <c r="N3188">
        <v>0.30444444399999998</v>
      </c>
      <c r="O3188">
        <v>0</v>
      </c>
      <c r="P3188">
        <v>169</v>
      </c>
      <c r="Q3188">
        <v>0</v>
      </c>
      <c r="R3188">
        <v>0</v>
      </c>
      <c r="S3188">
        <v>0</v>
      </c>
      <c r="T3188">
        <v>20</v>
      </c>
      <c r="U3188">
        <v>0</v>
      </c>
      <c r="V3188">
        <v>0</v>
      </c>
      <c r="W3188">
        <v>0</v>
      </c>
      <c r="X3188">
        <v>9.6536495731019194</v>
      </c>
      <c r="Y3188">
        <v>0</v>
      </c>
      <c r="Z3188">
        <v>0</v>
      </c>
      <c r="AA3188">
        <v>0</v>
      </c>
      <c r="AB3188">
        <v>7.1890294993469999</v>
      </c>
      <c r="AC3188">
        <v>0</v>
      </c>
      <c r="AD3188">
        <v>0</v>
      </c>
      <c r="AE3188">
        <v>16.84267907244892</v>
      </c>
    </row>
    <row r="3189" spans="1:31" x14ac:dyDescent="0.25">
      <c r="A3189">
        <v>2138910</v>
      </c>
      <c r="B3189">
        <v>1</v>
      </c>
      <c r="C3189" t="s">
        <v>81</v>
      </c>
      <c r="D3189" t="s">
        <v>120</v>
      </c>
      <c r="E3189" t="s">
        <v>174</v>
      </c>
      <c r="F3189" t="s">
        <v>9382</v>
      </c>
      <c r="G3189" t="s">
        <v>187</v>
      </c>
      <c r="H3189" t="s">
        <v>134</v>
      </c>
      <c r="I3189" t="s">
        <v>135</v>
      </c>
      <c r="J3189" t="s">
        <v>136</v>
      </c>
      <c r="K3189" t="s">
        <v>137</v>
      </c>
      <c r="L3189" t="s">
        <v>9383</v>
      </c>
      <c r="M3189" t="s">
        <v>9384</v>
      </c>
      <c r="N3189">
        <v>0.83666666599999995</v>
      </c>
      <c r="O3189">
        <v>0</v>
      </c>
      <c r="P3189">
        <v>43</v>
      </c>
      <c r="Q3189">
        <v>0</v>
      </c>
      <c r="R3189">
        <v>0</v>
      </c>
      <c r="S3189">
        <v>0</v>
      </c>
      <c r="T3189">
        <v>3</v>
      </c>
      <c r="U3189">
        <v>0</v>
      </c>
      <c r="V3189">
        <v>0</v>
      </c>
      <c r="W3189">
        <v>0</v>
      </c>
      <c r="X3189">
        <v>6.5304085598071318</v>
      </c>
      <c r="Y3189">
        <v>0</v>
      </c>
      <c r="Z3189">
        <v>0</v>
      </c>
      <c r="AA3189">
        <v>0</v>
      </c>
      <c r="AB3189">
        <v>0.11285796923975</v>
      </c>
      <c r="AC3189">
        <v>0</v>
      </c>
      <c r="AD3189">
        <v>0</v>
      </c>
      <c r="AE3189">
        <v>6.6432665290468815</v>
      </c>
    </row>
    <row r="3190" spans="1:31" x14ac:dyDescent="0.25">
      <c r="A3190">
        <v>2138912</v>
      </c>
      <c r="B3190">
        <v>1</v>
      </c>
      <c r="C3190" t="s">
        <v>80</v>
      </c>
      <c r="D3190" t="s">
        <v>92</v>
      </c>
      <c r="E3190" t="s">
        <v>131</v>
      </c>
      <c r="F3190" t="s">
        <v>9385</v>
      </c>
      <c r="G3190" t="s">
        <v>231</v>
      </c>
      <c r="H3190" t="s">
        <v>134</v>
      </c>
      <c r="I3190" t="s">
        <v>135</v>
      </c>
      <c r="J3190" t="s">
        <v>136</v>
      </c>
      <c r="K3190" t="s">
        <v>137</v>
      </c>
      <c r="L3190" t="s">
        <v>9386</v>
      </c>
      <c r="M3190" t="s">
        <v>9387</v>
      </c>
      <c r="N3190">
        <v>2.3686111109999999</v>
      </c>
      <c r="O3190">
        <v>0</v>
      </c>
      <c r="P3190">
        <v>1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1.7949866805105001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1.7949866805105001</v>
      </c>
    </row>
    <row r="3191" spans="1:31" x14ac:dyDescent="0.25">
      <c r="A3191">
        <v>2138913</v>
      </c>
      <c r="B3191">
        <v>1</v>
      </c>
      <c r="C3191" t="s">
        <v>80</v>
      </c>
      <c r="D3191" t="s">
        <v>93</v>
      </c>
      <c r="E3191" t="s">
        <v>140</v>
      </c>
      <c r="F3191" t="s">
        <v>1640</v>
      </c>
      <c r="G3191" t="s">
        <v>142</v>
      </c>
      <c r="H3191" t="s">
        <v>143</v>
      </c>
      <c r="I3191" t="s">
        <v>135</v>
      </c>
      <c r="J3191" t="s">
        <v>136</v>
      </c>
      <c r="K3191" t="s">
        <v>137</v>
      </c>
      <c r="L3191" t="s">
        <v>9388</v>
      </c>
      <c r="M3191" t="s">
        <v>9389</v>
      </c>
      <c r="N3191">
        <v>0.54972222199999998</v>
      </c>
      <c r="O3191">
        <v>0</v>
      </c>
      <c r="P3191">
        <v>310</v>
      </c>
      <c r="Q3191">
        <v>16</v>
      </c>
      <c r="R3191">
        <v>159</v>
      </c>
      <c r="S3191">
        <v>2</v>
      </c>
      <c r="T3191">
        <v>94</v>
      </c>
      <c r="U3191">
        <v>0</v>
      </c>
      <c r="V3191">
        <v>0</v>
      </c>
      <c r="W3191">
        <v>0</v>
      </c>
      <c r="X3191">
        <v>30.132922488389006</v>
      </c>
      <c r="Y3191">
        <v>48.011035378530416</v>
      </c>
      <c r="Z3191">
        <v>35.9747467171022</v>
      </c>
      <c r="AA3191">
        <v>1.5687455782058666</v>
      </c>
      <c r="AB3191">
        <v>38.775911594542094</v>
      </c>
      <c r="AC3191">
        <v>0</v>
      </c>
      <c r="AD3191">
        <v>0</v>
      </c>
      <c r="AE3191">
        <v>154.46336175676959</v>
      </c>
    </row>
    <row r="3192" spans="1:31" x14ac:dyDescent="0.25">
      <c r="A3192">
        <v>2138915</v>
      </c>
      <c r="B3192">
        <v>1</v>
      </c>
      <c r="C3192" t="s">
        <v>80</v>
      </c>
      <c r="D3192" t="s">
        <v>102</v>
      </c>
      <c r="E3192" t="s">
        <v>146</v>
      </c>
      <c r="F3192" t="s">
        <v>9390</v>
      </c>
      <c r="G3192" t="s">
        <v>538</v>
      </c>
      <c r="H3192" t="s">
        <v>143</v>
      </c>
      <c r="I3192" t="s">
        <v>135</v>
      </c>
      <c r="J3192" t="s">
        <v>136</v>
      </c>
      <c r="K3192" t="s">
        <v>236</v>
      </c>
      <c r="L3192" t="s">
        <v>9391</v>
      </c>
      <c r="M3192" t="s">
        <v>9392</v>
      </c>
      <c r="N3192">
        <v>2.1944444440000002</v>
      </c>
      <c r="O3192">
        <v>0</v>
      </c>
      <c r="P3192">
        <v>169</v>
      </c>
      <c r="Q3192">
        <v>0</v>
      </c>
      <c r="R3192">
        <v>0</v>
      </c>
      <c r="S3192">
        <v>0</v>
      </c>
      <c r="T3192">
        <v>8</v>
      </c>
      <c r="U3192">
        <v>0</v>
      </c>
      <c r="V3192">
        <v>0</v>
      </c>
      <c r="W3192">
        <v>0</v>
      </c>
      <c r="X3192">
        <v>53.419590938312005</v>
      </c>
      <c r="Y3192">
        <v>0</v>
      </c>
      <c r="Z3192">
        <v>0</v>
      </c>
      <c r="AA3192">
        <v>0</v>
      </c>
      <c r="AB3192">
        <v>2.9191405638550005</v>
      </c>
      <c r="AC3192">
        <v>0</v>
      </c>
      <c r="AD3192">
        <v>0</v>
      </c>
      <c r="AE3192">
        <v>56.338731502167008</v>
      </c>
    </row>
    <row r="3193" spans="1:31" x14ac:dyDescent="0.25">
      <c r="A3193">
        <v>2138916</v>
      </c>
      <c r="B3193">
        <v>1</v>
      </c>
      <c r="C3193" t="s">
        <v>81</v>
      </c>
      <c r="D3193" t="s">
        <v>128</v>
      </c>
      <c r="E3193" t="s">
        <v>146</v>
      </c>
      <c r="F3193" t="s">
        <v>9393</v>
      </c>
      <c r="G3193" t="s">
        <v>167</v>
      </c>
      <c r="H3193" t="s">
        <v>143</v>
      </c>
      <c r="I3193" t="s">
        <v>135</v>
      </c>
      <c r="J3193" t="s">
        <v>136</v>
      </c>
      <c r="K3193" t="s">
        <v>137</v>
      </c>
      <c r="L3193" t="s">
        <v>9394</v>
      </c>
      <c r="M3193" t="s">
        <v>9395</v>
      </c>
      <c r="N3193">
        <v>1.5477777770000001</v>
      </c>
      <c r="O3193">
        <v>0</v>
      </c>
      <c r="P3193">
        <v>30</v>
      </c>
      <c r="Q3193">
        <v>0</v>
      </c>
      <c r="R3193">
        <v>5</v>
      </c>
      <c r="S3193">
        <v>0</v>
      </c>
      <c r="T3193">
        <v>3</v>
      </c>
      <c r="U3193">
        <v>0</v>
      </c>
      <c r="V3193">
        <v>0</v>
      </c>
      <c r="W3193">
        <v>0</v>
      </c>
      <c r="X3193">
        <v>14.498349153969796</v>
      </c>
      <c r="Y3193">
        <v>0</v>
      </c>
      <c r="Z3193">
        <v>3.8957898776743001</v>
      </c>
      <c r="AA3193">
        <v>0</v>
      </c>
      <c r="AB3193">
        <v>2.0065974483155666</v>
      </c>
      <c r="AC3193">
        <v>0</v>
      </c>
      <c r="AD3193">
        <v>0</v>
      </c>
      <c r="AE3193">
        <v>20.400736479959662</v>
      </c>
    </row>
    <row r="3194" spans="1:31" x14ac:dyDescent="0.25">
      <c r="A3194">
        <v>2138920</v>
      </c>
      <c r="B3194">
        <v>1</v>
      </c>
      <c r="C3194" t="s">
        <v>81</v>
      </c>
      <c r="D3194" t="s">
        <v>117</v>
      </c>
      <c r="E3194" t="s">
        <v>196</v>
      </c>
      <c r="F3194" t="s">
        <v>9396</v>
      </c>
      <c r="G3194" t="s">
        <v>2752</v>
      </c>
      <c r="H3194" t="s">
        <v>143</v>
      </c>
      <c r="I3194" t="s">
        <v>135</v>
      </c>
      <c r="J3194" t="s">
        <v>136</v>
      </c>
      <c r="K3194" t="s">
        <v>137</v>
      </c>
      <c r="L3194" t="s">
        <v>9397</v>
      </c>
      <c r="M3194" t="s">
        <v>9398</v>
      </c>
      <c r="N3194">
        <v>0.91749999999999998</v>
      </c>
      <c r="O3194">
        <v>0</v>
      </c>
      <c r="P3194">
        <v>17</v>
      </c>
      <c r="Q3194">
        <v>0</v>
      </c>
      <c r="R3194">
        <v>0</v>
      </c>
      <c r="S3194">
        <v>0</v>
      </c>
      <c r="T3194">
        <v>4</v>
      </c>
      <c r="U3194">
        <v>0</v>
      </c>
      <c r="V3194">
        <v>0</v>
      </c>
      <c r="W3194">
        <v>0</v>
      </c>
      <c r="X3194">
        <v>5.0384203997289996</v>
      </c>
      <c r="Y3194">
        <v>0</v>
      </c>
      <c r="Z3194">
        <v>0</v>
      </c>
      <c r="AA3194">
        <v>0</v>
      </c>
      <c r="AB3194">
        <v>1.65918870194775</v>
      </c>
      <c r="AC3194">
        <v>0</v>
      </c>
      <c r="AD3194">
        <v>0</v>
      </c>
      <c r="AE3194">
        <v>6.6976091016767496</v>
      </c>
    </row>
    <row r="3195" spans="1:31" x14ac:dyDescent="0.25">
      <c r="A3195">
        <v>2138923</v>
      </c>
      <c r="B3195">
        <v>1</v>
      </c>
      <c r="C3195" t="s">
        <v>81</v>
      </c>
      <c r="D3195" t="s">
        <v>117</v>
      </c>
      <c r="E3195" t="s">
        <v>146</v>
      </c>
      <c r="F3195" t="s">
        <v>9399</v>
      </c>
      <c r="G3195" t="s">
        <v>167</v>
      </c>
      <c r="H3195" t="s">
        <v>143</v>
      </c>
      <c r="I3195" t="s">
        <v>135</v>
      </c>
      <c r="J3195" t="s">
        <v>136</v>
      </c>
      <c r="K3195" t="s">
        <v>137</v>
      </c>
      <c r="L3195" t="s">
        <v>9400</v>
      </c>
      <c r="M3195" t="s">
        <v>9401</v>
      </c>
      <c r="N3195">
        <v>4.6013888879999998</v>
      </c>
      <c r="O3195">
        <v>0</v>
      </c>
      <c r="P3195">
        <v>29</v>
      </c>
      <c r="Q3195">
        <v>0</v>
      </c>
      <c r="R3195">
        <v>5</v>
      </c>
      <c r="S3195">
        <v>0</v>
      </c>
      <c r="T3195">
        <v>4</v>
      </c>
      <c r="U3195">
        <v>0</v>
      </c>
      <c r="V3195">
        <v>0</v>
      </c>
      <c r="W3195">
        <v>0</v>
      </c>
      <c r="X3195">
        <v>15.721747764892388</v>
      </c>
      <c r="Y3195">
        <v>0</v>
      </c>
      <c r="Z3195">
        <v>0.81068728433864157</v>
      </c>
      <c r="AA3195">
        <v>0</v>
      </c>
      <c r="AB3195">
        <v>6.0333982907537083</v>
      </c>
      <c r="AC3195">
        <v>0</v>
      </c>
      <c r="AD3195">
        <v>0</v>
      </c>
      <c r="AE3195">
        <v>22.565833339984739</v>
      </c>
    </row>
    <row r="3196" spans="1:31" x14ac:dyDescent="0.25">
      <c r="A3196">
        <v>2138924</v>
      </c>
      <c r="B3196">
        <v>1</v>
      </c>
      <c r="C3196" t="s">
        <v>81</v>
      </c>
      <c r="D3196" t="s">
        <v>116</v>
      </c>
      <c r="E3196" t="s">
        <v>196</v>
      </c>
      <c r="F3196" t="s">
        <v>9402</v>
      </c>
      <c r="G3196" t="s">
        <v>142</v>
      </c>
      <c r="H3196" t="s">
        <v>143</v>
      </c>
      <c r="I3196" t="s">
        <v>135</v>
      </c>
      <c r="J3196" t="s">
        <v>136</v>
      </c>
      <c r="K3196" t="s">
        <v>137</v>
      </c>
      <c r="L3196" t="s">
        <v>9403</v>
      </c>
      <c r="M3196" t="s">
        <v>9404</v>
      </c>
      <c r="N3196">
        <v>1.284166666</v>
      </c>
      <c r="O3196">
        <v>1</v>
      </c>
      <c r="P3196">
        <v>43</v>
      </c>
      <c r="Q3196">
        <v>117</v>
      </c>
      <c r="R3196">
        <v>36</v>
      </c>
      <c r="S3196">
        <v>1</v>
      </c>
      <c r="T3196">
        <v>0</v>
      </c>
      <c r="U3196">
        <v>0</v>
      </c>
      <c r="V3196">
        <v>0</v>
      </c>
      <c r="W3196">
        <v>5.5576242520399999E-2</v>
      </c>
      <c r="X3196">
        <v>3.5414023170735991</v>
      </c>
      <c r="Y3196">
        <v>17.58266863922697</v>
      </c>
      <c r="Z3196">
        <v>4.7065385285536507</v>
      </c>
      <c r="AA3196">
        <v>6.3860341325024994E-2</v>
      </c>
      <c r="AB3196">
        <v>0</v>
      </c>
      <c r="AC3196">
        <v>0</v>
      </c>
      <c r="AD3196">
        <v>0</v>
      </c>
      <c r="AE3196">
        <v>25.950046068699645</v>
      </c>
    </row>
    <row r="3197" spans="1:31" x14ac:dyDescent="0.25">
      <c r="A3197">
        <v>2138929</v>
      </c>
      <c r="B3197">
        <v>1</v>
      </c>
      <c r="C3197" t="s">
        <v>80</v>
      </c>
      <c r="D3197" t="s">
        <v>90</v>
      </c>
      <c r="E3197" t="s">
        <v>131</v>
      </c>
      <c r="F3197" t="s">
        <v>9405</v>
      </c>
      <c r="G3197" t="s">
        <v>231</v>
      </c>
      <c r="H3197" t="s">
        <v>134</v>
      </c>
      <c r="I3197" t="s">
        <v>135</v>
      </c>
      <c r="J3197" t="s">
        <v>136</v>
      </c>
      <c r="K3197" t="s">
        <v>137</v>
      </c>
      <c r="L3197" t="s">
        <v>9406</v>
      </c>
      <c r="M3197" t="s">
        <v>9407</v>
      </c>
      <c r="N3197">
        <v>1.9752777770000001</v>
      </c>
      <c r="O3197">
        <v>0</v>
      </c>
      <c r="P3197">
        <v>5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1.7169387562080995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1.7169387562080995</v>
      </c>
    </row>
    <row r="3198" spans="1:31" x14ac:dyDescent="0.25">
      <c r="A3198">
        <v>2138933</v>
      </c>
      <c r="B3198">
        <v>1</v>
      </c>
      <c r="C3198" t="s">
        <v>80</v>
      </c>
      <c r="D3198" t="s">
        <v>101</v>
      </c>
      <c r="E3198" t="s">
        <v>174</v>
      </c>
      <c r="F3198" t="s">
        <v>9408</v>
      </c>
      <c r="G3198" t="s">
        <v>171</v>
      </c>
      <c r="H3198" t="s">
        <v>134</v>
      </c>
      <c r="I3198" t="s">
        <v>135</v>
      </c>
      <c r="J3198" t="s">
        <v>136</v>
      </c>
      <c r="K3198" t="s">
        <v>137</v>
      </c>
      <c r="L3198" t="s">
        <v>9409</v>
      </c>
      <c r="M3198" t="s">
        <v>9410</v>
      </c>
      <c r="N3198">
        <v>0.98166666599999997</v>
      </c>
      <c r="O3198">
        <v>0</v>
      </c>
      <c r="P3198">
        <v>72</v>
      </c>
      <c r="Q3198">
        <v>0</v>
      </c>
      <c r="R3198">
        <v>0</v>
      </c>
      <c r="S3198">
        <v>0</v>
      </c>
      <c r="T3198">
        <v>4</v>
      </c>
      <c r="U3198">
        <v>0</v>
      </c>
      <c r="V3198">
        <v>0</v>
      </c>
      <c r="W3198">
        <v>0</v>
      </c>
      <c r="X3198">
        <v>18.943892901636708</v>
      </c>
      <c r="Y3198">
        <v>0</v>
      </c>
      <c r="Z3198">
        <v>0</v>
      </c>
      <c r="AA3198">
        <v>0</v>
      </c>
      <c r="AB3198">
        <v>5.118218777360001</v>
      </c>
      <c r="AC3198">
        <v>0</v>
      </c>
      <c r="AD3198">
        <v>0</v>
      </c>
      <c r="AE3198">
        <v>24.062111678996708</v>
      </c>
    </row>
    <row r="3199" spans="1:31" x14ac:dyDescent="0.25">
      <c r="A3199">
        <v>2138935</v>
      </c>
      <c r="B3199">
        <v>1</v>
      </c>
      <c r="C3199" t="s">
        <v>80</v>
      </c>
      <c r="D3199" t="s">
        <v>104</v>
      </c>
      <c r="E3199" t="s">
        <v>196</v>
      </c>
      <c r="F3199" t="s">
        <v>9411</v>
      </c>
      <c r="G3199" t="s">
        <v>142</v>
      </c>
      <c r="H3199" t="s">
        <v>143</v>
      </c>
      <c r="I3199" t="s">
        <v>135</v>
      </c>
      <c r="J3199" t="s">
        <v>136</v>
      </c>
      <c r="K3199" t="s">
        <v>137</v>
      </c>
      <c r="L3199" t="s">
        <v>9412</v>
      </c>
      <c r="M3199" t="s">
        <v>9413</v>
      </c>
      <c r="N3199">
        <v>2.5986111109999999</v>
      </c>
      <c r="O3199">
        <v>0</v>
      </c>
      <c r="P3199">
        <v>336</v>
      </c>
      <c r="Q3199">
        <v>7</v>
      </c>
      <c r="R3199">
        <v>1</v>
      </c>
      <c r="S3199">
        <v>14</v>
      </c>
      <c r="T3199">
        <v>30</v>
      </c>
      <c r="U3199">
        <v>4</v>
      </c>
      <c r="V3199">
        <v>0</v>
      </c>
      <c r="W3199">
        <v>0</v>
      </c>
      <c r="X3199">
        <v>201.09971396754227</v>
      </c>
      <c r="Y3199">
        <v>273.94573252060337</v>
      </c>
      <c r="Z3199">
        <v>1.44846092493E-2</v>
      </c>
      <c r="AA3199">
        <v>990.44472446029715</v>
      </c>
      <c r="AB3199">
        <v>29.335772912768238</v>
      </c>
      <c r="AC3199">
        <v>1065.0317898106123</v>
      </c>
      <c r="AD3199">
        <v>0</v>
      </c>
      <c r="AE3199">
        <v>2559.8722182810725</v>
      </c>
    </row>
    <row r="3200" spans="1:31" x14ac:dyDescent="0.25">
      <c r="A3200">
        <v>2138943</v>
      </c>
      <c r="B3200">
        <v>1</v>
      </c>
      <c r="C3200" t="s">
        <v>80</v>
      </c>
      <c r="D3200" t="s">
        <v>84</v>
      </c>
      <c r="E3200" t="s">
        <v>174</v>
      </c>
      <c r="F3200" t="s">
        <v>9414</v>
      </c>
      <c r="G3200" t="s">
        <v>8469</v>
      </c>
      <c r="H3200" t="s">
        <v>134</v>
      </c>
      <c r="I3200" t="s">
        <v>135</v>
      </c>
      <c r="J3200" t="s">
        <v>136</v>
      </c>
      <c r="K3200" t="s">
        <v>137</v>
      </c>
      <c r="L3200" t="s">
        <v>9415</v>
      </c>
      <c r="M3200" t="s">
        <v>9416</v>
      </c>
      <c r="N3200">
        <v>1.1405555549999999</v>
      </c>
      <c r="O3200">
        <v>0</v>
      </c>
      <c r="P3200">
        <v>189</v>
      </c>
      <c r="Q3200">
        <v>0</v>
      </c>
      <c r="R3200">
        <v>0</v>
      </c>
      <c r="S3200">
        <v>0</v>
      </c>
      <c r="T3200">
        <v>6</v>
      </c>
      <c r="U3200">
        <v>0</v>
      </c>
      <c r="V3200">
        <v>0</v>
      </c>
      <c r="W3200">
        <v>0</v>
      </c>
      <c r="X3200">
        <v>40.193334279895666</v>
      </c>
      <c r="Y3200">
        <v>0</v>
      </c>
      <c r="Z3200">
        <v>0</v>
      </c>
      <c r="AA3200">
        <v>0</v>
      </c>
      <c r="AB3200">
        <v>16.550598734685416</v>
      </c>
      <c r="AC3200">
        <v>0</v>
      </c>
      <c r="AD3200">
        <v>0</v>
      </c>
      <c r="AE3200">
        <v>56.743933014581081</v>
      </c>
    </row>
    <row r="3201" spans="1:31" x14ac:dyDescent="0.25">
      <c r="A3201">
        <v>2138944</v>
      </c>
      <c r="B3201">
        <v>1</v>
      </c>
      <c r="C3201" t="s">
        <v>80</v>
      </c>
      <c r="D3201" t="s">
        <v>95</v>
      </c>
      <c r="E3201" t="s">
        <v>224</v>
      </c>
      <c r="F3201" t="s">
        <v>9417</v>
      </c>
      <c r="G3201" t="s">
        <v>142</v>
      </c>
      <c r="H3201" t="s">
        <v>143</v>
      </c>
      <c r="I3201" t="s">
        <v>135</v>
      </c>
      <c r="J3201" t="s">
        <v>136</v>
      </c>
      <c r="K3201" t="s">
        <v>137</v>
      </c>
      <c r="L3201" t="s">
        <v>9418</v>
      </c>
      <c r="M3201" t="s">
        <v>9419</v>
      </c>
      <c r="N3201">
        <v>0.259357222</v>
      </c>
      <c r="O3201">
        <v>0</v>
      </c>
      <c r="P3201">
        <v>4</v>
      </c>
      <c r="Q3201">
        <v>1</v>
      </c>
      <c r="R3201">
        <v>3</v>
      </c>
      <c r="S3201">
        <v>2</v>
      </c>
      <c r="T3201">
        <v>2</v>
      </c>
      <c r="U3201">
        <v>0</v>
      </c>
      <c r="V3201">
        <v>0</v>
      </c>
      <c r="W3201">
        <v>0</v>
      </c>
      <c r="X3201">
        <v>0.26111273421274994</v>
      </c>
      <c r="Y3201">
        <v>0.2091727051194</v>
      </c>
      <c r="Z3201">
        <v>5.9307875932700004E-2</v>
      </c>
      <c r="AA3201">
        <v>0.43585818513510005</v>
      </c>
      <c r="AB3201">
        <v>2.4596685958625002E-2</v>
      </c>
      <c r="AC3201">
        <v>0</v>
      </c>
      <c r="AD3201">
        <v>0</v>
      </c>
      <c r="AE3201">
        <v>0.99004818635857494</v>
      </c>
    </row>
    <row r="3202" spans="1:31" x14ac:dyDescent="0.25">
      <c r="A3202">
        <v>2138948</v>
      </c>
      <c r="B3202">
        <v>1</v>
      </c>
      <c r="C3202" t="s">
        <v>81</v>
      </c>
      <c r="D3202" t="s">
        <v>122</v>
      </c>
      <c r="E3202" t="s">
        <v>196</v>
      </c>
      <c r="F3202" t="s">
        <v>9420</v>
      </c>
      <c r="G3202" t="s">
        <v>226</v>
      </c>
      <c r="H3202" t="s">
        <v>143</v>
      </c>
      <c r="I3202" t="s">
        <v>135</v>
      </c>
      <c r="J3202" t="s">
        <v>136</v>
      </c>
      <c r="K3202" t="s">
        <v>137</v>
      </c>
      <c r="L3202" t="s">
        <v>9421</v>
      </c>
      <c r="M3202" t="s">
        <v>9422</v>
      </c>
      <c r="N3202">
        <v>0.25</v>
      </c>
      <c r="O3202">
        <v>0</v>
      </c>
      <c r="P3202">
        <v>1703</v>
      </c>
      <c r="Q3202">
        <v>10</v>
      </c>
      <c r="R3202">
        <v>23</v>
      </c>
      <c r="S3202">
        <v>2</v>
      </c>
      <c r="T3202">
        <v>157</v>
      </c>
      <c r="U3202">
        <v>2</v>
      </c>
      <c r="V3202">
        <v>0</v>
      </c>
      <c r="W3202">
        <v>0</v>
      </c>
      <c r="X3202">
        <v>68.501240947537354</v>
      </c>
      <c r="Y3202">
        <v>7.8808939733700019</v>
      </c>
      <c r="Z3202">
        <v>1.2501168600600003</v>
      </c>
      <c r="AA3202">
        <v>18.141915625469998</v>
      </c>
      <c r="AB3202">
        <v>22.169669276999986</v>
      </c>
      <c r="AC3202">
        <v>23.291413138109998</v>
      </c>
      <c r="AD3202">
        <v>0</v>
      </c>
      <c r="AE3202">
        <v>141.23524982154734</v>
      </c>
    </row>
    <row r="3203" spans="1:31" x14ac:dyDescent="0.25">
      <c r="A3203">
        <v>2138952</v>
      </c>
      <c r="B3203">
        <v>1</v>
      </c>
      <c r="C3203" t="s">
        <v>80</v>
      </c>
      <c r="D3203" t="s">
        <v>90</v>
      </c>
      <c r="E3203" t="s">
        <v>224</v>
      </c>
      <c r="F3203" t="s">
        <v>9423</v>
      </c>
      <c r="G3203" t="s">
        <v>300</v>
      </c>
      <c r="H3203" t="s">
        <v>143</v>
      </c>
      <c r="I3203" t="s">
        <v>135</v>
      </c>
      <c r="J3203" t="s">
        <v>3</v>
      </c>
      <c r="K3203" t="s">
        <v>137</v>
      </c>
      <c r="L3203" t="s">
        <v>9424</v>
      </c>
      <c r="M3203" t="s">
        <v>9425</v>
      </c>
      <c r="N3203">
        <v>1.2775777770000001</v>
      </c>
      <c r="O3203">
        <v>0</v>
      </c>
      <c r="P3203">
        <v>6813</v>
      </c>
      <c r="Q3203">
        <v>0</v>
      </c>
      <c r="R3203">
        <v>0</v>
      </c>
      <c r="S3203">
        <v>0</v>
      </c>
      <c r="T3203">
        <v>625</v>
      </c>
      <c r="U3203">
        <v>0</v>
      </c>
      <c r="V3203">
        <v>2</v>
      </c>
      <c r="W3203">
        <v>0</v>
      </c>
      <c r="X3203">
        <v>1901.380508128821</v>
      </c>
      <c r="Y3203">
        <v>0</v>
      </c>
      <c r="Z3203">
        <v>0</v>
      </c>
      <c r="AA3203">
        <v>0</v>
      </c>
      <c r="AB3203">
        <v>542.90193181735594</v>
      </c>
      <c r="AC3203">
        <v>0</v>
      </c>
      <c r="AD3203">
        <v>22.508952166651728</v>
      </c>
      <c r="AE3203">
        <v>2466.7913921128288</v>
      </c>
    </row>
    <row r="3204" spans="1:31" x14ac:dyDescent="0.25">
      <c r="A3204">
        <v>2138954</v>
      </c>
      <c r="B3204">
        <v>1</v>
      </c>
      <c r="C3204" t="s">
        <v>80</v>
      </c>
      <c r="D3204" t="s">
        <v>104</v>
      </c>
      <c r="E3204" t="s">
        <v>131</v>
      </c>
      <c r="F3204" t="s">
        <v>9426</v>
      </c>
      <c r="G3204" t="s">
        <v>300</v>
      </c>
      <c r="H3204" t="s">
        <v>134</v>
      </c>
      <c r="I3204" t="s">
        <v>135</v>
      </c>
      <c r="J3204" t="s">
        <v>136</v>
      </c>
      <c r="K3204" t="s">
        <v>137</v>
      </c>
      <c r="L3204" t="s">
        <v>9427</v>
      </c>
      <c r="M3204" t="s">
        <v>9428</v>
      </c>
      <c r="N3204">
        <v>1.6786111109999999</v>
      </c>
      <c r="O3204">
        <v>0</v>
      </c>
      <c r="P3204">
        <v>2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1.3734050338464168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1.3734050338464168</v>
      </c>
    </row>
    <row r="3205" spans="1:31" x14ac:dyDescent="0.25">
      <c r="A3205">
        <v>2138955</v>
      </c>
      <c r="B3205">
        <v>1</v>
      </c>
      <c r="C3205" t="s">
        <v>81</v>
      </c>
      <c r="D3205" t="s">
        <v>127</v>
      </c>
      <c r="E3205" t="s">
        <v>206</v>
      </c>
      <c r="F3205" t="s">
        <v>9429</v>
      </c>
      <c r="G3205" t="s">
        <v>6048</v>
      </c>
      <c r="H3205" t="s">
        <v>134</v>
      </c>
      <c r="I3205" t="s">
        <v>135</v>
      </c>
      <c r="J3205" t="s">
        <v>136</v>
      </c>
      <c r="K3205" t="s">
        <v>137</v>
      </c>
      <c r="L3205" t="s">
        <v>9430</v>
      </c>
      <c r="M3205" t="s">
        <v>9431</v>
      </c>
      <c r="N3205">
        <v>2.0586111109999998</v>
      </c>
      <c r="O3205">
        <v>0</v>
      </c>
      <c r="P3205">
        <v>123</v>
      </c>
      <c r="Q3205">
        <v>0</v>
      </c>
      <c r="R3205">
        <v>0</v>
      </c>
      <c r="S3205">
        <v>0</v>
      </c>
      <c r="T3205">
        <v>6</v>
      </c>
      <c r="U3205">
        <v>0</v>
      </c>
      <c r="V3205">
        <v>0</v>
      </c>
      <c r="W3205">
        <v>0</v>
      </c>
      <c r="X3205">
        <v>41.732761266906998</v>
      </c>
      <c r="Y3205">
        <v>0</v>
      </c>
      <c r="Z3205">
        <v>0</v>
      </c>
      <c r="AA3205">
        <v>0</v>
      </c>
      <c r="AB3205">
        <v>2.0003199365872835</v>
      </c>
      <c r="AC3205">
        <v>0</v>
      </c>
      <c r="AD3205">
        <v>0</v>
      </c>
      <c r="AE3205">
        <v>43.73308120349428</v>
      </c>
    </row>
    <row r="3206" spans="1:31" x14ac:dyDescent="0.25">
      <c r="A3206">
        <v>2138956</v>
      </c>
      <c r="B3206">
        <v>1</v>
      </c>
      <c r="C3206" t="s">
        <v>80</v>
      </c>
      <c r="D3206" t="s">
        <v>84</v>
      </c>
      <c r="E3206" t="s">
        <v>196</v>
      </c>
      <c r="F3206" t="s">
        <v>9432</v>
      </c>
      <c r="G3206" t="s">
        <v>226</v>
      </c>
      <c r="H3206" t="s">
        <v>143</v>
      </c>
      <c r="I3206" t="s">
        <v>135</v>
      </c>
      <c r="J3206" t="s">
        <v>136</v>
      </c>
      <c r="K3206" t="s">
        <v>137</v>
      </c>
      <c r="L3206" t="s">
        <v>9433</v>
      </c>
      <c r="M3206" t="s">
        <v>9434</v>
      </c>
      <c r="N3206">
        <v>0.121944444</v>
      </c>
      <c r="O3206">
        <v>0</v>
      </c>
      <c r="P3206">
        <v>463</v>
      </c>
      <c r="Q3206">
        <v>0</v>
      </c>
      <c r="R3206">
        <v>14</v>
      </c>
      <c r="S3206">
        <v>27</v>
      </c>
      <c r="T3206">
        <v>271</v>
      </c>
      <c r="U3206">
        <v>6</v>
      </c>
      <c r="V3206">
        <v>3</v>
      </c>
      <c r="W3206">
        <v>0</v>
      </c>
      <c r="X3206">
        <v>17.986014355083068</v>
      </c>
      <c r="Y3206">
        <v>0</v>
      </c>
      <c r="Z3206">
        <v>1.0151671576545833</v>
      </c>
      <c r="AA3206">
        <v>36.8320073152031</v>
      </c>
      <c r="AB3206">
        <v>44.344614634748744</v>
      </c>
      <c r="AC3206">
        <v>96.229714836519264</v>
      </c>
      <c r="AD3206">
        <v>21.227092352334374</v>
      </c>
      <c r="AE3206">
        <v>217.63461065154314</v>
      </c>
    </row>
    <row r="3207" spans="1:31" x14ac:dyDescent="0.25">
      <c r="A3207">
        <v>2138959</v>
      </c>
      <c r="B3207">
        <v>1</v>
      </c>
      <c r="C3207" t="s">
        <v>80</v>
      </c>
      <c r="D3207" t="s">
        <v>82</v>
      </c>
      <c r="E3207" t="s">
        <v>140</v>
      </c>
      <c r="F3207" t="s">
        <v>9435</v>
      </c>
      <c r="G3207" t="s">
        <v>142</v>
      </c>
      <c r="H3207" t="s">
        <v>143</v>
      </c>
      <c r="I3207" t="s">
        <v>148</v>
      </c>
      <c r="J3207" t="s">
        <v>136</v>
      </c>
      <c r="K3207" t="s">
        <v>137</v>
      </c>
      <c r="L3207" t="s">
        <v>9436</v>
      </c>
      <c r="M3207" t="s">
        <v>9437</v>
      </c>
      <c r="N3207">
        <v>3.0277776999999999E-2</v>
      </c>
      <c r="O3207">
        <v>1</v>
      </c>
      <c r="P3207">
        <v>8761</v>
      </c>
      <c r="Q3207">
        <v>0</v>
      </c>
      <c r="R3207">
        <v>93</v>
      </c>
      <c r="S3207">
        <v>5</v>
      </c>
      <c r="T3207">
        <v>1162</v>
      </c>
      <c r="U3207">
        <v>1</v>
      </c>
      <c r="V3207">
        <v>3</v>
      </c>
      <c r="W3207">
        <v>0.46815469038731666</v>
      </c>
      <c r="X3207">
        <v>62.888542298755233</v>
      </c>
      <c r="Y3207">
        <v>0</v>
      </c>
      <c r="Z3207">
        <v>1.8573819703249141</v>
      </c>
      <c r="AA3207">
        <v>2.1299719514583999</v>
      </c>
      <c r="AB3207">
        <v>34.38447814404033</v>
      </c>
      <c r="AC3207">
        <v>10.054532123892669</v>
      </c>
      <c r="AD3207">
        <v>0.86963038666562498</v>
      </c>
      <c r="AE3207">
        <v>112.65269156552448</v>
      </c>
    </row>
    <row r="3208" spans="1:31" x14ac:dyDescent="0.25">
      <c r="A3208">
        <v>2138961</v>
      </c>
      <c r="B3208">
        <v>1</v>
      </c>
      <c r="C3208" t="s">
        <v>80</v>
      </c>
      <c r="D3208" t="s">
        <v>85</v>
      </c>
      <c r="E3208" t="s">
        <v>146</v>
      </c>
      <c r="F3208" t="s">
        <v>9438</v>
      </c>
      <c r="G3208" t="s">
        <v>2008</v>
      </c>
      <c r="H3208" t="s">
        <v>143</v>
      </c>
      <c r="I3208" t="s">
        <v>135</v>
      </c>
      <c r="J3208" t="s">
        <v>136</v>
      </c>
      <c r="K3208" t="s">
        <v>137</v>
      </c>
      <c r="L3208" t="s">
        <v>9439</v>
      </c>
      <c r="M3208" t="s">
        <v>9440</v>
      </c>
      <c r="N3208">
        <v>1.2836111109999999</v>
      </c>
      <c r="O3208">
        <v>0</v>
      </c>
      <c r="P3208">
        <v>698</v>
      </c>
      <c r="Q3208">
        <v>0</v>
      </c>
      <c r="R3208">
        <v>0</v>
      </c>
      <c r="S3208">
        <v>0</v>
      </c>
      <c r="T3208">
        <v>109</v>
      </c>
      <c r="U3208">
        <v>0</v>
      </c>
      <c r="V3208">
        <v>0</v>
      </c>
      <c r="W3208">
        <v>0</v>
      </c>
      <c r="X3208">
        <v>188.21290104995589</v>
      </c>
      <c r="Y3208">
        <v>0</v>
      </c>
      <c r="Z3208">
        <v>0</v>
      </c>
      <c r="AA3208">
        <v>0</v>
      </c>
      <c r="AB3208">
        <v>127.13066995955504</v>
      </c>
      <c r="AC3208">
        <v>0</v>
      </c>
      <c r="AD3208">
        <v>0</v>
      </c>
      <c r="AE3208">
        <v>315.34357100951092</v>
      </c>
    </row>
    <row r="3209" spans="1:31" x14ac:dyDescent="0.25">
      <c r="A3209">
        <v>2138962</v>
      </c>
      <c r="B3209">
        <v>1</v>
      </c>
      <c r="C3209" t="s">
        <v>80</v>
      </c>
      <c r="D3209" t="s">
        <v>100</v>
      </c>
      <c r="E3209" t="s">
        <v>161</v>
      </c>
      <c r="F3209" t="s">
        <v>9441</v>
      </c>
      <c r="G3209" t="s">
        <v>215</v>
      </c>
      <c r="H3209" t="s">
        <v>134</v>
      </c>
      <c r="I3209" t="s">
        <v>135</v>
      </c>
      <c r="J3209" t="s">
        <v>136</v>
      </c>
      <c r="K3209" t="s">
        <v>137</v>
      </c>
      <c r="L3209" t="s">
        <v>9442</v>
      </c>
      <c r="M3209" t="s">
        <v>9443</v>
      </c>
      <c r="N3209">
        <v>1.5505555550000001</v>
      </c>
      <c r="O3209">
        <v>0</v>
      </c>
      <c r="P3209">
        <v>173</v>
      </c>
      <c r="Q3209">
        <v>0</v>
      </c>
      <c r="R3209">
        <v>15</v>
      </c>
      <c r="S3209">
        <v>0</v>
      </c>
      <c r="T3209">
        <v>15</v>
      </c>
      <c r="U3209">
        <v>0</v>
      </c>
      <c r="V3209">
        <v>0</v>
      </c>
      <c r="W3209">
        <v>0</v>
      </c>
      <c r="X3209">
        <v>73.404778307710771</v>
      </c>
      <c r="Y3209">
        <v>0</v>
      </c>
      <c r="Z3209">
        <v>17.908148551344613</v>
      </c>
      <c r="AA3209">
        <v>0</v>
      </c>
      <c r="AB3209">
        <v>26.727733861519727</v>
      </c>
      <c r="AC3209">
        <v>0</v>
      </c>
      <c r="AD3209">
        <v>0</v>
      </c>
      <c r="AE3209">
        <v>118.0406607205751</v>
      </c>
    </row>
    <row r="3210" spans="1:31" x14ac:dyDescent="0.25">
      <c r="A3210">
        <v>2138965</v>
      </c>
      <c r="B3210">
        <v>1</v>
      </c>
      <c r="C3210" t="s">
        <v>80</v>
      </c>
      <c r="D3210" t="s">
        <v>107</v>
      </c>
      <c r="E3210" t="s">
        <v>131</v>
      </c>
      <c r="F3210" t="s">
        <v>9444</v>
      </c>
      <c r="G3210" t="s">
        <v>133</v>
      </c>
      <c r="H3210" t="s">
        <v>134</v>
      </c>
      <c r="I3210" t="s">
        <v>135</v>
      </c>
      <c r="J3210" t="s">
        <v>136</v>
      </c>
      <c r="K3210" t="s">
        <v>137</v>
      </c>
      <c r="L3210" t="s">
        <v>9445</v>
      </c>
      <c r="M3210" t="s">
        <v>9446</v>
      </c>
      <c r="N3210">
        <v>5.2002777770000002</v>
      </c>
      <c r="O3210">
        <v>0</v>
      </c>
      <c r="P3210">
        <v>1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</row>
    <row r="3211" spans="1:31" x14ac:dyDescent="0.25">
      <c r="A3211">
        <v>2138966</v>
      </c>
      <c r="B3211">
        <v>1</v>
      </c>
      <c r="C3211" t="s">
        <v>80</v>
      </c>
      <c r="D3211" t="s">
        <v>82</v>
      </c>
      <c r="E3211" t="s">
        <v>161</v>
      </c>
      <c r="F3211" t="s">
        <v>9447</v>
      </c>
      <c r="G3211" t="s">
        <v>171</v>
      </c>
      <c r="H3211" t="s">
        <v>134</v>
      </c>
      <c r="I3211" t="s">
        <v>135</v>
      </c>
      <c r="J3211" t="s">
        <v>136</v>
      </c>
      <c r="K3211" t="s">
        <v>137</v>
      </c>
      <c r="L3211" t="s">
        <v>9448</v>
      </c>
      <c r="M3211" t="s">
        <v>9449</v>
      </c>
      <c r="N3211">
        <v>0.26527777699999999</v>
      </c>
      <c r="O3211">
        <v>0</v>
      </c>
      <c r="P3211">
        <v>91</v>
      </c>
      <c r="Q3211">
        <v>0</v>
      </c>
      <c r="R3211">
        <v>0</v>
      </c>
      <c r="S3211">
        <v>0</v>
      </c>
      <c r="T3211">
        <v>219</v>
      </c>
      <c r="U3211">
        <v>0</v>
      </c>
      <c r="V3211">
        <v>1</v>
      </c>
      <c r="W3211">
        <v>0</v>
      </c>
      <c r="X3211">
        <v>4.9411975180035022</v>
      </c>
      <c r="Y3211">
        <v>0</v>
      </c>
      <c r="Z3211">
        <v>0</v>
      </c>
      <c r="AA3211">
        <v>0</v>
      </c>
      <c r="AB3211">
        <v>29.651554234628097</v>
      </c>
      <c r="AC3211">
        <v>0</v>
      </c>
      <c r="AD3211">
        <v>0</v>
      </c>
      <c r="AE3211">
        <v>34.5927517526316</v>
      </c>
    </row>
    <row r="3212" spans="1:31" x14ac:dyDescent="0.25">
      <c r="A3212">
        <v>2138967</v>
      </c>
      <c r="B3212">
        <v>1</v>
      </c>
      <c r="C3212" t="s">
        <v>80</v>
      </c>
      <c r="D3212" t="s">
        <v>95</v>
      </c>
      <c r="E3212" t="s">
        <v>140</v>
      </c>
      <c r="F3212" t="s">
        <v>9450</v>
      </c>
      <c r="G3212" t="s">
        <v>142</v>
      </c>
      <c r="H3212" t="s">
        <v>143</v>
      </c>
      <c r="I3212" t="s">
        <v>135</v>
      </c>
      <c r="J3212" t="s">
        <v>136</v>
      </c>
      <c r="K3212" t="s">
        <v>137</v>
      </c>
      <c r="L3212" t="s">
        <v>9451</v>
      </c>
      <c r="M3212" t="s">
        <v>9452</v>
      </c>
      <c r="N3212">
        <v>0.74083333299999998</v>
      </c>
      <c r="O3212">
        <v>0</v>
      </c>
      <c r="P3212">
        <v>0</v>
      </c>
      <c r="Q3212">
        <v>0</v>
      </c>
      <c r="R3212">
        <v>0</v>
      </c>
      <c r="S3212">
        <v>3</v>
      </c>
      <c r="T3212">
        <v>0</v>
      </c>
      <c r="U3212">
        <v>2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18.098227407435751</v>
      </c>
      <c r="AB3212">
        <v>0</v>
      </c>
      <c r="AC3212">
        <v>3615.388307781122</v>
      </c>
      <c r="AD3212">
        <v>0</v>
      </c>
      <c r="AE3212">
        <v>3633.4865351885578</v>
      </c>
    </row>
    <row r="3213" spans="1:31" x14ac:dyDescent="0.25">
      <c r="A3213">
        <v>2138970</v>
      </c>
      <c r="B3213">
        <v>1</v>
      </c>
      <c r="C3213" t="s">
        <v>80</v>
      </c>
      <c r="D3213" t="s">
        <v>110</v>
      </c>
      <c r="E3213" t="s">
        <v>131</v>
      </c>
      <c r="F3213" t="s">
        <v>9453</v>
      </c>
      <c r="G3213" t="s">
        <v>152</v>
      </c>
      <c r="H3213" t="s">
        <v>134</v>
      </c>
      <c r="I3213" t="s">
        <v>135</v>
      </c>
      <c r="J3213" t="s">
        <v>136</v>
      </c>
      <c r="K3213" t="s">
        <v>137</v>
      </c>
      <c r="L3213" t="s">
        <v>9454</v>
      </c>
      <c r="M3213" t="s">
        <v>9455</v>
      </c>
      <c r="N3213">
        <v>4.2255555549999997</v>
      </c>
      <c r="O3213">
        <v>0</v>
      </c>
      <c r="P3213">
        <v>4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3.7314539613071425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3.7314539613071425</v>
      </c>
    </row>
    <row r="3214" spans="1:31" x14ac:dyDescent="0.25">
      <c r="A3214">
        <v>2138972</v>
      </c>
      <c r="B3214">
        <v>1</v>
      </c>
      <c r="C3214" t="s">
        <v>80</v>
      </c>
      <c r="D3214" t="s">
        <v>93</v>
      </c>
      <c r="E3214" t="s">
        <v>140</v>
      </c>
      <c r="F3214" t="s">
        <v>9456</v>
      </c>
      <c r="G3214" t="s">
        <v>142</v>
      </c>
      <c r="H3214" t="s">
        <v>143</v>
      </c>
      <c r="I3214" t="s">
        <v>135</v>
      </c>
      <c r="J3214" t="s">
        <v>136</v>
      </c>
      <c r="K3214" t="s">
        <v>137</v>
      </c>
      <c r="L3214" t="s">
        <v>9457</v>
      </c>
      <c r="M3214" t="s">
        <v>9458</v>
      </c>
      <c r="N3214">
        <v>0.22388888800000001</v>
      </c>
      <c r="O3214">
        <v>0</v>
      </c>
      <c r="P3214">
        <v>637</v>
      </c>
      <c r="Q3214">
        <v>7</v>
      </c>
      <c r="R3214">
        <v>227</v>
      </c>
      <c r="S3214">
        <v>10</v>
      </c>
      <c r="T3214">
        <v>118</v>
      </c>
      <c r="U3214">
        <v>0</v>
      </c>
      <c r="V3214">
        <v>0</v>
      </c>
      <c r="W3214">
        <v>0</v>
      </c>
      <c r="X3214">
        <v>23.151968023926958</v>
      </c>
      <c r="Y3214">
        <v>7.1173218623459338</v>
      </c>
      <c r="Z3214">
        <v>31.031123425190213</v>
      </c>
      <c r="AA3214">
        <v>37.342499677111093</v>
      </c>
      <c r="AB3214">
        <v>24.058496406752091</v>
      </c>
      <c r="AC3214">
        <v>0</v>
      </c>
      <c r="AD3214">
        <v>0</v>
      </c>
      <c r="AE3214">
        <v>122.70140939532629</v>
      </c>
    </row>
    <row r="3215" spans="1:31" x14ac:dyDescent="0.25">
      <c r="A3215">
        <v>2138977</v>
      </c>
      <c r="B3215">
        <v>1</v>
      </c>
      <c r="C3215" t="s">
        <v>81</v>
      </c>
      <c r="D3215" t="s">
        <v>116</v>
      </c>
      <c r="E3215" t="s">
        <v>196</v>
      </c>
      <c r="F3215" t="s">
        <v>9459</v>
      </c>
      <c r="G3215" t="s">
        <v>167</v>
      </c>
      <c r="H3215" t="s">
        <v>143</v>
      </c>
      <c r="I3215" t="s">
        <v>135</v>
      </c>
      <c r="J3215" t="s">
        <v>136</v>
      </c>
      <c r="K3215" t="s">
        <v>137</v>
      </c>
      <c r="L3215" t="s">
        <v>9460</v>
      </c>
      <c r="M3215" t="s">
        <v>9461</v>
      </c>
      <c r="N3215">
        <v>2.4030555549999999</v>
      </c>
      <c r="O3215">
        <v>0</v>
      </c>
      <c r="P3215">
        <v>1</v>
      </c>
      <c r="Q3215">
        <v>0</v>
      </c>
      <c r="R3215">
        <v>1</v>
      </c>
      <c r="S3215">
        <v>0</v>
      </c>
      <c r="T3215">
        <v>1</v>
      </c>
      <c r="U3215">
        <v>0</v>
      </c>
      <c r="V3215">
        <v>0</v>
      </c>
      <c r="W3215">
        <v>0</v>
      </c>
      <c r="X3215">
        <v>9.6437669318325009E-2</v>
      </c>
      <c r="Y3215">
        <v>0</v>
      </c>
      <c r="Z3215">
        <v>3.1457982479583331E-3</v>
      </c>
      <c r="AA3215">
        <v>0</v>
      </c>
      <c r="AB3215">
        <v>2.359304637393175</v>
      </c>
      <c r="AC3215">
        <v>0</v>
      </c>
      <c r="AD3215">
        <v>0</v>
      </c>
      <c r="AE3215">
        <v>2.4588881049594584</v>
      </c>
    </row>
    <row r="3216" spans="1:31" x14ac:dyDescent="0.25">
      <c r="A3216">
        <v>2138978</v>
      </c>
      <c r="B3216">
        <v>1</v>
      </c>
      <c r="C3216" t="s">
        <v>80</v>
      </c>
      <c r="D3216" t="s">
        <v>92</v>
      </c>
      <c r="E3216" t="s">
        <v>131</v>
      </c>
      <c r="F3216" t="s">
        <v>9462</v>
      </c>
      <c r="G3216" t="s">
        <v>231</v>
      </c>
      <c r="H3216" t="s">
        <v>134</v>
      </c>
      <c r="I3216" t="s">
        <v>135</v>
      </c>
      <c r="J3216" t="s">
        <v>136</v>
      </c>
      <c r="K3216" t="s">
        <v>137</v>
      </c>
      <c r="L3216" t="s">
        <v>9463</v>
      </c>
      <c r="M3216" t="s">
        <v>9464</v>
      </c>
      <c r="N3216">
        <v>2.8725000000000001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2.0812335204151831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2.0812335204151831</v>
      </c>
    </row>
    <row r="3217" spans="1:31" x14ac:dyDescent="0.25">
      <c r="A3217">
        <v>2138981</v>
      </c>
      <c r="B3217">
        <v>1</v>
      </c>
      <c r="C3217" t="s">
        <v>80</v>
      </c>
      <c r="D3217" t="s">
        <v>88</v>
      </c>
      <c r="E3217" t="s">
        <v>131</v>
      </c>
      <c r="F3217" t="s">
        <v>9465</v>
      </c>
      <c r="G3217" t="s">
        <v>300</v>
      </c>
      <c r="H3217" t="s">
        <v>134</v>
      </c>
      <c r="I3217" t="s">
        <v>135</v>
      </c>
      <c r="J3217" t="s">
        <v>3</v>
      </c>
      <c r="K3217" t="s">
        <v>137</v>
      </c>
      <c r="L3217" t="s">
        <v>9466</v>
      </c>
      <c r="M3217" t="s">
        <v>9467</v>
      </c>
      <c r="N3217">
        <v>2.7183333329999999</v>
      </c>
      <c r="O3217">
        <v>0</v>
      </c>
      <c r="P3217">
        <v>12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5.9194732461107513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5.9194732461107513</v>
      </c>
    </row>
    <row r="3218" spans="1:31" x14ac:dyDescent="0.25">
      <c r="A3218">
        <v>2138984</v>
      </c>
      <c r="B3218">
        <v>1</v>
      </c>
      <c r="C3218" t="s">
        <v>81</v>
      </c>
      <c r="D3218" t="s">
        <v>121</v>
      </c>
      <c r="E3218" t="s">
        <v>174</v>
      </c>
      <c r="F3218" t="s">
        <v>9468</v>
      </c>
      <c r="G3218" t="s">
        <v>187</v>
      </c>
      <c r="H3218" t="s">
        <v>134</v>
      </c>
      <c r="I3218" t="s">
        <v>135</v>
      </c>
      <c r="J3218" t="s">
        <v>136</v>
      </c>
      <c r="K3218" t="s">
        <v>137</v>
      </c>
      <c r="L3218" t="s">
        <v>9469</v>
      </c>
      <c r="M3218" t="s">
        <v>9470</v>
      </c>
      <c r="N3218">
        <v>0.92249999999999999</v>
      </c>
      <c r="O3218">
        <v>0</v>
      </c>
      <c r="P3218">
        <v>1</v>
      </c>
      <c r="Q3218">
        <v>0</v>
      </c>
      <c r="R3218">
        <v>2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0.1906177759646</v>
      </c>
      <c r="Y3218">
        <v>0</v>
      </c>
      <c r="Z3218">
        <v>9.4069299375000009E-3</v>
      </c>
      <c r="AA3218">
        <v>0</v>
      </c>
      <c r="AB3218">
        <v>0</v>
      </c>
      <c r="AC3218">
        <v>0</v>
      </c>
      <c r="AD3218">
        <v>0</v>
      </c>
      <c r="AE3218">
        <v>0.2000247059021</v>
      </c>
    </row>
    <row r="3219" spans="1:31" x14ac:dyDescent="0.25">
      <c r="A3219">
        <v>2138989</v>
      </c>
      <c r="B3219">
        <v>1</v>
      </c>
      <c r="C3219" t="s">
        <v>80</v>
      </c>
      <c r="D3219" t="s">
        <v>107</v>
      </c>
      <c r="E3219" t="s">
        <v>131</v>
      </c>
      <c r="F3219" t="s">
        <v>9471</v>
      </c>
      <c r="G3219" t="s">
        <v>152</v>
      </c>
      <c r="H3219" t="s">
        <v>134</v>
      </c>
      <c r="I3219" t="s">
        <v>135</v>
      </c>
      <c r="J3219" t="s">
        <v>136</v>
      </c>
      <c r="K3219" t="s">
        <v>137</v>
      </c>
      <c r="L3219" t="s">
        <v>9472</v>
      </c>
      <c r="M3219" t="s">
        <v>9473</v>
      </c>
      <c r="N3219">
        <v>4.8994444440000002</v>
      </c>
      <c r="O3219">
        <v>0</v>
      </c>
      <c r="P3219">
        <v>2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1.6974761568800001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1.6974761568800001</v>
      </c>
    </row>
    <row r="3220" spans="1:31" x14ac:dyDescent="0.25">
      <c r="A3220">
        <v>2138990</v>
      </c>
      <c r="B3220">
        <v>1</v>
      </c>
      <c r="C3220" t="s">
        <v>80</v>
      </c>
      <c r="D3220" t="s">
        <v>93</v>
      </c>
      <c r="E3220" t="s">
        <v>131</v>
      </c>
      <c r="F3220" t="s">
        <v>9474</v>
      </c>
      <c r="G3220" t="s">
        <v>152</v>
      </c>
      <c r="H3220" t="s">
        <v>134</v>
      </c>
      <c r="I3220" t="s">
        <v>135</v>
      </c>
      <c r="J3220" t="s">
        <v>136</v>
      </c>
      <c r="K3220" t="s">
        <v>137</v>
      </c>
      <c r="L3220" t="s">
        <v>9475</v>
      </c>
      <c r="M3220" t="s">
        <v>9476</v>
      </c>
      <c r="N3220">
        <v>2.9213888880000001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1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2.0730130112E-3</v>
      </c>
      <c r="AC3220">
        <v>0</v>
      </c>
      <c r="AD3220">
        <v>0</v>
      </c>
      <c r="AE3220">
        <v>2.0730130112E-3</v>
      </c>
    </row>
    <row r="3221" spans="1:31" x14ac:dyDescent="0.25">
      <c r="A3221">
        <v>2138993</v>
      </c>
      <c r="B3221">
        <v>1</v>
      </c>
      <c r="C3221" t="s">
        <v>80</v>
      </c>
      <c r="D3221" t="s">
        <v>90</v>
      </c>
      <c r="E3221" t="s">
        <v>174</v>
      </c>
      <c r="F3221" t="s">
        <v>7314</v>
      </c>
      <c r="G3221" t="s">
        <v>187</v>
      </c>
      <c r="H3221" t="s">
        <v>134</v>
      </c>
      <c r="I3221" t="s">
        <v>135</v>
      </c>
      <c r="J3221" t="s">
        <v>136</v>
      </c>
      <c r="K3221" t="s">
        <v>137</v>
      </c>
      <c r="L3221" t="s">
        <v>9477</v>
      </c>
      <c r="M3221" t="s">
        <v>9478</v>
      </c>
      <c r="N3221">
        <v>1.675</v>
      </c>
      <c r="O3221">
        <v>0</v>
      </c>
      <c r="P3221">
        <v>148</v>
      </c>
      <c r="Q3221">
        <v>0</v>
      </c>
      <c r="R3221">
        <v>0</v>
      </c>
      <c r="S3221">
        <v>0</v>
      </c>
      <c r="T3221">
        <v>1</v>
      </c>
      <c r="U3221">
        <v>0</v>
      </c>
      <c r="V3221">
        <v>0</v>
      </c>
      <c r="W3221">
        <v>0</v>
      </c>
      <c r="X3221">
        <v>54.918579069202124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54.918579069202124</v>
      </c>
    </row>
    <row r="3222" spans="1:31" x14ac:dyDescent="0.25">
      <c r="A3222">
        <v>2138994</v>
      </c>
      <c r="B3222">
        <v>1</v>
      </c>
      <c r="C3222" t="s">
        <v>80</v>
      </c>
      <c r="D3222" t="s">
        <v>84</v>
      </c>
      <c r="E3222" t="s">
        <v>131</v>
      </c>
      <c r="F3222" t="s">
        <v>9479</v>
      </c>
      <c r="G3222" t="s">
        <v>231</v>
      </c>
      <c r="H3222" t="s">
        <v>134</v>
      </c>
      <c r="I3222" t="s">
        <v>135</v>
      </c>
      <c r="J3222" t="s">
        <v>136</v>
      </c>
      <c r="K3222" t="s">
        <v>137</v>
      </c>
      <c r="L3222" t="s">
        <v>9480</v>
      </c>
      <c r="M3222" t="s">
        <v>9481</v>
      </c>
      <c r="N3222">
        <v>6.6616666660000003</v>
      </c>
      <c r="O3222">
        <v>0</v>
      </c>
      <c r="P3222">
        <v>7</v>
      </c>
      <c r="Q3222">
        <v>0</v>
      </c>
      <c r="R3222">
        <v>0</v>
      </c>
      <c r="S3222">
        <v>0</v>
      </c>
      <c r="T3222">
        <v>2</v>
      </c>
      <c r="U3222">
        <v>0</v>
      </c>
      <c r="V3222">
        <v>0</v>
      </c>
      <c r="W3222">
        <v>0</v>
      </c>
      <c r="X3222">
        <v>9.7113237971412012</v>
      </c>
      <c r="Y3222">
        <v>0</v>
      </c>
      <c r="Z3222">
        <v>0</v>
      </c>
      <c r="AA3222">
        <v>0</v>
      </c>
      <c r="AB3222">
        <v>12.440051329847698</v>
      </c>
      <c r="AC3222">
        <v>0</v>
      </c>
      <c r="AD3222">
        <v>0</v>
      </c>
      <c r="AE3222">
        <v>22.151375126988899</v>
      </c>
    </row>
    <row r="3223" spans="1:31" x14ac:dyDescent="0.25">
      <c r="A3223">
        <v>2138995</v>
      </c>
      <c r="B3223">
        <v>1</v>
      </c>
      <c r="C3223" t="s">
        <v>80</v>
      </c>
      <c r="D3223" t="s">
        <v>90</v>
      </c>
      <c r="E3223" t="s">
        <v>146</v>
      </c>
      <c r="F3223" t="s">
        <v>9482</v>
      </c>
      <c r="G3223" t="s">
        <v>300</v>
      </c>
      <c r="H3223" t="s">
        <v>143</v>
      </c>
      <c r="I3223" t="s">
        <v>135</v>
      </c>
      <c r="J3223" t="s">
        <v>3</v>
      </c>
      <c r="K3223" t="s">
        <v>137</v>
      </c>
      <c r="L3223" t="s">
        <v>9483</v>
      </c>
      <c r="M3223" t="s">
        <v>9484</v>
      </c>
      <c r="N3223">
        <v>0.29583333299999998</v>
      </c>
      <c r="O3223">
        <v>0</v>
      </c>
      <c r="P3223">
        <v>5690</v>
      </c>
      <c r="Q3223">
        <v>0</v>
      </c>
      <c r="R3223">
        <v>0</v>
      </c>
      <c r="S3223">
        <v>0</v>
      </c>
      <c r="T3223">
        <v>531</v>
      </c>
      <c r="U3223">
        <v>0</v>
      </c>
      <c r="V3223">
        <v>1</v>
      </c>
      <c r="W3223">
        <v>0</v>
      </c>
      <c r="X3223">
        <v>364.13308457977894</v>
      </c>
      <c r="Y3223">
        <v>0</v>
      </c>
      <c r="Z3223">
        <v>0</v>
      </c>
      <c r="AA3223">
        <v>0</v>
      </c>
      <c r="AB3223">
        <v>111.77125702940204</v>
      </c>
      <c r="AC3223">
        <v>0</v>
      </c>
      <c r="AD3223">
        <v>2.0352506038406255</v>
      </c>
      <c r="AE3223">
        <v>477.93959221302157</v>
      </c>
    </row>
    <row r="3224" spans="1:31" x14ac:dyDescent="0.25">
      <c r="A3224">
        <v>2138997</v>
      </c>
      <c r="B3224">
        <v>1</v>
      </c>
      <c r="C3224" t="s">
        <v>80</v>
      </c>
      <c r="D3224" t="s">
        <v>82</v>
      </c>
      <c r="E3224" t="s">
        <v>131</v>
      </c>
      <c r="F3224" t="s">
        <v>9485</v>
      </c>
      <c r="G3224" t="s">
        <v>300</v>
      </c>
      <c r="H3224" t="s">
        <v>134</v>
      </c>
      <c r="I3224" t="s">
        <v>135</v>
      </c>
      <c r="J3224" t="s">
        <v>136</v>
      </c>
      <c r="K3224" t="s">
        <v>137</v>
      </c>
      <c r="L3224" t="s">
        <v>9486</v>
      </c>
      <c r="M3224" t="s">
        <v>9487</v>
      </c>
      <c r="N3224">
        <v>7.045555555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1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1.807000738832667</v>
      </c>
      <c r="AC3224">
        <v>0</v>
      </c>
      <c r="AD3224">
        <v>0</v>
      </c>
      <c r="AE3224">
        <v>1.807000738832667</v>
      </c>
    </row>
    <row r="3225" spans="1:31" x14ac:dyDescent="0.25">
      <c r="A3225">
        <v>2138999</v>
      </c>
      <c r="B3225">
        <v>1</v>
      </c>
      <c r="C3225" t="s">
        <v>81</v>
      </c>
      <c r="D3225" t="s">
        <v>118</v>
      </c>
      <c r="E3225" t="s">
        <v>174</v>
      </c>
      <c r="F3225" t="s">
        <v>9488</v>
      </c>
      <c r="G3225" t="s">
        <v>183</v>
      </c>
      <c r="H3225" t="s">
        <v>134</v>
      </c>
      <c r="I3225" t="s">
        <v>135</v>
      </c>
      <c r="J3225" t="s">
        <v>136</v>
      </c>
      <c r="K3225" t="s">
        <v>137</v>
      </c>
      <c r="L3225" t="s">
        <v>9489</v>
      </c>
      <c r="M3225" t="s">
        <v>9490</v>
      </c>
      <c r="N3225">
        <v>3.236111111</v>
      </c>
      <c r="O3225">
        <v>0</v>
      </c>
      <c r="P3225">
        <v>1</v>
      </c>
      <c r="Q3225">
        <v>0</v>
      </c>
      <c r="R3225">
        <v>4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1.5188344413430499</v>
      </c>
      <c r="Y3225">
        <v>0</v>
      </c>
      <c r="Z3225">
        <v>1.0214775329630084</v>
      </c>
      <c r="AA3225">
        <v>0</v>
      </c>
      <c r="AB3225">
        <v>0</v>
      </c>
      <c r="AC3225">
        <v>0</v>
      </c>
      <c r="AD3225">
        <v>0</v>
      </c>
      <c r="AE3225">
        <v>2.540311974306058</v>
      </c>
    </row>
    <row r="3226" spans="1:31" x14ac:dyDescent="0.25">
      <c r="A3226">
        <v>2139001</v>
      </c>
      <c r="B3226">
        <v>1</v>
      </c>
      <c r="C3226" t="s">
        <v>81</v>
      </c>
      <c r="D3226" t="s">
        <v>119</v>
      </c>
      <c r="E3226" t="s">
        <v>131</v>
      </c>
      <c r="F3226" t="s">
        <v>9491</v>
      </c>
      <c r="G3226" t="s">
        <v>133</v>
      </c>
      <c r="H3226" t="s">
        <v>134</v>
      </c>
      <c r="I3226" t="s">
        <v>135</v>
      </c>
      <c r="J3226" t="s">
        <v>136</v>
      </c>
      <c r="K3226" t="s">
        <v>137</v>
      </c>
      <c r="L3226" t="s">
        <v>9492</v>
      </c>
      <c r="M3226" t="s">
        <v>9493</v>
      </c>
      <c r="N3226">
        <v>1.9511111109999999</v>
      </c>
      <c r="O3226">
        <v>0</v>
      </c>
      <c r="P3226">
        <v>4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2.194169035626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2.194169035626</v>
      </c>
    </row>
    <row r="3227" spans="1:31" x14ac:dyDescent="0.25">
      <c r="A3227">
        <v>2139002</v>
      </c>
      <c r="B3227">
        <v>1</v>
      </c>
      <c r="C3227" t="s">
        <v>81</v>
      </c>
      <c r="D3227" t="s">
        <v>119</v>
      </c>
      <c r="E3227" t="s">
        <v>161</v>
      </c>
      <c r="F3227" t="s">
        <v>9494</v>
      </c>
      <c r="G3227" t="s">
        <v>215</v>
      </c>
      <c r="H3227" t="s">
        <v>134</v>
      </c>
      <c r="I3227" t="s">
        <v>135</v>
      </c>
      <c r="J3227" t="s">
        <v>136</v>
      </c>
      <c r="K3227" t="s">
        <v>137</v>
      </c>
      <c r="L3227" t="s">
        <v>9495</v>
      </c>
      <c r="M3227" t="s">
        <v>9496</v>
      </c>
      <c r="N3227">
        <v>1.126666666</v>
      </c>
      <c r="O3227">
        <v>0</v>
      </c>
      <c r="P3227">
        <v>1</v>
      </c>
      <c r="Q3227">
        <v>0</v>
      </c>
      <c r="R3227">
        <v>23</v>
      </c>
      <c r="S3227">
        <v>0</v>
      </c>
      <c r="T3227">
        <v>1</v>
      </c>
      <c r="U3227">
        <v>0</v>
      </c>
      <c r="V3227">
        <v>0</v>
      </c>
      <c r="W3227">
        <v>0</v>
      </c>
      <c r="X3227">
        <v>0.1117573793336</v>
      </c>
      <c r="Y3227">
        <v>0</v>
      </c>
      <c r="Z3227">
        <v>22.789227095142305</v>
      </c>
      <c r="AA3227">
        <v>0</v>
      </c>
      <c r="AB3227">
        <v>0</v>
      </c>
      <c r="AC3227">
        <v>0</v>
      </c>
      <c r="AD3227">
        <v>0</v>
      </c>
      <c r="AE3227">
        <v>22.900984474475905</v>
      </c>
    </row>
    <row r="3228" spans="1:31" x14ac:dyDescent="0.25">
      <c r="A3228">
        <v>2139003</v>
      </c>
      <c r="B3228">
        <v>1</v>
      </c>
      <c r="C3228" t="s">
        <v>81</v>
      </c>
      <c r="D3228" t="s">
        <v>127</v>
      </c>
      <c r="E3228" t="s">
        <v>174</v>
      </c>
      <c r="F3228" t="s">
        <v>9497</v>
      </c>
      <c r="G3228" t="s">
        <v>187</v>
      </c>
      <c r="H3228" t="s">
        <v>134</v>
      </c>
      <c r="I3228" t="s">
        <v>135</v>
      </c>
      <c r="J3228" t="s">
        <v>136</v>
      </c>
      <c r="K3228" t="s">
        <v>137</v>
      </c>
      <c r="L3228" t="s">
        <v>9498</v>
      </c>
      <c r="M3228" t="s">
        <v>9499</v>
      </c>
      <c r="N3228">
        <v>2.7511111110000002</v>
      </c>
      <c r="O3228">
        <v>0</v>
      </c>
      <c r="P3228">
        <v>3</v>
      </c>
      <c r="Q3228">
        <v>0</v>
      </c>
      <c r="R3228">
        <v>6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0.27127537775280003</v>
      </c>
      <c r="Y3228">
        <v>0</v>
      </c>
      <c r="Z3228">
        <v>5.2500460827752011</v>
      </c>
      <c r="AA3228">
        <v>0</v>
      </c>
      <c r="AB3228">
        <v>0</v>
      </c>
      <c r="AC3228">
        <v>0</v>
      </c>
      <c r="AD3228">
        <v>0</v>
      </c>
      <c r="AE3228">
        <v>5.521321460528001</v>
      </c>
    </row>
    <row r="3229" spans="1:31" x14ac:dyDescent="0.25">
      <c r="A3229">
        <v>2139005</v>
      </c>
      <c r="B3229">
        <v>1</v>
      </c>
      <c r="C3229" t="s">
        <v>81</v>
      </c>
      <c r="D3229" t="s">
        <v>120</v>
      </c>
      <c r="E3229" t="s">
        <v>131</v>
      </c>
      <c r="F3229" t="s">
        <v>9500</v>
      </c>
      <c r="G3229" t="s">
        <v>171</v>
      </c>
      <c r="H3229" t="s">
        <v>134</v>
      </c>
      <c r="I3229" t="s">
        <v>135</v>
      </c>
      <c r="J3229" t="s">
        <v>136</v>
      </c>
      <c r="K3229" t="s">
        <v>137</v>
      </c>
      <c r="L3229" t="s">
        <v>9501</v>
      </c>
      <c r="M3229" t="s">
        <v>9502</v>
      </c>
      <c r="N3229">
        <v>2.1644444439999999</v>
      </c>
      <c r="O3229">
        <v>0</v>
      </c>
      <c r="P3229">
        <v>1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0.13501317753160003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0.13501317753160003</v>
      </c>
    </row>
    <row r="3230" spans="1:31" x14ac:dyDescent="0.25">
      <c r="A3230">
        <v>2139007</v>
      </c>
      <c r="B3230">
        <v>1</v>
      </c>
      <c r="C3230" t="s">
        <v>81</v>
      </c>
      <c r="D3230" t="s">
        <v>127</v>
      </c>
      <c r="E3230" t="s">
        <v>131</v>
      </c>
      <c r="F3230" t="s">
        <v>9503</v>
      </c>
      <c r="G3230" t="s">
        <v>133</v>
      </c>
      <c r="H3230" t="s">
        <v>134</v>
      </c>
      <c r="I3230" t="s">
        <v>135</v>
      </c>
      <c r="J3230" t="s">
        <v>136</v>
      </c>
      <c r="K3230" t="s">
        <v>137</v>
      </c>
      <c r="L3230" t="s">
        <v>9504</v>
      </c>
      <c r="M3230" t="s">
        <v>9505</v>
      </c>
      <c r="N3230">
        <v>1.2080555550000001</v>
      </c>
      <c r="O3230">
        <v>0</v>
      </c>
      <c r="P3230">
        <v>8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1.5895514325418501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1.5895514325418501</v>
      </c>
    </row>
    <row r="3231" spans="1:31" x14ac:dyDescent="0.25">
      <c r="A3231">
        <v>2139008</v>
      </c>
      <c r="B3231">
        <v>1</v>
      </c>
      <c r="C3231" t="s">
        <v>80</v>
      </c>
      <c r="D3231" t="s">
        <v>99</v>
      </c>
      <c r="E3231" t="s">
        <v>131</v>
      </c>
      <c r="F3231" t="s">
        <v>9506</v>
      </c>
      <c r="G3231" t="s">
        <v>152</v>
      </c>
      <c r="H3231" t="s">
        <v>134</v>
      </c>
      <c r="I3231" t="s">
        <v>135</v>
      </c>
      <c r="J3231" t="s">
        <v>136</v>
      </c>
      <c r="K3231" t="s">
        <v>137</v>
      </c>
      <c r="L3231" t="s">
        <v>9507</v>
      </c>
      <c r="M3231" t="s">
        <v>9508</v>
      </c>
      <c r="N3231">
        <v>1.4330555549999999</v>
      </c>
      <c r="O3231">
        <v>0</v>
      </c>
      <c r="P3231">
        <v>1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0.50557549115040001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0.50557549115040001</v>
      </c>
    </row>
    <row r="3232" spans="1:31" x14ac:dyDescent="0.25">
      <c r="A3232">
        <v>2139010</v>
      </c>
      <c r="B3232">
        <v>1</v>
      </c>
      <c r="C3232" t="s">
        <v>81</v>
      </c>
      <c r="D3232" t="s">
        <v>123</v>
      </c>
      <c r="E3232" t="s">
        <v>196</v>
      </c>
      <c r="F3232" t="s">
        <v>3267</v>
      </c>
      <c r="G3232" t="s">
        <v>142</v>
      </c>
      <c r="H3232" t="s">
        <v>143</v>
      </c>
      <c r="I3232" t="s">
        <v>135</v>
      </c>
      <c r="J3232" t="s">
        <v>136</v>
      </c>
      <c r="K3232" t="s">
        <v>137</v>
      </c>
      <c r="L3232" t="s">
        <v>9509</v>
      </c>
      <c r="M3232" t="s">
        <v>9510</v>
      </c>
      <c r="N3232">
        <v>0.54583333300000003</v>
      </c>
      <c r="O3232">
        <v>4</v>
      </c>
      <c r="P3232">
        <v>550</v>
      </c>
      <c r="Q3232">
        <v>310</v>
      </c>
      <c r="R3232">
        <v>375</v>
      </c>
      <c r="S3232">
        <v>29</v>
      </c>
      <c r="T3232">
        <v>72</v>
      </c>
      <c r="U3232">
        <v>1</v>
      </c>
      <c r="V3232">
        <v>0</v>
      </c>
      <c r="W3232">
        <v>5.6572223256844998</v>
      </c>
      <c r="X3232">
        <v>52.794246696280467</v>
      </c>
      <c r="Y3232">
        <v>182.67280466246476</v>
      </c>
      <c r="Z3232">
        <v>64.518284636846772</v>
      </c>
      <c r="AA3232">
        <v>47.591984346220841</v>
      </c>
      <c r="AB3232">
        <v>23.690415059975741</v>
      </c>
      <c r="AC3232">
        <v>0</v>
      </c>
      <c r="AD3232">
        <v>0</v>
      </c>
      <c r="AE3232">
        <v>376.9249577274731</v>
      </c>
    </row>
    <row r="3233" spans="1:31" x14ac:dyDescent="0.25">
      <c r="A3233">
        <v>2139012</v>
      </c>
      <c r="B3233">
        <v>1</v>
      </c>
      <c r="C3233" t="s">
        <v>80</v>
      </c>
      <c r="D3233" t="s">
        <v>84</v>
      </c>
      <c r="E3233" t="s">
        <v>131</v>
      </c>
      <c r="F3233" t="s">
        <v>9511</v>
      </c>
      <c r="G3233" t="s">
        <v>152</v>
      </c>
      <c r="H3233" t="s">
        <v>134</v>
      </c>
      <c r="I3233" t="s">
        <v>135</v>
      </c>
      <c r="J3233" t="s">
        <v>136</v>
      </c>
      <c r="K3233" t="s">
        <v>137</v>
      </c>
      <c r="L3233" t="s">
        <v>9512</v>
      </c>
      <c r="M3233" t="s">
        <v>9513</v>
      </c>
      <c r="N3233">
        <v>4.7577777770000003</v>
      </c>
      <c r="O3233">
        <v>0</v>
      </c>
      <c r="P3233">
        <v>9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5.5173164397357493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5.5173164397357493</v>
      </c>
    </row>
    <row r="3234" spans="1:31" x14ac:dyDescent="0.25">
      <c r="A3234">
        <v>2139019</v>
      </c>
      <c r="B3234">
        <v>1</v>
      </c>
      <c r="C3234" t="s">
        <v>80</v>
      </c>
      <c r="D3234" t="s">
        <v>92</v>
      </c>
      <c r="E3234" t="s">
        <v>131</v>
      </c>
      <c r="F3234" t="s">
        <v>9514</v>
      </c>
      <c r="G3234" t="s">
        <v>133</v>
      </c>
      <c r="H3234" t="s">
        <v>134</v>
      </c>
      <c r="I3234" t="s">
        <v>135</v>
      </c>
      <c r="J3234" t="s">
        <v>136</v>
      </c>
      <c r="K3234" t="s">
        <v>137</v>
      </c>
      <c r="L3234" t="s">
        <v>9515</v>
      </c>
      <c r="M3234" t="s">
        <v>9516</v>
      </c>
      <c r="N3234">
        <v>0.97</v>
      </c>
      <c r="O3234">
        <v>0</v>
      </c>
      <c r="P3234">
        <v>2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0.58935593005870002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0.58935593005870002</v>
      </c>
    </row>
    <row r="3235" spans="1:31" x14ac:dyDescent="0.25">
      <c r="A3235">
        <v>2139021</v>
      </c>
      <c r="B3235">
        <v>1</v>
      </c>
      <c r="C3235" t="s">
        <v>81</v>
      </c>
      <c r="D3235" t="s">
        <v>118</v>
      </c>
      <c r="E3235" t="s">
        <v>131</v>
      </c>
      <c r="F3235" t="s">
        <v>9517</v>
      </c>
      <c r="G3235" t="s">
        <v>171</v>
      </c>
      <c r="H3235" t="s">
        <v>134</v>
      </c>
      <c r="I3235" t="s">
        <v>135</v>
      </c>
      <c r="J3235" t="s">
        <v>136</v>
      </c>
      <c r="K3235" t="s">
        <v>137</v>
      </c>
      <c r="L3235" t="s">
        <v>9518</v>
      </c>
      <c r="M3235" t="s">
        <v>9519</v>
      </c>
      <c r="N3235">
        <v>0.58750000000000002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1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6.8786965937250005E-2</v>
      </c>
      <c r="AC3235">
        <v>0</v>
      </c>
      <c r="AD3235">
        <v>0</v>
      </c>
      <c r="AE3235">
        <v>6.8786965937250005E-2</v>
      </c>
    </row>
    <row r="3236" spans="1:31" x14ac:dyDescent="0.25">
      <c r="A3236">
        <v>2139023</v>
      </c>
      <c r="B3236">
        <v>1</v>
      </c>
      <c r="C3236" t="s">
        <v>80</v>
      </c>
      <c r="D3236" t="s">
        <v>85</v>
      </c>
      <c r="E3236" t="s">
        <v>206</v>
      </c>
      <c r="F3236" t="s">
        <v>9520</v>
      </c>
      <c r="G3236" t="s">
        <v>183</v>
      </c>
      <c r="H3236" t="s">
        <v>134</v>
      </c>
      <c r="I3236" t="s">
        <v>135</v>
      </c>
      <c r="J3236" t="s">
        <v>136</v>
      </c>
      <c r="K3236" t="s">
        <v>137</v>
      </c>
      <c r="L3236" t="s">
        <v>9521</v>
      </c>
      <c r="M3236" t="s">
        <v>9522</v>
      </c>
      <c r="N3236">
        <v>5.4541666659999999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34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226.44085629656959</v>
      </c>
      <c r="AC3236">
        <v>0</v>
      </c>
      <c r="AD3236">
        <v>0</v>
      </c>
      <c r="AE3236">
        <v>226.44085629656959</v>
      </c>
    </row>
    <row r="3237" spans="1:31" x14ac:dyDescent="0.25">
      <c r="A3237">
        <v>2139027</v>
      </c>
      <c r="B3237">
        <v>1</v>
      </c>
      <c r="C3237" t="s">
        <v>80</v>
      </c>
      <c r="D3237" t="s">
        <v>106</v>
      </c>
      <c r="E3237" t="s">
        <v>131</v>
      </c>
      <c r="F3237" t="s">
        <v>9523</v>
      </c>
      <c r="G3237" t="s">
        <v>152</v>
      </c>
      <c r="H3237" t="s">
        <v>134</v>
      </c>
      <c r="I3237" t="s">
        <v>135</v>
      </c>
      <c r="J3237" t="s">
        <v>136</v>
      </c>
      <c r="K3237" t="s">
        <v>137</v>
      </c>
      <c r="L3237" t="s">
        <v>9524</v>
      </c>
      <c r="M3237" t="s">
        <v>9525</v>
      </c>
      <c r="N3237">
        <v>1.873611111</v>
      </c>
      <c r="O3237">
        <v>0</v>
      </c>
      <c r="P3237">
        <v>1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0.48290388192299999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0.48290388192299999</v>
      </c>
    </row>
    <row r="3238" spans="1:31" x14ac:dyDescent="0.25">
      <c r="A3238">
        <v>2139029</v>
      </c>
      <c r="B3238">
        <v>1</v>
      </c>
      <c r="C3238" t="s">
        <v>80</v>
      </c>
      <c r="D3238" t="s">
        <v>85</v>
      </c>
      <c r="E3238" t="s">
        <v>131</v>
      </c>
      <c r="F3238" t="s">
        <v>9526</v>
      </c>
      <c r="G3238" t="s">
        <v>133</v>
      </c>
      <c r="H3238" t="s">
        <v>134</v>
      </c>
      <c r="I3238" t="s">
        <v>135</v>
      </c>
      <c r="J3238" t="s">
        <v>136</v>
      </c>
      <c r="K3238" t="s">
        <v>137</v>
      </c>
      <c r="L3238" t="s">
        <v>9527</v>
      </c>
      <c r="M3238" t="s">
        <v>9528</v>
      </c>
      <c r="N3238">
        <v>1.311666666</v>
      </c>
      <c r="O3238">
        <v>0</v>
      </c>
      <c r="P3238">
        <v>8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2.3298693682268166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2.3298693682268166</v>
      </c>
    </row>
    <row r="3239" spans="1:31" x14ac:dyDescent="0.25">
      <c r="A3239">
        <v>2139034</v>
      </c>
      <c r="B3239">
        <v>1</v>
      </c>
      <c r="C3239" t="s">
        <v>80</v>
      </c>
      <c r="D3239" t="s">
        <v>93</v>
      </c>
      <c r="E3239" t="s">
        <v>174</v>
      </c>
      <c r="F3239" t="s">
        <v>9529</v>
      </c>
      <c r="G3239" t="s">
        <v>187</v>
      </c>
      <c r="H3239" t="s">
        <v>134</v>
      </c>
      <c r="I3239" t="s">
        <v>135</v>
      </c>
      <c r="J3239" t="s">
        <v>136</v>
      </c>
      <c r="K3239" t="s">
        <v>137</v>
      </c>
      <c r="L3239" t="s">
        <v>9530</v>
      </c>
      <c r="M3239" t="s">
        <v>9531</v>
      </c>
      <c r="N3239">
        <v>1.973055555</v>
      </c>
      <c r="O3239">
        <v>0</v>
      </c>
      <c r="P3239">
        <v>2</v>
      </c>
      <c r="Q3239">
        <v>0</v>
      </c>
      <c r="R3239">
        <v>5</v>
      </c>
      <c r="S3239">
        <v>0</v>
      </c>
      <c r="T3239">
        <v>1</v>
      </c>
      <c r="U3239">
        <v>0</v>
      </c>
      <c r="V3239">
        <v>0</v>
      </c>
      <c r="W3239">
        <v>0</v>
      </c>
      <c r="X3239">
        <v>1.6817181809531334</v>
      </c>
      <c r="Y3239">
        <v>0</v>
      </c>
      <c r="Z3239">
        <v>11.7372545389176</v>
      </c>
      <c r="AA3239">
        <v>0</v>
      </c>
      <c r="AB3239">
        <v>0.52807870328631656</v>
      </c>
      <c r="AC3239">
        <v>0</v>
      </c>
      <c r="AD3239">
        <v>0</v>
      </c>
      <c r="AE3239">
        <v>13.947051423157051</v>
      </c>
    </row>
    <row r="3240" spans="1:31" x14ac:dyDescent="0.25">
      <c r="A3240">
        <v>2139037</v>
      </c>
      <c r="B3240">
        <v>1</v>
      </c>
      <c r="C3240" t="s">
        <v>80</v>
      </c>
      <c r="D3240" t="s">
        <v>94</v>
      </c>
      <c r="E3240" t="s">
        <v>131</v>
      </c>
      <c r="F3240" t="s">
        <v>9532</v>
      </c>
      <c r="G3240" t="s">
        <v>152</v>
      </c>
      <c r="H3240" t="s">
        <v>134</v>
      </c>
      <c r="I3240" t="s">
        <v>135</v>
      </c>
      <c r="J3240" t="s">
        <v>136</v>
      </c>
      <c r="K3240" t="s">
        <v>137</v>
      </c>
      <c r="L3240" t="s">
        <v>9533</v>
      </c>
      <c r="M3240" t="s">
        <v>9534</v>
      </c>
      <c r="N3240">
        <v>1.909166666</v>
      </c>
      <c r="O3240">
        <v>0</v>
      </c>
      <c r="P3240">
        <v>1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0.16275527009300003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0.16275527009300003</v>
      </c>
    </row>
    <row r="3241" spans="1:31" x14ac:dyDescent="0.25">
      <c r="A3241">
        <v>2139038</v>
      </c>
      <c r="B3241">
        <v>1</v>
      </c>
      <c r="C3241" t="s">
        <v>80</v>
      </c>
      <c r="D3241" t="s">
        <v>93</v>
      </c>
      <c r="E3241" t="s">
        <v>131</v>
      </c>
      <c r="F3241" t="s">
        <v>9535</v>
      </c>
      <c r="G3241" t="s">
        <v>133</v>
      </c>
      <c r="H3241" t="s">
        <v>134</v>
      </c>
      <c r="I3241" t="s">
        <v>135</v>
      </c>
      <c r="J3241" t="s">
        <v>136</v>
      </c>
      <c r="K3241" t="s">
        <v>137</v>
      </c>
      <c r="L3241" t="s">
        <v>9536</v>
      </c>
      <c r="M3241" t="s">
        <v>9537</v>
      </c>
      <c r="N3241">
        <v>4.8630555549999999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1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0.1400295944262</v>
      </c>
      <c r="AC3241">
        <v>0</v>
      </c>
      <c r="AD3241">
        <v>0</v>
      </c>
      <c r="AE3241">
        <v>0.1400295944262</v>
      </c>
    </row>
    <row r="3242" spans="1:31" x14ac:dyDescent="0.25">
      <c r="A3242">
        <v>2139039</v>
      </c>
      <c r="B3242">
        <v>1</v>
      </c>
      <c r="C3242" t="s">
        <v>81</v>
      </c>
      <c r="D3242" t="s">
        <v>123</v>
      </c>
      <c r="E3242" t="s">
        <v>196</v>
      </c>
      <c r="F3242" t="s">
        <v>3267</v>
      </c>
      <c r="G3242" t="s">
        <v>142</v>
      </c>
      <c r="H3242" t="s">
        <v>143</v>
      </c>
      <c r="I3242" t="s">
        <v>135</v>
      </c>
      <c r="J3242" t="s">
        <v>136</v>
      </c>
      <c r="K3242" t="s">
        <v>137</v>
      </c>
      <c r="L3242" t="s">
        <v>9538</v>
      </c>
      <c r="M3242" t="s">
        <v>9539</v>
      </c>
      <c r="N3242">
        <v>2.161944444</v>
      </c>
      <c r="O3242">
        <v>4</v>
      </c>
      <c r="P3242">
        <v>550</v>
      </c>
      <c r="Q3242">
        <v>310</v>
      </c>
      <c r="R3242">
        <v>375</v>
      </c>
      <c r="S3242">
        <v>29</v>
      </c>
      <c r="T3242">
        <v>72</v>
      </c>
      <c r="U3242">
        <v>1</v>
      </c>
      <c r="V3242">
        <v>0</v>
      </c>
      <c r="W3242">
        <v>21.835088349389569</v>
      </c>
      <c r="X3242">
        <v>203.76908851785208</v>
      </c>
      <c r="Y3242">
        <v>712.83031197170681</v>
      </c>
      <c r="Z3242">
        <v>265.50737335961725</v>
      </c>
      <c r="AA3242">
        <v>182.49348337350648</v>
      </c>
      <c r="AB3242">
        <v>91.084205957853413</v>
      </c>
      <c r="AC3242">
        <v>0</v>
      </c>
      <c r="AD3242">
        <v>0</v>
      </c>
      <c r="AE3242">
        <v>1477.5195515299256</v>
      </c>
    </row>
    <row r="3243" spans="1:31" x14ac:dyDescent="0.25">
      <c r="A3243">
        <v>2139043</v>
      </c>
      <c r="B3243">
        <v>1</v>
      </c>
      <c r="C3243" t="s">
        <v>80</v>
      </c>
      <c r="D3243" t="s">
        <v>105</v>
      </c>
      <c r="E3243" t="s">
        <v>206</v>
      </c>
      <c r="F3243" t="s">
        <v>9540</v>
      </c>
      <c r="G3243" t="s">
        <v>183</v>
      </c>
      <c r="H3243" t="s">
        <v>134</v>
      </c>
      <c r="I3243" t="s">
        <v>135</v>
      </c>
      <c r="J3243" t="s">
        <v>136</v>
      </c>
      <c r="K3243" t="s">
        <v>137</v>
      </c>
      <c r="L3243" t="s">
        <v>9541</v>
      </c>
      <c r="M3243" t="s">
        <v>9542</v>
      </c>
      <c r="N3243">
        <v>9.8897222219999996</v>
      </c>
      <c r="O3243">
        <v>0</v>
      </c>
      <c r="P3243">
        <v>120</v>
      </c>
      <c r="Q3243">
        <v>0</v>
      </c>
      <c r="R3243">
        <v>0</v>
      </c>
      <c r="S3243">
        <v>0</v>
      </c>
      <c r="T3243">
        <v>14</v>
      </c>
      <c r="U3243">
        <v>0</v>
      </c>
      <c r="V3243">
        <v>0</v>
      </c>
      <c r="W3243">
        <v>0</v>
      </c>
      <c r="X3243">
        <v>276.65300619239008</v>
      </c>
      <c r="Y3243">
        <v>0</v>
      </c>
      <c r="Z3243">
        <v>0</v>
      </c>
      <c r="AA3243">
        <v>0</v>
      </c>
      <c r="AB3243">
        <v>185.70197473981108</v>
      </c>
      <c r="AC3243">
        <v>0</v>
      </c>
      <c r="AD3243">
        <v>0</v>
      </c>
      <c r="AE3243">
        <v>462.35498093220116</v>
      </c>
    </row>
    <row r="3244" spans="1:31" x14ac:dyDescent="0.25">
      <c r="A3244">
        <v>2139044</v>
      </c>
      <c r="B3244">
        <v>1</v>
      </c>
      <c r="C3244" t="s">
        <v>80</v>
      </c>
      <c r="D3244" t="s">
        <v>85</v>
      </c>
      <c r="E3244" t="s">
        <v>174</v>
      </c>
      <c r="F3244" t="s">
        <v>9543</v>
      </c>
      <c r="G3244" t="s">
        <v>300</v>
      </c>
      <c r="H3244" t="s">
        <v>134</v>
      </c>
      <c r="I3244" t="s">
        <v>135</v>
      </c>
      <c r="J3244" t="s">
        <v>3</v>
      </c>
      <c r="K3244" t="s">
        <v>137</v>
      </c>
      <c r="L3244" t="s">
        <v>9544</v>
      </c>
      <c r="M3244" t="s">
        <v>9545</v>
      </c>
      <c r="N3244">
        <v>0.85388888799999996</v>
      </c>
      <c r="O3244">
        <v>0</v>
      </c>
      <c r="P3244">
        <v>180</v>
      </c>
      <c r="Q3244">
        <v>0</v>
      </c>
      <c r="R3244">
        <v>1</v>
      </c>
      <c r="S3244">
        <v>0</v>
      </c>
      <c r="T3244">
        <v>17</v>
      </c>
      <c r="U3244">
        <v>0</v>
      </c>
      <c r="V3244">
        <v>0</v>
      </c>
      <c r="W3244">
        <v>0</v>
      </c>
      <c r="X3244">
        <v>30.302391966345052</v>
      </c>
      <c r="Y3244">
        <v>0</v>
      </c>
      <c r="Z3244">
        <v>0</v>
      </c>
      <c r="AA3244">
        <v>0</v>
      </c>
      <c r="AB3244">
        <v>31.682703882141148</v>
      </c>
      <c r="AC3244">
        <v>0</v>
      </c>
      <c r="AD3244">
        <v>0</v>
      </c>
      <c r="AE3244">
        <v>61.985095848486196</v>
      </c>
    </row>
    <row r="3245" spans="1:31" x14ac:dyDescent="0.25">
      <c r="A3245">
        <v>2139045</v>
      </c>
      <c r="B3245">
        <v>1</v>
      </c>
      <c r="C3245" t="s">
        <v>80</v>
      </c>
      <c r="D3245" t="s">
        <v>100</v>
      </c>
      <c r="E3245" t="s">
        <v>206</v>
      </c>
      <c r="F3245" t="s">
        <v>9546</v>
      </c>
      <c r="G3245" t="s">
        <v>246</v>
      </c>
      <c r="H3245" t="s">
        <v>134</v>
      </c>
      <c r="I3245" t="s">
        <v>135</v>
      </c>
      <c r="J3245" t="s">
        <v>136</v>
      </c>
      <c r="K3245" t="s">
        <v>137</v>
      </c>
      <c r="L3245" t="s">
        <v>9547</v>
      </c>
      <c r="M3245" t="s">
        <v>9548</v>
      </c>
      <c r="N3245">
        <v>2.039722222</v>
      </c>
      <c r="O3245">
        <v>0</v>
      </c>
      <c r="P3245">
        <v>62</v>
      </c>
      <c r="Q3245">
        <v>0</v>
      </c>
      <c r="R3245">
        <v>0</v>
      </c>
      <c r="S3245">
        <v>0</v>
      </c>
      <c r="T3245">
        <v>20</v>
      </c>
      <c r="U3245">
        <v>0</v>
      </c>
      <c r="V3245">
        <v>0</v>
      </c>
      <c r="W3245">
        <v>0</v>
      </c>
      <c r="X3245">
        <v>26.237728797152766</v>
      </c>
      <c r="Y3245">
        <v>0</v>
      </c>
      <c r="Z3245">
        <v>0</v>
      </c>
      <c r="AA3245">
        <v>0</v>
      </c>
      <c r="AB3245">
        <v>72.525066649940001</v>
      </c>
      <c r="AC3245">
        <v>0</v>
      </c>
      <c r="AD3245">
        <v>0</v>
      </c>
      <c r="AE3245">
        <v>98.76279544709277</v>
      </c>
    </row>
    <row r="3246" spans="1:31" x14ac:dyDescent="0.25">
      <c r="A3246">
        <v>2139046</v>
      </c>
      <c r="B3246">
        <v>1</v>
      </c>
      <c r="C3246" t="s">
        <v>80</v>
      </c>
      <c r="D3246" t="s">
        <v>96</v>
      </c>
      <c r="E3246" t="s">
        <v>131</v>
      </c>
      <c r="F3246" t="s">
        <v>9549</v>
      </c>
      <c r="G3246" t="s">
        <v>231</v>
      </c>
      <c r="H3246" t="s">
        <v>134</v>
      </c>
      <c r="I3246" t="s">
        <v>135</v>
      </c>
      <c r="J3246" t="s">
        <v>136</v>
      </c>
      <c r="K3246" t="s">
        <v>137</v>
      </c>
      <c r="L3246" t="s">
        <v>9550</v>
      </c>
      <c r="M3246" t="s">
        <v>9551</v>
      </c>
      <c r="N3246">
        <v>3.3291666659999999</v>
      </c>
      <c r="O3246">
        <v>0</v>
      </c>
      <c r="P3246">
        <v>2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0.26349129190266668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0.26349129190266668</v>
      </c>
    </row>
    <row r="3247" spans="1:31" x14ac:dyDescent="0.25">
      <c r="A3247">
        <v>2139047</v>
      </c>
      <c r="B3247">
        <v>1</v>
      </c>
      <c r="C3247" t="s">
        <v>80</v>
      </c>
      <c r="D3247" t="s">
        <v>93</v>
      </c>
      <c r="E3247" t="s">
        <v>140</v>
      </c>
      <c r="F3247" t="s">
        <v>9552</v>
      </c>
      <c r="G3247" t="s">
        <v>142</v>
      </c>
      <c r="H3247" t="s">
        <v>143</v>
      </c>
      <c r="I3247" t="s">
        <v>135</v>
      </c>
      <c r="J3247" t="s">
        <v>136</v>
      </c>
      <c r="K3247" t="s">
        <v>137</v>
      </c>
      <c r="L3247" t="s">
        <v>9553</v>
      </c>
      <c r="M3247" t="s">
        <v>9554</v>
      </c>
      <c r="N3247">
        <v>0.829166666</v>
      </c>
      <c r="O3247">
        <v>0</v>
      </c>
      <c r="P3247">
        <v>147</v>
      </c>
      <c r="Q3247">
        <v>5</v>
      </c>
      <c r="R3247">
        <v>70</v>
      </c>
      <c r="S3247">
        <v>6</v>
      </c>
      <c r="T3247">
        <v>38</v>
      </c>
      <c r="U3247">
        <v>0</v>
      </c>
      <c r="V3247">
        <v>0</v>
      </c>
      <c r="W3247">
        <v>0</v>
      </c>
      <c r="X3247">
        <v>20.367724195806758</v>
      </c>
      <c r="Y3247">
        <v>1.2784970945513334</v>
      </c>
      <c r="Z3247">
        <v>106.27771589847168</v>
      </c>
      <c r="AA3247">
        <v>20.182992594295168</v>
      </c>
      <c r="AB3247">
        <v>27.576349902607166</v>
      </c>
      <c r="AC3247">
        <v>0</v>
      </c>
      <c r="AD3247">
        <v>0</v>
      </c>
      <c r="AE3247">
        <v>175.68327968573212</v>
      </c>
    </row>
    <row r="3248" spans="1:31" x14ac:dyDescent="0.25">
      <c r="A3248">
        <v>2139048</v>
      </c>
      <c r="B3248">
        <v>1</v>
      </c>
      <c r="C3248" t="s">
        <v>80</v>
      </c>
      <c r="D3248" t="s">
        <v>97</v>
      </c>
      <c r="E3248" t="s">
        <v>131</v>
      </c>
      <c r="F3248" t="s">
        <v>9555</v>
      </c>
      <c r="G3248" t="s">
        <v>152</v>
      </c>
      <c r="H3248" t="s">
        <v>134</v>
      </c>
      <c r="I3248" t="s">
        <v>135</v>
      </c>
      <c r="J3248" t="s">
        <v>136</v>
      </c>
      <c r="K3248" t="s">
        <v>137</v>
      </c>
      <c r="L3248" t="s">
        <v>9556</v>
      </c>
      <c r="M3248" t="s">
        <v>9557</v>
      </c>
      <c r="N3248">
        <v>1.643611111</v>
      </c>
      <c r="O3248">
        <v>0</v>
      </c>
      <c r="P3248">
        <v>1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1.5203548372862503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1.5203548372862503</v>
      </c>
    </row>
    <row r="3249" spans="1:31" x14ac:dyDescent="0.25">
      <c r="A3249">
        <v>2139049</v>
      </c>
      <c r="B3249">
        <v>1</v>
      </c>
      <c r="C3249" t="s">
        <v>80</v>
      </c>
      <c r="D3249" t="s">
        <v>93</v>
      </c>
      <c r="E3249" t="s">
        <v>174</v>
      </c>
      <c r="F3249" t="s">
        <v>7646</v>
      </c>
      <c r="G3249" t="s">
        <v>187</v>
      </c>
      <c r="H3249" t="s">
        <v>134</v>
      </c>
      <c r="I3249" t="s">
        <v>135</v>
      </c>
      <c r="J3249" t="s">
        <v>136</v>
      </c>
      <c r="K3249" t="s">
        <v>137</v>
      </c>
      <c r="L3249" t="s">
        <v>9558</v>
      </c>
      <c r="M3249" t="s">
        <v>9559</v>
      </c>
      <c r="N3249">
        <v>5.8174999999999999</v>
      </c>
      <c r="O3249">
        <v>0</v>
      </c>
      <c r="P3249">
        <v>0</v>
      </c>
      <c r="Q3249">
        <v>0</v>
      </c>
      <c r="R3249">
        <v>6</v>
      </c>
      <c r="S3249">
        <v>0</v>
      </c>
      <c r="T3249">
        <v>1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0.31880586233632502</v>
      </c>
      <c r="AA3249">
        <v>0</v>
      </c>
      <c r="AB3249">
        <v>4.3697620880249997E-3</v>
      </c>
      <c r="AC3249">
        <v>0</v>
      </c>
      <c r="AD3249">
        <v>0</v>
      </c>
      <c r="AE3249">
        <v>0.32317562442434999</v>
      </c>
    </row>
    <row r="3250" spans="1:31" x14ac:dyDescent="0.25">
      <c r="A3250">
        <v>2139053</v>
      </c>
      <c r="B3250">
        <v>1</v>
      </c>
      <c r="C3250" t="s">
        <v>80</v>
      </c>
      <c r="D3250" t="s">
        <v>90</v>
      </c>
      <c r="E3250" t="s">
        <v>161</v>
      </c>
      <c r="F3250" t="s">
        <v>9560</v>
      </c>
      <c r="G3250" t="s">
        <v>163</v>
      </c>
      <c r="H3250" t="s">
        <v>134</v>
      </c>
      <c r="I3250" t="s">
        <v>135</v>
      </c>
      <c r="J3250" t="s">
        <v>136</v>
      </c>
      <c r="K3250" t="s">
        <v>137</v>
      </c>
      <c r="L3250" t="s">
        <v>9561</v>
      </c>
      <c r="M3250" t="s">
        <v>9562</v>
      </c>
      <c r="N3250">
        <v>1.106666666</v>
      </c>
      <c r="O3250">
        <v>0</v>
      </c>
      <c r="P3250">
        <v>423</v>
      </c>
      <c r="Q3250">
        <v>0</v>
      </c>
      <c r="R3250">
        <v>0</v>
      </c>
      <c r="S3250">
        <v>0</v>
      </c>
      <c r="T3250">
        <v>17</v>
      </c>
      <c r="U3250">
        <v>0</v>
      </c>
      <c r="V3250">
        <v>0</v>
      </c>
      <c r="W3250">
        <v>0</v>
      </c>
      <c r="X3250">
        <v>99.571457593394996</v>
      </c>
      <c r="Y3250">
        <v>0</v>
      </c>
      <c r="Z3250">
        <v>0</v>
      </c>
      <c r="AA3250">
        <v>0</v>
      </c>
      <c r="AB3250">
        <v>22.901053271505901</v>
      </c>
      <c r="AC3250">
        <v>0</v>
      </c>
      <c r="AD3250">
        <v>0</v>
      </c>
      <c r="AE3250">
        <v>122.4725108649009</v>
      </c>
    </row>
    <row r="3251" spans="1:31" x14ac:dyDescent="0.25">
      <c r="A3251">
        <v>2139054</v>
      </c>
      <c r="B3251">
        <v>1</v>
      </c>
      <c r="C3251" t="s">
        <v>80</v>
      </c>
      <c r="D3251" t="s">
        <v>108</v>
      </c>
      <c r="E3251" t="s">
        <v>174</v>
      </c>
      <c r="F3251" t="s">
        <v>9563</v>
      </c>
      <c r="G3251" t="s">
        <v>163</v>
      </c>
      <c r="H3251" t="s">
        <v>134</v>
      </c>
      <c r="I3251" t="s">
        <v>135</v>
      </c>
      <c r="J3251" t="s">
        <v>136</v>
      </c>
      <c r="K3251" t="s">
        <v>137</v>
      </c>
      <c r="L3251" t="s">
        <v>9564</v>
      </c>
      <c r="M3251" t="s">
        <v>9565</v>
      </c>
      <c r="N3251">
        <v>1.2424999999999999</v>
      </c>
      <c r="O3251">
        <v>0</v>
      </c>
      <c r="P3251">
        <v>5</v>
      </c>
      <c r="Q3251">
        <v>0</v>
      </c>
      <c r="R3251">
        <v>3</v>
      </c>
      <c r="S3251">
        <v>0</v>
      </c>
      <c r="T3251">
        <v>1</v>
      </c>
      <c r="U3251">
        <v>0</v>
      </c>
      <c r="V3251">
        <v>0</v>
      </c>
      <c r="W3251">
        <v>0</v>
      </c>
      <c r="X3251">
        <v>1.8639923377827006</v>
      </c>
      <c r="Y3251">
        <v>0</v>
      </c>
      <c r="Z3251">
        <v>1.5313367111976499</v>
      </c>
      <c r="AA3251">
        <v>0</v>
      </c>
      <c r="AB3251">
        <v>0.32041883340990002</v>
      </c>
      <c r="AC3251">
        <v>0</v>
      </c>
      <c r="AD3251">
        <v>0</v>
      </c>
      <c r="AE3251">
        <v>3.7157478823902506</v>
      </c>
    </row>
    <row r="3252" spans="1:31" x14ac:dyDescent="0.25">
      <c r="A3252">
        <v>2139055</v>
      </c>
      <c r="B3252">
        <v>1</v>
      </c>
      <c r="C3252" t="s">
        <v>80</v>
      </c>
      <c r="D3252" t="s">
        <v>98</v>
      </c>
      <c r="E3252" t="s">
        <v>196</v>
      </c>
      <c r="F3252" t="s">
        <v>8358</v>
      </c>
      <c r="G3252" t="s">
        <v>142</v>
      </c>
      <c r="H3252" t="s">
        <v>143</v>
      </c>
      <c r="I3252" t="s">
        <v>135</v>
      </c>
      <c r="J3252" t="s">
        <v>136</v>
      </c>
      <c r="K3252" t="s">
        <v>137</v>
      </c>
      <c r="L3252" t="s">
        <v>9566</v>
      </c>
      <c r="M3252" t="s">
        <v>9567</v>
      </c>
      <c r="N3252">
        <v>1.3883333330000001</v>
      </c>
      <c r="O3252">
        <v>0</v>
      </c>
      <c r="P3252">
        <v>20</v>
      </c>
      <c r="Q3252">
        <v>12</v>
      </c>
      <c r="R3252">
        <v>116</v>
      </c>
      <c r="S3252">
        <v>2</v>
      </c>
      <c r="T3252">
        <v>29</v>
      </c>
      <c r="U3252">
        <v>2</v>
      </c>
      <c r="V3252">
        <v>0</v>
      </c>
      <c r="W3252">
        <v>0</v>
      </c>
      <c r="X3252">
        <v>10.903611307868804</v>
      </c>
      <c r="Y3252">
        <v>33.557233579961974</v>
      </c>
      <c r="Z3252">
        <v>103.36360589951315</v>
      </c>
      <c r="AA3252">
        <v>19.520825870903174</v>
      </c>
      <c r="AB3252">
        <v>31.078240598194231</v>
      </c>
      <c r="AC3252">
        <v>62.447779385722669</v>
      </c>
      <c r="AD3252">
        <v>0</v>
      </c>
      <c r="AE3252">
        <v>260.871296642164</v>
      </c>
    </row>
    <row r="3253" spans="1:31" x14ac:dyDescent="0.25">
      <c r="A3253">
        <v>2139059</v>
      </c>
      <c r="B3253">
        <v>1</v>
      </c>
      <c r="C3253" t="s">
        <v>80</v>
      </c>
      <c r="D3253" t="s">
        <v>82</v>
      </c>
      <c r="E3253" t="s">
        <v>131</v>
      </c>
      <c r="F3253" t="s">
        <v>9568</v>
      </c>
      <c r="G3253" t="s">
        <v>187</v>
      </c>
      <c r="H3253" t="s">
        <v>134</v>
      </c>
      <c r="I3253" t="s">
        <v>135</v>
      </c>
      <c r="J3253" t="s">
        <v>136</v>
      </c>
      <c r="K3253" t="s">
        <v>137</v>
      </c>
      <c r="L3253" t="s">
        <v>9569</v>
      </c>
      <c r="M3253" t="s">
        <v>9570</v>
      </c>
      <c r="N3253">
        <v>7.2241666660000003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1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6.5810405825112008</v>
      </c>
      <c r="AC3253">
        <v>0</v>
      </c>
      <c r="AD3253">
        <v>0</v>
      </c>
      <c r="AE3253">
        <v>6.5810405825112008</v>
      </c>
    </row>
    <row r="3254" spans="1:31" x14ac:dyDescent="0.25">
      <c r="A3254">
        <v>2139060</v>
      </c>
      <c r="B3254">
        <v>1</v>
      </c>
      <c r="C3254" t="s">
        <v>80</v>
      </c>
      <c r="D3254" t="s">
        <v>99</v>
      </c>
      <c r="E3254" t="s">
        <v>131</v>
      </c>
      <c r="F3254" t="s">
        <v>9571</v>
      </c>
      <c r="G3254" t="s">
        <v>152</v>
      </c>
      <c r="H3254" t="s">
        <v>134</v>
      </c>
      <c r="I3254" t="s">
        <v>135</v>
      </c>
      <c r="J3254" t="s">
        <v>136</v>
      </c>
      <c r="K3254" t="s">
        <v>137</v>
      </c>
      <c r="L3254" t="s">
        <v>9572</v>
      </c>
      <c r="M3254" t="s">
        <v>9573</v>
      </c>
      <c r="N3254">
        <v>2.596666666</v>
      </c>
      <c r="O3254">
        <v>0</v>
      </c>
      <c r="P3254">
        <v>1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0.13920559576200001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0.13920559576200001</v>
      </c>
    </row>
    <row r="3255" spans="1:31" x14ac:dyDescent="0.25">
      <c r="A3255">
        <v>2139061</v>
      </c>
      <c r="B3255">
        <v>1</v>
      </c>
      <c r="C3255" t="s">
        <v>81</v>
      </c>
      <c r="D3255" t="s">
        <v>112</v>
      </c>
      <c r="E3255" t="s">
        <v>131</v>
      </c>
      <c r="F3255" t="s">
        <v>9574</v>
      </c>
      <c r="G3255" t="s">
        <v>152</v>
      </c>
      <c r="H3255" t="s">
        <v>134</v>
      </c>
      <c r="I3255" t="s">
        <v>135</v>
      </c>
      <c r="J3255" t="s">
        <v>136</v>
      </c>
      <c r="K3255" t="s">
        <v>137</v>
      </c>
      <c r="L3255" t="s">
        <v>9575</v>
      </c>
      <c r="M3255" t="s">
        <v>9576</v>
      </c>
      <c r="N3255">
        <v>4.4341666660000003</v>
      </c>
      <c r="O3255">
        <v>0</v>
      </c>
      <c r="P3255">
        <v>0</v>
      </c>
      <c r="Q3255">
        <v>0</v>
      </c>
      <c r="R3255">
        <v>6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24.213175848547817</v>
      </c>
      <c r="AA3255">
        <v>0</v>
      </c>
      <c r="AB3255">
        <v>0</v>
      </c>
      <c r="AC3255">
        <v>0</v>
      </c>
      <c r="AD3255">
        <v>0</v>
      </c>
      <c r="AE3255">
        <v>24.213175848547817</v>
      </c>
    </row>
    <row r="3256" spans="1:31" x14ac:dyDescent="0.25">
      <c r="A3256">
        <v>2139062</v>
      </c>
      <c r="B3256">
        <v>1</v>
      </c>
      <c r="C3256" t="s">
        <v>80</v>
      </c>
      <c r="D3256" t="s">
        <v>83</v>
      </c>
      <c r="E3256" t="s">
        <v>131</v>
      </c>
      <c r="F3256" t="s">
        <v>9577</v>
      </c>
      <c r="G3256" t="s">
        <v>133</v>
      </c>
      <c r="H3256" t="s">
        <v>134</v>
      </c>
      <c r="I3256" t="s">
        <v>135</v>
      </c>
      <c r="J3256" t="s">
        <v>136</v>
      </c>
      <c r="K3256" t="s">
        <v>137</v>
      </c>
      <c r="L3256" t="s">
        <v>9578</v>
      </c>
      <c r="M3256" t="s">
        <v>9579</v>
      </c>
      <c r="N3256">
        <v>1.74</v>
      </c>
      <c r="O3256">
        <v>0</v>
      </c>
      <c r="P3256">
        <v>39</v>
      </c>
      <c r="Q3256">
        <v>0</v>
      </c>
      <c r="R3256">
        <v>0</v>
      </c>
      <c r="S3256">
        <v>0</v>
      </c>
      <c r="T3256">
        <v>1</v>
      </c>
      <c r="U3256">
        <v>0</v>
      </c>
      <c r="V3256">
        <v>0</v>
      </c>
      <c r="W3256">
        <v>0</v>
      </c>
      <c r="X3256">
        <v>14.65469387804616</v>
      </c>
      <c r="Y3256">
        <v>0</v>
      </c>
      <c r="Z3256">
        <v>0</v>
      </c>
      <c r="AA3256">
        <v>0</v>
      </c>
      <c r="AB3256">
        <v>2.5628054190890666</v>
      </c>
      <c r="AC3256">
        <v>0</v>
      </c>
      <c r="AD3256">
        <v>0</v>
      </c>
      <c r="AE3256">
        <v>17.217499297135227</v>
      </c>
    </row>
    <row r="3257" spans="1:31" x14ac:dyDescent="0.25">
      <c r="A3257">
        <v>2139063</v>
      </c>
      <c r="B3257">
        <v>1</v>
      </c>
      <c r="C3257" t="s">
        <v>80</v>
      </c>
      <c r="D3257" t="s">
        <v>105</v>
      </c>
      <c r="E3257" t="s">
        <v>131</v>
      </c>
      <c r="F3257" t="s">
        <v>9580</v>
      </c>
      <c r="G3257" t="s">
        <v>152</v>
      </c>
      <c r="H3257" t="s">
        <v>134</v>
      </c>
      <c r="I3257" t="s">
        <v>135</v>
      </c>
      <c r="J3257" t="s">
        <v>136</v>
      </c>
      <c r="K3257" t="s">
        <v>137</v>
      </c>
      <c r="L3257" t="s">
        <v>9581</v>
      </c>
      <c r="M3257" t="s">
        <v>9582</v>
      </c>
      <c r="N3257">
        <v>3.125555555</v>
      </c>
      <c r="O3257">
        <v>0</v>
      </c>
      <c r="P3257">
        <v>1</v>
      </c>
      <c r="Q3257">
        <v>0</v>
      </c>
      <c r="R3257">
        <v>1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0.65652243330916671</v>
      </c>
      <c r="Y3257">
        <v>0</v>
      </c>
      <c r="Z3257">
        <v>0.19630834139995001</v>
      </c>
      <c r="AA3257">
        <v>0</v>
      </c>
      <c r="AB3257">
        <v>0</v>
      </c>
      <c r="AC3257">
        <v>0</v>
      </c>
      <c r="AD3257">
        <v>0</v>
      </c>
      <c r="AE3257">
        <v>0.85283077470911672</v>
      </c>
    </row>
    <row r="3258" spans="1:31" x14ac:dyDescent="0.25">
      <c r="A3258">
        <v>2139064</v>
      </c>
      <c r="B3258">
        <v>1</v>
      </c>
      <c r="C3258" t="s">
        <v>80</v>
      </c>
      <c r="D3258" t="s">
        <v>93</v>
      </c>
      <c r="E3258" t="s">
        <v>174</v>
      </c>
      <c r="F3258" t="s">
        <v>9583</v>
      </c>
      <c r="G3258" t="s">
        <v>171</v>
      </c>
      <c r="H3258" t="s">
        <v>134</v>
      </c>
      <c r="I3258" t="s">
        <v>135</v>
      </c>
      <c r="J3258" t="s">
        <v>136</v>
      </c>
      <c r="K3258" t="s">
        <v>137</v>
      </c>
      <c r="L3258" t="s">
        <v>9584</v>
      </c>
      <c r="M3258" t="s">
        <v>9585</v>
      </c>
      <c r="N3258">
        <v>1.5249999999999999</v>
      </c>
      <c r="O3258">
        <v>0</v>
      </c>
      <c r="P3258">
        <v>200</v>
      </c>
      <c r="Q3258">
        <v>0</v>
      </c>
      <c r="R3258">
        <v>0</v>
      </c>
      <c r="S3258">
        <v>0</v>
      </c>
      <c r="T3258">
        <v>4</v>
      </c>
      <c r="U3258">
        <v>0</v>
      </c>
      <c r="V3258">
        <v>0</v>
      </c>
      <c r="W3258">
        <v>0</v>
      </c>
      <c r="X3258">
        <v>54.425210813225767</v>
      </c>
      <c r="Y3258">
        <v>0</v>
      </c>
      <c r="Z3258">
        <v>0</v>
      </c>
      <c r="AA3258">
        <v>0</v>
      </c>
      <c r="AB3258">
        <v>1.4615472833808751</v>
      </c>
      <c r="AC3258">
        <v>0</v>
      </c>
      <c r="AD3258">
        <v>0</v>
      </c>
      <c r="AE3258">
        <v>55.886758096606641</v>
      </c>
    </row>
    <row r="3259" spans="1:31" x14ac:dyDescent="0.25">
      <c r="A3259">
        <v>2139065</v>
      </c>
      <c r="B3259">
        <v>1</v>
      </c>
      <c r="C3259" t="s">
        <v>81</v>
      </c>
      <c r="D3259" t="s">
        <v>113</v>
      </c>
      <c r="E3259" t="s">
        <v>140</v>
      </c>
      <c r="F3259" t="s">
        <v>9586</v>
      </c>
      <c r="G3259" t="s">
        <v>142</v>
      </c>
      <c r="H3259" t="s">
        <v>143</v>
      </c>
      <c r="I3259" t="s">
        <v>135</v>
      </c>
      <c r="J3259" t="s">
        <v>136</v>
      </c>
      <c r="K3259" t="s">
        <v>137</v>
      </c>
      <c r="L3259" t="s">
        <v>9587</v>
      </c>
      <c r="M3259" t="s">
        <v>9588</v>
      </c>
      <c r="N3259">
        <v>0.36361111099999999</v>
      </c>
      <c r="O3259">
        <v>2</v>
      </c>
      <c r="P3259">
        <v>2599</v>
      </c>
      <c r="Q3259">
        <v>42</v>
      </c>
      <c r="R3259">
        <v>740</v>
      </c>
      <c r="S3259">
        <v>9</v>
      </c>
      <c r="T3259">
        <v>158</v>
      </c>
      <c r="U3259">
        <v>0</v>
      </c>
      <c r="V3259">
        <v>2</v>
      </c>
      <c r="W3259">
        <v>0.30261487237520002</v>
      </c>
      <c r="X3259">
        <v>146.1191522992201</v>
      </c>
      <c r="Y3259">
        <v>8.0718131004943068</v>
      </c>
      <c r="Z3259">
        <v>61.341531139352092</v>
      </c>
      <c r="AA3259">
        <v>43.669662454531576</v>
      </c>
      <c r="AB3259">
        <v>38.107105315245654</v>
      </c>
      <c r="AC3259">
        <v>0</v>
      </c>
      <c r="AD3259">
        <v>1.2169778546887502</v>
      </c>
      <c r="AE3259">
        <v>298.82885703590767</v>
      </c>
    </row>
    <row r="3260" spans="1:31" x14ac:dyDescent="0.25">
      <c r="A3260">
        <v>2139068</v>
      </c>
      <c r="B3260">
        <v>1</v>
      </c>
      <c r="C3260" t="s">
        <v>80</v>
      </c>
      <c r="D3260" t="s">
        <v>82</v>
      </c>
      <c r="E3260" t="s">
        <v>131</v>
      </c>
      <c r="F3260" t="s">
        <v>9589</v>
      </c>
      <c r="G3260" t="s">
        <v>231</v>
      </c>
      <c r="H3260" t="s">
        <v>134</v>
      </c>
      <c r="I3260" t="s">
        <v>135</v>
      </c>
      <c r="J3260" t="s">
        <v>136</v>
      </c>
      <c r="K3260" t="s">
        <v>137</v>
      </c>
      <c r="L3260" t="s">
        <v>9590</v>
      </c>
      <c r="M3260" t="s">
        <v>9591</v>
      </c>
      <c r="N3260">
        <v>7.4325000000000001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36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40.655172073928746</v>
      </c>
      <c r="AC3260">
        <v>0</v>
      </c>
      <c r="AD3260">
        <v>0</v>
      </c>
      <c r="AE3260">
        <v>40.655172073928746</v>
      </c>
    </row>
    <row r="3261" spans="1:31" x14ac:dyDescent="0.25">
      <c r="A3261">
        <v>2139069</v>
      </c>
      <c r="B3261">
        <v>1</v>
      </c>
      <c r="C3261" t="s">
        <v>81</v>
      </c>
      <c r="D3261" t="s">
        <v>116</v>
      </c>
      <c r="E3261" t="s">
        <v>146</v>
      </c>
      <c r="F3261" t="s">
        <v>9592</v>
      </c>
      <c r="G3261" t="s">
        <v>167</v>
      </c>
      <c r="H3261" t="s">
        <v>143</v>
      </c>
      <c r="I3261" t="s">
        <v>135</v>
      </c>
      <c r="J3261" t="s">
        <v>136</v>
      </c>
      <c r="K3261" t="s">
        <v>137</v>
      </c>
      <c r="L3261" t="s">
        <v>9593</v>
      </c>
      <c r="M3261" t="s">
        <v>9594</v>
      </c>
      <c r="N3261">
        <v>2.611388888</v>
      </c>
      <c r="O3261">
        <v>0</v>
      </c>
      <c r="P3261">
        <v>101</v>
      </c>
      <c r="Q3261">
        <v>0</v>
      </c>
      <c r="R3261">
        <v>4</v>
      </c>
      <c r="S3261">
        <v>0</v>
      </c>
      <c r="T3261">
        <v>7</v>
      </c>
      <c r="U3261">
        <v>0</v>
      </c>
      <c r="V3261">
        <v>0</v>
      </c>
      <c r="W3261">
        <v>0</v>
      </c>
      <c r="X3261">
        <v>44.590228926917725</v>
      </c>
      <c r="Y3261">
        <v>0</v>
      </c>
      <c r="Z3261">
        <v>1.9933274012393278</v>
      </c>
      <c r="AA3261">
        <v>0</v>
      </c>
      <c r="AB3261">
        <v>2.3505565402904343</v>
      </c>
      <c r="AC3261">
        <v>0</v>
      </c>
      <c r="AD3261">
        <v>0</v>
      </c>
      <c r="AE3261">
        <v>48.934112868447485</v>
      </c>
    </row>
    <row r="3262" spans="1:31" x14ac:dyDescent="0.25">
      <c r="A3262">
        <v>2139070</v>
      </c>
      <c r="B3262">
        <v>1</v>
      </c>
      <c r="C3262" t="s">
        <v>80</v>
      </c>
      <c r="D3262" t="s">
        <v>84</v>
      </c>
      <c r="E3262" t="s">
        <v>131</v>
      </c>
      <c r="F3262" t="s">
        <v>9595</v>
      </c>
      <c r="G3262" t="s">
        <v>300</v>
      </c>
      <c r="H3262" t="s">
        <v>134</v>
      </c>
      <c r="I3262" t="s">
        <v>135</v>
      </c>
      <c r="J3262" t="s">
        <v>3</v>
      </c>
      <c r="K3262" t="s">
        <v>137</v>
      </c>
      <c r="L3262" t="s">
        <v>9596</v>
      </c>
      <c r="M3262" t="s">
        <v>9597</v>
      </c>
      <c r="N3262">
        <v>4.0783333329999998</v>
      </c>
      <c r="O3262">
        <v>0</v>
      </c>
      <c r="P3262">
        <v>2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</row>
    <row r="3263" spans="1:31" x14ac:dyDescent="0.25">
      <c r="A3263">
        <v>2139072</v>
      </c>
      <c r="B3263">
        <v>1</v>
      </c>
      <c r="C3263" t="s">
        <v>80</v>
      </c>
      <c r="D3263" t="s">
        <v>99</v>
      </c>
      <c r="E3263" t="s">
        <v>131</v>
      </c>
      <c r="F3263" t="s">
        <v>9598</v>
      </c>
      <c r="G3263" t="s">
        <v>133</v>
      </c>
      <c r="H3263" t="s">
        <v>134</v>
      </c>
      <c r="I3263" t="s">
        <v>135</v>
      </c>
      <c r="J3263" t="s">
        <v>136</v>
      </c>
      <c r="K3263" t="s">
        <v>137</v>
      </c>
      <c r="L3263" t="s">
        <v>9599</v>
      </c>
      <c r="M3263" t="s">
        <v>9600</v>
      </c>
      <c r="N3263">
        <v>2.287222222</v>
      </c>
      <c r="O3263">
        <v>0</v>
      </c>
      <c r="P3263">
        <v>2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1.7641783651063001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1.7641783651063001</v>
      </c>
    </row>
    <row r="3264" spans="1:31" x14ac:dyDescent="0.25">
      <c r="A3264">
        <v>2139073</v>
      </c>
      <c r="B3264">
        <v>1</v>
      </c>
      <c r="C3264" t="s">
        <v>80</v>
      </c>
      <c r="D3264" t="s">
        <v>82</v>
      </c>
      <c r="E3264" t="s">
        <v>131</v>
      </c>
      <c r="F3264" t="s">
        <v>9601</v>
      </c>
      <c r="G3264" t="s">
        <v>439</v>
      </c>
      <c r="H3264" t="s">
        <v>134</v>
      </c>
      <c r="I3264" t="s">
        <v>135</v>
      </c>
      <c r="J3264" t="s">
        <v>136</v>
      </c>
      <c r="K3264" t="s">
        <v>137</v>
      </c>
      <c r="L3264" t="s">
        <v>9602</v>
      </c>
      <c r="M3264" t="s">
        <v>9603</v>
      </c>
      <c r="N3264">
        <v>5.3686111109999999</v>
      </c>
      <c r="O3264">
        <v>0</v>
      </c>
      <c r="P3264">
        <v>11</v>
      </c>
      <c r="Q3264">
        <v>0</v>
      </c>
      <c r="R3264">
        <v>0</v>
      </c>
      <c r="S3264">
        <v>0</v>
      </c>
      <c r="T3264">
        <v>1</v>
      </c>
      <c r="U3264">
        <v>0</v>
      </c>
      <c r="V3264">
        <v>0</v>
      </c>
      <c r="W3264">
        <v>0</v>
      </c>
      <c r="X3264">
        <v>15.513857626137598</v>
      </c>
      <c r="Y3264">
        <v>0</v>
      </c>
      <c r="Z3264">
        <v>0</v>
      </c>
      <c r="AA3264">
        <v>0</v>
      </c>
      <c r="AB3264">
        <v>2.1782794998373833</v>
      </c>
      <c r="AC3264">
        <v>0</v>
      </c>
      <c r="AD3264">
        <v>0</v>
      </c>
      <c r="AE3264">
        <v>17.69213712597498</v>
      </c>
    </row>
    <row r="3265" spans="1:31" x14ac:dyDescent="0.25">
      <c r="A3265">
        <v>2139080</v>
      </c>
      <c r="B3265">
        <v>1</v>
      </c>
      <c r="C3265" t="s">
        <v>80</v>
      </c>
      <c r="D3265" t="s">
        <v>95</v>
      </c>
      <c r="E3265" t="s">
        <v>174</v>
      </c>
      <c r="F3265" t="s">
        <v>9604</v>
      </c>
      <c r="G3265" t="s">
        <v>384</v>
      </c>
      <c r="H3265" t="s">
        <v>134</v>
      </c>
      <c r="I3265" t="s">
        <v>135</v>
      </c>
      <c r="J3265" t="s">
        <v>136</v>
      </c>
      <c r="K3265" t="s">
        <v>137</v>
      </c>
      <c r="L3265" t="s">
        <v>9605</v>
      </c>
      <c r="M3265" t="s">
        <v>9606</v>
      </c>
      <c r="N3265">
        <v>1.0652777769999999</v>
      </c>
      <c r="O3265">
        <v>0</v>
      </c>
      <c r="P3265">
        <v>26</v>
      </c>
      <c r="Q3265">
        <v>0</v>
      </c>
      <c r="R3265">
        <v>0</v>
      </c>
      <c r="S3265">
        <v>0</v>
      </c>
      <c r="T3265">
        <v>1</v>
      </c>
      <c r="U3265">
        <v>0</v>
      </c>
      <c r="V3265">
        <v>0</v>
      </c>
      <c r="W3265">
        <v>0</v>
      </c>
      <c r="X3265">
        <v>7.4880008049983484</v>
      </c>
      <c r="Y3265">
        <v>0</v>
      </c>
      <c r="Z3265">
        <v>0</v>
      </c>
      <c r="AA3265">
        <v>0</v>
      </c>
      <c r="AB3265">
        <v>0.61022115706998337</v>
      </c>
      <c r="AC3265">
        <v>0</v>
      </c>
      <c r="AD3265">
        <v>0</v>
      </c>
      <c r="AE3265">
        <v>8.0982219620683313</v>
      </c>
    </row>
    <row r="3266" spans="1:31" x14ac:dyDescent="0.25">
      <c r="A3266">
        <v>2139083</v>
      </c>
      <c r="B3266">
        <v>1</v>
      </c>
      <c r="C3266" t="s">
        <v>80</v>
      </c>
      <c r="D3266" t="s">
        <v>88</v>
      </c>
      <c r="E3266" t="s">
        <v>131</v>
      </c>
      <c r="F3266" t="s">
        <v>9607</v>
      </c>
      <c r="G3266" t="s">
        <v>231</v>
      </c>
      <c r="H3266" t="s">
        <v>134</v>
      </c>
      <c r="I3266" t="s">
        <v>135</v>
      </c>
      <c r="J3266" t="s">
        <v>136</v>
      </c>
      <c r="K3266" t="s">
        <v>137</v>
      </c>
      <c r="L3266" t="s">
        <v>9608</v>
      </c>
      <c r="M3266" t="s">
        <v>9609</v>
      </c>
      <c r="N3266">
        <v>0.98194444400000003</v>
      </c>
      <c r="O3266">
        <v>0</v>
      </c>
      <c r="P3266">
        <v>2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0.31616407314930006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0.31616407314930006</v>
      </c>
    </row>
    <row r="3267" spans="1:31" x14ac:dyDescent="0.25">
      <c r="A3267">
        <v>2139084</v>
      </c>
      <c r="B3267">
        <v>1</v>
      </c>
      <c r="C3267" t="s">
        <v>80</v>
      </c>
      <c r="D3267" t="s">
        <v>96</v>
      </c>
      <c r="E3267" t="s">
        <v>131</v>
      </c>
      <c r="F3267" t="s">
        <v>9610</v>
      </c>
      <c r="G3267" t="s">
        <v>133</v>
      </c>
      <c r="H3267" t="s">
        <v>134</v>
      </c>
      <c r="I3267" t="s">
        <v>135</v>
      </c>
      <c r="J3267" t="s">
        <v>136</v>
      </c>
      <c r="K3267" t="s">
        <v>137</v>
      </c>
      <c r="L3267" t="s">
        <v>9611</v>
      </c>
      <c r="M3267" t="s">
        <v>9612</v>
      </c>
      <c r="N3267">
        <v>4.0872222220000003</v>
      </c>
      <c r="O3267">
        <v>0</v>
      </c>
      <c r="P3267">
        <v>1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</row>
    <row r="3268" spans="1:31" x14ac:dyDescent="0.25">
      <c r="A3268">
        <v>2139088</v>
      </c>
      <c r="B3268">
        <v>1</v>
      </c>
      <c r="C3268" t="s">
        <v>80</v>
      </c>
      <c r="D3268" t="s">
        <v>104</v>
      </c>
      <c r="E3268" t="s">
        <v>131</v>
      </c>
      <c r="F3268" t="s">
        <v>9613</v>
      </c>
      <c r="G3268" t="s">
        <v>231</v>
      </c>
      <c r="H3268" t="s">
        <v>134</v>
      </c>
      <c r="I3268" t="s">
        <v>135</v>
      </c>
      <c r="J3268" t="s">
        <v>136</v>
      </c>
      <c r="K3268" t="s">
        <v>137</v>
      </c>
      <c r="L3268" t="s">
        <v>9534</v>
      </c>
      <c r="M3268" t="s">
        <v>9614</v>
      </c>
      <c r="N3268">
        <v>2.3247222220000001</v>
      </c>
      <c r="O3268">
        <v>0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3.4654074807499999E-3</v>
      </c>
      <c r="AA3268">
        <v>0</v>
      </c>
      <c r="AB3268">
        <v>0</v>
      </c>
      <c r="AC3268">
        <v>0</v>
      </c>
      <c r="AD3268">
        <v>0</v>
      </c>
      <c r="AE3268">
        <v>3.4654074807499999E-3</v>
      </c>
    </row>
    <row r="3269" spans="1:31" x14ac:dyDescent="0.25">
      <c r="A3269">
        <v>2139091</v>
      </c>
      <c r="B3269">
        <v>1</v>
      </c>
      <c r="C3269" t="s">
        <v>81</v>
      </c>
      <c r="D3269" t="s">
        <v>123</v>
      </c>
      <c r="E3269" t="s">
        <v>131</v>
      </c>
      <c r="F3269" t="s">
        <v>9615</v>
      </c>
      <c r="G3269" t="s">
        <v>152</v>
      </c>
      <c r="H3269" t="s">
        <v>134</v>
      </c>
      <c r="I3269" t="s">
        <v>135</v>
      </c>
      <c r="J3269" t="s">
        <v>136</v>
      </c>
      <c r="K3269" t="s">
        <v>137</v>
      </c>
      <c r="L3269" t="s">
        <v>9616</v>
      </c>
      <c r="M3269" t="s">
        <v>9617</v>
      </c>
      <c r="N3269">
        <v>3.0463888880000001</v>
      </c>
      <c r="O3269">
        <v>0</v>
      </c>
      <c r="P3269">
        <v>1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0.7609050046157001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0.7609050046157001</v>
      </c>
    </row>
    <row r="3270" spans="1:31" x14ac:dyDescent="0.25">
      <c r="A3270">
        <v>2139093</v>
      </c>
      <c r="B3270">
        <v>1</v>
      </c>
      <c r="C3270" t="s">
        <v>81</v>
      </c>
      <c r="D3270" t="s">
        <v>127</v>
      </c>
      <c r="E3270" t="s">
        <v>131</v>
      </c>
      <c r="F3270" t="s">
        <v>9618</v>
      </c>
      <c r="G3270" t="s">
        <v>152</v>
      </c>
      <c r="H3270" t="s">
        <v>134</v>
      </c>
      <c r="I3270" t="s">
        <v>135</v>
      </c>
      <c r="J3270" t="s">
        <v>136</v>
      </c>
      <c r="K3270" t="s">
        <v>137</v>
      </c>
      <c r="L3270" t="s">
        <v>9619</v>
      </c>
      <c r="M3270" t="s">
        <v>9620</v>
      </c>
      <c r="N3270">
        <v>3.9855555549999999</v>
      </c>
      <c r="O3270">
        <v>0</v>
      </c>
      <c r="P3270">
        <v>1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0.48825419266462505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0.48825419266462505</v>
      </c>
    </row>
    <row r="3271" spans="1:31" x14ac:dyDescent="0.25">
      <c r="A3271">
        <v>2139094</v>
      </c>
      <c r="B3271">
        <v>1</v>
      </c>
      <c r="C3271" t="s">
        <v>81</v>
      </c>
      <c r="D3271" t="s">
        <v>116</v>
      </c>
      <c r="E3271" t="s">
        <v>140</v>
      </c>
      <c r="F3271" t="s">
        <v>9621</v>
      </c>
      <c r="G3271" t="s">
        <v>142</v>
      </c>
      <c r="H3271" t="s">
        <v>143</v>
      </c>
      <c r="I3271" t="s">
        <v>135</v>
      </c>
      <c r="J3271" t="s">
        <v>136</v>
      </c>
      <c r="K3271" t="s">
        <v>137</v>
      </c>
      <c r="L3271" t="s">
        <v>9622</v>
      </c>
      <c r="M3271" t="s">
        <v>9623</v>
      </c>
      <c r="N3271">
        <v>0.28472222200000002</v>
      </c>
      <c r="O3271">
        <v>3</v>
      </c>
      <c r="P3271">
        <v>3922</v>
      </c>
      <c r="Q3271">
        <v>185</v>
      </c>
      <c r="R3271">
        <v>388</v>
      </c>
      <c r="S3271">
        <v>36</v>
      </c>
      <c r="T3271">
        <v>434</v>
      </c>
      <c r="U3271">
        <v>3</v>
      </c>
      <c r="V3271">
        <v>0</v>
      </c>
      <c r="W3271">
        <v>0.22933481087249999</v>
      </c>
      <c r="X3271">
        <v>141.66637937303403</v>
      </c>
      <c r="Y3271">
        <v>40.799660835873766</v>
      </c>
      <c r="Z3271">
        <v>7.4162785942340275</v>
      </c>
      <c r="AA3271">
        <v>92.607874360198323</v>
      </c>
      <c r="AB3271">
        <v>36.563232283062085</v>
      </c>
      <c r="AC3271">
        <v>17.364589815789586</v>
      </c>
      <c r="AD3271">
        <v>0</v>
      </c>
      <c r="AE3271">
        <v>336.64735007306433</v>
      </c>
    </row>
    <row r="3272" spans="1:31" x14ac:dyDescent="0.25">
      <c r="A3272">
        <v>2139095</v>
      </c>
      <c r="B3272">
        <v>1</v>
      </c>
      <c r="C3272" t="s">
        <v>80</v>
      </c>
      <c r="D3272" t="s">
        <v>82</v>
      </c>
      <c r="E3272" t="s">
        <v>131</v>
      </c>
      <c r="F3272" t="s">
        <v>9624</v>
      </c>
      <c r="G3272" t="s">
        <v>231</v>
      </c>
      <c r="H3272" t="s">
        <v>134</v>
      </c>
      <c r="I3272" t="s">
        <v>135</v>
      </c>
      <c r="J3272" t="s">
        <v>136</v>
      </c>
      <c r="K3272" t="s">
        <v>137</v>
      </c>
      <c r="L3272" t="s">
        <v>9625</v>
      </c>
      <c r="M3272" t="s">
        <v>9626</v>
      </c>
      <c r="N3272">
        <v>8.5566666659999999</v>
      </c>
      <c r="O3272">
        <v>0</v>
      </c>
      <c r="P3272">
        <v>1</v>
      </c>
      <c r="Q3272">
        <v>0</v>
      </c>
      <c r="R3272">
        <v>0</v>
      </c>
      <c r="S3272">
        <v>0</v>
      </c>
      <c r="T3272">
        <v>1</v>
      </c>
      <c r="U3272">
        <v>0</v>
      </c>
      <c r="V3272">
        <v>0</v>
      </c>
      <c r="W3272">
        <v>0</v>
      </c>
      <c r="X3272">
        <v>0.24314140872945</v>
      </c>
      <c r="Y3272">
        <v>0</v>
      </c>
      <c r="Z3272">
        <v>0</v>
      </c>
      <c r="AA3272">
        <v>0</v>
      </c>
      <c r="AB3272">
        <v>6.5364415056583344E-2</v>
      </c>
      <c r="AC3272">
        <v>0</v>
      </c>
      <c r="AD3272">
        <v>0</v>
      </c>
      <c r="AE3272">
        <v>0.30850582378603336</v>
      </c>
    </row>
    <row r="3273" spans="1:31" x14ac:dyDescent="0.25">
      <c r="A3273">
        <v>2139096</v>
      </c>
      <c r="B3273">
        <v>1</v>
      </c>
      <c r="C3273" t="s">
        <v>80</v>
      </c>
      <c r="D3273" t="s">
        <v>101</v>
      </c>
      <c r="E3273" t="s">
        <v>146</v>
      </c>
      <c r="F3273" t="s">
        <v>9627</v>
      </c>
      <c r="G3273" t="s">
        <v>167</v>
      </c>
      <c r="H3273" t="s">
        <v>143</v>
      </c>
      <c r="I3273" t="s">
        <v>135</v>
      </c>
      <c r="J3273" t="s">
        <v>136</v>
      </c>
      <c r="K3273" t="s">
        <v>137</v>
      </c>
      <c r="L3273" t="s">
        <v>9628</v>
      </c>
      <c r="M3273" t="s">
        <v>9629</v>
      </c>
      <c r="N3273">
        <v>0.67361111100000004</v>
      </c>
      <c r="O3273">
        <v>2</v>
      </c>
      <c r="P3273">
        <v>0</v>
      </c>
      <c r="Q3273">
        <v>2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0.1850283003705</v>
      </c>
      <c r="X3273">
        <v>0</v>
      </c>
      <c r="Y3273">
        <v>0.30099328220124999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0.48602158257174999</v>
      </c>
    </row>
    <row r="3274" spans="1:31" x14ac:dyDescent="0.25">
      <c r="A3274">
        <v>2139097</v>
      </c>
      <c r="B3274">
        <v>1</v>
      </c>
      <c r="C3274" t="s">
        <v>80</v>
      </c>
      <c r="D3274" t="s">
        <v>108</v>
      </c>
      <c r="E3274" t="s">
        <v>131</v>
      </c>
      <c r="F3274" t="s">
        <v>9630</v>
      </c>
      <c r="G3274" t="s">
        <v>133</v>
      </c>
      <c r="H3274" t="s">
        <v>134</v>
      </c>
      <c r="I3274" t="s">
        <v>135</v>
      </c>
      <c r="J3274" t="s">
        <v>136</v>
      </c>
      <c r="K3274" t="s">
        <v>137</v>
      </c>
      <c r="L3274" t="s">
        <v>9631</v>
      </c>
      <c r="M3274" t="s">
        <v>9632</v>
      </c>
      <c r="N3274">
        <v>2.170833333</v>
      </c>
      <c r="O3274">
        <v>0</v>
      </c>
      <c r="P3274">
        <v>1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3.3084949227600004E-2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3.3084949227600004E-2</v>
      </c>
    </row>
    <row r="3275" spans="1:31" x14ac:dyDescent="0.25">
      <c r="A3275">
        <v>2139098</v>
      </c>
      <c r="B3275">
        <v>1</v>
      </c>
      <c r="C3275" t="s">
        <v>81</v>
      </c>
      <c r="D3275" t="s">
        <v>128</v>
      </c>
      <c r="E3275" t="s">
        <v>131</v>
      </c>
      <c r="F3275" t="s">
        <v>9633</v>
      </c>
      <c r="G3275" t="s">
        <v>231</v>
      </c>
      <c r="H3275" t="s">
        <v>134</v>
      </c>
      <c r="I3275" t="s">
        <v>135</v>
      </c>
      <c r="J3275" t="s">
        <v>136</v>
      </c>
      <c r="K3275" t="s">
        <v>137</v>
      </c>
      <c r="L3275" t="s">
        <v>9634</v>
      </c>
      <c r="M3275" t="s">
        <v>9635</v>
      </c>
      <c r="N3275">
        <v>0.70277777699999999</v>
      </c>
      <c r="O3275">
        <v>0</v>
      </c>
      <c r="P3275">
        <v>13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1.6448771902364996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1.6448771902364996</v>
      </c>
    </row>
    <row r="3276" spans="1:31" x14ac:dyDescent="0.25">
      <c r="A3276">
        <v>2139101</v>
      </c>
      <c r="B3276">
        <v>1</v>
      </c>
      <c r="C3276" t="s">
        <v>81</v>
      </c>
      <c r="D3276" t="s">
        <v>113</v>
      </c>
      <c r="E3276" t="s">
        <v>174</v>
      </c>
      <c r="F3276" t="s">
        <v>9636</v>
      </c>
      <c r="G3276" t="s">
        <v>187</v>
      </c>
      <c r="H3276" t="s">
        <v>134</v>
      </c>
      <c r="I3276" t="s">
        <v>135</v>
      </c>
      <c r="J3276" t="s">
        <v>136</v>
      </c>
      <c r="K3276" t="s">
        <v>137</v>
      </c>
      <c r="L3276" t="s">
        <v>9637</v>
      </c>
      <c r="M3276" t="s">
        <v>9638</v>
      </c>
      <c r="N3276">
        <v>2.2008333329999998</v>
      </c>
      <c r="O3276">
        <v>0</v>
      </c>
      <c r="P3276">
        <v>20</v>
      </c>
      <c r="Q3276">
        <v>0</v>
      </c>
      <c r="R3276">
        <v>0</v>
      </c>
      <c r="S3276">
        <v>0</v>
      </c>
      <c r="T3276">
        <v>1</v>
      </c>
      <c r="U3276">
        <v>0</v>
      </c>
      <c r="V3276">
        <v>0</v>
      </c>
      <c r="W3276">
        <v>0</v>
      </c>
      <c r="X3276">
        <v>7.9883327284467507</v>
      </c>
      <c r="Y3276">
        <v>0</v>
      </c>
      <c r="Z3276">
        <v>0</v>
      </c>
      <c r="AA3276">
        <v>0</v>
      </c>
      <c r="AB3276">
        <v>5.9631938515533334E-2</v>
      </c>
      <c r="AC3276">
        <v>0</v>
      </c>
      <c r="AD3276">
        <v>0</v>
      </c>
      <c r="AE3276">
        <v>8.0479646669622849</v>
      </c>
    </row>
    <row r="3277" spans="1:31" x14ac:dyDescent="0.25">
      <c r="A3277">
        <v>2139102</v>
      </c>
      <c r="B3277">
        <v>1</v>
      </c>
      <c r="C3277" t="s">
        <v>81</v>
      </c>
      <c r="D3277" t="s">
        <v>127</v>
      </c>
      <c r="E3277" t="s">
        <v>131</v>
      </c>
      <c r="F3277" t="s">
        <v>9639</v>
      </c>
      <c r="G3277" t="s">
        <v>133</v>
      </c>
      <c r="H3277" t="s">
        <v>134</v>
      </c>
      <c r="I3277" t="s">
        <v>135</v>
      </c>
      <c r="J3277" t="s">
        <v>136</v>
      </c>
      <c r="K3277" t="s">
        <v>137</v>
      </c>
      <c r="L3277" t="s">
        <v>9640</v>
      </c>
      <c r="M3277" t="s">
        <v>9641</v>
      </c>
      <c r="N3277">
        <v>4.4591666659999998</v>
      </c>
      <c r="O3277">
        <v>0</v>
      </c>
      <c r="P3277">
        <v>11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9.6222964571777982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9.6222964571777982</v>
      </c>
    </row>
    <row r="3278" spans="1:31" x14ac:dyDescent="0.25">
      <c r="A3278">
        <v>2139108</v>
      </c>
      <c r="B3278">
        <v>1</v>
      </c>
      <c r="C3278" t="s">
        <v>81</v>
      </c>
      <c r="D3278" t="s">
        <v>127</v>
      </c>
      <c r="E3278" t="s">
        <v>161</v>
      </c>
      <c r="F3278" t="s">
        <v>9642</v>
      </c>
      <c r="G3278" t="s">
        <v>215</v>
      </c>
      <c r="H3278" t="s">
        <v>134</v>
      </c>
      <c r="I3278" t="s">
        <v>135</v>
      </c>
      <c r="J3278" t="s">
        <v>136</v>
      </c>
      <c r="K3278" t="s">
        <v>137</v>
      </c>
      <c r="L3278" t="s">
        <v>9643</v>
      </c>
      <c r="M3278" t="s">
        <v>9644</v>
      </c>
      <c r="N3278">
        <v>2.2458333330000002</v>
      </c>
      <c r="O3278">
        <v>0</v>
      </c>
      <c r="P3278">
        <v>2</v>
      </c>
      <c r="Q3278">
        <v>0</v>
      </c>
      <c r="R3278">
        <v>9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0.66468663708600007</v>
      </c>
      <c r="Y3278">
        <v>0</v>
      </c>
      <c r="Z3278">
        <v>4.0526093398807994</v>
      </c>
      <c r="AA3278">
        <v>0</v>
      </c>
      <c r="AB3278">
        <v>0</v>
      </c>
      <c r="AC3278">
        <v>0</v>
      </c>
      <c r="AD3278">
        <v>0</v>
      </c>
      <c r="AE3278">
        <v>4.717295976966799</v>
      </c>
    </row>
    <row r="3279" spans="1:31" x14ac:dyDescent="0.25">
      <c r="A3279">
        <v>2139109</v>
      </c>
      <c r="B3279">
        <v>1</v>
      </c>
      <c r="C3279" t="s">
        <v>81</v>
      </c>
      <c r="D3279" t="s">
        <v>119</v>
      </c>
      <c r="E3279" t="s">
        <v>140</v>
      </c>
      <c r="F3279" t="s">
        <v>9645</v>
      </c>
      <c r="G3279" t="s">
        <v>142</v>
      </c>
      <c r="H3279" t="s">
        <v>143</v>
      </c>
      <c r="I3279" t="s">
        <v>135</v>
      </c>
      <c r="J3279" t="s">
        <v>136</v>
      </c>
      <c r="K3279" t="s">
        <v>137</v>
      </c>
      <c r="L3279" t="s">
        <v>9646</v>
      </c>
      <c r="M3279" t="s">
        <v>9647</v>
      </c>
      <c r="N3279">
        <v>0.30027777700000002</v>
      </c>
      <c r="O3279">
        <v>1</v>
      </c>
      <c r="P3279">
        <v>2114</v>
      </c>
      <c r="Q3279">
        <v>26</v>
      </c>
      <c r="R3279">
        <v>496</v>
      </c>
      <c r="S3279">
        <v>11</v>
      </c>
      <c r="T3279">
        <v>209</v>
      </c>
      <c r="U3279">
        <v>0</v>
      </c>
      <c r="V3279">
        <v>2</v>
      </c>
      <c r="W3279">
        <v>2.6783158679999995E-2</v>
      </c>
      <c r="X3279">
        <v>76.824950898347552</v>
      </c>
      <c r="Y3279">
        <v>2.2771123890583991</v>
      </c>
      <c r="Z3279">
        <v>23.103528624380051</v>
      </c>
      <c r="AA3279">
        <v>84.584720968411929</v>
      </c>
      <c r="AB3279">
        <v>25.617100292241947</v>
      </c>
      <c r="AC3279">
        <v>0</v>
      </c>
      <c r="AD3279">
        <v>0.16503330251086668</v>
      </c>
      <c r="AE3279">
        <v>212.59922963363076</v>
      </c>
    </row>
    <row r="3280" spans="1:31" x14ac:dyDescent="0.25">
      <c r="A3280">
        <v>2139110</v>
      </c>
      <c r="B3280">
        <v>1</v>
      </c>
      <c r="C3280" t="s">
        <v>81</v>
      </c>
      <c r="D3280" t="s">
        <v>121</v>
      </c>
      <c r="E3280" t="s">
        <v>174</v>
      </c>
      <c r="F3280" t="s">
        <v>9648</v>
      </c>
      <c r="G3280" t="s">
        <v>187</v>
      </c>
      <c r="H3280" t="s">
        <v>134</v>
      </c>
      <c r="I3280" t="s">
        <v>135</v>
      </c>
      <c r="J3280" t="s">
        <v>136</v>
      </c>
      <c r="K3280" t="s">
        <v>137</v>
      </c>
      <c r="L3280" t="s">
        <v>9649</v>
      </c>
      <c r="M3280" t="s">
        <v>9650</v>
      </c>
      <c r="N3280">
        <v>2.090833333</v>
      </c>
      <c r="O3280">
        <v>0</v>
      </c>
      <c r="P3280">
        <v>9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1.7008504242513001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1.7008504242513001</v>
      </c>
    </row>
    <row r="3281" spans="1:31" x14ac:dyDescent="0.25">
      <c r="A3281">
        <v>2139112</v>
      </c>
      <c r="B3281">
        <v>1</v>
      </c>
      <c r="C3281" t="s">
        <v>80</v>
      </c>
      <c r="D3281" t="s">
        <v>104</v>
      </c>
      <c r="E3281" t="s">
        <v>174</v>
      </c>
      <c r="F3281" t="s">
        <v>9651</v>
      </c>
      <c r="G3281" t="s">
        <v>300</v>
      </c>
      <c r="H3281" t="s">
        <v>134</v>
      </c>
      <c r="I3281" t="s">
        <v>135</v>
      </c>
      <c r="J3281" t="s">
        <v>136</v>
      </c>
      <c r="K3281" t="s">
        <v>137</v>
      </c>
      <c r="L3281" t="s">
        <v>9652</v>
      </c>
      <c r="M3281" t="s">
        <v>9653</v>
      </c>
      <c r="N3281">
        <v>2.5975000000000001</v>
      </c>
      <c r="O3281">
        <v>0</v>
      </c>
      <c r="P3281">
        <v>19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13.236963958621089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13.236963958621089</v>
      </c>
    </row>
    <row r="3282" spans="1:31" x14ac:dyDescent="0.25">
      <c r="A3282">
        <v>2139114</v>
      </c>
      <c r="B3282">
        <v>1</v>
      </c>
      <c r="C3282" t="s">
        <v>81</v>
      </c>
      <c r="D3282" t="s">
        <v>123</v>
      </c>
      <c r="E3282" t="s">
        <v>161</v>
      </c>
      <c r="F3282" t="s">
        <v>9654</v>
      </c>
      <c r="G3282" t="s">
        <v>215</v>
      </c>
      <c r="H3282" t="s">
        <v>134</v>
      </c>
      <c r="I3282" t="s">
        <v>135</v>
      </c>
      <c r="J3282" t="s">
        <v>136</v>
      </c>
      <c r="K3282" t="s">
        <v>137</v>
      </c>
      <c r="L3282" t="s">
        <v>9655</v>
      </c>
      <c r="M3282" t="s">
        <v>9656</v>
      </c>
      <c r="N3282">
        <v>6.1275000000000004</v>
      </c>
      <c r="O3282">
        <v>0</v>
      </c>
      <c r="P3282">
        <v>2</v>
      </c>
      <c r="Q3282">
        <v>0</v>
      </c>
      <c r="R3282">
        <v>17</v>
      </c>
      <c r="S3282">
        <v>0</v>
      </c>
      <c r="T3282">
        <v>1</v>
      </c>
      <c r="U3282">
        <v>0</v>
      </c>
      <c r="V3282">
        <v>0</v>
      </c>
      <c r="W3282">
        <v>0</v>
      </c>
      <c r="X3282">
        <v>0.2997114530999917</v>
      </c>
      <c r="Y3282">
        <v>0</v>
      </c>
      <c r="Z3282">
        <v>12.456324465342266</v>
      </c>
      <c r="AA3282">
        <v>0</v>
      </c>
      <c r="AB3282">
        <v>0</v>
      </c>
      <c r="AC3282">
        <v>0</v>
      </c>
      <c r="AD3282">
        <v>0</v>
      </c>
      <c r="AE3282">
        <v>12.756035918442258</v>
      </c>
    </row>
    <row r="3283" spans="1:31" x14ac:dyDescent="0.25">
      <c r="A3283">
        <v>2139115</v>
      </c>
      <c r="B3283">
        <v>1</v>
      </c>
      <c r="C3283" t="s">
        <v>80</v>
      </c>
      <c r="D3283" t="s">
        <v>108</v>
      </c>
      <c r="E3283" t="s">
        <v>161</v>
      </c>
      <c r="F3283" t="s">
        <v>9657</v>
      </c>
      <c r="G3283" t="s">
        <v>215</v>
      </c>
      <c r="H3283" t="s">
        <v>134</v>
      </c>
      <c r="I3283" t="s">
        <v>135</v>
      </c>
      <c r="J3283" t="s">
        <v>136</v>
      </c>
      <c r="K3283" t="s">
        <v>137</v>
      </c>
      <c r="L3283" t="s">
        <v>9658</v>
      </c>
      <c r="M3283" t="s">
        <v>9659</v>
      </c>
      <c r="N3283">
        <v>4.6622222219999996</v>
      </c>
      <c r="O3283">
        <v>0</v>
      </c>
      <c r="P3283">
        <v>29</v>
      </c>
      <c r="Q3283">
        <v>0</v>
      </c>
      <c r="R3283">
        <v>5</v>
      </c>
      <c r="S3283">
        <v>0</v>
      </c>
      <c r="T3283">
        <v>4</v>
      </c>
      <c r="U3283">
        <v>0</v>
      </c>
      <c r="V3283">
        <v>0</v>
      </c>
      <c r="W3283">
        <v>0</v>
      </c>
      <c r="X3283">
        <v>16.497214482088264</v>
      </c>
      <c r="Y3283">
        <v>0</v>
      </c>
      <c r="Z3283">
        <v>12.386533436769252</v>
      </c>
      <c r="AA3283">
        <v>0</v>
      </c>
      <c r="AB3283">
        <v>1.4679374481893335</v>
      </c>
      <c r="AC3283">
        <v>0</v>
      </c>
      <c r="AD3283">
        <v>0</v>
      </c>
      <c r="AE3283">
        <v>30.351685367046848</v>
      </c>
    </row>
    <row r="3284" spans="1:31" x14ac:dyDescent="0.25">
      <c r="A3284">
        <v>2139118</v>
      </c>
      <c r="B3284">
        <v>1</v>
      </c>
      <c r="C3284" t="s">
        <v>81</v>
      </c>
      <c r="D3284" t="s">
        <v>123</v>
      </c>
      <c r="E3284" t="s">
        <v>174</v>
      </c>
      <c r="F3284" t="s">
        <v>9660</v>
      </c>
      <c r="G3284" t="s">
        <v>384</v>
      </c>
      <c r="H3284" t="s">
        <v>134</v>
      </c>
      <c r="I3284" t="s">
        <v>135</v>
      </c>
      <c r="J3284" t="s">
        <v>136</v>
      </c>
      <c r="K3284" t="s">
        <v>137</v>
      </c>
      <c r="L3284" t="s">
        <v>9661</v>
      </c>
      <c r="M3284" t="s">
        <v>9662</v>
      </c>
      <c r="N3284">
        <v>4.9938888879999999</v>
      </c>
      <c r="O3284">
        <v>0</v>
      </c>
      <c r="P3284">
        <v>37</v>
      </c>
      <c r="Q3284">
        <v>0</v>
      </c>
      <c r="R3284">
        <v>7</v>
      </c>
      <c r="S3284">
        <v>0</v>
      </c>
      <c r="T3284">
        <v>1</v>
      </c>
      <c r="U3284">
        <v>0</v>
      </c>
      <c r="V3284">
        <v>0</v>
      </c>
      <c r="W3284">
        <v>0</v>
      </c>
      <c r="X3284">
        <v>31.270308293855301</v>
      </c>
      <c r="Y3284">
        <v>0</v>
      </c>
      <c r="Z3284">
        <v>7.5591928857989341</v>
      </c>
      <c r="AA3284">
        <v>0</v>
      </c>
      <c r="AB3284">
        <v>7.951112314786668E-2</v>
      </c>
      <c r="AC3284">
        <v>0</v>
      </c>
      <c r="AD3284">
        <v>0</v>
      </c>
      <c r="AE3284">
        <v>38.909012302802104</v>
      </c>
    </row>
    <row r="3285" spans="1:31" x14ac:dyDescent="0.25">
      <c r="A3285">
        <v>2139120</v>
      </c>
      <c r="B3285">
        <v>1</v>
      </c>
      <c r="C3285" t="s">
        <v>80</v>
      </c>
      <c r="D3285" t="s">
        <v>106</v>
      </c>
      <c r="E3285" t="s">
        <v>146</v>
      </c>
      <c r="F3285" t="s">
        <v>9663</v>
      </c>
      <c r="G3285" t="s">
        <v>167</v>
      </c>
      <c r="H3285" t="s">
        <v>143</v>
      </c>
      <c r="I3285" t="s">
        <v>135</v>
      </c>
      <c r="J3285" t="s">
        <v>136</v>
      </c>
      <c r="K3285" t="s">
        <v>137</v>
      </c>
      <c r="L3285" t="s">
        <v>9664</v>
      </c>
      <c r="M3285" t="s">
        <v>9665</v>
      </c>
      <c r="N3285">
        <v>3.0463888880000001</v>
      </c>
      <c r="O3285">
        <v>0</v>
      </c>
      <c r="P3285">
        <v>19</v>
      </c>
      <c r="Q3285">
        <v>0</v>
      </c>
      <c r="R3285">
        <v>2</v>
      </c>
      <c r="S3285">
        <v>0</v>
      </c>
      <c r="T3285">
        <v>4</v>
      </c>
      <c r="U3285">
        <v>0</v>
      </c>
      <c r="V3285">
        <v>0</v>
      </c>
      <c r="W3285">
        <v>0</v>
      </c>
      <c r="X3285">
        <v>28.636966751096942</v>
      </c>
      <c r="Y3285">
        <v>0</v>
      </c>
      <c r="Z3285">
        <v>0.75517820015193338</v>
      </c>
      <c r="AA3285">
        <v>0</v>
      </c>
      <c r="AB3285">
        <v>7.4447553216459923</v>
      </c>
      <c r="AC3285">
        <v>0</v>
      </c>
      <c r="AD3285">
        <v>0</v>
      </c>
      <c r="AE3285">
        <v>36.836900272894866</v>
      </c>
    </row>
    <row r="3286" spans="1:31" x14ac:dyDescent="0.25">
      <c r="A3286">
        <v>2139122</v>
      </c>
      <c r="B3286">
        <v>1</v>
      </c>
      <c r="C3286" t="s">
        <v>80</v>
      </c>
      <c r="D3286" t="s">
        <v>110</v>
      </c>
      <c r="E3286" t="s">
        <v>206</v>
      </c>
      <c r="F3286" t="s">
        <v>8949</v>
      </c>
      <c r="G3286" t="s">
        <v>374</v>
      </c>
      <c r="H3286" t="s">
        <v>134</v>
      </c>
      <c r="I3286" t="s">
        <v>135</v>
      </c>
      <c r="J3286" t="s">
        <v>136</v>
      </c>
      <c r="K3286" t="s">
        <v>137</v>
      </c>
      <c r="L3286" t="s">
        <v>9666</v>
      </c>
      <c r="M3286" t="s">
        <v>9667</v>
      </c>
      <c r="N3286">
        <v>1.2780555549999999</v>
      </c>
      <c r="O3286">
        <v>0</v>
      </c>
      <c r="P3286">
        <v>37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15.806167596555554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15.806167596555554</v>
      </c>
    </row>
    <row r="3287" spans="1:31" x14ac:dyDescent="0.25">
      <c r="A3287">
        <v>2139127</v>
      </c>
      <c r="B3287">
        <v>1</v>
      </c>
      <c r="C3287" t="s">
        <v>80</v>
      </c>
      <c r="D3287" t="s">
        <v>98</v>
      </c>
      <c r="E3287" t="s">
        <v>140</v>
      </c>
      <c r="F3287" t="s">
        <v>4541</v>
      </c>
      <c r="G3287" t="s">
        <v>142</v>
      </c>
      <c r="H3287" t="s">
        <v>143</v>
      </c>
      <c r="I3287" t="s">
        <v>135</v>
      </c>
      <c r="J3287" t="s">
        <v>136</v>
      </c>
      <c r="K3287" t="s">
        <v>137</v>
      </c>
      <c r="L3287" t="s">
        <v>9668</v>
      </c>
      <c r="M3287" t="s">
        <v>9669</v>
      </c>
      <c r="N3287">
        <v>0.94805555500000005</v>
      </c>
      <c r="O3287">
        <v>0</v>
      </c>
      <c r="P3287">
        <v>0</v>
      </c>
      <c r="Q3287">
        <v>9</v>
      </c>
      <c r="R3287">
        <v>78</v>
      </c>
      <c r="S3287">
        <v>3</v>
      </c>
      <c r="T3287">
        <v>12</v>
      </c>
      <c r="U3287">
        <v>1</v>
      </c>
      <c r="V3287">
        <v>0</v>
      </c>
      <c r="W3287">
        <v>0</v>
      </c>
      <c r="X3287">
        <v>0</v>
      </c>
      <c r="Y3287">
        <v>77.477894508732902</v>
      </c>
      <c r="Z3287">
        <v>36.937727550904327</v>
      </c>
      <c r="AA3287">
        <v>4.6973561880598336</v>
      </c>
      <c r="AB3287">
        <v>2.6649402765410222</v>
      </c>
      <c r="AC3287">
        <v>38.882733711415099</v>
      </c>
      <c r="AD3287">
        <v>0</v>
      </c>
      <c r="AE3287">
        <v>160.66065223565317</v>
      </c>
    </row>
    <row r="3288" spans="1:31" x14ac:dyDescent="0.25">
      <c r="A3288">
        <v>2139130</v>
      </c>
      <c r="B3288">
        <v>1</v>
      </c>
      <c r="C3288" t="s">
        <v>80</v>
      </c>
      <c r="D3288" t="s">
        <v>106</v>
      </c>
      <c r="E3288" t="s">
        <v>174</v>
      </c>
      <c r="F3288" t="s">
        <v>9670</v>
      </c>
      <c r="G3288" t="s">
        <v>384</v>
      </c>
      <c r="H3288" t="s">
        <v>134</v>
      </c>
      <c r="I3288" t="s">
        <v>135</v>
      </c>
      <c r="J3288" t="s">
        <v>136</v>
      </c>
      <c r="K3288" t="s">
        <v>137</v>
      </c>
      <c r="L3288" t="s">
        <v>9671</v>
      </c>
      <c r="M3288" t="s">
        <v>9672</v>
      </c>
      <c r="N3288">
        <v>2.866944444</v>
      </c>
      <c r="O3288">
        <v>0</v>
      </c>
      <c r="P3288">
        <v>13</v>
      </c>
      <c r="Q3288">
        <v>0</v>
      </c>
      <c r="R3288">
        <v>5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5.4700612069680252</v>
      </c>
      <c r="Y3288">
        <v>0</v>
      </c>
      <c r="Z3288">
        <v>1.9211261645089501</v>
      </c>
      <c r="AA3288">
        <v>0</v>
      </c>
      <c r="AB3288">
        <v>0</v>
      </c>
      <c r="AC3288">
        <v>0</v>
      </c>
      <c r="AD3288">
        <v>0</v>
      </c>
      <c r="AE3288">
        <v>7.3911873714769758</v>
      </c>
    </row>
    <row r="3289" spans="1:31" x14ac:dyDescent="0.25">
      <c r="A3289">
        <v>2139131</v>
      </c>
      <c r="B3289">
        <v>1</v>
      </c>
      <c r="C3289" t="s">
        <v>80</v>
      </c>
      <c r="D3289" t="s">
        <v>96</v>
      </c>
      <c r="E3289" t="s">
        <v>131</v>
      </c>
      <c r="F3289" t="s">
        <v>9673</v>
      </c>
      <c r="G3289" t="s">
        <v>384</v>
      </c>
      <c r="H3289" t="s">
        <v>134</v>
      </c>
      <c r="I3289" t="s">
        <v>135</v>
      </c>
      <c r="J3289" t="s">
        <v>136</v>
      </c>
      <c r="K3289" t="s">
        <v>137</v>
      </c>
      <c r="L3289" t="s">
        <v>9674</v>
      </c>
      <c r="M3289" t="s">
        <v>9675</v>
      </c>
      <c r="N3289">
        <v>1.1325000000000001</v>
      </c>
      <c r="O3289">
        <v>0</v>
      </c>
      <c r="P3289">
        <v>1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0.21371059468687503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0.21371059468687503</v>
      </c>
    </row>
    <row r="3290" spans="1:31" x14ac:dyDescent="0.25">
      <c r="A3290">
        <v>2139132</v>
      </c>
      <c r="B3290">
        <v>1</v>
      </c>
      <c r="C3290" t="s">
        <v>81</v>
      </c>
      <c r="D3290" t="s">
        <v>119</v>
      </c>
      <c r="E3290" t="s">
        <v>174</v>
      </c>
      <c r="F3290" t="s">
        <v>9676</v>
      </c>
      <c r="G3290" t="s">
        <v>187</v>
      </c>
      <c r="H3290" t="s">
        <v>134</v>
      </c>
      <c r="I3290" t="s">
        <v>135</v>
      </c>
      <c r="J3290" t="s">
        <v>136</v>
      </c>
      <c r="K3290" t="s">
        <v>137</v>
      </c>
      <c r="L3290" t="s">
        <v>9677</v>
      </c>
      <c r="M3290" t="s">
        <v>9678</v>
      </c>
      <c r="N3290">
        <v>1.18</v>
      </c>
      <c r="O3290">
        <v>0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0.19034998219710003</v>
      </c>
      <c r="AA3290">
        <v>0</v>
      </c>
      <c r="AB3290">
        <v>0</v>
      </c>
      <c r="AC3290">
        <v>0</v>
      </c>
      <c r="AD3290">
        <v>0</v>
      </c>
      <c r="AE3290">
        <v>0.19034998219710003</v>
      </c>
    </row>
    <row r="3291" spans="1:31" x14ac:dyDescent="0.25">
      <c r="A3291">
        <v>2139133</v>
      </c>
      <c r="B3291">
        <v>1</v>
      </c>
      <c r="C3291" t="s">
        <v>80</v>
      </c>
      <c r="D3291" t="s">
        <v>104</v>
      </c>
      <c r="E3291" t="s">
        <v>131</v>
      </c>
      <c r="F3291" t="s">
        <v>9679</v>
      </c>
      <c r="G3291" t="s">
        <v>300</v>
      </c>
      <c r="H3291" t="s">
        <v>134</v>
      </c>
      <c r="I3291" t="s">
        <v>135</v>
      </c>
      <c r="J3291" t="s">
        <v>136</v>
      </c>
      <c r="K3291" t="s">
        <v>137</v>
      </c>
      <c r="L3291" t="s">
        <v>9680</v>
      </c>
      <c r="M3291" t="s">
        <v>9681</v>
      </c>
      <c r="N3291">
        <v>2.4227777769999999</v>
      </c>
      <c r="O3291">
        <v>0</v>
      </c>
      <c r="P3291">
        <v>3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0.65385693857525007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0.65385693857525007</v>
      </c>
    </row>
    <row r="3292" spans="1:31" x14ac:dyDescent="0.25">
      <c r="A3292">
        <v>2139134</v>
      </c>
      <c r="B3292">
        <v>1</v>
      </c>
      <c r="C3292" t="s">
        <v>80</v>
      </c>
      <c r="D3292" t="s">
        <v>101</v>
      </c>
      <c r="E3292" t="s">
        <v>131</v>
      </c>
      <c r="F3292" t="s">
        <v>9682</v>
      </c>
      <c r="G3292" t="s">
        <v>133</v>
      </c>
      <c r="H3292" t="s">
        <v>134</v>
      </c>
      <c r="I3292" t="s">
        <v>135</v>
      </c>
      <c r="J3292" t="s">
        <v>136</v>
      </c>
      <c r="K3292" t="s">
        <v>137</v>
      </c>
      <c r="L3292" t="s">
        <v>9683</v>
      </c>
      <c r="M3292" t="s">
        <v>9684</v>
      </c>
      <c r="N3292">
        <v>1.5166666660000001</v>
      </c>
      <c r="O3292">
        <v>0</v>
      </c>
      <c r="P3292">
        <v>1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0.24925396599919999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0.24925396599919999</v>
      </c>
    </row>
    <row r="3293" spans="1:31" x14ac:dyDescent="0.25">
      <c r="A3293">
        <v>2139139</v>
      </c>
      <c r="B3293">
        <v>1</v>
      </c>
      <c r="C3293" t="s">
        <v>80</v>
      </c>
      <c r="D3293" t="s">
        <v>82</v>
      </c>
      <c r="E3293" t="s">
        <v>131</v>
      </c>
      <c r="F3293" t="s">
        <v>9685</v>
      </c>
      <c r="G3293" t="s">
        <v>152</v>
      </c>
      <c r="H3293" t="s">
        <v>134</v>
      </c>
      <c r="I3293" t="s">
        <v>135</v>
      </c>
      <c r="J3293" t="s">
        <v>136</v>
      </c>
      <c r="K3293" t="s">
        <v>137</v>
      </c>
      <c r="L3293" t="s">
        <v>9686</v>
      </c>
      <c r="M3293" t="s">
        <v>9687</v>
      </c>
      <c r="N3293">
        <v>9.4124999999999996</v>
      </c>
      <c r="O3293">
        <v>0</v>
      </c>
      <c r="P3293">
        <v>1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6.3908856075972924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6.3908856075972924</v>
      </c>
    </row>
    <row r="3294" spans="1:31" x14ac:dyDescent="0.25">
      <c r="A3294">
        <v>2139141</v>
      </c>
      <c r="B3294">
        <v>1</v>
      </c>
      <c r="C3294" t="s">
        <v>81</v>
      </c>
      <c r="D3294" t="s">
        <v>113</v>
      </c>
      <c r="E3294" t="s">
        <v>174</v>
      </c>
      <c r="F3294" t="s">
        <v>9688</v>
      </c>
      <c r="G3294" t="s">
        <v>384</v>
      </c>
      <c r="H3294" t="s">
        <v>134</v>
      </c>
      <c r="I3294" t="s">
        <v>135</v>
      </c>
      <c r="J3294" t="s">
        <v>136</v>
      </c>
      <c r="K3294" t="s">
        <v>137</v>
      </c>
      <c r="L3294" t="s">
        <v>9689</v>
      </c>
      <c r="M3294" t="s">
        <v>9690</v>
      </c>
      <c r="N3294">
        <v>2.2016666659999999</v>
      </c>
      <c r="O3294">
        <v>0</v>
      </c>
      <c r="P3294">
        <v>25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7.9347788349708166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7.9347788349708166</v>
      </c>
    </row>
    <row r="3295" spans="1:31" x14ac:dyDescent="0.25">
      <c r="A3295">
        <v>2139142</v>
      </c>
      <c r="B3295">
        <v>1</v>
      </c>
      <c r="C3295" t="s">
        <v>80</v>
      </c>
      <c r="D3295" t="s">
        <v>104</v>
      </c>
      <c r="E3295" t="s">
        <v>131</v>
      </c>
      <c r="F3295" t="s">
        <v>553</v>
      </c>
      <c r="G3295" t="s">
        <v>133</v>
      </c>
      <c r="H3295" t="s">
        <v>134</v>
      </c>
      <c r="I3295" t="s">
        <v>135</v>
      </c>
      <c r="J3295" t="s">
        <v>136</v>
      </c>
      <c r="K3295" t="s">
        <v>137</v>
      </c>
      <c r="L3295" t="s">
        <v>9691</v>
      </c>
      <c r="M3295" t="s">
        <v>9692</v>
      </c>
      <c r="N3295">
        <v>4.8766666660000002</v>
      </c>
      <c r="O3295">
        <v>0</v>
      </c>
      <c r="P3295">
        <v>3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2.5089453800471002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2.5089453800471002</v>
      </c>
    </row>
    <row r="3296" spans="1:31" x14ac:dyDescent="0.25">
      <c r="A3296">
        <v>2139148</v>
      </c>
      <c r="B3296">
        <v>1</v>
      </c>
      <c r="C3296" t="s">
        <v>81</v>
      </c>
      <c r="D3296" t="s">
        <v>122</v>
      </c>
      <c r="E3296" t="s">
        <v>174</v>
      </c>
      <c r="F3296" t="s">
        <v>9693</v>
      </c>
      <c r="G3296" t="s">
        <v>187</v>
      </c>
      <c r="H3296" t="s">
        <v>134</v>
      </c>
      <c r="I3296" t="s">
        <v>135</v>
      </c>
      <c r="J3296" t="s">
        <v>136</v>
      </c>
      <c r="K3296" t="s">
        <v>137</v>
      </c>
      <c r="L3296" t="s">
        <v>9694</v>
      </c>
      <c r="M3296" t="s">
        <v>9695</v>
      </c>
      <c r="N3296">
        <v>0.88916666600000005</v>
      </c>
      <c r="O3296">
        <v>0</v>
      </c>
      <c r="P3296">
        <v>3</v>
      </c>
      <c r="Q3296">
        <v>0</v>
      </c>
      <c r="R3296">
        <v>1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0.360061386263275</v>
      </c>
      <c r="Y3296">
        <v>0</v>
      </c>
      <c r="Z3296">
        <v>2.1204852522649999E-2</v>
      </c>
      <c r="AA3296">
        <v>0</v>
      </c>
      <c r="AB3296">
        <v>0</v>
      </c>
      <c r="AC3296">
        <v>0</v>
      </c>
      <c r="AD3296">
        <v>0</v>
      </c>
      <c r="AE3296">
        <v>0.38126623878592497</v>
      </c>
    </row>
    <row r="3297" spans="1:31" x14ac:dyDescent="0.25">
      <c r="A3297">
        <v>2139149</v>
      </c>
      <c r="B3297">
        <v>1</v>
      </c>
      <c r="C3297" t="s">
        <v>80</v>
      </c>
      <c r="D3297" t="s">
        <v>84</v>
      </c>
      <c r="E3297" t="s">
        <v>131</v>
      </c>
      <c r="F3297" t="s">
        <v>9696</v>
      </c>
      <c r="G3297" t="s">
        <v>231</v>
      </c>
      <c r="H3297" t="s">
        <v>134</v>
      </c>
      <c r="I3297" t="s">
        <v>135</v>
      </c>
      <c r="J3297" t="s">
        <v>136</v>
      </c>
      <c r="K3297" t="s">
        <v>137</v>
      </c>
      <c r="L3297" t="s">
        <v>9697</v>
      </c>
      <c r="M3297" t="s">
        <v>9698</v>
      </c>
      <c r="N3297">
        <v>3.7141666660000001</v>
      </c>
      <c r="O3297">
        <v>0</v>
      </c>
      <c r="P3297">
        <v>1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1.1342080457898001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1.1342080457898001</v>
      </c>
    </row>
    <row r="3298" spans="1:31" x14ac:dyDescent="0.25">
      <c r="A3298">
        <v>2139150</v>
      </c>
      <c r="B3298">
        <v>1</v>
      </c>
      <c r="C3298" t="s">
        <v>81</v>
      </c>
      <c r="D3298" t="s">
        <v>127</v>
      </c>
      <c r="E3298" t="s">
        <v>174</v>
      </c>
      <c r="F3298" t="s">
        <v>9699</v>
      </c>
      <c r="G3298" t="s">
        <v>187</v>
      </c>
      <c r="H3298" t="s">
        <v>134</v>
      </c>
      <c r="I3298" t="s">
        <v>135</v>
      </c>
      <c r="J3298" t="s">
        <v>136</v>
      </c>
      <c r="K3298" t="s">
        <v>137</v>
      </c>
      <c r="L3298" t="s">
        <v>9700</v>
      </c>
      <c r="M3298" t="s">
        <v>9701</v>
      </c>
      <c r="N3298">
        <v>1.6897222220000001</v>
      </c>
      <c r="O3298">
        <v>0</v>
      </c>
      <c r="P3298">
        <v>167</v>
      </c>
      <c r="Q3298">
        <v>0</v>
      </c>
      <c r="R3298">
        <v>3</v>
      </c>
      <c r="S3298">
        <v>0</v>
      </c>
      <c r="T3298">
        <v>8</v>
      </c>
      <c r="U3298">
        <v>0</v>
      </c>
      <c r="V3298">
        <v>0</v>
      </c>
      <c r="W3298">
        <v>0</v>
      </c>
      <c r="X3298">
        <v>77.929205379939887</v>
      </c>
      <c r="Y3298">
        <v>0</v>
      </c>
      <c r="Z3298">
        <v>7.2262493770833345E-4</v>
      </c>
      <c r="AA3298">
        <v>0</v>
      </c>
      <c r="AB3298">
        <v>3.0172484795731251</v>
      </c>
      <c r="AC3298">
        <v>0</v>
      </c>
      <c r="AD3298">
        <v>0</v>
      </c>
      <c r="AE3298">
        <v>80.947176484450722</v>
      </c>
    </row>
    <row r="3299" spans="1:31" x14ac:dyDescent="0.25">
      <c r="A3299">
        <v>2139156</v>
      </c>
      <c r="B3299">
        <v>1</v>
      </c>
      <c r="C3299" t="s">
        <v>80</v>
      </c>
      <c r="D3299" t="s">
        <v>108</v>
      </c>
      <c r="E3299" t="s">
        <v>146</v>
      </c>
      <c r="F3299" t="s">
        <v>9702</v>
      </c>
      <c r="G3299" t="s">
        <v>2008</v>
      </c>
      <c r="H3299" t="s">
        <v>143</v>
      </c>
      <c r="I3299" t="s">
        <v>135</v>
      </c>
      <c r="J3299" t="s">
        <v>136</v>
      </c>
      <c r="K3299" t="s">
        <v>137</v>
      </c>
      <c r="L3299" t="s">
        <v>9703</v>
      </c>
      <c r="M3299" t="s">
        <v>9704</v>
      </c>
      <c r="N3299">
        <v>2.3633333329999999</v>
      </c>
      <c r="O3299">
        <v>0</v>
      </c>
      <c r="P3299">
        <v>93</v>
      </c>
      <c r="Q3299">
        <v>0</v>
      </c>
      <c r="R3299">
        <v>15</v>
      </c>
      <c r="S3299">
        <v>0</v>
      </c>
      <c r="T3299">
        <v>8</v>
      </c>
      <c r="U3299">
        <v>0</v>
      </c>
      <c r="V3299">
        <v>0</v>
      </c>
      <c r="W3299">
        <v>0</v>
      </c>
      <c r="X3299">
        <v>47.21993036379817</v>
      </c>
      <c r="Y3299">
        <v>0</v>
      </c>
      <c r="Z3299">
        <v>23.816110350093197</v>
      </c>
      <c r="AA3299">
        <v>0</v>
      </c>
      <c r="AB3299">
        <v>6.1871261038710754</v>
      </c>
      <c r="AC3299">
        <v>0</v>
      </c>
      <c r="AD3299">
        <v>0</v>
      </c>
      <c r="AE3299">
        <v>77.223166817762447</v>
      </c>
    </row>
    <row r="3300" spans="1:31" x14ac:dyDescent="0.25">
      <c r="A3300">
        <v>2139159</v>
      </c>
      <c r="B3300">
        <v>1</v>
      </c>
      <c r="C3300" t="s">
        <v>80</v>
      </c>
      <c r="D3300" t="s">
        <v>84</v>
      </c>
      <c r="E3300" t="s">
        <v>161</v>
      </c>
      <c r="F3300" t="s">
        <v>9705</v>
      </c>
      <c r="G3300" t="s">
        <v>171</v>
      </c>
      <c r="H3300" t="s">
        <v>134</v>
      </c>
      <c r="I3300" t="s">
        <v>135</v>
      </c>
      <c r="J3300" t="s">
        <v>136</v>
      </c>
      <c r="K3300" t="s">
        <v>137</v>
      </c>
      <c r="L3300" t="s">
        <v>9706</v>
      </c>
      <c r="M3300" t="s">
        <v>9707</v>
      </c>
      <c r="N3300">
        <v>1.1058333330000001</v>
      </c>
      <c r="O3300">
        <v>0</v>
      </c>
      <c r="P3300">
        <v>496</v>
      </c>
      <c r="Q3300">
        <v>0</v>
      </c>
      <c r="R3300">
        <v>0</v>
      </c>
      <c r="S3300">
        <v>0</v>
      </c>
      <c r="T3300">
        <v>20</v>
      </c>
      <c r="U3300">
        <v>0</v>
      </c>
      <c r="V3300">
        <v>0</v>
      </c>
      <c r="W3300">
        <v>0</v>
      </c>
      <c r="X3300">
        <v>141.09404275145849</v>
      </c>
      <c r="Y3300">
        <v>0</v>
      </c>
      <c r="Z3300">
        <v>0</v>
      </c>
      <c r="AA3300">
        <v>0</v>
      </c>
      <c r="AB3300">
        <v>27.650144702558318</v>
      </c>
      <c r="AC3300">
        <v>0</v>
      </c>
      <c r="AD3300">
        <v>0</v>
      </c>
      <c r="AE3300">
        <v>168.74418745401681</v>
      </c>
    </row>
    <row r="3301" spans="1:31" x14ac:dyDescent="0.25">
      <c r="A3301">
        <v>2139164</v>
      </c>
      <c r="B3301">
        <v>1</v>
      </c>
      <c r="C3301" t="s">
        <v>80</v>
      </c>
      <c r="D3301" t="s">
        <v>105</v>
      </c>
      <c r="E3301" t="s">
        <v>196</v>
      </c>
      <c r="F3301" t="s">
        <v>9708</v>
      </c>
      <c r="G3301" t="s">
        <v>226</v>
      </c>
      <c r="H3301" t="s">
        <v>143</v>
      </c>
      <c r="I3301" t="s">
        <v>135</v>
      </c>
      <c r="J3301" t="s">
        <v>136</v>
      </c>
      <c r="K3301" t="s">
        <v>236</v>
      </c>
      <c r="L3301" t="s">
        <v>9709</v>
      </c>
      <c r="M3301" t="s">
        <v>9710</v>
      </c>
      <c r="N3301">
        <v>0.2</v>
      </c>
      <c r="O3301">
        <v>0</v>
      </c>
      <c r="P3301">
        <v>377</v>
      </c>
      <c r="Q3301">
        <v>0</v>
      </c>
      <c r="R3301">
        <v>0</v>
      </c>
      <c r="S3301">
        <v>0</v>
      </c>
      <c r="T3301">
        <v>1</v>
      </c>
      <c r="U3301">
        <v>1</v>
      </c>
      <c r="V3301">
        <v>0</v>
      </c>
      <c r="W3301">
        <v>0</v>
      </c>
      <c r="X3301">
        <v>24.733826780184014</v>
      </c>
      <c r="Y3301">
        <v>0</v>
      </c>
      <c r="Z3301">
        <v>0</v>
      </c>
      <c r="AA3301">
        <v>0</v>
      </c>
      <c r="AB3301">
        <v>2.6342836356000005E-2</v>
      </c>
      <c r="AC3301">
        <v>1.9882057509000002</v>
      </c>
      <c r="AD3301">
        <v>0</v>
      </c>
      <c r="AE3301">
        <v>26.748375367440016</v>
      </c>
    </row>
    <row r="3302" spans="1:31" x14ac:dyDescent="0.25">
      <c r="A3302">
        <v>2139167</v>
      </c>
      <c r="B3302">
        <v>1</v>
      </c>
      <c r="C3302" t="s">
        <v>80</v>
      </c>
      <c r="D3302" t="s">
        <v>84</v>
      </c>
      <c r="E3302" t="s">
        <v>131</v>
      </c>
      <c r="F3302" t="s">
        <v>9711</v>
      </c>
      <c r="G3302" t="s">
        <v>152</v>
      </c>
      <c r="H3302" t="s">
        <v>134</v>
      </c>
      <c r="I3302" t="s">
        <v>135</v>
      </c>
      <c r="J3302" t="s">
        <v>136</v>
      </c>
      <c r="K3302" t="s">
        <v>137</v>
      </c>
      <c r="L3302" t="s">
        <v>9712</v>
      </c>
      <c r="M3302" t="s">
        <v>9713</v>
      </c>
      <c r="N3302">
        <v>2.2736111110000001</v>
      </c>
      <c r="O3302">
        <v>0</v>
      </c>
      <c r="P3302">
        <v>11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4.3932427520006678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4.3932427520006678</v>
      </c>
    </row>
    <row r="3303" spans="1:31" x14ac:dyDescent="0.25">
      <c r="A3303">
        <v>2139169</v>
      </c>
      <c r="B3303">
        <v>1</v>
      </c>
      <c r="C3303" t="s">
        <v>80</v>
      </c>
      <c r="D3303" t="s">
        <v>93</v>
      </c>
      <c r="E3303" t="s">
        <v>131</v>
      </c>
      <c r="F3303" t="s">
        <v>9714</v>
      </c>
      <c r="G3303" t="s">
        <v>152</v>
      </c>
      <c r="H3303" t="s">
        <v>134</v>
      </c>
      <c r="I3303" t="s">
        <v>135</v>
      </c>
      <c r="J3303" t="s">
        <v>136</v>
      </c>
      <c r="K3303" t="s">
        <v>137</v>
      </c>
      <c r="L3303" t="s">
        <v>9715</v>
      </c>
      <c r="M3303" t="s">
        <v>9716</v>
      </c>
      <c r="N3303">
        <v>1.864166666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1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0.34547075032870006</v>
      </c>
      <c r="AC3303">
        <v>0</v>
      </c>
      <c r="AD3303">
        <v>0</v>
      </c>
      <c r="AE3303">
        <v>0.34547075032870006</v>
      </c>
    </row>
    <row r="3304" spans="1:31" x14ac:dyDescent="0.25">
      <c r="A3304">
        <v>2139174</v>
      </c>
      <c r="B3304">
        <v>1</v>
      </c>
      <c r="C3304" t="s">
        <v>80</v>
      </c>
      <c r="D3304" t="s">
        <v>82</v>
      </c>
      <c r="E3304" t="s">
        <v>161</v>
      </c>
      <c r="F3304" t="s">
        <v>9717</v>
      </c>
      <c r="G3304" t="s">
        <v>171</v>
      </c>
      <c r="H3304" t="s">
        <v>134</v>
      </c>
      <c r="I3304" t="s">
        <v>135</v>
      </c>
      <c r="J3304" t="s">
        <v>136</v>
      </c>
      <c r="K3304" t="s">
        <v>137</v>
      </c>
      <c r="L3304" t="s">
        <v>9718</v>
      </c>
      <c r="M3304" t="s">
        <v>9719</v>
      </c>
      <c r="N3304">
        <v>0.79083333300000003</v>
      </c>
      <c r="O3304">
        <v>0</v>
      </c>
      <c r="P3304">
        <v>19</v>
      </c>
      <c r="Q3304">
        <v>0</v>
      </c>
      <c r="R3304">
        <v>0</v>
      </c>
      <c r="S3304">
        <v>0</v>
      </c>
      <c r="T3304">
        <v>87</v>
      </c>
      <c r="U3304">
        <v>0</v>
      </c>
      <c r="V3304">
        <v>0</v>
      </c>
      <c r="W3304">
        <v>0</v>
      </c>
      <c r="X3304">
        <v>5.0819257184656994</v>
      </c>
      <c r="Y3304">
        <v>0</v>
      </c>
      <c r="Z3304">
        <v>0</v>
      </c>
      <c r="AA3304">
        <v>0</v>
      </c>
      <c r="AB3304">
        <v>64.497248804391589</v>
      </c>
      <c r="AC3304">
        <v>0</v>
      </c>
      <c r="AD3304">
        <v>0</v>
      </c>
      <c r="AE3304">
        <v>69.579174522857286</v>
      </c>
    </row>
    <row r="3305" spans="1:31" x14ac:dyDescent="0.25">
      <c r="A3305">
        <v>2139175</v>
      </c>
      <c r="B3305">
        <v>1</v>
      </c>
      <c r="C3305" t="s">
        <v>80</v>
      </c>
      <c r="D3305" t="s">
        <v>82</v>
      </c>
      <c r="E3305" t="s">
        <v>206</v>
      </c>
      <c r="F3305" t="s">
        <v>9143</v>
      </c>
      <c r="G3305" t="s">
        <v>171</v>
      </c>
      <c r="H3305" t="s">
        <v>134</v>
      </c>
      <c r="I3305" t="s">
        <v>135</v>
      </c>
      <c r="J3305" t="s">
        <v>136</v>
      </c>
      <c r="K3305" t="s">
        <v>137</v>
      </c>
      <c r="L3305" t="s">
        <v>9720</v>
      </c>
      <c r="M3305" t="s">
        <v>9721</v>
      </c>
      <c r="N3305">
        <v>0.78305555500000001</v>
      </c>
      <c r="O3305">
        <v>0</v>
      </c>
      <c r="P3305">
        <v>32</v>
      </c>
      <c r="Q3305">
        <v>0</v>
      </c>
      <c r="R3305">
        <v>0</v>
      </c>
      <c r="S3305">
        <v>0</v>
      </c>
      <c r="T3305">
        <v>9</v>
      </c>
      <c r="U3305">
        <v>0</v>
      </c>
      <c r="V3305">
        <v>0</v>
      </c>
      <c r="W3305">
        <v>0</v>
      </c>
      <c r="X3305">
        <v>5.2342427238529847</v>
      </c>
      <c r="Y3305">
        <v>0</v>
      </c>
      <c r="Z3305">
        <v>0</v>
      </c>
      <c r="AA3305">
        <v>0</v>
      </c>
      <c r="AB3305">
        <v>7.1031256194430386</v>
      </c>
      <c r="AC3305">
        <v>0</v>
      </c>
      <c r="AD3305">
        <v>0</v>
      </c>
      <c r="AE3305">
        <v>12.337368343296024</v>
      </c>
    </row>
    <row r="3306" spans="1:31" x14ac:dyDescent="0.25">
      <c r="A3306">
        <v>2139176</v>
      </c>
      <c r="B3306">
        <v>1</v>
      </c>
      <c r="C3306" t="s">
        <v>81</v>
      </c>
      <c r="D3306" t="s">
        <v>128</v>
      </c>
      <c r="E3306" t="s">
        <v>131</v>
      </c>
      <c r="F3306" t="s">
        <v>9722</v>
      </c>
      <c r="G3306" t="s">
        <v>231</v>
      </c>
      <c r="H3306" t="s">
        <v>134</v>
      </c>
      <c r="I3306" t="s">
        <v>135</v>
      </c>
      <c r="J3306" t="s">
        <v>136</v>
      </c>
      <c r="K3306" t="s">
        <v>137</v>
      </c>
      <c r="L3306" t="s">
        <v>9723</v>
      </c>
      <c r="M3306" t="s">
        <v>9724</v>
      </c>
      <c r="N3306">
        <v>1.403888888</v>
      </c>
      <c r="O3306">
        <v>0</v>
      </c>
      <c r="P3306">
        <v>3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0.99173198577675004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0.99173198577675004</v>
      </c>
    </row>
    <row r="3307" spans="1:31" x14ac:dyDescent="0.25">
      <c r="A3307">
        <v>2139178</v>
      </c>
      <c r="B3307">
        <v>1</v>
      </c>
      <c r="C3307" t="s">
        <v>81</v>
      </c>
      <c r="D3307" t="s">
        <v>113</v>
      </c>
      <c r="E3307" t="s">
        <v>206</v>
      </c>
      <c r="F3307" t="s">
        <v>9725</v>
      </c>
      <c r="G3307" t="s">
        <v>187</v>
      </c>
      <c r="H3307" t="s">
        <v>134</v>
      </c>
      <c r="I3307" t="s">
        <v>135</v>
      </c>
      <c r="J3307" t="s">
        <v>136</v>
      </c>
      <c r="K3307" t="s">
        <v>137</v>
      </c>
      <c r="L3307" t="s">
        <v>9726</v>
      </c>
      <c r="M3307" t="s">
        <v>9727</v>
      </c>
      <c r="N3307">
        <v>1.675</v>
      </c>
      <c r="O3307">
        <v>0</v>
      </c>
      <c r="P3307">
        <v>1</v>
      </c>
      <c r="Q3307">
        <v>0</v>
      </c>
      <c r="R3307">
        <v>0</v>
      </c>
      <c r="S3307">
        <v>0</v>
      </c>
      <c r="T3307">
        <v>1</v>
      </c>
      <c r="U3307">
        <v>0</v>
      </c>
      <c r="V3307">
        <v>0</v>
      </c>
      <c r="W3307">
        <v>0</v>
      </c>
      <c r="X3307">
        <v>0.53996432737590006</v>
      </c>
      <c r="Y3307">
        <v>0</v>
      </c>
      <c r="Z3307">
        <v>0</v>
      </c>
      <c r="AA3307">
        <v>0</v>
      </c>
      <c r="AB3307">
        <v>0.95892616648635021</v>
      </c>
      <c r="AC3307">
        <v>0</v>
      </c>
      <c r="AD3307">
        <v>0</v>
      </c>
      <c r="AE3307">
        <v>1.4988904938622503</v>
      </c>
    </row>
    <row r="3308" spans="1:31" x14ac:dyDescent="0.25">
      <c r="A3308">
        <v>2139180</v>
      </c>
      <c r="B3308">
        <v>1</v>
      </c>
      <c r="C3308" t="s">
        <v>80</v>
      </c>
      <c r="D3308" t="s">
        <v>102</v>
      </c>
      <c r="E3308" t="s">
        <v>131</v>
      </c>
      <c r="F3308" t="s">
        <v>9728</v>
      </c>
      <c r="G3308" t="s">
        <v>133</v>
      </c>
      <c r="H3308" t="s">
        <v>134</v>
      </c>
      <c r="I3308" t="s">
        <v>135</v>
      </c>
      <c r="J3308" t="s">
        <v>136</v>
      </c>
      <c r="K3308" t="s">
        <v>137</v>
      </c>
      <c r="L3308" t="s">
        <v>9729</v>
      </c>
      <c r="M3308" t="s">
        <v>9730</v>
      </c>
      <c r="N3308">
        <v>0.82722222199999995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1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0.69158938129891667</v>
      </c>
      <c r="AC3308">
        <v>0</v>
      </c>
      <c r="AD3308">
        <v>0</v>
      </c>
      <c r="AE3308">
        <v>0.69158938129891667</v>
      </c>
    </row>
    <row r="3309" spans="1:31" x14ac:dyDescent="0.25">
      <c r="A3309">
        <v>2139182</v>
      </c>
      <c r="B3309">
        <v>1</v>
      </c>
      <c r="C3309" t="s">
        <v>80</v>
      </c>
      <c r="D3309" t="s">
        <v>88</v>
      </c>
      <c r="E3309" t="s">
        <v>131</v>
      </c>
      <c r="F3309" t="s">
        <v>9731</v>
      </c>
      <c r="G3309" t="s">
        <v>152</v>
      </c>
      <c r="H3309" t="s">
        <v>134</v>
      </c>
      <c r="I3309" t="s">
        <v>135</v>
      </c>
      <c r="J3309" t="s">
        <v>136</v>
      </c>
      <c r="K3309" t="s">
        <v>137</v>
      </c>
      <c r="L3309" t="s">
        <v>9732</v>
      </c>
      <c r="M3309" t="s">
        <v>9733</v>
      </c>
      <c r="N3309">
        <v>0.68138888799999997</v>
      </c>
      <c r="O3309">
        <v>0</v>
      </c>
      <c r="P3309">
        <v>1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5.5383195171150007E-2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5.5383195171150007E-2</v>
      </c>
    </row>
    <row r="3310" spans="1:31" x14ac:dyDescent="0.25">
      <c r="A3310">
        <v>2139183</v>
      </c>
      <c r="B3310">
        <v>1</v>
      </c>
      <c r="C3310" t="s">
        <v>80</v>
      </c>
      <c r="D3310" t="s">
        <v>93</v>
      </c>
      <c r="E3310" t="s">
        <v>131</v>
      </c>
      <c r="F3310" t="s">
        <v>9734</v>
      </c>
      <c r="G3310" t="s">
        <v>152</v>
      </c>
      <c r="H3310" t="s">
        <v>134</v>
      </c>
      <c r="I3310" t="s">
        <v>135</v>
      </c>
      <c r="J3310" t="s">
        <v>136</v>
      </c>
      <c r="K3310" t="s">
        <v>137</v>
      </c>
      <c r="L3310" t="s">
        <v>9735</v>
      </c>
      <c r="M3310" t="s">
        <v>9736</v>
      </c>
      <c r="N3310">
        <v>2.4988888880000002</v>
      </c>
      <c r="O3310">
        <v>0</v>
      </c>
      <c r="P3310">
        <v>1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0.77646767761740021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0.77646767761740021</v>
      </c>
    </row>
    <row r="3311" spans="1:31" x14ac:dyDescent="0.25">
      <c r="A3311">
        <v>2139184</v>
      </c>
      <c r="B3311">
        <v>1</v>
      </c>
      <c r="C3311" t="s">
        <v>80</v>
      </c>
      <c r="D3311" t="s">
        <v>99</v>
      </c>
      <c r="E3311" t="s">
        <v>131</v>
      </c>
      <c r="F3311" t="s">
        <v>9737</v>
      </c>
      <c r="G3311" t="s">
        <v>152</v>
      </c>
      <c r="H3311" t="s">
        <v>134</v>
      </c>
      <c r="I3311" t="s">
        <v>135</v>
      </c>
      <c r="J3311" t="s">
        <v>136</v>
      </c>
      <c r="K3311" t="s">
        <v>137</v>
      </c>
      <c r="L3311" t="s">
        <v>9738</v>
      </c>
      <c r="M3311" t="s">
        <v>9739</v>
      </c>
      <c r="N3311">
        <v>2.0497222220000002</v>
      </c>
      <c r="O3311">
        <v>0</v>
      </c>
      <c r="P3311">
        <v>3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1.1550932576044501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1.1550932576044501</v>
      </c>
    </row>
    <row r="3312" spans="1:31" x14ac:dyDescent="0.25">
      <c r="A3312">
        <v>2139185</v>
      </c>
      <c r="B3312">
        <v>1</v>
      </c>
      <c r="C3312" t="s">
        <v>80</v>
      </c>
      <c r="D3312" t="s">
        <v>84</v>
      </c>
      <c r="E3312" t="s">
        <v>131</v>
      </c>
      <c r="F3312" t="s">
        <v>9740</v>
      </c>
      <c r="G3312" t="s">
        <v>152</v>
      </c>
      <c r="H3312" t="s">
        <v>134</v>
      </c>
      <c r="I3312" t="s">
        <v>135</v>
      </c>
      <c r="J3312" t="s">
        <v>136</v>
      </c>
      <c r="K3312" t="s">
        <v>137</v>
      </c>
      <c r="L3312" t="s">
        <v>9741</v>
      </c>
      <c r="M3312" t="s">
        <v>9742</v>
      </c>
      <c r="N3312">
        <v>3.8372222219999998</v>
      </c>
      <c r="O3312">
        <v>0</v>
      </c>
      <c r="P3312">
        <v>5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3.2142126526873995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3.2142126526873995</v>
      </c>
    </row>
    <row r="3313" spans="1:31" x14ac:dyDescent="0.25">
      <c r="A3313">
        <v>2139186</v>
      </c>
      <c r="B3313">
        <v>1</v>
      </c>
      <c r="C3313" t="s">
        <v>80</v>
      </c>
      <c r="D3313" t="s">
        <v>83</v>
      </c>
      <c r="E3313" t="s">
        <v>206</v>
      </c>
      <c r="F3313" t="s">
        <v>9743</v>
      </c>
      <c r="G3313" t="s">
        <v>384</v>
      </c>
      <c r="H3313" t="s">
        <v>134</v>
      </c>
      <c r="I3313" t="s">
        <v>135</v>
      </c>
      <c r="J3313" t="s">
        <v>136</v>
      </c>
      <c r="K3313" t="s">
        <v>137</v>
      </c>
      <c r="L3313" t="s">
        <v>9744</v>
      </c>
      <c r="M3313" t="s">
        <v>9745</v>
      </c>
      <c r="N3313">
        <v>1.6572222219999999</v>
      </c>
      <c r="O3313">
        <v>0</v>
      </c>
      <c r="P3313">
        <v>0</v>
      </c>
      <c r="Q3313">
        <v>0</v>
      </c>
      <c r="R3313">
        <v>2</v>
      </c>
      <c r="S3313">
        <v>0</v>
      </c>
      <c r="T3313">
        <v>8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0.4478048680584667</v>
      </c>
      <c r="AA3313">
        <v>0</v>
      </c>
      <c r="AB3313">
        <v>13.341759029463669</v>
      </c>
      <c r="AC3313">
        <v>0</v>
      </c>
      <c r="AD3313">
        <v>0</v>
      </c>
      <c r="AE3313">
        <v>13.789563897522136</v>
      </c>
    </row>
    <row r="3314" spans="1:31" x14ac:dyDescent="0.25">
      <c r="A3314">
        <v>2139188</v>
      </c>
      <c r="B3314">
        <v>1</v>
      </c>
      <c r="C3314" t="s">
        <v>80</v>
      </c>
      <c r="D3314" t="s">
        <v>110</v>
      </c>
      <c r="E3314" t="s">
        <v>131</v>
      </c>
      <c r="F3314" t="s">
        <v>9746</v>
      </c>
      <c r="G3314" t="s">
        <v>231</v>
      </c>
      <c r="H3314" t="s">
        <v>134</v>
      </c>
      <c r="I3314" t="s">
        <v>135</v>
      </c>
      <c r="J3314" t="s">
        <v>136</v>
      </c>
      <c r="K3314" t="s">
        <v>137</v>
      </c>
      <c r="L3314" t="s">
        <v>9747</v>
      </c>
      <c r="M3314" t="s">
        <v>9748</v>
      </c>
      <c r="N3314">
        <v>2.2225000000000001</v>
      </c>
      <c r="O3314">
        <v>0</v>
      </c>
      <c r="P3314">
        <v>5</v>
      </c>
      <c r="Q3314">
        <v>0</v>
      </c>
      <c r="R3314">
        <v>0</v>
      </c>
      <c r="S3314">
        <v>0</v>
      </c>
      <c r="T3314">
        <v>1</v>
      </c>
      <c r="U3314">
        <v>0</v>
      </c>
      <c r="V3314">
        <v>0</v>
      </c>
      <c r="W3314">
        <v>0</v>
      </c>
      <c r="X3314">
        <v>3.6994052486451245</v>
      </c>
      <c r="Y3314">
        <v>0</v>
      </c>
      <c r="Z3314">
        <v>0</v>
      </c>
      <c r="AA3314">
        <v>0</v>
      </c>
      <c r="AB3314">
        <v>0.91919340418502493</v>
      </c>
      <c r="AC3314">
        <v>0</v>
      </c>
      <c r="AD3314">
        <v>0</v>
      </c>
      <c r="AE3314">
        <v>4.6185986528301495</v>
      </c>
    </row>
    <row r="3315" spans="1:31" x14ac:dyDescent="0.25">
      <c r="A3315">
        <v>2139189</v>
      </c>
      <c r="B3315">
        <v>1</v>
      </c>
      <c r="C3315" t="s">
        <v>80</v>
      </c>
      <c r="D3315" t="s">
        <v>97</v>
      </c>
      <c r="E3315" t="s">
        <v>131</v>
      </c>
      <c r="F3315" t="s">
        <v>9749</v>
      </c>
      <c r="G3315" t="s">
        <v>231</v>
      </c>
      <c r="H3315" t="s">
        <v>134</v>
      </c>
      <c r="I3315" t="s">
        <v>135</v>
      </c>
      <c r="J3315" t="s">
        <v>136</v>
      </c>
      <c r="K3315" t="s">
        <v>137</v>
      </c>
      <c r="L3315" t="s">
        <v>9750</v>
      </c>
      <c r="M3315" t="s">
        <v>9751</v>
      </c>
      <c r="N3315">
        <v>1.3619444439999999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1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0.34218799825621671</v>
      </c>
      <c r="AC3315">
        <v>0</v>
      </c>
      <c r="AD3315">
        <v>0</v>
      </c>
      <c r="AE3315">
        <v>0.34218799825621671</v>
      </c>
    </row>
    <row r="3316" spans="1:31" x14ac:dyDescent="0.25">
      <c r="A3316">
        <v>2139191</v>
      </c>
      <c r="B3316">
        <v>1</v>
      </c>
      <c r="C3316" t="s">
        <v>80</v>
      </c>
      <c r="D3316" t="s">
        <v>85</v>
      </c>
      <c r="E3316" t="s">
        <v>161</v>
      </c>
      <c r="F3316" t="s">
        <v>9752</v>
      </c>
      <c r="G3316" t="s">
        <v>171</v>
      </c>
      <c r="H3316" t="s">
        <v>134</v>
      </c>
      <c r="I3316" t="s">
        <v>135</v>
      </c>
      <c r="J3316" t="s">
        <v>136</v>
      </c>
      <c r="K3316" t="s">
        <v>137</v>
      </c>
      <c r="L3316" t="s">
        <v>9753</v>
      </c>
      <c r="M3316" t="s">
        <v>9754</v>
      </c>
      <c r="N3316">
        <v>0.58944444399999996</v>
      </c>
      <c r="O3316">
        <v>0</v>
      </c>
      <c r="P3316">
        <v>568</v>
      </c>
      <c r="Q3316">
        <v>0</v>
      </c>
      <c r="R3316">
        <v>0</v>
      </c>
      <c r="S3316">
        <v>0</v>
      </c>
      <c r="T3316">
        <v>51</v>
      </c>
      <c r="U3316">
        <v>0</v>
      </c>
      <c r="V3316">
        <v>0</v>
      </c>
      <c r="W3316">
        <v>0</v>
      </c>
      <c r="X3316">
        <v>84.504776344596124</v>
      </c>
      <c r="Y3316">
        <v>0</v>
      </c>
      <c r="Z3316">
        <v>0</v>
      </c>
      <c r="AA3316">
        <v>0</v>
      </c>
      <c r="AB3316">
        <v>17.466309406896031</v>
      </c>
      <c r="AC3316">
        <v>0</v>
      </c>
      <c r="AD3316">
        <v>0</v>
      </c>
      <c r="AE3316">
        <v>101.97108575149215</v>
      </c>
    </row>
    <row r="3317" spans="1:31" x14ac:dyDescent="0.25">
      <c r="A3317">
        <v>2139193</v>
      </c>
      <c r="B3317">
        <v>1</v>
      </c>
      <c r="C3317" t="s">
        <v>80</v>
      </c>
      <c r="D3317" t="s">
        <v>105</v>
      </c>
      <c r="E3317" t="s">
        <v>131</v>
      </c>
      <c r="F3317" t="s">
        <v>9755</v>
      </c>
      <c r="G3317" t="s">
        <v>152</v>
      </c>
      <c r="H3317" t="s">
        <v>134</v>
      </c>
      <c r="I3317" t="s">
        <v>135</v>
      </c>
      <c r="J3317" t="s">
        <v>136</v>
      </c>
      <c r="K3317" t="s">
        <v>137</v>
      </c>
      <c r="L3317" t="s">
        <v>9756</v>
      </c>
      <c r="M3317" t="s">
        <v>9757</v>
      </c>
      <c r="N3317">
        <v>1.3602777770000001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1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1.8896853388699002</v>
      </c>
      <c r="AC3317">
        <v>0</v>
      </c>
      <c r="AD3317">
        <v>0</v>
      </c>
      <c r="AE3317">
        <v>1.8896853388699002</v>
      </c>
    </row>
    <row r="3318" spans="1:31" x14ac:dyDescent="0.25">
      <c r="A3318">
        <v>2139194</v>
      </c>
      <c r="B3318">
        <v>1</v>
      </c>
      <c r="C3318" t="s">
        <v>80</v>
      </c>
      <c r="D3318" t="s">
        <v>97</v>
      </c>
      <c r="E3318" t="s">
        <v>174</v>
      </c>
      <c r="F3318" t="s">
        <v>9758</v>
      </c>
      <c r="G3318" t="s">
        <v>187</v>
      </c>
      <c r="H3318" t="s">
        <v>134</v>
      </c>
      <c r="I3318" t="s">
        <v>135</v>
      </c>
      <c r="J3318" t="s">
        <v>136</v>
      </c>
      <c r="K3318" t="s">
        <v>137</v>
      </c>
      <c r="L3318" t="s">
        <v>9759</v>
      </c>
      <c r="M3318" t="s">
        <v>9760</v>
      </c>
      <c r="N3318">
        <v>1.646666666</v>
      </c>
      <c r="O3318">
        <v>0</v>
      </c>
      <c r="P3318">
        <v>24</v>
      </c>
      <c r="Q3318">
        <v>0</v>
      </c>
      <c r="R3318">
        <v>0</v>
      </c>
      <c r="S3318">
        <v>0</v>
      </c>
      <c r="T3318">
        <v>1</v>
      </c>
      <c r="U3318">
        <v>0</v>
      </c>
      <c r="V3318">
        <v>0</v>
      </c>
      <c r="W3318">
        <v>0</v>
      </c>
      <c r="X3318">
        <v>6.6749038025795171</v>
      </c>
      <c r="Y3318">
        <v>0</v>
      </c>
      <c r="Z3318">
        <v>0</v>
      </c>
      <c r="AA3318">
        <v>0</v>
      </c>
      <c r="AB3318">
        <v>1.06995112245E-3</v>
      </c>
      <c r="AC3318">
        <v>0</v>
      </c>
      <c r="AD3318">
        <v>0</v>
      </c>
      <c r="AE3318">
        <v>6.6759737537019674</v>
      </c>
    </row>
    <row r="3319" spans="1:31" x14ac:dyDescent="0.25">
      <c r="A3319">
        <v>2139200</v>
      </c>
      <c r="B3319">
        <v>1</v>
      </c>
      <c r="C3319" t="s">
        <v>81</v>
      </c>
      <c r="D3319" t="s">
        <v>123</v>
      </c>
      <c r="E3319" t="s">
        <v>131</v>
      </c>
      <c r="F3319" t="s">
        <v>9761</v>
      </c>
      <c r="G3319" t="s">
        <v>152</v>
      </c>
      <c r="H3319" t="s">
        <v>134</v>
      </c>
      <c r="I3319" t="s">
        <v>135</v>
      </c>
      <c r="J3319" t="s">
        <v>136</v>
      </c>
      <c r="K3319" t="s">
        <v>137</v>
      </c>
      <c r="L3319" t="s">
        <v>9762</v>
      </c>
      <c r="M3319" t="s">
        <v>9763</v>
      </c>
      <c r="N3319">
        <v>1.1575</v>
      </c>
      <c r="O3319">
        <v>0</v>
      </c>
      <c r="P3319">
        <v>7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1.8349222900464999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1.8349222900464999</v>
      </c>
    </row>
    <row r="3320" spans="1:31" x14ac:dyDescent="0.25">
      <c r="A3320">
        <v>2139201</v>
      </c>
      <c r="B3320">
        <v>1</v>
      </c>
      <c r="C3320" t="s">
        <v>80</v>
      </c>
      <c r="D3320" t="s">
        <v>83</v>
      </c>
      <c r="E3320" t="s">
        <v>174</v>
      </c>
      <c r="F3320" t="s">
        <v>432</v>
      </c>
      <c r="G3320" t="s">
        <v>246</v>
      </c>
      <c r="H3320" t="s">
        <v>134</v>
      </c>
      <c r="I3320" t="s">
        <v>135</v>
      </c>
      <c r="J3320" t="s">
        <v>136</v>
      </c>
      <c r="K3320" t="s">
        <v>137</v>
      </c>
      <c r="L3320" t="s">
        <v>9764</v>
      </c>
      <c r="M3320" t="s">
        <v>9765</v>
      </c>
      <c r="N3320">
        <v>0.76027777699999999</v>
      </c>
      <c r="O3320">
        <v>0</v>
      </c>
      <c r="P3320">
        <v>122</v>
      </c>
      <c r="Q3320">
        <v>0</v>
      </c>
      <c r="R3320">
        <v>0</v>
      </c>
      <c r="S3320">
        <v>0</v>
      </c>
      <c r="T3320">
        <v>10</v>
      </c>
      <c r="U3320">
        <v>0</v>
      </c>
      <c r="V3320">
        <v>0</v>
      </c>
      <c r="W3320">
        <v>0</v>
      </c>
      <c r="X3320">
        <v>23.242643248498553</v>
      </c>
      <c r="Y3320">
        <v>0</v>
      </c>
      <c r="Z3320">
        <v>0</v>
      </c>
      <c r="AA3320">
        <v>0</v>
      </c>
      <c r="AB3320">
        <v>5.032948780440833</v>
      </c>
      <c r="AC3320">
        <v>0</v>
      </c>
      <c r="AD3320">
        <v>0</v>
      </c>
      <c r="AE3320">
        <v>28.275592028939386</v>
      </c>
    </row>
    <row r="3321" spans="1:31" x14ac:dyDescent="0.25">
      <c r="A3321">
        <v>2139202</v>
      </c>
      <c r="B3321">
        <v>1</v>
      </c>
      <c r="C3321" t="s">
        <v>80</v>
      </c>
      <c r="D3321" t="s">
        <v>83</v>
      </c>
      <c r="E3321" t="s">
        <v>161</v>
      </c>
      <c r="F3321" t="s">
        <v>9766</v>
      </c>
      <c r="G3321" t="s">
        <v>8345</v>
      </c>
      <c r="H3321" t="s">
        <v>134</v>
      </c>
      <c r="I3321" t="s">
        <v>135</v>
      </c>
      <c r="J3321" t="s">
        <v>136</v>
      </c>
      <c r="K3321" t="s">
        <v>137</v>
      </c>
      <c r="L3321" t="s">
        <v>9767</v>
      </c>
      <c r="M3321" t="s">
        <v>9768</v>
      </c>
      <c r="N3321">
        <v>0.70750000000000002</v>
      </c>
      <c r="O3321">
        <v>0</v>
      </c>
      <c r="P3321">
        <v>186</v>
      </c>
      <c r="Q3321">
        <v>0</v>
      </c>
      <c r="R3321">
        <v>0</v>
      </c>
      <c r="S3321">
        <v>0</v>
      </c>
      <c r="T3321">
        <v>57</v>
      </c>
      <c r="U3321">
        <v>0</v>
      </c>
      <c r="V3321">
        <v>0</v>
      </c>
      <c r="W3321">
        <v>0</v>
      </c>
      <c r="X3321">
        <v>35.381639813404121</v>
      </c>
      <c r="Y3321">
        <v>0</v>
      </c>
      <c r="Z3321">
        <v>0</v>
      </c>
      <c r="AA3321">
        <v>0</v>
      </c>
      <c r="AB3321">
        <v>30.726766323884799</v>
      </c>
      <c r="AC3321">
        <v>0</v>
      </c>
      <c r="AD3321">
        <v>0</v>
      </c>
      <c r="AE3321">
        <v>66.108406137288924</v>
      </c>
    </row>
    <row r="3322" spans="1:31" x14ac:dyDescent="0.25">
      <c r="A3322">
        <v>2139204</v>
      </c>
      <c r="B3322">
        <v>1</v>
      </c>
      <c r="C3322" t="s">
        <v>80</v>
      </c>
      <c r="D3322" t="s">
        <v>106</v>
      </c>
      <c r="E3322" t="s">
        <v>146</v>
      </c>
      <c r="F3322" t="s">
        <v>9769</v>
      </c>
      <c r="G3322" t="s">
        <v>167</v>
      </c>
      <c r="H3322" t="s">
        <v>143</v>
      </c>
      <c r="I3322" t="s">
        <v>135</v>
      </c>
      <c r="J3322" t="s">
        <v>136</v>
      </c>
      <c r="K3322" t="s">
        <v>137</v>
      </c>
      <c r="L3322" t="s">
        <v>9770</v>
      </c>
      <c r="M3322" t="s">
        <v>9771</v>
      </c>
      <c r="N3322">
        <v>2.105555555</v>
      </c>
      <c r="O3322">
        <v>0</v>
      </c>
      <c r="P3322">
        <v>1</v>
      </c>
      <c r="Q3322">
        <v>0</v>
      </c>
      <c r="R3322">
        <v>7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2.5203541722476079</v>
      </c>
      <c r="AA3322">
        <v>0</v>
      </c>
      <c r="AB3322">
        <v>0</v>
      </c>
      <c r="AC3322">
        <v>0</v>
      </c>
      <c r="AD3322">
        <v>0</v>
      </c>
      <c r="AE3322">
        <v>2.5203541722476079</v>
      </c>
    </row>
    <row r="3323" spans="1:31" x14ac:dyDescent="0.25">
      <c r="A3323">
        <v>2139210</v>
      </c>
      <c r="B3323">
        <v>1</v>
      </c>
      <c r="C3323" t="s">
        <v>80</v>
      </c>
      <c r="D3323" t="s">
        <v>90</v>
      </c>
      <c r="E3323" t="s">
        <v>131</v>
      </c>
      <c r="F3323" t="s">
        <v>9772</v>
      </c>
      <c r="G3323" t="s">
        <v>231</v>
      </c>
      <c r="H3323" t="s">
        <v>134</v>
      </c>
      <c r="I3323" t="s">
        <v>135</v>
      </c>
      <c r="J3323" t="s">
        <v>136</v>
      </c>
      <c r="K3323" t="s">
        <v>137</v>
      </c>
      <c r="L3323" t="s">
        <v>9773</v>
      </c>
      <c r="M3323" t="s">
        <v>9774</v>
      </c>
      <c r="N3323">
        <v>3.3277777770000001</v>
      </c>
      <c r="O3323">
        <v>0</v>
      </c>
      <c r="P3323">
        <v>4</v>
      </c>
      <c r="Q3323">
        <v>0</v>
      </c>
      <c r="R3323">
        <v>0</v>
      </c>
      <c r="S3323">
        <v>0</v>
      </c>
      <c r="T3323">
        <v>1</v>
      </c>
      <c r="U3323">
        <v>0</v>
      </c>
      <c r="V3323">
        <v>0</v>
      </c>
      <c r="W3323">
        <v>0</v>
      </c>
      <c r="X3323">
        <v>2.7431097141410667</v>
      </c>
      <c r="Y3323">
        <v>0</v>
      </c>
      <c r="Z3323">
        <v>0</v>
      </c>
      <c r="AA3323">
        <v>0</v>
      </c>
      <c r="AB3323">
        <v>1.991473900133333E-3</v>
      </c>
      <c r="AC3323">
        <v>0</v>
      </c>
      <c r="AD3323">
        <v>0</v>
      </c>
      <c r="AE3323">
        <v>2.7451011880412</v>
      </c>
    </row>
    <row r="3324" spans="1:31" x14ac:dyDescent="0.25">
      <c r="A3324">
        <v>2139212</v>
      </c>
      <c r="B3324">
        <v>1</v>
      </c>
      <c r="C3324" t="s">
        <v>80</v>
      </c>
      <c r="D3324" t="s">
        <v>98</v>
      </c>
      <c r="E3324" t="s">
        <v>161</v>
      </c>
      <c r="F3324" t="s">
        <v>9775</v>
      </c>
      <c r="G3324" t="s">
        <v>171</v>
      </c>
      <c r="H3324" t="s">
        <v>134</v>
      </c>
      <c r="I3324" t="s">
        <v>135</v>
      </c>
      <c r="J3324" t="s">
        <v>136</v>
      </c>
      <c r="K3324" t="s">
        <v>137</v>
      </c>
      <c r="L3324" t="s">
        <v>9776</v>
      </c>
      <c r="M3324" t="s">
        <v>9777</v>
      </c>
      <c r="N3324">
        <v>0.64638888800000005</v>
      </c>
      <c r="O3324">
        <v>0</v>
      </c>
      <c r="P3324">
        <v>159</v>
      </c>
      <c r="Q3324">
        <v>0</v>
      </c>
      <c r="R3324">
        <v>0</v>
      </c>
      <c r="S3324">
        <v>0</v>
      </c>
      <c r="T3324">
        <v>11</v>
      </c>
      <c r="U3324">
        <v>0</v>
      </c>
      <c r="V3324">
        <v>0</v>
      </c>
      <c r="W3324">
        <v>0</v>
      </c>
      <c r="X3324">
        <v>10.839201638148738</v>
      </c>
      <c r="Y3324">
        <v>0</v>
      </c>
      <c r="Z3324">
        <v>0</v>
      </c>
      <c r="AA3324">
        <v>0</v>
      </c>
      <c r="AB3324">
        <v>0.82204403400794179</v>
      </c>
      <c r="AC3324">
        <v>0</v>
      </c>
      <c r="AD3324">
        <v>0</v>
      </c>
      <c r="AE3324">
        <v>11.66124567215668</v>
      </c>
    </row>
    <row r="3325" spans="1:31" x14ac:dyDescent="0.25">
      <c r="A3325">
        <v>2139213</v>
      </c>
      <c r="B3325">
        <v>1</v>
      </c>
      <c r="C3325" t="s">
        <v>80</v>
      </c>
      <c r="D3325" t="s">
        <v>84</v>
      </c>
      <c r="E3325" t="s">
        <v>131</v>
      </c>
      <c r="F3325" t="s">
        <v>9778</v>
      </c>
      <c r="G3325" t="s">
        <v>231</v>
      </c>
      <c r="H3325" t="s">
        <v>134</v>
      </c>
      <c r="I3325" t="s">
        <v>135</v>
      </c>
      <c r="J3325" t="s">
        <v>136</v>
      </c>
      <c r="K3325" t="s">
        <v>137</v>
      </c>
      <c r="L3325" t="s">
        <v>9779</v>
      </c>
      <c r="M3325" t="s">
        <v>9780</v>
      </c>
      <c r="N3325">
        <v>1.9213888880000001</v>
      </c>
      <c r="O3325">
        <v>0</v>
      </c>
      <c r="P3325">
        <v>5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1.7339658178316502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1.7339658178316502</v>
      </c>
    </row>
    <row r="3326" spans="1:31" x14ac:dyDescent="0.25">
      <c r="A3326">
        <v>2139215</v>
      </c>
      <c r="B3326">
        <v>1</v>
      </c>
      <c r="C3326" t="s">
        <v>80</v>
      </c>
      <c r="D3326" t="s">
        <v>83</v>
      </c>
      <c r="E3326" t="s">
        <v>174</v>
      </c>
      <c r="F3326" t="s">
        <v>432</v>
      </c>
      <c r="G3326" t="s">
        <v>246</v>
      </c>
      <c r="H3326" t="s">
        <v>134</v>
      </c>
      <c r="I3326" t="s">
        <v>135</v>
      </c>
      <c r="J3326" t="s">
        <v>136</v>
      </c>
      <c r="K3326" t="s">
        <v>137</v>
      </c>
      <c r="L3326" t="s">
        <v>9781</v>
      </c>
      <c r="M3326" t="s">
        <v>9782</v>
      </c>
      <c r="N3326">
        <v>1.862222222</v>
      </c>
      <c r="O3326">
        <v>0</v>
      </c>
      <c r="P3326">
        <v>122</v>
      </c>
      <c r="Q3326">
        <v>0</v>
      </c>
      <c r="R3326">
        <v>0</v>
      </c>
      <c r="S3326">
        <v>0</v>
      </c>
      <c r="T3326">
        <v>10</v>
      </c>
      <c r="U3326">
        <v>0</v>
      </c>
      <c r="V3326">
        <v>0</v>
      </c>
      <c r="W3326">
        <v>0</v>
      </c>
      <c r="X3326">
        <v>48.953741840838376</v>
      </c>
      <c r="Y3326">
        <v>0</v>
      </c>
      <c r="Z3326">
        <v>0</v>
      </c>
      <c r="AA3326">
        <v>0</v>
      </c>
      <c r="AB3326">
        <v>11.190867830024002</v>
      </c>
      <c r="AC3326">
        <v>0</v>
      </c>
      <c r="AD3326">
        <v>0</v>
      </c>
      <c r="AE3326">
        <v>60.14460967086238</v>
      </c>
    </row>
    <row r="3327" spans="1:31" x14ac:dyDescent="0.25">
      <c r="A3327">
        <v>2139216</v>
      </c>
      <c r="B3327">
        <v>1</v>
      </c>
      <c r="C3327" t="s">
        <v>81</v>
      </c>
      <c r="D3327" t="s">
        <v>115</v>
      </c>
      <c r="E3327" t="s">
        <v>146</v>
      </c>
      <c r="F3327" t="s">
        <v>9783</v>
      </c>
      <c r="G3327" t="s">
        <v>167</v>
      </c>
      <c r="H3327" t="s">
        <v>143</v>
      </c>
      <c r="I3327" t="s">
        <v>135</v>
      </c>
      <c r="J3327" t="s">
        <v>136</v>
      </c>
      <c r="K3327" t="s">
        <v>137</v>
      </c>
      <c r="L3327" t="s">
        <v>9784</v>
      </c>
      <c r="M3327" t="s">
        <v>9785</v>
      </c>
      <c r="N3327">
        <v>0.97416666600000001</v>
      </c>
      <c r="O3327">
        <v>0</v>
      </c>
      <c r="P3327">
        <v>56</v>
      </c>
      <c r="Q3327">
        <v>1</v>
      </c>
      <c r="R3327">
        <v>23</v>
      </c>
      <c r="S3327">
        <v>0</v>
      </c>
      <c r="T3327">
        <v>2</v>
      </c>
      <c r="U3327">
        <v>0</v>
      </c>
      <c r="V3327">
        <v>0</v>
      </c>
      <c r="W3327">
        <v>0</v>
      </c>
      <c r="X3327">
        <v>7.4338458816167989</v>
      </c>
      <c r="Y3327">
        <v>2.1192768619809996</v>
      </c>
      <c r="Z3327">
        <v>3.631687912539749</v>
      </c>
      <c r="AA3327">
        <v>0</v>
      </c>
      <c r="AB3327">
        <v>2.4441084319824998E-2</v>
      </c>
      <c r="AC3327">
        <v>0</v>
      </c>
      <c r="AD3327">
        <v>0</v>
      </c>
      <c r="AE3327">
        <v>13.209251740457372</v>
      </c>
    </row>
    <row r="3328" spans="1:31" x14ac:dyDescent="0.25">
      <c r="A3328">
        <v>2139217</v>
      </c>
      <c r="B3328">
        <v>1</v>
      </c>
      <c r="C3328" t="s">
        <v>80</v>
      </c>
      <c r="D3328" t="s">
        <v>106</v>
      </c>
      <c r="E3328" t="s">
        <v>174</v>
      </c>
      <c r="F3328" t="s">
        <v>9786</v>
      </c>
      <c r="G3328" t="s">
        <v>187</v>
      </c>
      <c r="H3328" t="s">
        <v>134</v>
      </c>
      <c r="I3328" t="s">
        <v>135</v>
      </c>
      <c r="J3328" t="s">
        <v>136</v>
      </c>
      <c r="K3328" t="s">
        <v>137</v>
      </c>
      <c r="L3328" t="s">
        <v>9787</v>
      </c>
      <c r="M3328" t="s">
        <v>9788</v>
      </c>
      <c r="N3328">
        <v>2.744722222</v>
      </c>
      <c r="O3328">
        <v>0</v>
      </c>
      <c r="P3328">
        <v>0</v>
      </c>
      <c r="Q3328">
        <v>0</v>
      </c>
      <c r="R3328">
        <v>2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3.5742344545428244</v>
      </c>
      <c r="AA3328">
        <v>0</v>
      </c>
      <c r="AB3328">
        <v>0</v>
      </c>
      <c r="AC3328">
        <v>0</v>
      </c>
      <c r="AD3328">
        <v>0</v>
      </c>
      <c r="AE3328">
        <v>3.5742344545428244</v>
      </c>
    </row>
    <row r="3329" spans="1:31" x14ac:dyDescent="0.25">
      <c r="A3329">
        <v>2139218</v>
      </c>
      <c r="B3329">
        <v>1</v>
      </c>
      <c r="C3329" t="s">
        <v>80</v>
      </c>
      <c r="D3329" t="s">
        <v>106</v>
      </c>
      <c r="E3329" t="s">
        <v>140</v>
      </c>
      <c r="F3329" t="s">
        <v>4202</v>
      </c>
      <c r="G3329" t="s">
        <v>142</v>
      </c>
      <c r="H3329" t="s">
        <v>143</v>
      </c>
      <c r="I3329" t="s">
        <v>135</v>
      </c>
      <c r="J3329" t="s">
        <v>136</v>
      </c>
      <c r="K3329" t="s">
        <v>137</v>
      </c>
      <c r="L3329" t="s">
        <v>9789</v>
      </c>
      <c r="M3329" t="s">
        <v>9790</v>
      </c>
      <c r="N3329">
        <v>0.111944444</v>
      </c>
      <c r="O3329">
        <v>0</v>
      </c>
      <c r="P3329">
        <v>7</v>
      </c>
      <c r="Q3329">
        <v>29</v>
      </c>
      <c r="R3329">
        <v>55</v>
      </c>
      <c r="S3329">
        <v>9</v>
      </c>
      <c r="T3329">
        <v>12</v>
      </c>
      <c r="U3329">
        <v>1</v>
      </c>
      <c r="V3329">
        <v>0</v>
      </c>
      <c r="W3329">
        <v>0</v>
      </c>
      <c r="X3329">
        <v>0.26760171991526666</v>
      </c>
      <c r="Y3329">
        <v>6.7497106923434593</v>
      </c>
      <c r="Z3329">
        <v>2.8304345417663224</v>
      </c>
      <c r="AA3329">
        <v>4.0567933778551231</v>
      </c>
      <c r="AB3329">
        <v>0.96509859792621966</v>
      </c>
      <c r="AC3329">
        <v>1.3446469698666665</v>
      </c>
      <c r="AD3329">
        <v>0</v>
      </c>
      <c r="AE3329">
        <v>16.214285899673058</v>
      </c>
    </row>
    <row r="3330" spans="1:31" x14ac:dyDescent="0.25">
      <c r="A3330">
        <v>2139219</v>
      </c>
      <c r="B3330">
        <v>1</v>
      </c>
      <c r="C3330" t="s">
        <v>80</v>
      </c>
      <c r="D3330" t="s">
        <v>95</v>
      </c>
      <c r="E3330" t="s">
        <v>140</v>
      </c>
      <c r="F3330" t="s">
        <v>9791</v>
      </c>
      <c r="G3330" t="s">
        <v>142</v>
      </c>
      <c r="H3330" t="s">
        <v>143</v>
      </c>
      <c r="I3330" t="s">
        <v>135</v>
      </c>
      <c r="J3330" t="s">
        <v>136</v>
      </c>
      <c r="K3330" t="s">
        <v>137</v>
      </c>
      <c r="L3330" t="s">
        <v>9792</v>
      </c>
      <c r="M3330" t="s">
        <v>9793</v>
      </c>
      <c r="N3330">
        <v>0.101944444</v>
      </c>
      <c r="O3330">
        <v>0</v>
      </c>
      <c r="P3330">
        <v>1857</v>
      </c>
      <c r="Q3330">
        <v>0</v>
      </c>
      <c r="R3330">
        <v>1</v>
      </c>
      <c r="S3330">
        <v>1</v>
      </c>
      <c r="T3330">
        <v>145</v>
      </c>
      <c r="U3330">
        <v>0</v>
      </c>
      <c r="V3330">
        <v>2</v>
      </c>
      <c r="W3330">
        <v>0</v>
      </c>
      <c r="X3330">
        <v>39.666395061712464</v>
      </c>
      <c r="Y3330">
        <v>0</v>
      </c>
      <c r="Z3330">
        <v>0</v>
      </c>
      <c r="AA3330">
        <v>5.8281749659683343E-2</v>
      </c>
      <c r="AB3330">
        <v>7.9806482223231843</v>
      </c>
      <c r="AC3330">
        <v>0</v>
      </c>
      <c r="AD3330">
        <v>0.5678741912785501</v>
      </c>
      <c r="AE3330">
        <v>48.273199224973879</v>
      </c>
    </row>
    <row r="3331" spans="1:31" x14ac:dyDescent="0.25">
      <c r="A3331">
        <v>2139222</v>
      </c>
      <c r="B3331">
        <v>1</v>
      </c>
      <c r="C3331" t="s">
        <v>80</v>
      </c>
      <c r="D3331" t="s">
        <v>96</v>
      </c>
      <c r="E3331" t="s">
        <v>140</v>
      </c>
      <c r="F3331" t="s">
        <v>4965</v>
      </c>
      <c r="G3331" t="s">
        <v>142</v>
      </c>
      <c r="H3331" t="s">
        <v>143</v>
      </c>
      <c r="I3331" t="s">
        <v>135</v>
      </c>
      <c r="J3331" t="s">
        <v>136</v>
      </c>
      <c r="K3331" t="s">
        <v>137</v>
      </c>
      <c r="L3331" t="s">
        <v>9794</v>
      </c>
      <c r="M3331" t="s">
        <v>9795</v>
      </c>
      <c r="N3331">
        <v>0.328055555</v>
      </c>
      <c r="O3331">
        <v>8</v>
      </c>
      <c r="P3331">
        <v>6243</v>
      </c>
      <c r="Q3331">
        <v>8</v>
      </c>
      <c r="R3331">
        <v>15</v>
      </c>
      <c r="S3331">
        <v>14</v>
      </c>
      <c r="T3331">
        <v>333</v>
      </c>
      <c r="U3331">
        <v>1</v>
      </c>
      <c r="V3331">
        <v>1</v>
      </c>
      <c r="W3331">
        <v>33.4253014876438</v>
      </c>
      <c r="X3331">
        <v>497.04550133909589</v>
      </c>
      <c r="Y3331">
        <v>180.88630961315832</v>
      </c>
      <c r="Z3331">
        <v>1.9619500570447557</v>
      </c>
      <c r="AA3331">
        <v>32.116207920953968</v>
      </c>
      <c r="AB3331">
        <v>71.734594255947073</v>
      </c>
      <c r="AC3331">
        <v>7.2978402019166664</v>
      </c>
      <c r="AD3331">
        <v>0.22690123751771665</v>
      </c>
      <c r="AE3331">
        <v>824.69460611327827</v>
      </c>
    </row>
    <row r="3332" spans="1:31" x14ac:dyDescent="0.25">
      <c r="A3332">
        <v>2139457</v>
      </c>
      <c r="B3332">
        <v>1</v>
      </c>
      <c r="C3332" t="s">
        <v>80</v>
      </c>
      <c r="D3332" t="s">
        <v>102</v>
      </c>
      <c r="E3332" t="s">
        <v>174</v>
      </c>
      <c r="F3332" t="s">
        <v>9796</v>
      </c>
      <c r="G3332" t="s">
        <v>538</v>
      </c>
      <c r="H3332" t="s">
        <v>134</v>
      </c>
      <c r="I3332" t="s">
        <v>135</v>
      </c>
      <c r="J3332" t="s">
        <v>136</v>
      </c>
      <c r="K3332" t="s">
        <v>236</v>
      </c>
      <c r="L3332" t="s">
        <v>9797</v>
      </c>
      <c r="M3332" t="s">
        <v>9798</v>
      </c>
      <c r="N3332">
        <v>4.7645683329999997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1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456.84366790650006</v>
      </c>
      <c r="AC3332">
        <v>0</v>
      </c>
      <c r="AD3332">
        <v>0</v>
      </c>
      <c r="AE3332">
        <v>456.84366790650006</v>
      </c>
    </row>
    <row r="3333" spans="1:31" x14ac:dyDescent="0.25">
      <c r="A3333">
        <v>2139271</v>
      </c>
      <c r="B3333">
        <v>1</v>
      </c>
      <c r="C3333" t="s">
        <v>80</v>
      </c>
      <c r="D3333" t="s">
        <v>104</v>
      </c>
      <c r="E3333" t="s">
        <v>146</v>
      </c>
      <c r="F3333" t="s">
        <v>9799</v>
      </c>
      <c r="G3333" t="s">
        <v>477</v>
      </c>
      <c r="H3333" t="s">
        <v>143</v>
      </c>
      <c r="I3333" t="s">
        <v>135</v>
      </c>
      <c r="J3333" t="s">
        <v>136</v>
      </c>
      <c r="K3333" t="s">
        <v>137</v>
      </c>
      <c r="L3333" t="s">
        <v>9800</v>
      </c>
      <c r="M3333" t="s">
        <v>9801</v>
      </c>
      <c r="N3333">
        <v>0.99305555499999998</v>
      </c>
      <c r="O3333">
        <v>0</v>
      </c>
      <c r="P3333">
        <v>72</v>
      </c>
      <c r="Q3333">
        <v>0</v>
      </c>
      <c r="R3333">
        <v>1</v>
      </c>
      <c r="S3333">
        <v>0</v>
      </c>
      <c r="T3333">
        <v>1</v>
      </c>
      <c r="U3333">
        <v>0</v>
      </c>
      <c r="V3333">
        <v>0</v>
      </c>
      <c r="W3333">
        <v>0</v>
      </c>
      <c r="X3333">
        <v>11.511131068989611</v>
      </c>
      <c r="Y3333">
        <v>0</v>
      </c>
      <c r="Z3333">
        <v>0.21604647045713332</v>
      </c>
      <c r="AA3333">
        <v>0</v>
      </c>
      <c r="AB3333">
        <v>0.29988163363242504</v>
      </c>
      <c r="AC3333">
        <v>0</v>
      </c>
      <c r="AD3333">
        <v>0</v>
      </c>
      <c r="AE3333">
        <v>12.02705917307917</v>
      </c>
    </row>
    <row r="3334" spans="1:31" x14ac:dyDescent="0.25">
      <c r="A3334">
        <v>2139463</v>
      </c>
      <c r="B3334">
        <v>1</v>
      </c>
      <c r="C3334" t="s">
        <v>81</v>
      </c>
      <c r="D3334" t="s">
        <v>128</v>
      </c>
      <c r="E3334" t="s">
        <v>196</v>
      </c>
      <c r="F3334" t="s">
        <v>9802</v>
      </c>
      <c r="G3334" t="s">
        <v>235</v>
      </c>
      <c r="H3334" t="s">
        <v>143</v>
      </c>
      <c r="I3334" t="s">
        <v>135</v>
      </c>
      <c r="J3334" t="s">
        <v>136</v>
      </c>
      <c r="K3334" t="s">
        <v>236</v>
      </c>
      <c r="L3334" t="s">
        <v>9803</v>
      </c>
      <c r="M3334" t="s">
        <v>9804</v>
      </c>
      <c r="N3334">
        <v>3.4213888880000001</v>
      </c>
      <c r="O3334">
        <v>0</v>
      </c>
      <c r="P3334">
        <v>1148</v>
      </c>
      <c r="Q3334">
        <v>4</v>
      </c>
      <c r="R3334">
        <v>1</v>
      </c>
      <c r="S3334">
        <v>3</v>
      </c>
      <c r="T3334">
        <v>79</v>
      </c>
      <c r="U3334">
        <v>0</v>
      </c>
      <c r="V3334">
        <v>0</v>
      </c>
      <c r="W3334">
        <v>0</v>
      </c>
      <c r="X3334">
        <v>411.27859328501512</v>
      </c>
      <c r="Y3334">
        <v>4.1314307921148758</v>
      </c>
      <c r="Z3334">
        <v>0.26239747092334165</v>
      </c>
      <c r="AA3334">
        <v>74.413135661229745</v>
      </c>
      <c r="AB3334">
        <v>44.608652426668215</v>
      </c>
      <c r="AC3334">
        <v>0</v>
      </c>
      <c r="AD3334">
        <v>0</v>
      </c>
      <c r="AE3334">
        <v>534.69420963595132</v>
      </c>
    </row>
    <row r="3335" spans="1:31" x14ac:dyDescent="0.25">
      <c r="A3335">
        <v>2139294</v>
      </c>
      <c r="B3335">
        <v>1</v>
      </c>
      <c r="C3335" t="s">
        <v>81</v>
      </c>
      <c r="D3335" t="s">
        <v>122</v>
      </c>
      <c r="E3335" t="s">
        <v>196</v>
      </c>
      <c r="F3335" t="s">
        <v>9805</v>
      </c>
      <c r="G3335" t="s">
        <v>142</v>
      </c>
      <c r="H3335" t="s">
        <v>143</v>
      </c>
      <c r="I3335" t="s">
        <v>135</v>
      </c>
      <c r="J3335" t="s">
        <v>136</v>
      </c>
      <c r="K3335" t="s">
        <v>137</v>
      </c>
      <c r="L3335" t="s">
        <v>9806</v>
      </c>
      <c r="M3335" t="s">
        <v>9807</v>
      </c>
      <c r="N3335">
        <v>0.73694444400000003</v>
      </c>
      <c r="O3335">
        <v>1</v>
      </c>
      <c r="P3335">
        <v>462</v>
      </c>
      <c r="Q3335">
        <v>4</v>
      </c>
      <c r="R3335">
        <v>0</v>
      </c>
      <c r="S3335">
        <v>2</v>
      </c>
      <c r="T3335">
        <v>18</v>
      </c>
      <c r="U3335">
        <v>0</v>
      </c>
      <c r="V3335">
        <v>0</v>
      </c>
      <c r="W3335">
        <v>8.3775125938350001E-2</v>
      </c>
      <c r="X3335">
        <v>31.879826463050804</v>
      </c>
      <c r="Y3335">
        <v>1.4740470454794001</v>
      </c>
      <c r="Z3335">
        <v>0</v>
      </c>
      <c r="AA3335">
        <v>8.607027553635465</v>
      </c>
      <c r="AB3335">
        <v>1.0624912772244166</v>
      </c>
      <c r="AC3335">
        <v>0</v>
      </c>
      <c r="AD3335">
        <v>0</v>
      </c>
      <c r="AE3335">
        <v>43.107167465328438</v>
      </c>
    </row>
    <row r="3336" spans="1:31" x14ac:dyDescent="0.25">
      <c r="A3336">
        <v>2139440</v>
      </c>
      <c r="B3336">
        <v>1</v>
      </c>
      <c r="C3336" t="s">
        <v>80</v>
      </c>
      <c r="D3336" t="s">
        <v>98</v>
      </c>
      <c r="E3336" t="s">
        <v>196</v>
      </c>
      <c r="F3336" t="s">
        <v>9808</v>
      </c>
      <c r="G3336" t="s">
        <v>538</v>
      </c>
      <c r="H3336" t="s">
        <v>143</v>
      </c>
      <c r="I3336" t="s">
        <v>135</v>
      </c>
      <c r="J3336" t="s">
        <v>136</v>
      </c>
      <c r="K3336" t="s">
        <v>236</v>
      </c>
      <c r="L3336" t="s">
        <v>9809</v>
      </c>
      <c r="M3336" t="s">
        <v>9810</v>
      </c>
      <c r="N3336">
        <v>6.7947222219999999</v>
      </c>
      <c r="O3336">
        <v>0</v>
      </c>
      <c r="P3336">
        <v>376</v>
      </c>
      <c r="Q3336">
        <v>3</v>
      </c>
      <c r="R3336">
        <v>7</v>
      </c>
      <c r="S3336">
        <v>8</v>
      </c>
      <c r="T3336">
        <v>27</v>
      </c>
      <c r="U3336">
        <v>0</v>
      </c>
      <c r="V3336">
        <v>0</v>
      </c>
      <c r="W3336">
        <v>0</v>
      </c>
      <c r="X3336">
        <v>261.53615307871485</v>
      </c>
      <c r="Y3336">
        <v>7.6108882962315008</v>
      </c>
      <c r="Z3336">
        <v>2.8304644869159841</v>
      </c>
      <c r="AA3336">
        <v>895.5370622708889</v>
      </c>
      <c r="AB3336">
        <v>32.967646034839724</v>
      </c>
      <c r="AC3336">
        <v>0</v>
      </c>
      <c r="AD3336">
        <v>0</v>
      </c>
      <c r="AE3336">
        <v>1200.4822141675909</v>
      </c>
    </row>
    <row r="3337" spans="1:31" x14ac:dyDescent="0.25">
      <c r="A3337">
        <v>2139858</v>
      </c>
      <c r="B3337">
        <v>1</v>
      </c>
      <c r="C3337" t="s">
        <v>80</v>
      </c>
      <c r="D3337" t="s">
        <v>109</v>
      </c>
      <c r="E3337" t="s">
        <v>174</v>
      </c>
      <c r="F3337" t="s">
        <v>9811</v>
      </c>
      <c r="G3337" t="s">
        <v>187</v>
      </c>
      <c r="H3337" t="s">
        <v>134</v>
      </c>
      <c r="I3337" t="s">
        <v>135</v>
      </c>
      <c r="J3337" t="s">
        <v>136</v>
      </c>
      <c r="K3337" t="s">
        <v>137</v>
      </c>
      <c r="L3337" t="s">
        <v>9812</v>
      </c>
      <c r="M3337" t="s">
        <v>9813</v>
      </c>
      <c r="N3337">
        <v>5.6180555549999998</v>
      </c>
      <c r="O3337">
        <v>0</v>
      </c>
      <c r="P3337">
        <v>5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7.8742830286995851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7.8742830286995851</v>
      </c>
    </row>
    <row r="3338" spans="1:31" x14ac:dyDescent="0.25">
      <c r="A3338">
        <v>2139334</v>
      </c>
      <c r="B3338">
        <v>1</v>
      </c>
      <c r="C3338" t="s">
        <v>80</v>
      </c>
      <c r="D3338" t="s">
        <v>108</v>
      </c>
      <c r="E3338" t="s">
        <v>161</v>
      </c>
      <c r="F3338" t="s">
        <v>9814</v>
      </c>
      <c r="G3338" t="s">
        <v>384</v>
      </c>
      <c r="H3338" t="s">
        <v>134</v>
      </c>
      <c r="I3338" t="s">
        <v>135</v>
      </c>
      <c r="J3338" t="s">
        <v>136</v>
      </c>
      <c r="K3338" t="s">
        <v>137</v>
      </c>
      <c r="L3338" t="s">
        <v>9815</v>
      </c>
      <c r="M3338" t="s">
        <v>9816</v>
      </c>
      <c r="N3338">
        <v>0.98250000000000004</v>
      </c>
      <c r="O3338">
        <v>0</v>
      </c>
      <c r="P3338">
        <v>21</v>
      </c>
      <c r="Q3338">
        <v>0</v>
      </c>
      <c r="R3338">
        <v>4</v>
      </c>
      <c r="S3338">
        <v>0</v>
      </c>
      <c r="T3338">
        <v>2</v>
      </c>
      <c r="U3338">
        <v>0</v>
      </c>
      <c r="V3338">
        <v>0</v>
      </c>
      <c r="W3338">
        <v>0</v>
      </c>
      <c r="X3338">
        <v>3.3269954687253005</v>
      </c>
      <c r="Y3338">
        <v>0</v>
      </c>
      <c r="Z3338">
        <v>0.50301510223500001</v>
      </c>
      <c r="AA3338">
        <v>0</v>
      </c>
      <c r="AB3338">
        <v>1.4524147660274997</v>
      </c>
      <c r="AC3338">
        <v>0</v>
      </c>
      <c r="AD3338">
        <v>0</v>
      </c>
      <c r="AE3338">
        <v>5.2824253369878003</v>
      </c>
    </row>
    <row r="3339" spans="1:31" x14ac:dyDescent="0.25">
      <c r="A3339">
        <v>2139666</v>
      </c>
      <c r="B3339">
        <v>1</v>
      </c>
      <c r="C3339" t="s">
        <v>80</v>
      </c>
      <c r="D3339" t="s">
        <v>110</v>
      </c>
      <c r="E3339" t="s">
        <v>131</v>
      </c>
      <c r="F3339" t="s">
        <v>9817</v>
      </c>
      <c r="G3339" t="s">
        <v>152</v>
      </c>
      <c r="H3339" t="s">
        <v>134</v>
      </c>
      <c r="I3339" t="s">
        <v>135</v>
      </c>
      <c r="J3339" t="s">
        <v>136</v>
      </c>
      <c r="K3339" t="s">
        <v>137</v>
      </c>
      <c r="L3339" t="s">
        <v>9818</v>
      </c>
      <c r="M3339" t="s">
        <v>9819</v>
      </c>
      <c r="N3339">
        <v>3.1347222220000002</v>
      </c>
      <c r="O3339">
        <v>0</v>
      </c>
      <c r="P3339">
        <v>1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0.90814041292923353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0.90814041292923353</v>
      </c>
    </row>
    <row r="3340" spans="1:31" x14ac:dyDescent="0.25">
      <c r="A3340">
        <v>2139417</v>
      </c>
      <c r="B3340">
        <v>1</v>
      </c>
      <c r="C3340" t="s">
        <v>80</v>
      </c>
      <c r="D3340" t="s">
        <v>95</v>
      </c>
      <c r="E3340" t="s">
        <v>146</v>
      </c>
      <c r="F3340" t="s">
        <v>9820</v>
      </c>
      <c r="G3340" t="s">
        <v>235</v>
      </c>
      <c r="H3340" t="s">
        <v>143</v>
      </c>
      <c r="I3340" t="s">
        <v>135</v>
      </c>
      <c r="J3340" t="s">
        <v>136</v>
      </c>
      <c r="K3340" t="s">
        <v>236</v>
      </c>
      <c r="L3340" t="s">
        <v>9821</v>
      </c>
      <c r="M3340" t="s">
        <v>9822</v>
      </c>
      <c r="N3340">
        <v>7.8892730550000003</v>
      </c>
      <c r="O3340">
        <v>0</v>
      </c>
      <c r="P3340">
        <v>99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178.63099428365669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178.63099428365669</v>
      </c>
    </row>
    <row r="3341" spans="1:31" x14ac:dyDescent="0.25">
      <c r="A3341">
        <v>2139872</v>
      </c>
      <c r="B3341">
        <v>1</v>
      </c>
      <c r="C3341" t="s">
        <v>81</v>
      </c>
      <c r="D3341" t="s">
        <v>119</v>
      </c>
      <c r="E3341" t="s">
        <v>174</v>
      </c>
      <c r="F3341" t="s">
        <v>2517</v>
      </c>
      <c r="G3341" t="s">
        <v>187</v>
      </c>
      <c r="H3341" t="s">
        <v>134</v>
      </c>
      <c r="I3341" t="s">
        <v>135</v>
      </c>
      <c r="J3341" t="s">
        <v>136</v>
      </c>
      <c r="K3341" t="s">
        <v>137</v>
      </c>
      <c r="L3341" t="s">
        <v>9823</v>
      </c>
      <c r="M3341" t="s">
        <v>9824</v>
      </c>
      <c r="N3341">
        <v>1.711944444</v>
      </c>
      <c r="O3341">
        <v>0</v>
      </c>
      <c r="P3341">
        <v>15</v>
      </c>
      <c r="Q3341">
        <v>0</v>
      </c>
      <c r="R3341">
        <v>2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2.8631756862878577</v>
      </c>
      <c r="Y3341">
        <v>0</v>
      </c>
      <c r="Z3341">
        <v>0.44790682177951668</v>
      </c>
      <c r="AA3341">
        <v>0</v>
      </c>
      <c r="AB3341">
        <v>0</v>
      </c>
      <c r="AC3341">
        <v>0</v>
      </c>
      <c r="AD3341">
        <v>0</v>
      </c>
      <c r="AE3341">
        <v>3.3110825080673743</v>
      </c>
    </row>
    <row r="3342" spans="1:31" x14ac:dyDescent="0.25">
      <c r="A3342">
        <v>2139231</v>
      </c>
      <c r="B3342">
        <v>1</v>
      </c>
      <c r="C3342" t="s">
        <v>81</v>
      </c>
      <c r="D3342" t="s">
        <v>122</v>
      </c>
      <c r="E3342" t="s">
        <v>174</v>
      </c>
      <c r="F3342" t="s">
        <v>9825</v>
      </c>
      <c r="G3342" t="s">
        <v>187</v>
      </c>
      <c r="H3342" t="s">
        <v>134</v>
      </c>
      <c r="I3342" t="s">
        <v>135</v>
      </c>
      <c r="J3342" t="s">
        <v>136</v>
      </c>
      <c r="K3342" t="s">
        <v>137</v>
      </c>
      <c r="L3342" t="s">
        <v>9826</v>
      </c>
      <c r="M3342" t="s">
        <v>9827</v>
      </c>
      <c r="N3342">
        <v>1.660555555</v>
      </c>
      <c r="O3342">
        <v>0</v>
      </c>
      <c r="P3342">
        <v>110</v>
      </c>
      <c r="Q3342">
        <v>0</v>
      </c>
      <c r="R3342">
        <v>3</v>
      </c>
      <c r="S3342">
        <v>0</v>
      </c>
      <c r="T3342">
        <v>9</v>
      </c>
      <c r="U3342">
        <v>0</v>
      </c>
      <c r="V3342">
        <v>0</v>
      </c>
      <c r="W3342">
        <v>0</v>
      </c>
      <c r="X3342">
        <v>24.561614634628665</v>
      </c>
      <c r="Y3342">
        <v>0</v>
      </c>
      <c r="Z3342">
        <v>0.59672945951213319</v>
      </c>
      <c r="AA3342">
        <v>0</v>
      </c>
      <c r="AB3342">
        <v>1.8545694069033003</v>
      </c>
      <c r="AC3342">
        <v>0</v>
      </c>
      <c r="AD3342">
        <v>0</v>
      </c>
      <c r="AE3342">
        <v>27.0129135010441</v>
      </c>
    </row>
    <row r="3343" spans="1:31" x14ac:dyDescent="0.25">
      <c r="A3343">
        <v>2139526</v>
      </c>
      <c r="B3343">
        <v>1</v>
      </c>
      <c r="C3343" t="s">
        <v>80</v>
      </c>
      <c r="D3343" t="s">
        <v>106</v>
      </c>
      <c r="E3343" t="s">
        <v>140</v>
      </c>
      <c r="F3343" t="s">
        <v>4202</v>
      </c>
      <c r="G3343" t="s">
        <v>226</v>
      </c>
      <c r="H3343" t="s">
        <v>143</v>
      </c>
      <c r="I3343" t="s">
        <v>135</v>
      </c>
      <c r="J3343" t="s">
        <v>136</v>
      </c>
      <c r="K3343" t="s">
        <v>137</v>
      </c>
      <c r="L3343" t="s">
        <v>9828</v>
      </c>
      <c r="M3343" t="s">
        <v>9829</v>
      </c>
      <c r="N3343">
        <v>0.376111111</v>
      </c>
      <c r="O3343">
        <v>0</v>
      </c>
      <c r="P3343">
        <v>6</v>
      </c>
      <c r="Q3343">
        <v>29</v>
      </c>
      <c r="R3343">
        <v>48</v>
      </c>
      <c r="S3343">
        <v>9</v>
      </c>
      <c r="T3343">
        <v>12</v>
      </c>
      <c r="U3343">
        <v>1</v>
      </c>
      <c r="V3343">
        <v>0</v>
      </c>
      <c r="W3343">
        <v>0</v>
      </c>
      <c r="X3343">
        <v>0.96910244361410003</v>
      </c>
      <c r="Y3343">
        <v>26.047729345137913</v>
      </c>
      <c r="Z3343">
        <v>11.753181184367858</v>
      </c>
      <c r="AA3343">
        <v>19.750502291673079</v>
      </c>
      <c r="AB3343">
        <v>5.6479753379511264</v>
      </c>
      <c r="AC3343">
        <v>7.3154318561066667</v>
      </c>
      <c r="AD3343">
        <v>0</v>
      </c>
      <c r="AE3343">
        <v>71.483922458850756</v>
      </c>
    </row>
    <row r="3344" spans="1:31" x14ac:dyDescent="0.25">
      <c r="A3344">
        <v>2139566</v>
      </c>
      <c r="B3344">
        <v>1</v>
      </c>
      <c r="C3344" t="s">
        <v>80</v>
      </c>
      <c r="D3344" t="s">
        <v>106</v>
      </c>
      <c r="E3344" t="s">
        <v>146</v>
      </c>
      <c r="F3344" t="s">
        <v>9830</v>
      </c>
      <c r="G3344" t="s">
        <v>411</v>
      </c>
      <c r="H3344" t="s">
        <v>143</v>
      </c>
      <c r="I3344" t="s">
        <v>135</v>
      </c>
      <c r="J3344" t="s">
        <v>136</v>
      </c>
      <c r="K3344" t="s">
        <v>137</v>
      </c>
      <c r="L3344" t="s">
        <v>9831</v>
      </c>
      <c r="M3344" t="s">
        <v>9832</v>
      </c>
      <c r="N3344">
        <v>1.0863888880000001</v>
      </c>
      <c r="O3344">
        <v>0</v>
      </c>
      <c r="P3344">
        <v>41</v>
      </c>
      <c r="Q3344">
        <v>0</v>
      </c>
      <c r="R3344">
        <v>1</v>
      </c>
      <c r="S3344">
        <v>0</v>
      </c>
      <c r="T3344">
        <v>3</v>
      </c>
      <c r="U3344">
        <v>0</v>
      </c>
      <c r="V3344">
        <v>0</v>
      </c>
      <c r="W3344">
        <v>0</v>
      </c>
      <c r="X3344">
        <v>4.4138784554706003</v>
      </c>
      <c r="Y3344">
        <v>0</v>
      </c>
      <c r="Z3344">
        <v>1.0253274327291666E-2</v>
      </c>
      <c r="AA3344">
        <v>0</v>
      </c>
      <c r="AB3344">
        <v>4.4907936163613167</v>
      </c>
      <c r="AC3344">
        <v>0</v>
      </c>
      <c r="AD3344">
        <v>0</v>
      </c>
      <c r="AE3344">
        <v>8.9149253461592082</v>
      </c>
    </row>
    <row r="3345" spans="1:31" x14ac:dyDescent="0.25">
      <c r="A3345">
        <v>2139234</v>
      </c>
      <c r="B3345">
        <v>1</v>
      </c>
      <c r="C3345" t="s">
        <v>81</v>
      </c>
      <c r="D3345" t="s">
        <v>112</v>
      </c>
      <c r="E3345" t="s">
        <v>196</v>
      </c>
      <c r="F3345" t="s">
        <v>9833</v>
      </c>
      <c r="G3345" t="s">
        <v>142</v>
      </c>
      <c r="H3345" t="s">
        <v>143</v>
      </c>
      <c r="I3345" t="s">
        <v>135</v>
      </c>
      <c r="J3345" t="s">
        <v>136</v>
      </c>
      <c r="K3345" t="s">
        <v>137</v>
      </c>
      <c r="L3345" t="s">
        <v>9834</v>
      </c>
      <c r="M3345" t="s">
        <v>9835</v>
      </c>
      <c r="N3345">
        <v>0.57527777700000005</v>
      </c>
      <c r="O3345">
        <v>0</v>
      </c>
      <c r="P3345">
        <v>6</v>
      </c>
      <c r="Q3345">
        <v>0</v>
      </c>
      <c r="R3345">
        <v>70</v>
      </c>
      <c r="S3345">
        <v>2</v>
      </c>
      <c r="T3345">
        <v>0</v>
      </c>
      <c r="U3345">
        <v>0</v>
      </c>
      <c r="V3345">
        <v>0</v>
      </c>
      <c r="W3345">
        <v>0</v>
      </c>
      <c r="X3345">
        <v>0.2998132766672833</v>
      </c>
      <c r="Y3345">
        <v>0</v>
      </c>
      <c r="Z3345">
        <v>1.8051604669771251</v>
      </c>
      <c r="AA3345">
        <v>10.773527166194324</v>
      </c>
      <c r="AB3345">
        <v>0</v>
      </c>
      <c r="AC3345">
        <v>0</v>
      </c>
      <c r="AD3345">
        <v>0</v>
      </c>
      <c r="AE3345">
        <v>12.878500909838731</v>
      </c>
    </row>
    <row r="3346" spans="1:31" x14ac:dyDescent="0.25">
      <c r="A3346">
        <v>2139374</v>
      </c>
      <c r="B3346">
        <v>1</v>
      </c>
      <c r="C3346" t="s">
        <v>81</v>
      </c>
      <c r="D3346" t="s">
        <v>123</v>
      </c>
      <c r="E3346" t="s">
        <v>161</v>
      </c>
      <c r="F3346" t="s">
        <v>9836</v>
      </c>
      <c r="G3346" t="s">
        <v>538</v>
      </c>
      <c r="H3346" t="s">
        <v>134</v>
      </c>
      <c r="I3346" t="s">
        <v>135</v>
      </c>
      <c r="J3346" t="s">
        <v>136</v>
      </c>
      <c r="K3346" t="s">
        <v>236</v>
      </c>
      <c r="L3346" t="s">
        <v>9837</v>
      </c>
      <c r="M3346" t="s">
        <v>9838</v>
      </c>
      <c r="N3346">
        <v>8.1219444440000004</v>
      </c>
      <c r="O3346">
        <v>0</v>
      </c>
      <c r="P3346">
        <v>542</v>
      </c>
      <c r="Q3346">
        <v>0</v>
      </c>
      <c r="R3346">
        <v>1</v>
      </c>
      <c r="S3346">
        <v>0</v>
      </c>
      <c r="T3346">
        <v>28</v>
      </c>
      <c r="U3346">
        <v>0</v>
      </c>
      <c r="V3346">
        <v>0</v>
      </c>
      <c r="W3346">
        <v>0</v>
      </c>
      <c r="X3346">
        <v>925.45340243063106</v>
      </c>
      <c r="Y3346">
        <v>0</v>
      </c>
      <c r="Z3346">
        <v>0</v>
      </c>
      <c r="AA3346">
        <v>0</v>
      </c>
      <c r="AB3346">
        <v>74.777098007618605</v>
      </c>
      <c r="AC3346">
        <v>0</v>
      </c>
      <c r="AD3346">
        <v>0</v>
      </c>
      <c r="AE3346">
        <v>1000.2305004382497</v>
      </c>
    </row>
    <row r="3347" spans="1:31" x14ac:dyDescent="0.25">
      <c r="A3347">
        <v>2139397</v>
      </c>
      <c r="B3347">
        <v>1</v>
      </c>
      <c r="C3347" t="s">
        <v>80</v>
      </c>
      <c r="D3347" t="s">
        <v>110</v>
      </c>
      <c r="E3347" t="s">
        <v>206</v>
      </c>
      <c r="F3347" t="s">
        <v>461</v>
      </c>
      <c r="G3347" t="s">
        <v>538</v>
      </c>
      <c r="H3347" t="s">
        <v>134</v>
      </c>
      <c r="I3347" t="s">
        <v>135</v>
      </c>
      <c r="J3347" t="s">
        <v>136</v>
      </c>
      <c r="K3347" t="s">
        <v>236</v>
      </c>
      <c r="L3347" t="s">
        <v>9839</v>
      </c>
      <c r="M3347" t="s">
        <v>9840</v>
      </c>
      <c r="N3347">
        <v>9.9059166659999995</v>
      </c>
      <c r="O3347">
        <v>0</v>
      </c>
      <c r="P3347">
        <v>91</v>
      </c>
      <c r="Q3347">
        <v>0</v>
      </c>
      <c r="R3347">
        <v>0</v>
      </c>
      <c r="S3347">
        <v>0</v>
      </c>
      <c r="T3347">
        <v>19</v>
      </c>
      <c r="U3347">
        <v>0</v>
      </c>
      <c r="V3347">
        <v>0</v>
      </c>
      <c r="W3347">
        <v>0</v>
      </c>
      <c r="X3347">
        <v>198.76922864667509</v>
      </c>
      <c r="Y3347">
        <v>0</v>
      </c>
      <c r="Z3347">
        <v>0</v>
      </c>
      <c r="AA3347">
        <v>0</v>
      </c>
      <c r="AB3347">
        <v>55.04570059735024</v>
      </c>
      <c r="AC3347">
        <v>0</v>
      </c>
      <c r="AD3347">
        <v>0</v>
      </c>
      <c r="AE3347">
        <v>253.81492924402534</v>
      </c>
    </row>
    <row r="3348" spans="1:31" x14ac:dyDescent="0.25">
      <c r="A3348">
        <v>2139609</v>
      </c>
      <c r="B3348">
        <v>1</v>
      </c>
      <c r="C3348" t="s">
        <v>80</v>
      </c>
      <c r="D3348" t="s">
        <v>93</v>
      </c>
      <c r="E3348" t="s">
        <v>174</v>
      </c>
      <c r="F3348" t="s">
        <v>9841</v>
      </c>
      <c r="G3348" t="s">
        <v>187</v>
      </c>
      <c r="H3348" t="s">
        <v>134</v>
      </c>
      <c r="I3348" t="s">
        <v>135</v>
      </c>
      <c r="J3348" t="s">
        <v>136</v>
      </c>
      <c r="K3348" t="s">
        <v>137</v>
      </c>
      <c r="L3348" t="s">
        <v>9842</v>
      </c>
      <c r="M3348" t="s">
        <v>9843</v>
      </c>
      <c r="N3348">
        <v>1.1688888879999999</v>
      </c>
      <c r="O3348">
        <v>0</v>
      </c>
      <c r="P3348">
        <v>89</v>
      </c>
      <c r="Q3348">
        <v>0</v>
      </c>
      <c r="R3348">
        <v>0</v>
      </c>
      <c r="S3348">
        <v>0</v>
      </c>
      <c r="T3348">
        <v>12</v>
      </c>
      <c r="U3348">
        <v>0</v>
      </c>
      <c r="V3348">
        <v>0</v>
      </c>
      <c r="W3348">
        <v>0</v>
      </c>
      <c r="X3348">
        <v>14.418273613143002</v>
      </c>
      <c r="Y3348">
        <v>0</v>
      </c>
      <c r="Z3348">
        <v>0</v>
      </c>
      <c r="AA3348">
        <v>0</v>
      </c>
      <c r="AB3348">
        <v>3.6517228005257998</v>
      </c>
      <c r="AC3348">
        <v>0</v>
      </c>
      <c r="AD3348">
        <v>0</v>
      </c>
      <c r="AE3348">
        <v>18.069996413668804</v>
      </c>
    </row>
    <row r="3349" spans="1:31" x14ac:dyDescent="0.25">
      <c r="A3349">
        <v>2139540</v>
      </c>
      <c r="B3349">
        <v>1</v>
      </c>
      <c r="C3349" t="s">
        <v>80</v>
      </c>
      <c r="D3349" t="s">
        <v>108</v>
      </c>
      <c r="E3349" t="s">
        <v>161</v>
      </c>
      <c r="F3349" t="s">
        <v>9844</v>
      </c>
      <c r="G3349" t="s">
        <v>187</v>
      </c>
      <c r="H3349" t="s">
        <v>134</v>
      </c>
      <c r="I3349" t="s">
        <v>135</v>
      </c>
      <c r="J3349" t="s">
        <v>136</v>
      </c>
      <c r="K3349" t="s">
        <v>137</v>
      </c>
      <c r="L3349" t="s">
        <v>9845</v>
      </c>
      <c r="M3349" t="s">
        <v>9846</v>
      </c>
      <c r="N3349">
        <v>8.5319444440000005</v>
      </c>
      <c r="O3349">
        <v>0</v>
      </c>
      <c r="P3349">
        <v>74</v>
      </c>
      <c r="Q3349">
        <v>0</v>
      </c>
      <c r="R3349">
        <v>9</v>
      </c>
      <c r="S3349">
        <v>0</v>
      </c>
      <c r="T3349">
        <v>2</v>
      </c>
      <c r="U3349">
        <v>0</v>
      </c>
      <c r="V3349">
        <v>0</v>
      </c>
      <c r="W3349">
        <v>0</v>
      </c>
      <c r="X3349">
        <v>62.668066672081366</v>
      </c>
      <c r="Y3349">
        <v>0</v>
      </c>
      <c r="Z3349">
        <v>4.5580082174738505</v>
      </c>
      <c r="AA3349">
        <v>0</v>
      </c>
      <c r="AB3349">
        <v>2.58103274150925</v>
      </c>
      <c r="AC3349">
        <v>0</v>
      </c>
      <c r="AD3349">
        <v>0</v>
      </c>
      <c r="AE3349">
        <v>69.807107631064468</v>
      </c>
    </row>
    <row r="3350" spans="1:31" x14ac:dyDescent="0.25">
      <c r="A3350">
        <v>2139311</v>
      </c>
      <c r="B3350">
        <v>1</v>
      </c>
      <c r="C3350" t="s">
        <v>81</v>
      </c>
      <c r="D3350" t="s">
        <v>115</v>
      </c>
      <c r="E3350" t="s">
        <v>174</v>
      </c>
      <c r="F3350" t="s">
        <v>9847</v>
      </c>
      <c r="G3350" t="s">
        <v>187</v>
      </c>
      <c r="H3350" t="s">
        <v>134</v>
      </c>
      <c r="I3350" t="s">
        <v>135</v>
      </c>
      <c r="J3350" t="s">
        <v>136</v>
      </c>
      <c r="K3350" t="s">
        <v>137</v>
      </c>
      <c r="L3350" t="s">
        <v>9848</v>
      </c>
      <c r="M3350" t="s">
        <v>9849</v>
      </c>
      <c r="N3350">
        <v>2.7075</v>
      </c>
      <c r="O3350">
        <v>0</v>
      </c>
      <c r="P3350">
        <v>46</v>
      </c>
      <c r="Q3350">
        <v>0</v>
      </c>
      <c r="R3350">
        <v>0</v>
      </c>
      <c r="S3350">
        <v>0</v>
      </c>
      <c r="T3350">
        <v>6</v>
      </c>
      <c r="U3350">
        <v>0</v>
      </c>
      <c r="V3350">
        <v>0</v>
      </c>
      <c r="W3350">
        <v>0</v>
      </c>
      <c r="X3350">
        <v>10.932722403291335</v>
      </c>
      <c r="Y3350">
        <v>0</v>
      </c>
      <c r="Z3350">
        <v>0</v>
      </c>
      <c r="AA3350">
        <v>0</v>
      </c>
      <c r="AB3350">
        <v>0.36112466749125005</v>
      </c>
      <c r="AC3350">
        <v>0</v>
      </c>
      <c r="AD3350">
        <v>0</v>
      </c>
      <c r="AE3350">
        <v>11.293847070782585</v>
      </c>
    </row>
    <row r="3351" spans="1:31" x14ac:dyDescent="0.25">
      <c r="A3351">
        <v>2139938</v>
      </c>
      <c r="B3351">
        <v>1</v>
      </c>
      <c r="C3351" t="s">
        <v>80</v>
      </c>
      <c r="D3351" t="s">
        <v>93</v>
      </c>
      <c r="E3351" t="s">
        <v>146</v>
      </c>
      <c r="F3351" t="s">
        <v>9850</v>
      </c>
      <c r="G3351" t="s">
        <v>300</v>
      </c>
      <c r="H3351" t="s">
        <v>143</v>
      </c>
      <c r="I3351" t="s">
        <v>135</v>
      </c>
      <c r="J3351" t="s">
        <v>3</v>
      </c>
      <c r="K3351" t="s">
        <v>137</v>
      </c>
      <c r="L3351" t="s">
        <v>9851</v>
      </c>
      <c r="M3351" t="s">
        <v>9852</v>
      </c>
      <c r="N3351">
        <v>4.2808333330000004</v>
      </c>
      <c r="O3351">
        <v>0</v>
      </c>
      <c r="P3351">
        <v>365</v>
      </c>
      <c r="Q3351">
        <v>0</v>
      </c>
      <c r="R3351">
        <v>0</v>
      </c>
      <c r="S3351">
        <v>0</v>
      </c>
      <c r="T3351">
        <v>37</v>
      </c>
      <c r="U3351">
        <v>0</v>
      </c>
      <c r="V3351">
        <v>0</v>
      </c>
      <c r="W3351">
        <v>0</v>
      </c>
      <c r="X3351">
        <v>341.63059706762817</v>
      </c>
      <c r="Y3351">
        <v>0</v>
      </c>
      <c r="Z3351">
        <v>0</v>
      </c>
      <c r="AA3351">
        <v>0</v>
      </c>
      <c r="AB3351">
        <v>72.952633699648871</v>
      </c>
      <c r="AC3351">
        <v>0</v>
      </c>
      <c r="AD3351">
        <v>0</v>
      </c>
      <c r="AE3351">
        <v>414.58323076727703</v>
      </c>
    </row>
    <row r="3352" spans="1:31" x14ac:dyDescent="0.25">
      <c r="A3352">
        <v>2139254</v>
      </c>
      <c r="B3352">
        <v>1</v>
      </c>
      <c r="C3352" t="s">
        <v>81</v>
      </c>
      <c r="D3352" t="s">
        <v>128</v>
      </c>
      <c r="E3352" t="s">
        <v>140</v>
      </c>
      <c r="F3352" t="s">
        <v>6309</v>
      </c>
      <c r="G3352" t="s">
        <v>142</v>
      </c>
      <c r="H3352" t="s">
        <v>143</v>
      </c>
      <c r="I3352" t="s">
        <v>135</v>
      </c>
      <c r="J3352" t="s">
        <v>136</v>
      </c>
      <c r="K3352" t="s">
        <v>137</v>
      </c>
      <c r="L3352" t="s">
        <v>9853</v>
      </c>
      <c r="M3352" t="s">
        <v>9854</v>
      </c>
      <c r="N3352">
        <v>0.76</v>
      </c>
      <c r="O3352">
        <v>0</v>
      </c>
      <c r="P3352">
        <v>922</v>
      </c>
      <c r="Q3352">
        <v>3</v>
      </c>
      <c r="R3352">
        <v>12</v>
      </c>
      <c r="S3352">
        <v>5</v>
      </c>
      <c r="T3352">
        <v>97</v>
      </c>
      <c r="U3352">
        <v>0</v>
      </c>
      <c r="V3352">
        <v>0</v>
      </c>
      <c r="W3352">
        <v>0</v>
      </c>
      <c r="X3352">
        <v>85.026073616466775</v>
      </c>
      <c r="Y3352">
        <v>22.840257474526879</v>
      </c>
      <c r="Z3352">
        <v>14.105512377528752</v>
      </c>
      <c r="AA3352">
        <v>31.834029824832374</v>
      </c>
      <c r="AB3352">
        <v>11.622430148673052</v>
      </c>
      <c r="AC3352">
        <v>0</v>
      </c>
      <c r="AD3352">
        <v>0</v>
      </c>
      <c r="AE3352">
        <v>165.42830344202784</v>
      </c>
    </row>
    <row r="3353" spans="1:31" x14ac:dyDescent="0.25">
      <c r="A3353">
        <v>2139503</v>
      </c>
      <c r="B3353">
        <v>1</v>
      </c>
      <c r="C3353" t="s">
        <v>80</v>
      </c>
      <c r="D3353" t="s">
        <v>88</v>
      </c>
      <c r="E3353" t="s">
        <v>174</v>
      </c>
      <c r="F3353" t="s">
        <v>9855</v>
      </c>
      <c r="G3353" t="s">
        <v>235</v>
      </c>
      <c r="H3353" t="s">
        <v>134</v>
      </c>
      <c r="I3353" t="s">
        <v>135</v>
      </c>
      <c r="J3353" t="s">
        <v>136</v>
      </c>
      <c r="K3353" t="s">
        <v>236</v>
      </c>
      <c r="L3353" t="s">
        <v>9856</v>
      </c>
      <c r="M3353" t="s">
        <v>9857</v>
      </c>
      <c r="N3353">
        <v>0.94403777700000002</v>
      </c>
      <c r="O3353">
        <v>0</v>
      </c>
      <c r="P3353">
        <v>103</v>
      </c>
      <c r="Q3353">
        <v>0</v>
      </c>
      <c r="R3353">
        <v>0</v>
      </c>
      <c r="S3353">
        <v>0</v>
      </c>
      <c r="T3353">
        <v>6</v>
      </c>
      <c r="U3353">
        <v>0</v>
      </c>
      <c r="V3353">
        <v>0</v>
      </c>
      <c r="W3353">
        <v>0</v>
      </c>
      <c r="X3353">
        <v>20.863595956642726</v>
      </c>
      <c r="Y3353">
        <v>0</v>
      </c>
      <c r="Z3353">
        <v>0</v>
      </c>
      <c r="AA3353">
        <v>0</v>
      </c>
      <c r="AB3353">
        <v>2.8401745498120503</v>
      </c>
      <c r="AC3353">
        <v>0</v>
      </c>
      <c r="AD3353">
        <v>0</v>
      </c>
      <c r="AE3353">
        <v>23.703770506454777</v>
      </c>
    </row>
    <row r="3354" spans="1:31" x14ac:dyDescent="0.25">
      <c r="A3354">
        <v>2139646</v>
      </c>
      <c r="B3354">
        <v>1</v>
      </c>
      <c r="C3354" t="s">
        <v>80</v>
      </c>
      <c r="D3354" t="s">
        <v>108</v>
      </c>
      <c r="E3354" t="s">
        <v>174</v>
      </c>
      <c r="F3354" t="s">
        <v>9858</v>
      </c>
      <c r="G3354" t="s">
        <v>187</v>
      </c>
      <c r="H3354" t="s">
        <v>134</v>
      </c>
      <c r="I3354" t="s">
        <v>135</v>
      </c>
      <c r="J3354" t="s">
        <v>136</v>
      </c>
      <c r="K3354" t="s">
        <v>137</v>
      </c>
      <c r="L3354" t="s">
        <v>9859</v>
      </c>
      <c r="M3354" t="s">
        <v>9860</v>
      </c>
      <c r="N3354">
        <v>0.45638888799999999</v>
      </c>
      <c r="O3354">
        <v>0</v>
      </c>
      <c r="P3354">
        <v>5</v>
      </c>
      <c r="Q3354">
        <v>0</v>
      </c>
      <c r="R3354">
        <v>4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0.26534718206058333</v>
      </c>
      <c r="Y3354">
        <v>0</v>
      </c>
      <c r="Z3354">
        <v>4.7869351160583336E-2</v>
      </c>
      <c r="AA3354">
        <v>0</v>
      </c>
      <c r="AB3354">
        <v>0</v>
      </c>
      <c r="AC3354">
        <v>0</v>
      </c>
      <c r="AD3354">
        <v>0</v>
      </c>
      <c r="AE3354">
        <v>0.31321653322116666</v>
      </c>
    </row>
    <row r="3355" spans="1:31" x14ac:dyDescent="0.25">
      <c r="A3355">
        <v>2139354</v>
      </c>
      <c r="B3355">
        <v>1</v>
      </c>
      <c r="C3355" t="s">
        <v>81</v>
      </c>
      <c r="D3355" t="s">
        <v>126</v>
      </c>
      <c r="E3355" t="s">
        <v>196</v>
      </c>
      <c r="F3355" t="s">
        <v>9861</v>
      </c>
      <c r="G3355" t="s">
        <v>142</v>
      </c>
      <c r="H3355" t="s">
        <v>143</v>
      </c>
      <c r="I3355" t="s">
        <v>135</v>
      </c>
      <c r="J3355" t="s">
        <v>136</v>
      </c>
      <c r="K3355" t="s">
        <v>137</v>
      </c>
      <c r="L3355" t="s">
        <v>9862</v>
      </c>
      <c r="M3355" t="s">
        <v>9863</v>
      </c>
      <c r="N3355">
        <v>0.43944444399999999</v>
      </c>
      <c r="O3355">
        <v>0</v>
      </c>
      <c r="P3355">
        <v>740</v>
      </c>
      <c r="Q3355">
        <v>0</v>
      </c>
      <c r="R3355">
        <v>40</v>
      </c>
      <c r="S3355">
        <v>1</v>
      </c>
      <c r="T3355">
        <v>146</v>
      </c>
      <c r="U3355">
        <v>2</v>
      </c>
      <c r="V3355">
        <v>0</v>
      </c>
      <c r="W3355">
        <v>0</v>
      </c>
      <c r="X3355">
        <v>48.726043534457339</v>
      </c>
      <c r="Y3355">
        <v>0</v>
      </c>
      <c r="Z3355">
        <v>1.9019347407974665</v>
      </c>
      <c r="AA3355">
        <v>0.73950510635050004</v>
      </c>
      <c r="AB3355">
        <v>27.432712917595573</v>
      </c>
      <c r="AC3355">
        <v>88.254346174511653</v>
      </c>
      <c r="AD3355">
        <v>0</v>
      </c>
      <c r="AE3355">
        <v>167.05454247371253</v>
      </c>
    </row>
    <row r="3356" spans="1:31" x14ac:dyDescent="0.25">
      <c r="A3356">
        <v>2139895</v>
      </c>
      <c r="B3356">
        <v>1</v>
      </c>
      <c r="C3356" t="s">
        <v>80</v>
      </c>
      <c r="D3356" t="s">
        <v>99</v>
      </c>
      <c r="E3356" t="s">
        <v>174</v>
      </c>
      <c r="F3356" t="s">
        <v>9864</v>
      </c>
      <c r="G3356" t="s">
        <v>384</v>
      </c>
      <c r="H3356" t="s">
        <v>134</v>
      </c>
      <c r="I3356" t="s">
        <v>135</v>
      </c>
      <c r="J3356" t="s">
        <v>136</v>
      </c>
      <c r="K3356" t="s">
        <v>137</v>
      </c>
      <c r="L3356" t="s">
        <v>9865</v>
      </c>
      <c r="M3356" t="s">
        <v>9866</v>
      </c>
      <c r="N3356">
        <v>7.2069444440000003</v>
      </c>
      <c r="O3356">
        <v>0</v>
      </c>
      <c r="P3356">
        <v>15</v>
      </c>
      <c r="Q3356">
        <v>0</v>
      </c>
      <c r="R3356">
        <v>0</v>
      </c>
      <c r="S3356">
        <v>0</v>
      </c>
      <c r="T3356">
        <v>2</v>
      </c>
      <c r="U3356">
        <v>0</v>
      </c>
      <c r="V3356">
        <v>0</v>
      </c>
      <c r="W3356">
        <v>0</v>
      </c>
      <c r="X3356">
        <v>26.910577477578311</v>
      </c>
      <c r="Y3356">
        <v>0</v>
      </c>
      <c r="Z3356">
        <v>0</v>
      </c>
      <c r="AA3356">
        <v>0</v>
      </c>
      <c r="AB3356">
        <v>103.55936893414939</v>
      </c>
      <c r="AC3356">
        <v>0</v>
      </c>
      <c r="AD3356">
        <v>0</v>
      </c>
      <c r="AE3356">
        <v>130.4699464117277</v>
      </c>
    </row>
    <row r="3357" spans="1:31" x14ac:dyDescent="0.25">
      <c r="A3357">
        <v>2139483</v>
      </c>
      <c r="B3357">
        <v>1</v>
      </c>
      <c r="C3357" t="s">
        <v>81</v>
      </c>
      <c r="D3357" t="s">
        <v>112</v>
      </c>
      <c r="E3357" t="s">
        <v>140</v>
      </c>
      <c r="F3357" t="s">
        <v>8408</v>
      </c>
      <c r="G3357" t="s">
        <v>142</v>
      </c>
      <c r="H3357" t="s">
        <v>143</v>
      </c>
      <c r="I3357" t="s">
        <v>135</v>
      </c>
      <c r="J3357" t="s">
        <v>136</v>
      </c>
      <c r="K3357" t="s">
        <v>137</v>
      </c>
      <c r="L3357" t="s">
        <v>9867</v>
      </c>
      <c r="M3357" t="s">
        <v>9868</v>
      </c>
      <c r="N3357">
        <v>0.90722222200000002</v>
      </c>
      <c r="O3357">
        <v>1</v>
      </c>
      <c r="P3357">
        <v>488</v>
      </c>
      <c r="Q3357">
        <v>25</v>
      </c>
      <c r="R3357">
        <v>70</v>
      </c>
      <c r="S3357">
        <v>9</v>
      </c>
      <c r="T3357">
        <v>44</v>
      </c>
      <c r="U3357">
        <v>3</v>
      </c>
      <c r="V3357">
        <v>2</v>
      </c>
      <c r="W3357">
        <v>1.5394215214011</v>
      </c>
      <c r="X3357">
        <v>65.209072756894102</v>
      </c>
      <c r="Y3357">
        <v>50.841295357270006</v>
      </c>
      <c r="Z3357">
        <v>14.940094626554671</v>
      </c>
      <c r="AA3357">
        <v>39.445114463404877</v>
      </c>
      <c r="AB3357">
        <v>15.114207782728135</v>
      </c>
      <c r="AC3357">
        <v>152.07347067753707</v>
      </c>
      <c r="AD3357">
        <v>0.70254101490824994</v>
      </c>
      <c r="AE3357">
        <v>339.86521820069822</v>
      </c>
    </row>
    <row r="3358" spans="1:31" x14ac:dyDescent="0.25">
      <c r="A3358">
        <v>2139815</v>
      </c>
      <c r="B3358">
        <v>1</v>
      </c>
      <c r="C3358" t="s">
        <v>80</v>
      </c>
      <c r="D3358" t="s">
        <v>93</v>
      </c>
      <c r="E3358" t="s">
        <v>140</v>
      </c>
      <c r="F3358" t="s">
        <v>9869</v>
      </c>
      <c r="G3358" t="s">
        <v>2990</v>
      </c>
      <c r="H3358" t="s">
        <v>143</v>
      </c>
      <c r="I3358" t="s">
        <v>135</v>
      </c>
      <c r="J3358" t="s">
        <v>136</v>
      </c>
      <c r="K3358" t="s">
        <v>137</v>
      </c>
      <c r="L3358" t="s">
        <v>9870</v>
      </c>
      <c r="M3358" t="s">
        <v>9871</v>
      </c>
      <c r="N3358">
        <v>1.236388888</v>
      </c>
      <c r="O3358">
        <v>0</v>
      </c>
      <c r="P3358">
        <v>369</v>
      </c>
      <c r="Q3358">
        <v>0</v>
      </c>
      <c r="R3358">
        <v>38</v>
      </c>
      <c r="S3358">
        <v>1</v>
      </c>
      <c r="T3358">
        <v>74</v>
      </c>
      <c r="U3358">
        <v>0</v>
      </c>
      <c r="V3358">
        <v>0</v>
      </c>
      <c r="W3358">
        <v>0</v>
      </c>
      <c r="X3358">
        <v>119.01109332934432</v>
      </c>
      <c r="Y3358">
        <v>0</v>
      </c>
      <c r="Z3358">
        <v>98.065449958374614</v>
      </c>
      <c r="AA3358">
        <v>1.5599818624184889</v>
      </c>
      <c r="AB3358">
        <v>122.80541859731929</v>
      </c>
      <c r="AC3358">
        <v>0</v>
      </c>
      <c r="AD3358">
        <v>0</v>
      </c>
      <c r="AE3358">
        <v>341.44194374745672</v>
      </c>
    </row>
    <row r="3359" spans="1:31" x14ac:dyDescent="0.25">
      <c r="A3359">
        <v>2139437</v>
      </c>
      <c r="B3359">
        <v>1</v>
      </c>
      <c r="C3359" t="s">
        <v>80</v>
      </c>
      <c r="D3359" t="s">
        <v>88</v>
      </c>
      <c r="E3359" t="s">
        <v>161</v>
      </c>
      <c r="F3359" t="s">
        <v>9872</v>
      </c>
      <c r="G3359" t="s">
        <v>187</v>
      </c>
      <c r="H3359" t="s">
        <v>134</v>
      </c>
      <c r="I3359" t="s">
        <v>135</v>
      </c>
      <c r="J3359" t="s">
        <v>136</v>
      </c>
      <c r="K3359" t="s">
        <v>137</v>
      </c>
      <c r="L3359" t="s">
        <v>9873</v>
      </c>
      <c r="M3359" t="s">
        <v>9874</v>
      </c>
      <c r="N3359">
        <v>2.616666666</v>
      </c>
      <c r="O3359">
        <v>0</v>
      </c>
      <c r="P3359">
        <v>29</v>
      </c>
      <c r="Q3359">
        <v>0</v>
      </c>
      <c r="R3359">
        <v>0</v>
      </c>
      <c r="S3359">
        <v>0</v>
      </c>
      <c r="T3359">
        <v>3</v>
      </c>
      <c r="U3359">
        <v>0</v>
      </c>
      <c r="V3359">
        <v>0</v>
      </c>
      <c r="W3359">
        <v>0</v>
      </c>
      <c r="X3359">
        <v>22.143855062188806</v>
      </c>
      <c r="Y3359">
        <v>0</v>
      </c>
      <c r="Z3359">
        <v>0</v>
      </c>
      <c r="AA3359">
        <v>0</v>
      </c>
      <c r="AB3359">
        <v>11.529708149973152</v>
      </c>
      <c r="AC3359">
        <v>0</v>
      </c>
      <c r="AD3359">
        <v>0</v>
      </c>
      <c r="AE3359">
        <v>33.673563212161959</v>
      </c>
    </row>
    <row r="3360" spans="1:31" x14ac:dyDescent="0.25">
      <c r="A3360">
        <v>2139314</v>
      </c>
      <c r="B3360">
        <v>1</v>
      </c>
      <c r="C3360" t="s">
        <v>80</v>
      </c>
      <c r="D3360" t="s">
        <v>97</v>
      </c>
      <c r="E3360" t="s">
        <v>174</v>
      </c>
      <c r="F3360" t="s">
        <v>9875</v>
      </c>
      <c r="G3360" t="s">
        <v>384</v>
      </c>
      <c r="H3360" t="s">
        <v>134</v>
      </c>
      <c r="I3360" t="s">
        <v>135</v>
      </c>
      <c r="J3360" t="s">
        <v>136</v>
      </c>
      <c r="K3360" t="s">
        <v>137</v>
      </c>
      <c r="L3360" t="s">
        <v>9876</v>
      </c>
      <c r="M3360" t="s">
        <v>9877</v>
      </c>
      <c r="N3360">
        <v>3.2877777770000001</v>
      </c>
      <c r="O3360">
        <v>0</v>
      </c>
      <c r="P3360">
        <v>41</v>
      </c>
      <c r="Q3360">
        <v>0</v>
      </c>
      <c r="R3360">
        <v>0</v>
      </c>
      <c r="S3360">
        <v>0</v>
      </c>
      <c r="T3360">
        <v>2</v>
      </c>
      <c r="U3360">
        <v>0</v>
      </c>
      <c r="V3360">
        <v>0</v>
      </c>
      <c r="W3360">
        <v>0</v>
      </c>
      <c r="X3360">
        <v>42.172091951330252</v>
      </c>
      <c r="Y3360">
        <v>0</v>
      </c>
      <c r="Z3360">
        <v>0</v>
      </c>
      <c r="AA3360">
        <v>0</v>
      </c>
      <c r="AB3360">
        <v>1.9790475894470001</v>
      </c>
      <c r="AC3360">
        <v>0</v>
      </c>
      <c r="AD3360">
        <v>0</v>
      </c>
      <c r="AE3360">
        <v>44.151139540777251</v>
      </c>
    </row>
    <row r="3361" spans="1:31" x14ac:dyDescent="0.25">
      <c r="A3361">
        <v>2139291</v>
      </c>
      <c r="B3361">
        <v>1</v>
      </c>
      <c r="C3361" t="s">
        <v>80</v>
      </c>
      <c r="D3361" t="s">
        <v>104</v>
      </c>
      <c r="E3361" t="s">
        <v>161</v>
      </c>
      <c r="F3361" t="s">
        <v>9878</v>
      </c>
      <c r="G3361" t="s">
        <v>215</v>
      </c>
      <c r="H3361" t="s">
        <v>134</v>
      </c>
      <c r="I3361" t="s">
        <v>135</v>
      </c>
      <c r="J3361" t="s">
        <v>136</v>
      </c>
      <c r="K3361" t="s">
        <v>137</v>
      </c>
      <c r="L3361" t="s">
        <v>9879</v>
      </c>
      <c r="M3361" t="s">
        <v>9880</v>
      </c>
      <c r="N3361">
        <v>1.8219444440000001</v>
      </c>
      <c r="O3361">
        <v>0</v>
      </c>
      <c r="P3361">
        <v>10</v>
      </c>
      <c r="Q3361">
        <v>0</v>
      </c>
      <c r="R3361">
        <v>47</v>
      </c>
      <c r="S3361">
        <v>0</v>
      </c>
      <c r="T3361">
        <v>7</v>
      </c>
      <c r="U3361">
        <v>0</v>
      </c>
      <c r="V3361">
        <v>0</v>
      </c>
      <c r="W3361">
        <v>0</v>
      </c>
      <c r="X3361">
        <v>3.3041674135065504</v>
      </c>
      <c r="Y3361">
        <v>0</v>
      </c>
      <c r="Z3361">
        <v>14.522642899705389</v>
      </c>
      <c r="AA3361">
        <v>0</v>
      </c>
      <c r="AB3361">
        <v>1.5294567306377334</v>
      </c>
      <c r="AC3361">
        <v>0</v>
      </c>
      <c r="AD3361">
        <v>0</v>
      </c>
      <c r="AE3361">
        <v>19.356267043849673</v>
      </c>
    </row>
    <row r="3362" spans="1:31" x14ac:dyDescent="0.25">
      <c r="A3362">
        <v>2139915</v>
      </c>
      <c r="B3362">
        <v>1</v>
      </c>
      <c r="C3362" t="s">
        <v>81</v>
      </c>
      <c r="D3362" t="s">
        <v>123</v>
      </c>
      <c r="E3362" t="s">
        <v>196</v>
      </c>
      <c r="F3362" t="s">
        <v>9881</v>
      </c>
      <c r="G3362" t="s">
        <v>142</v>
      </c>
      <c r="H3362" t="s">
        <v>143</v>
      </c>
      <c r="I3362" t="s">
        <v>135</v>
      </c>
      <c r="J3362" t="s">
        <v>136</v>
      </c>
      <c r="K3362" t="s">
        <v>137</v>
      </c>
      <c r="L3362" t="s">
        <v>9882</v>
      </c>
      <c r="M3362" t="s">
        <v>9883</v>
      </c>
      <c r="N3362">
        <v>0.25</v>
      </c>
      <c r="O3362">
        <v>0</v>
      </c>
      <c r="P3362">
        <v>341</v>
      </c>
      <c r="Q3362">
        <v>4</v>
      </c>
      <c r="R3362">
        <v>77</v>
      </c>
      <c r="S3362">
        <v>3</v>
      </c>
      <c r="T3362">
        <v>35</v>
      </c>
      <c r="U3362">
        <v>0</v>
      </c>
      <c r="V3362">
        <v>0</v>
      </c>
      <c r="W3362">
        <v>0</v>
      </c>
      <c r="X3362">
        <v>22.93479929157753</v>
      </c>
      <c r="Y3362">
        <v>3.941536476864</v>
      </c>
      <c r="Z3362">
        <v>5.8560494196000024</v>
      </c>
      <c r="AA3362">
        <v>3.7236308506564999</v>
      </c>
      <c r="AB3362">
        <v>4.8861406845269997</v>
      </c>
      <c r="AC3362">
        <v>0</v>
      </c>
      <c r="AD3362">
        <v>0</v>
      </c>
      <c r="AE3362">
        <v>41.342156723225031</v>
      </c>
    </row>
    <row r="3363" spans="1:31" x14ac:dyDescent="0.25">
      <c r="A3363">
        <v>2139583</v>
      </c>
      <c r="B3363">
        <v>1</v>
      </c>
      <c r="C3363" t="s">
        <v>80</v>
      </c>
      <c r="D3363" t="s">
        <v>84</v>
      </c>
      <c r="E3363" t="s">
        <v>161</v>
      </c>
      <c r="F3363" t="s">
        <v>9884</v>
      </c>
      <c r="G3363" t="s">
        <v>215</v>
      </c>
      <c r="H3363" t="s">
        <v>134</v>
      </c>
      <c r="I3363" t="s">
        <v>135</v>
      </c>
      <c r="J3363" t="s">
        <v>136</v>
      </c>
      <c r="K3363" t="s">
        <v>137</v>
      </c>
      <c r="L3363" t="s">
        <v>9885</v>
      </c>
      <c r="M3363" t="s">
        <v>9886</v>
      </c>
      <c r="N3363">
        <v>2.2858333329999998</v>
      </c>
      <c r="O3363">
        <v>0</v>
      </c>
      <c r="P3363">
        <v>672</v>
      </c>
      <c r="Q3363">
        <v>0</v>
      </c>
      <c r="R3363">
        <v>0</v>
      </c>
      <c r="S3363">
        <v>0</v>
      </c>
      <c r="T3363">
        <v>118</v>
      </c>
      <c r="U3363">
        <v>0</v>
      </c>
      <c r="V3363">
        <v>0</v>
      </c>
      <c r="W3363">
        <v>0</v>
      </c>
      <c r="X3363">
        <v>287.5037326112971</v>
      </c>
      <c r="Y3363">
        <v>0</v>
      </c>
      <c r="Z3363">
        <v>0</v>
      </c>
      <c r="AA3363">
        <v>0</v>
      </c>
      <c r="AB3363">
        <v>357.87230650818668</v>
      </c>
      <c r="AC3363">
        <v>0</v>
      </c>
      <c r="AD3363">
        <v>0</v>
      </c>
      <c r="AE3363">
        <v>645.37603911948372</v>
      </c>
    </row>
    <row r="3364" spans="1:31" x14ac:dyDescent="0.25">
      <c r="A3364">
        <v>2139228</v>
      </c>
      <c r="B3364">
        <v>1</v>
      </c>
      <c r="C3364" t="s">
        <v>80</v>
      </c>
      <c r="D3364" t="s">
        <v>93</v>
      </c>
      <c r="E3364" t="s">
        <v>161</v>
      </c>
      <c r="F3364" t="s">
        <v>9887</v>
      </c>
      <c r="G3364" t="s">
        <v>215</v>
      </c>
      <c r="H3364" t="s">
        <v>134</v>
      </c>
      <c r="I3364" t="s">
        <v>135</v>
      </c>
      <c r="J3364" t="s">
        <v>136</v>
      </c>
      <c r="K3364" t="s">
        <v>137</v>
      </c>
      <c r="L3364" t="s">
        <v>9888</v>
      </c>
      <c r="M3364" t="s">
        <v>9889</v>
      </c>
      <c r="N3364">
        <v>1.7127777769999999</v>
      </c>
      <c r="O3364">
        <v>0</v>
      </c>
      <c r="P3364">
        <v>14</v>
      </c>
      <c r="Q3364">
        <v>0</v>
      </c>
      <c r="R3364">
        <v>10</v>
      </c>
      <c r="S3364">
        <v>0</v>
      </c>
      <c r="T3364">
        <v>5</v>
      </c>
      <c r="U3364">
        <v>0</v>
      </c>
      <c r="V3364">
        <v>0</v>
      </c>
      <c r="W3364">
        <v>0</v>
      </c>
      <c r="X3364">
        <v>2.5303219700720003</v>
      </c>
      <c r="Y3364">
        <v>0</v>
      </c>
      <c r="Z3364">
        <v>3.1450525089467503</v>
      </c>
      <c r="AA3364">
        <v>0</v>
      </c>
      <c r="AB3364">
        <v>0.75525032521686664</v>
      </c>
      <c r="AC3364">
        <v>0</v>
      </c>
      <c r="AD3364">
        <v>0</v>
      </c>
      <c r="AE3364">
        <v>6.4306248042356176</v>
      </c>
    </row>
    <row r="3365" spans="1:31" x14ac:dyDescent="0.25">
      <c r="A3365">
        <v>2139523</v>
      </c>
      <c r="B3365">
        <v>1</v>
      </c>
      <c r="C3365" t="s">
        <v>80</v>
      </c>
      <c r="D3365" t="s">
        <v>110</v>
      </c>
      <c r="E3365" t="s">
        <v>174</v>
      </c>
      <c r="F3365" t="s">
        <v>9890</v>
      </c>
      <c r="G3365" t="s">
        <v>176</v>
      </c>
      <c r="H3365" t="s">
        <v>134</v>
      </c>
      <c r="I3365" t="s">
        <v>135</v>
      </c>
      <c r="J3365" t="s">
        <v>136</v>
      </c>
      <c r="K3365" t="s">
        <v>137</v>
      </c>
      <c r="L3365" t="s">
        <v>9891</v>
      </c>
      <c r="M3365" t="s">
        <v>9892</v>
      </c>
      <c r="N3365">
        <v>4.1658333330000001</v>
      </c>
      <c r="O3365">
        <v>0</v>
      </c>
      <c r="P3365">
        <v>185</v>
      </c>
      <c r="Q3365">
        <v>0</v>
      </c>
      <c r="R3365">
        <v>0</v>
      </c>
      <c r="S3365">
        <v>0</v>
      </c>
      <c r="T3365">
        <v>12</v>
      </c>
      <c r="U3365">
        <v>0</v>
      </c>
      <c r="V3365">
        <v>0</v>
      </c>
      <c r="W3365">
        <v>0</v>
      </c>
      <c r="X3365">
        <v>165.77233136390194</v>
      </c>
      <c r="Y3365">
        <v>0</v>
      </c>
      <c r="Z3365">
        <v>0</v>
      </c>
      <c r="AA3365">
        <v>0</v>
      </c>
      <c r="AB3365">
        <v>31.480551467514541</v>
      </c>
      <c r="AC3365">
        <v>0</v>
      </c>
      <c r="AD3365">
        <v>0</v>
      </c>
      <c r="AE3365">
        <v>197.25288283141649</v>
      </c>
    </row>
    <row r="3366" spans="1:31" x14ac:dyDescent="0.25">
      <c r="A3366">
        <v>2139331</v>
      </c>
      <c r="B3366">
        <v>1</v>
      </c>
      <c r="C3366" t="s">
        <v>80</v>
      </c>
      <c r="D3366" t="s">
        <v>106</v>
      </c>
      <c r="E3366" t="s">
        <v>146</v>
      </c>
      <c r="F3366" t="s">
        <v>9893</v>
      </c>
      <c r="G3366" t="s">
        <v>411</v>
      </c>
      <c r="H3366" t="s">
        <v>143</v>
      </c>
      <c r="I3366" t="s">
        <v>135</v>
      </c>
      <c r="J3366" t="s">
        <v>136</v>
      </c>
      <c r="K3366" t="s">
        <v>137</v>
      </c>
      <c r="L3366" t="s">
        <v>9894</v>
      </c>
      <c r="M3366" t="s">
        <v>9895</v>
      </c>
      <c r="N3366">
        <v>3.571111111</v>
      </c>
      <c r="O3366">
        <v>0</v>
      </c>
      <c r="P3366">
        <v>1</v>
      </c>
      <c r="Q3366">
        <v>0</v>
      </c>
      <c r="R3366">
        <v>7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5.5690771491313997</v>
      </c>
      <c r="AA3366">
        <v>0</v>
      </c>
      <c r="AB3366">
        <v>0</v>
      </c>
      <c r="AC3366">
        <v>0</v>
      </c>
      <c r="AD3366">
        <v>0</v>
      </c>
      <c r="AE3366">
        <v>5.5690771491313997</v>
      </c>
    </row>
    <row r="3367" spans="1:31" x14ac:dyDescent="0.25">
      <c r="A3367">
        <v>2139669</v>
      </c>
      <c r="B3367">
        <v>1</v>
      </c>
      <c r="C3367" t="s">
        <v>81</v>
      </c>
      <c r="D3367" t="s">
        <v>121</v>
      </c>
      <c r="E3367" t="s">
        <v>174</v>
      </c>
      <c r="F3367" t="s">
        <v>9896</v>
      </c>
      <c r="G3367" t="s">
        <v>187</v>
      </c>
      <c r="H3367" t="s">
        <v>134</v>
      </c>
      <c r="I3367" t="s">
        <v>135</v>
      </c>
      <c r="J3367" t="s">
        <v>136</v>
      </c>
      <c r="K3367" t="s">
        <v>137</v>
      </c>
      <c r="L3367" t="s">
        <v>9897</v>
      </c>
      <c r="M3367" t="s">
        <v>9898</v>
      </c>
      <c r="N3367">
        <v>2.2319444439999998</v>
      </c>
      <c r="O3367">
        <v>0</v>
      </c>
      <c r="P3367">
        <v>4</v>
      </c>
      <c r="Q3367">
        <v>0</v>
      </c>
      <c r="R3367">
        <v>8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0.87804440993412503</v>
      </c>
      <c r="Y3367">
        <v>0</v>
      </c>
      <c r="Z3367">
        <v>1.3829530524247</v>
      </c>
      <c r="AA3367">
        <v>0</v>
      </c>
      <c r="AB3367">
        <v>0</v>
      </c>
      <c r="AC3367">
        <v>0</v>
      </c>
      <c r="AD3367">
        <v>0</v>
      </c>
      <c r="AE3367">
        <v>2.2609974623588251</v>
      </c>
    </row>
    <row r="3368" spans="1:31" x14ac:dyDescent="0.25">
      <c r="A3368">
        <v>2139769</v>
      </c>
      <c r="B3368">
        <v>1</v>
      </c>
      <c r="C3368" t="s">
        <v>81</v>
      </c>
      <c r="D3368" t="s">
        <v>127</v>
      </c>
      <c r="E3368" t="s">
        <v>161</v>
      </c>
      <c r="F3368" t="s">
        <v>9642</v>
      </c>
      <c r="G3368" t="s">
        <v>215</v>
      </c>
      <c r="H3368" t="s">
        <v>134</v>
      </c>
      <c r="I3368" t="s">
        <v>135</v>
      </c>
      <c r="J3368" t="s">
        <v>136</v>
      </c>
      <c r="K3368" t="s">
        <v>137</v>
      </c>
      <c r="L3368" t="s">
        <v>9899</v>
      </c>
      <c r="M3368" t="s">
        <v>9900</v>
      </c>
      <c r="N3368">
        <v>3.236388888</v>
      </c>
      <c r="O3368">
        <v>0</v>
      </c>
      <c r="P3368">
        <v>2</v>
      </c>
      <c r="Q3368">
        <v>0</v>
      </c>
      <c r="R3368">
        <v>9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0.95028774646450009</v>
      </c>
      <c r="Y3368">
        <v>0</v>
      </c>
      <c r="Z3368">
        <v>5.9525200704514001</v>
      </c>
      <c r="AA3368">
        <v>0</v>
      </c>
      <c r="AB3368">
        <v>0</v>
      </c>
      <c r="AC3368">
        <v>0</v>
      </c>
      <c r="AD3368">
        <v>0</v>
      </c>
      <c r="AE3368">
        <v>6.9028078169159004</v>
      </c>
    </row>
    <row r="3369" spans="1:31" x14ac:dyDescent="0.25">
      <c r="A3369">
        <v>2139377</v>
      </c>
      <c r="B3369">
        <v>1</v>
      </c>
      <c r="C3369" t="s">
        <v>80</v>
      </c>
      <c r="D3369" t="s">
        <v>108</v>
      </c>
      <c r="E3369" t="s">
        <v>161</v>
      </c>
      <c r="F3369" t="s">
        <v>9901</v>
      </c>
      <c r="G3369" t="s">
        <v>458</v>
      </c>
      <c r="H3369" t="s">
        <v>134</v>
      </c>
      <c r="I3369" t="s">
        <v>135</v>
      </c>
      <c r="J3369" t="s">
        <v>136</v>
      </c>
      <c r="K3369" t="s">
        <v>137</v>
      </c>
      <c r="L3369" t="s">
        <v>9902</v>
      </c>
      <c r="M3369" t="s">
        <v>9903</v>
      </c>
      <c r="N3369">
        <v>3.659444444</v>
      </c>
      <c r="O3369">
        <v>0</v>
      </c>
      <c r="P3369">
        <v>34</v>
      </c>
      <c r="Q3369">
        <v>0</v>
      </c>
      <c r="R3369">
        <v>0</v>
      </c>
      <c r="S3369">
        <v>0</v>
      </c>
      <c r="T3369">
        <v>4</v>
      </c>
      <c r="U3369">
        <v>0</v>
      </c>
      <c r="V3369">
        <v>0</v>
      </c>
      <c r="W3369">
        <v>0</v>
      </c>
      <c r="X3369">
        <v>12.831666387161837</v>
      </c>
      <c r="Y3369">
        <v>0</v>
      </c>
      <c r="Z3369">
        <v>0</v>
      </c>
      <c r="AA3369">
        <v>0</v>
      </c>
      <c r="AB3369">
        <v>0.95246550684583331</v>
      </c>
      <c r="AC3369">
        <v>0</v>
      </c>
      <c r="AD3369">
        <v>0</v>
      </c>
      <c r="AE3369">
        <v>13.78413189400767</v>
      </c>
    </row>
    <row r="3370" spans="1:31" x14ac:dyDescent="0.25">
      <c r="A3370">
        <v>2139477</v>
      </c>
      <c r="B3370">
        <v>1</v>
      </c>
      <c r="C3370" t="s">
        <v>80</v>
      </c>
      <c r="D3370" t="s">
        <v>98</v>
      </c>
      <c r="E3370" t="s">
        <v>174</v>
      </c>
      <c r="F3370" t="s">
        <v>9904</v>
      </c>
      <c r="G3370" t="s">
        <v>187</v>
      </c>
      <c r="H3370" t="s">
        <v>134</v>
      </c>
      <c r="I3370" t="s">
        <v>135</v>
      </c>
      <c r="J3370" t="s">
        <v>136</v>
      </c>
      <c r="K3370" t="s">
        <v>137</v>
      </c>
      <c r="L3370" t="s">
        <v>9905</v>
      </c>
      <c r="M3370" t="s">
        <v>9906</v>
      </c>
      <c r="N3370">
        <v>1.4455555550000001</v>
      </c>
      <c r="O3370">
        <v>0</v>
      </c>
      <c r="P3370">
        <v>1</v>
      </c>
      <c r="Q3370">
        <v>0</v>
      </c>
      <c r="R3370">
        <v>5</v>
      </c>
      <c r="S3370">
        <v>0</v>
      </c>
      <c r="T3370">
        <v>1</v>
      </c>
      <c r="U3370">
        <v>0</v>
      </c>
      <c r="V3370">
        <v>0</v>
      </c>
      <c r="W3370">
        <v>0</v>
      </c>
      <c r="X3370">
        <v>0.1789062474334</v>
      </c>
      <c r="Y3370">
        <v>0</v>
      </c>
      <c r="Z3370">
        <v>1.9284662322215</v>
      </c>
      <c r="AA3370">
        <v>0</v>
      </c>
      <c r="AB3370">
        <v>0.67147435877950001</v>
      </c>
      <c r="AC3370">
        <v>0</v>
      </c>
      <c r="AD3370">
        <v>0</v>
      </c>
      <c r="AE3370">
        <v>2.7788468384343998</v>
      </c>
    </row>
    <row r="3371" spans="1:31" x14ac:dyDescent="0.25">
      <c r="A3371">
        <v>2139921</v>
      </c>
      <c r="B3371">
        <v>1</v>
      </c>
      <c r="C3371" t="s">
        <v>80</v>
      </c>
      <c r="D3371" t="s">
        <v>96</v>
      </c>
      <c r="E3371" t="s">
        <v>131</v>
      </c>
      <c r="F3371" t="s">
        <v>9907</v>
      </c>
      <c r="G3371" t="s">
        <v>300</v>
      </c>
      <c r="H3371" t="s">
        <v>134</v>
      </c>
      <c r="I3371" t="s">
        <v>135</v>
      </c>
      <c r="J3371" t="s">
        <v>136</v>
      </c>
      <c r="K3371" t="s">
        <v>137</v>
      </c>
      <c r="L3371" t="s">
        <v>9908</v>
      </c>
      <c r="M3371" t="s">
        <v>9909</v>
      </c>
      <c r="N3371">
        <v>2.6008333330000002</v>
      </c>
      <c r="O3371">
        <v>0</v>
      </c>
      <c r="P3371">
        <v>1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0.18609265058317501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0.18609265058317501</v>
      </c>
    </row>
    <row r="3372" spans="1:31" x14ac:dyDescent="0.25">
      <c r="A3372">
        <v>2139400</v>
      </c>
      <c r="B3372">
        <v>1</v>
      </c>
      <c r="C3372" t="s">
        <v>80</v>
      </c>
      <c r="D3372" t="s">
        <v>88</v>
      </c>
      <c r="E3372" t="s">
        <v>174</v>
      </c>
      <c r="F3372" t="s">
        <v>9910</v>
      </c>
      <c r="G3372" t="s">
        <v>235</v>
      </c>
      <c r="H3372" t="s">
        <v>134</v>
      </c>
      <c r="I3372" t="s">
        <v>135</v>
      </c>
      <c r="J3372" t="s">
        <v>136</v>
      </c>
      <c r="K3372" t="s">
        <v>236</v>
      </c>
      <c r="L3372" t="s">
        <v>9911</v>
      </c>
      <c r="M3372" t="s">
        <v>9912</v>
      </c>
      <c r="N3372">
        <v>1.489559166</v>
      </c>
      <c r="O3372">
        <v>0</v>
      </c>
      <c r="P3372">
        <v>152</v>
      </c>
      <c r="Q3372">
        <v>0</v>
      </c>
      <c r="R3372">
        <v>0</v>
      </c>
      <c r="S3372">
        <v>0</v>
      </c>
      <c r="T3372">
        <v>8</v>
      </c>
      <c r="U3372">
        <v>0</v>
      </c>
      <c r="V3372">
        <v>0</v>
      </c>
      <c r="W3372">
        <v>0</v>
      </c>
      <c r="X3372">
        <v>56.626656635953253</v>
      </c>
      <c r="Y3372">
        <v>0</v>
      </c>
      <c r="Z3372">
        <v>0</v>
      </c>
      <c r="AA3372">
        <v>0</v>
      </c>
      <c r="AB3372">
        <v>1.3890107132533338</v>
      </c>
      <c r="AC3372">
        <v>0</v>
      </c>
      <c r="AD3372">
        <v>0</v>
      </c>
      <c r="AE3372">
        <v>58.015667349206588</v>
      </c>
    </row>
    <row r="3373" spans="1:31" x14ac:dyDescent="0.25">
      <c r="A3373">
        <v>2139898</v>
      </c>
      <c r="B3373">
        <v>1</v>
      </c>
      <c r="C3373" t="s">
        <v>80</v>
      </c>
      <c r="D3373" t="s">
        <v>93</v>
      </c>
      <c r="E3373" t="s">
        <v>174</v>
      </c>
      <c r="F3373" t="s">
        <v>9913</v>
      </c>
      <c r="G3373" t="s">
        <v>187</v>
      </c>
      <c r="H3373" t="s">
        <v>134</v>
      </c>
      <c r="I3373" t="s">
        <v>135</v>
      </c>
      <c r="J3373" t="s">
        <v>136</v>
      </c>
      <c r="K3373" t="s">
        <v>137</v>
      </c>
      <c r="L3373" t="s">
        <v>9914</v>
      </c>
      <c r="M3373" t="s">
        <v>9915</v>
      </c>
      <c r="N3373">
        <v>1.3302777770000001</v>
      </c>
      <c r="O3373">
        <v>0</v>
      </c>
      <c r="P3373">
        <v>5</v>
      </c>
      <c r="Q3373">
        <v>0</v>
      </c>
      <c r="R3373">
        <v>3</v>
      </c>
      <c r="S3373">
        <v>0</v>
      </c>
      <c r="T3373">
        <v>1</v>
      </c>
      <c r="U3373">
        <v>0</v>
      </c>
      <c r="V3373">
        <v>0</v>
      </c>
      <c r="W3373">
        <v>0</v>
      </c>
      <c r="X3373">
        <v>5.8222463552631254</v>
      </c>
      <c r="Y3373">
        <v>0</v>
      </c>
      <c r="Z3373">
        <v>1.6175902722482332</v>
      </c>
      <c r="AA3373">
        <v>0</v>
      </c>
      <c r="AB3373">
        <v>3.6354293846027668</v>
      </c>
      <c r="AC3373">
        <v>0</v>
      </c>
      <c r="AD3373">
        <v>0</v>
      </c>
      <c r="AE3373">
        <v>11.075266012114124</v>
      </c>
    </row>
    <row r="3374" spans="1:31" x14ac:dyDescent="0.25">
      <c r="A3374">
        <v>2139543</v>
      </c>
      <c r="B3374">
        <v>1</v>
      </c>
      <c r="C3374" t="s">
        <v>80</v>
      </c>
      <c r="D3374" t="s">
        <v>83</v>
      </c>
      <c r="E3374" t="s">
        <v>196</v>
      </c>
      <c r="F3374" t="s">
        <v>9916</v>
      </c>
      <c r="G3374" t="s">
        <v>167</v>
      </c>
      <c r="H3374" t="s">
        <v>143</v>
      </c>
      <c r="I3374" t="s">
        <v>135</v>
      </c>
      <c r="J3374" t="s">
        <v>136</v>
      </c>
      <c r="K3374" t="s">
        <v>137</v>
      </c>
      <c r="L3374" t="s">
        <v>9917</v>
      </c>
      <c r="M3374" t="s">
        <v>9918</v>
      </c>
      <c r="N3374">
        <v>0.53333333299999997</v>
      </c>
      <c r="O3374">
        <v>7</v>
      </c>
      <c r="P3374">
        <v>692</v>
      </c>
      <c r="Q3374">
        <v>13</v>
      </c>
      <c r="R3374">
        <v>37</v>
      </c>
      <c r="S3374">
        <v>25</v>
      </c>
      <c r="T3374">
        <v>45</v>
      </c>
      <c r="U3374">
        <v>1</v>
      </c>
      <c r="V3374">
        <v>0</v>
      </c>
      <c r="W3374">
        <v>8.3900314399343348</v>
      </c>
      <c r="X3374">
        <v>116.76964319725091</v>
      </c>
      <c r="Y3374">
        <v>9.3996179504275865</v>
      </c>
      <c r="Z3374">
        <v>9.6377911397207541</v>
      </c>
      <c r="AA3374">
        <v>204.82591686876862</v>
      </c>
      <c r="AB3374">
        <v>22.71214602661475</v>
      </c>
      <c r="AC3374">
        <v>11.341474940873251</v>
      </c>
      <c r="AD3374">
        <v>0</v>
      </c>
      <c r="AE3374">
        <v>383.07662156359015</v>
      </c>
    </row>
    <row r="3375" spans="1:31" x14ac:dyDescent="0.25">
      <c r="A3375">
        <v>2139729</v>
      </c>
      <c r="B3375">
        <v>1</v>
      </c>
      <c r="C3375" t="s">
        <v>81</v>
      </c>
      <c r="D3375" t="s">
        <v>113</v>
      </c>
      <c r="E3375" t="s">
        <v>140</v>
      </c>
      <c r="F3375" t="s">
        <v>9919</v>
      </c>
      <c r="G3375" t="s">
        <v>142</v>
      </c>
      <c r="H3375" t="s">
        <v>143</v>
      </c>
      <c r="I3375" t="s">
        <v>135</v>
      </c>
      <c r="J3375" t="s">
        <v>136</v>
      </c>
      <c r="K3375" t="s">
        <v>137</v>
      </c>
      <c r="L3375" t="s">
        <v>9920</v>
      </c>
      <c r="M3375" t="s">
        <v>9921</v>
      </c>
      <c r="N3375">
        <v>8.8888887999999999E-2</v>
      </c>
      <c r="O3375">
        <v>13</v>
      </c>
      <c r="P3375">
        <v>327</v>
      </c>
      <c r="Q3375">
        <v>136</v>
      </c>
      <c r="R3375">
        <v>158</v>
      </c>
      <c r="S3375">
        <v>17</v>
      </c>
      <c r="T3375">
        <v>23</v>
      </c>
      <c r="U3375">
        <v>0</v>
      </c>
      <c r="V3375">
        <v>0</v>
      </c>
      <c r="W3375">
        <v>0.17516642639999999</v>
      </c>
      <c r="X3375">
        <v>5.9001523143200032</v>
      </c>
      <c r="Y3375">
        <v>5.2578419781866677</v>
      </c>
      <c r="Z3375">
        <v>3.3638939270586663</v>
      </c>
      <c r="AA3375">
        <v>2.9508065522231122</v>
      </c>
      <c r="AB3375">
        <v>1.4292020425600001</v>
      </c>
      <c r="AC3375">
        <v>0</v>
      </c>
      <c r="AD3375">
        <v>0</v>
      </c>
      <c r="AE3375">
        <v>19.077063240748451</v>
      </c>
    </row>
    <row r="3376" spans="1:31" x14ac:dyDescent="0.25">
      <c r="A3376">
        <v>2139420</v>
      </c>
      <c r="B3376">
        <v>1</v>
      </c>
      <c r="C3376" t="s">
        <v>81</v>
      </c>
      <c r="D3376" t="s">
        <v>115</v>
      </c>
      <c r="E3376" t="s">
        <v>174</v>
      </c>
      <c r="F3376" t="s">
        <v>9922</v>
      </c>
      <c r="G3376" t="s">
        <v>187</v>
      </c>
      <c r="H3376" t="s">
        <v>134</v>
      </c>
      <c r="I3376" t="s">
        <v>135</v>
      </c>
      <c r="J3376" t="s">
        <v>136</v>
      </c>
      <c r="K3376" t="s">
        <v>137</v>
      </c>
      <c r="L3376" t="s">
        <v>9923</v>
      </c>
      <c r="M3376" t="s">
        <v>9924</v>
      </c>
      <c r="N3376">
        <v>1.7822222219999999</v>
      </c>
      <c r="O3376">
        <v>0</v>
      </c>
      <c r="P3376">
        <v>9</v>
      </c>
      <c r="Q3376">
        <v>0</v>
      </c>
      <c r="R3376">
        <v>1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0.19625980225279999</v>
      </c>
      <c r="Y3376">
        <v>0</v>
      </c>
      <c r="Z3376">
        <v>0.20881861430533333</v>
      </c>
      <c r="AA3376">
        <v>0</v>
      </c>
      <c r="AB3376">
        <v>0</v>
      </c>
      <c r="AC3376">
        <v>0</v>
      </c>
      <c r="AD3376">
        <v>0</v>
      </c>
      <c r="AE3376">
        <v>0.40507841655813331</v>
      </c>
    </row>
    <row r="3377" spans="1:31" x14ac:dyDescent="0.25">
      <c r="A3377">
        <v>2139586</v>
      </c>
      <c r="B3377">
        <v>1</v>
      </c>
      <c r="C3377" t="s">
        <v>80</v>
      </c>
      <c r="D3377" t="s">
        <v>84</v>
      </c>
      <c r="E3377" t="s">
        <v>174</v>
      </c>
      <c r="F3377" t="s">
        <v>9925</v>
      </c>
      <c r="G3377" t="s">
        <v>187</v>
      </c>
      <c r="H3377" t="s">
        <v>134</v>
      </c>
      <c r="I3377" t="s">
        <v>135</v>
      </c>
      <c r="J3377" t="s">
        <v>136</v>
      </c>
      <c r="K3377" t="s">
        <v>137</v>
      </c>
      <c r="L3377" t="s">
        <v>9926</v>
      </c>
      <c r="M3377" t="s">
        <v>9927</v>
      </c>
      <c r="N3377">
        <v>1.4372222219999999</v>
      </c>
      <c r="O3377">
        <v>0</v>
      </c>
      <c r="P3377">
        <v>121</v>
      </c>
      <c r="Q3377">
        <v>0</v>
      </c>
      <c r="R3377">
        <v>0</v>
      </c>
      <c r="S3377">
        <v>0</v>
      </c>
      <c r="T3377">
        <v>2</v>
      </c>
      <c r="U3377">
        <v>0</v>
      </c>
      <c r="V3377">
        <v>0</v>
      </c>
      <c r="W3377">
        <v>0</v>
      </c>
      <c r="X3377">
        <v>41.24806750851225</v>
      </c>
      <c r="Y3377">
        <v>0</v>
      </c>
      <c r="Z3377">
        <v>0</v>
      </c>
      <c r="AA3377">
        <v>0</v>
      </c>
      <c r="AB3377">
        <v>0.98170542420939999</v>
      </c>
      <c r="AC3377">
        <v>0</v>
      </c>
      <c r="AD3377">
        <v>0</v>
      </c>
      <c r="AE3377">
        <v>42.229772932721652</v>
      </c>
    </row>
    <row r="3378" spans="1:31" x14ac:dyDescent="0.25">
      <c r="A3378">
        <v>2139712</v>
      </c>
      <c r="B3378">
        <v>1</v>
      </c>
      <c r="C3378" t="s">
        <v>80</v>
      </c>
      <c r="D3378" t="s">
        <v>93</v>
      </c>
      <c r="E3378" t="s">
        <v>174</v>
      </c>
      <c r="F3378" t="s">
        <v>9928</v>
      </c>
      <c r="G3378" t="s">
        <v>187</v>
      </c>
      <c r="H3378" t="s">
        <v>134</v>
      </c>
      <c r="I3378" t="s">
        <v>135</v>
      </c>
      <c r="J3378" t="s">
        <v>136</v>
      </c>
      <c r="K3378" t="s">
        <v>137</v>
      </c>
      <c r="L3378" t="s">
        <v>9929</v>
      </c>
      <c r="M3378" t="s">
        <v>9930</v>
      </c>
      <c r="N3378">
        <v>6.0711111109999996</v>
      </c>
      <c r="O3378">
        <v>0</v>
      </c>
      <c r="P3378">
        <v>22</v>
      </c>
      <c r="Q3378">
        <v>0</v>
      </c>
      <c r="R3378">
        <v>1</v>
      </c>
      <c r="S3378">
        <v>0</v>
      </c>
      <c r="T3378">
        <v>2</v>
      </c>
      <c r="U3378">
        <v>0</v>
      </c>
      <c r="V3378">
        <v>0</v>
      </c>
      <c r="W3378">
        <v>0</v>
      </c>
      <c r="X3378">
        <v>38.132570056335709</v>
      </c>
      <c r="Y3378">
        <v>0</v>
      </c>
      <c r="Z3378">
        <v>0</v>
      </c>
      <c r="AA3378">
        <v>0</v>
      </c>
      <c r="AB3378">
        <v>12.211606996616499</v>
      </c>
      <c r="AC3378">
        <v>0</v>
      </c>
      <c r="AD3378">
        <v>0</v>
      </c>
      <c r="AE3378">
        <v>50.344177052952205</v>
      </c>
    </row>
    <row r="3379" spans="1:31" x14ac:dyDescent="0.25">
      <c r="A3379">
        <v>2139686</v>
      </c>
      <c r="B3379">
        <v>1</v>
      </c>
      <c r="C3379" t="s">
        <v>81</v>
      </c>
      <c r="D3379" t="s">
        <v>112</v>
      </c>
      <c r="E3379" t="s">
        <v>146</v>
      </c>
      <c r="F3379" t="s">
        <v>9931</v>
      </c>
      <c r="G3379" t="s">
        <v>142</v>
      </c>
      <c r="H3379" t="s">
        <v>143</v>
      </c>
      <c r="I3379" t="s">
        <v>148</v>
      </c>
      <c r="J3379" t="s">
        <v>136</v>
      </c>
      <c r="K3379" t="s">
        <v>137</v>
      </c>
      <c r="L3379" t="s">
        <v>9932</v>
      </c>
      <c r="M3379" t="s">
        <v>9933</v>
      </c>
      <c r="N3379">
        <v>1.3888888E-2</v>
      </c>
      <c r="O3379">
        <v>0</v>
      </c>
      <c r="P3379">
        <v>721</v>
      </c>
      <c r="Q3379">
        <v>0</v>
      </c>
      <c r="R3379">
        <v>21</v>
      </c>
      <c r="S3379">
        <v>0</v>
      </c>
      <c r="T3379">
        <v>85</v>
      </c>
      <c r="U3379">
        <v>0</v>
      </c>
      <c r="V3379">
        <v>0</v>
      </c>
      <c r="W3379">
        <v>0</v>
      </c>
      <c r="X3379">
        <v>1.7882303919449998</v>
      </c>
      <c r="Y3379">
        <v>0</v>
      </c>
      <c r="Z3379">
        <v>0.22525207535999997</v>
      </c>
      <c r="AA3379">
        <v>0</v>
      </c>
      <c r="AB3379">
        <v>0.36255052116958336</v>
      </c>
      <c r="AC3379">
        <v>0</v>
      </c>
      <c r="AD3379">
        <v>0</v>
      </c>
      <c r="AE3379">
        <v>2.376032988474583</v>
      </c>
    </row>
    <row r="3380" spans="1:31" x14ac:dyDescent="0.25">
      <c r="A3380">
        <v>2139500</v>
      </c>
      <c r="B3380">
        <v>1</v>
      </c>
      <c r="C3380" t="s">
        <v>80</v>
      </c>
      <c r="D3380" t="s">
        <v>100</v>
      </c>
      <c r="E3380" t="s">
        <v>196</v>
      </c>
      <c r="F3380" t="s">
        <v>9934</v>
      </c>
      <c r="G3380" t="s">
        <v>235</v>
      </c>
      <c r="H3380" t="s">
        <v>143</v>
      </c>
      <c r="I3380" t="s">
        <v>135</v>
      </c>
      <c r="J3380" t="s">
        <v>136</v>
      </c>
      <c r="K3380" t="s">
        <v>236</v>
      </c>
      <c r="L3380" t="s">
        <v>9935</v>
      </c>
      <c r="M3380" t="s">
        <v>9936</v>
      </c>
      <c r="N3380">
        <v>4.9052777770000002</v>
      </c>
      <c r="O3380">
        <v>1</v>
      </c>
      <c r="P3380">
        <v>335</v>
      </c>
      <c r="Q3380">
        <v>96</v>
      </c>
      <c r="R3380">
        <v>116</v>
      </c>
      <c r="S3380">
        <v>3</v>
      </c>
      <c r="T3380">
        <v>31</v>
      </c>
      <c r="U3380">
        <v>1</v>
      </c>
      <c r="V3380">
        <v>0</v>
      </c>
      <c r="W3380">
        <v>2.2332531564952003</v>
      </c>
      <c r="X3380">
        <v>414.51162617166608</v>
      </c>
      <c r="Y3380">
        <v>687.45873922635326</v>
      </c>
      <c r="Z3380">
        <v>119.79852379777061</v>
      </c>
      <c r="AA3380">
        <v>62.999212954633585</v>
      </c>
      <c r="AB3380">
        <v>97.984951446060776</v>
      </c>
      <c r="AC3380">
        <v>524.02386621122992</v>
      </c>
      <c r="AD3380">
        <v>0</v>
      </c>
      <c r="AE3380">
        <v>1909.0101729642095</v>
      </c>
    </row>
    <row r="3381" spans="1:31" x14ac:dyDescent="0.25">
      <c r="A3381">
        <v>2139251</v>
      </c>
      <c r="B3381">
        <v>1</v>
      </c>
      <c r="C3381" t="s">
        <v>81</v>
      </c>
      <c r="D3381" t="s">
        <v>116</v>
      </c>
      <c r="E3381" t="s">
        <v>196</v>
      </c>
      <c r="F3381" t="s">
        <v>4496</v>
      </c>
      <c r="G3381" t="s">
        <v>142</v>
      </c>
      <c r="H3381" t="s">
        <v>143</v>
      </c>
      <c r="I3381" t="s">
        <v>135</v>
      </c>
      <c r="J3381" t="s">
        <v>136</v>
      </c>
      <c r="K3381" t="s">
        <v>137</v>
      </c>
      <c r="L3381" t="s">
        <v>9937</v>
      </c>
      <c r="M3381" t="s">
        <v>9938</v>
      </c>
      <c r="N3381">
        <v>5.2522222220000003</v>
      </c>
      <c r="O3381">
        <v>0</v>
      </c>
      <c r="P3381">
        <v>1377</v>
      </c>
      <c r="Q3381">
        <v>1</v>
      </c>
      <c r="R3381">
        <v>75</v>
      </c>
      <c r="S3381">
        <v>4</v>
      </c>
      <c r="T3381">
        <v>202</v>
      </c>
      <c r="U3381">
        <v>0</v>
      </c>
      <c r="V3381">
        <v>0</v>
      </c>
      <c r="W3381">
        <v>0</v>
      </c>
      <c r="X3381">
        <v>958.92384780268912</v>
      </c>
      <c r="Y3381">
        <v>13.054580713899668</v>
      </c>
      <c r="Z3381">
        <v>29.693580210090335</v>
      </c>
      <c r="AA3381">
        <v>235.88247817808841</v>
      </c>
      <c r="AB3381">
        <v>298.24759079791187</v>
      </c>
      <c r="AC3381">
        <v>0</v>
      </c>
      <c r="AD3381">
        <v>0</v>
      </c>
      <c r="AE3381">
        <v>1535.8020777026795</v>
      </c>
    </row>
    <row r="3382" spans="1:31" x14ac:dyDescent="0.25">
      <c r="A3382">
        <v>2139394</v>
      </c>
      <c r="B3382">
        <v>1</v>
      </c>
      <c r="C3382" t="s">
        <v>81</v>
      </c>
      <c r="D3382" t="s">
        <v>113</v>
      </c>
      <c r="E3382" t="s">
        <v>196</v>
      </c>
      <c r="F3382" t="s">
        <v>9939</v>
      </c>
      <c r="G3382" t="s">
        <v>235</v>
      </c>
      <c r="H3382" t="s">
        <v>143</v>
      </c>
      <c r="I3382" t="s">
        <v>135</v>
      </c>
      <c r="J3382" t="s">
        <v>136</v>
      </c>
      <c r="K3382" t="s">
        <v>236</v>
      </c>
      <c r="L3382" t="s">
        <v>9940</v>
      </c>
      <c r="M3382" t="s">
        <v>9941</v>
      </c>
      <c r="N3382">
        <v>7.6109583330000001</v>
      </c>
      <c r="O3382">
        <v>0</v>
      </c>
      <c r="P3382">
        <v>311</v>
      </c>
      <c r="Q3382">
        <v>18</v>
      </c>
      <c r="R3382">
        <v>2</v>
      </c>
      <c r="S3382">
        <v>6</v>
      </c>
      <c r="T3382">
        <v>6</v>
      </c>
      <c r="U3382">
        <v>2</v>
      </c>
      <c r="V3382">
        <v>0</v>
      </c>
      <c r="W3382">
        <v>0</v>
      </c>
      <c r="X3382">
        <v>396.62268452736214</v>
      </c>
      <c r="Y3382">
        <v>179.294066237013</v>
      </c>
      <c r="Z3382">
        <v>6.7378263564300003</v>
      </c>
      <c r="AA3382">
        <v>837.71841050562739</v>
      </c>
      <c r="AB3382">
        <v>17.130873847423999</v>
      </c>
      <c r="AC3382">
        <v>438.15523308534608</v>
      </c>
      <c r="AD3382">
        <v>0</v>
      </c>
      <c r="AE3382">
        <v>1875.6590945592025</v>
      </c>
    </row>
    <row r="3383" spans="1:31" x14ac:dyDescent="0.25">
      <c r="A3383">
        <v>2139855</v>
      </c>
      <c r="B3383">
        <v>1</v>
      </c>
      <c r="C3383" t="s">
        <v>80</v>
      </c>
      <c r="D3383" t="s">
        <v>84</v>
      </c>
      <c r="E3383" t="s">
        <v>131</v>
      </c>
      <c r="F3383" t="s">
        <v>9942</v>
      </c>
      <c r="G3383" t="s">
        <v>152</v>
      </c>
      <c r="H3383" t="s">
        <v>134</v>
      </c>
      <c r="I3383" t="s">
        <v>135</v>
      </c>
      <c r="J3383" t="s">
        <v>136</v>
      </c>
      <c r="K3383" t="s">
        <v>137</v>
      </c>
      <c r="L3383" t="s">
        <v>9943</v>
      </c>
      <c r="M3383" t="s">
        <v>9944</v>
      </c>
      <c r="N3383">
        <v>1.8602777770000001</v>
      </c>
      <c r="O3383">
        <v>0</v>
      </c>
      <c r="P3383">
        <v>2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0.56794569786247506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0.56794569786247506</v>
      </c>
    </row>
    <row r="3384" spans="1:31" x14ac:dyDescent="0.25">
      <c r="A3384">
        <v>2139692</v>
      </c>
      <c r="B3384">
        <v>1</v>
      </c>
      <c r="C3384" t="s">
        <v>80</v>
      </c>
      <c r="D3384" t="s">
        <v>99</v>
      </c>
      <c r="E3384" t="s">
        <v>174</v>
      </c>
      <c r="F3384" t="s">
        <v>9945</v>
      </c>
      <c r="G3384" t="s">
        <v>384</v>
      </c>
      <c r="H3384" t="s">
        <v>134</v>
      </c>
      <c r="I3384" t="s">
        <v>135</v>
      </c>
      <c r="J3384" t="s">
        <v>136</v>
      </c>
      <c r="K3384" t="s">
        <v>137</v>
      </c>
      <c r="L3384" t="s">
        <v>9946</v>
      </c>
      <c r="M3384" t="s">
        <v>9947</v>
      </c>
      <c r="N3384">
        <v>9.8152777770000004</v>
      </c>
      <c r="O3384">
        <v>0</v>
      </c>
      <c r="P3384">
        <v>6</v>
      </c>
      <c r="Q3384">
        <v>0</v>
      </c>
      <c r="R3384">
        <v>0</v>
      </c>
      <c r="S3384">
        <v>0</v>
      </c>
      <c r="T3384">
        <v>1</v>
      </c>
      <c r="U3384">
        <v>0</v>
      </c>
      <c r="V3384">
        <v>0</v>
      </c>
      <c r="W3384">
        <v>0</v>
      </c>
      <c r="X3384">
        <v>12.821701477839227</v>
      </c>
      <c r="Y3384">
        <v>0</v>
      </c>
      <c r="Z3384">
        <v>0</v>
      </c>
      <c r="AA3384">
        <v>0</v>
      </c>
      <c r="AB3384">
        <v>1.3825057988244001</v>
      </c>
      <c r="AC3384">
        <v>0</v>
      </c>
      <c r="AD3384">
        <v>0</v>
      </c>
      <c r="AE3384">
        <v>14.204207276663627</v>
      </c>
    </row>
    <row r="3385" spans="1:31" x14ac:dyDescent="0.25">
      <c r="A3385">
        <v>2139941</v>
      </c>
      <c r="B3385">
        <v>1</v>
      </c>
      <c r="C3385" t="s">
        <v>81</v>
      </c>
      <c r="D3385" t="s">
        <v>127</v>
      </c>
      <c r="E3385" t="s">
        <v>174</v>
      </c>
      <c r="F3385" t="s">
        <v>9699</v>
      </c>
      <c r="G3385" t="s">
        <v>187</v>
      </c>
      <c r="H3385" t="s">
        <v>134</v>
      </c>
      <c r="I3385" t="s">
        <v>135</v>
      </c>
      <c r="J3385" t="s">
        <v>136</v>
      </c>
      <c r="K3385" t="s">
        <v>137</v>
      </c>
      <c r="L3385" t="s">
        <v>9948</v>
      </c>
      <c r="M3385" t="s">
        <v>9949</v>
      </c>
      <c r="N3385">
        <v>0.73305555499999997</v>
      </c>
      <c r="O3385">
        <v>0</v>
      </c>
      <c r="P3385">
        <v>167</v>
      </c>
      <c r="Q3385">
        <v>0</v>
      </c>
      <c r="R3385">
        <v>3</v>
      </c>
      <c r="S3385">
        <v>0</v>
      </c>
      <c r="T3385">
        <v>8</v>
      </c>
      <c r="U3385">
        <v>0</v>
      </c>
      <c r="V3385">
        <v>0</v>
      </c>
      <c r="W3385">
        <v>0</v>
      </c>
      <c r="X3385">
        <v>33.381035311460209</v>
      </c>
      <c r="Y3385">
        <v>0</v>
      </c>
      <c r="Z3385">
        <v>2.7923313979166667E-4</v>
      </c>
      <c r="AA3385">
        <v>0</v>
      </c>
      <c r="AB3385">
        <v>1.1884344223865753</v>
      </c>
      <c r="AC3385">
        <v>0</v>
      </c>
      <c r="AD3385">
        <v>0</v>
      </c>
      <c r="AE3385">
        <v>34.56974896698658</v>
      </c>
    </row>
    <row r="3386" spans="1:31" x14ac:dyDescent="0.25">
      <c r="A3386">
        <v>2139649</v>
      </c>
      <c r="B3386">
        <v>1</v>
      </c>
      <c r="C3386" t="s">
        <v>80</v>
      </c>
      <c r="D3386" t="s">
        <v>104</v>
      </c>
      <c r="E3386" t="s">
        <v>146</v>
      </c>
      <c r="F3386" t="s">
        <v>9950</v>
      </c>
      <c r="G3386" t="s">
        <v>167</v>
      </c>
      <c r="H3386" t="s">
        <v>143</v>
      </c>
      <c r="I3386" t="s">
        <v>135</v>
      </c>
      <c r="J3386" t="s">
        <v>136</v>
      </c>
      <c r="K3386" t="s">
        <v>137</v>
      </c>
      <c r="L3386" t="s">
        <v>9951</v>
      </c>
      <c r="M3386" t="s">
        <v>9952</v>
      </c>
      <c r="N3386">
        <v>2.5916666660000001</v>
      </c>
      <c r="O3386">
        <v>0</v>
      </c>
      <c r="P3386">
        <v>0</v>
      </c>
      <c r="Q3386">
        <v>0</v>
      </c>
      <c r="R3386">
        <v>0</v>
      </c>
      <c r="S3386">
        <v>3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105.99402557111401</v>
      </c>
      <c r="AB3386">
        <v>0</v>
      </c>
      <c r="AC3386">
        <v>0</v>
      </c>
      <c r="AD3386">
        <v>0</v>
      </c>
      <c r="AE3386">
        <v>105.99402557111401</v>
      </c>
    </row>
    <row r="3387" spans="1:31" x14ac:dyDescent="0.25">
      <c r="A3387">
        <v>2139672</v>
      </c>
      <c r="B3387">
        <v>1</v>
      </c>
      <c r="C3387" t="s">
        <v>80</v>
      </c>
      <c r="D3387" t="s">
        <v>104</v>
      </c>
      <c r="E3387" t="s">
        <v>174</v>
      </c>
      <c r="F3387" t="s">
        <v>9953</v>
      </c>
      <c r="G3387" t="s">
        <v>187</v>
      </c>
      <c r="H3387" t="s">
        <v>134</v>
      </c>
      <c r="I3387" t="s">
        <v>135</v>
      </c>
      <c r="J3387" t="s">
        <v>136</v>
      </c>
      <c r="K3387" t="s">
        <v>137</v>
      </c>
      <c r="L3387" t="s">
        <v>9954</v>
      </c>
      <c r="M3387" t="s">
        <v>9955</v>
      </c>
      <c r="N3387">
        <v>5.5988888880000003</v>
      </c>
      <c r="O3387">
        <v>0</v>
      </c>
      <c r="P3387">
        <v>104</v>
      </c>
      <c r="Q3387">
        <v>0</v>
      </c>
      <c r="R3387">
        <v>0</v>
      </c>
      <c r="S3387">
        <v>0</v>
      </c>
      <c r="T3387">
        <v>4</v>
      </c>
      <c r="U3387">
        <v>0</v>
      </c>
      <c r="V3387">
        <v>0</v>
      </c>
      <c r="W3387">
        <v>0</v>
      </c>
      <c r="X3387">
        <v>165.08852946486419</v>
      </c>
      <c r="Y3387">
        <v>0</v>
      </c>
      <c r="Z3387">
        <v>0</v>
      </c>
      <c r="AA3387">
        <v>0</v>
      </c>
      <c r="AB3387">
        <v>15.727417440497105</v>
      </c>
      <c r="AC3387">
        <v>0</v>
      </c>
      <c r="AD3387">
        <v>0</v>
      </c>
      <c r="AE3387">
        <v>180.8159469053613</v>
      </c>
    </row>
    <row r="3388" spans="1:31" x14ac:dyDescent="0.25">
      <c r="A3388">
        <v>2139340</v>
      </c>
      <c r="B3388">
        <v>1</v>
      </c>
      <c r="C3388" t="s">
        <v>80</v>
      </c>
      <c r="D3388" t="s">
        <v>93</v>
      </c>
      <c r="E3388" t="s">
        <v>140</v>
      </c>
      <c r="F3388" t="s">
        <v>9956</v>
      </c>
      <c r="G3388" t="s">
        <v>142</v>
      </c>
      <c r="H3388" t="s">
        <v>143</v>
      </c>
      <c r="I3388" t="s">
        <v>135</v>
      </c>
      <c r="J3388" t="s">
        <v>136</v>
      </c>
      <c r="K3388" t="s">
        <v>137</v>
      </c>
      <c r="L3388" t="s">
        <v>9957</v>
      </c>
      <c r="M3388" t="s">
        <v>9958</v>
      </c>
      <c r="N3388">
        <v>1.1972222219999999</v>
      </c>
      <c r="O3388">
        <v>0</v>
      </c>
      <c r="P3388">
        <v>1680</v>
      </c>
      <c r="Q3388">
        <v>0</v>
      </c>
      <c r="R3388">
        <v>56</v>
      </c>
      <c r="S3388">
        <v>6</v>
      </c>
      <c r="T3388">
        <v>205</v>
      </c>
      <c r="U3388">
        <v>2</v>
      </c>
      <c r="V3388">
        <v>1</v>
      </c>
      <c r="W3388">
        <v>0</v>
      </c>
      <c r="X3388">
        <v>490.22177147217616</v>
      </c>
      <c r="Y3388">
        <v>0</v>
      </c>
      <c r="Z3388">
        <v>100.13081739737132</v>
      </c>
      <c r="AA3388">
        <v>45.703009348152975</v>
      </c>
      <c r="AB3388">
        <v>317.43700640540914</v>
      </c>
      <c r="AC3388">
        <v>273.32526325865126</v>
      </c>
      <c r="AD3388">
        <v>7.9100942551903994</v>
      </c>
      <c r="AE3388">
        <v>1234.7279621369512</v>
      </c>
    </row>
    <row r="3389" spans="1:31" x14ac:dyDescent="0.25">
      <c r="A3389">
        <v>2139386</v>
      </c>
      <c r="B3389">
        <v>1</v>
      </c>
      <c r="C3389" t="s">
        <v>80</v>
      </c>
      <c r="D3389" t="s">
        <v>96</v>
      </c>
      <c r="E3389" t="s">
        <v>174</v>
      </c>
      <c r="F3389" t="s">
        <v>9959</v>
      </c>
      <c r="G3389" t="s">
        <v>163</v>
      </c>
      <c r="H3389" t="s">
        <v>134</v>
      </c>
      <c r="I3389" t="s">
        <v>135</v>
      </c>
      <c r="J3389" t="s">
        <v>136</v>
      </c>
      <c r="K3389" t="s">
        <v>137</v>
      </c>
      <c r="L3389" t="s">
        <v>9960</v>
      </c>
      <c r="M3389" t="s">
        <v>9961</v>
      </c>
      <c r="N3389">
        <v>5.5605555549999997</v>
      </c>
      <c r="O3389">
        <v>0</v>
      </c>
      <c r="P3389">
        <v>26</v>
      </c>
      <c r="Q3389">
        <v>0</v>
      </c>
      <c r="R3389">
        <v>0</v>
      </c>
      <c r="S3389">
        <v>0</v>
      </c>
      <c r="T3389">
        <v>2</v>
      </c>
      <c r="U3389">
        <v>0</v>
      </c>
      <c r="V3389">
        <v>0</v>
      </c>
      <c r="W3389">
        <v>0</v>
      </c>
      <c r="X3389">
        <v>47.372158849923018</v>
      </c>
      <c r="Y3389">
        <v>0</v>
      </c>
      <c r="Z3389">
        <v>0</v>
      </c>
      <c r="AA3389">
        <v>0</v>
      </c>
      <c r="AB3389">
        <v>7.1997810943644263</v>
      </c>
      <c r="AC3389">
        <v>0</v>
      </c>
      <c r="AD3389">
        <v>0</v>
      </c>
      <c r="AE3389">
        <v>54.571939944287443</v>
      </c>
    </row>
    <row r="3390" spans="1:31" x14ac:dyDescent="0.25">
      <c r="A3390">
        <v>2139718</v>
      </c>
      <c r="B3390">
        <v>1</v>
      </c>
      <c r="C3390" t="s">
        <v>81</v>
      </c>
      <c r="D3390" t="s">
        <v>128</v>
      </c>
      <c r="E3390" t="s">
        <v>140</v>
      </c>
      <c r="F3390" t="s">
        <v>9962</v>
      </c>
      <c r="G3390" t="s">
        <v>142</v>
      </c>
      <c r="H3390" t="s">
        <v>143</v>
      </c>
      <c r="I3390" t="s">
        <v>135</v>
      </c>
      <c r="J3390" t="s">
        <v>136</v>
      </c>
      <c r="K3390" t="s">
        <v>137</v>
      </c>
      <c r="L3390" t="s">
        <v>9963</v>
      </c>
      <c r="M3390" t="s">
        <v>9964</v>
      </c>
      <c r="N3390">
        <v>0.338888888</v>
      </c>
      <c r="O3390">
        <v>0</v>
      </c>
      <c r="P3390">
        <v>0</v>
      </c>
      <c r="Q3390">
        <v>0</v>
      </c>
      <c r="R3390">
        <v>0</v>
      </c>
      <c r="S3390">
        <v>2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2.2169864901113892</v>
      </c>
      <c r="AB3390">
        <v>0</v>
      </c>
      <c r="AC3390">
        <v>0</v>
      </c>
      <c r="AD3390">
        <v>0</v>
      </c>
      <c r="AE3390">
        <v>2.2169864901113892</v>
      </c>
    </row>
    <row r="3391" spans="1:31" x14ac:dyDescent="0.25">
      <c r="A3391">
        <v>2139532</v>
      </c>
      <c r="B3391">
        <v>1</v>
      </c>
      <c r="C3391" t="s">
        <v>81</v>
      </c>
      <c r="D3391" t="s">
        <v>120</v>
      </c>
      <c r="E3391" t="s">
        <v>131</v>
      </c>
      <c r="F3391" t="s">
        <v>9965</v>
      </c>
      <c r="G3391" t="s">
        <v>152</v>
      </c>
      <c r="H3391" t="s">
        <v>134</v>
      </c>
      <c r="I3391" t="s">
        <v>135</v>
      </c>
      <c r="J3391" t="s">
        <v>136</v>
      </c>
      <c r="K3391" t="s">
        <v>137</v>
      </c>
      <c r="L3391" t="s">
        <v>9966</v>
      </c>
      <c r="M3391" t="s">
        <v>9967</v>
      </c>
      <c r="N3391">
        <v>3.3002777769999998</v>
      </c>
      <c r="O3391">
        <v>0</v>
      </c>
      <c r="P3391">
        <v>1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0.76616594508024993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0.76616594508024993</v>
      </c>
    </row>
    <row r="3392" spans="1:31" x14ac:dyDescent="0.25">
      <c r="A3392">
        <v>2139927</v>
      </c>
      <c r="B3392">
        <v>1</v>
      </c>
      <c r="C3392" t="s">
        <v>81</v>
      </c>
      <c r="D3392" t="s">
        <v>122</v>
      </c>
      <c r="E3392" t="s">
        <v>146</v>
      </c>
      <c r="F3392" t="s">
        <v>9968</v>
      </c>
      <c r="G3392" t="s">
        <v>167</v>
      </c>
      <c r="H3392" t="s">
        <v>143</v>
      </c>
      <c r="I3392" t="s">
        <v>135</v>
      </c>
      <c r="J3392" t="s">
        <v>136</v>
      </c>
      <c r="K3392" t="s">
        <v>137</v>
      </c>
      <c r="L3392" t="s">
        <v>9969</v>
      </c>
      <c r="M3392" t="s">
        <v>9970</v>
      </c>
      <c r="N3392">
        <v>0.75527777699999998</v>
      </c>
      <c r="O3392">
        <v>0</v>
      </c>
      <c r="P3392">
        <v>235</v>
      </c>
      <c r="Q3392">
        <v>0</v>
      </c>
      <c r="R3392">
        <v>0</v>
      </c>
      <c r="S3392">
        <v>0</v>
      </c>
      <c r="T3392">
        <v>1</v>
      </c>
      <c r="U3392">
        <v>0</v>
      </c>
      <c r="V3392">
        <v>0</v>
      </c>
      <c r="W3392">
        <v>0</v>
      </c>
      <c r="X3392">
        <v>41.501499985637238</v>
      </c>
      <c r="Y3392">
        <v>0</v>
      </c>
      <c r="Z3392">
        <v>0</v>
      </c>
      <c r="AA3392">
        <v>0</v>
      </c>
      <c r="AB3392">
        <v>8.2607975288333333E-4</v>
      </c>
      <c r="AC3392">
        <v>0</v>
      </c>
      <c r="AD3392">
        <v>0</v>
      </c>
      <c r="AE3392">
        <v>41.502326065390122</v>
      </c>
    </row>
    <row r="3393" spans="1:31" x14ac:dyDescent="0.25">
      <c r="A3393">
        <v>2139632</v>
      </c>
      <c r="B3393">
        <v>1</v>
      </c>
      <c r="C3393" t="s">
        <v>80</v>
      </c>
      <c r="D3393" t="s">
        <v>93</v>
      </c>
      <c r="E3393" t="s">
        <v>161</v>
      </c>
      <c r="F3393" t="s">
        <v>9971</v>
      </c>
      <c r="G3393" t="s">
        <v>215</v>
      </c>
      <c r="H3393" t="s">
        <v>134</v>
      </c>
      <c r="I3393" t="s">
        <v>135</v>
      </c>
      <c r="J3393" t="s">
        <v>136</v>
      </c>
      <c r="K3393" t="s">
        <v>137</v>
      </c>
      <c r="L3393" t="s">
        <v>9972</v>
      </c>
      <c r="M3393" t="s">
        <v>9973</v>
      </c>
      <c r="N3393">
        <v>2.4738888879999998</v>
      </c>
      <c r="O3393">
        <v>0</v>
      </c>
      <c r="P3393">
        <v>37</v>
      </c>
      <c r="Q3393">
        <v>0</v>
      </c>
      <c r="R3393">
        <v>5</v>
      </c>
      <c r="S3393">
        <v>0</v>
      </c>
      <c r="T3393">
        <v>7</v>
      </c>
      <c r="U3393">
        <v>0</v>
      </c>
      <c r="V3393">
        <v>0</v>
      </c>
      <c r="W3393">
        <v>0</v>
      </c>
      <c r="X3393">
        <v>38.081598963690325</v>
      </c>
      <c r="Y3393">
        <v>0</v>
      </c>
      <c r="Z3393">
        <v>8.0458069573091109</v>
      </c>
      <c r="AA3393">
        <v>0</v>
      </c>
      <c r="AB3393">
        <v>17.59727518450552</v>
      </c>
      <c r="AC3393">
        <v>0</v>
      </c>
      <c r="AD3393">
        <v>0</v>
      </c>
      <c r="AE3393">
        <v>63.724681105504956</v>
      </c>
    </row>
    <row r="3394" spans="1:31" x14ac:dyDescent="0.25">
      <c r="A3394">
        <v>2139323</v>
      </c>
      <c r="B3394">
        <v>1</v>
      </c>
      <c r="C3394" t="s">
        <v>80</v>
      </c>
      <c r="D3394" t="s">
        <v>83</v>
      </c>
      <c r="E3394" t="s">
        <v>146</v>
      </c>
      <c r="F3394" t="s">
        <v>9974</v>
      </c>
      <c r="G3394" t="s">
        <v>167</v>
      </c>
      <c r="H3394" t="s">
        <v>143</v>
      </c>
      <c r="I3394" t="s">
        <v>135</v>
      </c>
      <c r="J3394" t="s">
        <v>136</v>
      </c>
      <c r="K3394" t="s">
        <v>137</v>
      </c>
      <c r="L3394" t="s">
        <v>9975</v>
      </c>
      <c r="M3394" t="s">
        <v>9976</v>
      </c>
      <c r="N3394">
        <v>3.9191666660000002</v>
      </c>
      <c r="O3394">
        <v>0</v>
      </c>
      <c r="P3394">
        <v>92</v>
      </c>
      <c r="Q3394">
        <v>0</v>
      </c>
      <c r="R3394">
        <v>2</v>
      </c>
      <c r="S3394">
        <v>0</v>
      </c>
      <c r="T3394">
        <v>5</v>
      </c>
      <c r="U3394">
        <v>0</v>
      </c>
      <c r="V3394">
        <v>0</v>
      </c>
      <c r="W3394">
        <v>0</v>
      </c>
      <c r="X3394">
        <v>97.590432090739696</v>
      </c>
      <c r="Y3394">
        <v>0</v>
      </c>
      <c r="Z3394">
        <v>4.4164924734700003E-2</v>
      </c>
      <c r="AA3394">
        <v>0</v>
      </c>
      <c r="AB3394">
        <v>5.9544189405757004</v>
      </c>
      <c r="AC3394">
        <v>0</v>
      </c>
      <c r="AD3394">
        <v>0</v>
      </c>
      <c r="AE3394">
        <v>103.5890159560501</v>
      </c>
    </row>
    <row r="3395" spans="1:31" x14ac:dyDescent="0.25">
      <c r="A3395">
        <v>2139277</v>
      </c>
      <c r="B3395">
        <v>1</v>
      </c>
      <c r="C3395" t="s">
        <v>80</v>
      </c>
      <c r="D3395" t="s">
        <v>105</v>
      </c>
      <c r="E3395" t="s">
        <v>146</v>
      </c>
      <c r="F3395" t="s">
        <v>9977</v>
      </c>
      <c r="G3395" t="s">
        <v>167</v>
      </c>
      <c r="H3395" t="s">
        <v>143</v>
      </c>
      <c r="I3395" t="s">
        <v>135</v>
      </c>
      <c r="J3395" t="s">
        <v>136</v>
      </c>
      <c r="K3395" t="s">
        <v>137</v>
      </c>
      <c r="L3395" t="s">
        <v>9978</v>
      </c>
      <c r="M3395" t="s">
        <v>9979</v>
      </c>
      <c r="N3395">
        <v>2.0963888879999999</v>
      </c>
      <c r="O3395">
        <v>1</v>
      </c>
      <c r="P3395">
        <v>0</v>
      </c>
      <c r="Q3395">
        <v>0</v>
      </c>
      <c r="R3395">
        <v>0</v>
      </c>
      <c r="S3395">
        <v>5</v>
      </c>
      <c r="T3395">
        <v>0</v>
      </c>
      <c r="U3395">
        <v>0</v>
      </c>
      <c r="V3395">
        <v>0</v>
      </c>
      <c r="W3395">
        <v>0.43263609144246662</v>
      </c>
      <c r="X3395">
        <v>0</v>
      </c>
      <c r="Y3395">
        <v>0</v>
      </c>
      <c r="Z3395">
        <v>0</v>
      </c>
      <c r="AA3395">
        <v>46.840790914944584</v>
      </c>
      <c r="AB3395">
        <v>0</v>
      </c>
      <c r="AC3395">
        <v>0</v>
      </c>
      <c r="AD3395">
        <v>0</v>
      </c>
      <c r="AE3395">
        <v>47.273427006387053</v>
      </c>
    </row>
    <row r="3396" spans="1:31" x14ac:dyDescent="0.25">
      <c r="A3396">
        <v>2139589</v>
      </c>
      <c r="B3396">
        <v>1</v>
      </c>
      <c r="C3396" t="s">
        <v>80</v>
      </c>
      <c r="D3396" t="s">
        <v>93</v>
      </c>
      <c r="E3396" t="s">
        <v>161</v>
      </c>
      <c r="F3396" t="s">
        <v>9980</v>
      </c>
      <c r="G3396" t="s">
        <v>215</v>
      </c>
      <c r="H3396" t="s">
        <v>134</v>
      </c>
      <c r="I3396" t="s">
        <v>135</v>
      </c>
      <c r="J3396" t="s">
        <v>136</v>
      </c>
      <c r="K3396" t="s">
        <v>137</v>
      </c>
      <c r="L3396" t="s">
        <v>9981</v>
      </c>
      <c r="M3396" t="s">
        <v>9982</v>
      </c>
      <c r="N3396">
        <v>4.2547222219999998</v>
      </c>
      <c r="O3396">
        <v>0</v>
      </c>
      <c r="P3396">
        <v>24</v>
      </c>
      <c r="Q3396">
        <v>0</v>
      </c>
      <c r="R3396">
        <v>2</v>
      </c>
      <c r="S3396">
        <v>0</v>
      </c>
      <c r="T3396">
        <v>2</v>
      </c>
      <c r="U3396">
        <v>0</v>
      </c>
      <c r="V3396">
        <v>0</v>
      </c>
      <c r="W3396">
        <v>0</v>
      </c>
      <c r="X3396">
        <v>9.3747554462461355</v>
      </c>
      <c r="Y3396">
        <v>0</v>
      </c>
      <c r="Z3396">
        <v>0.19600613016930002</v>
      </c>
      <c r="AA3396">
        <v>0</v>
      </c>
      <c r="AB3396">
        <v>11.787944724513903</v>
      </c>
      <c r="AC3396">
        <v>0</v>
      </c>
      <c r="AD3396">
        <v>0</v>
      </c>
      <c r="AE3396">
        <v>21.358706300929338</v>
      </c>
    </row>
    <row r="3397" spans="1:31" x14ac:dyDescent="0.25">
      <c r="A3397">
        <v>2139423</v>
      </c>
      <c r="B3397">
        <v>1</v>
      </c>
      <c r="C3397" t="s">
        <v>80</v>
      </c>
      <c r="D3397" t="s">
        <v>100</v>
      </c>
      <c r="E3397" t="s">
        <v>146</v>
      </c>
      <c r="F3397" t="s">
        <v>9190</v>
      </c>
      <c r="G3397" t="s">
        <v>167</v>
      </c>
      <c r="H3397" t="s">
        <v>143</v>
      </c>
      <c r="I3397" t="s">
        <v>135</v>
      </c>
      <c r="J3397" t="s">
        <v>136</v>
      </c>
      <c r="K3397" t="s">
        <v>137</v>
      </c>
      <c r="L3397" t="s">
        <v>9983</v>
      </c>
      <c r="M3397" t="s">
        <v>9984</v>
      </c>
      <c r="N3397">
        <v>1.170555555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24</v>
      </c>
      <c r="U3397">
        <v>0</v>
      </c>
      <c r="V3397">
        <v>6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73.518082631503617</v>
      </c>
      <c r="AC3397">
        <v>0</v>
      </c>
      <c r="AD3397">
        <v>99.91388910552314</v>
      </c>
      <c r="AE3397">
        <v>173.43197173702674</v>
      </c>
    </row>
    <row r="3398" spans="1:31" x14ac:dyDescent="0.25">
      <c r="A3398">
        <v>2139801</v>
      </c>
      <c r="B3398">
        <v>1</v>
      </c>
      <c r="C3398" t="s">
        <v>81</v>
      </c>
      <c r="D3398" t="s">
        <v>112</v>
      </c>
      <c r="E3398" t="s">
        <v>224</v>
      </c>
      <c r="F3398" t="s">
        <v>9985</v>
      </c>
      <c r="G3398" t="s">
        <v>300</v>
      </c>
      <c r="H3398" t="s">
        <v>143</v>
      </c>
      <c r="I3398" t="s">
        <v>135</v>
      </c>
      <c r="J3398" t="s">
        <v>3</v>
      </c>
      <c r="K3398" t="s">
        <v>137</v>
      </c>
      <c r="L3398" t="s">
        <v>9986</v>
      </c>
      <c r="M3398" t="s">
        <v>9987</v>
      </c>
      <c r="N3398">
        <v>1.116666666</v>
      </c>
      <c r="O3398">
        <v>1</v>
      </c>
      <c r="P3398">
        <v>18039</v>
      </c>
      <c r="Q3398">
        <v>41</v>
      </c>
      <c r="R3398">
        <v>745</v>
      </c>
      <c r="S3398">
        <v>58</v>
      </c>
      <c r="T3398">
        <v>1884</v>
      </c>
      <c r="U3398">
        <v>12</v>
      </c>
      <c r="V3398">
        <v>3</v>
      </c>
      <c r="W3398">
        <v>1.2635000476500002</v>
      </c>
      <c r="X3398">
        <v>2372.4931231767873</v>
      </c>
      <c r="Y3398">
        <v>147.3782764196819</v>
      </c>
      <c r="Z3398">
        <v>186.78074094956412</v>
      </c>
      <c r="AA3398">
        <v>348.2415884602724</v>
      </c>
      <c r="AB3398">
        <v>803.39492135055195</v>
      </c>
      <c r="AC3398">
        <v>907.53508696356255</v>
      </c>
      <c r="AD3398">
        <v>6.2773418275319992</v>
      </c>
      <c r="AE3398">
        <v>4773.3645791956014</v>
      </c>
    </row>
    <row r="3399" spans="1:31" x14ac:dyDescent="0.25">
      <c r="A3399">
        <v>2139446</v>
      </c>
      <c r="B3399">
        <v>1</v>
      </c>
      <c r="C3399" t="s">
        <v>80</v>
      </c>
      <c r="D3399" t="s">
        <v>110</v>
      </c>
      <c r="E3399" t="s">
        <v>146</v>
      </c>
      <c r="F3399" t="s">
        <v>9988</v>
      </c>
      <c r="G3399" t="s">
        <v>142</v>
      </c>
      <c r="H3399" t="s">
        <v>143</v>
      </c>
      <c r="I3399" t="s">
        <v>135</v>
      </c>
      <c r="J3399" t="s">
        <v>136</v>
      </c>
      <c r="K3399" t="s">
        <v>137</v>
      </c>
      <c r="L3399" t="s">
        <v>9989</v>
      </c>
      <c r="M3399" t="s">
        <v>9990</v>
      </c>
      <c r="N3399">
        <v>0.400277777</v>
      </c>
      <c r="O3399">
        <v>4</v>
      </c>
      <c r="P3399">
        <v>1122</v>
      </c>
      <c r="Q3399">
        <v>4</v>
      </c>
      <c r="R3399">
        <v>7</v>
      </c>
      <c r="S3399">
        <v>6</v>
      </c>
      <c r="T3399">
        <v>88</v>
      </c>
      <c r="U3399">
        <v>0</v>
      </c>
      <c r="V3399">
        <v>0</v>
      </c>
      <c r="W3399">
        <v>1.5986770822846996</v>
      </c>
      <c r="X3399">
        <v>132.41167431108465</v>
      </c>
      <c r="Y3399">
        <v>0.86632229349599998</v>
      </c>
      <c r="Z3399">
        <v>1.5425996370430974</v>
      </c>
      <c r="AA3399">
        <v>50.210268567003993</v>
      </c>
      <c r="AB3399">
        <v>29.656726395801972</v>
      </c>
      <c r="AC3399">
        <v>0</v>
      </c>
      <c r="AD3399">
        <v>0</v>
      </c>
      <c r="AE3399">
        <v>216.28626828671443</v>
      </c>
    </row>
    <row r="3400" spans="1:31" x14ac:dyDescent="0.25">
      <c r="A3400">
        <v>2139615</v>
      </c>
      <c r="B3400">
        <v>1</v>
      </c>
      <c r="C3400" t="s">
        <v>80</v>
      </c>
      <c r="D3400" t="s">
        <v>83</v>
      </c>
      <c r="E3400" t="s">
        <v>131</v>
      </c>
      <c r="F3400" t="s">
        <v>9991</v>
      </c>
      <c r="G3400" t="s">
        <v>152</v>
      </c>
      <c r="H3400" t="s">
        <v>134</v>
      </c>
      <c r="I3400" t="s">
        <v>135</v>
      </c>
      <c r="J3400" t="s">
        <v>136</v>
      </c>
      <c r="K3400" t="s">
        <v>137</v>
      </c>
      <c r="L3400" t="s">
        <v>9992</v>
      </c>
      <c r="M3400" t="s">
        <v>9993</v>
      </c>
      <c r="N3400">
        <v>8.250555555</v>
      </c>
      <c r="O3400">
        <v>0</v>
      </c>
      <c r="P3400">
        <v>3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7.7793776603834663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7.7793776603834663</v>
      </c>
    </row>
    <row r="3401" spans="1:31" x14ac:dyDescent="0.25">
      <c r="A3401">
        <v>2139466</v>
      </c>
      <c r="B3401">
        <v>1</v>
      </c>
      <c r="C3401" t="s">
        <v>80</v>
      </c>
      <c r="D3401" t="s">
        <v>96</v>
      </c>
      <c r="E3401" t="s">
        <v>131</v>
      </c>
      <c r="F3401" t="s">
        <v>9994</v>
      </c>
      <c r="G3401" t="s">
        <v>152</v>
      </c>
      <c r="H3401" t="s">
        <v>134</v>
      </c>
      <c r="I3401" t="s">
        <v>135</v>
      </c>
      <c r="J3401" t="s">
        <v>136</v>
      </c>
      <c r="K3401" t="s">
        <v>137</v>
      </c>
      <c r="L3401" t="s">
        <v>9995</v>
      </c>
      <c r="M3401" t="s">
        <v>9996</v>
      </c>
      <c r="N3401">
        <v>1.0491666660000001</v>
      </c>
      <c r="O3401">
        <v>0</v>
      </c>
      <c r="P3401">
        <v>1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0.34142723900697503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0.34142723900697503</v>
      </c>
    </row>
    <row r="3402" spans="1:31" x14ac:dyDescent="0.25">
      <c r="A3402">
        <v>2139346</v>
      </c>
      <c r="B3402">
        <v>1</v>
      </c>
      <c r="C3402" t="s">
        <v>80</v>
      </c>
      <c r="D3402" t="s">
        <v>108</v>
      </c>
      <c r="E3402" t="s">
        <v>161</v>
      </c>
      <c r="F3402" t="s">
        <v>9997</v>
      </c>
      <c r="G3402" t="s">
        <v>215</v>
      </c>
      <c r="H3402" t="s">
        <v>134</v>
      </c>
      <c r="I3402" t="s">
        <v>135</v>
      </c>
      <c r="J3402" t="s">
        <v>136</v>
      </c>
      <c r="K3402" t="s">
        <v>137</v>
      </c>
      <c r="L3402" t="s">
        <v>9998</v>
      </c>
      <c r="M3402" t="s">
        <v>9999</v>
      </c>
      <c r="N3402">
        <v>10.732222222000001</v>
      </c>
      <c r="O3402">
        <v>0</v>
      </c>
      <c r="P3402">
        <v>16</v>
      </c>
      <c r="Q3402">
        <v>0</v>
      </c>
      <c r="R3402">
        <v>10</v>
      </c>
      <c r="S3402">
        <v>0</v>
      </c>
      <c r="T3402">
        <v>4</v>
      </c>
      <c r="U3402">
        <v>0</v>
      </c>
      <c r="V3402">
        <v>0</v>
      </c>
      <c r="W3402">
        <v>0</v>
      </c>
      <c r="X3402">
        <v>27.149114061193021</v>
      </c>
      <c r="Y3402">
        <v>0</v>
      </c>
      <c r="Z3402">
        <v>8.4114550885243702</v>
      </c>
      <c r="AA3402">
        <v>0</v>
      </c>
      <c r="AB3402">
        <v>31.464102105882002</v>
      </c>
      <c r="AC3402">
        <v>0</v>
      </c>
      <c r="AD3402">
        <v>0</v>
      </c>
      <c r="AE3402">
        <v>67.024671255599401</v>
      </c>
    </row>
    <row r="3403" spans="1:31" x14ac:dyDescent="0.25">
      <c r="A3403">
        <v>2139595</v>
      </c>
      <c r="B3403">
        <v>1</v>
      </c>
      <c r="C3403" t="s">
        <v>81</v>
      </c>
      <c r="D3403" t="s">
        <v>123</v>
      </c>
      <c r="E3403" t="s">
        <v>196</v>
      </c>
      <c r="F3403" t="s">
        <v>10000</v>
      </c>
      <c r="G3403" t="s">
        <v>142</v>
      </c>
      <c r="H3403" t="s">
        <v>143</v>
      </c>
      <c r="I3403" t="s">
        <v>135</v>
      </c>
      <c r="J3403" t="s">
        <v>136</v>
      </c>
      <c r="K3403" t="s">
        <v>137</v>
      </c>
      <c r="L3403" t="s">
        <v>10001</v>
      </c>
      <c r="M3403" t="s">
        <v>10002</v>
      </c>
      <c r="N3403">
        <v>0.97222222199999997</v>
      </c>
      <c r="O3403">
        <v>0</v>
      </c>
      <c r="P3403">
        <v>385</v>
      </c>
      <c r="Q3403">
        <v>79</v>
      </c>
      <c r="R3403">
        <v>36</v>
      </c>
      <c r="S3403">
        <v>3</v>
      </c>
      <c r="T3403">
        <v>56</v>
      </c>
      <c r="U3403">
        <v>1</v>
      </c>
      <c r="V3403">
        <v>1</v>
      </c>
      <c r="W3403">
        <v>0</v>
      </c>
      <c r="X3403">
        <v>60.734317329512635</v>
      </c>
      <c r="Y3403">
        <v>31.003335920560669</v>
      </c>
      <c r="Z3403">
        <v>6.0830437025201665</v>
      </c>
      <c r="AA3403">
        <v>5.8528035413016273</v>
      </c>
      <c r="AB3403">
        <v>89.948746973070342</v>
      </c>
      <c r="AC3403">
        <v>112.18465204541066</v>
      </c>
      <c r="AD3403">
        <v>1.0780002274821583</v>
      </c>
      <c r="AE3403">
        <v>306.88489973985827</v>
      </c>
    </row>
    <row r="3404" spans="1:31" x14ac:dyDescent="0.25">
      <c r="A3404">
        <v>2139844</v>
      </c>
      <c r="B3404">
        <v>1</v>
      </c>
      <c r="C3404" t="s">
        <v>81</v>
      </c>
      <c r="D3404" t="s">
        <v>123</v>
      </c>
      <c r="E3404" t="s">
        <v>196</v>
      </c>
      <c r="F3404" t="s">
        <v>10003</v>
      </c>
      <c r="G3404" t="s">
        <v>142</v>
      </c>
      <c r="H3404" t="s">
        <v>143</v>
      </c>
      <c r="I3404" t="s">
        <v>135</v>
      </c>
      <c r="J3404" t="s">
        <v>136</v>
      </c>
      <c r="K3404" t="s">
        <v>137</v>
      </c>
      <c r="L3404" t="s">
        <v>10004</v>
      </c>
      <c r="M3404" t="s">
        <v>10005</v>
      </c>
      <c r="N3404">
        <v>3.0533333329999999</v>
      </c>
      <c r="O3404">
        <v>0</v>
      </c>
      <c r="P3404">
        <v>0</v>
      </c>
      <c r="Q3404">
        <v>54</v>
      </c>
      <c r="R3404">
        <v>0</v>
      </c>
      <c r="S3404">
        <v>7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32.378695044575927</v>
      </c>
      <c r="Z3404">
        <v>0</v>
      </c>
      <c r="AA3404">
        <v>8.2583658034223877</v>
      </c>
      <c r="AB3404">
        <v>0</v>
      </c>
      <c r="AC3404">
        <v>0</v>
      </c>
      <c r="AD3404">
        <v>0</v>
      </c>
      <c r="AE3404">
        <v>40.637060847998313</v>
      </c>
    </row>
    <row r="3405" spans="1:31" x14ac:dyDescent="0.25">
      <c r="A3405">
        <v>2139738</v>
      </c>
      <c r="B3405">
        <v>1</v>
      </c>
      <c r="C3405" t="s">
        <v>80</v>
      </c>
      <c r="D3405" t="s">
        <v>104</v>
      </c>
      <c r="E3405" t="s">
        <v>146</v>
      </c>
      <c r="F3405" t="s">
        <v>10006</v>
      </c>
      <c r="G3405" t="s">
        <v>300</v>
      </c>
      <c r="H3405" t="s">
        <v>143</v>
      </c>
      <c r="I3405" t="s">
        <v>135</v>
      </c>
      <c r="J3405" t="s">
        <v>136</v>
      </c>
      <c r="K3405" t="s">
        <v>137</v>
      </c>
      <c r="L3405" t="s">
        <v>10007</v>
      </c>
      <c r="M3405" t="s">
        <v>10008</v>
      </c>
      <c r="N3405">
        <v>4.1433333330000002</v>
      </c>
      <c r="O3405">
        <v>0</v>
      </c>
      <c r="P3405">
        <v>368</v>
      </c>
      <c r="Q3405">
        <v>0</v>
      </c>
      <c r="R3405">
        <v>0</v>
      </c>
      <c r="S3405">
        <v>0</v>
      </c>
      <c r="T3405">
        <v>14</v>
      </c>
      <c r="U3405">
        <v>0</v>
      </c>
      <c r="V3405">
        <v>0</v>
      </c>
      <c r="W3405">
        <v>0</v>
      </c>
      <c r="X3405">
        <v>385.89117597309195</v>
      </c>
      <c r="Y3405">
        <v>0</v>
      </c>
      <c r="Z3405">
        <v>0</v>
      </c>
      <c r="AA3405">
        <v>0</v>
      </c>
      <c r="AB3405">
        <v>48.44427303929087</v>
      </c>
      <c r="AC3405">
        <v>0</v>
      </c>
      <c r="AD3405">
        <v>0</v>
      </c>
      <c r="AE3405">
        <v>434.33544901238281</v>
      </c>
    </row>
    <row r="3406" spans="1:31" x14ac:dyDescent="0.25">
      <c r="A3406">
        <v>2139987</v>
      </c>
      <c r="B3406">
        <v>1</v>
      </c>
      <c r="C3406" t="s">
        <v>81</v>
      </c>
      <c r="D3406" t="s">
        <v>127</v>
      </c>
      <c r="E3406" t="s">
        <v>206</v>
      </c>
      <c r="F3406" t="s">
        <v>10009</v>
      </c>
      <c r="G3406" t="s">
        <v>10010</v>
      </c>
      <c r="H3406" t="s">
        <v>134</v>
      </c>
      <c r="I3406" t="s">
        <v>135</v>
      </c>
      <c r="J3406" t="s">
        <v>136</v>
      </c>
      <c r="K3406" t="s">
        <v>137</v>
      </c>
      <c r="L3406" t="s">
        <v>10011</v>
      </c>
      <c r="M3406" t="s">
        <v>10012</v>
      </c>
      <c r="N3406">
        <v>0.95444444399999995</v>
      </c>
      <c r="O3406">
        <v>0</v>
      </c>
      <c r="P3406">
        <v>172</v>
      </c>
      <c r="Q3406">
        <v>0</v>
      </c>
      <c r="R3406">
        <v>0</v>
      </c>
      <c r="S3406">
        <v>0</v>
      </c>
      <c r="T3406">
        <v>2</v>
      </c>
      <c r="U3406">
        <v>0</v>
      </c>
      <c r="V3406">
        <v>0</v>
      </c>
      <c r="W3406">
        <v>0</v>
      </c>
      <c r="X3406">
        <v>55.731565125023685</v>
      </c>
      <c r="Y3406">
        <v>0</v>
      </c>
      <c r="Z3406">
        <v>0</v>
      </c>
      <c r="AA3406">
        <v>0</v>
      </c>
      <c r="AB3406">
        <v>0.12789293369666668</v>
      </c>
      <c r="AC3406">
        <v>0</v>
      </c>
      <c r="AD3406">
        <v>0</v>
      </c>
      <c r="AE3406">
        <v>55.85945805872035</v>
      </c>
    </row>
    <row r="3407" spans="1:31" x14ac:dyDescent="0.25">
      <c r="A3407">
        <v>2139950</v>
      </c>
      <c r="B3407">
        <v>1</v>
      </c>
      <c r="C3407" t="s">
        <v>80</v>
      </c>
      <c r="D3407" t="s">
        <v>99</v>
      </c>
      <c r="E3407" t="s">
        <v>174</v>
      </c>
      <c r="F3407" t="s">
        <v>10013</v>
      </c>
      <c r="G3407" t="s">
        <v>187</v>
      </c>
      <c r="H3407" t="s">
        <v>134</v>
      </c>
      <c r="I3407" t="s">
        <v>135</v>
      </c>
      <c r="J3407" t="s">
        <v>136</v>
      </c>
      <c r="K3407" t="s">
        <v>137</v>
      </c>
      <c r="L3407" t="s">
        <v>10014</v>
      </c>
      <c r="M3407" t="s">
        <v>10015</v>
      </c>
      <c r="N3407">
        <v>7.2508333330000001</v>
      </c>
      <c r="O3407">
        <v>0</v>
      </c>
      <c r="P3407">
        <v>25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41.518234175207127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41.518234175207127</v>
      </c>
    </row>
    <row r="3408" spans="1:31" x14ac:dyDescent="0.25">
      <c r="A3408">
        <v>2139260</v>
      </c>
      <c r="B3408">
        <v>1</v>
      </c>
      <c r="C3408" t="s">
        <v>80</v>
      </c>
      <c r="D3408" t="s">
        <v>93</v>
      </c>
      <c r="E3408" t="s">
        <v>174</v>
      </c>
      <c r="F3408" t="s">
        <v>10016</v>
      </c>
      <c r="G3408" t="s">
        <v>187</v>
      </c>
      <c r="H3408" t="s">
        <v>134</v>
      </c>
      <c r="I3408" t="s">
        <v>135</v>
      </c>
      <c r="J3408" t="s">
        <v>136</v>
      </c>
      <c r="K3408" t="s">
        <v>137</v>
      </c>
      <c r="L3408" t="s">
        <v>10017</v>
      </c>
      <c r="M3408" t="s">
        <v>10018</v>
      </c>
      <c r="N3408">
        <v>1.693888888</v>
      </c>
      <c r="O3408">
        <v>0</v>
      </c>
      <c r="P3408">
        <v>4</v>
      </c>
      <c r="Q3408">
        <v>0</v>
      </c>
      <c r="R3408">
        <v>3</v>
      </c>
      <c r="S3408">
        <v>0</v>
      </c>
      <c r="T3408">
        <v>1</v>
      </c>
      <c r="U3408">
        <v>0</v>
      </c>
      <c r="V3408">
        <v>0</v>
      </c>
      <c r="W3408">
        <v>0</v>
      </c>
      <c r="X3408">
        <v>1.6488807900927753</v>
      </c>
      <c r="Y3408">
        <v>0</v>
      </c>
      <c r="Z3408">
        <v>0.64137748166274999</v>
      </c>
      <c r="AA3408">
        <v>0</v>
      </c>
      <c r="AB3408">
        <v>3.0290287103266669E-2</v>
      </c>
      <c r="AC3408">
        <v>0</v>
      </c>
      <c r="AD3408">
        <v>0</v>
      </c>
      <c r="AE3408">
        <v>2.3205485588587922</v>
      </c>
    </row>
    <row r="3409" spans="1:31" x14ac:dyDescent="0.25">
      <c r="A3409">
        <v>2139303</v>
      </c>
      <c r="B3409">
        <v>1</v>
      </c>
      <c r="C3409" t="s">
        <v>81</v>
      </c>
      <c r="D3409" t="s">
        <v>119</v>
      </c>
      <c r="E3409" t="s">
        <v>140</v>
      </c>
      <c r="F3409" t="s">
        <v>10019</v>
      </c>
      <c r="G3409" t="s">
        <v>142</v>
      </c>
      <c r="H3409" t="s">
        <v>143</v>
      </c>
      <c r="I3409" t="s">
        <v>135</v>
      </c>
      <c r="J3409" t="s">
        <v>136</v>
      </c>
      <c r="K3409" t="s">
        <v>137</v>
      </c>
      <c r="L3409" t="s">
        <v>10020</v>
      </c>
      <c r="M3409" t="s">
        <v>10021</v>
      </c>
      <c r="N3409">
        <v>7.3055554999999994E-2</v>
      </c>
      <c r="O3409">
        <v>1</v>
      </c>
      <c r="P3409">
        <v>2114</v>
      </c>
      <c r="Q3409">
        <v>26</v>
      </c>
      <c r="R3409">
        <v>496</v>
      </c>
      <c r="S3409">
        <v>11</v>
      </c>
      <c r="T3409">
        <v>209</v>
      </c>
      <c r="U3409">
        <v>0</v>
      </c>
      <c r="V3409">
        <v>2</v>
      </c>
      <c r="W3409">
        <v>6.9268834800000007E-3</v>
      </c>
      <c r="X3409">
        <v>19.86911240072688</v>
      </c>
      <c r="Y3409">
        <v>0.61658680041173353</v>
      </c>
      <c r="Z3409">
        <v>5.5780815429157435</v>
      </c>
      <c r="AA3409">
        <v>20.347748268884285</v>
      </c>
      <c r="AB3409">
        <v>5.9349550637625992</v>
      </c>
      <c r="AC3409">
        <v>0</v>
      </c>
      <c r="AD3409">
        <v>3.7519921181133328E-2</v>
      </c>
      <c r="AE3409">
        <v>52.39093088136238</v>
      </c>
    </row>
    <row r="3410" spans="1:31" x14ac:dyDescent="0.25">
      <c r="A3410">
        <v>2139552</v>
      </c>
      <c r="B3410">
        <v>1</v>
      </c>
      <c r="C3410" t="s">
        <v>80</v>
      </c>
      <c r="D3410" t="s">
        <v>95</v>
      </c>
      <c r="E3410" t="s">
        <v>146</v>
      </c>
      <c r="F3410" t="s">
        <v>1665</v>
      </c>
      <c r="G3410" t="s">
        <v>142</v>
      </c>
      <c r="H3410" t="s">
        <v>143</v>
      </c>
      <c r="I3410" t="s">
        <v>135</v>
      </c>
      <c r="J3410" t="s">
        <v>136</v>
      </c>
      <c r="K3410" t="s">
        <v>137</v>
      </c>
      <c r="L3410" t="s">
        <v>10022</v>
      </c>
      <c r="M3410" t="s">
        <v>10023</v>
      </c>
      <c r="N3410">
        <v>0.450555555</v>
      </c>
      <c r="O3410">
        <v>1</v>
      </c>
      <c r="P3410">
        <v>390</v>
      </c>
      <c r="Q3410">
        <v>5</v>
      </c>
      <c r="R3410">
        <v>2</v>
      </c>
      <c r="S3410">
        <v>28</v>
      </c>
      <c r="T3410">
        <v>15</v>
      </c>
      <c r="U3410">
        <v>3</v>
      </c>
      <c r="V3410">
        <v>0</v>
      </c>
      <c r="W3410">
        <v>0.43352779743823333</v>
      </c>
      <c r="X3410">
        <v>38.297617746684324</v>
      </c>
      <c r="Y3410">
        <v>33.699371764950996</v>
      </c>
      <c r="Z3410">
        <v>0.92238486273654996</v>
      </c>
      <c r="AA3410">
        <v>133.97692560184387</v>
      </c>
      <c r="AB3410">
        <v>3.3548642767133057</v>
      </c>
      <c r="AC3410">
        <v>80.825799091502262</v>
      </c>
      <c r="AD3410">
        <v>0</v>
      </c>
      <c r="AE3410">
        <v>291.51049114186952</v>
      </c>
    </row>
    <row r="3411" spans="1:31" x14ac:dyDescent="0.25">
      <c r="A3411">
        <v>2139403</v>
      </c>
      <c r="B3411">
        <v>1</v>
      </c>
      <c r="C3411" t="s">
        <v>80</v>
      </c>
      <c r="D3411" t="s">
        <v>84</v>
      </c>
      <c r="E3411" t="s">
        <v>161</v>
      </c>
      <c r="F3411" t="s">
        <v>10024</v>
      </c>
      <c r="G3411" t="s">
        <v>163</v>
      </c>
      <c r="H3411" t="s">
        <v>134</v>
      </c>
      <c r="I3411" t="s">
        <v>135</v>
      </c>
      <c r="J3411" t="s">
        <v>136</v>
      </c>
      <c r="K3411" t="s">
        <v>137</v>
      </c>
      <c r="L3411" t="s">
        <v>10025</v>
      </c>
      <c r="M3411" t="s">
        <v>10026</v>
      </c>
      <c r="N3411">
        <v>0.4</v>
      </c>
      <c r="O3411">
        <v>0</v>
      </c>
      <c r="P3411">
        <v>638</v>
      </c>
      <c r="Q3411">
        <v>0</v>
      </c>
      <c r="R3411">
        <v>0</v>
      </c>
      <c r="S3411">
        <v>0</v>
      </c>
      <c r="T3411">
        <v>44</v>
      </c>
      <c r="U3411">
        <v>0</v>
      </c>
      <c r="V3411">
        <v>0</v>
      </c>
      <c r="W3411">
        <v>0</v>
      </c>
      <c r="X3411">
        <v>48.494020127471984</v>
      </c>
      <c r="Y3411">
        <v>0</v>
      </c>
      <c r="Z3411">
        <v>0</v>
      </c>
      <c r="AA3411">
        <v>0</v>
      </c>
      <c r="AB3411">
        <v>26.460443918064001</v>
      </c>
      <c r="AC3411">
        <v>0</v>
      </c>
      <c r="AD3411">
        <v>0</v>
      </c>
      <c r="AE3411">
        <v>74.954464045535985</v>
      </c>
    </row>
    <row r="3412" spans="1:31" x14ac:dyDescent="0.25">
      <c r="A3412">
        <v>2139944</v>
      </c>
      <c r="B3412">
        <v>1</v>
      </c>
      <c r="C3412" t="s">
        <v>80</v>
      </c>
      <c r="D3412" t="s">
        <v>99</v>
      </c>
      <c r="E3412" t="s">
        <v>174</v>
      </c>
      <c r="F3412" t="s">
        <v>10027</v>
      </c>
      <c r="G3412" t="s">
        <v>187</v>
      </c>
      <c r="H3412" t="s">
        <v>134</v>
      </c>
      <c r="I3412" t="s">
        <v>135</v>
      </c>
      <c r="J3412" t="s">
        <v>136</v>
      </c>
      <c r="K3412" t="s">
        <v>137</v>
      </c>
      <c r="L3412" t="s">
        <v>10028</v>
      </c>
      <c r="M3412" t="s">
        <v>10029</v>
      </c>
      <c r="N3412">
        <v>6.7136111109999996</v>
      </c>
      <c r="O3412">
        <v>0</v>
      </c>
      <c r="P3412">
        <v>56</v>
      </c>
      <c r="Q3412">
        <v>0</v>
      </c>
      <c r="R3412">
        <v>0</v>
      </c>
      <c r="S3412">
        <v>0</v>
      </c>
      <c r="T3412">
        <v>2</v>
      </c>
      <c r="U3412">
        <v>0</v>
      </c>
      <c r="V3412">
        <v>0</v>
      </c>
      <c r="W3412">
        <v>0</v>
      </c>
      <c r="X3412">
        <v>59.296121947307725</v>
      </c>
      <c r="Y3412">
        <v>0</v>
      </c>
      <c r="Z3412">
        <v>0</v>
      </c>
      <c r="AA3412">
        <v>0</v>
      </c>
      <c r="AB3412">
        <v>5.9326570225422213</v>
      </c>
      <c r="AC3412">
        <v>0</v>
      </c>
      <c r="AD3412">
        <v>0</v>
      </c>
      <c r="AE3412">
        <v>65.228778969849941</v>
      </c>
    </row>
    <row r="3413" spans="1:31" x14ac:dyDescent="0.25">
      <c r="A3413">
        <v>2139506</v>
      </c>
      <c r="B3413">
        <v>1</v>
      </c>
      <c r="C3413" t="s">
        <v>80</v>
      </c>
      <c r="D3413" t="s">
        <v>83</v>
      </c>
      <c r="E3413" t="s">
        <v>131</v>
      </c>
      <c r="F3413" t="s">
        <v>10030</v>
      </c>
      <c r="G3413" t="s">
        <v>231</v>
      </c>
      <c r="H3413" t="s">
        <v>134</v>
      </c>
      <c r="I3413" t="s">
        <v>135</v>
      </c>
      <c r="J3413" t="s">
        <v>136</v>
      </c>
      <c r="K3413" t="s">
        <v>137</v>
      </c>
      <c r="L3413" t="s">
        <v>10031</v>
      </c>
      <c r="M3413" t="s">
        <v>10032</v>
      </c>
      <c r="N3413">
        <v>8.2538888880000005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1</v>
      </c>
      <c r="U3413">
        <v>0</v>
      </c>
      <c r="V3413">
        <v>1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1.1560558431600001</v>
      </c>
      <c r="AC3413">
        <v>0</v>
      </c>
      <c r="AD3413">
        <v>0</v>
      </c>
      <c r="AE3413">
        <v>1.1560558431600001</v>
      </c>
    </row>
    <row r="3414" spans="1:31" x14ac:dyDescent="0.25">
      <c r="A3414">
        <v>2139529</v>
      </c>
      <c r="B3414">
        <v>1</v>
      </c>
      <c r="C3414" t="s">
        <v>81</v>
      </c>
      <c r="D3414" t="s">
        <v>116</v>
      </c>
      <c r="E3414" t="s">
        <v>146</v>
      </c>
      <c r="F3414" t="s">
        <v>1188</v>
      </c>
      <c r="G3414" t="s">
        <v>167</v>
      </c>
      <c r="H3414" t="s">
        <v>143</v>
      </c>
      <c r="I3414" t="s">
        <v>135</v>
      </c>
      <c r="J3414" t="s">
        <v>136</v>
      </c>
      <c r="K3414" t="s">
        <v>137</v>
      </c>
      <c r="L3414" t="s">
        <v>10033</v>
      </c>
      <c r="M3414" t="s">
        <v>10034</v>
      </c>
      <c r="N3414">
        <v>3.3233333329999999</v>
      </c>
      <c r="O3414">
        <v>0</v>
      </c>
      <c r="P3414">
        <v>71</v>
      </c>
      <c r="Q3414">
        <v>0</v>
      </c>
      <c r="R3414">
        <v>0</v>
      </c>
      <c r="S3414">
        <v>1</v>
      </c>
      <c r="T3414">
        <v>6</v>
      </c>
      <c r="U3414">
        <v>0</v>
      </c>
      <c r="V3414">
        <v>0</v>
      </c>
      <c r="W3414">
        <v>0</v>
      </c>
      <c r="X3414">
        <v>23.367421869151986</v>
      </c>
      <c r="Y3414">
        <v>0</v>
      </c>
      <c r="Z3414">
        <v>0</v>
      </c>
      <c r="AA3414">
        <v>0.79808236864575</v>
      </c>
      <c r="AB3414">
        <v>1.6397591578782</v>
      </c>
      <c r="AC3414">
        <v>0</v>
      </c>
      <c r="AD3414">
        <v>0</v>
      </c>
      <c r="AE3414">
        <v>25.805263395675937</v>
      </c>
    </row>
    <row r="3415" spans="1:31" x14ac:dyDescent="0.25">
      <c r="A3415">
        <v>2139320</v>
      </c>
      <c r="B3415">
        <v>1</v>
      </c>
      <c r="C3415" t="s">
        <v>81</v>
      </c>
      <c r="D3415" t="s">
        <v>115</v>
      </c>
      <c r="E3415" t="s">
        <v>161</v>
      </c>
      <c r="F3415" t="s">
        <v>10035</v>
      </c>
      <c r="G3415" t="s">
        <v>215</v>
      </c>
      <c r="H3415" t="s">
        <v>134</v>
      </c>
      <c r="I3415" t="s">
        <v>135</v>
      </c>
      <c r="J3415" t="s">
        <v>136</v>
      </c>
      <c r="K3415" t="s">
        <v>137</v>
      </c>
      <c r="L3415" t="s">
        <v>10036</v>
      </c>
      <c r="M3415" t="s">
        <v>10037</v>
      </c>
      <c r="N3415">
        <v>1.270277777</v>
      </c>
      <c r="O3415">
        <v>0</v>
      </c>
      <c r="P3415">
        <v>11</v>
      </c>
      <c r="Q3415">
        <v>0</v>
      </c>
      <c r="R3415">
        <v>29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1.0269797985375</v>
      </c>
      <c r="Y3415">
        <v>0</v>
      </c>
      <c r="Z3415">
        <v>6.0539421740267185</v>
      </c>
      <c r="AA3415">
        <v>0</v>
      </c>
      <c r="AB3415">
        <v>0</v>
      </c>
      <c r="AC3415">
        <v>0</v>
      </c>
      <c r="AD3415">
        <v>0</v>
      </c>
      <c r="AE3415">
        <v>7.0809219725642185</v>
      </c>
    </row>
    <row r="3416" spans="1:31" x14ac:dyDescent="0.25">
      <c r="A3416">
        <v>2139884</v>
      </c>
      <c r="B3416">
        <v>1</v>
      </c>
      <c r="C3416" t="s">
        <v>80</v>
      </c>
      <c r="D3416" t="s">
        <v>108</v>
      </c>
      <c r="E3416" t="s">
        <v>174</v>
      </c>
      <c r="F3416" t="s">
        <v>10038</v>
      </c>
      <c r="G3416" t="s">
        <v>187</v>
      </c>
      <c r="H3416" t="s">
        <v>134</v>
      </c>
      <c r="I3416" t="s">
        <v>135</v>
      </c>
      <c r="J3416" t="s">
        <v>136</v>
      </c>
      <c r="K3416" t="s">
        <v>137</v>
      </c>
      <c r="L3416" t="s">
        <v>10039</v>
      </c>
      <c r="M3416" t="s">
        <v>10040</v>
      </c>
      <c r="N3416">
        <v>6.9744444440000004</v>
      </c>
      <c r="O3416">
        <v>0</v>
      </c>
      <c r="P3416">
        <v>13</v>
      </c>
      <c r="Q3416">
        <v>0</v>
      </c>
      <c r="R3416">
        <v>4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10.242109722800102</v>
      </c>
      <c r="Y3416">
        <v>0</v>
      </c>
      <c r="Z3416">
        <v>1.3441932538000001</v>
      </c>
      <c r="AA3416">
        <v>0</v>
      </c>
      <c r="AB3416">
        <v>0</v>
      </c>
      <c r="AC3416">
        <v>0</v>
      </c>
      <c r="AD3416">
        <v>0</v>
      </c>
      <c r="AE3416">
        <v>11.586302976600102</v>
      </c>
    </row>
    <row r="3417" spans="1:31" x14ac:dyDescent="0.25">
      <c r="A3417">
        <v>2139761</v>
      </c>
      <c r="B3417">
        <v>1</v>
      </c>
      <c r="C3417" t="s">
        <v>80</v>
      </c>
      <c r="D3417" t="s">
        <v>94</v>
      </c>
      <c r="E3417" t="s">
        <v>161</v>
      </c>
      <c r="F3417" t="s">
        <v>10041</v>
      </c>
      <c r="G3417" t="s">
        <v>215</v>
      </c>
      <c r="H3417" t="s">
        <v>134</v>
      </c>
      <c r="I3417" t="s">
        <v>135</v>
      </c>
      <c r="J3417" t="s">
        <v>136</v>
      </c>
      <c r="K3417" t="s">
        <v>137</v>
      </c>
      <c r="L3417" t="s">
        <v>10042</v>
      </c>
      <c r="M3417" t="s">
        <v>10043</v>
      </c>
      <c r="N3417">
        <v>1.3272222220000001</v>
      </c>
      <c r="O3417">
        <v>0</v>
      </c>
      <c r="P3417">
        <v>27</v>
      </c>
      <c r="Q3417">
        <v>0</v>
      </c>
      <c r="R3417">
        <v>1</v>
      </c>
      <c r="S3417">
        <v>0</v>
      </c>
      <c r="T3417">
        <v>6</v>
      </c>
      <c r="U3417">
        <v>0</v>
      </c>
      <c r="V3417">
        <v>0</v>
      </c>
      <c r="W3417">
        <v>0</v>
      </c>
      <c r="X3417">
        <v>3.2562494307446666</v>
      </c>
      <c r="Y3417">
        <v>0</v>
      </c>
      <c r="Z3417">
        <v>4.0829483213999998E-3</v>
      </c>
      <c r="AA3417">
        <v>0</v>
      </c>
      <c r="AB3417">
        <v>0.50769254509278339</v>
      </c>
      <c r="AC3417">
        <v>0</v>
      </c>
      <c r="AD3417">
        <v>0</v>
      </c>
      <c r="AE3417">
        <v>3.7680249241588499</v>
      </c>
    </row>
    <row r="3418" spans="1:31" x14ac:dyDescent="0.25">
      <c r="A3418">
        <v>2139429</v>
      </c>
      <c r="B3418">
        <v>1</v>
      </c>
      <c r="C3418" t="s">
        <v>80</v>
      </c>
      <c r="D3418" t="s">
        <v>92</v>
      </c>
      <c r="E3418" t="s">
        <v>174</v>
      </c>
      <c r="F3418" t="s">
        <v>10044</v>
      </c>
      <c r="G3418" t="s">
        <v>163</v>
      </c>
      <c r="H3418" t="s">
        <v>134</v>
      </c>
      <c r="I3418" t="s">
        <v>135</v>
      </c>
      <c r="J3418" t="s">
        <v>136</v>
      </c>
      <c r="K3418" t="s">
        <v>137</v>
      </c>
      <c r="L3418" t="s">
        <v>10045</v>
      </c>
      <c r="M3418" t="s">
        <v>10046</v>
      </c>
      <c r="N3418">
        <v>1.9769444439999999</v>
      </c>
      <c r="O3418">
        <v>0</v>
      </c>
      <c r="P3418">
        <v>3</v>
      </c>
      <c r="Q3418">
        <v>0</v>
      </c>
      <c r="R3418">
        <v>0</v>
      </c>
      <c r="S3418">
        <v>0</v>
      </c>
      <c r="T3418">
        <v>1</v>
      </c>
      <c r="U3418">
        <v>0</v>
      </c>
      <c r="V3418">
        <v>0</v>
      </c>
      <c r="W3418">
        <v>0</v>
      </c>
      <c r="X3418">
        <v>3.3153145484161746</v>
      </c>
      <c r="Y3418">
        <v>0</v>
      </c>
      <c r="Z3418">
        <v>0</v>
      </c>
      <c r="AA3418">
        <v>0</v>
      </c>
      <c r="AB3418">
        <v>1.250013020274825</v>
      </c>
      <c r="AC3418">
        <v>0</v>
      </c>
      <c r="AD3418">
        <v>0</v>
      </c>
      <c r="AE3418">
        <v>4.565327568691</v>
      </c>
    </row>
    <row r="3419" spans="1:31" x14ac:dyDescent="0.25">
      <c r="A3419">
        <v>2139715</v>
      </c>
      <c r="B3419">
        <v>1</v>
      </c>
      <c r="C3419" t="s">
        <v>80</v>
      </c>
      <c r="D3419" t="s">
        <v>87</v>
      </c>
      <c r="E3419" t="s">
        <v>140</v>
      </c>
      <c r="F3419" t="s">
        <v>10047</v>
      </c>
      <c r="G3419" t="s">
        <v>300</v>
      </c>
      <c r="H3419" t="s">
        <v>143</v>
      </c>
      <c r="I3419" t="s">
        <v>135</v>
      </c>
      <c r="J3419" t="s">
        <v>3</v>
      </c>
      <c r="K3419" t="s">
        <v>137</v>
      </c>
      <c r="L3419" t="s">
        <v>10048</v>
      </c>
      <c r="M3419" t="s">
        <v>10049</v>
      </c>
      <c r="N3419">
        <v>1.7013888880000001</v>
      </c>
      <c r="O3419">
        <v>2</v>
      </c>
      <c r="P3419">
        <v>11520</v>
      </c>
      <c r="Q3419">
        <v>2</v>
      </c>
      <c r="R3419">
        <v>24</v>
      </c>
      <c r="S3419">
        <v>27</v>
      </c>
      <c r="T3419">
        <v>886</v>
      </c>
      <c r="U3419">
        <v>9</v>
      </c>
      <c r="V3419">
        <v>4</v>
      </c>
      <c r="W3419">
        <v>0.51660827456000002</v>
      </c>
      <c r="X3419">
        <v>4961.8010627123058</v>
      </c>
      <c r="Y3419">
        <v>2.7382033105237502</v>
      </c>
      <c r="Z3419">
        <v>21.085973790399521</v>
      </c>
      <c r="AA3419">
        <v>1313.4834360175719</v>
      </c>
      <c r="AB3419">
        <v>2038.1652364444105</v>
      </c>
      <c r="AC3419">
        <v>785.21018407191241</v>
      </c>
      <c r="AD3419">
        <v>313.42000186498035</v>
      </c>
      <c r="AE3419">
        <v>9436.4207064866659</v>
      </c>
    </row>
    <row r="3420" spans="1:31" x14ac:dyDescent="0.25">
      <c r="A3420">
        <v>2139237</v>
      </c>
      <c r="B3420">
        <v>1</v>
      </c>
      <c r="C3420" t="s">
        <v>81</v>
      </c>
      <c r="D3420" t="s">
        <v>115</v>
      </c>
      <c r="E3420" t="s">
        <v>196</v>
      </c>
      <c r="F3420" t="s">
        <v>10050</v>
      </c>
      <c r="G3420" t="s">
        <v>142</v>
      </c>
      <c r="H3420" t="s">
        <v>143</v>
      </c>
      <c r="I3420" t="s">
        <v>135</v>
      </c>
      <c r="J3420" t="s">
        <v>136</v>
      </c>
      <c r="K3420" t="s">
        <v>137</v>
      </c>
      <c r="L3420" t="s">
        <v>10051</v>
      </c>
      <c r="M3420" t="s">
        <v>10052</v>
      </c>
      <c r="N3420">
        <v>1.95</v>
      </c>
      <c r="O3420">
        <v>0</v>
      </c>
      <c r="P3420">
        <v>358</v>
      </c>
      <c r="Q3420">
        <v>0</v>
      </c>
      <c r="R3420">
        <v>25</v>
      </c>
      <c r="S3420">
        <v>0</v>
      </c>
      <c r="T3420">
        <v>15</v>
      </c>
      <c r="U3420">
        <v>0</v>
      </c>
      <c r="V3420">
        <v>0</v>
      </c>
      <c r="W3420">
        <v>0</v>
      </c>
      <c r="X3420">
        <v>42.644298386321019</v>
      </c>
      <c r="Y3420">
        <v>0</v>
      </c>
      <c r="Z3420">
        <v>8.3753657397124996</v>
      </c>
      <c r="AA3420">
        <v>0</v>
      </c>
      <c r="AB3420">
        <v>4.1721593324580004</v>
      </c>
      <c r="AC3420">
        <v>0</v>
      </c>
      <c r="AD3420">
        <v>0</v>
      </c>
      <c r="AE3420">
        <v>55.19182345849152</v>
      </c>
    </row>
    <row r="3421" spans="1:31" x14ac:dyDescent="0.25">
      <c r="A3421">
        <v>2139569</v>
      </c>
      <c r="B3421">
        <v>1</v>
      </c>
      <c r="C3421" t="s">
        <v>80</v>
      </c>
      <c r="D3421" t="s">
        <v>104</v>
      </c>
      <c r="E3421" t="s">
        <v>131</v>
      </c>
      <c r="F3421" t="s">
        <v>10053</v>
      </c>
      <c r="G3421" t="s">
        <v>152</v>
      </c>
      <c r="H3421" t="s">
        <v>134</v>
      </c>
      <c r="I3421" t="s">
        <v>135</v>
      </c>
      <c r="J3421" t="s">
        <v>136</v>
      </c>
      <c r="K3421" t="s">
        <v>137</v>
      </c>
      <c r="L3421" t="s">
        <v>10054</v>
      </c>
      <c r="M3421" t="s">
        <v>10055</v>
      </c>
      <c r="N3421">
        <v>3.6238888880000002</v>
      </c>
      <c r="O3421">
        <v>0</v>
      </c>
      <c r="P3421">
        <v>12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11.756170799787526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11.756170799787526</v>
      </c>
    </row>
    <row r="3422" spans="1:31" x14ac:dyDescent="0.25">
      <c r="A3422">
        <v>2139924</v>
      </c>
      <c r="B3422">
        <v>1</v>
      </c>
      <c r="C3422" t="s">
        <v>80</v>
      </c>
      <c r="D3422" t="s">
        <v>93</v>
      </c>
      <c r="E3422" t="s">
        <v>206</v>
      </c>
      <c r="F3422" t="s">
        <v>10056</v>
      </c>
      <c r="G3422" t="s">
        <v>246</v>
      </c>
      <c r="H3422" t="s">
        <v>134</v>
      </c>
      <c r="I3422" t="s">
        <v>135</v>
      </c>
      <c r="J3422" t="s">
        <v>136</v>
      </c>
      <c r="K3422" t="s">
        <v>137</v>
      </c>
      <c r="L3422" t="s">
        <v>10057</v>
      </c>
      <c r="M3422" t="s">
        <v>10058</v>
      </c>
      <c r="N3422">
        <v>2.0583333330000002</v>
      </c>
      <c r="O3422">
        <v>0</v>
      </c>
      <c r="P3422">
        <v>140</v>
      </c>
      <c r="Q3422">
        <v>0</v>
      </c>
      <c r="R3422">
        <v>0</v>
      </c>
      <c r="S3422">
        <v>0</v>
      </c>
      <c r="T3422">
        <v>3</v>
      </c>
      <c r="U3422">
        <v>0</v>
      </c>
      <c r="V3422">
        <v>0</v>
      </c>
      <c r="W3422">
        <v>0</v>
      </c>
      <c r="X3422">
        <v>55.531379427906202</v>
      </c>
      <c r="Y3422">
        <v>0</v>
      </c>
      <c r="Z3422">
        <v>0</v>
      </c>
      <c r="AA3422">
        <v>0</v>
      </c>
      <c r="AB3422">
        <v>3.0541919037960001</v>
      </c>
      <c r="AC3422">
        <v>0</v>
      </c>
      <c r="AD3422">
        <v>0</v>
      </c>
      <c r="AE3422">
        <v>58.585571331702205</v>
      </c>
    </row>
    <row r="3423" spans="1:31" x14ac:dyDescent="0.25">
      <c r="A3423">
        <v>2139675</v>
      </c>
      <c r="B3423">
        <v>1</v>
      </c>
      <c r="C3423" t="s">
        <v>80</v>
      </c>
      <c r="D3423" t="s">
        <v>107</v>
      </c>
      <c r="E3423" t="s">
        <v>131</v>
      </c>
      <c r="F3423" t="s">
        <v>10059</v>
      </c>
      <c r="G3423" t="s">
        <v>133</v>
      </c>
      <c r="H3423" t="s">
        <v>134</v>
      </c>
      <c r="I3423" t="s">
        <v>135</v>
      </c>
      <c r="J3423" t="s">
        <v>136</v>
      </c>
      <c r="K3423" t="s">
        <v>137</v>
      </c>
      <c r="L3423" t="s">
        <v>10060</v>
      </c>
      <c r="M3423" t="s">
        <v>10061</v>
      </c>
      <c r="N3423">
        <v>1.7861111110000001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1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2.6506384924302502</v>
      </c>
      <c r="AC3423">
        <v>0</v>
      </c>
      <c r="AD3423">
        <v>0</v>
      </c>
      <c r="AE3423">
        <v>2.6506384924302502</v>
      </c>
    </row>
    <row r="3424" spans="1:31" x14ac:dyDescent="0.25">
      <c r="A3424">
        <v>2139283</v>
      </c>
      <c r="B3424">
        <v>1</v>
      </c>
      <c r="C3424" t="s">
        <v>81</v>
      </c>
      <c r="D3424" t="s">
        <v>122</v>
      </c>
      <c r="E3424" t="s">
        <v>146</v>
      </c>
      <c r="F3424" t="s">
        <v>10062</v>
      </c>
      <c r="G3424" t="s">
        <v>167</v>
      </c>
      <c r="H3424" t="s">
        <v>143</v>
      </c>
      <c r="I3424" t="s">
        <v>135</v>
      </c>
      <c r="J3424" t="s">
        <v>136</v>
      </c>
      <c r="K3424" t="s">
        <v>137</v>
      </c>
      <c r="L3424" t="s">
        <v>10063</v>
      </c>
      <c r="M3424" t="s">
        <v>10064</v>
      </c>
      <c r="N3424">
        <v>4.6394444439999996</v>
      </c>
      <c r="O3424">
        <v>0</v>
      </c>
      <c r="P3424">
        <v>158</v>
      </c>
      <c r="Q3424">
        <v>0</v>
      </c>
      <c r="R3424">
        <v>0</v>
      </c>
      <c r="S3424">
        <v>1</v>
      </c>
      <c r="T3424">
        <v>11</v>
      </c>
      <c r="U3424">
        <v>0</v>
      </c>
      <c r="V3424">
        <v>0</v>
      </c>
      <c r="W3424">
        <v>0</v>
      </c>
      <c r="X3424">
        <v>89.560521712990123</v>
      </c>
      <c r="Y3424">
        <v>0</v>
      </c>
      <c r="Z3424">
        <v>0</v>
      </c>
      <c r="AA3424">
        <v>6.7016846237206167</v>
      </c>
      <c r="AB3424">
        <v>36.718366578629535</v>
      </c>
      <c r="AC3424">
        <v>0</v>
      </c>
      <c r="AD3424">
        <v>0</v>
      </c>
      <c r="AE3424">
        <v>132.98057291534028</v>
      </c>
    </row>
    <row r="3425" spans="1:31" x14ac:dyDescent="0.25">
      <c r="A3425">
        <v>2139721</v>
      </c>
      <c r="B3425">
        <v>1</v>
      </c>
      <c r="C3425" t="s">
        <v>81</v>
      </c>
      <c r="D3425" t="s">
        <v>112</v>
      </c>
      <c r="E3425" t="s">
        <v>140</v>
      </c>
      <c r="F3425" t="s">
        <v>10065</v>
      </c>
      <c r="G3425" t="s">
        <v>142</v>
      </c>
      <c r="H3425" t="s">
        <v>143</v>
      </c>
      <c r="I3425" t="s">
        <v>135</v>
      </c>
      <c r="J3425" t="s">
        <v>136</v>
      </c>
      <c r="K3425" t="s">
        <v>137</v>
      </c>
      <c r="L3425" t="s">
        <v>10066</v>
      </c>
      <c r="M3425" t="s">
        <v>10067</v>
      </c>
      <c r="N3425">
        <v>2.3316666659999998</v>
      </c>
      <c r="O3425">
        <v>0</v>
      </c>
      <c r="P3425">
        <v>0</v>
      </c>
      <c r="Q3425">
        <v>22</v>
      </c>
      <c r="R3425">
        <v>15</v>
      </c>
      <c r="S3425">
        <v>2</v>
      </c>
      <c r="T3425">
        <v>1</v>
      </c>
      <c r="U3425">
        <v>0</v>
      </c>
      <c r="V3425">
        <v>0</v>
      </c>
      <c r="W3425">
        <v>0</v>
      </c>
      <c r="X3425">
        <v>0</v>
      </c>
      <c r="Y3425">
        <v>29.276974799071816</v>
      </c>
      <c r="Z3425">
        <v>72.262761761806814</v>
      </c>
      <c r="AA3425">
        <v>49.563581939192503</v>
      </c>
      <c r="AB3425">
        <v>4.1036568135423588</v>
      </c>
      <c r="AC3425">
        <v>0</v>
      </c>
      <c r="AD3425">
        <v>0</v>
      </c>
      <c r="AE3425">
        <v>155.20697531361347</v>
      </c>
    </row>
    <row r="3426" spans="1:31" x14ac:dyDescent="0.25">
      <c r="A3426">
        <v>2139970</v>
      </c>
      <c r="B3426">
        <v>1</v>
      </c>
      <c r="C3426" t="s">
        <v>80</v>
      </c>
      <c r="D3426" t="s">
        <v>83</v>
      </c>
      <c r="E3426" t="s">
        <v>146</v>
      </c>
      <c r="F3426" t="s">
        <v>10068</v>
      </c>
      <c r="G3426" t="s">
        <v>167</v>
      </c>
      <c r="H3426" t="s">
        <v>143</v>
      </c>
      <c r="I3426" t="s">
        <v>135</v>
      </c>
      <c r="J3426" t="s">
        <v>136</v>
      </c>
      <c r="K3426" t="s">
        <v>137</v>
      </c>
      <c r="L3426" t="s">
        <v>10069</v>
      </c>
      <c r="M3426" t="s">
        <v>10070</v>
      </c>
      <c r="N3426">
        <v>0.92055555499999997</v>
      </c>
      <c r="O3426">
        <v>0</v>
      </c>
      <c r="P3426">
        <v>129</v>
      </c>
      <c r="Q3426">
        <v>0</v>
      </c>
      <c r="R3426">
        <v>1</v>
      </c>
      <c r="S3426">
        <v>32</v>
      </c>
      <c r="T3426">
        <v>12</v>
      </c>
      <c r="U3426">
        <v>21</v>
      </c>
      <c r="V3426">
        <v>2</v>
      </c>
      <c r="W3426">
        <v>0</v>
      </c>
      <c r="X3426">
        <v>35.943729475968972</v>
      </c>
      <c r="Y3426">
        <v>0</v>
      </c>
      <c r="Z3426">
        <v>8.1873306630000003E-2</v>
      </c>
      <c r="AA3426">
        <v>282.81470794869119</v>
      </c>
      <c r="AB3426">
        <v>6.6131782895517688</v>
      </c>
      <c r="AC3426">
        <v>885.46726247190009</v>
      </c>
      <c r="AD3426">
        <v>69.8901813282815</v>
      </c>
      <c r="AE3426">
        <v>1280.8109328210235</v>
      </c>
    </row>
    <row r="3427" spans="1:31" x14ac:dyDescent="0.25">
      <c r="A3427">
        <v>2139967</v>
      </c>
      <c r="B3427">
        <v>1</v>
      </c>
      <c r="C3427" t="s">
        <v>80</v>
      </c>
      <c r="D3427" t="s">
        <v>110</v>
      </c>
      <c r="E3427" t="s">
        <v>131</v>
      </c>
      <c r="F3427" t="s">
        <v>10071</v>
      </c>
      <c r="G3427" t="s">
        <v>231</v>
      </c>
      <c r="H3427" t="s">
        <v>134</v>
      </c>
      <c r="I3427" t="s">
        <v>135</v>
      </c>
      <c r="J3427" t="s">
        <v>136</v>
      </c>
      <c r="K3427" t="s">
        <v>137</v>
      </c>
      <c r="L3427" t="s">
        <v>10072</v>
      </c>
      <c r="M3427" t="s">
        <v>10073</v>
      </c>
      <c r="N3427">
        <v>2.6530555549999999</v>
      </c>
      <c r="O3427">
        <v>0</v>
      </c>
      <c r="P3427">
        <v>8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4.4437620877858919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4.4437620877858919</v>
      </c>
    </row>
    <row r="3428" spans="1:31" x14ac:dyDescent="0.25">
      <c r="A3428">
        <v>2139257</v>
      </c>
      <c r="B3428">
        <v>1</v>
      </c>
      <c r="C3428" t="s">
        <v>80</v>
      </c>
      <c r="D3428" t="s">
        <v>83</v>
      </c>
      <c r="E3428" t="s">
        <v>174</v>
      </c>
      <c r="F3428" t="s">
        <v>10074</v>
      </c>
      <c r="G3428" t="s">
        <v>187</v>
      </c>
      <c r="H3428" t="s">
        <v>134</v>
      </c>
      <c r="I3428" t="s">
        <v>135</v>
      </c>
      <c r="J3428" t="s">
        <v>136</v>
      </c>
      <c r="K3428" t="s">
        <v>137</v>
      </c>
      <c r="L3428" t="s">
        <v>10075</v>
      </c>
      <c r="M3428" t="s">
        <v>10076</v>
      </c>
      <c r="N3428">
        <v>2.281111111</v>
      </c>
      <c r="O3428">
        <v>0</v>
      </c>
      <c r="P3428">
        <v>83</v>
      </c>
      <c r="Q3428">
        <v>0</v>
      </c>
      <c r="R3428">
        <v>0</v>
      </c>
      <c r="S3428">
        <v>0</v>
      </c>
      <c r="T3428">
        <v>4</v>
      </c>
      <c r="U3428">
        <v>0</v>
      </c>
      <c r="V3428">
        <v>0</v>
      </c>
      <c r="W3428">
        <v>0</v>
      </c>
      <c r="X3428">
        <v>38.762502642162126</v>
      </c>
      <c r="Y3428">
        <v>0</v>
      </c>
      <c r="Z3428">
        <v>0</v>
      </c>
      <c r="AA3428">
        <v>0</v>
      </c>
      <c r="AB3428">
        <v>3.4119237506417779</v>
      </c>
      <c r="AC3428">
        <v>0</v>
      </c>
      <c r="AD3428">
        <v>0</v>
      </c>
      <c r="AE3428">
        <v>42.174426392803902</v>
      </c>
    </row>
    <row r="3429" spans="1:31" x14ac:dyDescent="0.25">
      <c r="A3429">
        <v>2139755</v>
      </c>
      <c r="B3429">
        <v>1</v>
      </c>
      <c r="C3429" t="s">
        <v>80</v>
      </c>
      <c r="D3429" t="s">
        <v>96</v>
      </c>
      <c r="E3429" t="s">
        <v>131</v>
      </c>
      <c r="F3429" t="s">
        <v>10077</v>
      </c>
      <c r="G3429" t="s">
        <v>231</v>
      </c>
      <c r="H3429" t="s">
        <v>134</v>
      </c>
      <c r="I3429" t="s">
        <v>135</v>
      </c>
      <c r="J3429" t="s">
        <v>136</v>
      </c>
      <c r="K3429" t="s">
        <v>137</v>
      </c>
      <c r="L3429" t="s">
        <v>10078</v>
      </c>
      <c r="M3429" t="s">
        <v>10079</v>
      </c>
      <c r="N3429">
        <v>1.6286111109999999</v>
      </c>
      <c r="O3429">
        <v>0</v>
      </c>
      <c r="P3429">
        <v>1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0.13400869972345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0.13400869972345</v>
      </c>
    </row>
    <row r="3430" spans="1:31" x14ac:dyDescent="0.25">
      <c r="A3430">
        <v>2139469</v>
      </c>
      <c r="B3430">
        <v>1</v>
      </c>
      <c r="C3430" t="s">
        <v>80</v>
      </c>
      <c r="D3430" t="s">
        <v>97</v>
      </c>
      <c r="E3430" t="s">
        <v>174</v>
      </c>
      <c r="F3430" t="s">
        <v>10080</v>
      </c>
      <c r="G3430" t="s">
        <v>176</v>
      </c>
      <c r="H3430" t="s">
        <v>134</v>
      </c>
      <c r="I3430" t="s">
        <v>135</v>
      </c>
      <c r="J3430" t="s">
        <v>136</v>
      </c>
      <c r="K3430" t="s">
        <v>137</v>
      </c>
      <c r="L3430" t="s">
        <v>10081</v>
      </c>
      <c r="M3430" t="s">
        <v>10082</v>
      </c>
      <c r="N3430">
        <v>5.045555555</v>
      </c>
      <c r="O3430">
        <v>0</v>
      </c>
      <c r="P3430">
        <v>18</v>
      </c>
      <c r="Q3430">
        <v>0</v>
      </c>
      <c r="R3430">
        <v>55</v>
      </c>
      <c r="S3430">
        <v>0</v>
      </c>
      <c r="T3430">
        <v>7</v>
      </c>
      <c r="U3430">
        <v>0</v>
      </c>
      <c r="V3430">
        <v>0</v>
      </c>
      <c r="W3430">
        <v>0</v>
      </c>
      <c r="X3430">
        <v>34.318794828176991</v>
      </c>
      <c r="Y3430">
        <v>0</v>
      </c>
      <c r="Z3430">
        <v>105.50441236960459</v>
      </c>
      <c r="AA3430">
        <v>0</v>
      </c>
      <c r="AB3430">
        <v>56.254002414947017</v>
      </c>
      <c r="AC3430">
        <v>0</v>
      </c>
      <c r="AD3430">
        <v>0</v>
      </c>
      <c r="AE3430">
        <v>196.07720961272861</v>
      </c>
    </row>
    <row r="3431" spans="1:31" x14ac:dyDescent="0.25">
      <c r="A3431">
        <v>2139804</v>
      </c>
      <c r="B3431">
        <v>1</v>
      </c>
      <c r="C3431" t="s">
        <v>81</v>
      </c>
      <c r="D3431" t="s">
        <v>118</v>
      </c>
      <c r="E3431" t="s">
        <v>196</v>
      </c>
      <c r="F3431" t="s">
        <v>10083</v>
      </c>
      <c r="G3431" t="s">
        <v>262</v>
      </c>
      <c r="H3431" t="s">
        <v>143</v>
      </c>
      <c r="I3431" t="s">
        <v>135</v>
      </c>
      <c r="J3431" t="s">
        <v>136</v>
      </c>
      <c r="K3431" t="s">
        <v>137</v>
      </c>
      <c r="L3431" t="s">
        <v>10084</v>
      </c>
      <c r="M3431" t="s">
        <v>10085</v>
      </c>
      <c r="N3431">
        <v>2.1463888880000002</v>
      </c>
      <c r="O3431">
        <v>1</v>
      </c>
      <c r="P3431">
        <v>162</v>
      </c>
      <c r="Q3431">
        <v>17</v>
      </c>
      <c r="R3431">
        <v>17</v>
      </c>
      <c r="S3431">
        <v>6</v>
      </c>
      <c r="T3431">
        <v>19</v>
      </c>
      <c r="U3431">
        <v>1</v>
      </c>
      <c r="V3431">
        <v>0</v>
      </c>
      <c r="W3431">
        <v>0.13035229967141665</v>
      </c>
      <c r="X3431">
        <v>65.65559567944581</v>
      </c>
      <c r="Y3431">
        <v>5.5273764076262086</v>
      </c>
      <c r="Z3431">
        <v>3.6540434346027331</v>
      </c>
      <c r="AA3431">
        <v>37.123883923865776</v>
      </c>
      <c r="AB3431">
        <v>21.475901325033114</v>
      </c>
      <c r="AC3431">
        <v>64.433258920101338</v>
      </c>
      <c r="AD3431">
        <v>0</v>
      </c>
      <c r="AE3431">
        <v>198.00041199034638</v>
      </c>
    </row>
    <row r="3432" spans="1:31" x14ac:dyDescent="0.25">
      <c r="A3432">
        <v>2139778</v>
      </c>
      <c r="B3432">
        <v>1</v>
      </c>
      <c r="C3432" t="s">
        <v>80</v>
      </c>
      <c r="D3432" t="s">
        <v>83</v>
      </c>
      <c r="E3432" t="s">
        <v>174</v>
      </c>
      <c r="F3432" t="s">
        <v>10086</v>
      </c>
      <c r="G3432" t="s">
        <v>8469</v>
      </c>
      <c r="H3432" t="s">
        <v>134</v>
      </c>
      <c r="I3432" t="s">
        <v>135</v>
      </c>
      <c r="J3432" t="s">
        <v>136</v>
      </c>
      <c r="K3432" t="s">
        <v>137</v>
      </c>
      <c r="L3432" t="s">
        <v>10087</v>
      </c>
      <c r="M3432" t="s">
        <v>10088</v>
      </c>
      <c r="N3432">
        <v>1.925</v>
      </c>
      <c r="O3432">
        <v>0</v>
      </c>
      <c r="P3432">
        <v>96</v>
      </c>
      <c r="Q3432">
        <v>0</v>
      </c>
      <c r="R3432">
        <v>0</v>
      </c>
      <c r="S3432">
        <v>0</v>
      </c>
      <c r="T3432">
        <v>14</v>
      </c>
      <c r="U3432">
        <v>0</v>
      </c>
      <c r="V3432">
        <v>0</v>
      </c>
      <c r="W3432">
        <v>0</v>
      </c>
      <c r="X3432">
        <v>35.010153003254622</v>
      </c>
      <c r="Y3432">
        <v>0</v>
      </c>
      <c r="Z3432">
        <v>0</v>
      </c>
      <c r="AA3432">
        <v>0</v>
      </c>
      <c r="AB3432">
        <v>5.38577124080504</v>
      </c>
      <c r="AC3432">
        <v>0</v>
      </c>
      <c r="AD3432">
        <v>0</v>
      </c>
      <c r="AE3432">
        <v>40.395924244059664</v>
      </c>
    </row>
    <row r="3433" spans="1:31" x14ac:dyDescent="0.25">
      <c r="A3433">
        <v>2139592</v>
      </c>
      <c r="B3433">
        <v>1</v>
      </c>
      <c r="C3433" t="s">
        <v>80</v>
      </c>
      <c r="D3433" t="s">
        <v>83</v>
      </c>
      <c r="E3433" t="s">
        <v>131</v>
      </c>
      <c r="F3433" t="s">
        <v>10089</v>
      </c>
      <c r="G3433" t="s">
        <v>152</v>
      </c>
      <c r="H3433" t="s">
        <v>134</v>
      </c>
      <c r="I3433" t="s">
        <v>135</v>
      </c>
      <c r="J3433" t="s">
        <v>136</v>
      </c>
      <c r="K3433" t="s">
        <v>137</v>
      </c>
      <c r="L3433" t="s">
        <v>10090</v>
      </c>
      <c r="M3433" t="s">
        <v>10091</v>
      </c>
      <c r="N3433">
        <v>5.8311111110000002</v>
      </c>
      <c r="O3433">
        <v>0</v>
      </c>
      <c r="P3433">
        <v>1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0.74480282608680015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0.74480282608680015</v>
      </c>
    </row>
    <row r="3434" spans="1:31" x14ac:dyDescent="0.25">
      <c r="A3434">
        <v>2139443</v>
      </c>
      <c r="B3434">
        <v>1</v>
      </c>
      <c r="C3434" t="s">
        <v>80</v>
      </c>
      <c r="D3434" t="s">
        <v>106</v>
      </c>
      <c r="E3434" t="s">
        <v>161</v>
      </c>
      <c r="F3434" t="s">
        <v>5989</v>
      </c>
      <c r="G3434" t="s">
        <v>538</v>
      </c>
      <c r="H3434" t="s">
        <v>134</v>
      </c>
      <c r="I3434" t="s">
        <v>135</v>
      </c>
      <c r="J3434" t="s">
        <v>136</v>
      </c>
      <c r="K3434" t="s">
        <v>236</v>
      </c>
      <c r="L3434" t="s">
        <v>10092</v>
      </c>
      <c r="M3434" t="s">
        <v>10093</v>
      </c>
      <c r="N3434">
        <v>9.6387008329999997</v>
      </c>
      <c r="O3434">
        <v>0</v>
      </c>
      <c r="P3434">
        <v>115</v>
      </c>
      <c r="Q3434">
        <v>0</v>
      </c>
      <c r="R3434">
        <v>18</v>
      </c>
      <c r="S3434">
        <v>0</v>
      </c>
      <c r="T3434">
        <v>11</v>
      </c>
      <c r="U3434">
        <v>0</v>
      </c>
      <c r="V3434">
        <v>0</v>
      </c>
      <c r="W3434">
        <v>0</v>
      </c>
      <c r="X3434">
        <v>224.72803001676277</v>
      </c>
      <c r="Y3434">
        <v>0</v>
      </c>
      <c r="Z3434">
        <v>70.371115037275075</v>
      </c>
      <c r="AA3434">
        <v>0</v>
      </c>
      <c r="AB3434">
        <v>37.811917090688809</v>
      </c>
      <c r="AC3434">
        <v>0</v>
      </c>
      <c r="AD3434">
        <v>0</v>
      </c>
      <c r="AE3434">
        <v>332.91106214472666</v>
      </c>
    </row>
    <row r="3435" spans="1:31" x14ac:dyDescent="0.25">
      <c r="A3435">
        <v>2139612</v>
      </c>
      <c r="B3435">
        <v>1</v>
      </c>
      <c r="C3435" t="s">
        <v>81</v>
      </c>
      <c r="D3435" t="s">
        <v>116</v>
      </c>
      <c r="E3435" t="s">
        <v>146</v>
      </c>
      <c r="F3435" t="s">
        <v>2055</v>
      </c>
      <c r="G3435" t="s">
        <v>167</v>
      </c>
      <c r="H3435" t="s">
        <v>143</v>
      </c>
      <c r="I3435" t="s">
        <v>135</v>
      </c>
      <c r="J3435" t="s">
        <v>136</v>
      </c>
      <c r="K3435" t="s">
        <v>137</v>
      </c>
      <c r="L3435" t="s">
        <v>10094</v>
      </c>
      <c r="M3435" t="s">
        <v>10095</v>
      </c>
      <c r="N3435">
        <v>4.3224999999999998</v>
      </c>
      <c r="O3435">
        <v>0</v>
      </c>
      <c r="P3435">
        <v>92</v>
      </c>
      <c r="Q3435">
        <v>0</v>
      </c>
      <c r="R3435">
        <v>0</v>
      </c>
      <c r="S3435">
        <v>0</v>
      </c>
      <c r="T3435">
        <v>11</v>
      </c>
      <c r="U3435">
        <v>0</v>
      </c>
      <c r="V3435">
        <v>0</v>
      </c>
      <c r="W3435">
        <v>0</v>
      </c>
      <c r="X3435">
        <v>55.684314445498224</v>
      </c>
      <c r="Y3435">
        <v>0</v>
      </c>
      <c r="Z3435">
        <v>0</v>
      </c>
      <c r="AA3435">
        <v>0</v>
      </c>
      <c r="AB3435">
        <v>9.3488010298647435</v>
      </c>
      <c r="AC3435">
        <v>0</v>
      </c>
      <c r="AD3435">
        <v>0</v>
      </c>
      <c r="AE3435">
        <v>65.033115475362962</v>
      </c>
    </row>
    <row r="3436" spans="1:31" x14ac:dyDescent="0.25">
      <c r="A3436">
        <v>2139512</v>
      </c>
      <c r="B3436">
        <v>1</v>
      </c>
      <c r="C3436" t="s">
        <v>80</v>
      </c>
      <c r="D3436" t="s">
        <v>82</v>
      </c>
      <c r="E3436" t="s">
        <v>131</v>
      </c>
      <c r="F3436" t="s">
        <v>10096</v>
      </c>
      <c r="G3436" t="s">
        <v>187</v>
      </c>
      <c r="H3436" t="s">
        <v>134</v>
      </c>
      <c r="I3436" t="s">
        <v>135</v>
      </c>
      <c r="J3436" t="s">
        <v>136</v>
      </c>
      <c r="K3436" t="s">
        <v>137</v>
      </c>
      <c r="L3436" t="s">
        <v>10097</v>
      </c>
      <c r="M3436" t="s">
        <v>10098</v>
      </c>
      <c r="N3436">
        <v>2.437777777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1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0.52241998958753344</v>
      </c>
      <c r="AC3436">
        <v>0</v>
      </c>
      <c r="AD3436">
        <v>0</v>
      </c>
      <c r="AE3436">
        <v>0.52241998958753344</v>
      </c>
    </row>
    <row r="3437" spans="1:31" x14ac:dyDescent="0.25">
      <c r="A3437">
        <v>2139263</v>
      </c>
      <c r="B3437">
        <v>1</v>
      </c>
      <c r="C3437" t="s">
        <v>80</v>
      </c>
      <c r="D3437" t="s">
        <v>93</v>
      </c>
      <c r="E3437" t="s">
        <v>131</v>
      </c>
      <c r="F3437" t="s">
        <v>10099</v>
      </c>
      <c r="G3437" t="s">
        <v>231</v>
      </c>
      <c r="H3437" t="s">
        <v>134</v>
      </c>
      <c r="I3437" t="s">
        <v>135</v>
      </c>
      <c r="J3437" t="s">
        <v>136</v>
      </c>
      <c r="K3437" t="s">
        <v>137</v>
      </c>
      <c r="L3437" t="s">
        <v>10100</v>
      </c>
      <c r="M3437" t="s">
        <v>10101</v>
      </c>
      <c r="N3437">
        <v>1.9269444440000001</v>
      </c>
      <c r="O3437">
        <v>0</v>
      </c>
      <c r="P3437">
        <v>9</v>
      </c>
      <c r="Q3437">
        <v>0</v>
      </c>
      <c r="R3437">
        <v>0</v>
      </c>
      <c r="S3437">
        <v>0</v>
      </c>
      <c r="T3437">
        <v>1</v>
      </c>
      <c r="U3437">
        <v>0</v>
      </c>
      <c r="V3437">
        <v>0</v>
      </c>
      <c r="W3437">
        <v>0</v>
      </c>
      <c r="X3437">
        <v>5.1714757654516754</v>
      </c>
      <c r="Y3437">
        <v>0</v>
      </c>
      <c r="Z3437">
        <v>0</v>
      </c>
      <c r="AA3437">
        <v>0</v>
      </c>
      <c r="AB3437">
        <v>3.8480256857949171</v>
      </c>
      <c r="AC3437">
        <v>0</v>
      </c>
      <c r="AD3437">
        <v>0</v>
      </c>
      <c r="AE3437">
        <v>9.0195014512465921</v>
      </c>
    </row>
    <row r="3438" spans="1:31" x14ac:dyDescent="0.25">
      <c r="A3438">
        <v>2139406</v>
      </c>
      <c r="B3438">
        <v>1</v>
      </c>
      <c r="C3438" t="s">
        <v>80</v>
      </c>
      <c r="D3438" t="s">
        <v>110</v>
      </c>
      <c r="E3438" t="s">
        <v>174</v>
      </c>
      <c r="F3438" t="s">
        <v>8934</v>
      </c>
      <c r="G3438" t="s">
        <v>538</v>
      </c>
      <c r="H3438" t="s">
        <v>134</v>
      </c>
      <c r="I3438" t="s">
        <v>135</v>
      </c>
      <c r="J3438" t="s">
        <v>136</v>
      </c>
      <c r="K3438" t="s">
        <v>236</v>
      </c>
      <c r="L3438" t="s">
        <v>10102</v>
      </c>
      <c r="M3438" t="s">
        <v>10103</v>
      </c>
      <c r="N3438">
        <v>9.7467175000000008</v>
      </c>
      <c r="O3438">
        <v>0</v>
      </c>
      <c r="P3438">
        <v>223</v>
      </c>
      <c r="Q3438">
        <v>0</v>
      </c>
      <c r="R3438">
        <v>0</v>
      </c>
      <c r="S3438">
        <v>0</v>
      </c>
      <c r="T3438">
        <v>22</v>
      </c>
      <c r="U3438">
        <v>0</v>
      </c>
      <c r="V3438">
        <v>0</v>
      </c>
      <c r="W3438">
        <v>0</v>
      </c>
      <c r="X3438">
        <v>604.91827056615739</v>
      </c>
      <c r="Y3438">
        <v>0</v>
      </c>
      <c r="Z3438">
        <v>0</v>
      </c>
      <c r="AA3438">
        <v>0</v>
      </c>
      <c r="AB3438">
        <v>107.93697467149892</v>
      </c>
      <c r="AC3438">
        <v>0</v>
      </c>
      <c r="AD3438">
        <v>0</v>
      </c>
      <c r="AE3438">
        <v>712.85524523765628</v>
      </c>
    </row>
    <row r="3439" spans="1:31" x14ac:dyDescent="0.25">
      <c r="A3439">
        <v>2139904</v>
      </c>
      <c r="B3439">
        <v>1</v>
      </c>
      <c r="C3439" t="s">
        <v>80</v>
      </c>
      <c r="D3439" t="s">
        <v>93</v>
      </c>
      <c r="E3439" t="s">
        <v>131</v>
      </c>
      <c r="F3439" t="s">
        <v>10104</v>
      </c>
      <c r="G3439" t="s">
        <v>152</v>
      </c>
      <c r="H3439" t="s">
        <v>134</v>
      </c>
      <c r="I3439" t="s">
        <v>135</v>
      </c>
      <c r="J3439" t="s">
        <v>136</v>
      </c>
      <c r="K3439" t="s">
        <v>137</v>
      </c>
      <c r="L3439" t="s">
        <v>10105</v>
      </c>
      <c r="M3439" t="s">
        <v>10106</v>
      </c>
      <c r="N3439">
        <v>4.301666666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1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0.68286606218383339</v>
      </c>
      <c r="AC3439">
        <v>0</v>
      </c>
      <c r="AD3439">
        <v>0</v>
      </c>
      <c r="AE3439">
        <v>0.68286606218383339</v>
      </c>
    </row>
    <row r="3440" spans="1:31" x14ac:dyDescent="0.25">
      <c r="A3440">
        <v>2139300</v>
      </c>
      <c r="B3440">
        <v>1</v>
      </c>
      <c r="C3440" t="s">
        <v>80</v>
      </c>
      <c r="D3440" t="s">
        <v>99</v>
      </c>
      <c r="E3440" t="s">
        <v>131</v>
      </c>
      <c r="F3440" t="s">
        <v>10107</v>
      </c>
      <c r="G3440" t="s">
        <v>152</v>
      </c>
      <c r="H3440" t="s">
        <v>134</v>
      </c>
      <c r="I3440" t="s">
        <v>135</v>
      </c>
      <c r="J3440" t="s">
        <v>136</v>
      </c>
      <c r="K3440" t="s">
        <v>137</v>
      </c>
      <c r="L3440" t="s">
        <v>10108</v>
      </c>
      <c r="M3440" t="s">
        <v>10109</v>
      </c>
      <c r="N3440">
        <v>9.0444444439999998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1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0.25256897687291668</v>
      </c>
      <c r="AC3440">
        <v>0</v>
      </c>
      <c r="AD3440">
        <v>0</v>
      </c>
      <c r="AE3440">
        <v>0.25256897687291668</v>
      </c>
    </row>
    <row r="3441" spans="1:31" x14ac:dyDescent="0.25">
      <c r="A3441">
        <v>2139655</v>
      </c>
      <c r="B3441">
        <v>1</v>
      </c>
      <c r="C3441" t="s">
        <v>80</v>
      </c>
      <c r="D3441" t="s">
        <v>106</v>
      </c>
      <c r="E3441" t="s">
        <v>131</v>
      </c>
      <c r="F3441" t="s">
        <v>10110</v>
      </c>
      <c r="G3441" t="s">
        <v>152</v>
      </c>
      <c r="H3441" t="s">
        <v>134</v>
      </c>
      <c r="I3441" t="s">
        <v>135</v>
      </c>
      <c r="J3441" t="s">
        <v>136</v>
      </c>
      <c r="K3441" t="s">
        <v>137</v>
      </c>
      <c r="L3441" t="s">
        <v>10111</v>
      </c>
      <c r="M3441" t="s">
        <v>10112</v>
      </c>
      <c r="N3441">
        <v>8.4355555550000005</v>
      </c>
      <c r="O3441">
        <v>0</v>
      </c>
      <c r="P3441">
        <v>1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2.4833335428633335E-2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2.4833335428633335E-2</v>
      </c>
    </row>
    <row r="3442" spans="1:31" x14ac:dyDescent="0.25">
      <c r="A3442">
        <v>2139798</v>
      </c>
      <c r="B3442">
        <v>1</v>
      </c>
      <c r="C3442" t="s">
        <v>80</v>
      </c>
      <c r="D3442" t="s">
        <v>104</v>
      </c>
      <c r="E3442" t="s">
        <v>131</v>
      </c>
      <c r="F3442" t="s">
        <v>10113</v>
      </c>
      <c r="G3442" t="s">
        <v>152</v>
      </c>
      <c r="H3442" t="s">
        <v>134</v>
      </c>
      <c r="I3442" t="s">
        <v>135</v>
      </c>
      <c r="J3442" t="s">
        <v>136</v>
      </c>
      <c r="K3442" t="s">
        <v>137</v>
      </c>
      <c r="L3442" t="s">
        <v>10114</v>
      </c>
      <c r="M3442" t="s">
        <v>10115</v>
      </c>
      <c r="N3442">
        <v>6.4027777769999998</v>
      </c>
      <c r="O3442">
        <v>0</v>
      </c>
      <c r="P3442">
        <v>1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0.8433661860229168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0.8433661860229168</v>
      </c>
    </row>
    <row r="3443" spans="1:31" x14ac:dyDescent="0.25">
      <c r="A3443">
        <v>2139698</v>
      </c>
      <c r="B3443">
        <v>1</v>
      </c>
      <c r="C3443" t="s">
        <v>81</v>
      </c>
      <c r="D3443" t="s">
        <v>113</v>
      </c>
      <c r="E3443" t="s">
        <v>146</v>
      </c>
      <c r="F3443" t="s">
        <v>10116</v>
      </c>
      <c r="G3443" t="s">
        <v>142</v>
      </c>
      <c r="H3443" t="s">
        <v>143</v>
      </c>
      <c r="I3443" t="s">
        <v>135</v>
      </c>
      <c r="J3443" t="s">
        <v>136</v>
      </c>
      <c r="K3443" t="s">
        <v>137</v>
      </c>
      <c r="L3443" t="s">
        <v>10117</v>
      </c>
      <c r="M3443" t="s">
        <v>10118</v>
      </c>
      <c r="N3443">
        <v>1.573055555</v>
      </c>
      <c r="O3443">
        <v>0</v>
      </c>
      <c r="P3443">
        <v>0</v>
      </c>
      <c r="Q3443">
        <v>7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41.61562440438761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41.61562440438761</v>
      </c>
    </row>
    <row r="3444" spans="1:31" x14ac:dyDescent="0.25">
      <c r="A3444">
        <v>2139601</v>
      </c>
      <c r="B3444">
        <v>1</v>
      </c>
      <c r="C3444" t="s">
        <v>80</v>
      </c>
      <c r="D3444" t="s">
        <v>83</v>
      </c>
      <c r="E3444" t="s">
        <v>131</v>
      </c>
      <c r="F3444" t="s">
        <v>10119</v>
      </c>
      <c r="G3444" t="s">
        <v>133</v>
      </c>
      <c r="H3444" t="s">
        <v>134</v>
      </c>
      <c r="I3444" t="s">
        <v>135</v>
      </c>
      <c r="J3444" t="s">
        <v>136</v>
      </c>
      <c r="K3444" t="s">
        <v>137</v>
      </c>
      <c r="L3444" t="s">
        <v>10120</v>
      </c>
      <c r="M3444" t="s">
        <v>10121</v>
      </c>
      <c r="N3444">
        <v>9.1936111109999992</v>
      </c>
      <c r="O3444">
        <v>0</v>
      </c>
      <c r="P3444">
        <v>10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27.349861652418618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27.349861652418618</v>
      </c>
    </row>
    <row r="3445" spans="1:31" x14ac:dyDescent="0.25">
      <c r="A3445">
        <v>2139246</v>
      </c>
      <c r="B3445">
        <v>1</v>
      </c>
      <c r="C3445" t="s">
        <v>81</v>
      </c>
      <c r="D3445" t="s">
        <v>115</v>
      </c>
      <c r="E3445" t="s">
        <v>174</v>
      </c>
      <c r="F3445" t="s">
        <v>9847</v>
      </c>
      <c r="G3445" t="s">
        <v>187</v>
      </c>
      <c r="H3445" t="s">
        <v>134</v>
      </c>
      <c r="I3445" t="s">
        <v>135</v>
      </c>
      <c r="J3445" t="s">
        <v>136</v>
      </c>
      <c r="K3445" t="s">
        <v>137</v>
      </c>
      <c r="L3445" t="s">
        <v>10122</v>
      </c>
      <c r="M3445" t="s">
        <v>10123</v>
      </c>
      <c r="N3445">
        <v>1.635277777</v>
      </c>
      <c r="O3445">
        <v>0</v>
      </c>
      <c r="P3445">
        <v>46</v>
      </c>
      <c r="Q3445">
        <v>0</v>
      </c>
      <c r="R3445">
        <v>0</v>
      </c>
      <c r="S3445">
        <v>0</v>
      </c>
      <c r="T3445">
        <v>6</v>
      </c>
      <c r="U3445">
        <v>0</v>
      </c>
      <c r="V3445">
        <v>0</v>
      </c>
      <c r="W3445">
        <v>0</v>
      </c>
      <c r="X3445">
        <v>4.8140676776360003</v>
      </c>
      <c r="Y3445">
        <v>0</v>
      </c>
      <c r="Z3445">
        <v>0</v>
      </c>
      <c r="AA3445">
        <v>0</v>
      </c>
      <c r="AB3445">
        <v>0.11303169072649999</v>
      </c>
      <c r="AC3445">
        <v>0</v>
      </c>
      <c r="AD3445">
        <v>0</v>
      </c>
      <c r="AE3445">
        <v>4.9270993683625006</v>
      </c>
    </row>
    <row r="3446" spans="1:31" x14ac:dyDescent="0.25">
      <c r="A3446">
        <v>2139910</v>
      </c>
      <c r="B3446">
        <v>1</v>
      </c>
      <c r="C3446" t="s">
        <v>80</v>
      </c>
      <c r="D3446" t="s">
        <v>94</v>
      </c>
      <c r="E3446" t="s">
        <v>131</v>
      </c>
      <c r="F3446" t="s">
        <v>10124</v>
      </c>
      <c r="G3446" t="s">
        <v>152</v>
      </c>
      <c r="H3446" t="s">
        <v>134</v>
      </c>
      <c r="I3446" t="s">
        <v>135</v>
      </c>
      <c r="J3446" t="s">
        <v>136</v>
      </c>
      <c r="K3446" t="s">
        <v>137</v>
      </c>
      <c r="L3446" t="s">
        <v>10125</v>
      </c>
      <c r="M3446" t="s">
        <v>10126</v>
      </c>
      <c r="N3446">
        <v>0.83555555500000001</v>
      </c>
      <c r="O3446">
        <v>0</v>
      </c>
      <c r="P3446">
        <v>1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0.16675476185960003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0.16675476185960003</v>
      </c>
    </row>
    <row r="3447" spans="1:31" x14ac:dyDescent="0.25">
      <c r="A3447">
        <v>2139578</v>
      </c>
      <c r="B3447">
        <v>1</v>
      </c>
      <c r="C3447" t="s">
        <v>81</v>
      </c>
      <c r="D3447" t="s">
        <v>128</v>
      </c>
      <c r="E3447" t="s">
        <v>174</v>
      </c>
      <c r="F3447" t="s">
        <v>10127</v>
      </c>
      <c r="G3447" t="s">
        <v>384</v>
      </c>
      <c r="H3447" t="s">
        <v>134</v>
      </c>
      <c r="I3447" t="s">
        <v>135</v>
      </c>
      <c r="J3447" t="s">
        <v>136</v>
      </c>
      <c r="K3447" t="s">
        <v>137</v>
      </c>
      <c r="L3447" t="s">
        <v>10128</v>
      </c>
      <c r="M3447" t="s">
        <v>10129</v>
      </c>
      <c r="N3447">
        <v>8.7719444440000007</v>
      </c>
      <c r="O3447">
        <v>0</v>
      </c>
      <c r="P3447">
        <v>8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10.136569812008576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10.136569812008576</v>
      </c>
    </row>
    <row r="3448" spans="1:31" x14ac:dyDescent="0.25">
      <c r="A3448">
        <v>2139764</v>
      </c>
      <c r="B3448">
        <v>1</v>
      </c>
      <c r="C3448" t="s">
        <v>81</v>
      </c>
      <c r="D3448" t="s">
        <v>124</v>
      </c>
      <c r="E3448" t="s">
        <v>174</v>
      </c>
      <c r="F3448" t="s">
        <v>10130</v>
      </c>
      <c r="G3448" t="s">
        <v>581</v>
      </c>
      <c r="H3448" t="s">
        <v>134</v>
      </c>
      <c r="I3448" t="s">
        <v>135</v>
      </c>
      <c r="J3448" t="s">
        <v>136</v>
      </c>
      <c r="K3448" t="s">
        <v>137</v>
      </c>
      <c r="L3448" t="s">
        <v>10131</v>
      </c>
      <c r="M3448" t="s">
        <v>10132</v>
      </c>
      <c r="N3448">
        <v>4.3730555549999997</v>
      </c>
      <c r="O3448">
        <v>0</v>
      </c>
      <c r="P3448">
        <v>6</v>
      </c>
      <c r="Q3448">
        <v>0</v>
      </c>
      <c r="R3448">
        <v>1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3.952396328901</v>
      </c>
      <c r="Y3448">
        <v>0</v>
      </c>
      <c r="Z3448">
        <v>2.4071428161092001</v>
      </c>
      <c r="AA3448">
        <v>0</v>
      </c>
      <c r="AB3448">
        <v>0</v>
      </c>
      <c r="AC3448">
        <v>0</v>
      </c>
      <c r="AD3448">
        <v>0</v>
      </c>
      <c r="AE3448">
        <v>6.3595391450102001</v>
      </c>
    </row>
    <row r="3449" spans="1:31" x14ac:dyDescent="0.25">
      <c r="A3449">
        <v>2139787</v>
      </c>
      <c r="B3449">
        <v>1</v>
      </c>
      <c r="C3449" t="s">
        <v>80</v>
      </c>
      <c r="D3449" t="s">
        <v>95</v>
      </c>
      <c r="E3449" t="s">
        <v>196</v>
      </c>
      <c r="F3449" t="s">
        <v>10133</v>
      </c>
      <c r="G3449" t="s">
        <v>235</v>
      </c>
      <c r="H3449" t="s">
        <v>143</v>
      </c>
      <c r="I3449" t="s">
        <v>135</v>
      </c>
      <c r="J3449" t="s">
        <v>136</v>
      </c>
      <c r="K3449" t="s">
        <v>236</v>
      </c>
      <c r="L3449" t="s">
        <v>10134</v>
      </c>
      <c r="M3449" t="s">
        <v>10135</v>
      </c>
      <c r="N3449">
        <v>1.349444444</v>
      </c>
      <c r="O3449">
        <v>0</v>
      </c>
      <c r="P3449">
        <v>227</v>
      </c>
      <c r="Q3449">
        <v>0</v>
      </c>
      <c r="R3449">
        <v>0</v>
      </c>
      <c r="S3449">
        <v>0</v>
      </c>
      <c r="T3449">
        <v>17</v>
      </c>
      <c r="U3449">
        <v>0</v>
      </c>
      <c r="V3449">
        <v>0</v>
      </c>
      <c r="W3449">
        <v>0</v>
      </c>
      <c r="X3449">
        <v>64.431657140221844</v>
      </c>
      <c r="Y3449">
        <v>0</v>
      </c>
      <c r="Z3449">
        <v>0</v>
      </c>
      <c r="AA3449">
        <v>0</v>
      </c>
      <c r="AB3449">
        <v>24.507890030662939</v>
      </c>
      <c r="AC3449">
        <v>0</v>
      </c>
      <c r="AD3449">
        <v>0</v>
      </c>
      <c r="AE3449">
        <v>88.939547170884779</v>
      </c>
    </row>
    <row r="3450" spans="1:31" x14ac:dyDescent="0.25">
      <c r="A3450">
        <v>2139392</v>
      </c>
      <c r="B3450">
        <v>1</v>
      </c>
      <c r="C3450" t="s">
        <v>80</v>
      </c>
      <c r="D3450" t="s">
        <v>110</v>
      </c>
      <c r="E3450" t="s">
        <v>174</v>
      </c>
      <c r="F3450" t="s">
        <v>498</v>
      </c>
      <c r="G3450" t="s">
        <v>538</v>
      </c>
      <c r="H3450" t="s">
        <v>134</v>
      </c>
      <c r="I3450" t="s">
        <v>135</v>
      </c>
      <c r="J3450" t="s">
        <v>136</v>
      </c>
      <c r="K3450" t="s">
        <v>236</v>
      </c>
      <c r="L3450" t="s">
        <v>10136</v>
      </c>
      <c r="M3450" t="s">
        <v>10137</v>
      </c>
      <c r="N3450">
        <v>10.013763888</v>
      </c>
      <c r="O3450">
        <v>0</v>
      </c>
      <c r="P3450">
        <v>275</v>
      </c>
      <c r="Q3450">
        <v>0</v>
      </c>
      <c r="R3450">
        <v>0</v>
      </c>
      <c r="S3450">
        <v>0</v>
      </c>
      <c r="T3450">
        <v>20</v>
      </c>
      <c r="U3450">
        <v>0</v>
      </c>
      <c r="V3450">
        <v>0</v>
      </c>
      <c r="W3450">
        <v>0</v>
      </c>
      <c r="X3450">
        <v>671.79864354537006</v>
      </c>
      <c r="Y3450">
        <v>0</v>
      </c>
      <c r="Z3450">
        <v>0</v>
      </c>
      <c r="AA3450">
        <v>0</v>
      </c>
      <c r="AB3450">
        <v>108.09173049411999</v>
      </c>
      <c r="AC3450">
        <v>0</v>
      </c>
      <c r="AD3450">
        <v>0</v>
      </c>
      <c r="AE3450">
        <v>779.8903740394901</v>
      </c>
    </row>
    <row r="3451" spans="1:31" x14ac:dyDescent="0.25">
      <c r="A3451">
        <v>2139415</v>
      </c>
      <c r="B3451">
        <v>1</v>
      </c>
      <c r="C3451" t="s">
        <v>80</v>
      </c>
      <c r="D3451" t="s">
        <v>96</v>
      </c>
      <c r="E3451" t="s">
        <v>196</v>
      </c>
      <c r="F3451" t="s">
        <v>10138</v>
      </c>
      <c r="G3451" t="s">
        <v>142</v>
      </c>
      <c r="H3451" t="s">
        <v>143</v>
      </c>
      <c r="I3451" t="s">
        <v>135</v>
      </c>
      <c r="J3451" t="s">
        <v>136</v>
      </c>
      <c r="K3451" t="s">
        <v>137</v>
      </c>
      <c r="L3451" t="s">
        <v>10139</v>
      </c>
      <c r="M3451" t="s">
        <v>10140</v>
      </c>
      <c r="N3451">
        <v>5.3480555550000002</v>
      </c>
      <c r="O3451">
        <v>3</v>
      </c>
      <c r="P3451">
        <v>703</v>
      </c>
      <c r="Q3451">
        <v>4</v>
      </c>
      <c r="R3451">
        <v>0</v>
      </c>
      <c r="S3451">
        <v>9</v>
      </c>
      <c r="T3451">
        <v>9</v>
      </c>
      <c r="U3451">
        <v>1</v>
      </c>
      <c r="V3451">
        <v>0</v>
      </c>
      <c r="W3451">
        <v>709.77324278948129</v>
      </c>
      <c r="X3451">
        <v>768.79963734087494</v>
      </c>
      <c r="Y3451">
        <v>122.08479488457269</v>
      </c>
      <c r="Z3451">
        <v>0</v>
      </c>
      <c r="AA3451">
        <v>1594.0950328048771</v>
      </c>
      <c r="AB3451">
        <v>65.585089053094165</v>
      </c>
      <c r="AC3451">
        <v>42.135827990658669</v>
      </c>
      <c r="AD3451">
        <v>0</v>
      </c>
      <c r="AE3451">
        <v>3302.4736248635586</v>
      </c>
    </row>
    <row r="3452" spans="1:31" x14ac:dyDescent="0.25">
      <c r="A3452">
        <v>2139956</v>
      </c>
      <c r="B3452">
        <v>1</v>
      </c>
      <c r="C3452" t="s">
        <v>80</v>
      </c>
      <c r="D3452" t="s">
        <v>108</v>
      </c>
      <c r="E3452" t="s">
        <v>174</v>
      </c>
      <c r="F3452" t="s">
        <v>10141</v>
      </c>
      <c r="G3452" t="s">
        <v>384</v>
      </c>
      <c r="H3452" t="s">
        <v>134</v>
      </c>
      <c r="I3452" t="s">
        <v>135</v>
      </c>
      <c r="J3452" t="s">
        <v>136</v>
      </c>
      <c r="K3452" t="s">
        <v>137</v>
      </c>
      <c r="L3452" t="s">
        <v>10142</v>
      </c>
      <c r="M3452" t="s">
        <v>10143</v>
      </c>
      <c r="N3452">
        <v>1.5480555549999999</v>
      </c>
      <c r="O3452">
        <v>0</v>
      </c>
      <c r="P3452">
        <v>20</v>
      </c>
      <c r="Q3452">
        <v>0</v>
      </c>
      <c r="R3452">
        <v>4</v>
      </c>
      <c r="S3452">
        <v>0</v>
      </c>
      <c r="T3452">
        <v>1</v>
      </c>
      <c r="U3452">
        <v>0</v>
      </c>
      <c r="V3452">
        <v>0</v>
      </c>
      <c r="W3452">
        <v>0</v>
      </c>
      <c r="X3452">
        <v>3.4355642070950014</v>
      </c>
      <c r="Y3452">
        <v>0</v>
      </c>
      <c r="Z3452">
        <v>0.19307266171655002</v>
      </c>
      <c r="AA3452">
        <v>0</v>
      </c>
      <c r="AB3452">
        <v>0.12672681347516668</v>
      </c>
      <c r="AC3452">
        <v>0</v>
      </c>
      <c r="AD3452">
        <v>0</v>
      </c>
      <c r="AE3452">
        <v>3.7553636822867178</v>
      </c>
    </row>
    <row r="3453" spans="1:31" x14ac:dyDescent="0.25">
      <c r="A3453">
        <v>2139369</v>
      </c>
      <c r="B3453">
        <v>1</v>
      </c>
      <c r="C3453" t="s">
        <v>80</v>
      </c>
      <c r="D3453" t="s">
        <v>83</v>
      </c>
      <c r="E3453" t="s">
        <v>174</v>
      </c>
      <c r="F3453" t="s">
        <v>10074</v>
      </c>
      <c r="G3453" t="s">
        <v>187</v>
      </c>
      <c r="H3453" t="s">
        <v>134</v>
      </c>
      <c r="I3453" t="s">
        <v>135</v>
      </c>
      <c r="J3453" t="s">
        <v>136</v>
      </c>
      <c r="K3453" t="s">
        <v>137</v>
      </c>
      <c r="L3453" t="s">
        <v>10144</v>
      </c>
      <c r="M3453" t="s">
        <v>10145</v>
      </c>
      <c r="N3453">
        <v>4.1411111109999998</v>
      </c>
      <c r="O3453">
        <v>0</v>
      </c>
      <c r="P3453">
        <v>83</v>
      </c>
      <c r="Q3453">
        <v>0</v>
      </c>
      <c r="R3453">
        <v>0</v>
      </c>
      <c r="S3453">
        <v>0</v>
      </c>
      <c r="T3453">
        <v>4</v>
      </c>
      <c r="U3453">
        <v>0</v>
      </c>
      <c r="V3453">
        <v>0</v>
      </c>
      <c r="W3453">
        <v>0</v>
      </c>
      <c r="X3453">
        <v>70.021471295237916</v>
      </c>
      <c r="Y3453">
        <v>0</v>
      </c>
      <c r="Z3453">
        <v>0</v>
      </c>
      <c r="AA3453">
        <v>0</v>
      </c>
      <c r="AB3453">
        <v>8.269336656967111</v>
      </c>
      <c r="AC3453">
        <v>0</v>
      </c>
      <c r="AD3453">
        <v>0</v>
      </c>
      <c r="AE3453">
        <v>78.290807952205029</v>
      </c>
    </row>
    <row r="3454" spans="1:31" x14ac:dyDescent="0.25">
      <c r="A3454">
        <v>2139973</v>
      </c>
      <c r="B3454">
        <v>1</v>
      </c>
      <c r="C3454" t="s">
        <v>80</v>
      </c>
      <c r="D3454" t="s">
        <v>108</v>
      </c>
      <c r="E3454" t="s">
        <v>174</v>
      </c>
      <c r="F3454" t="s">
        <v>10146</v>
      </c>
      <c r="G3454" t="s">
        <v>187</v>
      </c>
      <c r="H3454" t="s">
        <v>134</v>
      </c>
      <c r="I3454" t="s">
        <v>135</v>
      </c>
      <c r="J3454" t="s">
        <v>136</v>
      </c>
      <c r="K3454" t="s">
        <v>137</v>
      </c>
      <c r="L3454" t="s">
        <v>10147</v>
      </c>
      <c r="M3454" t="s">
        <v>10148</v>
      </c>
      <c r="N3454">
        <v>0.57611111100000001</v>
      </c>
      <c r="O3454">
        <v>0</v>
      </c>
      <c r="P3454">
        <v>8</v>
      </c>
      <c r="Q3454">
        <v>0</v>
      </c>
      <c r="R3454">
        <v>0</v>
      </c>
      <c r="S3454">
        <v>0</v>
      </c>
      <c r="T3454">
        <v>1</v>
      </c>
      <c r="U3454">
        <v>0</v>
      </c>
      <c r="V3454">
        <v>0</v>
      </c>
      <c r="W3454">
        <v>0</v>
      </c>
      <c r="X3454">
        <v>0.56401358239760002</v>
      </c>
      <c r="Y3454">
        <v>0</v>
      </c>
      <c r="Z3454">
        <v>0</v>
      </c>
      <c r="AA3454">
        <v>0</v>
      </c>
      <c r="AB3454">
        <v>0.10116672782291668</v>
      </c>
      <c r="AC3454">
        <v>0</v>
      </c>
      <c r="AD3454">
        <v>0</v>
      </c>
      <c r="AE3454">
        <v>0.66518031022051671</v>
      </c>
    </row>
    <row r="3455" spans="1:31" x14ac:dyDescent="0.25">
      <c r="A3455">
        <v>2139332</v>
      </c>
      <c r="B3455">
        <v>1</v>
      </c>
      <c r="C3455" t="s">
        <v>80</v>
      </c>
      <c r="D3455" t="s">
        <v>108</v>
      </c>
      <c r="E3455" t="s">
        <v>174</v>
      </c>
      <c r="F3455" t="s">
        <v>10149</v>
      </c>
      <c r="G3455" t="s">
        <v>187</v>
      </c>
      <c r="H3455" t="s">
        <v>134</v>
      </c>
      <c r="I3455" t="s">
        <v>135</v>
      </c>
      <c r="J3455" t="s">
        <v>136</v>
      </c>
      <c r="K3455" t="s">
        <v>137</v>
      </c>
      <c r="L3455" t="s">
        <v>10150</v>
      </c>
      <c r="M3455" t="s">
        <v>10151</v>
      </c>
      <c r="N3455">
        <v>4.8391666659999997</v>
      </c>
      <c r="O3455">
        <v>0</v>
      </c>
      <c r="P3455">
        <v>9</v>
      </c>
      <c r="Q3455">
        <v>0</v>
      </c>
      <c r="R3455">
        <v>3</v>
      </c>
      <c r="S3455">
        <v>0</v>
      </c>
      <c r="T3455">
        <v>3</v>
      </c>
      <c r="U3455">
        <v>0</v>
      </c>
      <c r="V3455">
        <v>0</v>
      </c>
      <c r="W3455">
        <v>0</v>
      </c>
      <c r="X3455">
        <v>8.8530674717036675</v>
      </c>
      <c r="Y3455">
        <v>0</v>
      </c>
      <c r="Z3455">
        <v>4.2385909767183003</v>
      </c>
      <c r="AA3455">
        <v>0</v>
      </c>
      <c r="AB3455">
        <v>0.926788939965</v>
      </c>
      <c r="AC3455">
        <v>0</v>
      </c>
      <c r="AD3455">
        <v>0</v>
      </c>
      <c r="AE3455">
        <v>14.018447388386967</v>
      </c>
    </row>
    <row r="3456" spans="1:31" x14ac:dyDescent="0.25">
      <c r="A3456">
        <v>2139724</v>
      </c>
      <c r="B3456">
        <v>1</v>
      </c>
      <c r="C3456" t="s">
        <v>80</v>
      </c>
      <c r="D3456" t="s">
        <v>108</v>
      </c>
      <c r="E3456" t="s">
        <v>174</v>
      </c>
      <c r="F3456" t="s">
        <v>10152</v>
      </c>
      <c r="G3456" t="s">
        <v>187</v>
      </c>
      <c r="H3456" t="s">
        <v>134</v>
      </c>
      <c r="I3456" t="s">
        <v>135</v>
      </c>
      <c r="J3456" t="s">
        <v>136</v>
      </c>
      <c r="K3456" t="s">
        <v>137</v>
      </c>
      <c r="L3456" t="s">
        <v>10153</v>
      </c>
      <c r="M3456" t="s">
        <v>10154</v>
      </c>
      <c r="N3456">
        <v>3.3719444439999999</v>
      </c>
      <c r="O3456">
        <v>0</v>
      </c>
      <c r="P3456">
        <v>1</v>
      </c>
      <c r="Q3456">
        <v>0</v>
      </c>
      <c r="R3456">
        <v>1</v>
      </c>
      <c r="S3456">
        <v>0</v>
      </c>
      <c r="T3456">
        <v>1</v>
      </c>
      <c r="U3456">
        <v>0</v>
      </c>
      <c r="V3456">
        <v>0</v>
      </c>
      <c r="W3456">
        <v>0</v>
      </c>
      <c r="X3456">
        <v>0.44640293230405836</v>
      </c>
      <c r="Y3456">
        <v>0</v>
      </c>
      <c r="Z3456">
        <v>1.566146077885E-2</v>
      </c>
      <c r="AA3456">
        <v>0</v>
      </c>
      <c r="AB3456">
        <v>2.5687955611051581</v>
      </c>
      <c r="AC3456">
        <v>0</v>
      </c>
      <c r="AD3456">
        <v>0</v>
      </c>
      <c r="AE3456">
        <v>3.0308599541880663</v>
      </c>
    </row>
    <row r="3457" spans="1:31" x14ac:dyDescent="0.25">
      <c r="A3457">
        <v>2139229</v>
      </c>
      <c r="B3457">
        <v>1</v>
      </c>
      <c r="C3457" t="s">
        <v>81</v>
      </c>
      <c r="D3457" t="s">
        <v>115</v>
      </c>
      <c r="E3457" t="s">
        <v>196</v>
      </c>
      <c r="F3457" t="s">
        <v>4393</v>
      </c>
      <c r="G3457" t="s">
        <v>142</v>
      </c>
      <c r="H3457" t="s">
        <v>143</v>
      </c>
      <c r="I3457" t="s">
        <v>135</v>
      </c>
      <c r="J3457" t="s">
        <v>136</v>
      </c>
      <c r="K3457" t="s">
        <v>137</v>
      </c>
      <c r="L3457" t="s">
        <v>10155</v>
      </c>
      <c r="M3457" t="s">
        <v>10156</v>
      </c>
      <c r="N3457">
        <v>0.88833333299999995</v>
      </c>
      <c r="O3457">
        <v>0</v>
      </c>
      <c r="P3457">
        <v>358</v>
      </c>
      <c r="Q3457">
        <v>0</v>
      </c>
      <c r="R3457">
        <v>25</v>
      </c>
      <c r="S3457">
        <v>0</v>
      </c>
      <c r="T3457">
        <v>15</v>
      </c>
      <c r="U3457">
        <v>0</v>
      </c>
      <c r="V3457">
        <v>0</v>
      </c>
      <c r="W3457">
        <v>0</v>
      </c>
      <c r="X3457">
        <v>20.332239105757463</v>
      </c>
      <c r="Y3457">
        <v>0</v>
      </c>
      <c r="Z3457">
        <v>4.1463975024287505</v>
      </c>
      <c r="AA3457">
        <v>0</v>
      </c>
      <c r="AB3457">
        <v>1.9092032214489003</v>
      </c>
      <c r="AC3457">
        <v>0</v>
      </c>
      <c r="AD3457">
        <v>0</v>
      </c>
      <c r="AE3457">
        <v>26.387839829635116</v>
      </c>
    </row>
    <row r="3458" spans="1:31" x14ac:dyDescent="0.25">
      <c r="A3458">
        <v>2139870</v>
      </c>
      <c r="B3458">
        <v>1</v>
      </c>
      <c r="C3458" t="s">
        <v>80</v>
      </c>
      <c r="D3458" t="s">
        <v>100</v>
      </c>
      <c r="E3458" t="s">
        <v>131</v>
      </c>
      <c r="F3458" t="s">
        <v>10157</v>
      </c>
      <c r="G3458" t="s">
        <v>152</v>
      </c>
      <c r="H3458" t="s">
        <v>134</v>
      </c>
      <c r="I3458" t="s">
        <v>135</v>
      </c>
      <c r="J3458" t="s">
        <v>136</v>
      </c>
      <c r="K3458" t="s">
        <v>137</v>
      </c>
      <c r="L3458" t="s">
        <v>10158</v>
      </c>
      <c r="M3458" t="s">
        <v>10159</v>
      </c>
      <c r="N3458">
        <v>1.122222222</v>
      </c>
      <c r="O3458">
        <v>0</v>
      </c>
      <c r="P3458">
        <v>3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1.4148527565322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1.4148527565322</v>
      </c>
    </row>
    <row r="3459" spans="1:31" x14ac:dyDescent="0.25">
      <c r="A3459">
        <v>2139352</v>
      </c>
      <c r="B3459">
        <v>1</v>
      </c>
      <c r="C3459" t="s">
        <v>80</v>
      </c>
      <c r="D3459" t="s">
        <v>105</v>
      </c>
      <c r="E3459" t="s">
        <v>174</v>
      </c>
      <c r="F3459" t="s">
        <v>10160</v>
      </c>
      <c r="G3459" t="s">
        <v>384</v>
      </c>
      <c r="H3459" t="s">
        <v>134</v>
      </c>
      <c r="I3459" t="s">
        <v>135</v>
      </c>
      <c r="J3459" t="s">
        <v>136</v>
      </c>
      <c r="K3459" t="s">
        <v>137</v>
      </c>
      <c r="L3459" t="s">
        <v>10161</v>
      </c>
      <c r="M3459" t="s">
        <v>10162</v>
      </c>
      <c r="N3459">
        <v>3.315833333</v>
      </c>
      <c r="O3459">
        <v>0</v>
      </c>
      <c r="P3459">
        <v>92</v>
      </c>
      <c r="Q3459">
        <v>0</v>
      </c>
      <c r="R3459">
        <v>0</v>
      </c>
      <c r="S3459">
        <v>0</v>
      </c>
      <c r="T3459">
        <v>5</v>
      </c>
      <c r="U3459">
        <v>0</v>
      </c>
      <c r="V3459">
        <v>0</v>
      </c>
      <c r="W3459">
        <v>0</v>
      </c>
      <c r="X3459">
        <v>86.771881433488815</v>
      </c>
      <c r="Y3459">
        <v>0</v>
      </c>
      <c r="Z3459">
        <v>0</v>
      </c>
      <c r="AA3459">
        <v>0</v>
      </c>
      <c r="AB3459">
        <v>23.934547575065366</v>
      </c>
      <c r="AC3459">
        <v>0</v>
      </c>
      <c r="AD3459">
        <v>0</v>
      </c>
      <c r="AE3459">
        <v>110.70642900855418</v>
      </c>
    </row>
    <row r="3460" spans="1:31" x14ac:dyDescent="0.25">
      <c r="A3460">
        <v>2139873</v>
      </c>
      <c r="B3460">
        <v>1</v>
      </c>
      <c r="C3460" t="s">
        <v>81</v>
      </c>
      <c r="D3460" t="s">
        <v>112</v>
      </c>
      <c r="E3460" t="s">
        <v>140</v>
      </c>
      <c r="F3460" t="s">
        <v>1550</v>
      </c>
      <c r="G3460" t="s">
        <v>300</v>
      </c>
      <c r="H3460" t="s">
        <v>143</v>
      </c>
      <c r="I3460" t="s">
        <v>135</v>
      </c>
      <c r="J3460" t="s">
        <v>3</v>
      </c>
      <c r="K3460" t="s">
        <v>137</v>
      </c>
      <c r="L3460" t="s">
        <v>10163</v>
      </c>
      <c r="M3460" t="s">
        <v>10164</v>
      </c>
      <c r="N3460">
        <v>6.09</v>
      </c>
      <c r="O3460">
        <v>2</v>
      </c>
      <c r="P3460">
        <v>814</v>
      </c>
      <c r="Q3460">
        <v>80</v>
      </c>
      <c r="R3460">
        <v>268</v>
      </c>
      <c r="S3460">
        <v>11</v>
      </c>
      <c r="T3460">
        <v>103</v>
      </c>
      <c r="U3460">
        <v>1</v>
      </c>
      <c r="V3460">
        <v>0</v>
      </c>
      <c r="W3460">
        <v>4.5896519964779996</v>
      </c>
      <c r="X3460">
        <v>866.10572010687076</v>
      </c>
      <c r="Y3460">
        <v>594.44667296087209</v>
      </c>
      <c r="Z3460">
        <v>496.33007679992835</v>
      </c>
      <c r="AA3460">
        <v>293.12495156210861</v>
      </c>
      <c r="AB3460">
        <v>112.09006396593168</v>
      </c>
      <c r="AC3460">
        <v>127.76802644</v>
      </c>
      <c r="AD3460">
        <v>0</v>
      </c>
      <c r="AE3460">
        <v>2494.4551638321896</v>
      </c>
    </row>
    <row r="3461" spans="1:31" x14ac:dyDescent="0.25">
      <c r="A3461">
        <v>2139707</v>
      </c>
      <c r="B3461">
        <v>1</v>
      </c>
      <c r="C3461" t="s">
        <v>81</v>
      </c>
      <c r="D3461" t="s">
        <v>128</v>
      </c>
      <c r="E3461" t="s">
        <v>174</v>
      </c>
      <c r="F3461" t="s">
        <v>10165</v>
      </c>
      <c r="G3461" t="s">
        <v>384</v>
      </c>
      <c r="H3461" t="s">
        <v>134</v>
      </c>
      <c r="I3461" t="s">
        <v>135</v>
      </c>
      <c r="J3461" t="s">
        <v>136</v>
      </c>
      <c r="K3461" t="s">
        <v>137</v>
      </c>
      <c r="L3461" t="s">
        <v>10166</v>
      </c>
      <c r="M3461" t="s">
        <v>10167</v>
      </c>
      <c r="N3461">
        <v>2.7491666659999998</v>
      </c>
      <c r="O3461">
        <v>0</v>
      </c>
      <c r="P3461">
        <v>5</v>
      </c>
      <c r="Q3461">
        <v>0</v>
      </c>
      <c r="R3461">
        <v>18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1.4627211322549001</v>
      </c>
      <c r="Y3461">
        <v>0</v>
      </c>
      <c r="Z3461">
        <v>46.745409511935641</v>
      </c>
      <c r="AA3461">
        <v>0</v>
      </c>
      <c r="AB3461">
        <v>0</v>
      </c>
      <c r="AC3461">
        <v>0</v>
      </c>
      <c r="AD3461">
        <v>0</v>
      </c>
      <c r="AE3461">
        <v>48.20813064419054</v>
      </c>
    </row>
    <row r="3462" spans="1:31" x14ac:dyDescent="0.25">
      <c r="A3462">
        <v>2139472</v>
      </c>
      <c r="B3462">
        <v>1</v>
      </c>
      <c r="C3462" t="s">
        <v>81</v>
      </c>
      <c r="D3462" t="s">
        <v>119</v>
      </c>
      <c r="E3462" t="s">
        <v>131</v>
      </c>
      <c r="F3462" t="s">
        <v>10168</v>
      </c>
      <c r="G3462" t="s">
        <v>133</v>
      </c>
      <c r="H3462" t="s">
        <v>134</v>
      </c>
      <c r="I3462" t="s">
        <v>135</v>
      </c>
      <c r="J3462" t="s">
        <v>136</v>
      </c>
      <c r="K3462" t="s">
        <v>137</v>
      </c>
      <c r="L3462" t="s">
        <v>10169</v>
      </c>
      <c r="M3462" t="s">
        <v>10170</v>
      </c>
      <c r="N3462">
        <v>1.964722222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1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3.0664118726791112</v>
      </c>
      <c r="AC3462">
        <v>0</v>
      </c>
      <c r="AD3462">
        <v>0</v>
      </c>
      <c r="AE3462">
        <v>3.0664118726791112</v>
      </c>
    </row>
    <row r="3463" spans="1:31" x14ac:dyDescent="0.25">
      <c r="A3463">
        <v>2139495</v>
      </c>
      <c r="B3463">
        <v>1</v>
      </c>
      <c r="C3463" t="s">
        <v>80</v>
      </c>
      <c r="D3463" t="s">
        <v>108</v>
      </c>
      <c r="E3463" t="s">
        <v>196</v>
      </c>
      <c r="F3463" t="s">
        <v>10171</v>
      </c>
      <c r="G3463" t="s">
        <v>3849</v>
      </c>
      <c r="H3463" t="s">
        <v>143</v>
      </c>
      <c r="I3463" t="s">
        <v>135</v>
      </c>
      <c r="J3463" t="s">
        <v>136</v>
      </c>
      <c r="K3463" t="s">
        <v>137</v>
      </c>
      <c r="L3463" t="s">
        <v>10172</v>
      </c>
      <c r="M3463" t="s">
        <v>10173</v>
      </c>
      <c r="N3463">
        <v>7.7305555549999996</v>
      </c>
      <c r="O3463">
        <v>0</v>
      </c>
      <c r="P3463">
        <v>519</v>
      </c>
      <c r="Q3463">
        <v>0</v>
      </c>
      <c r="R3463">
        <v>71</v>
      </c>
      <c r="S3463">
        <v>1</v>
      </c>
      <c r="T3463">
        <v>60</v>
      </c>
      <c r="U3463">
        <v>0</v>
      </c>
      <c r="V3463">
        <v>0</v>
      </c>
      <c r="W3463">
        <v>0</v>
      </c>
      <c r="X3463">
        <v>549.37843428408144</v>
      </c>
      <c r="Y3463">
        <v>0</v>
      </c>
      <c r="Z3463">
        <v>70.115616431301802</v>
      </c>
      <c r="AA3463">
        <v>48.583842456426424</v>
      </c>
      <c r="AB3463">
        <v>204.94616767477007</v>
      </c>
      <c r="AC3463">
        <v>0</v>
      </c>
      <c r="AD3463">
        <v>0</v>
      </c>
      <c r="AE3463">
        <v>873.02406084657969</v>
      </c>
    </row>
    <row r="3464" spans="1:31" x14ac:dyDescent="0.25">
      <c r="A3464">
        <v>2139681</v>
      </c>
      <c r="B3464">
        <v>1</v>
      </c>
      <c r="C3464" t="s">
        <v>80</v>
      </c>
      <c r="D3464" t="s">
        <v>102</v>
      </c>
      <c r="E3464" t="s">
        <v>174</v>
      </c>
      <c r="F3464" t="s">
        <v>10174</v>
      </c>
      <c r="G3464" t="s">
        <v>187</v>
      </c>
      <c r="H3464" t="s">
        <v>134</v>
      </c>
      <c r="I3464" t="s">
        <v>135</v>
      </c>
      <c r="J3464" t="s">
        <v>136</v>
      </c>
      <c r="K3464" t="s">
        <v>137</v>
      </c>
      <c r="L3464" t="s">
        <v>10175</v>
      </c>
      <c r="M3464" t="s">
        <v>10176</v>
      </c>
      <c r="N3464">
        <v>0.66194444399999997</v>
      </c>
      <c r="O3464">
        <v>0</v>
      </c>
      <c r="P3464">
        <v>26</v>
      </c>
      <c r="Q3464">
        <v>0</v>
      </c>
      <c r="R3464">
        <v>9</v>
      </c>
      <c r="S3464">
        <v>0</v>
      </c>
      <c r="T3464">
        <v>1</v>
      </c>
      <c r="U3464">
        <v>0</v>
      </c>
      <c r="V3464">
        <v>0</v>
      </c>
      <c r="W3464">
        <v>0</v>
      </c>
      <c r="X3464">
        <v>3.3655181070856255</v>
      </c>
      <c r="Y3464">
        <v>0</v>
      </c>
      <c r="Z3464">
        <v>0.94793617604879987</v>
      </c>
      <c r="AA3464">
        <v>0</v>
      </c>
      <c r="AB3464">
        <v>0</v>
      </c>
      <c r="AC3464">
        <v>0</v>
      </c>
      <c r="AD3464">
        <v>0</v>
      </c>
      <c r="AE3464">
        <v>4.3134542831344254</v>
      </c>
    </row>
    <row r="3465" spans="1:31" x14ac:dyDescent="0.25">
      <c r="A3465">
        <v>2139515</v>
      </c>
      <c r="B3465">
        <v>1</v>
      </c>
      <c r="C3465" t="s">
        <v>80</v>
      </c>
      <c r="D3465" t="s">
        <v>93</v>
      </c>
      <c r="E3465" t="s">
        <v>174</v>
      </c>
      <c r="F3465" t="s">
        <v>10177</v>
      </c>
      <c r="G3465" t="s">
        <v>187</v>
      </c>
      <c r="H3465" t="s">
        <v>134</v>
      </c>
      <c r="I3465" t="s">
        <v>135</v>
      </c>
      <c r="J3465" t="s">
        <v>136</v>
      </c>
      <c r="K3465" t="s">
        <v>137</v>
      </c>
      <c r="L3465" t="s">
        <v>10178</v>
      </c>
      <c r="M3465" t="s">
        <v>10179</v>
      </c>
      <c r="N3465">
        <v>8.2027777769999997</v>
      </c>
      <c r="O3465">
        <v>0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2.7435466407836664</v>
      </c>
      <c r="AA3465">
        <v>0</v>
      </c>
      <c r="AB3465">
        <v>0</v>
      </c>
      <c r="AC3465">
        <v>0</v>
      </c>
      <c r="AD3465">
        <v>0</v>
      </c>
      <c r="AE3465">
        <v>2.7435466407836664</v>
      </c>
    </row>
    <row r="3466" spans="1:31" x14ac:dyDescent="0.25">
      <c r="A3466">
        <v>2139664</v>
      </c>
      <c r="B3466">
        <v>1</v>
      </c>
      <c r="C3466" t="s">
        <v>81</v>
      </c>
      <c r="D3466" t="s">
        <v>119</v>
      </c>
      <c r="E3466" t="s">
        <v>196</v>
      </c>
      <c r="F3466" t="s">
        <v>10180</v>
      </c>
      <c r="G3466" t="s">
        <v>142</v>
      </c>
      <c r="H3466" t="s">
        <v>143</v>
      </c>
      <c r="I3466" t="s">
        <v>135</v>
      </c>
      <c r="J3466" t="s">
        <v>136</v>
      </c>
      <c r="K3466" t="s">
        <v>137</v>
      </c>
      <c r="L3466" t="s">
        <v>10181</v>
      </c>
      <c r="M3466" t="s">
        <v>10182</v>
      </c>
      <c r="N3466">
        <v>1.6311111110000001</v>
      </c>
      <c r="O3466">
        <v>0</v>
      </c>
      <c r="P3466">
        <v>1498</v>
      </c>
      <c r="Q3466">
        <v>92</v>
      </c>
      <c r="R3466">
        <v>335</v>
      </c>
      <c r="S3466">
        <v>2</v>
      </c>
      <c r="T3466">
        <v>66</v>
      </c>
      <c r="U3466">
        <v>0</v>
      </c>
      <c r="V3466">
        <v>0</v>
      </c>
      <c r="W3466">
        <v>0</v>
      </c>
      <c r="X3466">
        <v>324.1345092067769</v>
      </c>
      <c r="Y3466">
        <v>71.46787314902015</v>
      </c>
      <c r="Z3466">
        <v>150.67838536773772</v>
      </c>
      <c r="AA3466">
        <v>10.737345441980224</v>
      </c>
      <c r="AB3466">
        <v>41.981736274259852</v>
      </c>
      <c r="AC3466">
        <v>0</v>
      </c>
      <c r="AD3466">
        <v>0</v>
      </c>
      <c r="AE3466">
        <v>598.99984943977483</v>
      </c>
    </row>
    <row r="3467" spans="1:31" x14ac:dyDescent="0.25">
      <c r="A3467">
        <v>2139807</v>
      </c>
      <c r="B3467">
        <v>1</v>
      </c>
      <c r="C3467" t="s">
        <v>81</v>
      </c>
      <c r="D3467" t="s">
        <v>112</v>
      </c>
      <c r="E3467" t="s">
        <v>174</v>
      </c>
      <c r="F3467" t="s">
        <v>10183</v>
      </c>
      <c r="G3467" t="s">
        <v>215</v>
      </c>
      <c r="H3467" t="s">
        <v>134</v>
      </c>
      <c r="I3467" t="s">
        <v>135</v>
      </c>
      <c r="J3467" t="s">
        <v>136</v>
      </c>
      <c r="K3467" t="s">
        <v>137</v>
      </c>
      <c r="L3467" t="s">
        <v>10184</v>
      </c>
      <c r="M3467" t="s">
        <v>10185</v>
      </c>
      <c r="N3467">
        <v>0.61</v>
      </c>
      <c r="O3467">
        <v>0</v>
      </c>
      <c r="P3467">
        <v>1</v>
      </c>
      <c r="Q3467">
        <v>0</v>
      </c>
      <c r="R3467">
        <v>1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4.46247701712E-2</v>
      </c>
      <c r="Y3467">
        <v>0</v>
      </c>
      <c r="Z3467">
        <v>0.1355053046643</v>
      </c>
      <c r="AA3467">
        <v>0</v>
      </c>
      <c r="AB3467">
        <v>0</v>
      </c>
      <c r="AC3467">
        <v>0</v>
      </c>
      <c r="AD3467">
        <v>0</v>
      </c>
      <c r="AE3467">
        <v>0.1801300748355</v>
      </c>
    </row>
    <row r="3468" spans="1:31" x14ac:dyDescent="0.25">
      <c r="A3468">
        <v>2139701</v>
      </c>
      <c r="B3468">
        <v>1</v>
      </c>
      <c r="C3468" t="s">
        <v>80</v>
      </c>
      <c r="D3468" t="s">
        <v>100</v>
      </c>
      <c r="E3468" t="s">
        <v>174</v>
      </c>
      <c r="F3468" t="s">
        <v>10186</v>
      </c>
      <c r="G3468" t="s">
        <v>187</v>
      </c>
      <c r="H3468" t="s">
        <v>134</v>
      </c>
      <c r="I3468" t="s">
        <v>135</v>
      </c>
      <c r="J3468" t="s">
        <v>136</v>
      </c>
      <c r="K3468" t="s">
        <v>137</v>
      </c>
      <c r="L3468" t="s">
        <v>10187</v>
      </c>
      <c r="M3468" t="s">
        <v>10188</v>
      </c>
      <c r="N3468">
        <v>1.172222222</v>
      </c>
      <c r="O3468">
        <v>0</v>
      </c>
      <c r="P3468">
        <v>37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16.84451183898317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16.84451183898317</v>
      </c>
    </row>
    <row r="3469" spans="1:31" x14ac:dyDescent="0.25">
      <c r="A3469">
        <v>2139309</v>
      </c>
      <c r="B3469">
        <v>1</v>
      </c>
      <c r="C3469" t="s">
        <v>80</v>
      </c>
      <c r="D3469" t="s">
        <v>99</v>
      </c>
      <c r="E3469" t="s">
        <v>161</v>
      </c>
      <c r="F3469" t="s">
        <v>10189</v>
      </c>
      <c r="G3469" t="s">
        <v>215</v>
      </c>
      <c r="H3469" t="s">
        <v>134</v>
      </c>
      <c r="I3469" t="s">
        <v>135</v>
      </c>
      <c r="J3469" t="s">
        <v>136</v>
      </c>
      <c r="K3469" t="s">
        <v>137</v>
      </c>
      <c r="L3469" t="s">
        <v>10190</v>
      </c>
      <c r="M3469" t="s">
        <v>10191</v>
      </c>
      <c r="N3469">
        <v>2.2677777770000001</v>
      </c>
      <c r="O3469">
        <v>0</v>
      </c>
      <c r="P3469">
        <v>76</v>
      </c>
      <c r="Q3469">
        <v>0</v>
      </c>
      <c r="R3469">
        <v>13</v>
      </c>
      <c r="S3469">
        <v>0</v>
      </c>
      <c r="T3469">
        <v>9</v>
      </c>
      <c r="U3469">
        <v>0</v>
      </c>
      <c r="V3469">
        <v>0</v>
      </c>
      <c r="W3469">
        <v>0</v>
      </c>
      <c r="X3469">
        <v>25.371579276313295</v>
      </c>
      <c r="Y3469">
        <v>0</v>
      </c>
      <c r="Z3469">
        <v>8.4985748165301178</v>
      </c>
      <c r="AA3469">
        <v>0</v>
      </c>
      <c r="AB3469">
        <v>6.734262704661222</v>
      </c>
      <c r="AC3469">
        <v>0</v>
      </c>
      <c r="AD3469">
        <v>0</v>
      </c>
      <c r="AE3469">
        <v>40.604416797504634</v>
      </c>
    </row>
    <row r="3470" spans="1:31" x14ac:dyDescent="0.25">
      <c r="A3470">
        <v>2139644</v>
      </c>
      <c r="B3470">
        <v>1</v>
      </c>
      <c r="C3470" t="s">
        <v>81</v>
      </c>
      <c r="D3470" t="s">
        <v>115</v>
      </c>
      <c r="E3470" t="s">
        <v>174</v>
      </c>
      <c r="F3470" t="s">
        <v>10192</v>
      </c>
      <c r="G3470" t="s">
        <v>187</v>
      </c>
      <c r="H3470" t="s">
        <v>134</v>
      </c>
      <c r="I3470" t="s">
        <v>135</v>
      </c>
      <c r="J3470" t="s">
        <v>136</v>
      </c>
      <c r="K3470" t="s">
        <v>137</v>
      </c>
      <c r="L3470" t="s">
        <v>10193</v>
      </c>
      <c r="M3470" t="s">
        <v>10194</v>
      </c>
      <c r="N3470">
        <v>1.1044444440000001</v>
      </c>
      <c r="O3470">
        <v>0</v>
      </c>
      <c r="P3470">
        <v>52</v>
      </c>
      <c r="Q3470">
        <v>0</v>
      </c>
      <c r="R3470">
        <v>0</v>
      </c>
      <c r="S3470">
        <v>0</v>
      </c>
      <c r="T3470">
        <v>4</v>
      </c>
      <c r="U3470">
        <v>0</v>
      </c>
      <c r="V3470">
        <v>0</v>
      </c>
      <c r="W3470">
        <v>0</v>
      </c>
      <c r="X3470">
        <v>4.9117835042044984</v>
      </c>
      <c r="Y3470">
        <v>0</v>
      </c>
      <c r="Z3470">
        <v>0</v>
      </c>
      <c r="AA3470">
        <v>0</v>
      </c>
      <c r="AB3470">
        <v>6.4114841640471996</v>
      </c>
      <c r="AC3470">
        <v>0</v>
      </c>
      <c r="AD3470">
        <v>0</v>
      </c>
      <c r="AE3470">
        <v>11.323267668251699</v>
      </c>
    </row>
    <row r="3471" spans="1:31" x14ac:dyDescent="0.25">
      <c r="A3471">
        <v>2139893</v>
      </c>
      <c r="B3471">
        <v>1</v>
      </c>
      <c r="C3471" t="s">
        <v>80</v>
      </c>
      <c r="D3471" t="s">
        <v>99</v>
      </c>
      <c r="E3471" t="s">
        <v>146</v>
      </c>
      <c r="F3471" t="s">
        <v>3058</v>
      </c>
      <c r="G3471" t="s">
        <v>2990</v>
      </c>
      <c r="H3471" t="s">
        <v>143</v>
      </c>
      <c r="I3471" t="s">
        <v>135</v>
      </c>
      <c r="J3471" t="s">
        <v>136</v>
      </c>
      <c r="K3471" t="s">
        <v>137</v>
      </c>
      <c r="L3471" t="s">
        <v>10195</v>
      </c>
      <c r="M3471" t="s">
        <v>10196</v>
      </c>
      <c r="N3471">
        <v>3.1088888880000001</v>
      </c>
      <c r="O3471">
        <v>0</v>
      </c>
      <c r="P3471">
        <v>56</v>
      </c>
      <c r="Q3471">
        <v>0</v>
      </c>
      <c r="R3471">
        <v>0</v>
      </c>
      <c r="S3471">
        <v>0</v>
      </c>
      <c r="T3471">
        <v>3</v>
      </c>
      <c r="U3471">
        <v>0</v>
      </c>
      <c r="V3471">
        <v>1</v>
      </c>
      <c r="W3471">
        <v>0</v>
      </c>
      <c r="X3471">
        <v>49.707136149100457</v>
      </c>
      <c r="Y3471">
        <v>0</v>
      </c>
      <c r="Z3471">
        <v>0</v>
      </c>
      <c r="AA3471">
        <v>0</v>
      </c>
      <c r="AB3471">
        <v>4.4540592841022661</v>
      </c>
      <c r="AC3471">
        <v>0</v>
      </c>
      <c r="AD3471">
        <v>5.0635534433137508</v>
      </c>
      <c r="AE3471">
        <v>59.224748876516472</v>
      </c>
    </row>
    <row r="3472" spans="1:31" x14ac:dyDescent="0.25">
      <c r="A3472">
        <v>2139452</v>
      </c>
      <c r="B3472">
        <v>1</v>
      </c>
      <c r="C3472" t="s">
        <v>80</v>
      </c>
      <c r="D3472" t="s">
        <v>103</v>
      </c>
      <c r="E3472" t="s">
        <v>196</v>
      </c>
      <c r="F3472" t="s">
        <v>7271</v>
      </c>
      <c r="G3472" t="s">
        <v>142</v>
      </c>
      <c r="H3472" t="s">
        <v>143</v>
      </c>
      <c r="I3472" t="s">
        <v>135</v>
      </c>
      <c r="J3472" t="s">
        <v>136</v>
      </c>
      <c r="K3472" t="s">
        <v>137</v>
      </c>
      <c r="L3472" t="s">
        <v>10197</v>
      </c>
      <c r="M3472" t="s">
        <v>10198</v>
      </c>
      <c r="N3472">
        <v>1.679444444</v>
      </c>
      <c r="O3472">
        <v>20</v>
      </c>
      <c r="P3472">
        <v>1494</v>
      </c>
      <c r="Q3472">
        <v>19</v>
      </c>
      <c r="R3472">
        <v>90</v>
      </c>
      <c r="S3472">
        <v>12</v>
      </c>
      <c r="T3472">
        <v>168</v>
      </c>
      <c r="U3472">
        <v>0</v>
      </c>
      <c r="V3472">
        <v>0</v>
      </c>
      <c r="W3472">
        <v>17.852876624366115</v>
      </c>
      <c r="X3472">
        <v>567.80668786847264</v>
      </c>
      <c r="Y3472">
        <v>31.779156024211716</v>
      </c>
      <c r="Z3472">
        <v>28.781743483691319</v>
      </c>
      <c r="AA3472">
        <v>167.68093997712509</v>
      </c>
      <c r="AB3472">
        <v>189.9767876655666</v>
      </c>
      <c r="AC3472">
        <v>0</v>
      </c>
      <c r="AD3472">
        <v>0</v>
      </c>
      <c r="AE3472">
        <v>1003.8781916434335</v>
      </c>
    </row>
    <row r="3473" spans="1:31" x14ac:dyDescent="0.25">
      <c r="A3473">
        <v>2139435</v>
      </c>
      <c r="B3473">
        <v>1</v>
      </c>
      <c r="C3473" t="s">
        <v>81</v>
      </c>
      <c r="D3473" t="s">
        <v>122</v>
      </c>
      <c r="E3473" t="s">
        <v>140</v>
      </c>
      <c r="F3473" t="s">
        <v>10199</v>
      </c>
      <c r="G3473" t="s">
        <v>142</v>
      </c>
      <c r="H3473" t="s">
        <v>143</v>
      </c>
      <c r="I3473" t="s">
        <v>135</v>
      </c>
      <c r="J3473" t="s">
        <v>136</v>
      </c>
      <c r="K3473" t="s">
        <v>137</v>
      </c>
      <c r="L3473" t="s">
        <v>10200</v>
      </c>
      <c r="M3473" t="s">
        <v>10201</v>
      </c>
      <c r="N3473">
        <v>0.35277777700000001</v>
      </c>
      <c r="O3473">
        <v>12</v>
      </c>
      <c r="P3473">
        <v>819</v>
      </c>
      <c r="Q3473">
        <v>1</v>
      </c>
      <c r="R3473">
        <v>19</v>
      </c>
      <c r="S3473">
        <v>2</v>
      </c>
      <c r="T3473">
        <v>52</v>
      </c>
      <c r="U3473">
        <v>1</v>
      </c>
      <c r="V3473">
        <v>0</v>
      </c>
      <c r="W3473">
        <v>1.0202224533383331</v>
      </c>
      <c r="X3473">
        <v>34.860854426710929</v>
      </c>
      <c r="Y3473">
        <v>1.30501315752E-2</v>
      </c>
      <c r="Z3473">
        <v>0.38908885391253339</v>
      </c>
      <c r="AA3473">
        <v>31.451765653471799</v>
      </c>
      <c r="AB3473">
        <v>4.716476388798517</v>
      </c>
      <c r="AC3473">
        <v>19.830072292154131</v>
      </c>
      <c r="AD3473">
        <v>0</v>
      </c>
      <c r="AE3473">
        <v>92.281530199961438</v>
      </c>
    </row>
    <row r="3474" spans="1:31" x14ac:dyDescent="0.25">
      <c r="A3474">
        <v>2139767</v>
      </c>
      <c r="B3474">
        <v>1</v>
      </c>
      <c r="C3474" t="s">
        <v>80</v>
      </c>
      <c r="D3474" t="s">
        <v>93</v>
      </c>
      <c r="E3474" t="s">
        <v>161</v>
      </c>
      <c r="F3474" t="s">
        <v>9971</v>
      </c>
      <c r="G3474" t="s">
        <v>215</v>
      </c>
      <c r="H3474" t="s">
        <v>134</v>
      </c>
      <c r="I3474" t="s">
        <v>135</v>
      </c>
      <c r="J3474" t="s">
        <v>136</v>
      </c>
      <c r="K3474" t="s">
        <v>137</v>
      </c>
      <c r="L3474" t="s">
        <v>10202</v>
      </c>
      <c r="M3474" t="s">
        <v>10203</v>
      </c>
      <c r="N3474">
        <v>2.7794444440000001</v>
      </c>
      <c r="O3474">
        <v>0</v>
      </c>
      <c r="P3474">
        <v>37</v>
      </c>
      <c r="Q3474">
        <v>0</v>
      </c>
      <c r="R3474">
        <v>5</v>
      </c>
      <c r="S3474">
        <v>0</v>
      </c>
      <c r="T3474">
        <v>7</v>
      </c>
      <c r="U3474">
        <v>0</v>
      </c>
      <c r="V3474">
        <v>0</v>
      </c>
      <c r="W3474">
        <v>0</v>
      </c>
      <c r="X3474">
        <v>48.235592517565294</v>
      </c>
      <c r="Y3474">
        <v>0</v>
      </c>
      <c r="Z3474">
        <v>10.080768157382835</v>
      </c>
      <c r="AA3474">
        <v>0</v>
      </c>
      <c r="AB3474">
        <v>17.444846758041329</v>
      </c>
      <c r="AC3474">
        <v>0</v>
      </c>
      <c r="AD3474">
        <v>0</v>
      </c>
      <c r="AE3474">
        <v>75.761207432989465</v>
      </c>
    </row>
    <row r="3475" spans="1:31" x14ac:dyDescent="0.25">
      <c r="A3475">
        <v>2139412</v>
      </c>
      <c r="B3475">
        <v>1</v>
      </c>
      <c r="C3475" t="s">
        <v>81</v>
      </c>
      <c r="D3475" t="s">
        <v>116</v>
      </c>
      <c r="E3475" t="s">
        <v>146</v>
      </c>
      <c r="F3475" t="s">
        <v>10204</v>
      </c>
      <c r="G3475" t="s">
        <v>167</v>
      </c>
      <c r="H3475" t="s">
        <v>143</v>
      </c>
      <c r="I3475" t="s">
        <v>135</v>
      </c>
      <c r="J3475" t="s">
        <v>136</v>
      </c>
      <c r="K3475" t="s">
        <v>137</v>
      </c>
      <c r="L3475" t="s">
        <v>10205</v>
      </c>
      <c r="M3475" t="s">
        <v>10206</v>
      </c>
      <c r="N3475">
        <v>2.0061111110000001</v>
      </c>
      <c r="O3475">
        <v>0</v>
      </c>
      <c r="P3475">
        <v>104</v>
      </c>
      <c r="Q3475">
        <v>0</v>
      </c>
      <c r="R3475">
        <v>0</v>
      </c>
      <c r="S3475">
        <v>0</v>
      </c>
      <c r="T3475">
        <v>15</v>
      </c>
      <c r="U3475">
        <v>0</v>
      </c>
      <c r="V3475">
        <v>0</v>
      </c>
      <c r="W3475">
        <v>0</v>
      </c>
      <c r="X3475">
        <v>30.88756920298329</v>
      </c>
      <c r="Y3475">
        <v>0</v>
      </c>
      <c r="Z3475">
        <v>0</v>
      </c>
      <c r="AA3475">
        <v>0</v>
      </c>
      <c r="AB3475">
        <v>4.0275627140125003</v>
      </c>
      <c r="AC3475">
        <v>0</v>
      </c>
      <c r="AD3475">
        <v>0</v>
      </c>
      <c r="AE3475">
        <v>34.91513191699579</v>
      </c>
    </row>
    <row r="3476" spans="1:31" x14ac:dyDescent="0.25">
      <c r="A3476">
        <v>2139458</v>
      </c>
      <c r="B3476">
        <v>1</v>
      </c>
      <c r="C3476" t="s">
        <v>80</v>
      </c>
      <c r="D3476" t="s">
        <v>97</v>
      </c>
      <c r="E3476" t="s">
        <v>161</v>
      </c>
      <c r="F3476" t="s">
        <v>10207</v>
      </c>
      <c r="G3476" t="s">
        <v>215</v>
      </c>
      <c r="H3476" t="s">
        <v>134</v>
      </c>
      <c r="I3476" t="s">
        <v>135</v>
      </c>
      <c r="J3476" t="s">
        <v>136</v>
      </c>
      <c r="K3476" t="s">
        <v>137</v>
      </c>
      <c r="L3476" t="s">
        <v>10208</v>
      </c>
      <c r="M3476" t="s">
        <v>10209</v>
      </c>
      <c r="N3476">
        <v>0.78527777700000001</v>
      </c>
      <c r="O3476">
        <v>0</v>
      </c>
      <c r="P3476">
        <v>22</v>
      </c>
      <c r="Q3476">
        <v>0</v>
      </c>
      <c r="R3476">
        <v>21</v>
      </c>
      <c r="S3476">
        <v>0</v>
      </c>
      <c r="T3476">
        <v>5</v>
      </c>
      <c r="U3476">
        <v>0</v>
      </c>
      <c r="V3476">
        <v>0</v>
      </c>
      <c r="W3476">
        <v>0</v>
      </c>
      <c r="X3476">
        <v>13.523763288648752</v>
      </c>
      <c r="Y3476">
        <v>0</v>
      </c>
      <c r="Z3476">
        <v>11.099021550694193</v>
      </c>
      <c r="AA3476">
        <v>0</v>
      </c>
      <c r="AB3476">
        <v>2.297520772750886</v>
      </c>
      <c r="AC3476">
        <v>0</v>
      </c>
      <c r="AD3476">
        <v>0</v>
      </c>
      <c r="AE3476">
        <v>26.920305612093831</v>
      </c>
    </row>
    <row r="3477" spans="1:31" x14ac:dyDescent="0.25">
      <c r="A3477">
        <v>2139790</v>
      </c>
      <c r="B3477">
        <v>1</v>
      </c>
      <c r="C3477" t="s">
        <v>80</v>
      </c>
      <c r="D3477" t="s">
        <v>87</v>
      </c>
      <c r="E3477" t="s">
        <v>146</v>
      </c>
      <c r="F3477" t="s">
        <v>10210</v>
      </c>
      <c r="G3477" t="s">
        <v>300</v>
      </c>
      <c r="H3477" t="s">
        <v>143</v>
      </c>
      <c r="I3477" t="s">
        <v>135</v>
      </c>
      <c r="J3477" t="s">
        <v>3</v>
      </c>
      <c r="K3477" t="s">
        <v>137</v>
      </c>
      <c r="L3477" t="s">
        <v>10211</v>
      </c>
      <c r="M3477" t="s">
        <v>10212</v>
      </c>
      <c r="N3477">
        <v>2.2372222220000002</v>
      </c>
      <c r="O3477">
        <v>0</v>
      </c>
      <c r="P3477">
        <v>170</v>
      </c>
      <c r="Q3477">
        <v>0</v>
      </c>
      <c r="R3477">
        <v>0</v>
      </c>
      <c r="S3477">
        <v>0</v>
      </c>
      <c r="T3477">
        <v>7</v>
      </c>
      <c r="U3477">
        <v>0</v>
      </c>
      <c r="V3477">
        <v>0</v>
      </c>
      <c r="W3477">
        <v>0</v>
      </c>
      <c r="X3477">
        <v>137.81451014719278</v>
      </c>
      <c r="Y3477">
        <v>0</v>
      </c>
      <c r="Z3477">
        <v>0</v>
      </c>
      <c r="AA3477">
        <v>0</v>
      </c>
      <c r="AB3477">
        <v>7.535829344915534</v>
      </c>
      <c r="AC3477">
        <v>0</v>
      </c>
      <c r="AD3477">
        <v>0</v>
      </c>
      <c r="AE3477">
        <v>145.3503394921083</v>
      </c>
    </row>
    <row r="3478" spans="1:31" x14ac:dyDescent="0.25">
      <c r="A3478">
        <v>2139266</v>
      </c>
      <c r="B3478">
        <v>1</v>
      </c>
      <c r="C3478" t="s">
        <v>80</v>
      </c>
      <c r="D3478" t="s">
        <v>108</v>
      </c>
      <c r="E3478" t="s">
        <v>174</v>
      </c>
      <c r="F3478" t="s">
        <v>10213</v>
      </c>
      <c r="G3478" t="s">
        <v>187</v>
      </c>
      <c r="H3478" t="s">
        <v>134</v>
      </c>
      <c r="I3478" t="s">
        <v>135</v>
      </c>
      <c r="J3478" t="s">
        <v>136</v>
      </c>
      <c r="K3478" t="s">
        <v>137</v>
      </c>
      <c r="L3478" t="s">
        <v>10214</v>
      </c>
      <c r="M3478" t="s">
        <v>10215</v>
      </c>
      <c r="N3478">
        <v>1.2483333329999999</v>
      </c>
      <c r="O3478">
        <v>0</v>
      </c>
      <c r="P3478">
        <v>24</v>
      </c>
      <c r="Q3478">
        <v>0</v>
      </c>
      <c r="R3478">
        <v>1</v>
      </c>
      <c r="S3478">
        <v>0</v>
      </c>
      <c r="T3478">
        <v>4</v>
      </c>
      <c r="U3478">
        <v>0</v>
      </c>
      <c r="V3478">
        <v>0</v>
      </c>
      <c r="W3478">
        <v>0</v>
      </c>
      <c r="X3478">
        <v>8.1040510197005329</v>
      </c>
      <c r="Y3478">
        <v>0</v>
      </c>
      <c r="Z3478">
        <v>0.13319180182400001</v>
      </c>
      <c r="AA3478">
        <v>0</v>
      </c>
      <c r="AB3478">
        <v>1.8223948455041836</v>
      </c>
      <c r="AC3478">
        <v>0</v>
      </c>
      <c r="AD3478">
        <v>0</v>
      </c>
      <c r="AE3478">
        <v>10.059637667028715</v>
      </c>
    </row>
    <row r="3479" spans="1:31" x14ac:dyDescent="0.25">
      <c r="A3479">
        <v>2139930</v>
      </c>
      <c r="B3479">
        <v>1</v>
      </c>
      <c r="C3479" t="s">
        <v>80</v>
      </c>
      <c r="D3479" t="s">
        <v>108</v>
      </c>
      <c r="E3479" t="s">
        <v>161</v>
      </c>
      <c r="F3479" t="s">
        <v>10216</v>
      </c>
      <c r="G3479" t="s">
        <v>187</v>
      </c>
      <c r="H3479" t="s">
        <v>134</v>
      </c>
      <c r="I3479" t="s">
        <v>135</v>
      </c>
      <c r="J3479" t="s">
        <v>136</v>
      </c>
      <c r="K3479" t="s">
        <v>137</v>
      </c>
      <c r="L3479" t="s">
        <v>10217</v>
      </c>
      <c r="M3479" t="s">
        <v>10218</v>
      </c>
      <c r="N3479">
        <v>3.3505555550000001</v>
      </c>
      <c r="O3479">
        <v>0</v>
      </c>
      <c r="P3479">
        <v>30</v>
      </c>
      <c r="Q3479">
        <v>0</v>
      </c>
      <c r="R3479">
        <v>10</v>
      </c>
      <c r="S3479">
        <v>0</v>
      </c>
      <c r="T3479">
        <v>2</v>
      </c>
      <c r="U3479">
        <v>0</v>
      </c>
      <c r="V3479">
        <v>0</v>
      </c>
      <c r="W3479">
        <v>0</v>
      </c>
      <c r="X3479">
        <v>9.3429485426050647</v>
      </c>
      <c r="Y3479">
        <v>0</v>
      </c>
      <c r="Z3479">
        <v>1.1429868866797332</v>
      </c>
      <c r="AA3479">
        <v>0</v>
      </c>
      <c r="AB3479">
        <v>1.2769560192381917</v>
      </c>
      <c r="AC3479">
        <v>0</v>
      </c>
      <c r="AD3479">
        <v>0</v>
      </c>
      <c r="AE3479">
        <v>11.762891448522989</v>
      </c>
    </row>
    <row r="3480" spans="1:31" x14ac:dyDescent="0.25">
      <c r="A3480">
        <v>2139289</v>
      </c>
      <c r="B3480">
        <v>1</v>
      </c>
      <c r="C3480" t="s">
        <v>81</v>
      </c>
      <c r="D3480" t="s">
        <v>116</v>
      </c>
      <c r="E3480" t="s">
        <v>174</v>
      </c>
      <c r="F3480" t="s">
        <v>10219</v>
      </c>
      <c r="G3480" t="s">
        <v>187</v>
      </c>
      <c r="H3480" t="s">
        <v>134</v>
      </c>
      <c r="I3480" t="s">
        <v>135</v>
      </c>
      <c r="J3480" t="s">
        <v>136</v>
      </c>
      <c r="K3480" t="s">
        <v>137</v>
      </c>
      <c r="L3480" t="s">
        <v>10220</v>
      </c>
      <c r="M3480" t="s">
        <v>10221</v>
      </c>
      <c r="N3480">
        <v>5.0388888879999998</v>
      </c>
      <c r="O3480">
        <v>0</v>
      </c>
      <c r="P3480">
        <v>30</v>
      </c>
      <c r="Q3480">
        <v>0</v>
      </c>
      <c r="R3480">
        <v>2</v>
      </c>
      <c r="S3480">
        <v>0</v>
      </c>
      <c r="T3480">
        <v>2</v>
      </c>
      <c r="U3480">
        <v>0</v>
      </c>
      <c r="V3480">
        <v>0</v>
      </c>
      <c r="W3480">
        <v>0</v>
      </c>
      <c r="X3480">
        <v>24.239215606006038</v>
      </c>
      <c r="Y3480">
        <v>0</v>
      </c>
      <c r="Z3480">
        <v>0.75907696330440011</v>
      </c>
      <c r="AA3480">
        <v>0</v>
      </c>
      <c r="AB3480">
        <v>10.106246026648</v>
      </c>
      <c r="AC3480">
        <v>0</v>
      </c>
      <c r="AD3480">
        <v>0</v>
      </c>
      <c r="AE3480">
        <v>35.104538595958438</v>
      </c>
    </row>
    <row r="3481" spans="1:31" x14ac:dyDescent="0.25">
      <c r="A3481">
        <v>2139389</v>
      </c>
      <c r="B3481">
        <v>1</v>
      </c>
      <c r="C3481" t="s">
        <v>80</v>
      </c>
      <c r="D3481" t="s">
        <v>110</v>
      </c>
      <c r="E3481" t="s">
        <v>174</v>
      </c>
      <c r="F3481" t="s">
        <v>3957</v>
      </c>
      <c r="G3481" t="s">
        <v>538</v>
      </c>
      <c r="H3481" t="s">
        <v>134</v>
      </c>
      <c r="I3481" t="s">
        <v>135</v>
      </c>
      <c r="J3481" t="s">
        <v>136</v>
      </c>
      <c r="K3481" t="s">
        <v>236</v>
      </c>
      <c r="L3481" t="s">
        <v>10222</v>
      </c>
      <c r="M3481" t="s">
        <v>10223</v>
      </c>
      <c r="N3481">
        <v>10.495762776999999</v>
      </c>
      <c r="O3481">
        <v>0</v>
      </c>
      <c r="P3481">
        <v>345</v>
      </c>
      <c r="Q3481">
        <v>0</v>
      </c>
      <c r="R3481">
        <v>0</v>
      </c>
      <c r="S3481">
        <v>0</v>
      </c>
      <c r="T3481">
        <v>25</v>
      </c>
      <c r="U3481">
        <v>0</v>
      </c>
      <c r="V3481">
        <v>0</v>
      </c>
      <c r="W3481">
        <v>0</v>
      </c>
      <c r="X3481">
        <v>808.43361217477457</v>
      </c>
      <c r="Y3481">
        <v>0</v>
      </c>
      <c r="Z3481">
        <v>0</v>
      </c>
      <c r="AA3481">
        <v>0</v>
      </c>
      <c r="AB3481">
        <v>308.70597145623651</v>
      </c>
      <c r="AC3481">
        <v>0</v>
      </c>
      <c r="AD3481">
        <v>0</v>
      </c>
      <c r="AE3481">
        <v>1117.1395836310112</v>
      </c>
    </row>
    <row r="3482" spans="1:31" x14ac:dyDescent="0.25">
      <c r="A3482">
        <v>2139243</v>
      </c>
      <c r="B3482">
        <v>1</v>
      </c>
      <c r="C3482" t="s">
        <v>80</v>
      </c>
      <c r="D3482" t="s">
        <v>84</v>
      </c>
      <c r="E3482" t="s">
        <v>131</v>
      </c>
      <c r="F3482" t="s">
        <v>10224</v>
      </c>
      <c r="G3482" t="s">
        <v>231</v>
      </c>
      <c r="H3482" t="s">
        <v>134</v>
      </c>
      <c r="I3482" t="s">
        <v>135</v>
      </c>
      <c r="J3482" t="s">
        <v>136</v>
      </c>
      <c r="K3482" t="s">
        <v>137</v>
      </c>
      <c r="L3482" t="s">
        <v>10225</v>
      </c>
      <c r="M3482" t="s">
        <v>10226</v>
      </c>
      <c r="N3482">
        <v>3.2880555550000001</v>
      </c>
      <c r="O3482">
        <v>0</v>
      </c>
      <c r="P3482">
        <v>6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3.0192104838590503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3.0192104838590503</v>
      </c>
    </row>
    <row r="3483" spans="1:31" x14ac:dyDescent="0.25">
      <c r="A3483">
        <v>2139535</v>
      </c>
      <c r="B3483">
        <v>1</v>
      </c>
      <c r="C3483" t="s">
        <v>80</v>
      </c>
      <c r="D3483" t="s">
        <v>82</v>
      </c>
      <c r="E3483" t="s">
        <v>131</v>
      </c>
      <c r="F3483" t="s">
        <v>10227</v>
      </c>
      <c r="G3483" t="s">
        <v>152</v>
      </c>
      <c r="H3483" t="s">
        <v>134</v>
      </c>
      <c r="I3483" t="s">
        <v>135</v>
      </c>
      <c r="J3483" t="s">
        <v>136</v>
      </c>
      <c r="K3483" t="s">
        <v>137</v>
      </c>
      <c r="L3483" t="s">
        <v>10228</v>
      </c>
      <c r="M3483" t="s">
        <v>10229</v>
      </c>
      <c r="N3483">
        <v>3.09</v>
      </c>
      <c r="O3483">
        <v>0</v>
      </c>
      <c r="P3483">
        <v>1</v>
      </c>
      <c r="Q3483">
        <v>0</v>
      </c>
      <c r="R3483">
        <v>0</v>
      </c>
      <c r="S3483">
        <v>0</v>
      </c>
      <c r="T3483">
        <v>1</v>
      </c>
      <c r="U3483">
        <v>0</v>
      </c>
      <c r="V3483">
        <v>0</v>
      </c>
      <c r="W3483">
        <v>0</v>
      </c>
      <c r="X3483">
        <v>2.7201196198600001E-2</v>
      </c>
      <c r="Y3483">
        <v>0</v>
      </c>
      <c r="Z3483">
        <v>0</v>
      </c>
      <c r="AA3483">
        <v>0</v>
      </c>
      <c r="AB3483">
        <v>1.8852223797113004</v>
      </c>
      <c r="AC3483">
        <v>0</v>
      </c>
      <c r="AD3483">
        <v>0</v>
      </c>
      <c r="AE3483">
        <v>1.9124235759099004</v>
      </c>
    </row>
    <row r="3484" spans="1:31" x14ac:dyDescent="0.25">
      <c r="A3484">
        <v>2139976</v>
      </c>
      <c r="B3484">
        <v>1</v>
      </c>
      <c r="C3484" t="s">
        <v>80</v>
      </c>
      <c r="D3484" t="s">
        <v>108</v>
      </c>
      <c r="E3484" t="s">
        <v>174</v>
      </c>
      <c r="F3484" t="s">
        <v>10152</v>
      </c>
      <c r="G3484" t="s">
        <v>187</v>
      </c>
      <c r="H3484" t="s">
        <v>134</v>
      </c>
      <c r="I3484" t="s">
        <v>135</v>
      </c>
      <c r="J3484" t="s">
        <v>136</v>
      </c>
      <c r="K3484" t="s">
        <v>137</v>
      </c>
      <c r="L3484" t="s">
        <v>10230</v>
      </c>
      <c r="M3484" t="s">
        <v>10231</v>
      </c>
      <c r="N3484">
        <v>1.0649999999999999</v>
      </c>
      <c r="O3484">
        <v>0</v>
      </c>
      <c r="P3484">
        <v>1</v>
      </c>
      <c r="Q3484">
        <v>0</v>
      </c>
      <c r="R3484">
        <v>1</v>
      </c>
      <c r="S3484">
        <v>0</v>
      </c>
      <c r="T3484">
        <v>1</v>
      </c>
      <c r="U3484">
        <v>0</v>
      </c>
      <c r="V3484">
        <v>0</v>
      </c>
      <c r="W3484">
        <v>0</v>
      </c>
      <c r="X3484">
        <v>0.13382817054745835</v>
      </c>
      <c r="Y3484">
        <v>0</v>
      </c>
      <c r="Z3484">
        <v>3.5296546640999999E-3</v>
      </c>
      <c r="AA3484">
        <v>0</v>
      </c>
      <c r="AB3484">
        <v>0.50530978055865838</v>
      </c>
      <c r="AC3484">
        <v>0</v>
      </c>
      <c r="AD3484">
        <v>0</v>
      </c>
      <c r="AE3484">
        <v>0.64266760577021675</v>
      </c>
    </row>
    <row r="3485" spans="1:31" x14ac:dyDescent="0.25">
      <c r="A3485">
        <v>2139727</v>
      </c>
      <c r="B3485">
        <v>1</v>
      </c>
      <c r="C3485" t="s">
        <v>80</v>
      </c>
      <c r="D3485" t="s">
        <v>106</v>
      </c>
      <c r="E3485" t="s">
        <v>174</v>
      </c>
      <c r="F3485" t="s">
        <v>10232</v>
      </c>
      <c r="G3485" t="s">
        <v>187</v>
      </c>
      <c r="H3485" t="s">
        <v>134</v>
      </c>
      <c r="I3485" t="s">
        <v>135</v>
      </c>
      <c r="J3485" t="s">
        <v>136</v>
      </c>
      <c r="K3485" t="s">
        <v>137</v>
      </c>
      <c r="L3485" t="s">
        <v>10233</v>
      </c>
      <c r="M3485" t="s">
        <v>10234</v>
      </c>
      <c r="N3485">
        <v>8.2736111109999992</v>
      </c>
      <c r="O3485">
        <v>0</v>
      </c>
      <c r="P3485">
        <v>2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0.98837745674038346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0.98837745674038346</v>
      </c>
    </row>
    <row r="3486" spans="1:31" x14ac:dyDescent="0.25">
      <c r="A3486">
        <v>2139581</v>
      </c>
      <c r="B3486">
        <v>1</v>
      </c>
      <c r="C3486" t="s">
        <v>80</v>
      </c>
      <c r="D3486" t="s">
        <v>94</v>
      </c>
      <c r="E3486" t="s">
        <v>140</v>
      </c>
      <c r="F3486" t="s">
        <v>4239</v>
      </c>
      <c r="G3486" t="s">
        <v>142</v>
      </c>
      <c r="H3486" t="s">
        <v>143</v>
      </c>
      <c r="I3486" t="s">
        <v>148</v>
      </c>
      <c r="J3486" t="s">
        <v>136</v>
      </c>
      <c r="K3486" t="s">
        <v>137</v>
      </c>
      <c r="L3486" t="s">
        <v>10235</v>
      </c>
      <c r="M3486" t="s">
        <v>10236</v>
      </c>
      <c r="N3486">
        <v>3.8055554999999998E-2</v>
      </c>
      <c r="O3486">
        <v>3</v>
      </c>
      <c r="P3486">
        <v>3195</v>
      </c>
      <c r="Q3486">
        <v>67</v>
      </c>
      <c r="R3486">
        <v>514</v>
      </c>
      <c r="S3486">
        <v>31</v>
      </c>
      <c r="T3486">
        <v>330</v>
      </c>
      <c r="U3486">
        <v>5</v>
      </c>
      <c r="V3486">
        <v>0</v>
      </c>
      <c r="W3486">
        <v>5.1470652262900006E-2</v>
      </c>
      <c r="X3486">
        <v>13.079277049582775</v>
      </c>
      <c r="Y3486">
        <v>2.0350866006354331</v>
      </c>
      <c r="Z3486">
        <v>3.3655895795097583</v>
      </c>
      <c r="AA3486">
        <v>6.6711789574920015</v>
      </c>
      <c r="AB3486">
        <v>5.1877567377652518</v>
      </c>
      <c r="AC3486">
        <v>15.114199619542836</v>
      </c>
      <c r="AD3486">
        <v>0</v>
      </c>
      <c r="AE3486">
        <v>45.50455919679095</v>
      </c>
    </row>
    <row r="3487" spans="1:31" x14ac:dyDescent="0.25">
      <c r="A3487">
        <v>2139913</v>
      </c>
      <c r="B3487">
        <v>1</v>
      </c>
      <c r="C3487" t="s">
        <v>80</v>
      </c>
      <c r="D3487" t="s">
        <v>108</v>
      </c>
      <c r="E3487" t="s">
        <v>146</v>
      </c>
      <c r="F3487" t="s">
        <v>10237</v>
      </c>
      <c r="G3487" t="s">
        <v>167</v>
      </c>
      <c r="H3487" t="s">
        <v>143</v>
      </c>
      <c r="I3487" t="s">
        <v>135</v>
      </c>
      <c r="J3487" t="s">
        <v>136</v>
      </c>
      <c r="K3487" t="s">
        <v>137</v>
      </c>
      <c r="L3487" t="s">
        <v>10238</v>
      </c>
      <c r="M3487" t="s">
        <v>10239</v>
      </c>
      <c r="N3487">
        <v>1.6697222220000001</v>
      </c>
      <c r="O3487">
        <v>0</v>
      </c>
      <c r="P3487">
        <v>73</v>
      </c>
      <c r="Q3487">
        <v>0</v>
      </c>
      <c r="R3487">
        <v>5</v>
      </c>
      <c r="S3487">
        <v>0</v>
      </c>
      <c r="T3487">
        <v>2</v>
      </c>
      <c r="U3487">
        <v>0</v>
      </c>
      <c r="V3487">
        <v>0</v>
      </c>
      <c r="W3487">
        <v>0</v>
      </c>
      <c r="X3487">
        <v>16.70437346802807</v>
      </c>
      <c r="Y3487">
        <v>0</v>
      </c>
      <c r="Z3487">
        <v>0.83462623926481672</v>
      </c>
      <c r="AA3487">
        <v>0</v>
      </c>
      <c r="AB3487">
        <v>0.57202054154716664</v>
      </c>
      <c r="AC3487">
        <v>0</v>
      </c>
      <c r="AD3487">
        <v>0</v>
      </c>
      <c r="AE3487">
        <v>18.111020248840056</v>
      </c>
    </row>
    <row r="3488" spans="1:31" x14ac:dyDescent="0.25">
      <c r="A3488">
        <v>2139621</v>
      </c>
      <c r="B3488">
        <v>1</v>
      </c>
      <c r="C3488" t="s">
        <v>80</v>
      </c>
      <c r="D3488" t="s">
        <v>106</v>
      </c>
      <c r="E3488" t="s">
        <v>146</v>
      </c>
      <c r="F3488" t="s">
        <v>10240</v>
      </c>
      <c r="G3488" t="s">
        <v>226</v>
      </c>
      <c r="H3488" t="s">
        <v>143</v>
      </c>
      <c r="I3488" t="s">
        <v>135</v>
      </c>
      <c r="J3488" t="s">
        <v>136</v>
      </c>
      <c r="K3488" t="s">
        <v>137</v>
      </c>
      <c r="L3488" t="s">
        <v>10241</v>
      </c>
      <c r="M3488" t="s">
        <v>10242</v>
      </c>
      <c r="N3488">
        <v>3.0330555549999998</v>
      </c>
      <c r="O3488">
        <v>0</v>
      </c>
      <c r="P3488">
        <v>0</v>
      </c>
      <c r="Q3488">
        <v>0</v>
      </c>
      <c r="R3488">
        <v>11</v>
      </c>
      <c r="S3488">
        <v>0</v>
      </c>
      <c r="T3488">
        <v>3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30.422998506479999</v>
      </c>
      <c r="AA3488">
        <v>0</v>
      </c>
      <c r="AB3488">
        <v>0.55829035166576668</v>
      </c>
      <c r="AC3488">
        <v>0</v>
      </c>
      <c r="AD3488">
        <v>0</v>
      </c>
      <c r="AE3488">
        <v>30.981288858145767</v>
      </c>
    </row>
    <row r="3489" spans="1:31" x14ac:dyDescent="0.25">
      <c r="A3489">
        <v>2139475</v>
      </c>
      <c r="B3489">
        <v>1</v>
      </c>
      <c r="C3489" t="s">
        <v>80</v>
      </c>
      <c r="D3489" t="s">
        <v>95</v>
      </c>
      <c r="E3489" t="s">
        <v>146</v>
      </c>
      <c r="F3489" t="s">
        <v>10243</v>
      </c>
      <c r="G3489" t="s">
        <v>2990</v>
      </c>
      <c r="H3489" t="s">
        <v>143</v>
      </c>
      <c r="I3489" t="s">
        <v>135</v>
      </c>
      <c r="J3489" t="s">
        <v>136</v>
      </c>
      <c r="K3489" t="s">
        <v>137</v>
      </c>
      <c r="L3489" t="s">
        <v>10244</v>
      </c>
      <c r="M3489" t="s">
        <v>10245</v>
      </c>
      <c r="N3489">
        <v>1.5280555549999999</v>
      </c>
      <c r="O3489">
        <v>0</v>
      </c>
      <c r="P3489">
        <v>0</v>
      </c>
      <c r="Q3489">
        <v>0</v>
      </c>
      <c r="R3489">
        <v>0</v>
      </c>
      <c r="S3489">
        <v>1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5.2413900307579757</v>
      </c>
      <c r="AB3489">
        <v>0</v>
      </c>
      <c r="AC3489">
        <v>0</v>
      </c>
      <c r="AD3489">
        <v>0</v>
      </c>
      <c r="AE3489">
        <v>5.2413900307579757</v>
      </c>
    </row>
    <row r="3490" spans="1:31" x14ac:dyDescent="0.25">
      <c r="A3490">
        <v>2139684</v>
      </c>
      <c r="B3490">
        <v>1</v>
      </c>
      <c r="C3490" t="s">
        <v>80</v>
      </c>
      <c r="D3490" t="s">
        <v>110</v>
      </c>
      <c r="E3490" t="s">
        <v>146</v>
      </c>
      <c r="F3490" t="s">
        <v>10246</v>
      </c>
      <c r="G3490" t="s">
        <v>300</v>
      </c>
      <c r="H3490" t="s">
        <v>143</v>
      </c>
      <c r="I3490" t="s">
        <v>135</v>
      </c>
      <c r="J3490" t="s">
        <v>3</v>
      </c>
      <c r="K3490" t="s">
        <v>137</v>
      </c>
      <c r="L3490" t="s">
        <v>10247</v>
      </c>
      <c r="M3490" t="s">
        <v>10248</v>
      </c>
      <c r="N3490">
        <v>0.66055555499999996</v>
      </c>
      <c r="O3490">
        <v>0</v>
      </c>
      <c r="P3490">
        <v>751</v>
      </c>
      <c r="Q3490">
        <v>0</v>
      </c>
      <c r="R3490">
        <v>0</v>
      </c>
      <c r="S3490">
        <v>0</v>
      </c>
      <c r="T3490">
        <v>53</v>
      </c>
      <c r="U3490">
        <v>0</v>
      </c>
      <c r="V3490">
        <v>0</v>
      </c>
      <c r="W3490">
        <v>0</v>
      </c>
      <c r="X3490">
        <v>107.9671559134148</v>
      </c>
      <c r="Y3490">
        <v>0</v>
      </c>
      <c r="Z3490">
        <v>0</v>
      </c>
      <c r="AA3490">
        <v>0</v>
      </c>
      <c r="AB3490">
        <v>23.621641469800391</v>
      </c>
      <c r="AC3490">
        <v>0</v>
      </c>
      <c r="AD3490">
        <v>0</v>
      </c>
      <c r="AE3490">
        <v>131.58879738321519</v>
      </c>
    </row>
    <row r="3491" spans="1:31" x14ac:dyDescent="0.25">
      <c r="A3491">
        <v>2139827</v>
      </c>
      <c r="B3491">
        <v>1</v>
      </c>
      <c r="C3491" t="s">
        <v>80</v>
      </c>
      <c r="D3491" t="s">
        <v>93</v>
      </c>
      <c r="E3491" t="s">
        <v>146</v>
      </c>
      <c r="F3491" t="s">
        <v>10249</v>
      </c>
      <c r="G3491" t="s">
        <v>142</v>
      </c>
      <c r="H3491" t="s">
        <v>143</v>
      </c>
      <c r="I3491" t="s">
        <v>135</v>
      </c>
      <c r="J3491" t="s">
        <v>136</v>
      </c>
      <c r="K3491" t="s">
        <v>137</v>
      </c>
      <c r="L3491" t="s">
        <v>10250</v>
      </c>
      <c r="M3491" t="s">
        <v>10251</v>
      </c>
      <c r="N3491">
        <v>0.34166666600000001</v>
      </c>
      <c r="O3491">
        <v>0</v>
      </c>
      <c r="P3491">
        <v>3231</v>
      </c>
      <c r="Q3491">
        <v>0</v>
      </c>
      <c r="R3491">
        <v>0</v>
      </c>
      <c r="S3491">
        <v>0</v>
      </c>
      <c r="T3491">
        <v>1109</v>
      </c>
      <c r="U3491">
        <v>0</v>
      </c>
      <c r="V3491">
        <v>0</v>
      </c>
      <c r="W3491">
        <v>0</v>
      </c>
      <c r="X3491">
        <v>228.59339465154778</v>
      </c>
      <c r="Y3491">
        <v>0</v>
      </c>
      <c r="Z3491">
        <v>0</v>
      </c>
      <c r="AA3491">
        <v>0</v>
      </c>
      <c r="AB3491">
        <v>250.60336794972991</v>
      </c>
      <c r="AC3491">
        <v>0</v>
      </c>
      <c r="AD3491">
        <v>0</v>
      </c>
      <c r="AE3491">
        <v>479.19676260127767</v>
      </c>
    </row>
    <row r="3492" spans="1:31" x14ac:dyDescent="0.25">
      <c r="A3492">
        <v>2139853</v>
      </c>
      <c r="B3492">
        <v>1</v>
      </c>
      <c r="C3492" t="s">
        <v>80</v>
      </c>
      <c r="D3492" t="s">
        <v>97</v>
      </c>
      <c r="E3492" t="s">
        <v>131</v>
      </c>
      <c r="F3492" t="s">
        <v>10252</v>
      </c>
      <c r="G3492" t="s">
        <v>152</v>
      </c>
      <c r="H3492" t="s">
        <v>134</v>
      </c>
      <c r="I3492" t="s">
        <v>135</v>
      </c>
      <c r="J3492" t="s">
        <v>136</v>
      </c>
      <c r="K3492" t="s">
        <v>137</v>
      </c>
      <c r="L3492" t="s">
        <v>10253</v>
      </c>
      <c r="M3492" t="s">
        <v>10254</v>
      </c>
      <c r="N3492">
        <v>2.1527777769999998</v>
      </c>
      <c r="O3492">
        <v>0</v>
      </c>
      <c r="P3492">
        <v>1</v>
      </c>
      <c r="Q3492">
        <v>0</v>
      </c>
      <c r="R3492">
        <v>0</v>
      </c>
      <c r="S3492">
        <v>0</v>
      </c>
      <c r="T3492">
        <v>1</v>
      </c>
      <c r="U3492">
        <v>0</v>
      </c>
      <c r="V3492">
        <v>0</v>
      </c>
      <c r="W3492">
        <v>0</v>
      </c>
      <c r="X3492">
        <v>0.79904045044462502</v>
      </c>
      <c r="Y3492">
        <v>0</v>
      </c>
      <c r="Z3492">
        <v>0</v>
      </c>
      <c r="AA3492">
        <v>0</v>
      </c>
      <c r="AB3492">
        <v>0.16078617198360001</v>
      </c>
      <c r="AC3492">
        <v>0</v>
      </c>
      <c r="AD3492">
        <v>0</v>
      </c>
      <c r="AE3492">
        <v>0.95982662242822503</v>
      </c>
    </row>
    <row r="3493" spans="1:31" x14ac:dyDescent="0.25">
      <c r="A3493">
        <v>2139312</v>
      </c>
      <c r="B3493">
        <v>1</v>
      </c>
      <c r="C3493" t="s">
        <v>81</v>
      </c>
      <c r="D3493" t="s">
        <v>117</v>
      </c>
      <c r="E3493" t="s">
        <v>140</v>
      </c>
      <c r="F3493" t="s">
        <v>3618</v>
      </c>
      <c r="G3493" t="s">
        <v>142</v>
      </c>
      <c r="H3493" t="s">
        <v>143</v>
      </c>
      <c r="I3493" t="s">
        <v>135</v>
      </c>
      <c r="J3493" t="s">
        <v>136</v>
      </c>
      <c r="K3493" t="s">
        <v>137</v>
      </c>
      <c r="L3493" t="s">
        <v>10255</v>
      </c>
      <c r="M3493" t="s">
        <v>10256</v>
      </c>
      <c r="N3493">
        <v>5.0555555000000002E-2</v>
      </c>
      <c r="O3493">
        <v>0</v>
      </c>
      <c r="P3493">
        <v>2224</v>
      </c>
      <c r="Q3493">
        <v>33</v>
      </c>
      <c r="R3493">
        <v>76</v>
      </c>
      <c r="S3493">
        <v>17</v>
      </c>
      <c r="T3493">
        <v>191</v>
      </c>
      <c r="U3493">
        <v>7</v>
      </c>
      <c r="V3493">
        <v>1</v>
      </c>
      <c r="W3493">
        <v>0</v>
      </c>
      <c r="X3493">
        <v>15.37412082698917</v>
      </c>
      <c r="Y3493">
        <v>4.7810397986381332</v>
      </c>
      <c r="Z3493">
        <v>0.69156330758363371</v>
      </c>
      <c r="AA3493">
        <v>4.5346670659295061</v>
      </c>
      <c r="AB3493">
        <v>4.6587624563454719</v>
      </c>
      <c r="AC3493">
        <v>37.814350766968538</v>
      </c>
      <c r="AD3493">
        <v>0.45268110454233323</v>
      </c>
      <c r="AE3493">
        <v>68.307185326996787</v>
      </c>
    </row>
    <row r="3494" spans="1:31" x14ac:dyDescent="0.25">
      <c r="A3494">
        <v>2139641</v>
      </c>
      <c r="B3494">
        <v>1</v>
      </c>
      <c r="C3494" t="s">
        <v>80</v>
      </c>
      <c r="D3494" t="s">
        <v>99</v>
      </c>
      <c r="E3494" t="s">
        <v>140</v>
      </c>
      <c r="F3494" t="s">
        <v>10257</v>
      </c>
      <c r="G3494" t="s">
        <v>142</v>
      </c>
      <c r="H3494" t="s">
        <v>143</v>
      </c>
      <c r="I3494" t="s">
        <v>135</v>
      </c>
      <c r="J3494" t="s">
        <v>136</v>
      </c>
      <c r="K3494" t="s">
        <v>137</v>
      </c>
      <c r="L3494" t="s">
        <v>10258</v>
      </c>
      <c r="M3494" t="s">
        <v>10259</v>
      </c>
      <c r="N3494">
        <v>3.298611111</v>
      </c>
      <c r="O3494">
        <v>4</v>
      </c>
      <c r="P3494">
        <v>809</v>
      </c>
      <c r="Q3494">
        <v>11</v>
      </c>
      <c r="R3494">
        <v>98</v>
      </c>
      <c r="S3494">
        <v>19</v>
      </c>
      <c r="T3494">
        <v>52</v>
      </c>
      <c r="U3494">
        <v>0</v>
      </c>
      <c r="V3494">
        <v>4</v>
      </c>
      <c r="W3494">
        <v>42.67791878574721</v>
      </c>
      <c r="X3494">
        <v>458.87329770649194</v>
      </c>
      <c r="Y3494">
        <v>40.240240532329238</v>
      </c>
      <c r="Z3494">
        <v>79.233438270849689</v>
      </c>
      <c r="AA3494">
        <v>241.37776756458891</v>
      </c>
      <c r="AB3494">
        <v>60.845038619139459</v>
      </c>
      <c r="AC3494">
        <v>0</v>
      </c>
      <c r="AD3494">
        <v>56.636114198080733</v>
      </c>
      <c r="AE3494">
        <v>979.88381567722718</v>
      </c>
    </row>
    <row r="3495" spans="1:31" x14ac:dyDescent="0.25">
      <c r="A3495">
        <v>2139890</v>
      </c>
      <c r="B3495">
        <v>1</v>
      </c>
      <c r="C3495" t="s">
        <v>80</v>
      </c>
      <c r="D3495" t="s">
        <v>83</v>
      </c>
      <c r="E3495" t="s">
        <v>131</v>
      </c>
      <c r="F3495" t="s">
        <v>10260</v>
      </c>
      <c r="G3495" t="s">
        <v>152</v>
      </c>
      <c r="H3495" t="s">
        <v>134</v>
      </c>
      <c r="I3495" t="s">
        <v>135</v>
      </c>
      <c r="J3495" t="s">
        <v>136</v>
      </c>
      <c r="K3495" t="s">
        <v>137</v>
      </c>
      <c r="L3495" t="s">
        <v>10261</v>
      </c>
      <c r="M3495" t="s">
        <v>10262</v>
      </c>
      <c r="N3495">
        <v>1.690833333</v>
      </c>
      <c r="O3495">
        <v>0</v>
      </c>
      <c r="P3495">
        <v>1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9.2687266860149997E-2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9.2687266860149997E-2</v>
      </c>
    </row>
    <row r="3496" spans="1:31" x14ac:dyDescent="0.25">
      <c r="A3496">
        <v>2139704</v>
      </c>
      <c r="B3496">
        <v>1</v>
      </c>
      <c r="C3496" t="s">
        <v>80</v>
      </c>
      <c r="D3496" t="s">
        <v>98</v>
      </c>
      <c r="E3496" t="s">
        <v>131</v>
      </c>
      <c r="F3496" t="s">
        <v>10263</v>
      </c>
      <c r="G3496" t="s">
        <v>152</v>
      </c>
      <c r="H3496" t="s">
        <v>134</v>
      </c>
      <c r="I3496" t="s">
        <v>135</v>
      </c>
      <c r="J3496" t="s">
        <v>136</v>
      </c>
      <c r="K3496" t="s">
        <v>137</v>
      </c>
      <c r="L3496" t="s">
        <v>10264</v>
      </c>
      <c r="M3496" t="s">
        <v>10265</v>
      </c>
      <c r="N3496">
        <v>1.0633333330000001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1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1.6011543296398223</v>
      </c>
      <c r="AC3496">
        <v>0</v>
      </c>
      <c r="AD3496">
        <v>0</v>
      </c>
      <c r="AE3496">
        <v>1.6011543296398223</v>
      </c>
    </row>
    <row r="3497" spans="1:31" x14ac:dyDescent="0.25">
      <c r="A3497">
        <v>2139249</v>
      </c>
      <c r="B3497">
        <v>1</v>
      </c>
      <c r="C3497" t="s">
        <v>80</v>
      </c>
      <c r="D3497" t="s">
        <v>104</v>
      </c>
      <c r="E3497" t="s">
        <v>146</v>
      </c>
      <c r="F3497" t="s">
        <v>10266</v>
      </c>
      <c r="G3497" t="s">
        <v>2008</v>
      </c>
      <c r="H3497" t="s">
        <v>143</v>
      </c>
      <c r="I3497" t="s">
        <v>135</v>
      </c>
      <c r="J3497" t="s">
        <v>136</v>
      </c>
      <c r="K3497" t="s">
        <v>137</v>
      </c>
      <c r="L3497" t="s">
        <v>10267</v>
      </c>
      <c r="M3497" t="s">
        <v>10268</v>
      </c>
      <c r="N3497">
        <v>2.1741666660000001</v>
      </c>
      <c r="O3497">
        <v>0</v>
      </c>
      <c r="P3497">
        <v>69</v>
      </c>
      <c r="Q3497">
        <v>0</v>
      </c>
      <c r="R3497">
        <v>8</v>
      </c>
      <c r="S3497">
        <v>0</v>
      </c>
      <c r="T3497">
        <v>10</v>
      </c>
      <c r="U3497">
        <v>0</v>
      </c>
      <c r="V3497">
        <v>0</v>
      </c>
      <c r="W3497">
        <v>0</v>
      </c>
      <c r="X3497">
        <v>22.051138617074802</v>
      </c>
      <c r="Y3497">
        <v>0</v>
      </c>
      <c r="Z3497">
        <v>1.1513989197568</v>
      </c>
      <c r="AA3497">
        <v>0</v>
      </c>
      <c r="AB3497">
        <v>3.7037402401684996</v>
      </c>
      <c r="AC3497">
        <v>0</v>
      </c>
      <c r="AD3497">
        <v>0</v>
      </c>
      <c r="AE3497">
        <v>26.906277777000103</v>
      </c>
    </row>
    <row r="3498" spans="1:31" x14ac:dyDescent="0.25">
      <c r="A3498">
        <v>2139349</v>
      </c>
      <c r="B3498">
        <v>1</v>
      </c>
      <c r="C3498" t="s">
        <v>80</v>
      </c>
      <c r="D3498" t="s">
        <v>108</v>
      </c>
      <c r="E3498" t="s">
        <v>161</v>
      </c>
      <c r="F3498" t="s">
        <v>10269</v>
      </c>
      <c r="G3498" t="s">
        <v>215</v>
      </c>
      <c r="H3498" t="s">
        <v>134</v>
      </c>
      <c r="I3498" t="s">
        <v>135</v>
      </c>
      <c r="J3498" t="s">
        <v>136</v>
      </c>
      <c r="K3498" t="s">
        <v>137</v>
      </c>
      <c r="L3498" t="s">
        <v>10270</v>
      </c>
      <c r="M3498" t="s">
        <v>10271</v>
      </c>
      <c r="N3498">
        <v>6.2941666659999997</v>
      </c>
      <c r="O3498">
        <v>0</v>
      </c>
      <c r="P3498">
        <v>27</v>
      </c>
      <c r="Q3498">
        <v>0</v>
      </c>
      <c r="R3498">
        <v>0</v>
      </c>
      <c r="S3498">
        <v>0</v>
      </c>
      <c r="T3498">
        <v>2</v>
      </c>
      <c r="U3498">
        <v>0</v>
      </c>
      <c r="V3498">
        <v>0</v>
      </c>
      <c r="W3498">
        <v>0</v>
      </c>
      <c r="X3498">
        <v>21.719961623479193</v>
      </c>
      <c r="Y3498">
        <v>0</v>
      </c>
      <c r="Z3498">
        <v>0</v>
      </c>
      <c r="AA3498">
        <v>0</v>
      </c>
      <c r="AB3498">
        <v>1.7515707042228004</v>
      </c>
      <c r="AC3498">
        <v>0</v>
      </c>
      <c r="AD3498">
        <v>0</v>
      </c>
      <c r="AE3498">
        <v>23.471532327701993</v>
      </c>
    </row>
    <row r="3499" spans="1:31" x14ac:dyDescent="0.25">
      <c r="A3499">
        <v>2139996</v>
      </c>
      <c r="B3499">
        <v>1</v>
      </c>
      <c r="C3499" t="s">
        <v>81</v>
      </c>
      <c r="D3499" t="s">
        <v>127</v>
      </c>
      <c r="E3499" t="s">
        <v>206</v>
      </c>
      <c r="F3499" t="s">
        <v>10272</v>
      </c>
      <c r="G3499" t="s">
        <v>458</v>
      </c>
      <c r="H3499" t="s">
        <v>134</v>
      </c>
      <c r="I3499" t="s">
        <v>135</v>
      </c>
      <c r="J3499" t="s">
        <v>136</v>
      </c>
      <c r="K3499" t="s">
        <v>137</v>
      </c>
      <c r="L3499" t="s">
        <v>10273</v>
      </c>
      <c r="M3499" t="s">
        <v>10274</v>
      </c>
      <c r="N3499">
        <v>2.9983333330000002</v>
      </c>
      <c r="O3499">
        <v>0</v>
      </c>
      <c r="P3499">
        <v>5</v>
      </c>
      <c r="Q3499">
        <v>0</v>
      </c>
      <c r="R3499">
        <v>0</v>
      </c>
      <c r="S3499">
        <v>0</v>
      </c>
      <c r="T3499">
        <v>7</v>
      </c>
      <c r="U3499">
        <v>0</v>
      </c>
      <c r="V3499">
        <v>0</v>
      </c>
      <c r="W3499">
        <v>0</v>
      </c>
      <c r="X3499">
        <v>2.4769338234645</v>
      </c>
      <c r="Y3499">
        <v>0</v>
      </c>
      <c r="Z3499">
        <v>0</v>
      </c>
      <c r="AA3499">
        <v>0</v>
      </c>
      <c r="AB3499">
        <v>7.3006726083016016</v>
      </c>
      <c r="AC3499">
        <v>0</v>
      </c>
      <c r="AD3499">
        <v>0</v>
      </c>
      <c r="AE3499">
        <v>9.7776064317661024</v>
      </c>
    </row>
    <row r="3500" spans="1:31" x14ac:dyDescent="0.25">
      <c r="A3500">
        <v>2139455</v>
      </c>
      <c r="B3500">
        <v>1</v>
      </c>
      <c r="C3500" t="s">
        <v>81</v>
      </c>
      <c r="D3500" t="s">
        <v>123</v>
      </c>
      <c r="E3500" t="s">
        <v>146</v>
      </c>
      <c r="F3500" t="s">
        <v>10275</v>
      </c>
      <c r="G3500" t="s">
        <v>235</v>
      </c>
      <c r="H3500" t="s">
        <v>143</v>
      </c>
      <c r="I3500" t="s">
        <v>135</v>
      </c>
      <c r="J3500" t="s">
        <v>136</v>
      </c>
      <c r="K3500" t="s">
        <v>236</v>
      </c>
      <c r="L3500" t="s">
        <v>10276</v>
      </c>
      <c r="M3500" t="s">
        <v>10277</v>
      </c>
      <c r="N3500">
        <v>2.8599388879999998</v>
      </c>
      <c r="O3500">
        <v>0</v>
      </c>
      <c r="P3500">
        <v>744</v>
      </c>
      <c r="Q3500">
        <v>0</v>
      </c>
      <c r="R3500">
        <v>0</v>
      </c>
      <c r="S3500">
        <v>0</v>
      </c>
      <c r="T3500">
        <v>14</v>
      </c>
      <c r="U3500">
        <v>0</v>
      </c>
      <c r="V3500">
        <v>1</v>
      </c>
      <c r="W3500">
        <v>0</v>
      </c>
      <c r="X3500">
        <v>527.15660230819708</v>
      </c>
      <c r="Y3500">
        <v>0</v>
      </c>
      <c r="Z3500">
        <v>0</v>
      </c>
      <c r="AA3500">
        <v>0</v>
      </c>
      <c r="AB3500">
        <v>20.461835300748664</v>
      </c>
      <c r="AC3500">
        <v>0</v>
      </c>
      <c r="AD3500">
        <v>147.36221968075606</v>
      </c>
      <c r="AE3500">
        <v>694.98065728970187</v>
      </c>
    </row>
    <row r="3501" spans="1:31" x14ac:dyDescent="0.25">
      <c r="A3501">
        <v>2139747</v>
      </c>
      <c r="B3501">
        <v>1</v>
      </c>
      <c r="C3501" t="s">
        <v>81</v>
      </c>
      <c r="D3501" t="s">
        <v>121</v>
      </c>
      <c r="E3501" t="s">
        <v>140</v>
      </c>
      <c r="F3501" t="s">
        <v>10278</v>
      </c>
      <c r="G3501" t="s">
        <v>142</v>
      </c>
      <c r="H3501" t="s">
        <v>143</v>
      </c>
      <c r="I3501" t="s">
        <v>135</v>
      </c>
      <c r="J3501" t="s">
        <v>136</v>
      </c>
      <c r="K3501" t="s">
        <v>137</v>
      </c>
      <c r="L3501" t="s">
        <v>10279</v>
      </c>
      <c r="M3501" t="s">
        <v>10280</v>
      </c>
      <c r="N3501">
        <v>0.73333333300000003</v>
      </c>
      <c r="O3501">
        <v>0</v>
      </c>
      <c r="P3501">
        <v>1554</v>
      </c>
      <c r="Q3501">
        <v>0</v>
      </c>
      <c r="R3501">
        <v>40</v>
      </c>
      <c r="S3501">
        <v>5</v>
      </c>
      <c r="T3501">
        <v>285</v>
      </c>
      <c r="U3501">
        <v>0</v>
      </c>
      <c r="V3501">
        <v>0</v>
      </c>
      <c r="W3501">
        <v>0</v>
      </c>
      <c r="X3501">
        <v>191.17008785146331</v>
      </c>
      <c r="Y3501">
        <v>0</v>
      </c>
      <c r="Z3501">
        <v>3.003343452502818</v>
      </c>
      <c r="AA3501">
        <v>93.379638091744283</v>
      </c>
      <c r="AB3501">
        <v>80.904934235016455</v>
      </c>
      <c r="AC3501">
        <v>0</v>
      </c>
      <c r="AD3501">
        <v>0</v>
      </c>
      <c r="AE3501">
        <v>368.45800363072686</v>
      </c>
    </row>
    <row r="3502" spans="1:31" x14ac:dyDescent="0.25">
      <c r="A3502">
        <v>2139816</v>
      </c>
      <c r="B3502">
        <v>1</v>
      </c>
      <c r="C3502" t="s">
        <v>80</v>
      </c>
      <c r="D3502" t="s">
        <v>103</v>
      </c>
      <c r="E3502" t="s">
        <v>196</v>
      </c>
      <c r="F3502" t="s">
        <v>10281</v>
      </c>
      <c r="G3502" t="s">
        <v>262</v>
      </c>
      <c r="H3502" t="s">
        <v>143</v>
      </c>
      <c r="I3502" t="s">
        <v>135</v>
      </c>
      <c r="J3502" t="s">
        <v>136</v>
      </c>
      <c r="K3502" t="s">
        <v>137</v>
      </c>
      <c r="L3502" t="s">
        <v>10282</v>
      </c>
      <c r="M3502" t="s">
        <v>10283</v>
      </c>
      <c r="N3502">
        <v>1.729166666</v>
      </c>
      <c r="O3502">
        <v>0</v>
      </c>
      <c r="P3502">
        <v>175</v>
      </c>
      <c r="Q3502">
        <v>0</v>
      </c>
      <c r="R3502">
        <v>70</v>
      </c>
      <c r="S3502">
        <v>1</v>
      </c>
      <c r="T3502">
        <v>60</v>
      </c>
      <c r="U3502">
        <v>1</v>
      </c>
      <c r="V3502">
        <v>0</v>
      </c>
      <c r="W3502">
        <v>0</v>
      </c>
      <c r="X3502">
        <v>75.578514318329468</v>
      </c>
      <c r="Y3502">
        <v>0</v>
      </c>
      <c r="Z3502">
        <v>44.687518202663675</v>
      </c>
      <c r="AA3502">
        <v>15.820642194563582</v>
      </c>
      <c r="AB3502">
        <v>112.3536212301826</v>
      </c>
      <c r="AC3502">
        <v>39.000113702346667</v>
      </c>
      <c r="AD3502">
        <v>0</v>
      </c>
      <c r="AE3502">
        <v>287.44040964808602</v>
      </c>
    </row>
    <row r="3503" spans="1:31" x14ac:dyDescent="0.25">
      <c r="A3503">
        <v>2139507</v>
      </c>
      <c r="B3503">
        <v>1</v>
      </c>
      <c r="C3503" t="s">
        <v>81</v>
      </c>
      <c r="D3503" t="s">
        <v>118</v>
      </c>
      <c r="E3503" t="s">
        <v>196</v>
      </c>
      <c r="F3503" t="s">
        <v>10284</v>
      </c>
      <c r="G3503" t="s">
        <v>142</v>
      </c>
      <c r="H3503" t="s">
        <v>143</v>
      </c>
      <c r="I3503" t="s">
        <v>135</v>
      </c>
      <c r="J3503" t="s">
        <v>136</v>
      </c>
      <c r="K3503" t="s">
        <v>137</v>
      </c>
      <c r="L3503" t="s">
        <v>10285</v>
      </c>
      <c r="M3503" t="s">
        <v>10286</v>
      </c>
      <c r="N3503">
        <v>0.138055555</v>
      </c>
      <c r="O3503">
        <v>19</v>
      </c>
      <c r="P3503">
        <v>6514</v>
      </c>
      <c r="Q3503">
        <v>272</v>
      </c>
      <c r="R3503">
        <v>435</v>
      </c>
      <c r="S3503">
        <v>62</v>
      </c>
      <c r="T3503">
        <v>634</v>
      </c>
      <c r="U3503">
        <v>26</v>
      </c>
      <c r="V3503">
        <v>1</v>
      </c>
      <c r="W3503">
        <v>1.1017282931999752</v>
      </c>
      <c r="X3503">
        <v>156.57087346611365</v>
      </c>
      <c r="Y3503">
        <v>32.286529074219033</v>
      </c>
      <c r="Z3503">
        <v>16.058046435247512</v>
      </c>
      <c r="AA3503">
        <v>102.0063618674692</v>
      </c>
      <c r="AB3503">
        <v>55.716962829351594</v>
      </c>
      <c r="AC3503">
        <v>513.83892044580227</v>
      </c>
      <c r="AD3503">
        <v>1.6213815081013667</v>
      </c>
      <c r="AE3503">
        <v>879.20080391950466</v>
      </c>
    </row>
    <row r="3504" spans="1:31" x14ac:dyDescent="0.25">
      <c r="A3504">
        <v>2139839</v>
      </c>
      <c r="B3504">
        <v>1</v>
      </c>
      <c r="C3504" t="s">
        <v>80</v>
      </c>
      <c r="D3504" t="s">
        <v>83</v>
      </c>
      <c r="E3504" t="s">
        <v>174</v>
      </c>
      <c r="F3504" t="s">
        <v>10287</v>
      </c>
      <c r="G3504" t="s">
        <v>187</v>
      </c>
      <c r="H3504" t="s">
        <v>134</v>
      </c>
      <c r="I3504" t="s">
        <v>135</v>
      </c>
      <c r="J3504" t="s">
        <v>136</v>
      </c>
      <c r="K3504" t="s">
        <v>137</v>
      </c>
      <c r="L3504" t="s">
        <v>10288</v>
      </c>
      <c r="M3504" t="s">
        <v>10289</v>
      </c>
      <c r="N3504">
        <v>1.7894444439999999</v>
      </c>
      <c r="O3504">
        <v>0</v>
      </c>
      <c r="P3504">
        <v>26</v>
      </c>
      <c r="Q3504">
        <v>0</v>
      </c>
      <c r="R3504">
        <v>3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16.558240096757</v>
      </c>
      <c r="Y3504">
        <v>0</v>
      </c>
      <c r="Z3504">
        <v>2.5135648648537163</v>
      </c>
      <c r="AA3504">
        <v>0</v>
      </c>
      <c r="AB3504">
        <v>0</v>
      </c>
      <c r="AC3504">
        <v>0</v>
      </c>
      <c r="AD3504">
        <v>0</v>
      </c>
      <c r="AE3504">
        <v>19.071804961610717</v>
      </c>
    </row>
    <row r="3505" spans="1:31" x14ac:dyDescent="0.25">
      <c r="A3505">
        <v>2139315</v>
      </c>
      <c r="B3505">
        <v>1</v>
      </c>
      <c r="C3505" t="s">
        <v>80</v>
      </c>
      <c r="D3505" t="s">
        <v>103</v>
      </c>
      <c r="E3505" t="s">
        <v>224</v>
      </c>
      <c r="F3505" t="s">
        <v>10290</v>
      </c>
      <c r="G3505" t="s">
        <v>142</v>
      </c>
      <c r="H3505" t="s">
        <v>143</v>
      </c>
      <c r="I3505" t="s">
        <v>135</v>
      </c>
      <c r="J3505" t="s">
        <v>136</v>
      </c>
      <c r="K3505" t="s">
        <v>137</v>
      </c>
      <c r="L3505" t="s">
        <v>10291</v>
      </c>
      <c r="M3505" t="s">
        <v>10292</v>
      </c>
      <c r="N3505">
        <v>1.3730555550000001</v>
      </c>
      <c r="O3505">
        <v>2</v>
      </c>
      <c r="P3505">
        <v>342</v>
      </c>
      <c r="Q3505">
        <v>40</v>
      </c>
      <c r="R3505">
        <v>77</v>
      </c>
      <c r="S3505">
        <v>20</v>
      </c>
      <c r="T3505">
        <v>57</v>
      </c>
      <c r="U3505">
        <v>6</v>
      </c>
      <c r="V3505">
        <v>1</v>
      </c>
      <c r="W3505">
        <v>1.8453888092945498</v>
      </c>
      <c r="X3505">
        <v>134.17133293144161</v>
      </c>
      <c r="Y3505">
        <v>174.13430487991761</v>
      </c>
      <c r="Z3505">
        <v>78.597074394512717</v>
      </c>
      <c r="AA3505">
        <v>106.74629117341507</v>
      </c>
      <c r="AB3505">
        <v>61.290426362065745</v>
      </c>
      <c r="AC3505">
        <v>853.83521925089769</v>
      </c>
      <c r="AD3505">
        <v>41.303299348481303</v>
      </c>
      <c r="AE3505">
        <v>1451.9233371500263</v>
      </c>
    </row>
    <row r="3506" spans="1:31" x14ac:dyDescent="0.25">
      <c r="A3506">
        <v>2139292</v>
      </c>
      <c r="B3506">
        <v>1</v>
      </c>
      <c r="C3506" t="s">
        <v>80</v>
      </c>
      <c r="D3506" t="s">
        <v>90</v>
      </c>
      <c r="E3506" t="s">
        <v>174</v>
      </c>
      <c r="F3506" t="s">
        <v>10293</v>
      </c>
      <c r="G3506" t="s">
        <v>211</v>
      </c>
      <c r="H3506" t="s">
        <v>134</v>
      </c>
      <c r="I3506" t="s">
        <v>135</v>
      </c>
      <c r="J3506" t="s">
        <v>136</v>
      </c>
      <c r="K3506" t="s">
        <v>137</v>
      </c>
      <c r="L3506" t="s">
        <v>10294</v>
      </c>
      <c r="M3506" t="s">
        <v>10295</v>
      </c>
      <c r="N3506">
        <v>3.2547222219999998</v>
      </c>
      <c r="O3506">
        <v>0</v>
      </c>
      <c r="P3506">
        <v>335</v>
      </c>
      <c r="Q3506">
        <v>0</v>
      </c>
      <c r="R3506">
        <v>0</v>
      </c>
      <c r="S3506">
        <v>0</v>
      </c>
      <c r="T3506">
        <v>24</v>
      </c>
      <c r="U3506">
        <v>0</v>
      </c>
      <c r="V3506">
        <v>0</v>
      </c>
      <c r="W3506">
        <v>0</v>
      </c>
      <c r="X3506">
        <v>251.28179194728287</v>
      </c>
      <c r="Y3506">
        <v>0</v>
      </c>
      <c r="Z3506">
        <v>0</v>
      </c>
      <c r="AA3506">
        <v>0</v>
      </c>
      <c r="AB3506">
        <v>47.728379427670731</v>
      </c>
      <c r="AC3506">
        <v>0</v>
      </c>
      <c r="AD3506">
        <v>0</v>
      </c>
      <c r="AE3506">
        <v>299.01017137495359</v>
      </c>
    </row>
    <row r="3507" spans="1:31" x14ac:dyDescent="0.25">
      <c r="A3507">
        <v>2139524</v>
      </c>
      <c r="B3507">
        <v>1</v>
      </c>
      <c r="C3507" t="s">
        <v>80</v>
      </c>
      <c r="D3507" t="s">
        <v>104</v>
      </c>
      <c r="E3507" t="s">
        <v>146</v>
      </c>
      <c r="F3507" t="s">
        <v>10296</v>
      </c>
      <c r="G3507" t="s">
        <v>662</v>
      </c>
      <c r="H3507" t="s">
        <v>143</v>
      </c>
      <c r="I3507" t="s">
        <v>135</v>
      </c>
      <c r="J3507" t="s">
        <v>136</v>
      </c>
      <c r="K3507" t="s">
        <v>137</v>
      </c>
      <c r="L3507" t="s">
        <v>10297</v>
      </c>
      <c r="M3507" t="s">
        <v>10298</v>
      </c>
      <c r="N3507">
        <v>4.2186111110000004</v>
      </c>
      <c r="O3507">
        <v>0</v>
      </c>
      <c r="P3507">
        <v>0</v>
      </c>
      <c r="Q3507">
        <v>0</v>
      </c>
      <c r="R3507">
        <v>0</v>
      </c>
      <c r="S3507">
        <v>1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41.001041897229335</v>
      </c>
      <c r="AB3507">
        <v>0</v>
      </c>
      <c r="AC3507">
        <v>0</v>
      </c>
      <c r="AD3507">
        <v>0</v>
      </c>
      <c r="AE3507">
        <v>41.001041897229335</v>
      </c>
    </row>
    <row r="3508" spans="1:31" x14ac:dyDescent="0.25">
      <c r="A3508">
        <v>2139630</v>
      </c>
      <c r="B3508">
        <v>1</v>
      </c>
      <c r="C3508" t="s">
        <v>80</v>
      </c>
      <c r="D3508" t="s">
        <v>107</v>
      </c>
      <c r="E3508" t="s">
        <v>131</v>
      </c>
      <c r="F3508" t="s">
        <v>10299</v>
      </c>
      <c r="G3508" t="s">
        <v>133</v>
      </c>
      <c r="H3508" t="s">
        <v>134</v>
      </c>
      <c r="I3508" t="s">
        <v>135</v>
      </c>
      <c r="J3508" t="s">
        <v>136</v>
      </c>
      <c r="K3508" t="s">
        <v>137</v>
      </c>
      <c r="L3508" t="s">
        <v>10300</v>
      </c>
      <c r="M3508" t="s">
        <v>10301</v>
      </c>
      <c r="N3508">
        <v>1.7622222219999999</v>
      </c>
      <c r="O3508">
        <v>0</v>
      </c>
      <c r="P3508">
        <v>1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0.37921436571200007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0.37921436571200007</v>
      </c>
    </row>
    <row r="3509" spans="1:31" x14ac:dyDescent="0.25">
      <c r="A3509">
        <v>2139776</v>
      </c>
      <c r="B3509">
        <v>1</v>
      </c>
      <c r="C3509" t="s">
        <v>81</v>
      </c>
      <c r="D3509" t="s">
        <v>118</v>
      </c>
      <c r="E3509" t="s">
        <v>174</v>
      </c>
      <c r="F3509" t="s">
        <v>10302</v>
      </c>
      <c r="G3509" t="s">
        <v>374</v>
      </c>
      <c r="H3509" t="s">
        <v>134</v>
      </c>
      <c r="I3509" t="s">
        <v>135</v>
      </c>
      <c r="J3509" t="s">
        <v>136</v>
      </c>
      <c r="K3509" t="s">
        <v>137</v>
      </c>
      <c r="L3509" t="s">
        <v>10303</v>
      </c>
      <c r="M3509" t="s">
        <v>10304</v>
      </c>
      <c r="N3509">
        <v>1.0505555550000001</v>
      </c>
      <c r="O3509">
        <v>0</v>
      </c>
      <c r="P3509">
        <v>71</v>
      </c>
      <c r="Q3509">
        <v>0</v>
      </c>
      <c r="R3509">
        <v>3</v>
      </c>
      <c r="S3509">
        <v>0</v>
      </c>
      <c r="T3509">
        <v>11</v>
      </c>
      <c r="U3509">
        <v>0</v>
      </c>
      <c r="V3509">
        <v>0</v>
      </c>
      <c r="W3509">
        <v>0</v>
      </c>
      <c r="X3509">
        <v>16.647172408745369</v>
      </c>
      <c r="Y3509">
        <v>0</v>
      </c>
      <c r="Z3509">
        <v>0.10842710133</v>
      </c>
      <c r="AA3509">
        <v>0</v>
      </c>
      <c r="AB3509">
        <v>2.3976567141425771</v>
      </c>
      <c r="AC3509">
        <v>0</v>
      </c>
      <c r="AD3509">
        <v>0</v>
      </c>
      <c r="AE3509">
        <v>19.153256224217948</v>
      </c>
    </row>
    <row r="3510" spans="1:31" x14ac:dyDescent="0.25">
      <c r="A3510">
        <v>2139670</v>
      </c>
      <c r="B3510">
        <v>1</v>
      </c>
      <c r="C3510" t="s">
        <v>80</v>
      </c>
      <c r="D3510" t="s">
        <v>84</v>
      </c>
      <c r="E3510" t="s">
        <v>161</v>
      </c>
      <c r="F3510" t="s">
        <v>10305</v>
      </c>
      <c r="G3510" t="s">
        <v>163</v>
      </c>
      <c r="H3510" t="s">
        <v>134</v>
      </c>
      <c r="I3510" t="s">
        <v>135</v>
      </c>
      <c r="J3510" t="s">
        <v>136</v>
      </c>
      <c r="K3510" t="s">
        <v>137</v>
      </c>
      <c r="L3510" t="s">
        <v>10306</v>
      </c>
      <c r="M3510" t="s">
        <v>10307</v>
      </c>
      <c r="N3510">
        <v>1.9063888879999999</v>
      </c>
      <c r="O3510">
        <v>0</v>
      </c>
      <c r="P3510">
        <v>390</v>
      </c>
      <c r="Q3510">
        <v>0</v>
      </c>
      <c r="R3510">
        <v>0</v>
      </c>
      <c r="S3510">
        <v>0</v>
      </c>
      <c r="T3510">
        <v>12</v>
      </c>
      <c r="U3510">
        <v>0</v>
      </c>
      <c r="V3510">
        <v>0</v>
      </c>
      <c r="W3510">
        <v>0</v>
      </c>
      <c r="X3510">
        <v>127.91320487861252</v>
      </c>
      <c r="Y3510">
        <v>0</v>
      </c>
      <c r="Z3510">
        <v>0</v>
      </c>
      <c r="AA3510">
        <v>0</v>
      </c>
      <c r="AB3510">
        <v>38.608697376583791</v>
      </c>
      <c r="AC3510">
        <v>0</v>
      </c>
      <c r="AD3510">
        <v>0</v>
      </c>
      <c r="AE3510">
        <v>166.52190225519632</v>
      </c>
    </row>
    <row r="3511" spans="1:31" x14ac:dyDescent="0.25">
      <c r="A3511">
        <v>2139378</v>
      </c>
      <c r="B3511">
        <v>1</v>
      </c>
      <c r="C3511" t="s">
        <v>80</v>
      </c>
      <c r="D3511" t="s">
        <v>104</v>
      </c>
      <c r="E3511" t="s">
        <v>146</v>
      </c>
      <c r="F3511" t="s">
        <v>1136</v>
      </c>
      <c r="G3511" t="s">
        <v>226</v>
      </c>
      <c r="H3511" t="s">
        <v>143</v>
      </c>
      <c r="I3511" t="s">
        <v>135</v>
      </c>
      <c r="J3511" t="s">
        <v>136</v>
      </c>
      <c r="K3511" t="s">
        <v>137</v>
      </c>
      <c r="L3511" t="s">
        <v>10308</v>
      </c>
      <c r="M3511" t="s">
        <v>10309</v>
      </c>
      <c r="N3511">
        <v>0.23111111100000001</v>
      </c>
      <c r="O3511">
        <v>3</v>
      </c>
      <c r="P3511">
        <v>0</v>
      </c>
      <c r="Q3511">
        <v>15</v>
      </c>
      <c r="R3511">
        <v>0</v>
      </c>
      <c r="S3511">
        <v>12</v>
      </c>
      <c r="T3511">
        <v>0</v>
      </c>
      <c r="U3511">
        <v>1</v>
      </c>
      <c r="V3511">
        <v>0</v>
      </c>
      <c r="W3511">
        <v>0.25759371957973332</v>
      </c>
      <c r="X3511">
        <v>0</v>
      </c>
      <c r="Y3511">
        <v>0.91117573758293313</v>
      </c>
      <c r="Z3511">
        <v>0</v>
      </c>
      <c r="AA3511">
        <v>17.9619335173408</v>
      </c>
      <c r="AB3511">
        <v>0</v>
      </c>
      <c r="AC3511">
        <v>5.7434956445013334</v>
      </c>
      <c r="AD3511">
        <v>0</v>
      </c>
      <c r="AE3511">
        <v>24.874198619004801</v>
      </c>
    </row>
    <row r="3512" spans="1:31" x14ac:dyDescent="0.25">
      <c r="A3512">
        <v>2139922</v>
      </c>
      <c r="B3512">
        <v>1</v>
      </c>
      <c r="C3512" t="s">
        <v>80</v>
      </c>
      <c r="D3512" t="s">
        <v>100</v>
      </c>
      <c r="E3512" t="s">
        <v>131</v>
      </c>
      <c r="F3512" t="s">
        <v>10310</v>
      </c>
      <c r="G3512" t="s">
        <v>152</v>
      </c>
      <c r="H3512" t="s">
        <v>134</v>
      </c>
      <c r="I3512" t="s">
        <v>135</v>
      </c>
      <c r="J3512" t="s">
        <v>136</v>
      </c>
      <c r="K3512" t="s">
        <v>137</v>
      </c>
      <c r="L3512" t="s">
        <v>10311</v>
      </c>
      <c r="M3512" t="s">
        <v>10312</v>
      </c>
      <c r="N3512">
        <v>2.6655555550000001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1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2.9649144412842663</v>
      </c>
      <c r="AC3512">
        <v>0</v>
      </c>
      <c r="AD3512">
        <v>0</v>
      </c>
      <c r="AE3512">
        <v>2.9649144412842663</v>
      </c>
    </row>
    <row r="3513" spans="1:31" x14ac:dyDescent="0.25">
      <c r="A3513">
        <v>2139730</v>
      </c>
      <c r="B3513">
        <v>1</v>
      </c>
      <c r="C3513" t="s">
        <v>80</v>
      </c>
      <c r="D3513" t="s">
        <v>105</v>
      </c>
      <c r="E3513" t="s">
        <v>174</v>
      </c>
      <c r="F3513" t="s">
        <v>10313</v>
      </c>
      <c r="G3513" t="s">
        <v>187</v>
      </c>
      <c r="H3513" t="s">
        <v>134</v>
      </c>
      <c r="I3513" t="s">
        <v>135</v>
      </c>
      <c r="J3513" t="s">
        <v>136</v>
      </c>
      <c r="K3513" t="s">
        <v>137</v>
      </c>
      <c r="L3513" t="s">
        <v>10314</v>
      </c>
      <c r="M3513" t="s">
        <v>10315</v>
      </c>
      <c r="N3513">
        <v>0.99055555500000003</v>
      </c>
      <c r="O3513">
        <v>0</v>
      </c>
      <c r="P3513">
        <v>7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1.5297174668326667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1.5297174668326667</v>
      </c>
    </row>
    <row r="3514" spans="1:31" x14ac:dyDescent="0.25">
      <c r="A3514">
        <v>2139544</v>
      </c>
      <c r="B3514">
        <v>1</v>
      </c>
      <c r="C3514" t="s">
        <v>80</v>
      </c>
      <c r="D3514" t="s">
        <v>93</v>
      </c>
      <c r="E3514" t="s">
        <v>146</v>
      </c>
      <c r="F3514" t="s">
        <v>10316</v>
      </c>
      <c r="G3514" t="s">
        <v>300</v>
      </c>
      <c r="H3514" t="s">
        <v>143</v>
      </c>
      <c r="I3514" t="s">
        <v>135</v>
      </c>
      <c r="J3514" t="s">
        <v>3</v>
      </c>
      <c r="K3514" t="s">
        <v>137</v>
      </c>
      <c r="L3514" t="s">
        <v>10317</v>
      </c>
      <c r="M3514" t="s">
        <v>10318</v>
      </c>
      <c r="N3514">
        <v>6.1491666660000002</v>
      </c>
      <c r="O3514">
        <v>0</v>
      </c>
      <c r="P3514">
        <v>1605</v>
      </c>
      <c r="Q3514">
        <v>0</v>
      </c>
      <c r="R3514">
        <v>0</v>
      </c>
      <c r="S3514">
        <v>0</v>
      </c>
      <c r="T3514">
        <v>383</v>
      </c>
      <c r="U3514">
        <v>0</v>
      </c>
      <c r="V3514">
        <v>0</v>
      </c>
      <c r="W3514">
        <v>0</v>
      </c>
      <c r="X3514">
        <v>1921.7222767526921</v>
      </c>
      <c r="Y3514">
        <v>0</v>
      </c>
      <c r="Z3514">
        <v>0</v>
      </c>
      <c r="AA3514">
        <v>0</v>
      </c>
      <c r="AB3514">
        <v>1776.5912435445239</v>
      </c>
      <c r="AC3514">
        <v>0</v>
      </c>
      <c r="AD3514">
        <v>0</v>
      </c>
      <c r="AE3514">
        <v>3698.3135202972162</v>
      </c>
    </row>
    <row r="3515" spans="1:31" x14ac:dyDescent="0.25">
      <c r="A3515">
        <v>2139421</v>
      </c>
      <c r="B3515">
        <v>1</v>
      </c>
      <c r="C3515" t="s">
        <v>80</v>
      </c>
      <c r="D3515" t="s">
        <v>97</v>
      </c>
      <c r="E3515" t="s">
        <v>131</v>
      </c>
      <c r="F3515" t="s">
        <v>10319</v>
      </c>
      <c r="G3515" t="s">
        <v>133</v>
      </c>
      <c r="H3515" t="s">
        <v>134</v>
      </c>
      <c r="I3515" t="s">
        <v>135</v>
      </c>
      <c r="J3515" t="s">
        <v>136</v>
      </c>
      <c r="K3515" t="s">
        <v>137</v>
      </c>
      <c r="L3515" t="s">
        <v>10320</v>
      </c>
      <c r="M3515" t="s">
        <v>10321</v>
      </c>
      <c r="N3515">
        <v>3.045555555</v>
      </c>
      <c r="O3515">
        <v>0</v>
      </c>
      <c r="P3515">
        <v>1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0.16743303781360003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0.16743303781360003</v>
      </c>
    </row>
    <row r="3516" spans="1:31" x14ac:dyDescent="0.25">
      <c r="A3516">
        <v>2139444</v>
      </c>
      <c r="B3516">
        <v>1</v>
      </c>
      <c r="C3516" t="s">
        <v>80</v>
      </c>
      <c r="D3516" t="s">
        <v>83</v>
      </c>
      <c r="E3516" t="s">
        <v>131</v>
      </c>
      <c r="F3516" t="s">
        <v>10322</v>
      </c>
      <c r="G3516" t="s">
        <v>152</v>
      </c>
      <c r="H3516" t="s">
        <v>134</v>
      </c>
      <c r="I3516" t="s">
        <v>135</v>
      </c>
      <c r="J3516" t="s">
        <v>136</v>
      </c>
      <c r="K3516" t="s">
        <v>137</v>
      </c>
      <c r="L3516" t="s">
        <v>10323</v>
      </c>
      <c r="M3516" t="s">
        <v>10324</v>
      </c>
      <c r="N3516">
        <v>5.4847222220000003</v>
      </c>
      <c r="O3516">
        <v>0</v>
      </c>
      <c r="P3516">
        <v>1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0.56486838120708338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0.56486838120708338</v>
      </c>
    </row>
    <row r="3517" spans="1:31" x14ac:dyDescent="0.25">
      <c r="A3517">
        <v>2139564</v>
      </c>
      <c r="B3517">
        <v>1</v>
      </c>
      <c r="C3517" t="s">
        <v>81</v>
      </c>
      <c r="D3517" t="s">
        <v>113</v>
      </c>
      <c r="E3517" t="s">
        <v>224</v>
      </c>
      <c r="F3517" t="s">
        <v>10325</v>
      </c>
      <c r="G3517" t="s">
        <v>142</v>
      </c>
      <c r="H3517" t="s">
        <v>143</v>
      </c>
      <c r="I3517" t="s">
        <v>135</v>
      </c>
      <c r="J3517" t="s">
        <v>136</v>
      </c>
      <c r="K3517" t="s">
        <v>137</v>
      </c>
      <c r="L3517" t="s">
        <v>10326</v>
      </c>
      <c r="M3517" t="s">
        <v>10327</v>
      </c>
      <c r="N3517">
        <v>0.23749999999999999</v>
      </c>
      <c r="O3517">
        <v>15</v>
      </c>
      <c r="P3517">
        <v>3637</v>
      </c>
      <c r="Q3517">
        <v>250</v>
      </c>
      <c r="R3517">
        <v>1096</v>
      </c>
      <c r="S3517">
        <v>32</v>
      </c>
      <c r="T3517">
        <v>244</v>
      </c>
      <c r="U3517">
        <v>4</v>
      </c>
      <c r="V3517">
        <v>0</v>
      </c>
      <c r="W3517">
        <v>0.59267795307688342</v>
      </c>
      <c r="X3517">
        <v>132.15081185342103</v>
      </c>
      <c r="Y3517">
        <v>32.845135166673145</v>
      </c>
      <c r="Z3517">
        <v>49.391579331808401</v>
      </c>
      <c r="AA3517">
        <v>48.891163646501042</v>
      </c>
      <c r="AB3517">
        <v>35.334675173941037</v>
      </c>
      <c r="AC3517">
        <v>39.123415249749947</v>
      </c>
      <c r="AD3517">
        <v>0</v>
      </c>
      <c r="AE3517">
        <v>338.32945837517144</v>
      </c>
    </row>
    <row r="3518" spans="1:31" x14ac:dyDescent="0.25">
      <c r="A3518">
        <v>2139736</v>
      </c>
      <c r="B3518">
        <v>1</v>
      </c>
      <c r="C3518" t="s">
        <v>81</v>
      </c>
      <c r="D3518" t="s">
        <v>121</v>
      </c>
      <c r="E3518" t="s">
        <v>140</v>
      </c>
      <c r="F3518" t="s">
        <v>10278</v>
      </c>
      <c r="G3518" t="s">
        <v>142</v>
      </c>
      <c r="H3518" t="s">
        <v>143</v>
      </c>
      <c r="I3518" t="s">
        <v>135</v>
      </c>
      <c r="J3518" t="s">
        <v>136</v>
      </c>
      <c r="K3518" t="s">
        <v>137</v>
      </c>
      <c r="L3518" t="s">
        <v>10328</v>
      </c>
      <c r="M3518" t="s">
        <v>10329</v>
      </c>
      <c r="N3518">
        <v>8.6111111000000004E-2</v>
      </c>
      <c r="O3518">
        <v>0</v>
      </c>
      <c r="P3518">
        <v>1554</v>
      </c>
      <c r="Q3518">
        <v>0</v>
      </c>
      <c r="R3518">
        <v>40</v>
      </c>
      <c r="S3518">
        <v>5</v>
      </c>
      <c r="T3518">
        <v>285</v>
      </c>
      <c r="U3518">
        <v>0</v>
      </c>
      <c r="V3518">
        <v>0</v>
      </c>
      <c r="W3518">
        <v>0</v>
      </c>
      <c r="X3518">
        <v>22.319591312902741</v>
      </c>
      <c r="Y3518">
        <v>0</v>
      </c>
      <c r="Z3518">
        <v>0.35091787749458342</v>
      </c>
      <c r="AA3518">
        <v>11.025179848990666</v>
      </c>
      <c r="AB3518">
        <v>9.5522262959602546</v>
      </c>
      <c r="AC3518">
        <v>0</v>
      </c>
      <c r="AD3518">
        <v>0</v>
      </c>
      <c r="AE3518">
        <v>43.247915335348246</v>
      </c>
    </row>
    <row r="3519" spans="1:31" x14ac:dyDescent="0.25">
      <c r="A3519">
        <v>2139607</v>
      </c>
      <c r="B3519">
        <v>1</v>
      </c>
      <c r="C3519" t="s">
        <v>80</v>
      </c>
      <c r="D3519" t="s">
        <v>104</v>
      </c>
      <c r="E3519" t="s">
        <v>174</v>
      </c>
      <c r="F3519" t="s">
        <v>10330</v>
      </c>
      <c r="G3519" t="s">
        <v>384</v>
      </c>
      <c r="H3519" t="s">
        <v>134</v>
      </c>
      <c r="I3519" t="s">
        <v>135</v>
      </c>
      <c r="J3519" t="s">
        <v>136</v>
      </c>
      <c r="K3519" t="s">
        <v>137</v>
      </c>
      <c r="L3519" t="s">
        <v>10331</v>
      </c>
      <c r="M3519" t="s">
        <v>10332</v>
      </c>
      <c r="N3519">
        <v>1.6177777769999999</v>
      </c>
      <c r="O3519">
        <v>0</v>
      </c>
      <c r="P3519">
        <v>69</v>
      </c>
      <c r="Q3519">
        <v>0</v>
      </c>
      <c r="R3519">
        <v>0</v>
      </c>
      <c r="S3519">
        <v>0</v>
      </c>
      <c r="T3519">
        <v>8</v>
      </c>
      <c r="U3519">
        <v>0</v>
      </c>
      <c r="V3519">
        <v>0</v>
      </c>
      <c r="W3519">
        <v>0</v>
      </c>
      <c r="X3519">
        <v>15.796246457907758</v>
      </c>
      <c r="Y3519">
        <v>0</v>
      </c>
      <c r="Z3519">
        <v>0</v>
      </c>
      <c r="AA3519">
        <v>0</v>
      </c>
      <c r="AB3519">
        <v>7.1278958871394664</v>
      </c>
      <c r="AC3519">
        <v>0</v>
      </c>
      <c r="AD3519">
        <v>0</v>
      </c>
      <c r="AE3519">
        <v>22.924142345047223</v>
      </c>
    </row>
    <row r="3520" spans="1:31" x14ac:dyDescent="0.25">
      <c r="A3520">
        <v>2139750</v>
      </c>
      <c r="B3520">
        <v>1</v>
      </c>
      <c r="C3520" t="s">
        <v>81</v>
      </c>
      <c r="D3520" t="s">
        <v>112</v>
      </c>
      <c r="E3520" t="s">
        <v>140</v>
      </c>
      <c r="F3520" t="s">
        <v>10333</v>
      </c>
      <c r="G3520" t="s">
        <v>142</v>
      </c>
      <c r="H3520" t="s">
        <v>143</v>
      </c>
      <c r="I3520" t="s">
        <v>135</v>
      </c>
      <c r="J3520" t="s">
        <v>136</v>
      </c>
      <c r="K3520" t="s">
        <v>137</v>
      </c>
      <c r="L3520" t="s">
        <v>10334</v>
      </c>
      <c r="M3520" t="s">
        <v>10335</v>
      </c>
      <c r="N3520">
        <v>0.41833333299999997</v>
      </c>
      <c r="O3520">
        <v>11</v>
      </c>
      <c r="P3520">
        <v>7731</v>
      </c>
      <c r="Q3520">
        <v>365</v>
      </c>
      <c r="R3520">
        <v>1640</v>
      </c>
      <c r="S3520">
        <v>70</v>
      </c>
      <c r="T3520">
        <v>716</v>
      </c>
      <c r="U3520">
        <v>11</v>
      </c>
      <c r="V3520">
        <v>4</v>
      </c>
      <c r="W3520">
        <v>0.99920219157539991</v>
      </c>
      <c r="X3520">
        <v>467.7020426037958</v>
      </c>
      <c r="Y3520">
        <v>145.73319977944939</v>
      </c>
      <c r="Z3520">
        <v>237.49569430366128</v>
      </c>
      <c r="AA3520">
        <v>278.43214056617796</v>
      </c>
      <c r="AB3520">
        <v>124.97800986742503</v>
      </c>
      <c r="AC3520">
        <v>334.61068231402868</v>
      </c>
      <c r="AD3520">
        <v>86.703793392937513</v>
      </c>
      <c r="AE3520">
        <v>1676.6547650190512</v>
      </c>
    </row>
    <row r="3521" spans="1:31" x14ac:dyDescent="0.25">
      <c r="A3521">
        <v>2139252</v>
      </c>
      <c r="B3521">
        <v>1</v>
      </c>
      <c r="C3521" t="s">
        <v>80</v>
      </c>
      <c r="D3521" t="s">
        <v>105</v>
      </c>
      <c r="E3521" t="s">
        <v>140</v>
      </c>
      <c r="F3521" t="s">
        <v>982</v>
      </c>
      <c r="G3521" t="s">
        <v>142</v>
      </c>
      <c r="H3521" t="s">
        <v>143</v>
      </c>
      <c r="I3521" t="s">
        <v>135</v>
      </c>
      <c r="J3521" t="s">
        <v>136</v>
      </c>
      <c r="K3521" t="s">
        <v>137</v>
      </c>
      <c r="L3521" t="s">
        <v>10336</v>
      </c>
      <c r="M3521" t="s">
        <v>10017</v>
      </c>
      <c r="N3521">
        <v>1.321666666</v>
      </c>
      <c r="O3521">
        <v>0</v>
      </c>
      <c r="P3521">
        <v>2875</v>
      </c>
      <c r="Q3521">
        <v>0</v>
      </c>
      <c r="R3521">
        <v>0</v>
      </c>
      <c r="S3521">
        <v>0</v>
      </c>
      <c r="T3521">
        <v>136</v>
      </c>
      <c r="U3521">
        <v>0</v>
      </c>
      <c r="V3521">
        <v>0</v>
      </c>
      <c r="W3521">
        <v>0</v>
      </c>
      <c r="X3521">
        <v>643.027320911537</v>
      </c>
      <c r="Y3521">
        <v>0</v>
      </c>
      <c r="Z3521">
        <v>0</v>
      </c>
      <c r="AA3521">
        <v>0</v>
      </c>
      <c r="AB3521">
        <v>128.38765044895547</v>
      </c>
      <c r="AC3521">
        <v>0</v>
      </c>
      <c r="AD3521">
        <v>0</v>
      </c>
      <c r="AE3521">
        <v>771.41497136049247</v>
      </c>
    </row>
    <row r="3522" spans="1:31" x14ac:dyDescent="0.25">
      <c r="A3522">
        <v>2139693</v>
      </c>
      <c r="B3522">
        <v>1</v>
      </c>
      <c r="C3522" t="s">
        <v>81</v>
      </c>
      <c r="D3522" t="s">
        <v>122</v>
      </c>
      <c r="E3522" t="s">
        <v>131</v>
      </c>
      <c r="F3522" t="s">
        <v>10337</v>
      </c>
      <c r="G3522" t="s">
        <v>152</v>
      </c>
      <c r="H3522" t="s">
        <v>134</v>
      </c>
      <c r="I3522" t="s">
        <v>135</v>
      </c>
      <c r="J3522" t="s">
        <v>136</v>
      </c>
      <c r="K3522" t="s">
        <v>137</v>
      </c>
      <c r="L3522" t="s">
        <v>10338</v>
      </c>
      <c r="M3522" t="s">
        <v>10339</v>
      </c>
      <c r="N3522">
        <v>5.1733333330000004</v>
      </c>
      <c r="O3522">
        <v>0</v>
      </c>
      <c r="P3522">
        <v>1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0.26505149548778334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0.26505149548778334</v>
      </c>
    </row>
    <row r="3523" spans="1:31" x14ac:dyDescent="0.25">
      <c r="A3523">
        <v>2139799</v>
      </c>
      <c r="B3523">
        <v>1</v>
      </c>
      <c r="C3523" t="s">
        <v>80</v>
      </c>
      <c r="D3523" t="s">
        <v>88</v>
      </c>
      <c r="E3523" t="s">
        <v>146</v>
      </c>
      <c r="F3523" t="s">
        <v>10340</v>
      </c>
      <c r="G3523" t="s">
        <v>142</v>
      </c>
      <c r="H3523" t="s">
        <v>143</v>
      </c>
      <c r="I3523" t="s">
        <v>135</v>
      </c>
      <c r="J3523" t="s">
        <v>136</v>
      </c>
      <c r="K3523" t="s">
        <v>137</v>
      </c>
      <c r="L3523" t="s">
        <v>10341</v>
      </c>
      <c r="M3523" t="s">
        <v>10342</v>
      </c>
      <c r="N3523">
        <v>1.4755555549999999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1</v>
      </c>
      <c r="U3523">
        <v>2</v>
      </c>
      <c r="V3523">
        <v>1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0.131534059606075</v>
      </c>
      <c r="AC3523">
        <v>492.21274224784418</v>
      </c>
      <c r="AD3523">
        <v>24.493879145855246</v>
      </c>
      <c r="AE3523">
        <v>516.83815545330549</v>
      </c>
    </row>
    <row r="3524" spans="1:31" x14ac:dyDescent="0.25">
      <c r="A3524">
        <v>2139401</v>
      </c>
      <c r="B3524">
        <v>1</v>
      </c>
      <c r="C3524" t="s">
        <v>80</v>
      </c>
      <c r="D3524" t="s">
        <v>110</v>
      </c>
      <c r="E3524" t="s">
        <v>174</v>
      </c>
      <c r="F3524" t="s">
        <v>4158</v>
      </c>
      <c r="G3524" t="s">
        <v>538</v>
      </c>
      <c r="H3524" t="s">
        <v>134</v>
      </c>
      <c r="I3524" t="s">
        <v>135</v>
      </c>
      <c r="J3524" t="s">
        <v>136</v>
      </c>
      <c r="K3524" t="s">
        <v>236</v>
      </c>
      <c r="L3524" t="s">
        <v>10343</v>
      </c>
      <c r="M3524" t="s">
        <v>10344</v>
      </c>
      <c r="N3524">
        <v>9.7095472219999994</v>
      </c>
      <c r="O3524">
        <v>0</v>
      </c>
      <c r="P3524">
        <v>139</v>
      </c>
      <c r="Q3524">
        <v>0</v>
      </c>
      <c r="R3524">
        <v>0</v>
      </c>
      <c r="S3524">
        <v>0</v>
      </c>
      <c r="T3524">
        <v>19</v>
      </c>
      <c r="U3524">
        <v>0</v>
      </c>
      <c r="V3524">
        <v>0</v>
      </c>
      <c r="W3524">
        <v>0</v>
      </c>
      <c r="X3524">
        <v>299.80487699943603</v>
      </c>
      <c r="Y3524">
        <v>0</v>
      </c>
      <c r="Z3524">
        <v>0</v>
      </c>
      <c r="AA3524">
        <v>0</v>
      </c>
      <c r="AB3524">
        <v>58.2908768220383</v>
      </c>
      <c r="AC3524">
        <v>0</v>
      </c>
      <c r="AD3524">
        <v>0</v>
      </c>
      <c r="AE3524">
        <v>358.09575382147432</v>
      </c>
    </row>
    <row r="3525" spans="1:31" x14ac:dyDescent="0.25">
      <c r="A3525">
        <v>2139859</v>
      </c>
      <c r="B3525">
        <v>1</v>
      </c>
      <c r="C3525" t="s">
        <v>80</v>
      </c>
      <c r="D3525" t="s">
        <v>96</v>
      </c>
      <c r="E3525" t="s">
        <v>131</v>
      </c>
      <c r="F3525" t="s">
        <v>10345</v>
      </c>
      <c r="G3525" t="s">
        <v>133</v>
      </c>
      <c r="H3525" t="s">
        <v>134</v>
      </c>
      <c r="I3525" t="s">
        <v>135</v>
      </c>
      <c r="J3525" t="s">
        <v>136</v>
      </c>
      <c r="K3525" t="s">
        <v>137</v>
      </c>
      <c r="L3525" t="s">
        <v>10346</v>
      </c>
      <c r="M3525" t="s">
        <v>10347</v>
      </c>
      <c r="N3525">
        <v>1.7780555549999999</v>
      </c>
      <c r="O3525">
        <v>0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0.2611793252668167</v>
      </c>
      <c r="AA3525">
        <v>0</v>
      </c>
      <c r="AB3525">
        <v>0</v>
      </c>
      <c r="AC3525">
        <v>0</v>
      </c>
      <c r="AD3525">
        <v>0</v>
      </c>
      <c r="AE3525">
        <v>0.2611793252668167</v>
      </c>
    </row>
    <row r="3526" spans="1:31" x14ac:dyDescent="0.25">
      <c r="A3526">
        <v>2139295</v>
      </c>
      <c r="B3526">
        <v>1</v>
      </c>
      <c r="C3526" t="s">
        <v>81</v>
      </c>
      <c r="D3526" t="s">
        <v>121</v>
      </c>
      <c r="E3526" t="s">
        <v>174</v>
      </c>
      <c r="F3526" t="s">
        <v>10348</v>
      </c>
      <c r="G3526" t="s">
        <v>187</v>
      </c>
      <c r="H3526" t="s">
        <v>134</v>
      </c>
      <c r="I3526" t="s">
        <v>135</v>
      </c>
      <c r="J3526" t="s">
        <v>136</v>
      </c>
      <c r="K3526" t="s">
        <v>137</v>
      </c>
      <c r="L3526" t="s">
        <v>10349</v>
      </c>
      <c r="M3526" t="s">
        <v>10350</v>
      </c>
      <c r="N3526">
        <v>1.8886111109999999</v>
      </c>
      <c r="O3526">
        <v>0</v>
      </c>
      <c r="P3526">
        <v>70</v>
      </c>
      <c r="Q3526">
        <v>0</v>
      </c>
      <c r="R3526">
        <v>0</v>
      </c>
      <c r="S3526">
        <v>0</v>
      </c>
      <c r="T3526">
        <v>2</v>
      </c>
      <c r="U3526">
        <v>0</v>
      </c>
      <c r="V3526">
        <v>0</v>
      </c>
      <c r="W3526">
        <v>0</v>
      </c>
      <c r="X3526">
        <v>15.303509856800508</v>
      </c>
      <c r="Y3526">
        <v>0</v>
      </c>
      <c r="Z3526">
        <v>0</v>
      </c>
      <c r="AA3526">
        <v>0</v>
      </c>
      <c r="AB3526">
        <v>0.21255018429600003</v>
      </c>
      <c r="AC3526">
        <v>0</v>
      </c>
      <c r="AD3526">
        <v>0</v>
      </c>
      <c r="AE3526">
        <v>15.516060041096509</v>
      </c>
    </row>
    <row r="3527" spans="1:31" x14ac:dyDescent="0.25">
      <c r="A3527">
        <v>2139464</v>
      </c>
      <c r="B3527">
        <v>1</v>
      </c>
      <c r="C3527" t="s">
        <v>80</v>
      </c>
      <c r="D3527" t="s">
        <v>93</v>
      </c>
      <c r="E3527" t="s">
        <v>161</v>
      </c>
      <c r="F3527" t="s">
        <v>10351</v>
      </c>
      <c r="G3527" t="s">
        <v>215</v>
      </c>
      <c r="H3527" t="s">
        <v>134</v>
      </c>
      <c r="I3527" t="s">
        <v>135</v>
      </c>
      <c r="J3527" t="s">
        <v>136</v>
      </c>
      <c r="K3527" t="s">
        <v>137</v>
      </c>
      <c r="L3527" t="s">
        <v>10352</v>
      </c>
      <c r="M3527" t="s">
        <v>10353</v>
      </c>
      <c r="N3527">
        <v>2.738888888</v>
      </c>
      <c r="O3527">
        <v>0</v>
      </c>
      <c r="P3527">
        <v>13</v>
      </c>
      <c r="Q3527">
        <v>0</v>
      </c>
      <c r="R3527">
        <v>15</v>
      </c>
      <c r="S3527">
        <v>0</v>
      </c>
      <c r="T3527">
        <v>2</v>
      </c>
      <c r="U3527">
        <v>0</v>
      </c>
      <c r="V3527">
        <v>0</v>
      </c>
      <c r="W3527">
        <v>0</v>
      </c>
      <c r="X3527">
        <v>11.141912369486699</v>
      </c>
      <c r="Y3527">
        <v>0</v>
      </c>
      <c r="Z3527">
        <v>13.340122053126732</v>
      </c>
      <c r="AA3527">
        <v>0</v>
      </c>
      <c r="AB3527">
        <v>0.72193671025933337</v>
      </c>
      <c r="AC3527">
        <v>0</v>
      </c>
      <c r="AD3527">
        <v>0</v>
      </c>
      <c r="AE3527">
        <v>25.203971132872763</v>
      </c>
    </row>
    <row r="3528" spans="1:31" x14ac:dyDescent="0.25">
      <c r="A3528">
        <v>2139341</v>
      </c>
      <c r="B3528">
        <v>1</v>
      </c>
      <c r="C3528" t="s">
        <v>80</v>
      </c>
      <c r="D3528" t="s">
        <v>88</v>
      </c>
      <c r="E3528" t="s">
        <v>131</v>
      </c>
      <c r="F3528" t="s">
        <v>10354</v>
      </c>
      <c r="G3528" t="s">
        <v>231</v>
      </c>
      <c r="H3528" t="s">
        <v>134</v>
      </c>
      <c r="I3528" t="s">
        <v>135</v>
      </c>
      <c r="J3528" t="s">
        <v>136</v>
      </c>
      <c r="K3528" t="s">
        <v>137</v>
      </c>
      <c r="L3528" t="s">
        <v>10355</v>
      </c>
      <c r="M3528" t="s">
        <v>10356</v>
      </c>
      <c r="N3528">
        <v>1.668055555</v>
      </c>
      <c r="O3528">
        <v>0</v>
      </c>
      <c r="P3528">
        <v>4</v>
      </c>
      <c r="Q3528">
        <v>0</v>
      </c>
      <c r="R3528">
        <v>0</v>
      </c>
      <c r="S3528">
        <v>0</v>
      </c>
      <c r="T3528">
        <v>1</v>
      </c>
      <c r="U3528">
        <v>0</v>
      </c>
      <c r="V3528">
        <v>0</v>
      </c>
      <c r="W3528">
        <v>0</v>
      </c>
      <c r="X3528">
        <v>1.6127817776407336</v>
      </c>
      <c r="Y3528">
        <v>0</v>
      </c>
      <c r="Z3528">
        <v>0</v>
      </c>
      <c r="AA3528">
        <v>0</v>
      </c>
      <c r="AB3528">
        <v>4.8376849045846253</v>
      </c>
      <c r="AC3528">
        <v>0</v>
      </c>
      <c r="AD3528">
        <v>0</v>
      </c>
      <c r="AE3528">
        <v>6.4504666822253593</v>
      </c>
    </row>
    <row r="3529" spans="1:31" x14ac:dyDescent="0.25">
      <c r="A3529">
        <v>2139882</v>
      </c>
      <c r="B3529">
        <v>1</v>
      </c>
      <c r="C3529" t="s">
        <v>81</v>
      </c>
      <c r="D3529" t="s">
        <v>115</v>
      </c>
      <c r="E3529" t="s">
        <v>174</v>
      </c>
      <c r="F3529" t="s">
        <v>10357</v>
      </c>
      <c r="G3529" t="s">
        <v>187</v>
      </c>
      <c r="H3529" t="s">
        <v>134</v>
      </c>
      <c r="I3529" t="s">
        <v>135</v>
      </c>
      <c r="J3529" t="s">
        <v>136</v>
      </c>
      <c r="K3529" t="s">
        <v>137</v>
      </c>
      <c r="L3529" t="s">
        <v>10358</v>
      </c>
      <c r="M3529" t="s">
        <v>10359</v>
      </c>
      <c r="N3529">
        <v>2.284444444</v>
      </c>
      <c r="O3529">
        <v>0</v>
      </c>
      <c r="P3529">
        <v>9</v>
      </c>
      <c r="Q3529">
        <v>0</v>
      </c>
      <c r="R3529">
        <v>1</v>
      </c>
      <c r="S3529">
        <v>0</v>
      </c>
      <c r="T3529">
        <v>2</v>
      </c>
      <c r="U3529">
        <v>0</v>
      </c>
      <c r="V3529">
        <v>0</v>
      </c>
      <c r="W3529">
        <v>0</v>
      </c>
      <c r="X3529">
        <v>3.2907570859893922</v>
      </c>
      <c r="Y3529">
        <v>0</v>
      </c>
      <c r="Z3529">
        <v>4.8525360631666665E-3</v>
      </c>
      <c r="AA3529">
        <v>0</v>
      </c>
      <c r="AB3529">
        <v>0.37938115884137502</v>
      </c>
      <c r="AC3529">
        <v>0</v>
      </c>
      <c r="AD3529">
        <v>0</v>
      </c>
      <c r="AE3529">
        <v>3.6749907808939342</v>
      </c>
    </row>
    <row r="3530" spans="1:31" x14ac:dyDescent="0.25">
      <c r="A3530">
        <v>2139773</v>
      </c>
      <c r="B3530">
        <v>1</v>
      </c>
      <c r="C3530" t="s">
        <v>80</v>
      </c>
      <c r="D3530" t="s">
        <v>108</v>
      </c>
      <c r="E3530" t="s">
        <v>174</v>
      </c>
      <c r="F3530" t="s">
        <v>9858</v>
      </c>
      <c r="G3530" t="s">
        <v>187</v>
      </c>
      <c r="H3530" t="s">
        <v>134</v>
      </c>
      <c r="I3530" t="s">
        <v>135</v>
      </c>
      <c r="J3530" t="s">
        <v>136</v>
      </c>
      <c r="K3530" t="s">
        <v>137</v>
      </c>
      <c r="L3530" t="s">
        <v>10360</v>
      </c>
      <c r="M3530" t="s">
        <v>10361</v>
      </c>
      <c r="N3530">
        <v>2.6524999999999999</v>
      </c>
      <c r="O3530">
        <v>0</v>
      </c>
      <c r="P3530">
        <v>5</v>
      </c>
      <c r="Q3530">
        <v>0</v>
      </c>
      <c r="R3530">
        <v>4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1.7642337375315005</v>
      </c>
      <c r="Y3530">
        <v>0</v>
      </c>
      <c r="Z3530">
        <v>0.32650213599575001</v>
      </c>
      <c r="AA3530">
        <v>0</v>
      </c>
      <c r="AB3530">
        <v>0</v>
      </c>
      <c r="AC3530">
        <v>0</v>
      </c>
      <c r="AD3530">
        <v>0</v>
      </c>
      <c r="AE3530">
        <v>2.0907358735272505</v>
      </c>
    </row>
    <row r="3531" spans="1:31" x14ac:dyDescent="0.25">
      <c r="A3531">
        <v>2139713</v>
      </c>
      <c r="B3531">
        <v>1</v>
      </c>
      <c r="C3531" t="s">
        <v>80</v>
      </c>
      <c r="D3531" t="s">
        <v>107</v>
      </c>
      <c r="E3531" t="s">
        <v>174</v>
      </c>
      <c r="F3531" t="s">
        <v>10362</v>
      </c>
      <c r="G3531" t="s">
        <v>187</v>
      </c>
      <c r="H3531" t="s">
        <v>134</v>
      </c>
      <c r="I3531" t="s">
        <v>135</v>
      </c>
      <c r="J3531" t="s">
        <v>136</v>
      </c>
      <c r="K3531" t="s">
        <v>137</v>
      </c>
      <c r="L3531" t="s">
        <v>10363</v>
      </c>
      <c r="M3531" t="s">
        <v>10364</v>
      </c>
      <c r="N3531">
        <v>3.7327777769999999</v>
      </c>
      <c r="O3531">
        <v>0</v>
      </c>
      <c r="P3531">
        <v>18</v>
      </c>
      <c r="Q3531">
        <v>0</v>
      </c>
      <c r="R3531">
        <v>0</v>
      </c>
      <c r="S3531">
        <v>0</v>
      </c>
      <c r="T3531">
        <v>7</v>
      </c>
      <c r="U3531">
        <v>0</v>
      </c>
      <c r="V3531">
        <v>0</v>
      </c>
      <c r="W3531">
        <v>0</v>
      </c>
      <c r="X3531">
        <v>8.3801354394060823</v>
      </c>
      <c r="Y3531">
        <v>0</v>
      </c>
      <c r="Z3531">
        <v>0</v>
      </c>
      <c r="AA3531">
        <v>0</v>
      </c>
      <c r="AB3531">
        <v>0.94090074335226659</v>
      </c>
      <c r="AC3531">
        <v>0</v>
      </c>
      <c r="AD3531">
        <v>0</v>
      </c>
      <c r="AE3531">
        <v>9.3210361827583483</v>
      </c>
    </row>
    <row r="3532" spans="1:31" x14ac:dyDescent="0.25">
      <c r="A3532">
        <v>2139418</v>
      </c>
      <c r="B3532">
        <v>1</v>
      </c>
      <c r="C3532" t="s">
        <v>81</v>
      </c>
      <c r="D3532" t="s">
        <v>128</v>
      </c>
      <c r="E3532" t="s">
        <v>131</v>
      </c>
      <c r="F3532" t="s">
        <v>10365</v>
      </c>
      <c r="G3532" t="s">
        <v>152</v>
      </c>
      <c r="H3532" t="s">
        <v>134</v>
      </c>
      <c r="I3532" t="s">
        <v>135</v>
      </c>
      <c r="J3532" t="s">
        <v>136</v>
      </c>
      <c r="K3532" t="s">
        <v>137</v>
      </c>
      <c r="L3532" t="s">
        <v>10366</v>
      </c>
      <c r="M3532" t="s">
        <v>10367</v>
      </c>
      <c r="N3532">
        <v>4.8049999999999997</v>
      </c>
      <c r="O3532">
        <v>0</v>
      </c>
      <c r="P3532">
        <v>1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0.43387723105129999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0.43387723105129999</v>
      </c>
    </row>
    <row r="3533" spans="1:31" x14ac:dyDescent="0.25">
      <c r="A3533">
        <v>2139667</v>
      </c>
      <c r="B3533">
        <v>1</v>
      </c>
      <c r="C3533" t="s">
        <v>80</v>
      </c>
      <c r="D3533" t="s">
        <v>94</v>
      </c>
      <c r="E3533" t="s">
        <v>174</v>
      </c>
      <c r="F3533" t="s">
        <v>10368</v>
      </c>
      <c r="G3533" t="s">
        <v>163</v>
      </c>
      <c r="H3533" t="s">
        <v>134</v>
      </c>
      <c r="I3533" t="s">
        <v>135</v>
      </c>
      <c r="J3533" t="s">
        <v>136</v>
      </c>
      <c r="K3533" t="s">
        <v>137</v>
      </c>
      <c r="L3533" t="s">
        <v>10369</v>
      </c>
      <c r="M3533" t="s">
        <v>10370</v>
      </c>
      <c r="N3533">
        <v>0.74277777700000003</v>
      </c>
      <c r="O3533">
        <v>0</v>
      </c>
      <c r="P3533">
        <v>0</v>
      </c>
      <c r="Q3533">
        <v>0</v>
      </c>
      <c r="R3533">
        <v>4</v>
      </c>
      <c r="S3533">
        <v>0</v>
      </c>
      <c r="T3533">
        <v>1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0.81360903738407209</v>
      </c>
      <c r="AA3533">
        <v>0</v>
      </c>
      <c r="AB3533">
        <v>0.17727290702216664</v>
      </c>
      <c r="AC3533">
        <v>0</v>
      </c>
      <c r="AD3533">
        <v>0</v>
      </c>
      <c r="AE3533">
        <v>0.99088194440623867</v>
      </c>
    </row>
    <row r="3534" spans="1:31" x14ac:dyDescent="0.25">
      <c r="A3534">
        <v>2139521</v>
      </c>
      <c r="B3534">
        <v>1</v>
      </c>
      <c r="C3534" t="s">
        <v>80</v>
      </c>
      <c r="D3534" t="s">
        <v>103</v>
      </c>
      <c r="E3534" t="s">
        <v>224</v>
      </c>
      <c r="F3534" t="s">
        <v>6187</v>
      </c>
      <c r="G3534" t="s">
        <v>300</v>
      </c>
      <c r="H3534" t="s">
        <v>143</v>
      </c>
      <c r="I3534" t="s">
        <v>135</v>
      </c>
      <c r="J3534" t="s">
        <v>3</v>
      </c>
      <c r="K3534" t="s">
        <v>137</v>
      </c>
      <c r="L3534" t="s">
        <v>10371</v>
      </c>
      <c r="M3534" t="s">
        <v>10372</v>
      </c>
      <c r="N3534">
        <v>0.59555555500000001</v>
      </c>
      <c r="O3534">
        <v>0</v>
      </c>
      <c r="P3534">
        <v>10970</v>
      </c>
      <c r="Q3534">
        <v>1</v>
      </c>
      <c r="R3534">
        <v>20</v>
      </c>
      <c r="S3534">
        <v>3</v>
      </c>
      <c r="T3534">
        <v>933</v>
      </c>
      <c r="U3534">
        <v>0</v>
      </c>
      <c r="V3534">
        <v>0</v>
      </c>
      <c r="W3534">
        <v>0</v>
      </c>
      <c r="X3534">
        <v>1464.8443060636482</v>
      </c>
      <c r="Y3534">
        <v>13.206348499968</v>
      </c>
      <c r="Z3534">
        <v>12.658256424775114</v>
      </c>
      <c r="AA3534">
        <v>61.95631460821626</v>
      </c>
      <c r="AB3534">
        <v>697.68274255287383</v>
      </c>
      <c r="AC3534">
        <v>0</v>
      </c>
      <c r="AD3534">
        <v>0</v>
      </c>
      <c r="AE3534">
        <v>2250.3479681494814</v>
      </c>
    </row>
    <row r="3535" spans="1:31" x14ac:dyDescent="0.25">
      <c r="A3535">
        <v>2139527</v>
      </c>
      <c r="B3535">
        <v>1</v>
      </c>
      <c r="C3535" t="s">
        <v>81</v>
      </c>
      <c r="D3535" t="s">
        <v>128</v>
      </c>
      <c r="E3535" t="s">
        <v>146</v>
      </c>
      <c r="F3535" t="s">
        <v>10373</v>
      </c>
      <c r="G3535" t="s">
        <v>167</v>
      </c>
      <c r="H3535" t="s">
        <v>143</v>
      </c>
      <c r="I3535" t="s">
        <v>135</v>
      </c>
      <c r="J3535" t="s">
        <v>136</v>
      </c>
      <c r="K3535" t="s">
        <v>137</v>
      </c>
      <c r="L3535" t="s">
        <v>10374</v>
      </c>
      <c r="M3535" t="s">
        <v>10375</v>
      </c>
      <c r="N3535">
        <v>2.661944444</v>
      </c>
      <c r="O3535">
        <v>0</v>
      </c>
      <c r="P3535">
        <v>119</v>
      </c>
      <c r="Q3535">
        <v>0</v>
      </c>
      <c r="R3535">
        <v>0</v>
      </c>
      <c r="S3535">
        <v>0</v>
      </c>
      <c r="T3535">
        <v>8</v>
      </c>
      <c r="U3535">
        <v>0</v>
      </c>
      <c r="V3535">
        <v>0</v>
      </c>
      <c r="W3535">
        <v>0</v>
      </c>
      <c r="X3535">
        <v>39.294479042886174</v>
      </c>
      <c r="Y3535">
        <v>0</v>
      </c>
      <c r="Z3535">
        <v>0</v>
      </c>
      <c r="AA3535">
        <v>0</v>
      </c>
      <c r="AB3535">
        <v>2.7617097290418751</v>
      </c>
      <c r="AC3535">
        <v>0</v>
      </c>
      <c r="AD3535">
        <v>0</v>
      </c>
      <c r="AE3535">
        <v>42.056188771928049</v>
      </c>
    </row>
    <row r="3536" spans="1:31" x14ac:dyDescent="0.25">
      <c r="A3536">
        <v>2139278</v>
      </c>
      <c r="B3536">
        <v>1</v>
      </c>
      <c r="C3536" t="s">
        <v>80</v>
      </c>
      <c r="D3536" t="s">
        <v>83</v>
      </c>
      <c r="E3536" t="s">
        <v>174</v>
      </c>
      <c r="F3536" t="s">
        <v>10376</v>
      </c>
      <c r="G3536" t="s">
        <v>187</v>
      </c>
      <c r="H3536" t="s">
        <v>134</v>
      </c>
      <c r="I3536" t="s">
        <v>135</v>
      </c>
      <c r="J3536" t="s">
        <v>136</v>
      </c>
      <c r="K3536" t="s">
        <v>137</v>
      </c>
      <c r="L3536" t="s">
        <v>10377</v>
      </c>
      <c r="M3536" t="s">
        <v>10378</v>
      </c>
      <c r="N3536">
        <v>1.628055555</v>
      </c>
      <c r="O3536">
        <v>0</v>
      </c>
      <c r="P3536">
        <v>105</v>
      </c>
      <c r="Q3536">
        <v>0</v>
      </c>
      <c r="R3536">
        <v>0</v>
      </c>
      <c r="S3536">
        <v>0</v>
      </c>
      <c r="T3536">
        <v>24</v>
      </c>
      <c r="U3536">
        <v>0</v>
      </c>
      <c r="V3536">
        <v>0</v>
      </c>
      <c r="W3536">
        <v>0</v>
      </c>
      <c r="X3536">
        <v>42.889921983710664</v>
      </c>
      <c r="Y3536">
        <v>0</v>
      </c>
      <c r="Z3536">
        <v>0</v>
      </c>
      <c r="AA3536">
        <v>0</v>
      </c>
      <c r="AB3536">
        <v>46.316419523267214</v>
      </c>
      <c r="AC3536">
        <v>0</v>
      </c>
      <c r="AD3536">
        <v>0</v>
      </c>
      <c r="AE3536">
        <v>89.206341506977878</v>
      </c>
    </row>
    <row r="3537" spans="1:31" x14ac:dyDescent="0.25">
      <c r="A3537">
        <v>2139965</v>
      </c>
      <c r="B3537">
        <v>1</v>
      </c>
      <c r="C3537" t="s">
        <v>80</v>
      </c>
      <c r="D3537" t="s">
        <v>99</v>
      </c>
      <c r="E3537" t="s">
        <v>140</v>
      </c>
      <c r="F3537" t="s">
        <v>2739</v>
      </c>
      <c r="G3537" t="s">
        <v>226</v>
      </c>
      <c r="H3537" t="s">
        <v>143</v>
      </c>
      <c r="I3537" t="s">
        <v>135</v>
      </c>
      <c r="J3537" t="s">
        <v>136</v>
      </c>
      <c r="K3537" t="s">
        <v>137</v>
      </c>
      <c r="L3537" t="s">
        <v>10379</v>
      </c>
      <c r="M3537" t="s">
        <v>10380</v>
      </c>
      <c r="N3537">
        <v>6.8888887999999995E-2</v>
      </c>
      <c r="O3537">
        <v>4</v>
      </c>
      <c r="P3537">
        <v>753</v>
      </c>
      <c r="Q3537">
        <v>11</v>
      </c>
      <c r="R3537">
        <v>98</v>
      </c>
      <c r="S3537">
        <v>20</v>
      </c>
      <c r="T3537">
        <v>49</v>
      </c>
      <c r="U3537">
        <v>0</v>
      </c>
      <c r="V3537">
        <v>3</v>
      </c>
      <c r="W3537">
        <v>1.0694394422688001</v>
      </c>
      <c r="X3537">
        <v>10.5954179573516</v>
      </c>
      <c r="Y3537">
        <v>0.69620651360440022</v>
      </c>
      <c r="Z3537">
        <v>1.4135116333653994</v>
      </c>
      <c r="AA3537">
        <v>3.9890592384795336</v>
      </c>
      <c r="AB3537">
        <v>0.75084462409497799</v>
      </c>
      <c r="AC3537">
        <v>0</v>
      </c>
      <c r="AD3537">
        <v>0.38320103102960001</v>
      </c>
      <c r="AE3537">
        <v>18.897680440194311</v>
      </c>
    </row>
    <row r="3538" spans="1:31" x14ac:dyDescent="0.25">
      <c r="A3538">
        <v>2139232</v>
      </c>
      <c r="B3538">
        <v>1</v>
      </c>
      <c r="C3538" t="s">
        <v>81</v>
      </c>
      <c r="D3538" t="s">
        <v>122</v>
      </c>
      <c r="E3538" t="s">
        <v>196</v>
      </c>
      <c r="F3538" t="s">
        <v>10381</v>
      </c>
      <c r="G3538" t="s">
        <v>142</v>
      </c>
      <c r="H3538" t="s">
        <v>143</v>
      </c>
      <c r="I3538" t="s">
        <v>135</v>
      </c>
      <c r="J3538" t="s">
        <v>136</v>
      </c>
      <c r="K3538" t="s">
        <v>137</v>
      </c>
      <c r="L3538" t="s">
        <v>10382</v>
      </c>
      <c r="M3538" t="s">
        <v>10383</v>
      </c>
      <c r="N3538">
        <v>1.595555555</v>
      </c>
      <c r="O3538">
        <v>0</v>
      </c>
      <c r="P3538">
        <v>112</v>
      </c>
      <c r="Q3538">
        <v>0</v>
      </c>
      <c r="R3538">
        <v>0</v>
      </c>
      <c r="S3538">
        <v>0</v>
      </c>
      <c r="T3538">
        <v>11</v>
      </c>
      <c r="U3538">
        <v>0</v>
      </c>
      <c r="V3538">
        <v>0</v>
      </c>
      <c r="W3538">
        <v>0</v>
      </c>
      <c r="X3538">
        <v>16.994005014678571</v>
      </c>
      <c r="Y3538">
        <v>0</v>
      </c>
      <c r="Z3538">
        <v>0</v>
      </c>
      <c r="AA3538">
        <v>0</v>
      </c>
      <c r="AB3538">
        <v>5.7663072853245341</v>
      </c>
      <c r="AC3538">
        <v>0</v>
      </c>
      <c r="AD3538">
        <v>0</v>
      </c>
      <c r="AE3538">
        <v>22.760312300003104</v>
      </c>
    </row>
    <row r="3539" spans="1:31" x14ac:dyDescent="0.25">
      <c r="A3539">
        <v>2139819</v>
      </c>
      <c r="B3539">
        <v>1</v>
      </c>
      <c r="C3539" t="s">
        <v>81</v>
      </c>
      <c r="D3539" t="s">
        <v>114</v>
      </c>
      <c r="E3539" t="s">
        <v>140</v>
      </c>
      <c r="F3539" t="s">
        <v>10384</v>
      </c>
      <c r="G3539" t="s">
        <v>226</v>
      </c>
      <c r="H3539" t="s">
        <v>143</v>
      </c>
      <c r="I3539" t="s">
        <v>135</v>
      </c>
      <c r="J3539" t="s">
        <v>136</v>
      </c>
      <c r="K3539" t="s">
        <v>137</v>
      </c>
      <c r="L3539" t="s">
        <v>10385</v>
      </c>
      <c r="M3539" t="s">
        <v>10386</v>
      </c>
      <c r="N3539">
        <v>0.58250000000000002</v>
      </c>
      <c r="O3539">
        <v>0</v>
      </c>
      <c r="P3539">
        <v>2671</v>
      </c>
      <c r="Q3539">
        <v>1</v>
      </c>
      <c r="R3539">
        <v>70</v>
      </c>
      <c r="S3539">
        <v>5</v>
      </c>
      <c r="T3539">
        <v>227</v>
      </c>
      <c r="U3539">
        <v>0</v>
      </c>
      <c r="V3539">
        <v>1</v>
      </c>
      <c r="W3539">
        <v>0</v>
      </c>
      <c r="X3539">
        <v>178.33593205847853</v>
      </c>
      <c r="Y3539">
        <v>0.253077252345</v>
      </c>
      <c r="Z3539">
        <v>2.2593246207185258</v>
      </c>
      <c r="AA3539">
        <v>17.417220824684399</v>
      </c>
      <c r="AB3539">
        <v>37.59774771461268</v>
      </c>
      <c r="AC3539">
        <v>0</v>
      </c>
      <c r="AD3539">
        <v>0</v>
      </c>
      <c r="AE3539">
        <v>235.86330247083913</v>
      </c>
    </row>
    <row r="3540" spans="1:31" x14ac:dyDescent="0.25">
      <c r="A3540">
        <v>2139919</v>
      </c>
      <c r="B3540">
        <v>1</v>
      </c>
      <c r="C3540" t="s">
        <v>80</v>
      </c>
      <c r="D3540" t="s">
        <v>102</v>
      </c>
      <c r="E3540" t="s">
        <v>174</v>
      </c>
      <c r="F3540" t="s">
        <v>10387</v>
      </c>
      <c r="G3540" t="s">
        <v>163</v>
      </c>
      <c r="H3540" t="s">
        <v>134</v>
      </c>
      <c r="I3540" t="s">
        <v>135</v>
      </c>
      <c r="J3540" t="s">
        <v>136</v>
      </c>
      <c r="K3540" t="s">
        <v>137</v>
      </c>
      <c r="L3540" t="s">
        <v>10388</v>
      </c>
      <c r="M3540" t="s">
        <v>10389</v>
      </c>
      <c r="N3540">
        <v>1.2250000000000001</v>
      </c>
      <c r="O3540">
        <v>0</v>
      </c>
      <c r="P3540">
        <v>6</v>
      </c>
      <c r="Q3540">
        <v>0</v>
      </c>
      <c r="R3540">
        <v>15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3.5710176599987506</v>
      </c>
      <c r="Y3540">
        <v>0</v>
      </c>
      <c r="Z3540">
        <v>2.8729188743624996</v>
      </c>
      <c r="AA3540">
        <v>0</v>
      </c>
      <c r="AB3540">
        <v>0</v>
      </c>
      <c r="AC3540">
        <v>0</v>
      </c>
      <c r="AD3540">
        <v>0</v>
      </c>
      <c r="AE3540">
        <v>6.4439365343612502</v>
      </c>
    </row>
    <row r="3541" spans="1:31" x14ac:dyDescent="0.25">
      <c r="A3541">
        <v>2139673</v>
      </c>
      <c r="B3541">
        <v>1</v>
      </c>
      <c r="C3541" t="s">
        <v>81</v>
      </c>
      <c r="D3541" t="s">
        <v>121</v>
      </c>
      <c r="E3541" t="s">
        <v>140</v>
      </c>
      <c r="F3541" t="s">
        <v>10390</v>
      </c>
      <c r="G3541" t="s">
        <v>142</v>
      </c>
      <c r="H3541" t="s">
        <v>143</v>
      </c>
      <c r="I3541" t="s">
        <v>148</v>
      </c>
      <c r="J3541" t="s">
        <v>136</v>
      </c>
      <c r="K3541" t="s">
        <v>137</v>
      </c>
      <c r="L3541" t="s">
        <v>10391</v>
      </c>
      <c r="M3541" t="s">
        <v>10392</v>
      </c>
      <c r="N3541">
        <v>1.6666666E-2</v>
      </c>
      <c r="O3541">
        <v>0</v>
      </c>
      <c r="P3541">
        <v>282</v>
      </c>
      <c r="Q3541">
        <v>0</v>
      </c>
      <c r="R3541">
        <v>120</v>
      </c>
      <c r="S3541">
        <v>3</v>
      </c>
      <c r="T3541">
        <v>17</v>
      </c>
      <c r="U3541">
        <v>0</v>
      </c>
      <c r="V3541">
        <v>0</v>
      </c>
      <c r="W3541">
        <v>0</v>
      </c>
      <c r="X3541">
        <v>0.61284722107899969</v>
      </c>
      <c r="Y3541">
        <v>0</v>
      </c>
      <c r="Z3541">
        <v>0.24879507020850003</v>
      </c>
      <c r="AA3541">
        <v>6.1990449838999998E-2</v>
      </c>
      <c r="AB3541">
        <v>0.28214581451699994</v>
      </c>
      <c r="AC3541">
        <v>0</v>
      </c>
      <c r="AD3541">
        <v>0</v>
      </c>
      <c r="AE3541">
        <v>1.2057785556434997</v>
      </c>
    </row>
    <row r="3542" spans="1:31" x14ac:dyDescent="0.25">
      <c r="A3542">
        <v>2139424</v>
      </c>
      <c r="B3542">
        <v>1</v>
      </c>
      <c r="C3542" t="s">
        <v>80</v>
      </c>
      <c r="D3542" t="s">
        <v>96</v>
      </c>
      <c r="E3542" t="s">
        <v>131</v>
      </c>
      <c r="F3542" t="s">
        <v>10393</v>
      </c>
      <c r="G3542" t="s">
        <v>152</v>
      </c>
      <c r="H3542" t="s">
        <v>134</v>
      </c>
      <c r="I3542" t="s">
        <v>135</v>
      </c>
      <c r="J3542" t="s">
        <v>136</v>
      </c>
      <c r="K3542" t="s">
        <v>137</v>
      </c>
      <c r="L3542" t="s">
        <v>9983</v>
      </c>
      <c r="M3542" t="s">
        <v>10394</v>
      </c>
      <c r="N3542">
        <v>3.3597222219999998</v>
      </c>
      <c r="O3542">
        <v>0</v>
      </c>
      <c r="P3542">
        <v>1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10.668662846337208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10.668662846337208</v>
      </c>
    </row>
    <row r="3543" spans="1:31" x14ac:dyDescent="0.25">
      <c r="A3543">
        <v>2139235</v>
      </c>
      <c r="B3543">
        <v>1</v>
      </c>
      <c r="C3543" t="s">
        <v>80</v>
      </c>
      <c r="D3543" t="s">
        <v>94</v>
      </c>
      <c r="E3543" t="s">
        <v>146</v>
      </c>
      <c r="F3543" t="s">
        <v>10395</v>
      </c>
      <c r="G3543" t="s">
        <v>2083</v>
      </c>
      <c r="H3543" t="s">
        <v>143</v>
      </c>
      <c r="I3543" t="s">
        <v>135</v>
      </c>
      <c r="J3543" t="s">
        <v>136</v>
      </c>
      <c r="K3543" t="s">
        <v>137</v>
      </c>
      <c r="L3543" t="s">
        <v>10396</v>
      </c>
      <c r="M3543" t="s">
        <v>10397</v>
      </c>
      <c r="N3543">
        <v>0.63833333299999995</v>
      </c>
      <c r="O3543">
        <v>0</v>
      </c>
      <c r="P3543">
        <v>582</v>
      </c>
      <c r="Q3543">
        <v>0</v>
      </c>
      <c r="R3543">
        <v>0</v>
      </c>
      <c r="S3543">
        <v>0</v>
      </c>
      <c r="T3543">
        <v>34</v>
      </c>
      <c r="U3543">
        <v>0</v>
      </c>
      <c r="V3543">
        <v>0</v>
      </c>
      <c r="W3543">
        <v>0</v>
      </c>
      <c r="X3543">
        <v>87.196394307435867</v>
      </c>
      <c r="Y3543">
        <v>0</v>
      </c>
      <c r="Z3543">
        <v>0</v>
      </c>
      <c r="AA3543">
        <v>0</v>
      </c>
      <c r="AB3543">
        <v>17.13869624690215</v>
      </c>
      <c r="AC3543">
        <v>0</v>
      </c>
      <c r="AD3543">
        <v>0</v>
      </c>
      <c r="AE3543">
        <v>104.33509055433802</v>
      </c>
    </row>
    <row r="3544" spans="1:31" x14ac:dyDescent="0.25">
      <c r="A3544">
        <v>2139398</v>
      </c>
      <c r="B3544">
        <v>1</v>
      </c>
      <c r="C3544" t="s">
        <v>80</v>
      </c>
      <c r="D3544" t="s">
        <v>88</v>
      </c>
      <c r="E3544" t="s">
        <v>174</v>
      </c>
      <c r="F3544" t="s">
        <v>10398</v>
      </c>
      <c r="G3544" t="s">
        <v>235</v>
      </c>
      <c r="H3544" t="s">
        <v>134</v>
      </c>
      <c r="I3544" t="s">
        <v>135</v>
      </c>
      <c r="J3544" t="s">
        <v>136</v>
      </c>
      <c r="K3544" t="s">
        <v>236</v>
      </c>
      <c r="L3544" t="s">
        <v>10399</v>
      </c>
      <c r="M3544" t="s">
        <v>10400</v>
      </c>
      <c r="N3544">
        <v>1.5139916659999999</v>
      </c>
      <c r="O3544">
        <v>0</v>
      </c>
      <c r="P3544">
        <v>104</v>
      </c>
      <c r="Q3544">
        <v>0</v>
      </c>
      <c r="R3544">
        <v>0</v>
      </c>
      <c r="S3544">
        <v>0</v>
      </c>
      <c r="T3544">
        <v>12</v>
      </c>
      <c r="U3544">
        <v>0</v>
      </c>
      <c r="V3544">
        <v>0</v>
      </c>
      <c r="W3544">
        <v>0</v>
      </c>
      <c r="X3544">
        <v>38.633005914997383</v>
      </c>
      <c r="Y3544">
        <v>0</v>
      </c>
      <c r="Z3544">
        <v>0</v>
      </c>
      <c r="AA3544">
        <v>0</v>
      </c>
      <c r="AB3544">
        <v>20.597394510078665</v>
      </c>
      <c r="AC3544">
        <v>0</v>
      </c>
      <c r="AD3544">
        <v>0</v>
      </c>
      <c r="AE3544">
        <v>59.230400425076049</v>
      </c>
    </row>
    <row r="3545" spans="1:31" x14ac:dyDescent="0.25">
      <c r="A3545">
        <v>2139876</v>
      </c>
      <c r="B3545">
        <v>1</v>
      </c>
      <c r="C3545" t="s">
        <v>80</v>
      </c>
      <c r="D3545" t="s">
        <v>100</v>
      </c>
      <c r="E3545" t="s">
        <v>174</v>
      </c>
      <c r="F3545" t="s">
        <v>10401</v>
      </c>
      <c r="G3545" t="s">
        <v>187</v>
      </c>
      <c r="H3545" t="s">
        <v>134</v>
      </c>
      <c r="I3545" t="s">
        <v>135</v>
      </c>
      <c r="J3545" t="s">
        <v>136</v>
      </c>
      <c r="K3545" t="s">
        <v>137</v>
      </c>
      <c r="L3545" t="s">
        <v>10402</v>
      </c>
      <c r="M3545" t="s">
        <v>10403</v>
      </c>
      <c r="N3545">
        <v>2.091388888</v>
      </c>
      <c r="O3545">
        <v>0</v>
      </c>
      <c r="P3545">
        <v>3</v>
      </c>
      <c r="Q3545">
        <v>0</v>
      </c>
      <c r="R3545">
        <v>8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4.5736256575422578</v>
      </c>
      <c r="Y3545">
        <v>0</v>
      </c>
      <c r="Z3545">
        <v>18.199074883446276</v>
      </c>
      <c r="AA3545">
        <v>0</v>
      </c>
      <c r="AB3545">
        <v>0</v>
      </c>
      <c r="AC3545">
        <v>0</v>
      </c>
      <c r="AD3545">
        <v>0</v>
      </c>
      <c r="AE3545">
        <v>22.772700540988534</v>
      </c>
    </row>
    <row r="3546" spans="1:31" x14ac:dyDescent="0.25">
      <c r="A3546">
        <v>2139733</v>
      </c>
      <c r="B3546">
        <v>1</v>
      </c>
      <c r="C3546" t="s">
        <v>80</v>
      </c>
      <c r="D3546" t="s">
        <v>103</v>
      </c>
      <c r="E3546" t="s">
        <v>174</v>
      </c>
      <c r="F3546" t="s">
        <v>10404</v>
      </c>
      <c r="G3546" t="s">
        <v>187</v>
      </c>
      <c r="H3546" t="s">
        <v>134</v>
      </c>
      <c r="I3546" t="s">
        <v>135</v>
      </c>
      <c r="J3546" t="s">
        <v>136</v>
      </c>
      <c r="K3546" t="s">
        <v>137</v>
      </c>
      <c r="L3546" t="s">
        <v>10405</v>
      </c>
      <c r="M3546" t="s">
        <v>10406</v>
      </c>
      <c r="N3546">
        <v>4.0719444439999997</v>
      </c>
      <c r="O3546">
        <v>0</v>
      </c>
      <c r="P3546">
        <v>18</v>
      </c>
      <c r="Q3546">
        <v>0</v>
      </c>
      <c r="R3546">
        <v>3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8.7871944767849079</v>
      </c>
      <c r="Y3546">
        <v>0</v>
      </c>
      <c r="Z3546">
        <v>3.5207889276520006</v>
      </c>
      <c r="AA3546">
        <v>0</v>
      </c>
      <c r="AB3546">
        <v>0</v>
      </c>
      <c r="AC3546">
        <v>0</v>
      </c>
      <c r="AD3546">
        <v>0</v>
      </c>
      <c r="AE3546">
        <v>12.307983404436909</v>
      </c>
    </row>
    <row r="3547" spans="1:31" x14ac:dyDescent="0.25">
      <c r="A3547">
        <v>2139710</v>
      </c>
      <c r="B3547">
        <v>1</v>
      </c>
      <c r="C3547" t="s">
        <v>80</v>
      </c>
      <c r="D3547" t="s">
        <v>96</v>
      </c>
      <c r="E3547" t="s">
        <v>131</v>
      </c>
      <c r="F3547" t="s">
        <v>10407</v>
      </c>
      <c r="G3547" t="s">
        <v>152</v>
      </c>
      <c r="H3547" t="s">
        <v>134</v>
      </c>
      <c r="I3547" t="s">
        <v>135</v>
      </c>
      <c r="J3547" t="s">
        <v>136</v>
      </c>
      <c r="K3547" t="s">
        <v>137</v>
      </c>
      <c r="L3547" t="s">
        <v>10408</v>
      </c>
      <c r="M3547" t="s">
        <v>10409</v>
      </c>
      <c r="N3547">
        <v>3.8849999999999998</v>
      </c>
      <c r="O3547">
        <v>0</v>
      </c>
      <c r="P3547">
        <v>3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3.0454623632070006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3.0454623632070006</v>
      </c>
    </row>
    <row r="3548" spans="1:31" x14ac:dyDescent="0.25">
      <c r="A3548">
        <v>2139690</v>
      </c>
      <c r="B3548">
        <v>1</v>
      </c>
      <c r="C3548" t="s">
        <v>80</v>
      </c>
      <c r="D3548" t="s">
        <v>104</v>
      </c>
      <c r="E3548" t="s">
        <v>196</v>
      </c>
      <c r="F3548" t="s">
        <v>10410</v>
      </c>
      <c r="G3548" t="s">
        <v>662</v>
      </c>
      <c r="H3548" t="s">
        <v>143</v>
      </c>
      <c r="I3548" t="s">
        <v>135</v>
      </c>
      <c r="J3548" t="s">
        <v>136</v>
      </c>
      <c r="K3548" t="s">
        <v>137</v>
      </c>
      <c r="L3548" t="s">
        <v>10411</v>
      </c>
      <c r="M3548" t="s">
        <v>10412</v>
      </c>
      <c r="N3548">
        <v>1.7338888880000001</v>
      </c>
      <c r="O3548">
        <v>9</v>
      </c>
      <c r="P3548">
        <v>202</v>
      </c>
      <c r="Q3548">
        <v>32</v>
      </c>
      <c r="R3548">
        <v>13</v>
      </c>
      <c r="S3548">
        <v>35</v>
      </c>
      <c r="T3548">
        <v>37</v>
      </c>
      <c r="U3548">
        <v>9</v>
      </c>
      <c r="V3548">
        <v>0</v>
      </c>
      <c r="W3548">
        <v>5.6044453755633334</v>
      </c>
      <c r="X3548">
        <v>95.163427964294982</v>
      </c>
      <c r="Y3548">
        <v>19.589029631694462</v>
      </c>
      <c r="Z3548">
        <v>4.6624003145552999</v>
      </c>
      <c r="AA3548">
        <v>426.32806283575292</v>
      </c>
      <c r="AB3548">
        <v>83.805080839484319</v>
      </c>
      <c r="AC3548">
        <v>3452.0729474837231</v>
      </c>
      <c r="AD3548">
        <v>0</v>
      </c>
      <c r="AE3548">
        <v>4087.2253944450686</v>
      </c>
    </row>
    <row r="3549" spans="1:31" x14ac:dyDescent="0.25">
      <c r="A3549">
        <v>2139441</v>
      </c>
      <c r="B3549">
        <v>1</v>
      </c>
      <c r="C3549" t="s">
        <v>80</v>
      </c>
      <c r="D3549" t="s">
        <v>106</v>
      </c>
      <c r="E3549" t="s">
        <v>161</v>
      </c>
      <c r="F3549" t="s">
        <v>10413</v>
      </c>
      <c r="G3549" t="s">
        <v>538</v>
      </c>
      <c r="H3549" t="s">
        <v>134</v>
      </c>
      <c r="I3549" t="s">
        <v>135</v>
      </c>
      <c r="J3549" t="s">
        <v>136</v>
      </c>
      <c r="K3549" t="s">
        <v>236</v>
      </c>
      <c r="L3549" t="s">
        <v>10414</v>
      </c>
      <c r="M3549" t="s">
        <v>10415</v>
      </c>
      <c r="N3549">
        <v>7.6588305549999998</v>
      </c>
      <c r="O3549">
        <v>0</v>
      </c>
      <c r="P3549">
        <v>65</v>
      </c>
      <c r="Q3549">
        <v>0</v>
      </c>
      <c r="R3549">
        <v>9</v>
      </c>
      <c r="S3549">
        <v>0</v>
      </c>
      <c r="T3549">
        <v>7</v>
      </c>
      <c r="U3549">
        <v>0</v>
      </c>
      <c r="V3549">
        <v>0</v>
      </c>
      <c r="W3549">
        <v>0</v>
      </c>
      <c r="X3549">
        <v>84.404031591573172</v>
      </c>
      <c r="Y3549">
        <v>0</v>
      </c>
      <c r="Z3549">
        <v>66.982434327865192</v>
      </c>
      <c r="AA3549">
        <v>0</v>
      </c>
      <c r="AB3549">
        <v>110.16279864422235</v>
      </c>
      <c r="AC3549">
        <v>0</v>
      </c>
      <c r="AD3549">
        <v>0</v>
      </c>
      <c r="AE3549">
        <v>261.5492645636607</v>
      </c>
    </row>
    <row r="3550" spans="1:31" x14ac:dyDescent="0.25">
      <c r="A3550">
        <v>2139939</v>
      </c>
      <c r="B3550">
        <v>1</v>
      </c>
      <c r="C3550" t="s">
        <v>80</v>
      </c>
      <c r="D3550" t="s">
        <v>100</v>
      </c>
      <c r="E3550" t="s">
        <v>174</v>
      </c>
      <c r="F3550" t="s">
        <v>10416</v>
      </c>
      <c r="G3550" t="s">
        <v>176</v>
      </c>
      <c r="H3550" t="s">
        <v>134</v>
      </c>
      <c r="I3550" t="s">
        <v>135</v>
      </c>
      <c r="J3550" t="s">
        <v>136</v>
      </c>
      <c r="K3550" t="s">
        <v>137</v>
      </c>
      <c r="L3550" t="s">
        <v>10417</v>
      </c>
      <c r="M3550" t="s">
        <v>10418</v>
      </c>
      <c r="N3550">
        <v>1.957777777</v>
      </c>
      <c r="O3550">
        <v>0</v>
      </c>
      <c r="P3550">
        <v>59</v>
      </c>
      <c r="Q3550">
        <v>0</v>
      </c>
      <c r="R3550">
        <v>0</v>
      </c>
      <c r="S3550">
        <v>0</v>
      </c>
      <c r="T3550">
        <v>1</v>
      </c>
      <c r="U3550">
        <v>0</v>
      </c>
      <c r="V3550">
        <v>0</v>
      </c>
      <c r="W3550">
        <v>0</v>
      </c>
      <c r="X3550">
        <v>23.986732458993302</v>
      </c>
      <c r="Y3550">
        <v>0</v>
      </c>
      <c r="Z3550">
        <v>0</v>
      </c>
      <c r="AA3550">
        <v>0</v>
      </c>
      <c r="AB3550">
        <v>2.5855100181464001</v>
      </c>
      <c r="AC3550">
        <v>0</v>
      </c>
      <c r="AD3550">
        <v>0</v>
      </c>
      <c r="AE3550">
        <v>26.572242477139703</v>
      </c>
    </row>
    <row r="3551" spans="1:31" x14ac:dyDescent="0.25">
      <c r="A3551">
        <v>2139547</v>
      </c>
      <c r="B3551">
        <v>1</v>
      </c>
      <c r="C3551" t="s">
        <v>80</v>
      </c>
      <c r="D3551" t="s">
        <v>83</v>
      </c>
      <c r="E3551" t="s">
        <v>146</v>
      </c>
      <c r="F3551" t="s">
        <v>2442</v>
      </c>
      <c r="G3551" t="s">
        <v>142</v>
      </c>
      <c r="H3551" t="s">
        <v>143</v>
      </c>
      <c r="I3551" t="s">
        <v>135</v>
      </c>
      <c r="J3551" t="s">
        <v>136</v>
      </c>
      <c r="K3551" t="s">
        <v>137</v>
      </c>
      <c r="L3551" t="s">
        <v>10419</v>
      </c>
      <c r="M3551" t="s">
        <v>10420</v>
      </c>
      <c r="N3551">
        <v>0.174166666</v>
      </c>
      <c r="O3551">
        <v>0</v>
      </c>
      <c r="P3551">
        <v>129</v>
      </c>
      <c r="Q3551">
        <v>0</v>
      </c>
      <c r="R3551">
        <v>1</v>
      </c>
      <c r="S3551">
        <v>22</v>
      </c>
      <c r="T3551">
        <v>12</v>
      </c>
      <c r="U3551">
        <v>13</v>
      </c>
      <c r="V3551">
        <v>2</v>
      </c>
      <c r="W3551">
        <v>0</v>
      </c>
      <c r="X3551">
        <v>6.1660588840419281</v>
      </c>
      <c r="Y3551">
        <v>0</v>
      </c>
      <c r="Z3551">
        <v>1.8753807476250002E-2</v>
      </c>
      <c r="AA3551">
        <v>67.811527550024408</v>
      </c>
      <c r="AB3551">
        <v>2.0342854742997414</v>
      </c>
      <c r="AC3551">
        <v>152.111702647718</v>
      </c>
      <c r="AD3551">
        <v>30.346689280473502</v>
      </c>
      <c r="AE3551">
        <v>258.48901764403382</v>
      </c>
    </row>
    <row r="3552" spans="1:31" x14ac:dyDescent="0.25">
      <c r="A3552">
        <v>2139255</v>
      </c>
      <c r="B3552">
        <v>1</v>
      </c>
      <c r="C3552" t="s">
        <v>81</v>
      </c>
      <c r="D3552" t="s">
        <v>122</v>
      </c>
      <c r="E3552" t="s">
        <v>140</v>
      </c>
      <c r="F3552" t="s">
        <v>10199</v>
      </c>
      <c r="G3552" t="s">
        <v>142</v>
      </c>
      <c r="H3552" t="s">
        <v>143</v>
      </c>
      <c r="I3552" t="s">
        <v>135</v>
      </c>
      <c r="J3552" t="s">
        <v>136</v>
      </c>
      <c r="K3552" t="s">
        <v>137</v>
      </c>
      <c r="L3552" t="s">
        <v>10421</v>
      </c>
      <c r="M3552" t="s">
        <v>10422</v>
      </c>
      <c r="N3552">
        <v>0.93111111099999999</v>
      </c>
      <c r="O3552">
        <v>12</v>
      </c>
      <c r="P3552">
        <v>819</v>
      </c>
      <c r="Q3552">
        <v>1</v>
      </c>
      <c r="R3552">
        <v>19</v>
      </c>
      <c r="S3552">
        <v>2</v>
      </c>
      <c r="T3552">
        <v>52</v>
      </c>
      <c r="U3552">
        <v>1</v>
      </c>
      <c r="V3552">
        <v>0</v>
      </c>
      <c r="W3552">
        <v>2.4748483573055666</v>
      </c>
      <c r="X3552">
        <v>84.576131748364006</v>
      </c>
      <c r="Y3552">
        <v>3.1986792160950003E-2</v>
      </c>
      <c r="Z3552">
        <v>1.1131636064129333</v>
      </c>
      <c r="AA3552">
        <v>57.123838040670918</v>
      </c>
      <c r="AB3552">
        <v>7.8069813342804855</v>
      </c>
      <c r="AC3552">
        <v>27.450618261993736</v>
      </c>
      <c r="AD3552">
        <v>0</v>
      </c>
      <c r="AE3552">
        <v>180.57756814118861</v>
      </c>
    </row>
    <row r="3553" spans="1:31" x14ac:dyDescent="0.25">
      <c r="A3553">
        <v>2139796</v>
      </c>
      <c r="B3553">
        <v>1</v>
      </c>
      <c r="C3553" t="s">
        <v>81</v>
      </c>
      <c r="D3553" t="s">
        <v>115</v>
      </c>
      <c r="E3553" t="s">
        <v>174</v>
      </c>
      <c r="F3553" t="s">
        <v>10423</v>
      </c>
      <c r="G3553" t="s">
        <v>2562</v>
      </c>
      <c r="H3553" t="s">
        <v>134</v>
      </c>
      <c r="I3553" t="s">
        <v>135</v>
      </c>
      <c r="J3553" t="s">
        <v>136</v>
      </c>
      <c r="K3553" t="s">
        <v>137</v>
      </c>
      <c r="L3553" t="s">
        <v>10424</v>
      </c>
      <c r="M3553" t="s">
        <v>10425</v>
      </c>
      <c r="N3553">
        <v>6.5938888880000004</v>
      </c>
      <c r="O3553">
        <v>0</v>
      </c>
      <c r="P3553">
        <v>8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3.5894096161504749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3.5894096161504749</v>
      </c>
    </row>
    <row r="3554" spans="1:31" x14ac:dyDescent="0.25">
      <c r="A3554">
        <v>2139530</v>
      </c>
      <c r="B3554">
        <v>1</v>
      </c>
      <c r="C3554" t="s">
        <v>80</v>
      </c>
      <c r="D3554" t="s">
        <v>93</v>
      </c>
      <c r="E3554" t="s">
        <v>174</v>
      </c>
      <c r="F3554" t="s">
        <v>10016</v>
      </c>
      <c r="G3554" t="s">
        <v>187</v>
      </c>
      <c r="H3554" t="s">
        <v>134</v>
      </c>
      <c r="I3554" t="s">
        <v>135</v>
      </c>
      <c r="J3554" t="s">
        <v>136</v>
      </c>
      <c r="K3554" t="s">
        <v>137</v>
      </c>
      <c r="L3554" t="s">
        <v>10426</v>
      </c>
      <c r="M3554" t="s">
        <v>10427</v>
      </c>
      <c r="N3554">
        <v>4.2144444439999997</v>
      </c>
      <c r="O3554">
        <v>0</v>
      </c>
      <c r="P3554">
        <v>4</v>
      </c>
      <c r="Q3554">
        <v>0</v>
      </c>
      <c r="R3554">
        <v>3</v>
      </c>
      <c r="S3554">
        <v>0</v>
      </c>
      <c r="T3554">
        <v>1</v>
      </c>
      <c r="U3554">
        <v>0</v>
      </c>
      <c r="V3554">
        <v>0</v>
      </c>
      <c r="W3554">
        <v>0</v>
      </c>
      <c r="X3554">
        <v>3.7636536458109502</v>
      </c>
      <c r="Y3554">
        <v>0</v>
      </c>
      <c r="Z3554">
        <v>1.49227630705755</v>
      </c>
      <c r="AA3554">
        <v>0</v>
      </c>
      <c r="AB3554">
        <v>9.6626359720366664E-2</v>
      </c>
      <c r="AC3554">
        <v>0</v>
      </c>
      <c r="AD3554">
        <v>0</v>
      </c>
      <c r="AE3554">
        <v>5.3525563125888675</v>
      </c>
    </row>
    <row r="3555" spans="1:31" x14ac:dyDescent="0.25">
      <c r="A3555">
        <v>2139885</v>
      </c>
      <c r="B3555">
        <v>1</v>
      </c>
      <c r="C3555" t="s">
        <v>80</v>
      </c>
      <c r="D3555" t="s">
        <v>98</v>
      </c>
      <c r="E3555" t="s">
        <v>174</v>
      </c>
      <c r="F3555" t="s">
        <v>10428</v>
      </c>
      <c r="G3555" t="s">
        <v>176</v>
      </c>
      <c r="H3555" t="s">
        <v>134</v>
      </c>
      <c r="I3555" t="s">
        <v>135</v>
      </c>
      <c r="J3555" t="s">
        <v>136</v>
      </c>
      <c r="K3555" t="s">
        <v>137</v>
      </c>
      <c r="L3555" t="s">
        <v>10429</v>
      </c>
      <c r="M3555" t="s">
        <v>10430</v>
      </c>
      <c r="N3555">
        <v>4.0544444439999996</v>
      </c>
      <c r="O3555">
        <v>0</v>
      </c>
      <c r="P3555">
        <v>3</v>
      </c>
      <c r="Q3555">
        <v>0</v>
      </c>
      <c r="R3555">
        <v>4</v>
      </c>
      <c r="S3555">
        <v>0</v>
      </c>
      <c r="T3555">
        <v>4</v>
      </c>
      <c r="U3555">
        <v>0</v>
      </c>
      <c r="V3555">
        <v>0</v>
      </c>
      <c r="W3555">
        <v>0</v>
      </c>
      <c r="X3555">
        <v>2.8475322086334662</v>
      </c>
      <c r="Y3555">
        <v>0</v>
      </c>
      <c r="Z3555">
        <v>4.9995763723790017</v>
      </c>
      <c r="AA3555">
        <v>0</v>
      </c>
      <c r="AB3555">
        <v>17.202469586530082</v>
      </c>
      <c r="AC3555">
        <v>0</v>
      </c>
      <c r="AD3555">
        <v>0</v>
      </c>
      <c r="AE3555">
        <v>25.049578167542549</v>
      </c>
    </row>
    <row r="3556" spans="1:31" x14ac:dyDescent="0.25">
      <c r="A3556">
        <v>2139367</v>
      </c>
      <c r="B3556">
        <v>1</v>
      </c>
      <c r="C3556" t="s">
        <v>80</v>
      </c>
      <c r="D3556" t="s">
        <v>83</v>
      </c>
      <c r="E3556" t="s">
        <v>146</v>
      </c>
      <c r="F3556" t="s">
        <v>10431</v>
      </c>
      <c r="G3556" t="s">
        <v>235</v>
      </c>
      <c r="H3556" t="s">
        <v>143</v>
      </c>
      <c r="I3556" t="s">
        <v>135</v>
      </c>
      <c r="J3556" t="s">
        <v>136</v>
      </c>
      <c r="K3556" t="s">
        <v>236</v>
      </c>
      <c r="L3556" t="s">
        <v>10432</v>
      </c>
      <c r="M3556" t="s">
        <v>10433</v>
      </c>
      <c r="N3556">
        <v>8.3769444439999994</v>
      </c>
      <c r="O3556">
        <v>0</v>
      </c>
      <c r="P3556">
        <v>1079</v>
      </c>
      <c r="Q3556">
        <v>0</v>
      </c>
      <c r="R3556">
        <v>0</v>
      </c>
      <c r="S3556">
        <v>0</v>
      </c>
      <c r="T3556">
        <v>58</v>
      </c>
      <c r="U3556">
        <v>0</v>
      </c>
      <c r="V3556">
        <v>0</v>
      </c>
      <c r="W3556">
        <v>0</v>
      </c>
      <c r="X3556">
        <v>2101.4384350466839</v>
      </c>
      <c r="Y3556">
        <v>0</v>
      </c>
      <c r="Z3556">
        <v>0</v>
      </c>
      <c r="AA3556">
        <v>0</v>
      </c>
      <c r="AB3556">
        <v>602.95794444526996</v>
      </c>
      <c r="AC3556">
        <v>0</v>
      </c>
      <c r="AD3556">
        <v>0</v>
      </c>
      <c r="AE3556">
        <v>2704.3963794919537</v>
      </c>
    </row>
    <row r="3557" spans="1:31" x14ac:dyDescent="0.25">
      <c r="A3557">
        <v>2139344</v>
      </c>
      <c r="B3557">
        <v>1</v>
      </c>
      <c r="C3557" t="s">
        <v>80</v>
      </c>
      <c r="D3557" t="s">
        <v>82</v>
      </c>
      <c r="E3557" t="s">
        <v>131</v>
      </c>
      <c r="F3557" t="s">
        <v>10434</v>
      </c>
      <c r="G3557" t="s">
        <v>133</v>
      </c>
      <c r="H3557" t="s">
        <v>134</v>
      </c>
      <c r="I3557" t="s">
        <v>135</v>
      </c>
      <c r="J3557" t="s">
        <v>136</v>
      </c>
      <c r="K3557" t="s">
        <v>137</v>
      </c>
      <c r="L3557" t="s">
        <v>10435</v>
      </c>
      <c r="M3557" t="s">
        <v>10436</v>
      </c>
      <c r="N3557">
        <v>11.140555555000001</v>
      </c>
      <c r="O3557">
        <v>0</v>
      </c>
      <c r="P3557">
        <v>7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12.944723467499406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12.944723467499406</v>
      </c>
    </row>
    <row r="3558" spans="1:31" x14ac:dyDescent="0.25">
      <c r="A3558">
        <v>2139908</v>
      </c>
      <c r="B3558">
        <v>1</v>
      </c>
      <c r="C3558" t="s">
        <v>80</v>
      </c>
      <c r="D3558" t="s">
        <v>108</v>
      </c>
      <c r="E3558" t="s">
        <v>174</v>
      </c>
      <c r="F3558" t="s">
        <v>10437</v>
      </c>
      <c r="G3558" t="s">
        <v>187</v>
      </c>
      <c r="H3558" t="s">
        <v>134</v>
      </c>
      <c r="I3558" t="s">
        <v>135</v>
      </c>
      <c r="J3558" t="s">
        <v>136</v>
      </c>
      <c r="K3558" t="s">
        <v>137</v>
      </c>
      <c r="L3558" t="s">
        <v>10438</v>
      </c>
      <c r="M3558" t="s">
        <v>10439</v>
      </c>
      <c r="N3558">
        <v>7.3802777769999999</v>
      </c>
      <c r="O3558">
        <v>0</v>
      </c>
      <c r="P3558">
        <v>3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4.0120078197757243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4.0120078197757243</v>
      </c>
    </row>
    <row r="3559" spans="1:31" x14ac:dyDescent="0.25">
      <c r="A3559">
        <v>2139390</v>
      </c>
      <c r="B3559">
        <v>1</v>
      </c>
      <c r="C3559" t="s">
        <v>81</v>
      </c>
      <c r="D3559" t="s">
        <v>116</v>
      </c>
      <c r="E3559" t="s">
        <v>196</v>
      </c>
      <c r="F3559" t="s">
        <v>9402</v>
      </c>
      <c r="G3559" t="s">
        <v>262</v>
      </c>
      <c r="H3559" t="s">
        <v>143</v>
      </c>
      <c r="I3559" t="s">
        <v>135</v>
      </c>
      <c r="J3559" t="s">
        <v>136</v>
      </c>
      <c r="K3559" t="s">
        <v>137</v>
      </c>
      <c r="L3559" t="s">
        <v>10440</v>
      </c>
      <c r="M3559" t="s">
        <v>10441</v>
      </c>
      <c r="N3559">
        <v>1.9436111110000001</v>
      </c>
      <c r="O3559">
        <v>1</v>
      </c>
      <c r="P3559">
        <v>43</v>
      </c>
      <c r="Q3559">
        <v>117</v>
      </c>
      <c r="R3559">
        <v>36</v>
      </c>
      <c r="S3559">
        <v>1</v>
      </c>
      <c r="T3559">
        <v>0</v>
      </c>
      <c r="U3559">
        <v>0</v>
      </c>
      <c r="V3559">
        <v>0</v>
      </c>
      <c r="W3559">
        <v>8.6374900828450007E-2</v>
      </c>
      <c r="X3559">
        <v>5.5039394543197986</v>
      </c>
      <c r="Y3559">
        <v>26.135825164505214</v>
      </c>
      <c r="Z3559">
        <v>7.3257424428427163</v>
      </c>
      <c r="AA3559">
        <v>0.10035985678092499</v>
      </c>
      <c r="AB3559">
        <v>0</v>
      </c>
      <c r="AC3559">
        <v>0</v>
      </c>
      <c r="AD3559">
        <v>0</v>
      </c>
      <c r="AE3559">
        <v>39.152241819277101</v>
      </c>
    </row>
    <row r="3560" spans="1:31" x14ac:dyDescent="0.25">
      <c r="A3560">
        <v>2139931</v>
      </c>
      <c r="B3560">
        <v>1</v>
      </c>
      <c r="C3560" t="s">
        <v>80</v>
      </c>
      <c r="D3560" t="s">
        <v>96</v>
      </c>
      <c r="E3560" t="s">
        <v>131</v>
      </c>
      <c r="F3560" t="s">
        <v>10442</v>
      </c>
      <c r="G3560" t="s">
        <v>231</v>
      </c>
      <c r="H3560" t="s">
        <v>134</v>
      </c>
      <c r="I3560" t="s">
        <v>135</v>
      </c>
      <c r="J3560" t="s">
        <v>136</v>
      </c>
      <c r="K3560" t="s">
        <v>137</v>
      </c>
      <c r="L3560" t="s">
        <v>10443</v>
      </c>
      <c r="M3560" t="s">
        <v>10444</v>
      </c>
      <c r="N3560">
        <v>4.386666666</v>
      </c>
      <c r="O3560">
        <v>0</v>
      </c>
      <c r="P3560">
        <v>2</v>
      </c>
      <c r="Q3560">
        <v>0</v>
      </c>
      <c r="R3560">
        <v>0</v>
      </c>
      <c r="S3560">
        <v>0</v>
      </c>
      <c r="T3560">
        <v>1</v>
      </c>
      <c r="U3560">
        <v>0</v>
      </c>
      <c r="V3560">
        <v>0</v>
      </c>
      <c r="W3560">
        <v>0</v>
      </c>
      <c r="X3560">
        <v>3.6153968702537504</v>
      </c>
      <c r="Y3560">
        <v>0</v>
      </c>
      <c r="Z3560">
        <v>0</v>
      </c>
      <c r="AA3560">
        <v>0</v>
      </c>
      <c r="AB3560">
        <v>0.31933495007430002</v>
      </c>
      <c r="AC3560">
        <v>0</v>
      </c>
      <c r="AD3560">
        <v>0</v>
      </c>
      <c r="AE3560">
        <v>3.9347318203280506</v>
      </c>
    </row>
    <row r="3561" spans="1:31" x14ac:dyDescent="0.25">
      <c r="A3561">
        <v>2139868</v>
      </c>
      <c r="B3561">
        <v>1</v>
      </c>
      <c r="C3561" t="s">
        <v>80</v>
      </c>
      <c r="D3561" t="s">
        <v>99</v>
      </c>
      <c r="E3561" t="s">
        <v>146</v>
      </c>
      <c r="F3561" t="s">
        <v>10445</v>
      </c>
      <c r="G3561" t="s">
        <v>167</v>
      </c>
      <c r="H3561" t="s">
        <v>143</v>
      </c>
      <c r="I3561" t="s">
        <v>135</v>
      </c>
      <c r="J3561" t="s">
        <v>136</v>
      </c>
      <c r="K3561" t="s">
        <v>137</v>
      </c>
      <c r="L3561" t="s">
        <v>10446</v>
      </c>
      <c r="M3561" t="s">
        <v>10447</v>
      </c>
      <c r="N3561">
        <v>4.8336111109999997</v>
      </c>
      <c r="O3561">
        <v>0</v>
      </c>
      <c r="P3561">
        <v>60</v>
      </c>
      <c r="Q3561">
        <v>0</v>
      </c>
      <c r="R3561">
        <v>1</v>
      </c>
      <c r="S3561">
        <v>0</v>
      </c>
      <c r="T3561">
        <v>5</v>
      </c>
      <c r="U3561">
        <v>0</v>
      </c>
      <c r="V3561">
        <v>0</v>
      </c>
      <c r="W3561">
        <v>0</v>
      </c>
      <c r="X3561">
        <v>31.021704846937244</v>
      </c>
      <c r="Y3561">
        <v>0</v>
      </c>
      <c r="Z3561">
        <v>0</v>
      </c>
      <c r="AA3561">
        <v>0</v>
      </c>
      <c r="AB3561">
        <v>3.8205909653881909</v>
      </c>
      <c r="AC3561">
        <v>0</v>
      </c>
      <c r="AD3561">
        <v>0</v>
      </c>
      <c r="AE3561">
        <v>34.842295812325432</v>
      </c>
    </row>
    <row r="3562" spans="1:31" x14ac:dyDescent="0.25">
      <c r="A3562">
        <v>2139536</v>
      </c>
      <c r="B3562">
        <v>1</v>
      </c>
      <c r="C3562" t="s">
        <v>80</v>
      </c>
      <c r="D3562" t="s">
        <v>96</v>
      </c>
      <c r="E3562" t="s">
        <v>174</v>
      </c>
      <c r="F3562" t="s">
        <v>10448</v>
      </c>
      <c r="G3562" t="s">
        <v>211</v>
      </c>
      <c r="H3562" t="s">
        <v>134</v>
      </c>
      <c r="I3562" t="s">
        <v>135</v>
      </c>
      <c r="J3562" t="s">
        <v>136</v>
      </c>
      <c r="K3562" t="s">
        <v>137</v>
      </c>
      <c r="L3562" t="s">
        <v>10449</v>
      </c>
      <c r="M3562" t="s">
        <v>10450</v>
      </c>
      <c r="N3562">
        <v>3.4613888880000001</v>
      </c>
      <c r="O3562">
        <v>0</v>
      </c>
      <c r="P3562">
        <v>11</v>
      </c>
      <c r="Q3562">
        <v>0</v>
      </c>
      <c r="R3562">
        <v>0</v>
      </c>
      <c r="S3562">
        <v>0</v>
      </c>
      <c r="T3562">
        <v>5</v>
      </c>
      <c r="U3562">
        <v>0</v>
      </c>
      <c r="V3562">
        <v>0</v>
      </c>
      <c r="W3562">
        <v>0</v>
      </c>
      <c r="X3562">
        <v>43.552158355443886</v>
      </c>
      <c r="Y3562">
        <v>0</v>
      </c>
      <c r="Z3562">
        <v>0</v>
      </c>
      <c r="AA3562">
        <v>0</v>
      </c>
      <c r="AB3562">
        <v>97.103543265891005</v>
      </c>
      <c r="AC3562">
        <v>0</v>
      </c>
      <c r="AD3562">
        <v>0</v>
      </c>
      <c r="AE3562">
        <v>140.65570162133488</v>
      </c>
    </row>
    <row r="3563" spans="1:31" x14ac:dyDescent="0.25">
      <c r="A3563">
        <v>2139762</v>
      </c>
      <c r="B3563">
        <v>1</v>
      </c>
      <c r="C3563" t="s">
        <v>80</v>
      </c>
      <c r="D3563" t="s">
        <v>104</v>
      </c>
      <c r="E3563" t="s">
        <v>174</v>
      </c>
      <c r="F3563" t="s">
        <v>10451</v>
      </c>
      <c r="G3563" t="s">
        <v>187</v>
      </c>
      <c r="H3563" t="s">
        <v>134</v>
      </c>
      <c r="I3563" t="s">
        <v>135</v>
      </c>
      <c r="J3563" t="s">
        <v>136</v>
      </c>
      <c r="K3563" t="s">
        <v>137</v>
      </c>
      <c r="L3563" t="s">
        <v>10452</v>
      </c>
      <c r="M3563" t="s">
        <v>10453</v>
      </c>
      <c r="N3563">
        <v>4.2991666659999996</v>
      </c>
      <c r="O3563">
        <v>0</v>
      </c>
      <c r="P3563">
        <v>31</v>
      </c>
      <c r="Q3563">
        <v>0</v>
      </c>
      <c r="R3563">
        <v>2</v>
      </c>
      <c r="S3563">
        <v>0</v>
      </c>
      <c r="T3563">
        <v>5</v>
      </c>
      <c r="U3563">
        <v>0</v>
      </c>
      <c r="V3563">
        <v>0</v>
      </c>
      <c r="W3563">
        <v>0</v>
      </c>
      <c r="X3563">
        <v>37.348141522982679</v>
      </c>
      <c r="Y3563">
        <v>0</v>
      </c>
      <c r="Z3563">
        <v>2.883015831974542</v>
      </c>
      <c r="AA3563">
        <v>0</v>
      </c>
      <c r="AB3563">
        <v>13.01112375397139</v>
      </c>
      <c r="AC3563">
        <v>0</v>
      </c>
      <c r="AD3563">
        <v>0</v>
      </c>
      <c r="AE3563">
        <v>53.242281108928609</v>
      </c>
    </row>
    <row r="3564" spans="1:31" x14ac:dyDescent="0.25">
      <c r="A3564">
        <v>2139430</v>
      </c>
      <c r="B3564">
        <v>1</v>
      </c>
      <c r="C3564" t="s">
        <v>80</v>
      </c>
      <c r="D3564" t="s">
        <v>90</v>
      </c>
      <c r="E3564" t="s">
        <v>131</v>
      </c>
      <c r="F3564" t="s">
        <v>6243</v>
      </c>
      <c r="G3564" t="s">
        <v>152</v>
      </c>
      <c r="H3564" t="s">
        <v>134</v>
      </c>
      <c r="I3564" t="s">
        <v>135</v>
      </c>
      <c r="J3564" t="s">
        <v>136</v>
      </c>
      <c r="K3564" t="s">
        <v>137</v>
      </c>
      <c r="L3564" t="s">
        <v>10454</v>
      </c>
      <c r="M3564" t="s">
        <v>10455</v>
      </c>
      <c r="N3564">
        <v>3.088333333</v>
      </c>
      <c r="O3564">
        <v>0</v>
      </c>
      <c r="P3564">
        <v>1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1.0201037660138668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1.0201037660138668</v>
      </c>
    </row>
    <row r="3565" spans="1:31" x14ac:dyDescent="0.25">
      <c r="A3565">
        <v>2139321</v>
      </c>
      <c r="B3565">
        <v>1</v>
      </c>
      <c r="C3565" t="s">
        <v>80</v>
      </c>
      <c r="D3565" t="s">
        <v>104</v>
      </c>
      <c r="E3565" t="s">
        <v>146</v>
      </c>
      <c r="F3565" t="s">
        <v>10456</v>
      </c>
      <c r="G3565" t="s">
        <v>167</v>
      </c>
      <c r="H3565" t="s">
        <v>143</v>
      </c>
      <c r="I3565" t="s">
        <v>135</v>
      </c>
      <c r="J3565" t="s">
        <v>136</v>
      </c>
      <c r="K3565" t="s">
        <v>137</v>
      </c>
      <c r="L3565" t="s">
        <v>10457</v>
      </c>
      <c r="M3565" t="s">
        <v>10458</v>
      </c>
      <c r="N3565">
        <v>1.5925</v>
      </c>
      <c r="O3565">
        <v>1</v>
      </c>
      <c r="P3565">
        <v>3</v>
      </c>
      <c r="Q3565">
        <v>12</v>
      </c>
      <c r="R3565">
        <v>9</v>
      </c>
      <c r="S3565">
        <v>2</v>
      </c>
      <c r="T3565">
        <v>15</v>
      </c>
      <c r="U3565">
        <v>1</v>
      </c>
      <c r="V3565">
        <v>0</v>
      </c>
      <c r="W3565">
        <v>0.45608204433567501</v>
      </c>
      <c r="X3565">
        <v>5.0082826375837497</v>
      </c>
      <c r="Y3565">
        <v>5.2757650748739993</v>
      </c>
      <c r="Z3565">
        <v>3.1757813942559663</v>
      </c>
      <c r="AA3565">
        <v>2.689397828806436</v>
      </c>
      <c r="AB3565">
        <v>55.066729669432668</v>
      </c>
      <c r="AC3565">
        <v>15.723263752799468</v>
      </c>
      <c r="AD3565">
        <v>0</v>
      </c>
      <c r="AE3565">
        <v>87.395302402087964</v>
      </c>
    </row>
    <row r="3566" spans="1:31" x14ac:dyDescent="0.25">
      <c r="A3566">
        <v>2139384</v>
      </c>
      <c r="B3566">
        <v>1</v>
      </c>
      <c r="C3566" t="s">
        <v>80</v>
      </c>
      <c r="D3566" t="s">
        <v>101</v>
      </c>
      <c r="E3566" t="s">
        <v>146</v>
      </c>
      <c r="F3566" t="s">
        <v>10459</v>
      </c>
      <c r="G3566" t="s">
        <v>167</v>
      </c>
      <c r="H3566" t="s">
        <v>143</v>
      </c>
      <c r="I3566" t="s">
        <v>135</v>
      </c>
      <c r="J3566" t="s">
        <v>136</v>
      </c>
      <c r="K3566" t="s">
        <v>137</v>
      </c>
      <c r="L3566" t="s">
        <v>10460</v>
      </c>
      <c r="M3566" t="s">
        <v>10461</v>
      </c>
      <c r="N3566">
        <v>0.836388888</v>
      </c>
      <c r="O3566">
        <v>0</v>
      </c>
      <c r="P3566">
        <v>52</v>
      </c>
      <c r="Q3566">
        <v>0</v>
      </c>
      <c r="R3566">
        <v>11</v>
      </c>
      <c r="S3566">
        <v>0</v>
      </c>
      <c r="T3566">
        <v>10</v>
      </c>
      <c r="U3566">
        <v>0</v>
      </c>
      <c r="V3566">
        <v>0</v>
      </c>
      <c r="W3566">
        <v>0</v>
      </c>
      <c r="X3566">
        <v>12.057314948399151</v>
      </c>
      <c r="Y3566">
        <v>0</v>
      </c>
      <c r="Z3566">
        <v>2.1016794712298501</v>
      </c>
      <c r="AA3566">
        <v>0</v>
      </c>
      <c r="AB3566">
        <v>4.2629507545461003</v>
      </c>
      <c r="AC3566">
        <v>0</v>
      </c>
      <c r="AD3566">
        <v>0</v>
      </c>
      <c r="AE3566">
        <v>18.4219451741751</v>
      </c>
    </row>
    <row r="3567" spans="1:31" x14ac:dyDescent="0.25">
      <c r="A3567">
        <v>2139716</v>
      </c>
      <c r="B3567">
        <v>1</v>
      </c>
      <c r="C3567" t="s">
        <v>80</v>
      </c>
      <c r="D3567" t="s">
        <v>83</v>
      </c>
      <c r="E3567" t="s">
        <v>206</v>
      </c>
      <c r="F3567" t="s">
        <v>10462</v>
      </c>
      <c r="G3567" t="s">
        <v>246</v>
      </c>
      <c r="H3567" t="s">
        <v>134</v>
      </c>
      <c r="I3567" t="s">
        <v>135</v>
      </c>
      <c r="J3567" t="s">
        <v>136</v>
      </c>
      <c r="K3567" t="s">
        <v>137</v>
      </c>
      <c r="L3567" t="s">
        <v>10463</v>
      </c>
      <c r="M3567" t="s">
        <v>10464</v>
      </c>
      <c r="N3567">
        <v>2.534166666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3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31.156183932751478</v>
      </c>
      <c r="AC3567">
        <v>0</v>
      </c>
      <c r="AD3567">
        <v>0</v>
      </c>
      <c r="AE3567">
        <v>31.156183932751478</v>
      </c>
    </row>
    <row r="3568" spans="1:31" x14ac:dyDescent="0.25">
      <c r="A3568">
        <v>2139284</v>
      </c>
      <c r="B3568">
        <v>1</v>
      </c>
      <c r="C3568" t="s">
        <v>81</v>
      </c>
      <c r="D3568" t="s">
        <v>127</v>
      </c>
      <c r="E3568" t="s">
        <v>174</v>
      </c>
      <c r="F3568" t="s">
        <v>10465</v>
      </c>
      <c r="G3568" t="s">
        <v>211</v>
      </c>
      <c r="H3568" t="s">
        <v>134</v>
      </c>
      <c r="I3568" t="s">
        <v>135</v>
      </c>
      <c r="J3568" t="s">
        <v>136</v>
      </c>
      <c r="K3568" t="s">
        <v>137</v>
      </c>
      <c r="L3568" t="s">
        <v>10466</v>
      </c>
      <c r="M3568" t="s">
        <v>10467</v>
      </c>
      <c r="N3568">
        <v>10.97</v>
      </c>
      <c r="O3568">
        <v>0</v>
      </c>
      <c r="P3568">
        <v>28</v>
      </c>
      <c r="Q3568">
        <v>0</v>
      </c>
      <c r="R3568">
        <v>1</v>
      </c>
      <c r="S3568">
        <v>0</v>
      </c>
      <c r="T3568">
        <v>5</v>
      </c>
      <c r="U3568">
        <v>0</v>
      </c>
      <c r="V3568">
        <v>0</v>
      </c>
      <c r="W3568">
        <v>0</v>
      </c>
      <c r="X3568">
        <v>64.890377264297967</v>
      </c>
      <c r="Y3568">
        <v>0</v>
      </c>
      <c r="Z3568">
        <v>2.3975453313699999</v>
      </c>
      <c r="AA3568">
        <v>0</v>
      </c>
      <c r="AB3568">
        <v>28.957688063098676</v>
      </c>
      <c r="AC3568">
        <v>0</v>
      </c>
      <c r="AD3568">
        <v>0</v>
      </c>
      <c r="AE3568">
        <v>96.245610658766637</v>
      </c>
    </row>
    <row r="3569" spans="1:31" x14ac:dyDescent="0.25">
      <c r="A3569">
        <v>2139971</v>
      </c>
      <c r="B3569">
        <v>1</v>
      </c>
      <c r="C3569" t="s">
        <v>81</v>
      </c>
      <c r="D3569" t="s">
        <v>128</v>
      </c>
      <c r="E3569" t="s">
        <v>131</v>
      </c>
      <c r="F3569" t="s">
        <v>10468</v>
      </c>
      <c r="G3569" t="s">
        <v>152</v>
      </c>
      <c r="H3569" t="s">
        <v>134</v>
      </c>
      <c r="I3569" t="s">
        <v>135</v>
      </c>
      <c r="J3569" t="s">
        <v>136</v>
      </c>
      <c r="K3569" t="s">
        <v>137</v>
      </c>
      <c r="L3569" t="s">
        <v>10469</v>
      </c>
      <c r="M3569" t="s">
        <v>10470</v>
      </c>
      <c r="N3569">
        <v>1.8788888880000001</v>
      </c>
      <c r="O3569">
        <v>0</v>
      </c>
      <c r="P3569">
        <v>1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0.41449914030655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0.41449914030655</v>
      </c>
    </row>
    <row r="3570" spans="1:31" x14ac:dyDescent="0.25">
      <c r="A3570">
        <v>2139327</v>
      </c>
      <c r="B3570">
        <v>1</v>
      </c>
      <c r="C3570" t="s">
        <v>80</v>
      </c>
      <c r="D3570" t="s">
        <v>83</v>
      </c>
      <c r="E3570" t="s">
        <v>174</v>
      </c>
      <c r="F3570" t="s">
        <v>10471</v>
      </c>
      <c r="G3570" t="s">
        <v>187</v>
      </c>
      <c r="H3570" t="s">
        <v>134</v>
      </c>
      <c r="I3570" t="s">
        <v>135</v>
      </c>
      <c r="J3570" t="s">
        <v>136</v>
      </c>
      <c r="K3570" t="s">
        <v>137</v>
      </c>
      <c r="L3570" t="s">
        <v>10472</v>
      </c>
      <c r="M3570" t="s">
        <v>10473</v>
      </c>
      <c r="N3570">
        <v>6.8119444439999999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15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231.03627972560952</v>
      </c>
      <c r="AC3570">
        <v>0</v>
      </c>
      <c r="AD3570">
        <v>0</v>
      </c>
      <c r="AE3570">
        <v>231.03627972560952</v>
      </c>
    </row>
    <row r="3571" spans="1:31" x14ac:dyDescent="0.25">
      <c r="A3571">
        <v>2139722</v>
      </c>
      <c r="B3571">
        <v>1</v>
      </c>
      <c r="C3571" t="s">
        <v>81</v>
      </c>
      <c r="D3571" t="s">
        <v>118</v>
      </c>
      <c r="E3571" t="s">
        <v>174</v>
      </c>
      <c r="F3571" t="s">
        <v>10474</v>
      </c>
      <c r="G3571" t="s">
        <v>384</v>
      </c>
      <c r="H3571" t="s">
        <v>134</v>
      </c>
      <c r="I3571" t="s">
        <v>135</v>
      </c>
      <c r="J3571" t="s">
        <v>136</v>
      </c>
      <c r="K3571" t="s">
        <v>137</v>
      </c>
      <c r="L3571" t="s">
        <v>10475</v>
      </c>
      <c r="M3571" t="s">
        <v>10476</v>
      </c>
      <c r="N3571">
        <v>1.1583333330000001</v>
      </c>
      <c r="O3571">
        <v>0</v>
      </c>
      <c r="P3571">
        <v>6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0.12791610355416666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0.12791610355416666</v>
      </c>
    </row>
    <row r="3572" spans="1:31" x14ac:dyDescent="0.25">
      <c r="A3572">
        <v>2139613</v>
      </c>
      <c r="B3572">
        <v>1</v>
      </c>
      <c r="C3572" t="s">
        <v>81</v>
      </c>
      <c r="D3572" t="s">
        <v>128</v>
      </c>
      <c r="E3572" t="s">
        <v>174</v>
      </c>
      <c r="F3572" t="s">
        <v>6881</v>
      </c>
      <c r="G3572" t="s">
        <v>538</v>
      </c>
      <c r="H3572" t="s">
        <v>134</v>
      </c>
      <c r="I3572" t="s">
        <v>135</v>
      </c>
      <c r="J3572" t="s">
        <v>136</v>
      </c>
      <c r="K3572" t="s">
        <v>236</v>
      </c>
      <c r="L3572" t="s">
        <v>10477</v>
      </c>
      <c r="M3572" t="s">
        <v>10478</v>
      </c>
      <c r="N3572">
        <v>5.2060897219999998</v>
      </c>
      <c r="O3572">
        <v>0</v>
      </c>
      <c r="P3572">
        <v>3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1.7281047316847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1.7281047316847</v>
      </c>
    </row>
    <row r="3573" spans="1:31" x14ac:dyDescent="0.25">
      <c r="A3573">
        <v>2139493</v>
      </c>
      <c r="B3573">
        <v>1</v>
      </c>
      <c r="C3573" t="s">
        <v>80</v>
      </c>
      <c r="D3573" t="s">
        <v>90</v>
      </c>
      <c r="E3573" t="s">
        <v>131</v>
      </c>
      <c r="F3573" t="s">
        <v>10479</v>
      </c>
      <c r="G3573" t="s">
        <v>152</v>
      </c>
      <c r="H3573" t="s">
        <v>134</v>
      </c>
      <c r="I3573" t="s">
        <v>135</v>
      </c>
      <c r="J3573" t="s">
        <v>136</v>
      </c>
      <c r="K3573" t="s">
        <v>137</v>
      </c>
      <c r="L3573" t="s">
        <v>10480</v>
      </c>
      <c r="M3573" t="s">
        <v>10481</v>
      </c>
      <c r="N3573">
        <v>2.9072222220000001</v>
      </c>
      <c r="O3573">
        <v>0</v>
      </c>
      <c r="P3573">
        <v>3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1.7681636765954001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1.7681636765954001</v>
      </c>
    </row>
    <row r="3574" spans="1:31" x14ac:dyDescent="0.25">
      <c r="A3574">
        <v>2139470</v>
      </c>
      <c r="B3574">
        <v>1</v>
      </c>
      <c r="C3574" t="s">
        <v>80</v>
      </c>
      <c r="D3574" t="s">
        <v>107</v>
      </c>
      <c r="E3574" t="s">
        <v>224</v>
      </c>
      <c r="F3574" t="s">
        <v>10482</v>
      </c>
      <c r="G3574" t="s">
        <v>142</v>
      </c>
      <c r="H3574" t="s">
        <v>227</v>
      </c>
      <c r="I3574" t="s">
        <v>135</v>
      </c>
      <c r="J3574" t="s">
        <v>136</v>
      </c>
      <c r="K3574" t="s">
        <v>137</v>
      </c>
      <c r="L3574" t="s">
        <v>10483</v>
      </c>
      <c r="M3574" t="s">
        <v>10484</v>
      </c>
      <c r="N3574">
        <v>0.57972222200000001</v>
      </c>
      <c r="O3574">
        <v>2</v>
      </c>
      <c r="P3574">
        <v>19477</v>
      </c>
      <c r="Q3574">
        <v>2</v>
      </c>
      <c r="R3574">
        <v>51</v>
      </c>
      <c r="S3574">
        <v>11</v>
      </c>
      <c r="T3574">
        <v>1602</v>
      </c>
      <c r="U3574">
        <v>2</v>
      </c>
      <c r="V3574">
        <v>5</v>
      </c>
      <c r="W3574">
        <v>7.7821874626531979</v>
      </c>
      <c r="X3574">
        <v>2209.601274293037</v>
      </c>
      <c r="Y3574">
        <v>0.4225106700688222</v>
      </c>
      <c r="Z3574">
        <v>5.6156072420768322</v>
      </c>
      <c r="AA3574">
        <v>67.964054382034064</v>
      </c>
      <c r="AB3574">
        <v>896.93700729935347</v>
      </c>
      <c r="AC3574">
        <v>2457.2168978902441</v>
      </c>
      <c r="AD3574">
        <v>26.64434545200125</v>
      </c>
      <c r="AE3574">
        <v>5672.1838846914688</v>
      </c>
    </row>
    <row r="3575" spans="1:31" x14ac:dyDescent="0.25">
      <c r="A3575">
        <v>2139805</v>
      </c>
      <c r="B3575">
        <v>1</v>
      </c>
      <c r="C3575" t="s">
        <v>80</v>
      </c>
      <c r="D3575" t="s">
        <v>97</v>
      </c>
      <c r="E3575" t="s">
        <v>161</v>
      </c>
      <c r="F3575" t="s">
        <v>10485</v>
      </c>
      <c r="G3575" t="s">
        <v>384</v>
      </c>
      <c r="H3575" t="s">
        <v>134</v>
      </c>
      <c r="I3575" t="s">
        <v>135</v>
      </c>
      <c r="J3575" t="s">
        <v>136</v>
      </c>
      <c r="K3575" t="s">
        <v>137</v>
      </c>
      <c r="L3575" t="s">
        <v>10486</v>
      </c>
      <c r="M3575" t="s">
        <v>10487</v>
      </c>
      <c r="N3575">
        <v>1.1872222219999999</v>
      </c>
      <c r="O3575">
        <v>0</v>
      </c>
      <c r="P3575">
        <v>61</v>
      </c>
      <c r="Q3575">
        <v>0</v>
      </c>
      <c r="R3575">
        <v>8</v>
      </c>
      <c r="S3575">
        <v>0</v>
      </c>
      <c r="T3575">
        <v>7</v>
      </c>
      <c r="U3575">
        <v>0</v>
      </c>
      <c r="V3575">
        <v>0</v>
      </c>
      <c r="W3575">
        <v>0</v>
      </c>
      <c r="X3575">
        <v>34.723239168788339</v>
      </c>
      <c r="Y3575">
        <v>0</v>
      </c>
      <c r="Z3575">
        <v>2.3041338701618503</v>
      </c>
      <c r="AA3575">
        <v>0</v>
      </c>
      <c r="AB3575">
        <v>10.403906818344934</v>
      </c>
      <c r="AC3575">
        <v>0</v>
      </c>
      <c r="AD3575">
        <v>0</v>
      </c>
      <c r="AE3575">
        <v>47.431279857295124</v>
      </c>
    </row>
    <row r="3576" spans="1:31" x14ac:dyDescent="0.25">
      <c r="A3576">
        <v>2139513</v>
      </c>
      <c r="B3576">
        <v>1</v>
      </c>
      <c r="C3576" t="s">
        <v>80</v>
      </c>
      <c r="D3576" t="s">
        <v>97</v>
      </c>
      <c r="E3576" t="s">
        <v>131</v>
      </c>
      <c r="F3576" t="s">
        <v>10488</v>
      </c>
      <c r="G3576" t="s">
        <v>133</v>
      </c>
      <c r="H3576" t="s">
        <v>134</v>
      </c>
      <c r="I3576" t="s">
        <v>135</v>
      </c>
      <c r="J3576" t="s">
        <v>136</v>
      </c>
      <c r="K3576" t="s">
        <v>137</v>
      </c>
      <c r="L3576" t="s">
        <v>10489</v>
      </c>
      <c r="M3576" t="s">
        <v>10490</v>
      </c>
      <c r="N3576">
        <v>2.301666666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1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5.2312939591050003E-2</v>
      </c>
      <c r="AC3576">
        <v>0</v>
      </c>
      <c r="AD3576">
        <v>0</v>
      </c>
      <c r="AE3576">
        <v>5.2312939591050003E-2</v>
      </c>
    </row>
    <row r="3577" spans="1:31" x14ac:dyDescent="0.25">
      <c r="A3577">
        <v>2139636</v>
      </c>
      <c r="B3577">
        <v>1</v>
      </c>
      <c r="C3577" t="s">
        <v>80</v>
      </c>
      <c r="D3577" t="s">
        <v>103</v>
      </c>
      <c r="E3577" t="s">
        <v>131</v>
      </c>
      <c r="F3577" t="s">
        <v>10491</v>
      </c>
      <c r="G3577" t="s">
        <v>152</v>
      </c>
      <c r="H3577" t="s">
        <v>134</v>
      </c>
      <c r="I3577" t="s">
        <v>135</v>
      </c>
      <c r="J3577" t="s">
        <v>136</v>
      </c>
      <c r="K3577" t="s">
        <v>137</v>
      </c>
      <c r="L3577" t="s">
        <v>10492</v>
      </c>
      <c r="M3577" t="s">
        <v>10493</v>
      </c>
      <c r="N3577">
        <v>2.582222222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1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0.15526835831173336</v>
      </c>
      <c r="AC3577">
        <v>0</v>
      </c>
      <c r="AD3577">
        <v>0</v>
      </c>
      <c r="AE3577">
        <v>0.15526835831173336</v>
      </c>
    </row>
    <row r="3578" spans="1:31" x14ac:dyDescent="0.25">
      <c r="A3578">
        <v>2139593</v>
      </c>
      <c r="B3578">
        <v>1</v>
      </c>
      <c r="C3578" t="s">
        <v>80</v>
      </c>
      <c r="D3578" t="s">
        <v>103</v>
      </c>
      <c r="E3578" t="s">
        <v>196</v>
      </c>
      <c r="F3578" t="s">
        <v>7271</v>
      </c>
      <c r="G3578" t="s">
        <v>142</v>
      </c>
      <c r="H3578" t="s">
        <v>143</v>
      </c>
      <c r="I3578" t="s">
        <v>135</v>
      </c>
      <c r="J3578" t="s">
        <v>136</v>
      </c>
      <c r="K3578" t="s">
        <v>137</v>
      </c>
      <c r="L3578" t="s">
        <v>10494</v>
      </c>
      <c r="M3578" t="s">
        <v>10495</v>
      </c>
      <c r="N3578">
        <v>0.52833333299999996</v>
      </c>
      <c r="O3578">
        <v>20</v>
      </c>
      <c r="P3578">
        <v>1494</v>
      </c>
      <c r="Q3578">
        <v>19</v>
      </c>
      <c r="R3578">
        <v>90</v>
      </c>
      <c r="S3578">
        <v>12</v>
      </c>
      <c r="T3578">
        <v>168</v>
      </c>
      <c r="U3578">
        <v>0</v>
      </c>
      <c r="V3578">
        <v>0</v>
      </c>
      <c r="W3578">
        <v>5.3696368732721007</v>
      </c>
      <c r="X3578">
        <v>170.78006755002031</v>
      </c>
      <c r="Y3578">
        <v>10.546790814269501</v>
      </c>
      <c r="Z3578">
        <v>9.8572268710910471</v>
      </c>
      <c r="AA3578">
        <v>52.790765329451744</v>
      </c>
      <c r="AB3578">
        <v>58.635674538158121</v>
      </c>
      <c r="AC3578">
        <v>0</v>
      </c>
      <c r="AD3578">
        <v>0</v>
      </c>
      <c r="AE3578">
        <v>307.98016197626282</v>
      </c>
    </row>
    <row r="3579" spans="1:31" x14ac:dyDescent="0.25">
      <c r="A3579">
        <v>2139307</v>
      </c>
      <c r="B3579">
        <v>1</v>
      </c>
      <c r="C3579" t="s">
        <v>80</v>
      </c>
      <c r="D3579" t="s">
        <v>103</v>
      </c>
      <c r="E3579" t="s">
        <v>196</v>
      </c>
      <c r="F3579" t="s">
        <v>9052</v>
      </c>
      <c r="G3579" t="s">
        <v>142</v>
      </c>
      <c r="H3579" t="s">
        <v>143</v>
      </c>
      <c r="I3579" t="s">
        <v>135</v>
      </c>
      <c r="J3579" t="s">
        <v>136</v>
      </c>
      <c r="K3579" t="s">
        <v>137</v>
      </c>
      <c r="L3579" t="s">
        <v>10496</v>
      </c>
      <c r="M3579" t="s">
        <v>10497</v>
      </c>
      <c r="N3579">
        <v>0.93666666600000004</v>
      </c>
      <c r="O3579">
        <v>3</v>
      </c>
      <c r="P3579">
        <v>2441</v>
      </c>
      <c r="Q3579">
        <v>20</v>
      </c>
      <c r="R3579">
        <v>341</v>
      </c>
      <c r="S3579">
        <v>24</v>
      </c>
      <c r="T3579">
        <v>626</v>
      </c>
      <c r="U3579">
        <v>3</v>
      </c>
      <c r="V3579">
        <v>2</v>
      </c>
      <c r="W3579">
        <v>0.68997007712160008</v>
      </c>
      <c r="X3579">
        <v>424.64029854612789</v>
      </c>
      <c r="Y3579">
        <v>29.987954676487664</v>
      </c>
      <c r="Z3579">
        <v>62.670668128705358</v>
      </c>
      <c r="AA3579">
        <v>145.0001658435732</v>
      </c>
      <c r="AB3579">
        <v>214.91695551507527</v>
      </c>
      <c r="AC3579">
        <v>71.650813377208792</v>
      </c>
      <c r="AD3579">
        <v>208.88124857364238</v>
      </c>
      <c r="AE3579">
        <v>1158.4380747379421</v>
      </c>
    </row>
    <row r="3580" spans="1:31" x14ac:dyDescent="0.25">
      <c r="A3580">
        <v>2139301</v>
      </c>
      <c r="B3580">
        <v>1</v>
      </c>
      <c r="C3580" t="s">
        <v>80</v>
      </c>
      <c r="D3580" t="s">
        <v>94</v>
      </c>
      <c r="E3580" t="s">
        <v>140</v>
      </c>
      <c r="F3580" t="s">
        <v>10498</v>
      </c>
      <c r="G3580" t="s">
        <v>1447</v>
      </c>
      <c r="H3580" t="s">
        <v>143</v>
      </c>
      <c r="I3580" t="s">
        <v>135</v>
      </c>
      <c r="J3580" t="s">
        <v>136</v>
      </c>
      <c r="K3580" t="s">
        <v>137</v>
      </c>
      <c r="L3580" t="s">
        <v>10499</v>
      </c>
      <c r="M3580" t="s">
        <v>10500</v>
      </c>
      <c r="N3580">
        <v>2.6266666660000002</v>
      </c>
      <c r="O3580">
        <v>0</v>
      </c>
      <c r="P3580">
        <v>148</v>
      </c>
      <c r="Q3580">
        <v>0</v>
      </c>
      <c r="R3580">
        <v>3</v>
      </c>
      <c r="S3580">
        <v>2</v>
      </c>
      <c r="T3580">
        <v>24</v>
      </c>
      <c r="U3580">
        <v>4</v>
      </c>
      <c r="V3580">
        <v>0</v>
      </c>
      <c r="W3580">
        <v>0</v>
      </c>
      <c r="X3580">
        <v>56.784945643827996</v>
      </c>
      <c r="Y3580">
        <v>0</v>
      </c>
      <c r="Z3580">
        <v>0.23870497172340002</v>
      </c>
      <c r="AA3580">
        <v>51.757280517914538</v>
      </c>
      <c r="AB3580">
        <v>63.152564534990333</v>
      </c>
      <c r="AC3580">
        <v>1581.82799007982</v>
      </c>
      <c r="AD3580">
        <v>0</v>
      </c>
      <c r="AE3580">
        <v>1753.7614857482763</v>
      </c>
    </row>
    <row r="3581" spans="1:31" x14ac:dyDescent="0.25">
      <c r="A3581">
        <v>2139842</v>
      </c>
      <c r="B3581">
        <v>1</v>
      </c>
      <c r="C3581" t="s">
        <v>80</v>
      </c>
      <c r="D3581" t="s">
        <v>104</v>
      </c>
      <c r="E3581" t="s">
        <v>174</v>
      </c>
      <c r="F3581" t="s">
        <v>10501</v>
      </c>
      <c r="G3581" t="s">
        <v>187</v>
      </c>
      <c r="H3581" t="s">
        <v>134</v>
      </c>
      <c r="I3581" t="s">
        <v>135</v>
      </c>
      <c r="J3581" t="s">
        <v>136</v>
      </c>
      <c r="K3581" t="s">
        <v>137</v>
      </c>
      <c r="L3581" t="s">
        <v>10502</v>
      </c>
      <c r="M3581" t="s">
        <v>10503</v>
      </c>
      <c r="N3581">
        <v>1.3902777770000001</v>
      </c>
      <c r="O3581">
        <v>0</v>
      </c>
      <c r="P3581">
        <v>82</v>
      </c>
      <c r="Q3581">
        <v>0</v>
      </c>
      <c r="R3581">
        <v>0</v>
      </c>
      <c r="S3581">
        <v>0</v>
      </c>
      <c r="T3581">
        <v>1</v>
      </c>
      <c r="U3581">
        <v>0</v>
      </c>
      <c r="V3581">
        <v>0</v>
      </c>
      <c r="W3581">
        <v>0</v>
      </c>
      <c r="X3581">
        <v>28.987856778488766</v>
      </c>
      <c r="Y3581">
        <v>0</v>
      </c>
      <c r="Z3581">
        <v>0</v>
      </c>
      <c r="AA3581">
        <v>0</v>
      </c>
      <c r="AB3581">
        <v>0.62101116554761671</v>
      </c>
      <c r="AC3581">
        <v>0</v>
      </c>
      <c r="AD3581">
        <v>0</v>
      </c>
      <c r="AE3581">
        <v>29.608867944036383</v>
      </c>
    </row>
    <row r="3582" spans="1:31" x14ac:dyDescent="0.25">
      <c r="A3582">
        <v>2139848</v>
      </c>
      <c r="B3582">
        <v>1</v>
      </c>
      <c r="C3582" t="s">
        <v>80</v>
      </c>
      <c r="D3582" t="s">
        <v>100</v>
      </c>
      <c r="E3582" t="s">
        <v>146</v>
      </c>
      <c r="F3582" t="s">
        <v>10504</v>
      </c>
      <c r="G3582" t="s">
        <v>167</v>
      </c>
      <c r="H3582" t="s">
        <v>143</v>
      </c>
      <c r="I3582" t="s">
        <v>135</v>
      </c>
      <c r="J3582" t="s">
        <v>136</v>
      </c>
      <c r="K3582" t="s">
        <v>137</v>
      </c>
      <c r="L3582" t="s">
        <v>10505</v>
      </c>
      <c r="M3582" t="s">
        <v>10506</v>
      </c>
      <c r="N3582">
        <v>2.0838888880000002</v>
      </c>
      <c r="O3582">
        <v>0</v>
      </c>
      <c r="P3582">
        <v>0</v>
      </c>
      <c r="Q3582">
        <v>0</v>
      </c>
      <c r="R3582">
        <v>6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2.3905407486688</v>
      </c>
      <c r="AA3582">
        <v>0</v>
      </c>
      <c r="AB3582">
        <v>0</v>
      </c>
      <c r="AC3582">
        <v>0</v>
      </c>
      <c r="AD3582">
        <v>0</v>
      </c>
      <c r="AE3582">
        <v>2.3905407486688</v>
      </c>
    </row>
    <row r="3583" spans="1:31" x14ac:dyDescent="0.25">
      <c r="A3583">
        <v>2139991</v>
      </c>
      <c r="B3583">
        <v>1</v>
      </c>
      <c r="C3583" t="s">
        <v>81</v>
      </c>
      <c r="D3583" t="s">
        <v>116</v>
      </c>
      <c r="E3583" t="s">
        <v>146</v>
      </c>
      <c r="F3583" t="s">
        <v>10507</v>
      </c>
      <c r="G3583" t="s">
        <v>2008</v>
      </c>
      <c r="H3583" t="s">
        <v>143</v>
      </c>
      <c r="I3583" t="s">
        <v>135</v>
      </c>
      <c r="J3583" t="s">
        <v>136</v>
      </c>
      <c r="K3583" t="s">
        <v>137</v>
      </c>
      <c r="L3583" t="s">
        <v>10508</v>
      </c>
      <c r="M3583" t="s">
        <v>10509</v>
      </c>
      <c r="N3583">
        <v>0.43027777699999997</v>
      </c>
      <c r="O3583">
        <v>0</v>
      </c>
      <c r="P3583">
        <v>12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0.30392462681295002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0.30392462681295002</v>
      </c>
    </row>
    <row r="3584" spans="1:31" x14ac:dyDescent="0.25">
      <c r="A3584">
        <v>2139364</v>
      </c>
      <c r="B3584">
        <v>1</v>
      </c>
      <c r="C3584" t="s">
        <v>80</v>
      </c>
      <c r="D3584" t="s">
        <v>110</v>
      </c>
      <c r="E3584" t="s">
        <v>146</v>
      </c>
      <c r="F3584" t="s">
        <v>10510</v>
      </c>
      <c r="G3584" t="s">
        <v>142</v>
      </c>
      <c r="H3584" t="s">
        <v>143</v>
      </c>
      <c r="I3584" t="s">
        <v>135</v>
      </c>
      <c r="J3584" t="s">
        <v>136</v>
      </c>
      <c r="K3584" t="s">
        <v>137</v>
      </c>
      <c r="L3584" t="s">
        <v>10511</v>
      </c>
      <c r="M3584" t="s">
        <v>10512</v>
      </c>
      <c r="N3584">
        <v>0.28527777700000001</v>
      </c>
      <c r="O3584">
        <v>4</v>
      </c>
      <c r="P3584">
        <v>1122</v>
      </c>
      <c r="Q3584">
        <v>4</v>
      </c>
      <c r="R3584">
        <v>7</v>
      </c>
      <c r="S3584">
        <v>6</v>
      </c>
      <c r="T3584">
        <v>88</v>
      </c>
      <c r="U3584">
        <v>0</v>
      </c>
      <c r="V3584">
        <v>0</v>
      </c>
      <c r="W3584">
        <v>1.1555168541587999</v>
      </c>
      <c r="X3584">
        <v>95.706617887664208</v>
      </c>
      <c r="Y3584">
        <v>0.6305327168610001</v>
      </c>
      <c r="Z3584">
        <v>1.1975735324248167</v>
      </c>
      <c r="AA3584">
        <v>35.207419149373337</v>
      </c>
      <c r="AB3584">
        <v>20.66865030699002</v>
      </c>
      <c r="AC3584">
        <v>0</v>
      </c>
      <c r="AD3584">
        <v>0</v>
      </c>
      <c r="AE3584">
        <v>154.5663104474722</v>
      </c>
    </row>
    <row r="3585" spans="1:31" x14ac:dyDescent="0.25">
      <c r="A3585">
        <v>2139696</v>
      </c>
      <c r="B3585">
        <v>1</v>
      </c>
      <c r="C3585" t="s">
        <v>80</v>
      </c>
      <c r="D3585" t="s">
        <v>104</v>
      </c>
      <c r="E3585" t="s">
        <v>196</v>
      </c>
      <c r="F3585" t="s">
        <v>10513</v>
      </c>
      <c r="G3585" t="s">
        <v>142</v>
      </c>
      <c r="H3585" t="s">
        <v>143</v>
      </c>
      <c r="I3585" t="s">
        <v>135</v>
      </c>
      <c r="J3585" t="s">
        <v>136</v>
      </c>
      <c r="K3585" t="s">
        <v>137</v>
      </c>
      <c r="L3585" t="s">
        <v>10514</v>
      </c>
      <c r="M3585" t="s">
        <v>10515</v>
      </c>
      <c r="N3585">
        <v>1.052777777</v>
      </c>
      <c r="O3585">
        <v>0</v>
      </c>
      <c r="P3585">
        <v>336</v>
      </c>
      <c r="Q3585">
        <v>1</v>
      </c>
      <c r="R3585">
        <v>1</v>
      </c>
      <c r="S3585">
        <v>6</v>
      </c>
      <c r="T3585">
        <v>30</v>
      </c>
      <c r="U3585">
        <v>2</v>
      </c>
      <c r="V3585">
        <v>0</v>
      </c>
      <c r="W3585">
        <v>0</v>
      </c>
      <c r="X3585">
        <v>76.527477382734176</v>
      </c>
      <c r="Y3585">
        <v>44.283802190487499</v>
      </c>
      <c r="Z3585">
        <v>5.7721394709000003E-3</v>
      </c>
      <c r="AA3585">
        <v>134.7369038032158</v>
      </c>
      <c r="AB3585">
        <v>11.560320285443755</v>
      </c>
      <c r="AC3585">
        <v>173.66111077814651</v>
      </c>
      <c r="AD3585">
        <v>0</v>
      </c>
      <c r="AE3585">
        <v>440.77538657949862</v>
      </c>
    </row>
    <row r="3586" spans="1:31" x14ac:dyDescent="0.25">
      <c r="A3586">
        <v>2139387</v>
      </c>
      <c r="B3586">
        <v>1</v>
      </c>
      <c r="C3586" t="s">
        <v>81</v>
      </c>
      <c r="D3586" t="s">
        <v>128</v>
      </c>
      <c r="E3586" t="s">
        <v>131</v>
      </c>
      <c r="F3586" t="s">
        <v>10516</v>
      </c>
      <c r="G3586" t="s">
        <v>133</v>
      </c>
      <c r="H3586" t="s">
        <v>134</v>
      </c>
      <c r="I3586" t="s">
        <v>135</v>
      </c>
      <c r="J3586" t="s">
        <v>136</v>
      </c>
      <c r="K3586" t="s">
        <v>137</v>
      </c>
      <c r="L3586" t="s">
        <v>10517</v>
      </c>
      <c r="M3586" t="s">
        <v>10518</v>
      </c>
      <c r="N3586">
        <v>3.2583333329999999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5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17.387816408758106</v>
      </c>
      <c r="AC3586">
        <v>0</v>
      </c>
      <c r="AD3586">
        <v>0</v>
      </c>
      <c r="AE3586">
        <v>17.387816408758106</v>
      </c>
    </row>
    <row r="3587" spans="1:31" x14ac:dyDescent="0.25">
      <c r="A3587">
        <v>2139719</v>
      </c>
      <c r="B3587">
        <v>1</v>
      </c>
      <c r="C3587" t="s">
        <v>80</v>
      </c>
      <c r="D3587" t="s">
        <v>99</v>
      </c>
      <c r="E3587" t="s">
        <v>146</v>
      </c>
      <c r="F3587" t="s">
        <v>10519</v>
      </c>
      <c r="G3587" t="s">
        <v>8345</v>
      </c>
      <c r="H3587" t="s">
        <v>143</v>
      </c>
      <c r="I3587" t="s">
        <v>135</v>
      </c>
      <c r="J3587" t="s">
        <v>136</v>
      </c>
      <c r="K3587" t="s">
        <v>137</v>
      </c>
      <c r="L3587" t="s">
        <v>9963</v>
      </c>
      <c r="M3587" t="s">
        <v>10520</v>
      </c>
      <c r="N3587">
        <v>4.9702777769999997</v>
      </c>
      <c r="O3587">
        <v>0</v>
      </c>
      <c r="P3587">
        <v>0</v>
      </c>
      <c r="Q3587">
        <v>0</v>
      </c>
      <c r="R3587">
        <v>0</v>
      </c>
      <c r="S3587">
        <v>1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16.707664841476873</v>
      </c>
      <c r="AB3587">
        <v>0</v>
      </c>
      <c r="AC3587">
        <v>0</v>
      </c>
      <c r="AD3587">
        <v>0</v>
      </c>
      <c r="AE3587">
        <v>16.707664841476873</v>
      </c>
    </row>
    <row r="3588" spans="1:31" x14ac:dyDescent="0.25">
      <c r="A3588">
        <v>2139765</v>
      </c>
      <c r="B3588">
        <v>1</v>
      </c>
      <c r="C3588" t="s">
        <v>80</v>
      </c>
      <c r="D3588" t="s">
        <v>93</v>
      </c>
      <c r="E3588" t="s">
        <v>174</v>
      </c>
      <c r="F3588" t="s">
        <v>10521</v>
      </c>
      <c r="G3588" t="s">
        <v>187</v>
      </c>
      <c r="H3588" t="s">
        <v>134</v>
      </c>
      <c r="I3588" t="s">
        <v>135</v>
      </c>
      <c r="J3588" t="s">
        <v>136</v>
      </c>
      <c r="K3588" t="s">
        <v>137</v>
      </c>
      <c r="L3588" t="s">
        <v>10522</v>
      </c>
      <c r="M3588" t="s">
        <v>10523</v>
      </c>
      <c r="N3588">
        <v>5.0122222220000001</v>
      </c>
      <c r="O3588">
        <v>0</v>
      </c>
      <c r="P3588">
        <v>19</v>
      </c>
      <c r="Q3588">
        <v>0</v>
      </c>
      <c r="R3588">
        <v>0</v>
      </c>
      <c r="S3588">
        <v>0</v>
      </c>
      <c r="T3588">
        <v>2</v>
      </c>
      <c r="U3588">
        <v>0</v>
      </c>
      <c r="V3588">
        <v>0</v>
      </c>
      <c r="W3588">
        <v>0</v>
      </c>
      <c r="X3588">
        <v>16.063141804930964</v>
      </c>
      <c r="Y3588">
        <v>0</v>
      </c>
      <c r="Z3588">
        <v>0</v>
      </c>
      <c r="AA3588">
        <v>0</v>
      </c>
      <c r="AB3588">
        <v>15.733127915867751</v>
      </c>
      <c r="AC3588">
        <v>0</v>
      </c>
      <c r="AD3588">
        <v>0</v>
      </c>
      <c r="AE3588">
        <v>31.796269720798715</v>
      </c>
    </row>
    <row r="3589" spans="1:31" x14ac:dyDescent="0.25">
      <c r="A3589">
        <v>2139533</v>
      </c>
      <c r="B3589">
        <v>1</v>
      </c>
      <c r="C3589" t="s">
        <v>81</v>
      </c>
      <c r="D3589" t="s">
        <v>112</v>
      </c>
      <c r="E3589" t="s">
        <v>140</v>
      </c>
      <c r="F3589" t="s">
        <v>8524</v>
      </c>
      <c r="G3589" t="s">
        <v>142</v>
      </c>
      <c r="H3589" t="s">
        <v>143</v>
      </c>
      <c r="I3589" t="s">
        <v>135</v>
      </c>
      <c r="J3589" t="s">
        <v>136</v>
      </c>
      <c r="K3589" t="s">
        <v>137</v>
      </c>
      <c r="L3589" t="s">
        <v>10524</v>
      </c>
      <c r="M3589" t="s">
        <v>10525</v>
      </c>
      <c r="N3589">
        <v>0.59111111100000002</v>
      </c>
      <c r="O3589">
        <v>1</v>
      </c>
      <c r="P3589">
        <v>2</v>
      </c>
      <c r="Q3589">
        <v>42</v>
      </c>
      <c r="R3589">
        <v>69</v>
      </c>
      <c r="S3589">
        <v>4</v>
      </c>
      <c r="T3589">
        <v>1</v>
      </c>
      <c r="U3589">
        <v>1</v>
      </c>
      <c r="V3589">
        <v>0</v>
      </c>
      <c r="W3589">
        <v>0.4898185338190667</v>
      </c>
      <c r="X3589">
        <v>0.34589452654813335</v>
      </c>
      <c r="Y3589">
        <v>7.8598041899690347</v>
      </c>
      <c r="Z3589">
        <v>18.590656565640423</v>
      </c>
      <c r="AA3589">
        <v>10.287091532479668</v>
      </c>
      <c r="AB3589">
        <v>8.0280337922850009</v>
      </c>
      <c r="AC3589">
        <v>3.2718861087483333</v>
      </c>
      <c r="AD3589">
        <v>0</v>
      </c>
      <c r="AE3589">
        <v>48.873185249489659</v>
      </c>
    </row>
    <row r="3590" spans="1:31" x14ac:dyDescent="0.25">
      <c r="A3590">
        <v>2139510</v>
      </c>
      <c r="B3590">
        <v>1</v>
      </c>
      <c r="C3590" t="s">
        <v>80</v>
      </c>
      <c r="D3590" t="s">
        <v>108</v>
      </c>
      <c r="E3590" t="s">
        <v>174</v>
      </c>
      <c r="F3590" t="s">
        <v>10526</v>
      </c>
      <c r="G3590" t="s">
        <v>2562</v>
      </c>
      <c r="H3590" t="s">
        <v>134</v>
      </c>
      <c r="I3590" t="s">
        <v>135</v>
      </c>
      <c r="J3590" t="s">
        <v>136</v>
      </c>
      <c r="K3590" t="s">
        <v>137</v>
      </c>
      <c r="L3590" t="s">
        <v>10527</v>
      </c>
      <c r="M3590" t="s">
        <v>10528</v>
      </c>
      <c r="N3590">
        <v>10.656666666</v>
      </c>
      <c r="O3590">
        <v>0</v>
      </c>
      <c r="P3590">
        <v>5</v>
      </c>
      <c r="Q3590">
        <v>0</v>
      </c>
      <c r="R3590">
        <v>0</v>
      </c>
      <c r="S3590">
        <v>0</v>
      </c>
      <c r="T3590">
        <v>3</v>
      </c>
      <c r="U3590">
        <v>0</v>
      </c>
      <c r="V3590">
        <v>0</v>
      </c>
      <c r="W3590">
        <v>0</v>
      </c>
      <c r="X3590">
        <v>6.5523867835077985</v>
      </c>
      <c r="Y3590">
        <v>0</v>
      </c>
      <c r="Z3590">
        <v>0</v>
      </c>
      <c r="AA3590">
        <v>0</v>
      </c>
      <c r="AB3590">
        <v>17.847015969726623</v>
      </c>
      <c r="AC3590">
        <v>0</v>
      </c>
      <c r="AD3590">
        <v>0</v>
      </c>
      <c r="AE3590">
        <v>24.399402753234423</v>
      </c>
    </row>
    <row r="3591" spans="1:31" x14ac:dyDescent="0.25">
      <c r="A3591">
        <v>2139679</v>
      </c>
      <c r="B3591">
        <v>1</v>
      </c>
      <c r="C3591" t="s">
        <v>81</v>
      </c>
      <c r="D3591" t="s">
        <v>118</v>
      </c>
      <c r="E3591" t="s">
        <v>131</v>
      </c>
      <c r="F3591" t="s">
        <v>10529</v>
      </c>
      <c r="G3591" t="s">
        <v>152</v>
      </c>
      <c r="H3591" t="s">
        <v>134</v>
      </c>
      <c r="I3591" t="s">
        <v>135</v>
      </c>
      <c r="J3591" t="s">
        <v>136</v>
      </c>
      <c r="K3591" t="s">
        <v>137</v>
      </c>
      <c r="L3591" t="s">
        <v>10530</v>
      </c>
      <c r="M3591" t="s">
        <v>10531</v>
      </c>
      <c r="N3591">
        <v>1.0133333330000001</v>
      </c>
      <c r="O3591">
        <v>0</v>
      </c>
      <c r="P3591">
        <v>1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0.21481695363050002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0.21481695363050002</v>
      </c>
    </row>
    <row r="3592" spans="1:31" x14ac:dyDescent="0.25">
      <c r="A3592">
        <v>2139865</v>
      </c>
      <c r="B3592">
        <v>1</v>
      </c>
      <c r="C3592" t="s">
        <v>80</v>
      </c>
      <c r="D3592" t="s">
        <v>96</v>
      </c>
      <c r="E3592" t="s">
        <v>131</v>
      </c>
      <c r="F3592" t="s">
        <v>10532</v>
      </c>
      <c r="G3592" t="s">
        <v>152</v>
      </c>
      <c r="H3592" t="s">
        <v>134</v>
      </c>
      <c r="I3592" t="s">
        <v>135</v>
      </c>
      <c r="J3592" t="s">
        <v>136</v>
      </c>
      <c r="K3592" t="s">
        <v>137</v>
      </c>
      <c r="L3592" t="s">
        <v>10533</v>
      </c>
      <c r="M3592" t="s">
        <v>10534</v>
      </c>
      <c r="N3592">
        <v>2.642222222</v>
      </c>
      <c r="O3592">
        <v>0</v>
      </c>
      <c r="P3592">
        <v>1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1.0167584415398332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1.0167584415398332</v>
      </c>
    </row>
    <row r="3593" spans="1:31" x14ac:dyDescent="0.25">
      <c r="A3593">
        <v>2139473</v>
      </c>
      <c r="B3593">
        <v>1</v>
      </c>
      <c r="C3593" t="s">
        <v>81</v>
      </c>
      <c r="D3593" t="s">
        <v>127</v>
      </c>
      <c r="E3593" t="s">
        <v>131</v>
      </c>
      <c r="F3593" t="s">
        <v>10535</v>
      </c>
      <c r="G3593" t="s">
        <v>133</v>
      </c>
      <c r="H3593" t="s">
        <v>134</v>
      </c>
      <c r="I3593" t="s">
        <v>135</v>
      </c>
      <c r="J3593" t="s">
        <v>136</v>
      </c>
      <c r="K3593" t="s">
        <v>137</v>
      </c>
      <c r="L3593" t="s">
        <v>10536</v>
      </c>
      <c r="M3593" t="s">
        <v>10537</v>
      </c>
      <c r="N3593">
        <v>3.2719444439999998</v>
      </c>
      <c r="O3593">
        <v>0</v>
      </c>
      <c r="P3593">
        <v>12</v>
      </c>
      <c r="Q3593">
        <v>0</v>
      </c>
      <c r="R3593">
        <v>0</v>
      </c>
      <c r="S3593">
        <v>0</v>
      </c>
      <c r="T3593">
        <v>2</v>
      </c>
      <c r="U3593">
        <v>0</v>
      </c>
      <c r="V3593">
        <v>0</v>
      </c>
      <c r="W3593">
        <v>0</v>
      </c>
      <c r="X3593">
        <v>6.4540430558773174</v>
      </c>
      <c r="Y3593">
        <v>0</v>
      </c>
      <c r="Z3593">
        <v>0</v>
      </c>
      <c r="AA3593">
        <v>0</v>
      </c>
      <c r="AB3593">
        <v>2.0601682382596502</v>
      </c>
      <c r="AC3593">
        <v>0</v>
      </c>
      <c r="AD3593">
        <v>0</v>
      </c>
      <c r="AE3593">
        <v>8.5142112941369668</v>
      </c>
    </row>
    <row r="3594" spans="1:31" x14ac:dyDescent="0.25">
      <c r="A3594">
        <v>2139573</v>
      </c>
      <c r="B3594">
        <v>1</v>
      </c>
      <c r="C3594" t="s">
        <v>81</v>
      </c>
      <c r="D3594" t="s">
        <v>128</v>
      </c>
      <c r="E3594" t="s">
        <v>174</v>
      </c>
      <c r="F3594" t="s">
        <v>10538</v>
      </c>
      <c r="G3594" t="s">
        <v>187</v>
      </c>
      <c r="H3594" t="s">
        <v>134</v>
      </c>
      <c r="I3594" t="s">
        <v>135</v>
      </c>
      <c r="J3594" t="s">
        <v>136</v>
      </c>
      <c r="K3594" t="s">
        <v>137</v>
      </c>
      <c r="L3594" t="s">
        <v>10539</v>
      </c>
      <c r="M3594" t="s">
        <v>10540</v>
      </c>
      <c r="N3594">
        <v>3.3141666660000002</v>
      </c>
      <c r="O3594">
        <v>0</v>
      </c>
      <c r="P3594">
        <v>1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0.37335803777852505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0.37335803777852505</v>
      </c>
    </row>
    <row r="3595" spans="1:31" x14ac:dyDescent="0.25">
      <c r="A3595">
        <v>2139427</v>
      </c>
      <c r="B3595">
        <v>1</v>
      </c>
      <c r="C3595" t="s">
        <v>80</v>
      </c>
      <c r="D3595" t="s">
        <v>96</v>
      </c>
      <c r="E3595" t="s">
        <v>131</v>
      </c>
      <c r="F3595" t="s">
        <v>10541</v>
      </c>
      <c r="G3595" t="s">
        <v>133</v>
      </c>
      <c r="H3595" t="s">
        <v>134</v>
      </c>
      <c r="I3595" t="s">
        <v>135</v>
      </c>
      <c r="J3595" t="s">
        <v>136</v>
      </c>
      <c r="K3595" t="s">
        <v>137</v>
      </c>
      <c r="L3595" t="s">
        <v>10542</v>
      </c>
      <c r="M3595" t="s">
        <v>10543</v>
      </c>
      <c r="N3595">
        <v>8.1461111109999997</v>
      </c>
      <c r="O3595">
        <v>0</v>
      </c>
      <c r="P3595">
        <v>1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7.8325736618574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7.8325736618574</v>
      </c>
    </row>
    <row r="3596" spans="1:31" x14ac:dyDescent="0.25">
      <c r="A3596">
        <v>2139825</v>
      </c>
      <c r="B3596">
        <v>1</v>
      </c>
      <c r="C3596" t="s">
        <v>80</v>
      </c>
      <c r="D3596" t="s">
        <v>93</v>
      </c>
      <c r="E3596" t="s">
        <v>174</v>
      </c>
      <c r="F3596" t="s">
        <v>10544</v>
      </c>
      <c r="G3596" t="s">
        <v>187</v>
      </c>
      <c r="H3596" t="s">
        <v>134</v>
      </c>
      <c r="I3596" t="s">
        <v>135</v>
      </c>
      <c r="J3596" t="s">
        <v>136</v>
      </c>
      <c r="K3596" t="s">
        <v>137</v>
      </c>
      <c r="L3596" t="s">
        <v>10545</v>
      </c>
      <c r="M3596" t="s">
        <v>10546</v>
      </c>
      <c r="N3596">
        <v>4.7777777769999998</v>
      </c>
      <c r="O3596">
        <v>0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4.7966833668393507</v>
      </c>
      <c r="AA3596">
        <v>0</v>
      </c>
      <c r="AB3596">
        <v>0</v>
      </c>
      <c r="AC3596">
        <v>0</v>
      </c>
      <c r="AD3596">
        <v>0</v>
      </c>
      <c r="AE3596">
        <v>4.7966833668393507</v>
      </c>
    </row>
    <row r="3597" spans="1:31" x14ac:dyDescent="0.25">
      <c r="A3597">
        <v>2139782</v>
      </c>
      <c r="B3597">
        <v>1</v>
      </c>
      <c r="C3597" t="s">
        <v>80</v>
      </c>
      <c r="D3597" t="s">
        <v>98</v>
      </c>
      <c r="E3597" t="s">
        <v>174</v>
      </c>
      <c r="F3597" t="s">
        <v>10547</v>
      </c>
      <c r="G3597" t="s">
        <v>187</v>
      </c>
      <c r="H3597" t="s">
        <v>134</v>
      </c>
      <c r="I3597" t="s">
        <v>135</v>
      </c>
      <c r="J3597" t="s">
        <v>136</v>
      </c>
      <c r="K3597" t="s">
        <v>137</v>
      </c>
      <c r="L3597" t="s">
        <v>10548</v>
      </c>
      <c r="M3597" t="s">
        <v>10549</v>
      </c>
      <c r="N3597">
        <v>3.903333333</v>
      </c>
      <c r="O3597">
        <v>0</v>
      </c>
      <c r="P3597">
        <v>1</v>
      </c>
      <c r="Q3597">
        <v>0</v>
      </c>
      <c r="R3597">
        <v>8</v>
      </c>
      <c r="S3597">
        <v>0</v>
      </c>
      <c r="T3597">
        <v>1</v>
      </c>
      <c r="U3597">
        <v>0</v>
      </c>
      <c r="V3597">
        <v>0</v>
      </c>
      <c r="W3597">
        <v>0</v>
      </c>
      <c r="X3597">
        <v>3.8830827295595247</v>
      </c>
      <c r="Y3597">
        <v>0</v>
      </c>
      <c r="Z3597">
        <v>25.142298783069656</v>
      </c>
      <c r="AA3597">
        <v>0</v>
      </c>
      <c r="AB3597">
        <v>6.1339896007499999E-4</v>
      </c>
      <c r="AC3597">
        <v>0</v>
      </c>
      <c r="AD3597">
        <v>0</v>
      </c>
      <c r="AE3597">
        <v>29.025994911589255</v>
      </c>
    </row>
    <row r="3598" spans="1:31" x14ac:dyDescent="0.25">
      <c r="A3598">
        <v>2139633</v>
      </c>
      <c r="B3598">
        <v>1</v>
      </c>
      <c r="C3598" t="s">
        <v>80</v>
      </c>
      <c r="D3598" t="s">
        <v>83</v>
      </c>
      <c r="E3598" t="s">
        <v>174</v>
      </c>
      <c r="F3598" t="s">
        <v>5149</v>
      </c>
      <c r="G3598" t="s">
        <v>187</v>
      </c>
      <c r="H3598" t="s">
        <v>134</v>
      </c>
      <c r="I3598" t="s">
        <v>135</v>
      </c>
      <c r="J3598" t="s">
        <v>136</v>
      </c>
      <c r="K3598" t="s">
        <v>137</v>
      </c>
      <c r="L3598" t="s">
        <v>10550</v>
      </c>
      <c r="M3598" t="s">
        <v>10551</v>
      </c>
      <c r="N3598">
        <v>3.789722222</v>
      </c>
      <c r="O3598">
        <v>0</v>
      </c>
      <c r="P3598">
        <v>14</v>
      </c>
      <c r="Q3598">
        <v>0</v>
      </c>
      <c r="R3598">
        <v>3</v>
      </c>
      <c r="S3598">
        <v>0</v>
      </c>
      <c r="T3598">
        <v>3</v>
      </c>
      <c r="U3598">
        <v>0</v>
      </c>
      <c r="V3598">
        <v>0</v>
      </c>
      <c r="W3598">
        <v>0</v>
      </c>
      <c r="X3598">
        <v>12.076709952234202</v>
      </c>
      <c r="Y3598">
        <v>0</v>
      </c>
      <c r="Z3598">
        <v>4.4001280994063245</v>
      </c>
      <c r="AA3598">
        <v>0</v>
      </c>
      <c r="AB3598">
        <v>15.573770315232332</v>
      </c>
      <c r="AC3598">
        <v>0</v>
      </c>
      <c r="AD3598">
        <v>0</v>
      </c>
      <c r="AE3598">
        <v>32.050608366872858</v>
      </c>
    </row>
    <row r="3599" spans="1:31" x14ac:dyDescent="0.25">
      <c r="A3599">
        <v>2139467</v>
      </c>
      <c r="B3599">
        <v>1</v>
      </c>
      <c r="C3599" t="s">
        <v>80</v>
      </c>
      <c r="D3599" t="s">
        <v>98</v>
      </c>
      <c r="E3599" t="s">
        <v>174</v>
      </c>
      <c r="F3599" t="s">
        <v>10552</v>
      </c>
      <c r="G3599" t="s">
        <v>187</v>
      </c>
      <c r="H3599" t="s">
        <v>134</v>
      </c>
      <c r="I3599" t="s">
        <v>135</v>
      </c>
      <c r="J3599" t="s">
        <v>136</v>
      </c>
      <c r="K3599" t="s">
        <v>137</v>
      </c>
      <c r="L3599" t="s">
        <v>10553</v>
      </c>
      <c r="M3599" t="s">
        <v>10554</v>
      </c>
      <c r="N3599">
        <v>0.76055555500000005</v>
      </c>
      <c r="O3599">
        <v>0</v>
      </c>
      <c r="P3599">
        <v>25</v>
      </c>
      <c r="Q3599">
        <v>0</v>
      </c>
      <c r="R3599">
        <v>9</v>
      </c>
      <c r="S3599">
        <v>0</v>
      </c>
      <c r="T3599">
        <v>6</v>
      </c>
      <c r="U3599">
        <v>0</v>
      </c>
      <c r="V3599">
        <v>0</v>
      </c>
      <c r="W3599">
        <v>0</v>
      </c>
      <c r="X3599">
        <v>6.4812005661413341</v>
      </c>
      <c r="Y3599">
        <v>0</v>
      </c>
      <c r="Z3599">
        <v>1.8514814543097335</v>
      </c>
      <c r="AA3599">
        <v>0</v>
      </c>
      <c r="AB3599">
        <v>4.2846588670245831</v>
      </c>
      <c r="AC3599">
        <v>0</v>
      </c>
      <c r="AD3599">
        <v>0</v>
      </c>
      <c r="AE3599">
        <v>12.617340887475649</v>
      </c>
    </row>
    <row r="3600" spans="1:31" x14ac:dyDescent="0.25">
      <c r="A3600">
        <v>2139682</v>
      </c>
      <c r="B3600">
        <v>1</v>
      </c>
      <c r="C3600" t="s">
        <v>80</v>
      </c>
      <c r="D3600" t="s">
        <v>106</v>
      </c>
      <c r="E3600" t="s">
        <v>146</v>
      </c>
      <c r="F3600" t="s">
        <v>10555</v>
      </c>
      <c r="G3600" t="s">
        <v>226</v>
      </c>
      <c r="H3600" t="s">
        <v>143</v>
      </c>
      <c r="I3600" t="s">
        <v>135</v>
      </c>
      <c r="J3600" t="s">
        <v>136</v>
      </c>
      <c r="K3600" t="s">
        <v>137</v>
      </c>
      <c r="L3600" t="s">
        <v>10556</v>
      </c>
      <c r="M3600" t="s">
        <v>10557</v>
      </c>
      <c r="N3600">
        <v>1.181944444</v>
      </c>
      <c r="O3600">
        <v>0</v>
      </c>
      <c r="P3600">
        <v>0</v>
      </c>
      <c r="Q3600">
        <v>0</v>
      </c>
      <c r="R3600">
        <v>10</v>
      </c>
      <c r="S3600">
        <v>0</v>
      </c>
      <c r="T3600">
        <v>2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9.3488924052740003</v>
      </c>
      <c r="AA3600">
        <v>0</v>
      </c>
      <c r="AB3600">
        <v>1.7940329027174027</v>
      </c>
      <c r="AC3600">
        <v>0</v>
      </c>
      <c r="AD3600">
        <v>0</v>
      </c>
      <c r="AE3600">
        <v>11.142925307991403</v>
      </c>
    </row>
    <row r="3601" spans="1:31" x14ac:dyDescent="0.25">
      <c r="A3601">
        <v>2139490</v>
      </c>
      <c r="B3601">
        <v>1</v>
      </c>
      <c r="C3601" t="s">
        <v>80</v>
      </c>
      <c r="D3601" t="s">
        <v>83</v>
      </c>
      <c r="E3601" t="s">
        <v>174</v>
      </c>
      <c r="F3601" t="s">
        <v>10558</v>
      </c>
      <c r="G3601" t="s">
        <v>384</v>
      </c>
      <c r="H3601" t="s">
        <v>134</v>
      </c>
      <c r="I3601" t="s">
        <v>135</v>
      </c>
      <c r="J3601" t="s">
        <v>136</v>
      </c>
      <c r="K3601" t="s">
        <v>137</v>
      </c>
      <c r="L3601" t="s">
        <v>10559</v>
      </c>
      <c r="M3601" t="s">
        <v>10560</v>
      </c>
      <c r="N3601">
        <v>1.9436111110000001</v>
      </c>
      <c r="O3601">
        <v>0</v>
      </c>
      <c r="P3601">
        <v>182</v>
      </c>
      <c r="Q3601">
        <v>0</v>
      </c>
      <c r="R3601">
        <v>0</v>
      </c>
      <c r="S3601">
        <v>0</v>
      </c>
      <c r="T3601">
        <v>3</v>
      </c>
      <c r="U3601">
        <v>0</v>
      </c>
      <c r="V3601">
        <v>0</v>
      </c>
      <c r="W3601">
        <v>0</v>
      </c>
      <c r="X3601">
        <v>72.646451613000778</v>
      </c>
      <c r="Y3601">
        <v>0</v>
      </c>
      <c r="Z3601">
        <v>0</v>
      </c>
      <c r="AA3601">
        <v>0</v>
      </c>
      <c r="AB3601">
        <v>0.8217871847425251</v>
      </c>
      <c r="AC3601">
        <v>0</v>
      </c>
      <c r="AD3601">
        <v>0</v>
      </c>
      <c r="AE3601">
        <v>73.468238797743297</v>
      </c>
    </row>
    <row r="3602" spans="1:31" x14ac:dyDescent="0.25">
      <c r="A3602">
        <v>2139659</v>
      </c>
      <c r="B3602">
        <v>1</v>
      </c>
      <c r="C3602" t="s">
        <v>80</v>
      </c>
      <c r="D3602" t="s">
        <v>93</v>
      </c>
      <c r="E3602" t="s">
        <v>131</v>
      </c>
      <c r="F3602" t="s">
        <v>10561</v>
      </c>
      <c r="G3602" t="s">
        <v>152</v>
      </c>
      <c r="H3602" t="s">
        <v>134</v>
      </c>
      <c r="I3602" t="s">
        <v>135</v>
      </c>
      <c r="J3602" t="s">
        <v>136</v>
      </c>
      <c r="K3602" t="s">
        <v>137</v>
      </c>
      <c r="L3602" t="s">
        <v>10562</v>
      </c>
      <c r="M3602" t="s">
        <v>10563</v>
      </c>
      <c r="N3602">
        <v>6.9386111110000002</v>
      </c>
      <c r="O3602">
        <v>0</v>
      </c>
      <c r="P3602">
        <v>2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6.3112678274405498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6.3112678274405498</v>
      </c>
    </row>
    <row r="3603" spans="1:31" x14ac:dyDescent="0.25">
      <c r="A3603">
        <v>2139951</v>
      </c>
      <c r="B3603">
        <v>1</v>
      </c>
      <c r="C3603" t="s">
        <v>80</v>
      </c>
      <c r="D3603" t="s">
        <v>97</v>
      </c>
      <c r="E3603" t="s">
        <v>174</v>
      </c>
      <c r="F3603" t="s">
        <v>10080</v>
      </c>
      <c r="G3603" t="s">
        <v>211</v>
      </c>
      <c r="H3603" t="s">
        <v>134</v>
      </c>
      <c r="I3603" t="s">
        <v>135</v>
      </c>
      <c r="J3603" t="s">
        <v>136</v>
      </c>
      <c r="K3603" t="s">
        <v>137</v>
      </c>
      <c r="L3603" t="s">
        <v>10564</v>
      </c>
      <c r="M3603" t="s">
        <v>10565</v>
      </c>
      <c r="N3603">
        <v>1.3758333330000001</v>
      </c>
      <c r="O3603">
        <v>0</v>
      </c>
      <c r="P3603">
        <v>18</v>
      </c>
      <c r="Q3603">
        <v>0</v>
      </c>
      <c r="R3603">
        <v>55</v>
      </c>
      <c r="S3603">
        <v>0</v>
      </c>
      <c r="T3603">
        <v>7</v>
      </c>
      <c r="U3603">
        <v>0</v>
      </c>
      <c r="V3603">
        <v>0</v>
      </c>
      <c r="W3603">
        <v>0</v>
      </c>
      <c r="X3603">
        <v>11.207751306089399</v>
      </c>
      <c r="Y3603">
        <v>0</v>
      </c>
      <c r="Z3603">
        <v>25.481334851389867</v>
      </c>
      <c r="AA3603">
        <v>0</v>
      </c>
      <c r="AB3603">
        <v>10.25295224924796</v>
      </c>
      <c r="AC3603">
        <v>0</v>
      </c>
      <c r="AD3603">
        <v>0</v>
      </c>
      <c r="AE3603">
        <v>46.942038406727228</v>
      </c>
    </row>
    <row r="3604" spans="1:31" x14ac:dyDescent="0.25">
      <c r="A3604">
        <v>2139453</v>
      </c>
      <c r="B3604">
        <v>1</v>
      </c>
      <c r="C3604" t="s">
        <v>81</v>
      </c>
      <c r="D3604" t="s">
        <v>121</v>
      </c>
      <c r="E3604" t="s">
        <v>196</v>
      </c>
      <c r="F3604" t="s">
        <v>10566</v>
      </c>
      <c r="G3604" t="s">
        <v>538</v>
      </c>
      <c r="H3604" t="s">
        <v>143</v>
      </c>
      <c r="I3604" t="s">
        <v>135</v>
      </c>
      <c r="J3604" t="s">
        <v>136</v>
      </c>
      <c r="K3604" t="s">
        <v>236</v>
      </c>
      <c r="L3604" t="s">
        <v>10567</v>
      </c>
      <c r="M3604" t="s">
        <v>10568</v>
      </c>
      <c r="N3604">
        <v>0.35749999999999998</v>
      </c>
      <c r="O3604">
        <v>0</v>
      </c>
      <c r="P3604">
        <v>259</v>
      </c>
      <c r="Q3604">
        <v>1</v>
      </c>
      <c r="R3604">
        <v>25</v>
      </c>
      <c r="S3604">
        <v>6</v>
      </c>
      <c r="T3604">
        <v>12</v>
      </c>
      <c r="U3604">
        <v>0</v>
      </c>
      <c r="V3604">
        <v>0</v>
      </c>
      <c r="W3604">
        <v>0</v>
      </c>
      <c r="X3604">
        <v>12.565822646498546</v>
      </c>
      <c r="Y3604">
        <v>0.19072467808679999</v>
      </c>
      <c r="Z3604">
        <v>0.60613265716574993</v>
      </c>
      <c r="AA3604">
        <v>16.718730214232473</v>
      </c>
      <c r="AB3604">
        <v>3.16020053761555</v>
      </c>
      <c r="AC3604">
        <v>0</v>
      </c>
      <c r="AD3604">
        <v>0</v>
      </c>
      <c r="AE3604">
        <v>33.241610733599117</v>
      </c>
    </row>
    <row r="3605" spans="1:31" x14ac:dyDescent="0.25">
      <c r="A3605">
        <v>2139702</v>
      </c>
      <c r="B3605">
        <v>1</v>
      </c>
      <c r="C3605" t="s">
        <v>80</v>
      </c>
      <c r="D3605" t="s">
        <v>98</v>
      </c>
      <c r="E3605" t="s">
        <v>131</v>
      </c>
      <c r="F3605" t="s">
        <v>10569</v>
      </c>
      <c r="G3605" t="s">
        <v>171</v>
      </c>
      <c r="H3605" t="s">
        <v>134</v>
      </c>
      <c r="I3605" t="s">
        <v>135</v>
      </c>
      <c r="J3605" t="s">
        <v>136</v>
      </c>
      <c r="K3605" t="s">
        <v>137</v>
      </c>
      <c r="L3605" t="s">
        <v>10570</v>
      </c>
      <c r="M3605" t="s">
        <v>10571</v>
      </c>
      <c r="N3605">
        <v>3.551111111</v>
      </c>
      <c r="O3605">
        <v>0</v>
      </c>
      <c r="P3605">
        <v>1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0.60321330620960001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0.60321330620960001</v>
      </c>
    </row>
    <row r="3606" spans="1:31" x14ac:dyDescent="0.25">
      <c r="A3606">
        <v>2139596</v>
      </c>
      <c r="B3606">
        <v>1</v>
      </c>
      <c r="C3606" t="s">
        <v>81</v>
      </c>
      <c r="D3606" t="s">
        <v>113</v>
      </c>
      <c r="E3606" t="s">
        <v>174</v>
      </c>
      <c r="F3606" t="s">
        <v>10572</v>
      </c>
      <c r="G3606" t="s">
        <v>187</v>
      </c>
      <c r="H3606" t="s">
        <v>134</v>
      </c>
      <c r="I3606" t="s">
        <v>135</v>
      </c>
      <c r="J3606" t="s">
        <v>136</v>
      </c>
      <c r="K3606" t="s">
        <v>137</v>
      </c>
      <c r="L3606" t="s">
        <v>10573</v>
      </c>
      <c r="M3606" t="s">
        <v>10574</v>
      </c>
      <c r="N3606">
        <v>3.213055555</v>
      </c>
      <c r="O3606">
        <v>0</v>
      </c>
      <c r="P3606">
        <v>49</v>
      </c>
      <c r="Q3606">
        <v>0</v>
      </c>
      <c r="R3606">
        <v>0</v>
      </c>
      <c r="S3606">
        <v>0</v>
      </c>
      <c r="T3606">
        <v>2</v>
      </c>
      <c r="U3606">
        <v>0</v>
      </c>
      <c r="V3606">
        <v>0</v>
      </c>
      <c r="W3606">
        <v>0</v>
      </c>
      <c r="X3606">
        <v>34.116542917150305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34.116542917150305</v>
      </c>
    </row>
    <row r="3607" spans="1:31" x14ac:dyDescent="0.25">
      <c r="A3607">
        <v>2139739</v>
      </c>
      <c r="B3607">
        <v>1</v>
      </c>
      <c r="C3607" t="s">
        <v>80</v>
      </c>
      <c r="D3607" t="s">
        <v>106</v>
      </c>
      <c r="E3607" t="s">
        <v>161</v>
      </c>
      <c r="F3607" t="s">
        <v>10575</v>
      </c>
      <c r="G3607" t="s">
        <v>215</v>
      </c>
      <c r="H3607" t="s">
        <v>134</v>
      </c>
      <c r="I3607" t="s">
        <v>135</v>
      </c>
      <c r="J3607" t="s">
        <v>136</v>
      </c>
      <c r="K3607" t="s">
        <v>137</v>
      </c>
      <c r="L3607" t="s">
        <v>10576</v>
      </c>
      <c r="M3607" t="s">
        <v>10577</v>
      </c>
      <c r="N3607">
        <v>7.1816666659999999</v>
      </c>
      <c r="O3607">
        <v>0</v>
      </c>
      <c r="P3607">
        <v>19</v>
      </c>
      <c r="Q3607">
        <v>0</v>
      </c>
      <c r="R3607">
        <v>6</v>
      </c>
      <c r="S3607">
        <v>0</v>
      </c>
      <c r="T3607">
        <v>4</v>
      </c>
      <c r="U3607">
        <v>0</v>
      </c>
      <c r="V3607">
        <v>0</v>
      </c>
      <c r="W3607">
        <v>0</v>
      </c>
      <c r="X3607">
        <v>24.536170251582465</v>
      </c>
      <c r="Y3607">
        <v>0</v>
      </c>
      <c r="Z3607">
        <v>5.8619592145810842</v>
      </c>
      <c r="AA3607">
        <v>0</v>
      </c>
      <c r="AB3607">
        <v>23.222614735064248</v>
      </c>
      <c r="AC3607">
        <v>0</v>
      </c>
      <c r="AD3607">
        <v>0</v>
      </c>
      <c r="AE3607">
        <v>53.620744201227794</v>
      </c>
    </row>
    <row r="3608" spans="1:31" x14ac:dyDescent="0.25">
      <c r="A3608">
        <v>2139347</v>
      </c>
      <c r="B3608">
        <v>1</v>
      </c>
      <c r="C3608" t="s">
        <v>80</v>
      </c>
      <c r="D3608" t="s">
        <v>103</v>
      </c>
      <c r="E3608" t="s">
        <v>196</v>
      </c>
      <c r="F3608" t="s">
        <v>6514</v>
      </c>
      <c r="G3608" t="s">
        <v>142</v>
      </c>
      <c r="H3608" t="s">
        <v>143</v>
      </c>
      <c r="I3608" t="s">
        <v>135</v>
      </c>
      <c r="J3608" t="s">
        <v>136</v>
      </c>
      <c r="K3608" t="s">
        <v>137</v>
      </c>
      <c r="L3608" t="s">
        <v>10578</v>
      </c>
      <c r="M3608" t="s">
        <v>10579</v>
      </c>
      <c r="N3608">
        <v>0.58583333299999996</v>
      </c>
      <c r="O3608">
        <v>1</v>
      </c>
      <c r="P3608">
        <v>0</v>
      </c>
      <c r="Q3608">
        <v>3</v>
      </c>
      <c r="R3608">
        <v>0</v>
      </c>
      <c r="S3608">
        <v>5</v>
      </c>
      <c r="T3608">
        <v>0</v>
      </c>
      <c r="U3608">
        <v>2</v>
      </c>
      <c r="V3608">
        <v>0</v>
      </c>
      <c r="W3608">
        <v>0.35835117287279999</v>
      </c>
      <c r="X3608">
        <v>0</v>
      </c>
      <c r="Y3608">
        <v>20.857568605292247</v>
      </c>
      <c r="Z3608">
        <v>0</v>
      </c>
      <c r="AA3608">
        <v>190.97036732345984</v>
      </c>
      <c r="AB3608">
        <v>0</v>
      </c>
      <c r="AC3608">
        <v>36.651863277160246</v>
      </c>
      <c r="AD3608">
        <v>0</v>
      </c>
      <c r="AE3608">
        <v>248.83815037878514</v>
      </c>
    </row>
    <row r="3609" spans="1:31" x14ac:dyDescent="0.25">
      <c r="A3609">
        <v>2139261</v>
      </c>
      <c r="B3609">
        <v>1</v>
      </c>
      <c r="C3609" t="s">
        <v>80</v>
      </c>
      <c r="D3609" t="s">
        <v>99</v>
      </c>
      <c r="E3609" t="s">
        <v>174</v>
      </c>
      <c r="F3609" t="s">
        <v>10580</v>
      </c>
      <c r="G3609" t="s">
        <v>187</v>
      </c>
      <c r="H3609" t="s">
        <v>134</v>
      </c>
      <c r="I3609" t="s">
        <v>135</v>
      </c>
      <c r="J3609" t="s">
        <v>136</v>
      </c>
      <c r="K3609" t="s">
        <v>137</v>
      </c>
      <c r="L3609" t="s">
        <v>10581</v>
      </c>
      <c r="M3609" t="s">
        <v>10582</v>
      </c>
      <c r="N3609">
        <v>1.997777777</v>
      </c>
      <c r="O3609">
        <v>0</v>
      </c>
      <c r="P3609">
        <v>85</v>
      </c>
      <c r="Q3609">
        <v>0</v>
      </c>
      <c r="R3609">
        <v>0</v>
      </c>
      <c r="S3609">
        <v>0</v>
      </c>
      <c r="T3609">
        <v>1</v>
      </c>
      <c r="U3609">
        <v>0</v>
      </c>
      <c r="V3609">
        <v>0</v>
      </c>
      <c r="W3609">
        <v>0</v>
      </c>
      <c r="X3609">
        <v>45.663489784340797</v>
      </c>
      <c r="Y3609">
        <v>0</v>
      </c>
      <c r="Z3609">
        <v>0</v>
      </c>
      <c r="AA3609">
        <v>0</v>
      </c>
      <c r="AB3609">
        <v>1.02417792197695</v>
      </c>
      <c r="AC3609">
        <v>0</v>
      </c>
      <c r="AD3609">
        <v>0</v>
      </c>
      <c r="AE3609">
        <v>46.687667706317747</v>
      </c>
    </row>
    <row r="3610" spans="1:31" x14ac:dyDescent="0.25">
      <c r="A3610">
        <v>2139404</v>
      </c>
      <c r="B3610">
        <v>1</v>
      </c>
      <c r="C3610" t="s">
        <v>80</v>
      </c>
      <c r="D3610" t="s">
        <v>82</v>
      </c>
      <c r="E3610" t="s">
        <v>131</v>
      </c>
      <c r="F3610" t="s">
        <v>10583</v>
      </c>
      <c r="G3610" t="s">
        <v>133</v>
      </c>
      <c r="H3610" t="s">
        <v>134</v>
      </c>
      <c r="I3610" t="s">
        <v>135</v>
      </c>
      <c r="J3610" t="s">
        <v>136</v>
      </c>
      <c r="K3610" t="s">
        <v>137</v>
      </c>
      <c r="L3610" t="s">
        <v>10584</v>
      </c>
      <c r="M3610" t="s">
        <v>10585</v>
      </c>
      <c r="N3610">
        <v>5.0925000000000002</v>
      </c>
      <c r="O3610">
        <v>0</v>
      </c>
      <c r="P3610">
        <v>6</v>
      </c>
      <c r="Q3610">
        <v>0</v>
      </c>
      <c r="R3610">
        <v>0</v>
      </c>
      <c r="S3610">
        <v>0</v>
      </c>
      <c r="T3610">
        <v>1</v>
      </c>
      <c r="U3610">
        <v>0</v>
      </c>
      <c r="V3610">
        <v>0</v>
      </c>
      <c r="W3610">
        <v>0</v>
      </c>
      <c r="X3610">
        <v>8.989704358680747</v>
      </c>
      <c r="Y3610">
        <v>0</v>
      </c>
      <c r="Z3610">
        <v>0</v>
      </c>
      <c r="AA3610">
        <v>0</v>
      </c>
      <c r="AB3610">
        <v>3.1577073777047002</v>
      </c>
      <c r="AC3610">
        <v>0</v>
      </c>
      <c r="AD3610">
        <v>0</v>
      </c>
      <c r="AE3610">
        <v>12.147411736385447</v>
      </c>
    </row>
    <row r="3611" spans="1:31" x14ac:dyDescent="0.25">
      <c r="A3611">
        <v>2139304</v>
      </c>
      <c r="B3611">
        <v>1</v>
      </c>
      <c r="C3611" t="s">
        <v>80</v>
      </c>
      <c r="D3611" t="s">
        <v>83</v>
      </c>
      <c r="E3611" t="s">
        <v>174</v>
      </c>
      <c r="F3611" t="s">
        <v>10586</v>
      </c>
      <c r="G3611" t="s">
        <v>384</v>
      </c>
      <c r="H3611" t="s">
        <v>134</v>
      </c>
      <c r="I3611" t="s">
        <v>135</v>
      </c>
      <c r="J3611" t="s">
        <v>136</v>
      </c>
      <c r="K3611" t="s">
        <v>137</v>
      </c>
      <c r="L3611" t="s">
        <v>10587</v>
      </c>
      <c r="M3611" t="s">
        <v>10588</v>
      </c>
      <c r="N3611">
        <v>7.693888888</v>
      </c>
      <c r="O3611">
        <v>0</v>
      </c>
      <c r="P3611">
        <v>86</v>
      </c>
      <c r="Q3611">
        <v>0</v>
      </c>
      <c r="R3611">
        <v>0</v>
      </c>
      <c r="S3611">
        <v>0</v>
      </c>
      <c r="T3611">
        <v>1</v>
      </c>
      <c r="U3611">
        <v>0</v>
      </c>
      <c r="V3611">
        <v>0</v>
      </c>
      <c r="W3611">
        <v>0</v>
      </c>
      <c r="X3611">
        <v>149.40384029772781</v>
      </c>
      <c r="Y3611">
        <v>0</v>
      </c>
      <c r="Z3611">
        <v>0</v>
      </c>
      <c r="AA3611">
        <v>0</v>
      </c>
      <c r="AB3611">
        <v>0.45520687513044999</v>
      </c>
      <c r="AC3611">
        <v>0</v>
      </c>
      <c r="AD3611">
        <v>0</v>
      </c>
      <c r="AE3611">
        <v>149.85904717285825</v>
      </c>
    </row>
    <row r="3612" spans="1:31" x14ac:dyDescent="0.25">
      <c r="A3612">
        <v>2139845</v>
      </c>
      <c r="B3612">
        <v>1</v>
      </c>
      <c r="C3612" t="s">
        <v>80</v>
      </c>
      <c r="D3612" t="s">
        <v>105</v>
      </c>
      <c r="E3612" t="s">
        <v>161</v>
      </c>
      <c r="F3612" t="s">
        <v>10589</v>
      </c>
      <c r="G3612" t="s">
        <v>187</v>
      </c>
      <c r="H3612" t="s">
        <v>134</v>
      </c>
      <c r="I3612" t="s">
        <v>135</v>
      </c>
      <c r="J3612" t="s">
        <v>136</v>
      </c>
      <c r="K3612" t="s">
        <v>137</v>
      </c>
      <c r="L3612" t="s">
        <v>10590</v>
      </c>
      <c r="M3612" t="s">
        <v>10591</v>
      </c>
      <c r="N3612">
        <v>1.081388888</v>
      </c>
      <c r="O3612">
        <v>0</v>
      </c>
      <c r="P3612">
        <v>17</v>
      </c>
      <c r="Q3612">
        <v>0</v>
      </c>
      <c r="R3612">
        <v>1</v>
      </c>
      <c r="S3612">
        <v>0</v>
      </c>
      <c r="T3612">
        <v>2</v>
      </c>
      <c r="U3612">
        <v>0</v>
      </c>
      <c r="V3612">
        <v>0</v>
      </c>
      <c r="W3612">
        <v>0</v>
      </c>
      <c r="X3612">
        <v>4.7008688622683339</v>
      </c>
      <c r="Y3612">
        <v>0</v>
      </c>
      <c r="Z3612">
        <v>0.10996592426600002</v>
      </c>
      <c r="AA3612">
        <v>0</v>
      </c>
      <c r="AB3612">
        <v>0.4145535174902667</v>
      </c>
      <c r="AC3612">
        <v>0</v>
      </c>
      <c r="AD3612">
        <v>0</v>
      </c>
      <c r="AE3612">
        <v>5.2253883040245999</v>
      </c>
    </row>
    <row r="3613" spans="1:31" x14ac:dyDescent="0.25">
      <c r="A3613">
        <v>2139436</v>
      </c>
      <c r="B3613">
        <v>1</v>
      </c>
      <c r="C3613" t="s">
        <v>80</v>
      </c>
      <c r="D3613" t="s">
        <v>105</v>
      </c>
      <c r="E3613" t="s">
        <v>140</v>
      </c>
      <c r="F3613" t="s">
        <v>982</v>
      </c>
      <c r="G3613" t="s">
        <v>142</v>
      </c>
      <c r="H3613" t="s">
        <v>143</v>
      </c>
      <c r="I3613" t="s">
        <v>135</v>
      </c>
      <c r="J3613" t="s">
        <v>136</v>
      </c>
      <c r="K3613" t="s">
        <v>137</v>
      </c>
      <c r="L3613" t="s">
        <v>10592</v>
      </c>
      <c r="M3613" t="s">
        <v>10593</v>
      </c>
      <c r="N3613">
        <v>1.009166666</v>
      </c>
      <c r="O3613">
        <v>0</v>
      </c>
      <c r="P3613">
        <v>2878</v>
      </c>
      <c r="Q3613">
        <v>0</v>
      </c>
      <c r="R3613">
        <v>0</v>
      </c>
      <c r="S3613">
        <v>0</v>
      </c>
      <c r="T3613">
        <v>137</v>
      </c>
      <c r="U3613">
        <v>0</v>
      </c>
      <c r="V3613">
        <v>0</v>
      </c>
      <c r="W3613">
        <v>0</v>
      </c>
      <c r="X3613">
        <v>601.14025059084884</v>
      </c>
      <c r="Y3613">
        <v>0</v>
      </c>
      <c r="Z3613">
        <v>0</v>
      </c>
      <c r="AA3613">
        <v>0</v>
      </c>
      <c r="AB3613">
        <v>168.22157284531352</v>
      </c>
      <c r="AC3613">
        <v>0</v>
      </c>
      <c r="AD3613">
        <v>0</v>
      </c>
      <c r="AE3613">
        <v>769.36182343616235</v>
      </c>
    </row>
    <row r="3614" spans="1:31" x14ac:dyDescent="0.25">
      <c r="A3614">
        <v>2139814</v>
      </c>
      <c r="B3614">
        <v>1</v>
      </c>
      <c r="C3614" t="s">
        <v>80</v>
      </c>
      <c r="D3614" t="s">
        <v>96</v>
      </c>
      <c r="E3614" t="s">
        <v>174</v>
      </c>
      <c r="F3614" t="s">
        <v>10594</v>
      </c>
      <c r="G3614" t="s">
        <v>300</v>
      </c>
      <c r="H3614" t="s">
        <v>134</v>
      </c>
      <c r="I3614" t="s">
        <v>135</v>
      </c>
      <c r="J3614" t="s">
        <v>3</v>
      </c>
      <c r="K3614" t="s">
        <v>137</v>
      </c>
      <c r="L3614" t="s">
        <v>10595</v>
      </c>
      <c r="M3614" t="s">
        <v>10596</v>
      </c>
      <c r="N3614">
        <v>2.1927777769999999</v>
      </c>
      <c r="O3614">
        <v>0</v>
      </c>
      <c r="P3614">
        <v>20</v>
      </c>
      <c r="Q3614">
        <v>0</v>
      </c>
      <c r="R3614">
        <v>1</v>
      </c>
      <c r="S3614">
        <v>0</v>
      </c>
      <c r="T3614">
        <v>3</v>
      </c>
      <c r="U3614">
        <v>0</v>
      </c>
      <c r="V3614">
        <v>0</v>
      </c>
      <c r="W3614">
        <v>0</v>
      </c>
      <c r="X3614">
        <v>54.327510955121078</v>
      </c>
      <c r="Y3614">
        <v>0</v>
      </c>
      <c r="Z3614">
        <v>5.1102235593199999E-2</v>
      </c>
      <c r="AA3614">
        <v>0</v>
      </c>
      <c r="AB3614">
        <v>8.6043510277416679</v>
      </c>
      <c r="AC3614">
        <v>0</v>
      </c>
      <c r="AD3614">
        <v>0</v>
      </c>
      <c r="AE3614">
        <v>62.982964218455948</v>
      </c>
    </row>
    <row r="3615" spans="1:31" x14ac:dyDescent="0.25">
      <c r="A3615">
        <v>2139290</v>
      </c>
      <c r="B3615">
        <v>1</v>
      </c>
      <c r="C3615" t="s">
        <v>80</v>
      </c>
      <c r="D3615" t="s">
        <v>84</v>
      </c>
      <c r="E3615" t="s">
        <v>131</v>
      </c>
      <c r="F3615" t="s">
        <v>10597</v>
      </c>
      <c r="G3615" t="s">
        <v>133</v>
      </c>
      <c r="H3615" t="s">
        <v>134</v>
      </c>
      <c r="I3615" t="s">
        <v>135</v>
      </c>
      <c r="J3615" t="s">
        <v>136</v>
      </c>
      <c r="K3615" t="s">
        <v>137</v>
      </c>
      <c r="L3615" t="s">
        <v>10598</v>
      </c>
      <c r="M3615" t="s">
        <v>10599</v>
      </c>
      <c r="N3615">
        <v>5.7433333329999998</v>
      </c>
      <c r="O3615">
        <v>0</v>
      </c>
      <c r="P3615">
        <v>5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6.6413138360325021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6.6413138360325021</v>
      </c>
    </row>
    <row r="3616" spans="1:31" x14ac:dyDescent="0.25">
      <c r="A3616">
        <v>2139977</v>
      </c>
      <c r="B3616">
        <v>1</v>
      </c>
      <c r="C3616" t="s">
        <v>81</v>
      </c>
      <c r="D3616" t="s">
        <v>127</v>
      </c>
      <c r="E3616" t="s">
        <v>131</v>
      </c>
      <c r="F3616" t="s">
        <v>10600</v>
      </c>
      <c r="G3616" t="s">
        <v>152</v>
      </c>
      <c r="H3616" t="s">
        <v>134</v>
      </c>
      <c r="I3616" t="s">
        <v>135</v>
      </c>
      <c r="J3616" t="s">
        <v>136</v>
      </c>
      <c r="K3616" t="s">
        <v>137</v>
      </c>
      <c r="L3616" t="s">
        <v>10601</v>
      </c>
      <c r="M3616" t="s">
        <v>10602</v>
      </c>
      <c r="N3616">
        <v>2.7486111110000002</v>
      </c>
      <c r="O3616">
        <v>0</v>
      </c>
      <c r="P3616">
        <v>2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1.8688023584556501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1.8688023584556501</v>
      </c>
    </row>
    <row r="3617" spans="1:31" x14ac:dyDescent="0.25">
      <c r="A3617">
        <v>2139313</v>
      </c>
      <c r="B3617">
        <v>1</v>
      </c>
      <c r="C3617" t="s">
        <v>81</v>
      </c>
      <c r="D3617" t="s">
        <v>119</v>
      </c>
      <c r="E3617" t="s">
        <v>140</v>
      </c>
      <c r="F3617" t="s">
        <v>9645</v>
      </c>
      <c r="G3617" t="s">
        <v>142</v>
      </c>
      <c r="H3617" t="s">
        <v>143</v>
      </c>
      <c r="I3617" t="s">
        <v>135</v>
      </c>
      <c r="J3617" t="s">
        <v>136</v>
      </c>
      <c r="K3617" t="s">
        <v>137</v>
      </c>
      <c r="L3617" t="s">
        <v>10603</v>
      </c>
      <c r="M3617" t="s">
        <v>10604</v>
      </c>
      <c r="N3617">
        <v>0.27250000000000002</v>
      </c>
      <c r="O3617">
        <v>1</v>
      </c>
      <c r="P3617">
        <v>2567</v>
      </c>
      <c r="Q3617">
        <v>26</v>
      </c>
      <c r="R3617">
        <v>504</v>
      </c>
      <c r="S3617">
        <v>11</v>
      </c>
      <c r="T3617">
        <v>235</v>
      </c>
      <c r="U3617">
        <v>0</v>
      </c>
      <c r="V3617">
        <v>2</v>
      </c>
      <c r="W3617">
        <v>2.6641684080000002E-2</v>
      </c>
      <c r="X3617">
        <v>89.72190277538985</v>
      </c>
      <c r="Y3617">
        <v>2.1737289577616004</v>
      </c>
      <c r="Z3617">
        <v>22.810233367667873</v>
      </c>
      <c r="AA3617">
        <v>84.269134392147407</v>
      </c>
      <c r="AB3617">
        <v>27.364672567961087</v>
      </c>
      <c r="AC3617">
        <v>0</v>
      </c>
      <c r="AD3617">
        <v>0.16783013429429999</v>
      </c>
      <c r="AE3617">
        <v>226.53414387930212</v>
      </c>
    </row>
    <row r="3618" spans="1:31" x14ac:dyDescent="0.25">
      <c r="A3618">
        <v>2139413</v>
      </c>
      <c r="B3618">
        <v>1</v>
      </c>
      <c r="C3618" t="s">
        <v>81</v>
      </c>
      <c r="D3618" t="s">
        <v>121</v>
      </c>
      <c r="E3618" t="s">
        <v>140</v>
      </c>
      <c r="F3618" t="s">
        <v>10605</v>
      </c>
      <c r="G3618" t="s">
        <v>235</v>
      </c>
      <c r="H3618" t="s">
        <v>143</v>
      </c>
      <c r="I3618" t="s">
        <v>135</v>
      </c>
      <c r="J3618" t="s">
        <v>136</v>
      </c>
      <c r="K3618" t="s">
        <v>236</v>
      </c>
      <c r="L3618" t="s">
        <v>10606</v>
      </c>
      <c r="M3618" t="s">
        <v>10607</v>
      </c>
      <c r="N3618">
        <v>7.6502777770000003</v>
      </c>
      <c r="O3618">
        <v>0</v>
      </c>
      <c r="P3618">
        <v>1394</v>
      </c>
      <c r="Q3618">
        <v>5</v>
      </c>
      <c r="R3618">
        <v>58</v>
      </c>
      <c r="S3618">
        <v>4</v>
      </c>
      <c r="T3618">
        <v>49</v>
      </c>
      <c r="U3618">
        <v>0</v>
      </c>
      <c r="V3618">
        <v>0</v>
      </c>
      <c r="W3618">
        <v>0</v>
      </c>
      <c r="X3618">
        <v>1189.7973085557478</v>
      </c>
      <c r="Y3618">
        <v>17.490078096728453</v>
      </c>
      <c r="Z3618">
        <v>35.914453737090028</v>
      </c>
      <c r="AA3618">
        <v>101.65462881308315</v>
      </c>
      <c r="AB3618">
        <v>201.61155769983503</v>
      </c>
      <c r="AC3618">
        <v>0</v>
      </c>
      <c r="AD3618">
        <v>0</v>
      </c>
      <c r="AE3618">
        <v>1546.4680269024843</v>
      </c>
    </row>
    <row r="3619" spans="1:31" x14ac:dyDescent="0.25">
      <c r="A3619">
        <v>2139227</v>
      </c>
      <c r="B3619">
        <v>1</v>
      </c>
      <c r="C3619" t="s">
        <v>80</v>
      </c>
      <c r="D3619" t="s">
        <v>108</v>
      </c>
      <c r="E3619" t="s">
        <v>146</v>
      </c>
      <c r="F3619" t="s">
        <v>10608</v>
      </c>
      <c r="G3619" t="s">
        <v>2083</v>
      </c>
      <c r="H3619" t="s">
        <v>143</v>
      </c>
      <c r="I3619" t="s">
        <v>135</v>
      </c>
      <c r="J3619" t="s">
        <v>136</v>
      </c>
      <c r="K3619" t="s">
        <v>137</v>
      </c>
      <c r="L3619" t="s">
        <v>10609</v>
      </c>
      <c r="M3619" t="s">
        <v>10610</v>
      </c>
      <c r="N3619">
        <v>0.204166666</v>
      </c>
      <c r="O3619">
        <v>0</v>
      </c>
      <c r="P3619">
        <v>34</v>
      </c>
      <c r="Q3619">
        <v>0</v>
      </c>
      <c r="R3619">
        <v>14</v>
      </c>
      <c r="S3619">
        <v>0</v>
      </c>
      <c r="T3619">
        <v>13</v>
      </c>
      <c r="U3619">
        <v>0</v>
      </c>
      <c r="V3619">
        <v>0</v>
      </c>
      <c r="W3619">
        <v>0</v>
      </c>
      <c r="X3619">
        <v>1.5031170092928001</v>
      </c>
      <c r="Y3619">
        <v>0</v>
      </c>
      <c r="Z3619">
        <v>2.1723338068567415</v>
      </c>
      <c r="AA3619">
        <v>0</v>
      </c>
      <c r="AB3619">
        <v>1.156593797702955</v>
      </c>
      <c r="AC3619">
        <v>0</v>
      </c>
      <c r="AD3619">
        <v>0</v>
      </c>
      <c r="AE3619">
        <v>4.8320446138524966</v>
      </c>
    </row>
    <row r="3620" spans="1:31" x14ac:dyDescent="0.25">
      <c r="A3620">
        <v>2139336</v>
      </c>
      <c r="B3620">
        <v>1</v>
      </c>
      <c r="C3620" t="s">
        <v>80</v>
      </c>
      <c r="D3620" t="s">
        <v>103</v>
      </c>
      <c r="E3620" t="s">
        <v>131</v>
      </c>
      <c r="F3620" t="s">
        <v>10611</v>
      </c>
      <c r="G3620" t="s">
        <v>300</v>
      </c>
      <c r="H3620" t="s">
        <v>134</v>
      </c>
      <c r="I3620" t="s">
        <v>135</v>
      </c>
      <c r="J3620" t="s">
        <v>136</v>
      </c>
      <c r="K3620" t="s">
        <v>137</v>
      </c>
      <c r="L3620" t="s">
        <v>10612</v>
      </c>
      <c r="M3620" t="s">
        <v>10613</v>
      </c>
      <c r="N3620">
        <v>2.2141666660000001</v>
      </c>
      <c r="O3620">
        <v>0</v>
      </c>
      <c r="P3620">
        <v>4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1.0100768396962001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1.0100768396962001</v>
      </c>
    </row>
    <row r="3621" spans="1:31" x14ac:dyDescent="0.25">
      <c r="A3621">
        <v>2139668</v>
      </c>
      <c r="B3621">
        <v>1</v>
      </c>
      <c r="C3621" t="s">
        <v>80</v>
      </c>
      <c r="D3621" t="s">
        <v>97</v>
      </c>
      <c r="E3621" t="s">
        <v>131</v>
      </c>
      <c r="F3621" t="s">
        <v>10614</v>
      </c>
      <c r="G3621" t="s">
        <v>152</v>
      </c>
      <c r="H3621" t="s">
        <v>134</v>
      </c>
      <c r="I3621" t="s">
        <v>135</v>
      </c>
      <c r="J3621" t="s">
        <v>136</v>
      </c>
      <c r="K3621" t="s">
        <v>137</v>
      </c>
      <c r="L3621" t="s">
        <v>9927</v>
      </c>
      <c r="M3621" t="s">
        <v>10615</v>
      </c>
      <c r="N3621">
        <v>2.1333333329999999</v>
      </c>
      <c r="O3621">
        <v>0</v>
      </c>
      <c r="P3621">
        <v>1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</row>
    <row r="3622" spans="1:31" x14ac:dyDescent="0.25">
      <c r="A3622">
        <v>2139914</v>
      </c>
      <c r="B3622">
        <v>1</v>
      </c>
      <c r="C3622" t="s">
        <v>80</v>
      </c>
      <c r="D3622" t="s">
        <v>99</v>
      </c>
      <c r="E3622" t="s">
        <v>174</v>
      </c>
      <c r="F3622" t="s">
        <v>10616</v>
      </c>
      <c r="G3622" t="s">
        <v>384</v>
      </c>
      <c r="H3622" t="s">
        <v>134</v>
      </c>
      <c r="I3622" t="s">
        <v>135</v>
      </c>
      <c r="J3622" t="s">
        <v>136</v>
      </c>
      <c r="K3622" t="s">
        <v>137</v>
      </c>
      <c r="L3622" t="s">
        <v>10617</v>
      </c>
      <c r="M3622" t="s">
        <v>10618</v>
      </c>
      <c r="N3622">
        <v>8.1199999999999992</v>
      </c>
      <c r="O3622">
        <v>0</v>
      </c>
      <c r="P3622">
        <v>19</v>
      </c>
      <c r="Q3622">
        <v>0</v>
      </c>
      <c r="R3622">
        <v>0</v>
      </c>
      <c r="S3622">
        <v>0</v>
      </c>
      <c r="T3622">
        <v>4</v>
      </c>
      <c r="U3622">
        <v>0</v>
      </c>
      <c r="V3622">
        <v>0</v>
      </c>
      <c r="W3622">
        <v>0</v>
      </c>
      <c r="X3622">
        <v>39.887973765269145</v>
      </c>
      <c r="Y3622">
        <v>0</v>
      </c>
      <c r="Z3622">
        <v>0</v>
      </c>
      <c r="AA3622">
        <v>0</v>
      </c>
      <c r="AB3622">
        <v>8.3725592236205504</v>
      </c>
      <c r="AC3622">
        <v>0</v>
      </c>
      <c r="AD3622">
        <v>0</v>
      </c>
      <c r="AE3622">
        <v>48.260532988889693</v>
      </c>
    </row>
    <row r="3623" spans="1:31" x14ac:dyDescent="0.25">
      <c r="A3623">
        <v>2139728</v>
      </c>
      <c r="B3623">
        <v>1</v>
      </c>
      <c r="C3623" t="s">
        <v>80</v>
      </c>
      <c r="D3623" t="s">
        <v>91</v>
      </c>
      <c r="E3623" t="s">
        <v>174</v>
      </c>
      <c r="F3623" t="s">
        <v>10619</v>
      </c>
      <c r="G3623" t="s">
        <v>384</v>
      </c>
      <c r="H3623" t="s">
        <v>134</v>
      </c>
      <c r="I3623" t="s">
        <v>135</v>
      </c>
      <c r="J3623" t="s">
        <v>136</v>
      </c>
      <c r="K3623" t="s">
        <v>137</v>
      </c>
      <c r="L3623" t="s">
        <v>10620</v>
      </c>
      <c r="M3623" t="s">
        <v>10621</v>
      </c>
      <c r="N3623">
        <v>1.3786111109999999</v>
      </c>
      <c r="O3623">
        <v>0</v>
      </c>
      <c r="P3623">
        <v>1</v>
      </c>
      <c r="Q3623">
        <v>0</v>
      </c>
      <c r="R3623">
        <v>2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0.15507468419391668</v>
      </c>
      <c r="Y3623">
        <v>0</v>
      </c>
      <c r="Z3623">
        <v>0.55250724081000013</v>
      </c>
      <c r="AA3623">
        <v>0</v>
      </c>
      <c r="AB3623">
        <v>0</v>
      </c>
      <c r="AC3623">
        <v>0</v>
      </c>
      <c r="AD3623">
        <v>0</v>
      </c>
      <c r="AE3623">
        <v>0.70758192500391681</v>
      </c>
    </row>
    <row r="3624" spans="1:31" x14ac:dyDescent="0.25">
      <c r="A3624">
        <v>2139273</v>
      </c>
      <c r="B3624">
        <v>1</v>
      </c>
      <c r="C3624" t="s">
        <v>80</v>
      </c>
      <c r="D3624" t="s">
        <v>104</v>
      </c>
      <c r="E3624" t="s">
        <v>131</v>
      </c>
      <c r="F3624" t="s">
        <v>10622</v>
      </c>
      <c r="G3624" t="s">
        <v>152</v>
      </c>
      <c r="H3624" t="s">
        <v>134</v>
      </c>
      <c r="I3624" t="s">
        <v>135</v>
      </c>
      <c r="J3624" t="s">
        <v>136</v>
      </c>
      <c r="K3624" t="s">
        <v>137</v>
      </c>
      <c r="L3624" t="s">
        <v>10623</v>
      </c>
      <c r="M3624" t="s">
        <v>10624</v>
      </c>
      <c r="N3624">
        <v>1.1669444440000001</v>
      </c>
      <c r="O3624">
        <v>0</v>
      </c>
      <c r="P3624">
        <v>1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0.28503150324403337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0.28503150324403337</v>
      </c>
    </row>
    <row r="3625" spans="1:31" x14ac:dyDescent="0.25">
      <c r="A3625">
        <v>2139522</v>
      </c>
      <c r="B3625">
        <v>1</v>
      </c>
      <c r="C3625" t="s">
        <v>80</v>
      </c>
      <c r="D3625" t="s">
        <v>99</v>
      </c>
      <c r="E3625" t="s">
        <v>140</v>
      </c>
      <c r="F3625" t="s">
        <v>10625</v>
      </c>
      <c r="G3625" t="s">
        <v>142</v>
      </c>
      <c r="H3625" t="s">
        <v>143</v>
      </c>
      <c r="I3625" t="s">
        <v>135</v>
      </c>
      <c r="J3625" t="s">
        <v>136</v>
      </c>
      <c r="K3625" t="s">
        <v>137</v>
      </c>
      <c r="L3625" t="s">
        <v>10626</v>
      </c>
      <c r="M3625" t="s">
        <v>10627</v>
      </c>
      <c r="N3625">
        <v>0.33027777699999999</v>
      </c>
      <c r="O3625">
        <v>4</v>
      </c>
      <c r="P3625">
        <v>809</v>
      </c>
      <c r="Q3625">
        <v>11</v>
      </c>
      <c r="R3625">
        <v>98</v>
      </c>
      <c r="S3625">
        <v>20</v>
      </c>
      <c r="T3625">
        <v>52</v>
      </c>
      <c r="U3625">
        <v>0</v>
      </c>
      <c r="V3625">
        <v>4</v>
      </c>
      <c r="W3625">
        <v>4.4031257497044001</v>
      </c>
      <c r="X3625">
        <v>47.34244676855122</v>
      </c>
      <c r="Y3625">
        <v>3.7447347041323837</v>
      </c>
      <c r="Z3625">
        <v>8.1024058138479624</v>
      </c>
      <c r="AA3625">
        <v>24.837405043769891</v>
      </c>
      <c r="AB3625">
        <v>6.1587232162201104</v>
      </c>
      <c r="AC3625">
        <v>0</v>
      </c>
      <c r="AD3625">
        <v>5.1986154372727338</v>
      </c>
      <c r="AE3625">
        <v>99.787456733498701</v>
      </c>
    </row>
    <row r="3626" spans="1:31" x14ac:dyDescent="0.25">
      <c r="A3626">
        <v>2139330</v>
      </c>
      <c r="B3626">
        <v>1</v>
      </c>
      <c r="C3626" t="s">
        <v>80</v>
      </c>
      <c r="D3626" t="s">
        <v>99</v>
      </c>
      <c r="E3626" t="s">
        <v>196</v>
      </c>
      <c r="F3626" t="s">
        <v>10628</v>
      </c>
      <c r="G3626" t="s">
        <v>142</v>
      </c>
      <c r="H3626" t="s">
        <v>143</v>
      </c>
      <c r="I3626" t="s">
        <v>135</v>
      </c>
      <c r="J3626" t="s">
        <v>136</v>
      </c>
      <c r="K3626" t="s">
        <v>137</v>
      </c>
      <c r="L3626" t="s">
        <v>10629</v>
      </c>
      <c r="M3626" t="s">
        <v>10630</v>
      </c>
      <c r="N3626">
        <v>4.6852777769999996</v>
      </c>
      <c r="O3626">
        <v>0</v>
      </c>
      <c r="P3626">
        <v>0</v>
      </c>
      <c r="Q3626">
        <v>0</v>
      </c>
      <c r="R3626">
        <v>0</v>
      </c>
      <c r="S3626">
        <v>4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184.31314687279615</v>
      </c>
      <c r="AB3626">
        <v>0</v>
      </c>
      <c r="AC3626">
        <v>0</v>
      </c>
      <c r="AD3626">
        <v>0</v>
      </c>
      <c r="AE3626">
        <v>184.31314687279615</v>
      </c>
    </row>
    <row r="3627" spans="1:31" x14ac:dyDescent="0.25">
      <c r="A3627">
        <v>2139476</v>
      </c>
      <c r="B3627">
        <v>1</v>
      </c>
      <c r="C3627" t="s">
        <v>80</v>
      </c>
      <c r="D3627" t="s">
        <v>84</v>
      </c>
      <c r="E3627" t="s">
        <v>174</v>
      </c>
      <c r="F3627" t="s">
        <v>10631</v>
      </c>
      <c r="G3627" t="s">
        <v>187</v>
      </c>
      <c r="H3627" t="s">
        <v>134</v>
      </c>
      <c r="I3627" t="s">
        <v>135</v>
      </c>
      <c r="J3627" t="s">
        <v>136</v>
      </c>
      <c r="K3627" t="s">
        <v>137</v>
      </c>
      <c r="L3627" t="s">
        <v>10632</v>
      </c>
      <c r="M3627" t="s">
        <v>10633</v>
      </c>
      <c r="N3627">
        <v>1.1813888880000001</v>
      </c>
      <c r="O3627">
        <v>0</v>
      </c>
      <c r="P3627">
        <v>55</v>
      </c>
      <c r="Q3627">
        <v>0</v>
      </c>
      <c r="R3627">
        <v>0</v>
      </c>
      <c r="S3627">
        <v>0</v>
      </c>
      <c r="T3627">
        <v>9</v>
      </c>
      <c r="U3627">
        <v>0</v>
      </c>
      <c r="V3627">
        <v>0</v>
      </c>
      <c r="W3627">
        <v>0</v>
      </c>
      <c r="X3627">
        <v>13.092894969106096</v>
      </c>
      <c r="Y3627">
        <v>0</v>
      </c>
      <c r="Z3627">
        <v>0</v>
      </c>
      <c r="AA3627">
        <v>0</v>
      </c>
      <c r="AB3627">
        <v>14.035529528208411</v>
      </c>
      <c r="AC3627">
        <v>0</v>
      </c>
      <c r="AD3627">
        <v>0</v>
      </c>
      <c r="AE3627">
        <v>27.128424497314505</v>
      </c>
    </row>
    <row r="3628" spans="1:31" x14ac:dyDescent="0.25">
      <c r="A3628">
        <v>2139542</v>
      </c>
      <c r="B3628">
        <v>1</v>
      </c>
      <c r="C3628" t="s">
        <v>80</v>
      </c>
      <c r="D3628" t="s">
        <v>83</v>
      </c>
      <c r="E3628" t="s">
        <v>224</v>
      </c>
      <c r="F3628" t="s">
        <v>10634</v>
      </c>
      <c r="G3628" t="s">
        <v>300</v>
      </c>
      <c r="H3628" t="s">
        <v>143</v>
      </c>
      <c r="I3628" t="s">
        <v>135</v>
      </c>
      <c r="J3628" t="s">
        <v>3</v>
      </c>
      <c r="K3628" t="s">
        <v>137</v>
      </c>
      <c r="L3628" t="s">
        <v>10635</v>
      </c>
      <c r="M3628" t="s">
        <v>10636</v>
      </c>
      <c r="N3628">
        <v>0.27333333300000001</v>
      </c>
      <c r="O3628">
        <v>0</v>
      </c>
      <c r="P3628">
        <v>5950</v>
      </c>
      <c r="Q3628">
        <v>0</v>
      </c>
      <c r="R3628">
        <v>1</v>
      </c>
      <c r="S3628">
        <v>2</v>
      </c>
      <c r="T3628">
        <v>940</v>
      </c>
      <c r="U3628">
        <v>0</v>
      </c>
      <c r="V3628">
        <v>4</v>
      </c>
      <c r="W3628">
        <v>0</v>
      </c>
      <c r="X3628">
        <v>353.20557501649745</v>
      </c>
      <c r="Y3628">
        <v>0</v>
      </c>
      <c r="Z3628">
        <v>1.0782495863999998E-3</v>
      </c>
      <c r="AA3628">
        <v>21.247348017055998</v>
      </c>
      <c r="AB3628">
        <v>209.29610386168579</v>
      </c>
      <c r="AC3628">
        <v>0</v>
      </c>
      <c r="AD3628">
        <v>14.927993674093198</v>
      </c>
      <c r="AE3628">
        <v>598.67809881891878</v>
      </c>
    </row>
    <row r="3629" spans="1:31" x14ac:dyDescent="0.25">
      <c r="A3629">
        <v>2139897</v>
      </c>
      <c r="B3629">
        <v>1</v>
      </c>
      <c r="C3629" t="s">
        <v>81</v>
      </c>
      <c r="D3629" t="s">
        <v>127</v>
      </c>
      <c r="E3629" t="s">
        <v>131</v>
      </c>
      <c r="F3629" t="s">
        <v>10637</v>
      </c>
      <c r="G3629" t="s">
        <v>152</v>
      </c>
      <c r="H3629" t="s">
        <v>134</v>
      </c>
      <c r="I3629" t="s">
        <v>135</v>
      </c>
      <c r="J3629" t="s">
        <v>136</v>
      </c>
      <c r="K3629" t="s">
        <v>137</v>
      </c>
      <c r="L3629" t="s">
        <v>10638</v>
      </c>
      <c r="M3629" t="s">
        <v>10639</v>
      </c>
      <c r="N3629">
        <v>1.4897222219999999</v>
      </c>
      <c r="O3629">
        <v>0</v>
      </c>
      <c r="P3629">
        <v>1</v>
      </c>
      <c r="Q3629">
        <v>0</v>
      </c>
      <c r="R3629">
        <v>0</v>
      </c>
      <c r="S3629">
        <v>0</v>
      </c>
      <c r="T3629">
        <v>1</v>
      </c>
      <c r="U3629">
        <v>0</v>
      </c>
      <c r="V3629">
        <v>0</v>
      </c>
      <c r="W3629">
        <v>0</v>
      </c>
      <c r="X3629">
        <v>0.50961989267160834</v>
      </c>
      <c r="Y3629">
        <v>0</v>
      </c>
      <c r="Z3629">
        <v>0</v>
      </c>
      <c r="AA3629">
        <v>0</v>
      </c>
      <c r="AB3629">
        <v>0.77530502824133329</v>
      </c>
      <c r="AC3629">
        <v>0</v>
      </c>
      <c r="AD3629">
        <v>0</v>
      </c>
      <c r="AE3629">
        <v>1.2849249209129416</v>
      </c>
    </row>
    <row r="3630" spans="1:31" x14ac:dyDescent="0.25">
      <c r="A3630">
        <v>2139828</v>
      </c>
      <c r="B3630">
        <v>1</v>
      </c>
      <c r="C3630" t="s">
        <v>80</v>
      </c>
      <c r="D3630" t="s">
        <v>108</v>
      </c>
      <c r="E3630" t="s">
        <v>174</v>
      </c>
      <c r="F3630" t="s">
        <v>10640</v>
      </c>
      <c r="G3630" t="s">
        <v>187</v>
      </c>
      <c r="H3630" t="s">
        <v>134</v>
      </c>
      <c r="I3630" t="s">
        <v>135</v>
      </c>
      <c r="J3630" t="s">
        <v>136</v>
      </c>
      <c r="K3630" t="s">
        <v>137</v>
      </c>
      <c r="L3630" t="s">
        <v>10641</v>
      </c>
      <c r="M3630" t="s">
        <v>10642</v>
      </c>
      <c r="N3630">
        <v>5.0274999999999999</v>
      </c>
      <c r="O3630">
        <v>0</v>
      </c>
      <c r="P3630">
        <v>36</v>
      </c>
      <c r="Q3630">
        <v>0</v>
      </c>
      <c r="R3630">
        <v>13</v>
      </c>
      <c r="S3630">
        <v>0</v>
      </c>
      <c r="T3630">
        <v>3</v>
      </c>
      <c r="U3630">
        <v>0</v>
      </c>
      <c r="V3630">
        <v>0</v>
      </c>
      <c r="W3630">
        <v>0</v>
      </c>
      <c r="X3630">
        <v>26.234195958211199</v>
      </c>
      <c r="Y3630">
        <v>0</v>
      </c>
      <c r="Z3630">
        <v>9.172678645752752</v>
      </c>
      <c r="AA3630">
        <v>0</v>
      </c>
      <c r="AB3630">
        <v>2.9997816865142499</v>
      </c>
      <c r="AC3630">
        <v>0</v>
      </c>
      <c r="AD3630">
        <v>0</v>
      </c>
      <c r="AE3630">
        <v>38.406656290478196</v>
      </c>
    </row>
    <row r="3631" spans="1:31" x14ac:dyDescent="0.25">
      <c r="A3631">
        <v>2139877</v>
      </c>
      <c r="B3631">
        <v>1</v>
      </c>
      <c r="C3631" t="s">
        <v>80</v>
      </c>
      <c r="D3631" t="s">
        <v>106</v>
      </c>
      <c r="E3631" t="s">
        <v>131</v>
      </c>
      <c r="F3631" t="s">
        <v>10643</v>
      </c>
      <c r="G3631" t="s">
        <v>152</v>
      </c>
      <c r="H3631" t="s">
        <v>134</v>
      </c>
      <c r="I3631" t="s">
        <v>135</v>
      </c>
      <c r="J3631" t="s">
        <v>136</v>
      </c>
      <c r="K3631" t="s">
        <v>137</v>
      </c>
      <c r="L3631" t="s">
        <v>10644</v>
      </c>
      <c r="M3631" t="s">
        <v>10645</v>
      </c>
      <c r="N3631">
        <v>0.68666666600000004</v>
      </c>
      <c r="O3631">
        <v>0</v>
      </c>
      <c r="P3631">
        <v>1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9.8143331114966675E-2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9.8143331114966675E-2</v>
      </c>
    </row>
    <row r="3632" spans="1:31" x14ac:dyDescent="0.25">
      <c r="A3632">
        <v>2139705</v>
      </c>
      <c r="B3632">
        <v>1</v>
      </c>
      <c r="C3632" t="s">
        <v>80</v>
      </c>
      <c r="D3632" t="s">
        <v>87</v>
      </c>
      <c r="E3632" t="s">
        <v>140</v>
      </c>
      <c r="F3632" t="s">
        <v>10646</v>
      </c>
      <c r="G3632" t="s">
        <v>300</v>
      </c>
      <c r="H3632" t="s">
        <v>143</v>
      </c>
      <c r="I3632" t="s">
        <v>135</v>
      </c>
      <c r="J3632" t="s">
        <v>3</v>
      </c>
      <c r="K3632" t="s">
        <v>137</v>
      </c>
      <c r="L3632" t="s">
        <v>10647</v>
      </c>
      <c r="M3632" t="s">
        <v>10648</v>
      </c>
      <c r="N3632">
        <v>0.14277777699999999</v>
      </c>
      <c r="O3632">
        <v>2</v>
      </c>
      <c r="P3632">
        <v>11520</v>
      </c>
      <c r="Q3632">
        <v>2</v>
      </c>
      <c r="R3632">
        <v>24</v>
      </c>
      <c r="S3632">
        <v>27</v>
      </c>
      <c r="T3632">
        <v>886</v>
      </c>
      <c r="U3632">
        <v>9</v>
      </c>
      <c r="V3632">
        <v>4</v>
      </c>
      <c r="W3632">
        <v>4.3282912000000007E-2</v>
      </c>
      <c r="X3632">
        <v>415.71380531088442</v>
      </c>
      <c r="Y3632">
        <v>0.23481678859110003</v>
      </c>
      <c r="Z3632">
        <v>1.6191359663404499</v>
      </c>
      <c r="AA3632">
        <v>113.78139765699819</v>
      </c>
      <c r="AB3632">
        <v>176.1472440653061</v>
      </c>
      <c r="AC3632">
        <v>69.891702830181416</v>
      </c>
      <c r="AD3632">
        <v>26.756760562627999</v>
      </c>
      <c r="AE3632">
        <v>804.18814609292963</v>
      </c>
    </row>
    <row r="3633" spans="1:31" x14ac:dyDescent="0.25">
      <c r="A3633">
        <v>2139854</v>
      </c>
      <c r="B3633">
        <v>1</v>
      </c>
      <c r="C3633" t="s">
        <v>80</v>
      </c>
      <c r="D3633" t="s">
        <v>88</v>
      </c>
      <c r="E3633" t="s">
        <v>131</v>
      </c>
      <c r="F3633" t="s">
        <v>10649</v>
      </c>
      <c r="G3633" t="s">
        <v>152</v>
      </c>
      <c r="H3633" t="s">
        <v>134</v>
      </c>
      <c r="I3633" t="s">
        <v>135</v>
      </c>
      <c r="J3633" t="s">
        <v>136</v>
      </c>
      <c r="K3633" t="s">
        <v>137</v>
      </c>
      <c r="L3633" t="s">
        <v>10650</v>
      </c>
      <c r="M3633" t="s">
        <v>10651</v>
      </c>
      <c r="N3633">
        <v>2.7513888880000001</v>
      </c>
      <c r="O3633">
        <v>0</v>
      </c>
      <c r="P3633">
        <v>2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2.6138181447903333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2.6138181447903333</v>
      </c>
    </row>
    <row r="3634" spans="1:31" x14ac:dyDescent="0.25">
      <c r="A3634">
        <v>2139662</v>
      </c>
      <c r="B3634">
        <v>1</v>
      </c>
      <c r="C3634" t="s">
        <v>80</v>
      </c>
      <c r="D3634" t="s">
        <v>89</v>
      </c>
      <c r="E3634" t="s">
        <v>131</v>
      </c>
      <c r="F3634" t="s">
        <v>10652</v>
      </c>
      <c r="G3634" t="s">
        <v>231</v>
      </c>
      <c r="H3634" t="s">
        <v>134</v>
      </c>
      <c r="I3634" t="s">
        <v>135</v>
      </c>
      <c r="J3634" t="s">
        <v>136</v>
      </c>
      <c r="K3634" t="s">
        <v>137</v>
      </c>
      <c r="L3634" t="s">
        <v>10653</v>
      </c>
      <c r="M3634" t="s">
        <v>10654</v>
      </c>
      <c r="N3634">
        <v>1.3788888880000001</v>
      </c>
      <c r="O3634">
        <v>1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100.697467404375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100.697467404375</v>
      </c>
    </row>
    <row r="3635" spans="1:31" x14ac:dyDescent="0.25">
      <c r="A3635">
        <v>2139562</v>
      </c>
      <c r="B3635">
        <v>1</v>
      </c>
      <c r="C3635" t="s">
        <v>80</v>
      </c>
      <c r="D3635" t="s">
        <v>83</v>
      </c>
      <c r="E3635" t="s">
        <v>146</v>
      </c>
      <c r="F3635" t="s">
        <v>10655</v>
      </c>
      <c r="G3635" t="s">
        <v>300</v>
      </c>
      <c r="H3635" t="s">
        <v>143</v>
      </c>
      <c r="I3635" t="s">
        <v>135</v>
      </c>
      <c r="J3635" t="s">
        <v>3</v>
      </c>
      <c r="K3635" t="s">
        <v>137</v>
      </c>
      <c r="L3635" t="s">
        <v>10656</v>
      </c>
      <c r="M3635" t="s">
        <v>10657</v>
      </c>
      <c r="N3635">
        <v>0.83222222199999996</v>
      </c>
      <c r="O3635">
        <v>0</v>
      </c>
      <c r="P3635">
        <v>5422</v>
      </c>
      <c r="Q3635">
        <v>0</v>
      </c>
      <c r="R3635">
        <v>0</v>
      </c>
      <c r="S3635">
        <v>0</v>
      </c>
      <c r="T3635">
        <v>659</v>
      </c>
      <c r="U3635">
        <v>0</v>
      </c>
      <c r="V3635">
        <v>0</v>
      </c>
      <c r="W3635">
        <v>0</v>
      </c>
      <c r="X3635">
        <v>1020.9845344990702</v>
      </c>
      <c r="Y3635">
        <v>0</v>
      </c>
      <c r="Z3635">
        <v>0</v>
      </c>
      <c r="AA3635">
        <v>0</v>
      </c>
      <c r="AB3635">
        <v>392.04673037044461</v>
      </c>
      <c r="AC3635">
        <v>0</v>
      </c>
      <c r="AD3635">
        <v>0</v>
      </c>
      <c r="AE3635">
        <v>1413.0312648695149</v>
      </c>
    </row>
    <row r="3636" spans="1:31" x14ac:dyDescent="0.25">
      <c r="A3636">
        <v>2139685</v>
      </c>
      <c r="B3636">
        <v>1</v>
      </c>
      <c r="C3636" t="s">
        <v>80</v>
      </c>
      <c r="D3636" t="s">
        <v>106</v>
      </c>
      <c r="E3636" t="s">
        <v>146</v>
      </c>
      <c r="F3636" t="s">
        <v>10658</v>
      </c>
      <c r="G3636" t="s">
        <v>226</v>
      </c>
      <c r="H3636" t="s">
        <v>143</v>
      </c>
      <c r="I3636" t="s">
        <v>135</v>
      </c>
      <c r="J3636" t="s">
        <v>136</v>
      </c>
      <c r="K3636" t="s">
        <v>137</v>
      </c>
      <c r="L3636" t="s">
        <v>10659</v>
      </c>
      <c r="M3636" t="s">
        <v>10660</v>
      </c>
      <c r="N3636">
        <v>0.72388888799999995</v>
      </c>
      <c r="O3636">
        <v>0</v>
      </c>
      <c r="P3636">
        <v>0</v>
      </c>
      <c r="Q3636">
        <v>0</v>
      </c>
      <c r="R3636">
        <v>8</v>
      </c>
      <c r="S3636">
        <v>0</v>
      </c>
      <c r="T3636">
        <v>1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5.2316027354088002</v>
      </c>
      <c r="AA3636">
        <v>0</v>
      </c>
      <c r="AB3636">
        <v>1.1019431055232001</v>
      </c>
      <c r="AC3636">
        <v>0</v>
      </c>
      <c r="AD3636">
        <v>0</v>
      </c>
      <c r="AE3636">
        <v>6.3335458409320005</v>
      </c>
    </row>
    <row r="3637" spans="1:31" x14ac:dyDescent="0.25">
      <c r="A3637">
        <v>2139393</v>
      </c>
      <c r="B3637">
        <v>1</v>
      </c>
      <c r="C3637" t="s">
        <v>80</v>
      </c>
      <c r="D3637" t="s">
        <v>83</v>
      </c>
      <c r="E3637" t="s">
        <v>196</v>
      </c>
      <c r="F3637" t="s">
        <v>10661</v>
      </c>
      <c r="G3637" t="s">
        <v>142</v>
      </c>
      <c r="H3637" t="s">
        <v>143</v>
      </c>
      <c r="I3637" t="s">
        <v>135</v>
      </c>
      <c r="J3637" t="s">
        <v>136</v>
      </c>
      <c r="K3637" t="s">
        <v>137</v>
      </c>
      <c r="L3637" t="s">
        <v>10662</v>
      </c>
      <c r="M3637" t="s">
        <v>10663</v>
      </c>
      <c r="N3637">
        <v>1.555555555</v>
      </c>
      <c r="O3637">
        <v>0</v>
      </c>
      <c r="P3637">
        <v>0</v>
      </c>
      <c r="Q3637">
        <v>0</v>
      </c>
      <c r="R3637">
        <v>0</v>
      </c>
      <c r="S3637">
        <v>13</v>
      </c>
      <c r="T3637">
        <v>19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225.26302275782049</v>
      </c>
      <c r="AB3637">
        <v>342.20164342374204</v>
      </c>
      <c r="AC3637">
        <v>0</v>
      </c>
      <c r="AD3637">
        <v>0</v>
      </c>
      <c r="AE3637">
        <v>567.46466618156251</v>
      </c>
    </row>
    <row r="3638" spans="1:31" x14ac:dyDescent="0.25">
      <c r="A3638">
        <v>2139605</v>
      </c>
      <c r="B3638">
        <v>1</v>
      </c>
      <c r="C3638" t="s">
        <v>80</v>
      </c>
      <c r="D3638" t="s">
        <v>105</v>
      </c>
      <c r="E3638" t="s">
        <v>174</v>
      </c>
      <c r="F3638" t="s">
        <v>10664</v>
      </c>
      <c r="G3638" t="s">
        <v>211</v>
      </c>
      <c r="H3638" t="s">
        <v>134</v>
      </c>
      <c r="I3638" t="s">
        <v>135</v>
      </c>
      <c r="J3638" t="s">
        <v>136</v>
      </c>
      <c r="K3638" t="s">
        <v>137</v>
      </c>
      <c r="L3638" t="s">
        <v>10665</v>
      </c>
      <c r="M3638" t="s">
        <v>10666</v>
      </c>
      <c r="N3638">
        <v>4.9236111109999996</v>
      </c>
      <c r="O3638">
        <v>0</v>
      </c>
      <c r="P3638">
        <v>154</v>
      </c>
      <c r="Q3638">
        <v>0</v>
      </c>
      <c r="R3638">
        <v>0</v>
      </c>
      <c r="S3638">
        <v>0</v>
      </c>
      <c r="T3638">
        <v>13</v>
      </c>
      <c r="U3638">
        <v>0</v>
      </c>
      <c r="V3638">
        <v>0</v>
      </c>
      <c r="W3638">
        <v>0</v>
      </c>
      <c r="X3638">
        <v>179.70083820681111</v>
      </c>
      <c r="Y3638">
        <v>0</v>
      </c>
      <c r="Z3638">
        <v>0</v>
      </c>
      <c r="AA3638">
        <v>0</v>
      </c>
      <c r="AB3638">
        <v>38.208226959718758</v>
      </c>
      <c r="AC3638">
        <v>0</v>
      </c>
      <c r="AD3638">
        <v>0</v>
      </c>
      <c r="AE3638">
        <v>217.90906516652987</v>
      </c>
    </row>
    <row r="3639" spans="1:31" x14ac:dyDescent="0.25">
      <c r="A3639">
        <v>2139642</v>
      </c>
      <c r="B3639">
        <v>1</v>
      </c>
      <c r="C3639" t="s">
        <v>80</v>
      </c>
      <c r="D3639" t="s">
        <v>103</v>
      </c>
      <c r="E3639" t="s">
        <v>174</v>
      </c>
      <c r="F3639" t="s">
        <v>10667</v>
      </c>
      <c r="G3639" t="s">
        <v>187</v>
      </c>
      <c r="H3639" t="s">
        <v>134</v>
      </c>
      <c r="I3639" t="s">
        <v>135</v>
      </c>
      <c r="J3639" t="s">
        <v>136</v>
      </c>
      <c r="K3639" t="s">
        <v>137</v>
      </c>
      <c r="L3639" t="s">
        <v>10668</v>
      </c>
      <c r="M3639" t="s">
        <v>10669</v>
      </c>
      <c r="N3639">
        <v>1.3844444440000001</v>
      </c>
      <c r="O3639">
        <v>0</v>
      </c>
      <c r="P3639">
        <v>30</v>
      </c>
      <c r="Q3639">
        <v>0</v>
      </c>
      <c r="R3639">
        <v>3</v>
      </c>
      <c r="S3639">
        <v>0</v>
      </c>
      <c r="T3639">
        <v>4</v>
      </c>
      <c r="U3639">
        <v>0</v>
      </c>
      <c r="V3639">
        <v>0</v>
      </c>
      <c r="W3639">
        <v>0</v>
      </c>
      <c r="X3639">
        <v>6.3944831782324023</v>
      </c>
      <c r="Y3639">
        <v>0</v>
      </c>
      <c r="Z3639">
        <v>0.30757266161669999</v>
      </c>
      <c r="AA3639">
        <v>0</v>
      </c>
      <c r="AB3639">
        <v>2.9542745046443333</v>
      </c>
      <c r="AC3639">
        <v>0</v>
      </c>
      <c r="AD3639">
        <v>0</v>
      </c>
      <c r="AE3639">
        <v>9.6563303444934352</v>
      </c>
    </row>
    <row r="3640" spans="1:31" x14ac:dyDescent="0.25">
      <c r="A3640">
        <v>2139456</v>
      </c>
      <c r="B3640">
        <v>1</v>
      </c>
      <c r="C3640" t="s">
        <v>80</v>
      </c>
      <c r="D3640" t="s">
        <v>108</v>
      </c>
      <c r="E3640" t="s">
        <v>161</v>
      </c>
      <c r="F3640" t="s">
        <v>10670</v>
      </c>
      <c r="G3640" t="s">
        <v>538</v>
      </c>
      <c r="H3640" t="s">
        <v>134</v>
      </c>
      <c r="I3640" t="s">
        <v>135</v>
      </c>
      <c r="J3640" t="s">
        <v>136</v>
      </c>
      <c r="K3640" t="s">
        <v>236</v>
      </c>
      <c r="L3640" t="s">
        <v>10671</v>
      </c>
      <c r="M3640" t="s">
        <v>10672</v>
      </c>
      <c r="N3640">
        <v>8.3492952769999995</v>
      </c>
      <c r="O3640">
        <v>0</v>
      </c>
      <c r="P3640">
        <v>37</v>
      </c>
      <c r="Q3640">
        <v>0</v>
      </c>
      <c r="R3640">
        <v>6</v>
      </c>
      <c r="S3640">
        <v>0</v>
      </c>
      <c r="T3640">
        <v>1</v>
      </c>
      <c r="U3640">
        <v>0</v>
      </c>
      <c r="V3640">
        <v>0</v>
      </c>
      <c r="W3640">
        <v>0</v>
      </c>
      <c r="X3640">
        <v>43.890523194085517</v>
      </c>
      <c r="Y3640">
        <v>0</v>
      </c>
      <c r="Z3640">
        <v>19.491378790081406</v>
      </c>
      <c r="AA3640">
        <v>0</v>
      </c>
      <c r="AB3640">
        <v>1.3018774802399167</v>
      </c>
      <c r="AC3640">
        <v>0</v>
      </c>
      <c r="AD3640">
        <v>0</v>
      </c>
      <c r="AE3640">
        <v>64.68377946440684</v>
      </c>
    </row>
    <row r="3641" spans="1:31" x14ac:dyDescent="0.25">
      <c r="A3641">
        <v>2139350</v>
      </c>
      <c r="B3641">
        <v>1</v>
      </c>
      <c r="C3641" t="s">
        <v>81</v>
      </c>
      <c r="D3641" t="s">
        <v>113</v>
      </c>
      <c r="E3641" t="s">
        <v>196</v>
      </c>
      <c r="F3641" t="s">
        <v>646</v>
      </c>
      <c r="G3641" t="s">
        <v>142</v>
      </c>
      <c r="H3641" t="s">
        <v>143</v>
      </c>
      <c r="I3641" t="s">
        <v>148</v>
      </c>
      <c r="J3641" t="s">
        <v>136</v>
      </c>
      <c r="K3641" t="s">
        <v>137</v>
      </c>
      <c r="L3641" t="s">
        <v>10673</v>
      </c>
      <c r="M3641" t="s">
        <v>10674</v>
      </c>
      <c r="N3641">
        <v>1.1111111E-2</v>
      </c>
      <c r="O3641">
        <v>0</v>
      </c>
      <c r="P3641">
        <v>643</v>
      </c>
      <c r="Q3641">
        <v>46</v>
      </c>
      <c r="R3641">
        <v>241</v>
      </c>
      <c r="S3641">
        <v>5</v>
      </c>
      <c r="T3641">
        <v>32</v>
      </c>
      <c r="U3641">
        <v>1</v>
      </c>
      <c r="V3641">
        <v>0</v>
      </c>
      <c r="W3641">
        <v>0</v>
      </c>
      <c r="X3641">
        <v>1.265732266981334</v>
      </c>
      <c r="Y3641">
        <v>0.14920508150355555</v>
      </c>
      <c r="Z3641">
        <v>0.36262994996466674</v>
      </c>
      <c r="AA3641">
        <v>1.3554784862015556</v>
      </c>
      <c r="AB3641">
        <v>0.18501690415911112</v>
      </c>
      <c r="AC3641">
        <v>0.45218753608200002</v>
      </c>
      <c r="AD3641">
        <v>0</v>
      </c>
      <c r="AE3641">
        <v>3.7702502248922234</v>
      </c>
    </row>
    <row r="3642" spans="1:31" x14ac:dyDescent="0.25">
      <c r="A3642">
        <v>2139499</v>
      </c>
      <c r="B3642">
        <v>1</v>
      </c>
      <c r="C3642" t="s">
        <v>81</v>
      </c>
      <c r="D3642" t="s">
        <v>113</v>
      </c>
      <c r="E3642" t="s">
        <v>146</v>
      </c>
      <c r="F3642" t="s">
        <v>10675</v>
      </c>
      <c r="G3642" t="s">
        <v>142</v>
      </c>
      <c r="H3642" t="s">
        <v>143</v>
      </c>
      <c r="I3642" t="s">
        <v>135</v>
      </c>
      <c r="J3642" t="s">
        <v>136</v>
      </c>
      <c r="K3642" t="s">
        <v>137</v>
      </c>
      <c r="L3642" t="s">
        <v>10676</v>
      </c>
      <c r="M3642" t="s">
        <v>10677</v>
      </c>
      <c r="N3642">
        <v>2.937777777</v>
      </c>
      <c r="O3642">
        <v>0</v>
      </c>
      <c r="P3642">
        <v>462</v>
      </c>
      <c r="Q3642">
        <v>1</v>
      </c>
      <c r="R3642">
        <v>21</v>
      </c>
      <c r="S3642">
        <v>0</v>
      </c>
      <c r="T3642">
        <v>52</v>
      </c>
      <c r="U3642">
        <v>1</v>
      </c>
      <c r="V3642">
        <v>0</v>
      </c>
      <c r="W3642">
        <v>0</v>
      </c>
      <c r="X3642">
        <v>168.14693652073288</v>
      </c>
      <c r="Y3642">
        <v>0.74365061040450842</v>
      </c>
      <c r="Z3642">
        <v>12.54102411528398</v>
      </c>
      <c r="AA3642">
        <v>0</v>
      </c>
      <c r="AB3642">
        <v>8368.9001597064271</v>
      </c>
      <c r="AC3642">
        <v>485.19390460161605</v>
      </c>
      <c r="AD3642">
        <v>0</v>
      </c>
      <c r="AE3642">
        <v>9035.5256755544651</v>
      </c>
    </row>
    <row r="3643" spans="1:31" x14ac:dyDescent="0.25">
      <c r="A3643">
        <v>2139748</v>
      </c>
      <c r="B3643">
        <v>1</v>
      </c>
      <c r="C3643" t="s">
        <v>80</v>
      </c>
      <c r="D3643" t="s">
        <v>108</v>
      </c>
      <c r="E3643" t="s">
        <v>196</v>
      </c>
      <c r="F3643" t="s">
        <v>10678</v>
      </c>
      <c r="G3643" t="s">
        <v>142</v>
      </c>
      <c r="H3643" t="s">
        <v>143</v>
      </c>
      <c r="I3643" t="s">
        <v>148</v>
      </c>
      <c r="J3643" t="s">
        <v>136</v>
      </c>
      <c r="K3643" t="s">
        <v>137</v>
      </c>
      <c r="L3643" t="s">
        <v>10679</v>
      </c>
      <c r="M3643" t="s">
        <v>10680</v>
      </c>
      <c r="N3643">
        <v>5.5555550000000002E-3</v>
      </c>
      <c r="O3643">
        <v>0</v>
      </c>
      <c r="P3643">
        <v>3344</v>
      </c>
      <c r="Q3643">
        <v>4</v>
      </c>
      <c r="R3643">
        <v>666</v>
      </c>
      <c r="S3643">
        <v>23</v>
      </c>
      <c r="T3643">
        <v>541</v>
      </c>
      <c r="U3643">
        <v>0</v>
      </c>
      <c r="V3643">
        <v>0</v>
      </c>
      <c r="W3643">
        <v>0</v>
      </c>
      <c r="X3643">
        <v>2.5484102048189952</v>
      </c>
      <c r="Y3643">
        <v>0.17616889835800001</v>
      </c>
      <c r="Z3643">
        <v>1.128779905843998</v>
      </c>
      <c r="AA3643">
        <v>1.4934806189582226</v>
      </c>
      <c r="AB3643">
        <v>2.0464854703694448</v>
      </c>
      <c r="AC3643">
        <v>0</v>
      </c>
      <c r="AD3643">
        <v>0</v>
      </c>
      <c r="AE3643">
        <v>7.3933250983486598</v>
      </c>
    </row>
    <row r="3644" spans="1:31" x14ac:dyDescent="0.25">
      <c r="A3644">
        <v>2139648</v>
      </c>
      <c r="B3644">
        <v>1</v>
      </c>
      <c r="C3644" t="s">
        <v>80</v>
      </c>
      <c r="D3644" t="s">
        <v>110</v>
      </c>
      <c r="E3644" t="s">
        <v>140</v>
      </c>
      <c r="F3644" t="s">
        <v>10681</v>
      </c>
      <c r="G3644" t="s">
        <v>300</v>
      </c>
      <c r="H3644" t="s">
        <v>143</v>
      </c>
      <c r="I3644" t="s">
        <v>135</v>
      </c>
      <c r="J3644" t="s">
        <v>3</v>
      </c>
      <c r="K3644" t="s">
        <v>137</v>
      </c>
      <c r="L3644" t="s">
        <v>10682</v>
      </c>
      <c r="M3644" t="s">
        <v>10683</v>
      </c>
      <c r="N3644">
        <v>0.73750000000000004</v>
      </c>
      <c r="O3644">
        <v>0</v>
      </c>
      <c r="P3644">
        <v>4704</v>
      </c>
      <c r="Q3644">
        <v>0</v>
      </c>
      <c r="R3644">
        <v>0</v>
      </c>
      <c r="S3644">
        <v>0</v>
      </c>
      <c r="T3644">
        <v>423</v>
      </c>
      <c r="U3644">
        <v>0</v>
      </c>
      <c r="V3644">
        <v>0</v>
      </c>
      <c r="W3644">
        <v>0</v>
      </c>
      <c r="X3644">
        <v>729.81923029833729</v>
      </c>
      <c r="Y3644">
        <v>0</v>
      </c>
      <c r="Z3644">
        <v>0</v>
      </c>
      <c r="AA3644">
        <v>0</v>
      </c>
      <c r="AB3644">
        <v>231.28769830710971</v>
      </c>
      <c r="AC3644">
        <v>0</v>
      </c>
      <c r="AD3644">
        <v>0</v>
      </c>
      <c r="AE3644">
        <v>961.10692860544702</v>
      </c>
    </row>
    <row r="3645" spans="1:31" x14ac:dyDescent="0.25">
      <c r="A3645">
        <v>2139599</v>
      </c>
      <c r="B3645">
        <v>1</v>
      </c>
      <c r="C3645" t="s">
        <v>80</v>
      </c>
      <c r="D3645" t="s">
        <v>108</v>
      </c>
      <c r="E3645" t="s">
        <v>131</v>
      </c>
      <c r="F3645" t="s">
        <v>10684</v>
      </c>
      <c r="G3645" t="s">
        <v>152</v>
      </c>
      <c r="H3645" t="s">
        <v>134</v>
      </c>
      <c r="I3645" t="s">
        <v>135</v>
      </c>
      <c r="J3645" t="s">
        <v>136</v>
      </c>
      <c r="K3645" t="s">
        <v>137</v>
      </c>
      <c r="L3645" t="s">
        <v>10685</v>
      </c>
      <c r="M3645" t="s">
        <v>10686</v>
      </c>
      <c r="N3645">
        <v>11.219166666</v>
      </c>
      <c r="O3645">
        <v>0</v>
      </c>
      <c r="P3645">
        <v>1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2.4656771800327415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2.4656771800327415</v>
      </c>
    </row>
    <row r="3646" spans="1:31" x14ac:dyDescent="0.25">
      <c r="A3646">
        <v>2139957</v>
      </c>
      <c r="B3646">
        <v>1</v>
      </c>
      <c r="C3646" t="s">
        <v>80</v>
      </c>
      <c r="D3646" t="s">
        <v>110</v>
      </c>
      <c r="E3646" t="s">
        <v>131</v>
      </c>
      <c r="F3646" t="s">
        <v>10687</v>
      </c>
      <c r="G3646" t="s">
        <v>152</v>
      </c>
      <c r="H3646" t="s">
        <v>134</v>
      </c>
      <c r="I3646" t="s">
        <v>135</v>
      </c>
      <c r="J3646" t="s">
        <v>136</v>
      </c>
      <c r="K3646" t="s">
        <v>137</v>
      </c>
      <c r="L3646" t="s">
        <v>10688</v>
      </c>
      <c r="M3646" t="s">
        <v>10689</v>
      </c>
      <c r="N3646">
        <v>1.8544444440000001</v>
      </c>
      <c r="O3646">
        <v>0</v>
      </c>
      <c r="P3646">
        <v>5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1.9354054019066167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1.9354054019066167</v>
      </c>
    </row>
    <row r="3647" spans="1:31" x14ac:dyDescent="0.25">
      <c r="A3647">
        <v>2139625</v>
      </c>
      <c r="B3647">
        <v>1</v>
      </c>
      <c r="C3647" t="s">
        <v>80</v>
      </c>
      <c r="D3647" t="s">
        <v>89</v>
      </c>
      <c r="E3647" t="s">
        <v>206</v>
      </c>
      <c r="F3647" t="s">
        <v>10690</v>
      </c>
      <c r="G3647" t="s">
        <v>3037</v>
      </c>
      <c r="H3647" t="s">
        <v>134</v>
      </c>
      <c r="I3647" t="s">
        <v>135</v>
      </c>
      <c r="J3647" t="s">
        <v>136</v>
      </c>
      <c r="K3647" t="s">
        <v>137</v>
      </c>
      <c r="L3647" t="s">
        <v>10691</v>
      </c>
      <c r="M3647" t="s">
        <v>10692</v>
      </c>
      <c r="N3647">
        <v>1.2338888880000001</v>
      </c>
      <c r="O3647">
        <v>0</v>
      </c>
      <c r="P3647">
        <v>30</v>
      </c>
      <c r="Q3647">
        <v>0</v>
      </c>
      <c r="R3647">
        <v>0</v>
      </c>
      <c r="S3647">
        <v>0</v>
      </c>
      <c r="T3647">
        <v>12</v>
      </c>
      <c r="U3647">
        <v>0</v>
      </c>
      <c r="V3647">
        <v>0</v>
      </c>
      <c r="W3647">
        <v>0</v>
      </c>
      <c r="X3647">
        <v>11.230361407151998</v>
      </c>
      <c r="Y3647">
        <v>0</v>
      </c>
      <c r="Z3647">
        <v>0</v>
      </c>
      <c r="AA3647">
        <v>0</v>
      </c>
      <c r="AB3647">
        <v>11.145694632030848</v>
      </c>
      <c r="AC3647">
        <v>0</v>
      </c>
      <c r="AD3647">
        <v>0</v>
      </c>
      <c r="AE3647">
        <v>22.376056039182846</v>
      </c>
    </row>
    <row r="3648" spans="1:31" x14ac:dyDescent="0.25">
      <c r="A3648">
        <v>2139270</v>
      </c>
      <c r="B3648">
        <v>1</v>
      </c>
      <c r="C3648" t="s">
        <v>80</v>
      </c>
      <c r="D3648" t="s">
        <v>110</v>
      </c>
      <c r="E3648" t="s">
        <v>206</v>
      </c>
      <c r="F3648" t="s">
        <v>10693</v>
      </c>
      <c r="G3648" t="s">
        <v>246</v>
      </c>
      <c r="H3648" t="s">
        <v>134</v>
      </c>
      <c r="I3648" t="s">
        <v>135</v>
      </c>
      <c r="J3648" t="s">
        <v>136</v>
      </c>
      <c r="K3648" t="s">
        <v>137</v>
      </c>
      <c r="L3648" t="s">
        <v>10694</v>
      </c>
      <c r="M3648" t="s">
        <v>10695</v>
      </c>
      <c r="N3648">
        <v>4.2886111109999998</v>
      </c>
      <c r="O3648">
        <v>0</v>
      </c>
      <c r="P3648">
        <v>128</v>
      </c>
      <c r="Q3648">
        <v>0</v>
      </c>
      <c r="R3648">
        <v>0</v>
      </c>
      <c r="S3648">
        <v>0</v>
      </c>
      <c r="T3648">
        <v>4</v>
      </c>
      <c r="U3648">
        <v>0</v>
      </c>
      <c r="V3648">
        <v>0</v>
      </c>
      <c r="W3648">
        <v>0</v>
      </c>
      <c r="X3648">
        <v>123.73510670590723</v>
      </c>
      <c r="Y3648">
        <v>0</v>
      </c>
      <c r="Z3648">
        <v>0</v>
      </c>
      <c r="AA3648">
        <v>0</v>
      </c>
      <c r="AB3648">
        <v>4.8476194214192496</v>
      </c>
      <c r="AC3648">
        <v>0</v>
      </c>
      <c r="AD3648">
        <v>0</v>
      </c>
      <c r="AE3648">
        <v>128.58272612732648</v>
      </c>
    </row>
    <row r="3649" spans="1:31" x14ac:dyDescent="0.25">
      <c r="A3649">
        <v>2139602</v>
      </c>
      <c r="B3649">
        <v>1</v>
      </c>
      <c r="C3649" t="s">
        <v>80</v>
      </c>
      <c r="D3649" t="s">
        <v>97</v>
      </c>
      <c r="E3649" t="s">
        <v>224</v>
      </c>
      <c r="F3649" t="s">
        <v>10696</v>
      </c>
      <c r="G3649" t="s">
        <v>142</v>
      </c>
      <c r="H3649" t="s">
        <v>143</v>
      </c>
      <c r="I3649" t="s">
        <v>135</v>
      </c>
      <c r="J3649" t="s">
        <v>136</v>
      </c>
      <c r="K3649" t="s">
        <v>137</v>
      </c>
      <c r="L3649" t="s">
        <v>10697</v>
      </c>
      <c r="M3649" t="s">
        <v>10698</v>
      </c>
      <c r="N3649">
        <v>2.2527777769999999</v>
      </c>
      <c r="O3649">
        <v>0</v>
      </c>
      <c r="P3649">
        <v>0</v>
      </c>
      <c r="Q3649">
        <v>0</v>
      </c>
      <c r="R3649">
        <v>0</v>
      </c>
      <c r="S3649">
        <v>5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41.600949205609822</v>
      </c>
      <c r="AB3649">
        <v>0</v>
      </c>
      <c r="AC3649">
        <v>0</v>
      </c>
      <c r="AD3649">
        <v>0</v>
      </c>
      <c r="AE3649">
        <v>41.600949205609822</v>
      </c>
    </row>
    <row r="3650" spans="1:31" x14ac:dyDescent="0.25">
      <c r="A3650">
        <v>2139579</v>
      </c>
      <c r="B3650">
        <v>1</v>
      </c>
      <c r="C3650" t="s">
        <v>80</v>
      </c>
      <c r="D3650" t="s">
        <v>108</v>
      </c>
      <c r="E3650" t="s">
        <v>174</v>
      </c>
      <c r="F3650" t="s">
        <v>10699</v>
      </c>
      <c r="G3650" t="s">
        <v>384</v>
      </c>
      <c r="H3650" t="s">
        <v>134</v>
      </c>
      <c r="I3650" t="s">
        <v>135</v>
      </c>
      <c r="J3650" t="s">
        <v>136</v>
      </c>
      <c r="K3650" t="s">
        <v>137</v>
      </c>
      <c r="L3650" t="s">
        <v>10700</v>
      </c>
      <c r="M3650" t="s">
        <v>10701</v>
      </c>
      <c r="N3650">
        <v>2.645277777</v>
      </c>
      <c r="O3650">
        <v>0</v>
      </c>
      <c r="P3650">
        <v>12</v>
      </c>
      <c r="Q3650">
        <v>0</v>
      </c>
      <c r="R3650">
        <v>1</v>
      </c>
      <c r="S3650">
        <v>0</v>
      </c>
      <c r="T3650">
        <v>2</v>
      </c>
      <c r="U3650">
        <v>0</v>
      </c>
      <c r="V3650">
        <v>0</v>
      </c>
      <c r="W3650">
        <v>0</v>
      </c>
      <c r="X3650">
        <v>3.5198100119131248</v>
      </c>
      <c r="Y3650">
        <v>0</v>
      </c>
      <c r="Z3650">
        <v>1.3220505658006501</v>
      </c>
      <c r="AA3650">
        <v>0</v>
      </c>
      <c r="AB3650">
        <v>0.77488234186640848</v>
      </c>
      <c r="AC3650">
        <v>0</v>
      </c>
      <c r="AD3650">
        <v>0</v>
      </c>
      <c r="AE3650">
        <v>5.6167429195801839</v>
      </c>
    </row>
    <row r="3651" spans="1:31" x14ac:dyDescent="0.25">
      <c r="A3651">
        <v>2139247</v>
      </c>
      <c r="B3651">
        <v>1</v>
      </c>
      <c r="C3651" t="s">
        <v>80</v>
      </c>
      <c r="D3651" t="s">
        <v>96</v>
      </c>
      <c r="E3651" t="s">
        <v>131</v>
      </c>
      <c r="F3651" t="s">
        <v>10702</v>
      </c>
      <c r="G3651" t="s">
        <v>152</v>
      </c>
      <c r="H3651" t="s">
        <v>134</v>
      </c>
      <c r="I3651" t="s">
        <v>135</v>
      </c>
      <c r="J3651" t="s">
        <v>136</v>
      </c>
      <c r="K3651" t="s">
        <v>137</v>
      </c>
      <c r="L3651" t="s">
        <v>10703</v>
      </c>
      <c r="M3651" t="s">
        <v>10704</v>
      </c>
      <c r="N3651">
        <v>1.280277777</v>
      </c>
      <c r="O3651">
        <v>0</v>
      </c>
      <c r="P3651">
        <v>1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0.54540643126800004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0.54540643126800004</v>
      </c>
    </row>
    <row r="3652" spans="1:31" x14ac:dyDescent="0.25">
      <c r="A3652">
        <v>2139811</v>
      </c>
      <c r="B3652">
        <v>1</v>
      </c>
      <c r="C3652" t="s">
        <v>81</v>
      </c>
      <c r="D3652" t="s">
        <v>120</v>
      </c>
      <c r="E3652" t="s">
        <v>196</v>
      </c>
      <c r="F3652" t="s">
        <v>197</v>
      </c>
      <c r="G3652" t="s">
        <v>142</v>
      </c>
      <c r="H3652" t="s">
        <v>143</v>
      </c>
      <c r="I3652" t="s">
        <v>135</v>
      </c>
      <c r="J3652" t="s">
        <v>136</v>
      </c>
      <c r="K3652" t="s">
        <v>137</v>
      </c>
      <c r="L3652" t="s">
        <v>10705</v>
      </c>
      <c r="M3652" t="s">
        <v>10706</v>
      </c>
      <c r="N3652">
        <v>1.0944444440000001</v>
      </c>
      <c r="O3652">
        <v>1</v>
      </c>
      <c r="P3652">
        <v>122</v>
      </c>
      <c r="Q3652">
        <v>23</v>
      </c>
      <c r="R3652">
        <v>11</v>
      </c>
      <c r="S3652">
        <v>1</v>
      </c>
      <c r="T3652">
        <v>7</v>
      </c>
      <c r="U3652">
        <v>0</v>
      </c>
      <c r="V3652">
        <v>0</v>
      </c>
      <c r="W3652">
        <v>0.45153860336120005</v>
      </c>
      <c r="X3652">
        <v>31.396256828900828</v>
      </c>
      <c r="Y3652">
        <v>49.576753558746667</v>
      </c>
      <c r="Z3652">
        <v>26.421477255315803</v>
      </c>
      <c r="AA3652">
        <v>0.51515683872660012</v>
      </c>
      <c r="AB3652">
        <v>0.70304660328333346</v>
      </c>
      <c r="AC3652">
        <v>0</v>
      </c>
      <c r="AD3652">
        <v>0</v>
      </c>
      <c r="AE3652">
        <v>109.06422968833444</v>
      </c>
    </row>
    <row r="3653" spans="1:31" x14ac:dyDescent="0.25">
      <c r="A3653">
        <v>2139834</v>
      </c>
      <c r="B3653">
        <v>1</v>
      </c>
      <c r="C3653" t="s">
        <v>80</v>
      </c>
      <c r="D3653" t="s">
        <v>97</v>
      </c>
      <c r="E3653" t="s">
        <v>174</v>
      </c>
      <c r="F3653" t="s">
        <v>10707</v>
      </c>
      <c r="G3653" t="s">
        <v>176</v>
      </c>
      <c r="H3653" t="s">
        <v>134</v>
      </c>
      <c r="I3653" t="s">
        <v>135</v>
      </c>
      <c r="J3653" t="s">
        <v>136</v>
      </c>
      <c r="K3653" t="s">
        <v>137</v>
      </c>
      <c r="L3653" t="s">
        <v>10708</v>
      </c>
      <c r="M3653" t="s">
        <v>10709</v>
      </c>
      <c r="N3653">
        <v>0.63111111099999995</v>
      </c>
      <c r="O3653">
        <v>0</v>
      </c>
      <c r="P3653">
        <v>8</v>
      </c>
      <c r="Q3653">
        <v>0</v>
      </c>
      <c r="R3653">
        <v>17</v>
      </c>
      <c r="S3653">
        <v>0</v>
      </c>
      <c r="T3653">
        <v>19</v>
      </c>
      <c r="U3653">
        <v>0</v>
      </c>
      <c r="V3653">
        <v>0</v>
      </c>
      <c r="W3653">
        <v>0</v>
      </c>
      <c r="X3653">
        <v>2.3157377186351669</v>
      </c>
      <c r="Y3653">
        <v>0</v>
      </c>
      <c r="Z3653">
        <v>3.8905162645439995</v>
      </c>
      <c r="AA3653">
        <v>0</v>
      </c>
      <c r="AB3653">
        <v>3.6989415687573226</v>
      </c>
      <c r="AC3653">
        <v>0</v>
      </c>
      <c r="AD3653">
        <v>0</v>
      </c>
      <c r="AE3653">
        <v>9.9051955519364903</v>
      </c>
    </row>
    <row r="3654" spans="1:31" x14ac:dyDescent="0.25">
      <c r="A3654">
        <v>2139416</v>
      </c>
      <c r="B3654">
        <v>1</v>
      </c>
      <c r="C3654" t="s">
        <v>81</v>
      </c>
      <c r="D3654" t="s">
        <v>112</v>
      </c>
      <c r="E3654" t="s">
        <v>174</v>
      </c>
      <c r="F3654" t="s">
        <v>10710</v>
      </c>
      <c r="G3654" t="s">
        <v>163</v>
      </c>
      <c r="H3654" t="s">
        <v>134</v>
      </c>
      <c r="I3654" t="s">
        <v>135</v>
      </c>
      <c r="J3654" t="s">
        <v>136</v>
      </c>
      <c r="K3654" t="s">
        <v>137</v>
      </c>
      <c r="L3654" t="s">
        <v>10711</v>
      </c>
      <c r="M3654" t="s">
        <v>10712</v>
      </c>
      <c r="N3654">
        <v>2.0561111109999999</v>
      </c>
      <c r="O3654">
        <v>0</v>
      </c>
      <c r="P3654">
        <v>76</v>
      </c>
      <c r="Q3654">
        <v>0</v>
      </c>
      <c r="R3654">
        <v>5</v>
      </c>
      <c r="S3654">
        <v>0</v>
      </c>
      <c r="T3654">
        <v>2</v>
      </c>
      <c r="U3654">
        <v>0</v>
      </c>
      <c r="V3654">
        <v>0</v>
      </c>
      <c r="W3654">
        <v>0</v>
      </c>
      <c r="X3654">
        <v>33.698953820220027</v>
      </c>
      <c r="Y3654">
        <v>0</v>
      </c>
      <c r="Z3654">
        <v>0.33979363308006671</v>
      </c>
      <c r="AA3654">
        <v>0</v>
      </c>
      <c r="AB3654">
        <v>1.4733225633E-3</v>
      </c>
      <c r="AC3654">
        <v>0</v>
      </c>
      <c r="AD3654">
        <v>0</v>
      </c>
      <c r="AE3654">
        <v>34.040220775863389</v>
      </c>
    </row>
    <row r="3655" spans="1:31" x14ac:dyDescent="0.25">
      <c r="A3655">
        <v>2139980</v>
      </c>
      <c r="B3655">
        <v>1</v>
      </c>
      <c r="C3655" t="s">
        <v>81</v>
      </c>
      <c r="D3655" t="s">
        <v>115</v>
      </c>
      <c r="E3655" t="s">
        <v>174</v>
      </c>
      <c r="F3655" t="s">
        <v>10713</v>
      </c>
      <c r="G3655" t="s">
        <v>187</v>
      </c>
      <c r="H3655" t="s">
        <v>134</v>
      </c>
      <c r="I3655" t="s">
        <v>135</v>
      </c>
      <c r="J3655" t="s">
        <v>136</v>
      </c>
      <c r="K3655" t="s">
        <v>137</v>
      </c>
      <c r="L3655" t="s">
        <v>10714</v>
      </c>
      <c r="M3655" t="s">
        <v>10715</v>
      </c>
      <c r="N3655">
        <v>1.568333333</v>
      </c>
      <c r="O3655">
        <v>0</v>
      </c>
      <c r="P3655">
        <v>14</v>
      </c>
      <c r="Q3655">
        <v>0</v>
      </c>
      <c r="R3655">
        <v>6</v>
      </c>
      <c r="S3655">
        <v>0</v>
      </c>
      <c r="T3655">
        <v>2</v>
      </c>
      <c r="U3655">
        <v>0</v>
      </c>
      <c r="V3655">
        <v>0</v>
      </c>
      <c r="W3655">
        <v>0</v>
      </c>
      <c r="X3655">
        <v>2.2937401986582837</v>
      </c>
      <c r="Y3655">
        <v>0</v>
      </c>
      <c r="Z3655">
        <v>0.65379711385600003</v>
      </c>
      <c r="AA3655">
        <v>0</v>
      </c>
      <c r="AB3655">
        <v>0.10795176140066669</v>
      </c>
      <c r="AC3655">
        <v>0</v>
      </c>
      <c r="AD3655">
        <v>0</v>
      </c>
      <c r="AE3655">
        <v>3.0554890739149507</v>
      </c>
    </row>
    <row r="3656" spans="1:31" x14ac:dyDescent="0.25">
      <c r="A3656">
        <v>2139333</v>
      </c>
      <c r="B3656">
        <v>1</v>
      </c>
      <c r="C3656" t="s">
        <v>81</v>
      </c>
      <c r="D3656" t="s">
        <v>121</v>
      </c>
      <c r="E3656" t="s">
        <v>174</v>
      </c>
      <c r="F3656" t="s">
        <v>10716</v>
      </c>
      <c r="G3656" t="s">
        <v>176</v>
      </c>
      <c r="H3656" t="s">
        <v>134</v>
      </c>
      <c r="I3656" t="s">
        <v>135</v>
      </c>
      <c r="J3656" t="s">
        <v>136</v>
      </c>
      <c r="K3656" t="s">
        <v>137</v>
      </c>
      <c r="L3656" t="s">
        <v>10717</v>
      </c>
      <c r="M3656" t="s">
        <v>10718</v>
      </c>
      <c r="N3656">
        <v>3.7597222220000002</v>
      </c>
      <c r="O3656">
        <v>0</v>
      </c>
      <c r="P3656">
        <v>3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3.0056712133799999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3.0056712133799999</v>
      </c>
    </row>
    <row r="3657" spans="1:31" x14ac:dyDescent="0.25">
      <c r="A3657">
        <v>2139665</v>
      </c>
      <c r="B3657">
        <v>1</v>
      </c>
      <c r="C3657" t="s">
        <v>80</v>
      </c>
      <c r="D3657" t="s">
        <v>107</v>
      </c>
      <c r="E3657" t="s">
        <v>131</v>
      </c>
      <c r="F3657" t="s">
        <v>10719</v>
      </c>
      <c r="G3657" t="s">
        <v>231</v>
      </c>
      <c r="H3657" t="s">
        <v>134</v>
      </c>
      <c r="I3657" t="s">
        <v>135</v>
      </c>
      <c r="J3657" t="s">
        <v>136</v>
      </c>
      <c r="K3657" t="s">
        <v>137</v>
      </c>
      <c r="L3657" t="s">
        <v>10720</v>
      </c>
      <c r="M3657" t="s">
        <v>10721</v>
      </c>
      <c r="N3657">
        <v>0.90583333300000002</v>
      </c>
      <c r="O3657">
        <v>0</v>
      </c>
      <c r="P3657">
        <v>8</v>
      </c>
      <c r="Q3657">
        <v>0</v>
      </c>
      <c r="R3657">
        <v>0</v>
      </c>
      <c r="S3657">
        <v>0</v>
      </c>
      <c r="T3657">
        <v>2</v>
      </c>
      <c r="U3657">
        <v>0</v>
      </c>
      <c r="V3657">
        <v>0</v>
      </c>
      <c r="W3657">
        <v>0</v>
      </c>
      <c r="X3657">
        <v>1.1208271210276251</v>
      </c>
      <c r="Y3657">
        <v>0</v>
      </c>
      <c r="Z3657">
        <v>0</v>
      </c>
      <c r="AA3657">
        <v>0</v>
      </c>
      <c r="AB3657">
        <v>0.12167747385554167</v>
      </c>
      <c r="AC3657">
        <v>0</v>
      </c>
      <c r="AD3657">
        <v>0</v>
      </c>
      <c r="AE3657">
        <v>1.2425045948831668</v>
      </c>
    </row>
    <row r="3658" spans="1:31" x14ac:dyDescent="0.25">
      <c r="A3658">
        <v>2139871</v>
      </c>
      <c r="B3658">
        <v>1</v>
      </c>
      <c r="C3658" t="s">
        <v>81</v>
      </c>
      <c r="D3658" t="s">
        <v>127</v>
      </c>
      <c r="E3658" t="s">
        <v>131</v>
      </c>
      <c r="F3658" t="s">
        <v>10722</v>
      </c>
      <c r="G3658" t="s">
        <v>231</v>
      </c>
      <c r="H3658" t="s">
        <v>134</v>
      </c>
      <c r="I3658" t="s">
        <v>135</v>
      </c>
      <c r="J3658" t="s">
        <v>136</v>
      </c>
      <c r="K3658" t="s">
        <v>137</v>
      </c>
      <c r="L3658" t="s">
        <v>10723</v>
      </c>
      <c r="M3658" t="s">
        <v>10724</v>
      </c>
      <c r="N3658">
        <v>1.3505555549999999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1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2.3530693651680004</v>
      </c>
      <c r="AC3658">
        <v>0</v>
      </c>
      <c r="AD3658">
        <v>0</v>
      </c>
      <c r="AE3658">
        <v>2.3530693651680004</v>
      </c>
    </row>
    <row r="3659" spans="1:31" x14ac:dyDescent="0.25">
      <c r="A3659">
        <v>2139479</v>
      </c>
      <c r="B3659">
        <v>1</v>
      </c>
      <c r="C3659" t="s">
        <v>80</v>
      </c>
      <c r="D3659" t="s">
        <v>98</v>
      </c>
      <c r="E3659" t="s">
        <v>131</v>
      </c>
      <c r="F3659" t="s">
        <v>10725</v>
      </c>
      <c r="G3659" t="s">
        <v>152</v>
      </c>
      <c r="H3659" t="s">
        <v>134</v>
      </c>
      <c r="I3659" t="s">
        <v>135</v>
      </c>
      <c r="J3659" t="s">
        <v>136</v>
      </c>
      <c r="K3659" t="s">
        <v>137</v>
      </c>
      <c r="L3659" t="s">
        <v>9803</v>
      </c>
      <c r="M3659" t="s">
        <v>10726</v>
      </c>
      <c r="N3659">
        <v>1.180833333</v>
      </c>
      <c r="O3659">
        <v>0</v>
      </c>
      <c r="P3659">
        <v>0</v>
      </c>
      <c r="Q3659">
        <v>0</v>
      </c>
      <c r="R3659">
        <v>1</v>
      </c>
      <c r="S3659">
        <v>0</v>
      </c>
      <c r="T3659">
        <v>1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3.8739247454050003E-2</v>
      </c>
      <c r="AA3659">
        <v>0</v>
      </c>
      <c r="AB3659">
        <v>0.59962049289187502</v>
      </c>
      <c r="AC3659">
        <v>0</v>
      </c>
      <c r="AD3659">
        <v>0</v>
      </c>
      <c r="AE3659">
        <v>0.63835974034592502</v>
      </c>
    </row>
    <row r="3660" spans="1:31" x14ac:dyDescent="0.25">
      <c r="A3660">
        <v>2139230</v>
      </c>
      <c r="B3660">
        <v>1</v>
      </c>
      <c r="C3660" t="s">
        <v>81</v>
      </c>
      <c r="D3660" t="s">
        <v>116</v>
      </c>
      <c r="E3660" t="s">
        <v>196</v>
      </c>
      <c r="F3660" t="s">
        <v>10727</v>
      </c>
      <c r="G3660" t="s">
        <v>142</v>
      </c>
      <c r="H3660" t="s">
        <v>143</v>
      </c>
      <c r="I3660" t="s">
        <v>135</v>
      </c>
      <c r="J3660" t="s">
        <v>136</v>
      </c>
      <c r="K3660" t="s">
        <v>137</v>
      </c>
      <c r="L3660" t="s">
        <v>10728</v>
      </c>
      <c r="M3660" t="s">
        <v>10729</v>
      </c>
      <c r="N3660">
        <v>1.0022222220000001</v>
      </c>
      <c r="O3660">
        <v>1</v>
      </c>
      <c r="P3660">
        <v>2806</v>
      </c>
      <c r="Q3660">
        <v>119</v>
      </c>
      <c r="R3660">
        <v>222</v>
      </c>
      <c r="S3660">
        <v>7</v>
      </c>
      <c r="T3660">
        <v>388</v>
      </c>
      <c r="U3660">
        <v>0</v>
      </c>
      <c r="V3660">
        <v>0</v>
      </c>
      <c r="W3660">
        <v>3.4505919316566672E-2</v>
      </c>
      <c r="X3660">
        <v>326.30844059741213</v>
      </c>
      <c r="Y3660">
        <v>13.749195878869447</v>
      </c>
      <c r="Z3660">
        <v>12.94297026868878</v>
      </c>
      <c r="AA3660">
        <v>43.683020885108981</v>
      </c>
      <c r="AB3660">
        <v>98.514937632211954</v>
      </c>
      <c r="AC3660">
        <v>0</v>
      </c>
      <c r="AD3660">
        <v>0</v>
      </c>
      <c r="AE3660">
        <v>495.2330711816079</v>
      </c>
    </row>
    <row r="3661" spans="1:31" x14ac:dyDescent="0.25">
      <c r="A3661">
        <v>2139874</v>
      </c>
      <c r="B3661">
        <v>1</v>
      </c>
      <c r="C3661" t="s">
        <v>81</v>
      </c>
      <c r="D3661" t="s">
        <v>128</v>
      </c>
      <c r="E3661" t="s">
        <v>174</v>
      </c>
      <c r="F3661" t="s">
        <v>4719</v>
      </c>
      <c r="G3661" t="s">
        <v>187</v>
      </c>
      <c r="H3661" t="s">
        <v>134</v>
      </c>
      <c r="I3661" t="s">
        <v>135</v>
      </c>
      <c r="J3661" t="s">
        <v>136</v>
      </c>
      <c r="K3661" t="s">
        <v>137</v>
      </c>
      <c r="L3661" t="s">
        <v>10730</v>
      </c>
      <c r="M3661" t="s">
        <v>10731</v>
      </c>
      <c r="N3661">
        <v>4.7758333329999996</v>
      </c>
      <c r="O3661">
        <v>0</v>
      </c>
      <c r="P3661">
        <v>3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2.6718220517425415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2.6718220517425415</v>
      </c>
    </row>
    <row r="3662" spans="1:31" x14ac:dyDescent="0.25">
      <c r="A3662">
        <v>2139708</v>
      </c>
      <c r="B3662">
        <v>1</v>
      </c>
      <c r="C3662" t="s">
        <v>80</v>
      </c>
      <c r="D3662" t="s">
        <v>84</v>
      </c>
      <c r="E3662" t="s">
        <v>174</v>
      </c>
      <c r="F3662" t="s">
        <v>10732</v>
      </c>
      <c r="G3662" t="s">
        <v>187</v>
      </c>
      <c r="H3662" t="s">
        <v>134</v>
      </c>
      <c r="I3662" t="s">
        <v>135</v>
      </c>
      <c r="J3662" t="s">
        <v>136</v>
      </c>
      <c r="K3662" t="s">
        <v>137</v>
      </c>
      <c r="L3662" t="s">
        <v>10733</v>
      </c>
      <c r="M3662" t="s">
        <v>10734</v>
      </c>
      <c r="N3662">
        <v>2.761666666</v>
      </c>
      <c r="O3662">
        <v>0</v>
      </c>
      <c r="P3662">
        <v>142</v>
      </c>
      <c r="Q3662">
        <v>0</v>
      </c>
      <c r="R3662">
        <v>0</v>
      </c>
      <c r="S3662">
        <v>0</v>
      </c>
      <c r="T3662">
        <v>3</v>
      </c>
      <c r="U3662">
        <v>0</v>
      </c>
      <c r="V3662">
        <v>0</v>
      </c>
      <c r="W3662">
        <v>0</v>
      </c>
      <c r="X3662">
        <v>88.971568621235932</v>
      </c>
      <c r="Y3662">
        <v>0</v>
      </c>
      <c r="Z3662">
        <v>0</v>
      </c>
      <c r="AA3662">
        <v>0</v>
      </c>
      <c r="AB3662">
        <v>2.7496923097259001</v>
      </c>
      <c r="AC3662">
        <v>0</v>
      </c>
      <c r="AD3662">
        <v>0</v>
      </c>
      <c r="AE3662">
        <v>91.721260930961833</v>
      </c>
    </row>
    <row r="3663" spans="1:31" x14ac:dyDescent="0.25">
      <c r="A3663">
        <v>2139565</v>
      </c>
      <c r="B3663">
        <v>1</v>
      </c>
      <c r="C3663" t="s">
        <v>80</v>
      </c>
      <c r="D3663" t="s">
        <v>108</v>
      </c>
      <c r="E3663" t="s">
        <v>174</v>
      </c>
      <c r="F3663" t="s">
        <v>10735</v>
      </c>
      <c r="G3663" t="s">
        <v>187</v>
      </c>
      <c r="H3663" t="s">
        <v>134</v>
      </c>
      <c r="I3663" t="s">
        <v>135</v>
      </c>
      <c r="J3663" t="s">
        <v>136</v>
      </c>
      <c r="K3663" t="s">
        <v>137</v>
      </c>
      <c r="L3663" t="s">
        <v>10736</v>
      </c>
      <c r="M3663" t="s">
        <v>10737</v>
      </c>
      <c r="N3663">
        <v>2.4836111110000001</v>
      </c>
      <c r="O3663">
        <v>0</v>
      </c>
      <c r="P3663">
        <v>16</v>
      </c>
      <c r="Q3663">
        <v>0</v>
      </c>
      <c r="R3663">
        <v>1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4.39844402455675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4.39844402455675</v>
      </c>
    </row>
    <row r="3664" spans="1:31" x14ac:dyDescent="0.25">
      <c r="A3664">
        <v>2139731</v>
      </c>
      <c r="B3664">
        <v>1</v>
      </c>
      <c r="C3664" t="s">
        <v>81</v>
      </c>
      <c r="D3664" t="s">
        <v>118</v>
      </c>
      <c r="E3664" t="s">
        <v>196</v>
      </c>
      <c r="F3664" t="s">
        <v>10738</v>
      </c>
      <c r="G3664" t="s">
        <v>226</v>
      </c>
      <c r="H3664" t="s">
        <v>143</v>
      </c>
      <c r="I3664" t="s">
        <v>135</v>
      </c>
      <c r="J3664" t="s">
        <v>136</v>
      </c>
      <c r="K3664" t="s">
        <v>137</v>
      </c>
      <c r="L3664" t="s">
        <v>10739</v>
      </c>
      <c r="M3664" t="s">
        <v>10740</v>
      </c>
      <c r="N3664">
        <v>3.5108333329999999</v>
      </c>
      <c r="O3664">
        <v>2</v>
      </c>
      <c r="P3664">
        <v>228</v>
      </c>
      <c r="Q3664">
        <v>73</v>
      </c>
      <c r="R3664">
        <v>93</v>
      </c>
      <c r="S3664">
        <v>3</v>
      </c>
      <c r="T3664">
        <v>16</v>
      </c>
      <c r="U3664">
        <v>1</v>
      </c>
      <c r="V3664">
        <v>0</v>
      </c>
      <c r="W3664">
        <v>0.27664130022479999</v>
      </c>
      <c r="X3664">
        <v>131.33563569693905</v>
      </c>
      <c r="Y3664">
        <v>505.13476852207043</v>
      </c>
      <c r="Z3664">
        <v>198.64455331932533</v>
      </c>
      <c r="AA3664">
        <v>9.3493156975189358</v>
      </c>
      <c r="AB3664">
        <v>10.139070012871983</v>
      </c>
      <c r="AC3664">
        <v>54.46450522223514</v>
      </c>
      <c r="AD3664">
        <v>0</v>
      </c>
      <c r="AE3664">
        <v>909.34448977118564</v>
      </c>
    </row>
    <row r="3665" spans="1:31" x14ac:dyDescent="0.25">
      <c r="A3665">
        <v>2139851</v>
      </c>
      <c r="B3665">
        <v>1</v>
      </c>
      <c r="C3665" t="s">
        <v>80</v>
      </c>
      <c r="D3665" t="s">
        <v>99</v>
      </c>
      <c r="E3665" t="s">
        <v>174</v>
      </c>
      <c r="F3665" t="s">
        <v>10741</v>
      </c>
      <c r="G3665" t="s">
        <v>187</v>
      </c>
      <c r="H3665" t="s">
        <v>134</v>
      </c>
      <c r="I3665" t="s">
        <v>135</v>
      </c>
      <c r="J3665" t="s">
        <v>136</v>
      </c>
      <c r="K3665" t="s">
        <v>137</v>
      </c>
      <c r="L3665" t="s">
        <v>10742</v>
      </c>
      <c r="M3665" t="s">
        <v>10743</v>
      </c>
      <c r="N3665">
        <v>10.526388888</v>
      </c>
      <c r="O3665">
        <v>0</v>
      </c>
      <c r="P3665">
        <v>58</v>
      </c>
      <c r="Q3665">
        <v>0</v>
      </c>
      <c r="R3665">
        <v>0</v>
      </c>
      <c r="S3665">
        <v>0</v>
      </c>
      <c r="T3665">
        <v>1</v>
      </c>
      <c r="U3665">
        <v>0</v>
      </c>
      <c r="V3665">
        <v>0</v>
      </c>
      <c r="W3665">
        <v>0</v>
      </c>
      <c r="X3665">
        <v>113.4100912679615</v>
      </c>
      <c r="Y3665">
        <v>0</v>
      </c>
      <c r="Z3665">
        <v>0</v>
      </c>
      <c r="AA3665">
        <v>0</v>
      </c>
      <c r="AB3665">
        <v>0.82839495661102502</v>
      </c>
      <c r="AC3665">
        <v>0</v>
      </c>
      <c r="AD3665">
        <v>0</v>
      </c>
      <c r="AE3665">
        <v>114.23848622457253</v>
      </c>
    </row>
    <row r="3666" spans="1:31" x14ac:dyDescent="0.25">
      <c r="A3666">
        <v>2139688</v>
      </c>
      <c r="B3666">
        <v>1</v>
      </c>
      <c r="C3666" t="s">
        <v>81</v>
      </c>
      <c r="D3666" t="s">
        <v>118</v>
      </c>
      <c r="E3666" t="s">
        <v>146</v>
      </c>
      <c r="F3666" t="s">
        <v>8306</v>
      </c>
      <c r="G3666" t="s">
        <v>2008</v>
      </c>
      <c r="H3666" t="s">
        <v>143</v>
      </c>
      <c r="I3666" t="s">
        <v>135</v>
      </c>
      <c r="J3666" t="s">
        <v>136</v>
      </c>
      <c r="K3666" t="s">
        <v>137</v>
      </c>
      <c r="L3666" t="s">
        <v>10744</v>
      </c>
      <c r="M3666" t="s">
        <v>10745</v>
      </c>
      <c r="N3666">
        <v>5.2236111110000003</v>
      </c>
      <c r="O3666">
        <v>0</v>
      </c>
      <c r="P3666">
        <v>13</v>
      </c>
      <c r="Q3666">
        <v>0</v>
      </c>
      <c r="R3666">
        <v>2</v>
      </c>
      <c r="S3666">
        <v>0</v>
      </c>
      <c r="T3666">
        <v>2</v>
      </c>
      <c r="U3666">
        <v>0</v>
      </c>
      <c r="V3666">
        <v>0</v>
      </c>
      <c r="W3666">
        <v>0</v>
      </c>
      <c r="X3666">
        <v>11.009191096663749</v>
      </c>
      <c r="Y3666">
        <v>0</v>
      </c>
      <c r="Z3666">
        <v>38.987296908280598</v>
      </c>
      <c r="AA3666">
        <v>0</v>
      </c>
      <c r="AB3666">
        <v>58.560000968431474</v>
      </c>
      <c r="AC3666">
        <v>0</v>
      </c>
      <c r="AD3666">
        <v>0</v>
      </c>
      <c r="AE3666">
        <v>108.55648897337582</v>
      </c>
    </row>
    <row r="3667" spans="1:31" x14ac:dyDescent="0.25">
      <c r="A3667">
        <v>2139831</v>
      </c>
      <c r="B3667">
        <v>1</v>
      </c>
      <c r="C3667" t="s">
        <v>80</v>
      </c>
      <c r="D3667" t="s">
        <v>108</v>
      </c>
      <c r="E3667" t="s">
        <v>161</v>
      </c>
      <c r="F3667" t="s">
        <v>10746</v>
      </c>
      <c r="G3667" t="s">
        <v>215</v>
      </c>
      <c r="H3667" t="s">
        <v>134</v>
      </c>
      <c r="I3667" t="s">
        <v>135</v>
      </c>
      <c r="J3667" t="s">
        <v>136</v>
      </c>
      <c r="K3667" t="s">
        <v>137</v>
      </c>
      <c r="L3667" t="s">
        <v>10747</v>
      </c>
      <c r="M3667" t="s">
        <v>10748</v>
      </c>
      <c r="N3667">
        <v>3.8586111110000001</v>
      </c>
      <c r="O3667">
        <v>0</v>
      </c>
      <c r="P3667">
        <v>26</v>
      </c>
      <c r="Q3667">
        <v>0</v>
      </c>
      <c r="R3667">
        <v>2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10.532409836366019</v>
      </c>
      <c r="Y3667">
        <v>0</v>
      </c>
      <c r="Z3667">
        <v>0.12825007998434998</v>
      </c>
      <c r="AA3667">
        <v>0</v>
      </c>
      <c r="AB3667">
        <v>0</v>
      </c>
      <c r="AC3667">
        <v>0</v>
      </c>
      <c r="AD3667">
        <v>0</v>
      </c>
      <c r="AE3667">
        <v>10.660659916350369</v>
      </c>
    </row>
    <row r="3668" spans="1:31" x14ac:dyDescent="0.25">
      <c r="A3668">
        <v>2139559</v>
      </c>
      <c r="B3668">
        <v>1</v>
      </c>
      <c r="C3668" t="s">
        <v>80</v>
      </c>
      <c r="D3668" t="s">
        <v>83</v>
      </c>
      <c r="E3668" t="s">
        <v>146</v>
      </c>
      <c r="F3668" t="s">
        <v>2442</v>
      </c>
      <c r="G3668" t="s">
        <v>142</v>
      </c>
      <c r="H3668" t="s">
        <v>143</v>
      </c>
      <c r="I3668" t="s">
        <v>135</v>
      </c>
      <c r="J3668" t="s">
        <v>136</v>
      </c>
      <c r="K3668" t="s">
        <v>137</v>
      </c>
      <c r="L3668" t="s">
        <v>10749</v>
      </c>
      <c r="M3668" t="s">
        <v>10750</v>
      </c>
      <c r="N3668">
        <v>0.40666666600000001</v>
      </c>
      <c r="O3668">
        <v>0</v>
      </c>
      <c r="P3668">
        <v>129</v>
      </c>
      <c r="Q3668">
        <v>0</v>
      </c>
      <c r="R3668">
        <v>1</v>
      </c>
      <c r="S3668">
        <v>22</v>
      </c>
      <c r="T3668">
        <v>12</v>
      </c>
      <c r="U3668">
        <v>13</v>
      </c>
      <c r="V3668">
        <v>2</v>
      </c>
      <c r="W3668">
        <v>0</v>
      </c>
      <c r="X3668">
        <v>14.290925683006044</v>
      </c>
      <c r="Y3668">
        <v>0</v>
      </c>
      <c r="Z3668">
        <v>4.5364017125625003E-2</v>
      </c>
      <c r="AA3668">
        <v>161.18366056452632</v>
      </c>
      <c r="AB3668">
        <v>4.737526924537983</v>
      </c>
      <c r="AC3668">
        <v>376.43693129051854</v>
      </c>
      <c r="AD3668">
        <v>72.250425060781993</v>
      </c>
      <c r="AE3668">
        <v>628.94483354049657</v>
      </c>
    </row>
    <row r="3669" spans="1:31" x14ac:dyDescent="0.25">
      <c r="A3669">
        <v>2139396</v>
      </c>
      <c r="B3669">
        <v>1</v>
      </c>
      <c r="C3669" t="s">
        <v>81</v>
      </c>
      <c r="D3669" t="s">
        <v>113</v>
      </c>
      <c r="E3669" t="s">
        <v>131</v>
      </c>
      <c r="F3669" t="s">
        <v>10751</v>
      </c>
      <c r="G3669" t="s">
        <v>133</v>
      </c>
      <c r="H3669" t="s">
        <v>134</v>
      </c>
      <c r="I3669" t="s">
        <v>135</v>
      </c>
      <c r="J3669" t="s">
        <v>136</v>
      </c>
      <c r="K3669" t="s">
        <v>137</v>
      </c>
      <c r="L3669" t="s">
        <v>10752</v>
      </c>
      <c r="M3669" t="s">
        <v>10753</v>
      </c>
      <c r="N3669">
        <v>1.861388888</v>
      </c>
      <c r="O3669">
        <v>0</v>
      </c>
      <c r="P3669">
        <v>1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0.32875289256471674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0.32875289256471674</v>
      </c>
    </row>
    <row r="3670" spans="1:31" x14ac:dyDescent="0.25">
      <c r="A3670">
        <v>2139937</v>
      </c>
      <c r="B3670">
        <v>1</v>
      </c>
      <c r="C3670" t="s">
        <v>80</v>
      </c>
      <c r="D3670" t="s">
        <v>93</v>
      </c>
      <c r="E3670" t="s">
        <v>146</v>
      </c>
      <c r="F3670" t="s">
        <v>10754</v>
      </c>
      <c r="G3670" t="s">
        <v>300</v>
      </c>
      <c r="H3670" t="s">
        <v>143</v>
      </c>
      <c r="I3670" t="s">
        <v>135</v>
      </c>
      <c r="J3670" t="s">
        <v>3</v>
      </c>
      <c r="K3670" t="s">
        <v>137</v>
      </c>
      <c r="L3670" t="s">
        <v>10755</v>
      </c>
      <c r="M3670" t="s">
        <v>10756</v>
      </c>
      <c r="N3670">
        <v>2.8280555550000002</v>
      </c>
      <c r="O3670">
        <v>0</v>
      </c>
      <c r="P3670">
        <v>254</v>
      </c>
      <c r="Q3670">
        <v>0</v>
      </c>
      <c r="R3670">
        <v>0</v>
      </c>
      <c r="S3670">
        <v>0</v>
      </c>
      <c r="T3670">
        <v>85</v>
      </c>
      <c r="U3670">
        <v>0</v>
      </c>
      <c r="V3670">
        <v>0</v>
      </c>
      <c r="W3670">
        <v>0</v>
      </c>
      <c r="X3670">
        <v>131.05083931376473</v>
      </c>
      <c r="Y3670">
        <v>0</v>
      </c>
      <c r="Z3670">
        <v>0</v>
      </c>
      <c r="AA3670">
        <v>0</v>
      </c>
      <c r="AB3670">
        <v>81.053624650600355</v>
      </c>
      <c r="AC3670">
        <v>0</v>
      </c>
      <c r="AD3670">
        <v>0</v>
      </c>
      <c r="AE3670">
        <v>212.1044639643651</v>
      </c>
    </row>
    <row r="3671" spans="1:31" x14ac:dyDescent="0.25">
      <c r="A3671">
        <v>2139310</v>
      </c>
      <c r="B3671">
        <v>1</v>
      </c>
      <c r="C3671" t="s">
        <v>80</v>
      </c>
      <c r="D3671" t="s">
        <v>83</v>
      </c>
      <c r="E3671" t="s">
        <v>174</v>
      </c>
      <c r="F3671" t="s">
        <v>5081</v>
      </c>
      <c r="G3671" t="s">
        <v>384</v>
      </c>
      <c r="H3671" t="s">
        <v>134</v>
      </c>
      <c r="I3671" t="s">
        <v>135</v>
      </c>
      <c r="J3671" t="s">
        <v>136</v>
      </c>
      <c r="K3671" t="s">
        <v>137</v>
      </c>
      <c r="L3671" t="s">
        <v>10757</v>
      </c>
      <c r="M3671" t="s">
        <v>10758</v>
      </c>
      <c r="N3671">
        <v>2.3702777770000001</v>
      </c>
      <c r="O3671">
        <v>0</v>
      </c>
      <c r="P3671">
        <v>45</v>
      </c>
      <c r="Q3671">
        <v>0</v>
      </c>
      <c r="R3671">
        <v>0</v>
      </c>
      <c r="S3671">
        <v>0</v>
      </c>
      <c r="T3671">
        <v>17</v>
      </c>
      <c r="U3671">
        <v>0</v>
      </c>
      <c r="V3671">
        <v>0</v>
      </c>
      <c r="W3671">
        <v>0</v>
      </c>
      <c r="X3671">
        <v>24.362844149479315</v>
      </c>
      <c r="Y3671">
        <v>0</v>
      </c>
      <c r="Z3671">
        <v>0</v>
      </c>
      <c r="AA3671">
        <v>0</v>
      </c>
      <c r="AB3671">
        <v>88.990162868406486</v>
      </c>
      <c r="AC3671">
        <v>0</v>
      </c>
      <c r="AD3671">
        <v>0</v>
      </c>
      <c r="AE3671">
        <v>113.3530070178858</v>
      </c>
    </row>
    <row r="3672" spans="1:31" x14ac:dyDescent="0.25">
      <c r="A3672">
        <v>2139645</v>
      </c>
      <c r="B3672">
        <v>1</v>
      </c>
      <c r="C3672" t="s">
        <v>81</v>
      </c>
      <c r="D3672" t="s">
        <v>118</v>
      </c>
      <c r="E3672" t="s">
        <v>161</v>
      </c>
      <c r="F3672" t="s">
        <v>10759</v>
      </c>
      <c r="G3672" t="s">
        <v>187</v>
      </c>
      <c r="H3672" t="s">
        <v>134</v>
      </c>
      <c r="I3672" t="s">
        <v>135</v>
      </c>
      <c r="J3672" t="s">
        <v>136</v>
      </c>
      <c r="K3672" t="s">
        <v>137</v>
      </c>
      <c r="L3672" t="s">
        <v>10760</v>
      </c>
      <c r="M3672" t="s">
        <v>10701</v>
      </c>
      <c r="N3672">
        <v>1.3463888879999999</v>
      </c>
      <c r="O3672">
        <v>0</v>
      </c>
      <c r="P3672">
        <v>76</v>
      </c>
      <c r="Q3672">
        <v>0</v>
      </c>
      <c r="R3672">
        <v>0</v>
      </c>
      <c r="S3672">
        <v>0</v>
      </c>
      <c r="T3672">
        <v>6</v>
      </c>
      <c r="U3672">
        <v>0</v>
      </c>
      <c r="V3672">
        <v>0</v>
      </c>
      <c r="W3672">
        <v>0</v>
      </c>
      <c r="X3672">
        <v>11.967672871578879</v>
      </c>
      <c r="Y3672">
        <v>0</v>
      </c>
      <c r="Z3672">
        <v>0</v>
      </c>
      <c r="AA3672">
        <v>0</v>
      </c>
      <c r="AB3672">
        <v>4.2668145745267338</v>
      </c>
      <c r="AC3672">
        <v>0</v>
      </c>
      <c r="AD3672">
        <v>0</v>
      </c>
      <c r="AE3672">
        <v>16.234487446105611</v>
      </c>
    </row>
    <row r="3673" spans="1:31" x14ac:dyDescent="0.25">
      <c r="A3673">
        <v>2139745</v>
      </c>
      <c r="B3673">
        <v>1</v>
      </c>
      <c r="C3673" t="s">
        <v>80</v>
      </c>
      <c r="D3673" t="s">
        <v>103</v>
      </c>
      <c r="E3673" t="s">
        <v>146</v>
      </c>
      <c r="F3673" t="s">
        <v>10761</v>
      </c>
      <c r="G3673" t="s">
        <v>2008</v>
      </c>
      <c r="H3673" t="s">
        <v>143</v>
      </c>
      <c r="I3673" t="s">
        <v>135</v>
      </c>
      <c r="J3673" t="s">
        <v>136</v>
      </c>
      <c r="K3673" t="s">
        <v>137</v>
      </c>
      <c r="L3673" t="s">
        <v>10762</v>
      </c>
      <c r="M3673" t="s">
        <v>10763</v>
      </c>
      <c r="N3673">
        <v>2.8630555549999999</v>
      </c>
      <c r="O3673">
        <v>0</v>
      </c>
      <c r="P3673">
        <v>0</v>
      </c>
      <c r="Q3673">
        <v>0</v>
      </c>
      <c r="R3673">
        <v>11</v>
      </c>
      <c r="S3673">
        <v>0</v>
      </c>
      <c r="T3673">
        <v>4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54.393650812074313</v>
      </c>
      <c r="AA3673">
        <v>0</v>
      </c>
      <c r="AB3673">
        <v>4.4895779969642362</v>
      </c>
      <c r="AC3673">
        <v>0</v>
      </c>
      <c r="AD3673">
        <v>0</v>
      </c>
      <c r="AE3673">
        <v>58.883228809038549</v>
      </c>
    </row>
    <row r="3674" spans="1:31" x14ac:dyDescent="0.25">
      <c r="A3674">
        <v>2139837</v>
      </c>
      <c r="B3674">
        <v>1</v>
      </c>
      <c r="C3674" t="s">
        <v>80</v>
      </c>
      <c r="D3674" t="s">
        <v>103</v>
      </c>
      <c r="E3674" t="s">
        <v>140</v>
      </c>
      <c r="F3674" t="s">
        <v>10764</v>
      </c>
      <c r="G3674" t="s">
        <v>226</v>
      </c>
      <c r="H3674" t="s">
        <v>143</v>
      </c>
      <c r="I3674" t="s">
        <v>135</v>
      </c>
      <c r="J3674" t="s">
        <v>136</v>
      </c>
      <c r="K3674" t="s">
        <v>137</v>
      </c>
      <c r="L3674" t="s">
        <v>10765</v>
      </c>
      <c r="M3674" t="s">
        <v>10766</v>
      </c>
      <c r="N3674">
        <v>0.80555555499999998</v>
      </c>
      <c r="O3674">
        <v>1</v>
      </c>
      <c r="P3674">
        <v>268</v>
      </c>
      <c r="Q3674">
        <v>15</v>
      </c>
      <c r="R3674">
        <v>96</v>
      </c>
      <c r="S3674">
        <v>5</v>
      </c>
      <c r="T3674">
        <v>34</v>
      </c>
      <c r="U3674">
        <v>3</v>
      </c>
      <c r="V3674">
        <v>0</v>
      </c>
      <c r="W3674">
        <v>1.1534218275295918</v>
      </c>
      <c r="X3674">
        <v>54.694816274426159</v>
      </c>
      <c r="Y3674">
        <v>141.44437867677752</v>
      </c>
      <c r="Z3674">
        <v>86.162962752700722</v>
      </c>
      <c r="AA3674">
        <v>338.20433224512368</v>
      </c>
      <c r="AB3674">
        <v>16.228785868286025</v>
      </c>
      <c r="AC3674">
        <v>10.496512887614918</v>
      </c>
      <c r="AD3674">
        <v>0</v>
      </c>
      <c r="AE3674">
        <v>648.38521053245859</v>
      </c>
    </row>
    <row r="3675" spans="1:31" x14ac:dyDescent="0.25">
      <c r="A3675">
        <v>2139505</v>
      </c>
      <c r="B3675">
        <v>1</v>
      </c>
      <c r="C3675" t="s">
        <v>80</v>
      </c>
      <c r="D3675" t="s">
        <v>104</v>
      </c>
      <c r="E3675" t="s">
        <v>131</v>
      </c>
      <c r="F3675" t="s">
        <v>10767</v>
      </c>
      <c r="G3675" t="s">
        <v>152</v>
      </c>
      <c r="H3675" t="s">
        <v>134</v>
      </c>
      <c r="I3675" t="s">
        <v>135</v>
      </c>
      <c r="J3675" t="s">
        <v>136</v>
      </c>
      <c r="K3675" t="s">
        <v>137</v>
      </c>
      <c r="L3675" t="s">
        <v>10768</v>
      </c>
      <c r="M3675" t="s">
        <v>10769</v>
      </c>
      <c r="N3675">
        <v>1.409444444</v>
      </c>
      <c r="O3675">
        <v>0</v>
      </c>
      <c r="P3675">
        <v>1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0.19315069727800005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0.19315069727800005</v>
      </c>
    </row>
    <row r="3676" spans="1:31" x14ac:dyDescent="0.25">
      <c r="A3676">
        <v>2139296</v>
      </c>
      <c r="B3676">
        <v>1</v>
      </c>
      <c r="C3676" t="s">
        <v>80</v>
      </c>
      <c r="D3676" t="s">
        <v>100</v>
      </c>
      <c r="E3676" t="s">
        <v>174</v>
      </c>
      <c r="F3676" t="s">
        <v>10770</v>
      </c>
      <c r="G3676" t="s">
        <v>163</v>
      </c>
      <c r="H3676" t="s">
        <v>134</v>
      </c>
      <c r="I3676" t="s">
        <v>135</v>
      </c>
      <c r="J3676" t="s">
        <v>136</v>
      </c>
      <c r="K3676" t="s">
        <v>137</v>
      </c>
      <c r="L3676" t="s">
        <v>10771</v>
      </c>
      <c r="M3676" t="s">
        <v>10772</v>
      </c>
      <c r="N3676">
        <v>2.343611111</v>
      </c>
      <c r="O3676">
        <v>0</v>
      </c>
      <c r="P3676">
        <v>7</v>
      </c>
      <c r="Q3676">
        <v>0</v>
      </c>
      <c r="R3676">
        <v>0</v>
      </c>
      <c r="S3676">
        <v>0</v>
      </c>
      <c r="T3676">
        <v>1</v>
      </c>
      <c r="U3676">
        <v>0</v>
      </c>
      <c r="V3676">
        <v>0</v>
      </c>
      <c r="W3676">
        <v>0</v>
      </c>
      <c r="X3676">
        <v>3.9563316874807422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3.9563316874807422</v>
      </c>
    </row>
    <row r="3677" spans="1:31" x14ac:dyDescent="0.25">
      <c r="A3677">
        <v>2139983</v>
      </c>
      <c r="B3677">
        <v>1</v>
      </c>
      <c r="C3677" t="s">
        <v>80</v>
      </c>
      <c r="D3677" t="s">
        <v>96</v>
      </c>
      <c r="E3677" t="s">
        <v>174</v>
      </c>
      <c r="F3677" t="s">
        <v>10773</v>
      </c>
      <c r="G3677" t="s">
        <v>211</v>
      </c>
      <c r="H3677" t="s">
        <v>134</v>
      </c>
      <c r="I3677" t="s">
        <v>135</v>
      </c>
      <c r="J3677" t="s">
        <v>136</v>
      </c>
      <c r="K3677" t="s">
        <v>137</v>
      </c>
      <c r="L3677" t="s">
        <v>10774</v>
      </c>
      <c r="M3677" t="s">
        <v>10775</v>
      </c>
      <c r="N3677">
        <v>3.4619444439999998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3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3.1856886264180253</v>
      </c>
      <c r="AC3677">
        <v>0</v>
      </c>
      <c r="AD3677">
        <v>0</v>
      </c>
      <c r="AE3677">
        <v>3.1856886264180253</v>
      </c>
    </row>
    <row r="3678" spans="1:31" x14ac:dyDescent="0.25">
      <c r="A3678">
        <v>2139342</v>
      </c>
      <c r="B3678">
        <v>1</v>
      </c>
      <c r="C3678" t="s">
        <v>80</v>
      </c>
      <c r="D3678" t="s">
        <v>103</v>
      </c>
      <c r="E3678" t="s">
        <v>146</v>
      </c>
      <c r="F3678" t="s">
        <v>10776</v>
      </c>
      <c r="G3678" t="s">
        <v>411</v>
      </c>
      <c r="H3678" t="s">
        <v>143</v>
      </c>
      <c r="I3678" t="s">
        <v>135</v>
      </c>
      <c r="J3678" t="s">
        <v>136</v>
      </c>
      <c r="K3678" t="s">
        <v>137</v>
      </c>
      <c r="L3678" t="s">
        <v>10777</v>
      </c>
      <c r="M3678" t="s">
        <v>10778</v>
      </c>
      <c r="N3678">
        <v>4.6466666659999998</v>
      </c>
      <c r="O3678">
        <v>0</v>
      </c>
      <c r="P3678">
        <v>94</v>
      </c>
      <c r="Q3678">
        <v>0</v>
      </c>
      <c r="R3678">
        <v>17</v>
      </c>
      <c r="S3678">
        <v>0</v>
      </c>
      <c r="T3678">
        <v>19</v>
      </c>
      <c r="U3678">
        <v>0</v>
      </c>
      <c r="V3678">
        <v>0</v>
      </c>
      <c r="W3678">
        <v>0</v>
      </c>
      <c r="X3678">
        <v>93.45412655276877</v>
      </c>
      <c r="Y3678">
        <v>0</v>
      </c>
      <c r="Z3678">
        <v>8.9823248208627504</v>
      </c>
      <c r="AA3678">
        <v>0</v>
      </c>
      <c r="AB3678">
        <v>36.929669872338458</v>
      </c>
      <c r="AC3678">
        <v>0</v>
      </c>
      <c r="AD3678">
        <v>0</v>
      </c>
      <c r="AE3678">
        <v>139.36612124596996</v>
      </c>
    </row>
    <row r="3679" spans="1:31" x14ac:dyDescent="0.25">
      <c r="A3679">
        <v>2139465</v>
      </c>
      <c r="B3679">
        <v>1</v>
      </c>
      <c r="C3679" t="s">
        <v>81</v>
      </c>
      <c r="D3679" t="s">
        <v>112</v>
      </c>
      <c r="E3679" t="s">
        <v>131</v>
      </c>
      <c r="F3679" t="s">
        <v>10779</v>
      </c>
      <c r="G3679" t="s">
        <v>152</v>
      </c>
      <c r="H3679" t="s">
        <v>134</v>
      </c>
      <c r="I3679" t="s">
        <v>135</v>
      </c>
      <c r="J3679" t="s">
        <v>136</v>
      </c>
      <c r="K3679" t="s">
        <v>137</v>
      </c>
      <c r="L3679" t="s">
        <v>9995</v>
      </c>
      <c r="M3679" t="s">
        <v>10780</v>
      </c>
      <c r="N3679">
        <v>0.59972222200000003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1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3.8566947119258337E-2</v>
      </c>
      <c r="AC3679">
        <v>0</v>
      </c>
      <c r="AD3679">
        <v>0</v>
      </c>
      <c r="AE3679">
        <v>3.8566947119258337E-2</v>
      </c>
    </row>
    <row r="3680" spans="1:31" x14ac:dyDescent="0.25">
      <c r="A3680">
        <v>2139774</v>
      </c>
      <c r="B3680">
        <v>1</v>
      </c>
      <c r="C3680" t="s">
        <v>81</v>
      </c>
      <c r="D3680" t="s">
        <v>128</v>
      </c>
      <c r="E3680" t="s">
        <v>140</v>
      </c>
      <c r="F3680" t="s">
        <v>8457</v>
      </c>
      <c r="G3680" t="s">
        <v>142</v>
      </c>
      <c r="H3680" t="s">
        <v>143</v>
      </c>
      <c r="I3680" t="s">
        <v>135</v>
      </c>
      <c r="J3680" t="s">
        <v>136</v>
      </c>
      <c r="K3680" t="s">
        <v>137</v>
      </c>
      <c r="L3680" t="s">
        <v>10781</v>
      </c>
      <c r="M3680" t="s">
        <v>10782</v>
      </c>
      <c r="N3680">
        <v>9.7877777770000005</v>
      </c>
      <c r="O3680">
        <v>0</v>
      </c>
      <c r="P3680">
        <v>0</v>
      </c>
      <c r="Q3680">
        <v>0</v>
      </c>
      <c r="R3680">
        <v>0</v>
      </c>
      <c r="S3680">
        <v>2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49.486356450925548</v>
      </c>
      <c r="AB3680">
        <v>0</v>
      </c>
      <c r="AC3680">
        <v>0</v>
      </c>
      <c r="AD3680">
        <v>0</v>
      </c>
      <c r="AE3680">
        <v>49.486356450925548</v>
      </c>
    </row>
    <row r="3681" spans="1:31" x14ac:dyDescent="0.25">
      <c r="A3681">
        <v>2139628</v>
      </c>
      <c r="B3681">
        <v>1</v>
      </c>
      <c r="C3681" t="s">
        <v>80</v>
      </c>
      <c r="D3681" t="s">
        <v>83</v>
      </c>
      <c r="E3681" t="s">
        <v>174</v>
      </c>
      <c r="F3681" t="s">
        <v>10783</v>
      </c>
      <c r="G3681" t="s">
        <v>187</v>
      </c>
      <c r="H3681" t="s">
        <v>134</v>
      </c>
      <c r="I3681" t="s">
        <v>135</v>
      </c>
      <c r="J3681" t="s">
        <v>136</v>
      </c>
      <c r="K3681" t="s">
        <v>137</v>
      </c>
      <c r="L3681" t="s">
        <v>10784</v>
      </c>
      <c r="M3681" t="s">
        <v>10785</v>
      </c>
      <c r="N3681">
        <v>4.0724999999999998</v>
      </c>
      <c r="O3681">
        <v>0</v>
      </c>
      <c r="P3681">
        <v>83</v>
      </c>
      <c r="Q3681">
        <v>0</v>
      </c>
      <c r="R3681">
        <v>0</v>
      </c>
      <c r="S3681">
        <v>0</v>
      </c>
      <c r="T3681">
        <v>6</v>
      </c>
      <c r="U3681">
        <v>0</v>
      </c>
      <c r="V3681">
        <v>0</v>
      </c>
      <c r="W3681">
        <v>0</v>
      </c>
      <c r="X3681">
        <v>84.659308787582404</v>
      </c>
      <c r="Y3681">
        <v>0</v>
      </c>
      <c r="Z3681">
        <v>0</v>
      </c>
      <c r="AA3681">
        <v>0</v>
      </c>
      <c r="AB3681">
        <v>4.8495538021837081</v>
      </c>
      <c r="AC3681">
        <v>0</v>
      </c>
      <c r="AD3681">
        <v>0</v>
      </c>
      <c r="AE3681">
        <v>89.50886258976611</v>
      </c>
    </row>
    <row r="3682" spans="1:31" x14ac:dyDescent="0.25">
      <c r="A3682">
        <v>2139966</v>
      </c>
      <c r="B3682">
        <v>1</v>
      </c>
      <c r="C3682" t="s">
        <v>80</v>
      </c>
      <c r="D3682" t="s">
        <v>99</v>
      </c>
      <c r="E3682" t="s">
        <v>174</v>
      </c>
      <c r="F3682" t="s">
        <v>10786</v>
      </c>
      <c r="G3682" t="s">
        <v>384</v>
      </c>
      <c r="H3682" t="s">
        <v>134</v>
      </c>
      <c r="I3682" t="s">
        <v>135</v>
      </c>
      <c r="J3682" t="s">
        <v>136</v>
      </c>
      <c r="K3682" t="s">
        <v>137</v>
      </c>
      <c r="L3682" t="s">
        <v>10787</v>
      </c>
      <c r="M3682" t="s">
        <v>10788</v>
      </c>
      <c r="N3682">
        <v>21.796111110999998</v>
      </c>
      <c r="O3682">
        <v>0</v>
      </c>
      <c r="P3682">
        <v>17</v>
      </c>
      <c r="Q3682">
        <v>0</v>
      </c>
      <c r="R3682">
        <v>0</v>
      </c>
      <c r="S3682">
        <v>0</v>
      </c>
      <c r="T3682">
        <v>1</v>
      </c>
      <c r="U3682">
        <v>0</v>
      </c>
      <c r="V3682">
        <v>0</v>
      </c>
      <c r="W3682">
        <v>0</v>
      </c>
      <c r="X3682">
        <v>94.6715997183654</v>
      </c>
      <c r="Y3682">
        <v>0</v>
      </c>
      <c r="Z3682">
        <v>0</v>
      </c>
      <c r="AA3682">
        <v>0</v>
      </c>
      <c r="AB3682">
        <v>17.999541493632055</v>
      </c>
      <c r="AC3682">
        <v>0</v>
      </c>
      <c r="AD3682">
        <v>0</v>
      </c>
      <c r="AE3682">
        <v>112.67114121199745</v>
      </c>
    </row>
    <row r="3683" spans="1:31" x14ac:dyDescent="0.25">
      <c r="A3683">
        <v>2139528</v>
      </c>
      <c r="B3683">
        <v>1</v>
      </c>
      <c r="C3683" t="s">
        <v>80</v>
      </c>
      <c r="D3683" t="s">
        <v>105</v>
      </c>
      <c r="E3683" t="s">
        <v>161</v>
      </c>
      <c r="F3683" t="s">
        <v>10789</v>
      </c>
      <c r="G3683" t="s">
        <v>215</v>
      </c>
      <c r="H3683" t="s">
        <v>134</v>
      </c>
      <c r="I3683" t="s">
        <v>135</v>
      </c>
      <c r="J3683" t="s">
        <v>136</v>
      </c>
      <c r="K3683" t="s">
        <v>137</v>
      </c>
      <c r="L3683" t="s">
        <v>10790</v>
      </c>
      <c r="M3683" t="s">
        <v>10791</v>
      </c>
      <c r="N3683">
        <v>1.1772222219999999</v>
      </c>
      <c r="O3683">
        <v>0</v>
      </c>
      <c r="P3683">
        <v>82</v>
      </c>
      <c r="Q3683">
        <v>0</v>
      </c>
      <c r="R3683">
        <v>0</v>
      </c>
      <c r="S3683">
        <v>0</v>
      </c>
      <c r="T3683">
        <v>9</v>
      </c>
      <c r="U3683">
        <v>0</v>
      </c>
      <c r="V3683">
        <v>0</v>
      </c>
      <c r="W3683">
        <v>0</v>
      </c>
      <c r="X3683">
        <v>18.380958726336871</v>
      </c>
      <c r="Y3683">
        <v>0</v>
      </c>
      <c r="Z3683">
        <v>0</v>
      </c>
      <c r="AA3683">
        <v>0</v>
      </c>
      <c r="AB3683">
        <v>2.7450548313161636</v>
      </c>
      <c r="AC3683">
        <v>0</v>
      </c>
      <c r="AD3683">
        <v>0</v>
      </c>
      <c r="AE3683">
        <v>21.126013557653035</v>
      </c>
    </row>
    <row r="3684" spans="1:31" x14ac:dyDescent="0.25">
      <c r="A3684">
        <v>2139279</v>
      </c>
      <c r="B3684">
        <v>1</v>
      </c>
      <c r="C3684" t="s">
        <v>80</v>
      </c>
      <c r="D3684" t="s">
        <v>104</v>
      </c>
      <c r="E3684" t="s">
        <v>146</v>
      </c>
      <c r="F3684" t="s">
        <v>10792</v>
      </c>
      <c r="G3684" t="s">
        <v>167</v>
      </c>
      <c r="H3684" t="s">
        <v>143</v>
      </c>
      <c r="I3684" t="s">
        <v>135</v>
      </c>
      <c r="J3684" t="s">
        <v>136</v>
      </c>
      <c r="K3684" t="s">
        <v>137</v>
      </c>
      <c r="L3684" t="s">
        <v>10793</v>
      </c>
      <c r="M3684" t="s">
        <v>10794</v>
      </c>
      <c r="N3684">
        <v>5.056944444</v>
      </c>
      <c r="O3684">
        <v>0</v>
      </c>
      <c r="P3684">
        <v>86</v>
      </c>
      <c r="Q3684">
        <v>0</v>
      </c>
      <c r="R3684">
        <v>6</v>
      </c>
      <c r="S3684">
        <v>0</v>
      </c>
      <c r="T3684">
        <v>18</v>
      </c>
      <c r="U3684">
        <v>0</v>
      </c>
      <c r="V3684">
        <v>0</v>
      </c>
      <c r="W3684">
        <v>0</v>
      </c>
      <c r="X3684">
        <v>79.161210916536689</v>
      </c>
      <c r="Y3684">
        <v>0</v>
      </c>
      <c r="Z3684">
        <v>3.5809564847052835</v>
      </c>
      <c r="AA3684">
        <v>0</v>
      </c>
      <c r="AB3684">
        <v>8.7567756872419977</v>
      </c>
      <c r="AC3684">
        <v>0</v>
      </c>
      <c r="AD3684">
        <v>0</v>
      </c>
      <c r="AE3684">
        <v>91.498943088483969</v>
      </c>
    </row>
    <row r="3685" spans="1:31" x14ac:dyDescent="0.25">
      <c r="A3685">
        <v>2139754</v>
      </c>
      <c r="B3685">
        <v>1</v>
      </c>
      <c r="C3685" t="s">
        <v>80</v>
      </c>
      <c r="D3685" t="s">
        <v>85</v>
      </c>
      <c r="E3685" t="s">
        <v>174</v>
      </c>
      <c r="F3685" t="s">
        <v>10795</v>
      </c>
      <c r="G3685" t="s">
        <v>187</v>
      </c>
      <c r="H3685" t="s">
        <v>134</v>
      </c>
      <c r="I3685" t="s">
        <v>135</v>
      </c>
      <c r="J3685" t="s">
        <v>136</v>
      </c>
      <c r="K3685" t="s">
        <v>137</v>
      </c>
      <c r="L3685" t="s">
        <v>10796</v>
      </c>
      <c r="M3685" t="s">
        <v>10797</v>
      </c>
      <c r="N3685">
        <v>0.93027777700000003</v>
      </c>
      <c r="O3685">
        <v>0</v>
      </c>
      <c r="P3685">
        <v>213</v>
      </c>
      <c r="Q3685">
        <v>0</v>
      </c>
      <c r="R3685">
        <v>0</v>
      </c>
      <c r="S3685">
        <v>0</v>
      </c>
      <c r="T3685">
        <v>3</v>
      </c>
      <c r="U3685">
        <v>0</v>
      </c>
      <c r="V3685">
        <v>0</v>
      </c>
      <c r="W3685">
        <v>0</v>
      </c>
      <c r="X3685">
        <v>48.407615321794374</v>
      </c>
      <c r="Y3685">
        <v>0</v>
      </c>
      <c r="Z3685">
        <v>0</v>
      </c>
      <c r="AA3685">
        <v>0</v>
      </c>
      <c r="AB3685">
        <v>0.87627260968760012</v>
      </c>
      <c r="AC3685">
        <v>0</v>
      </c>
      <c r="AD3685">
        <v>0</v>
      </c>
      <c r="AE3685">
        <v>49.283887931481971</v>
      </c>
    </row>
    <row r="3686" spans="1:31" x14ac:dyDescent="0.25">
      <c r="A3686">
        <v>2139236</v>
      </c>
      <c r="B3686">
        <v>1</v>
      </c>
      <c r="C3686" t="s">
        <v>81</v>
      </c>
      <c r="D3686" t="s">
        <v>126</v>
      </c>
      <c r="E3686" t="s">
        <v>146</v>
      </c>
      <c r="F3686" t="s">
        <v>10798</v>
      </c>
      <c r="G3686" t="s">
        <v>167</v>
      </c>
      <c r="H3686" t="s">
        <v>143</v>
      </c>
      <c r="I3686" t="s">
        <v>135</v>
      </c>
      <c r="J3686" t="s">
        <v>136</v>
      </c>
      <c r="K3686" t="s">
        <v>137</v>
      </c>
      <c r="L3686" t="s">
        <v>10799</v>
      </c>
      <c r="M3686" t="s">
        <v>10800</v>
      </c>
      <c r="N3686">
        <v>0.68388888800000003</v>
      </c>
      <c r="O3686">
        <v>0</v>
      </c>
      <c r="P3686">
        <v>2</v>
      </c>
      <c r="Q3686">
        <v>0</v>
      </c>
      <c r="R3686">
        <v>18</v>
      </c>
      <c r="S3686">
        <v>0</v>
      </c>
      <c r="T3686">
        <v>8</v>
      </c>
      <c r="U3686">
        <v>0</v>
      </c>
      <c r="V3686">
        <v>0</v>
      </c>
      <c r="W3686">
        <v>0</v>
      </c>
      <c r="X3686">
        <v>9.0541260559783329E-2</v>
      </c>
      <c r="Y3686">
        <v>0</v>
      </c>
      <c r="Z3686">
        <v>1.6482944377297832</v>
      </c>
      <c r="AA3686">
        <v>0</v>
      </c>
      <c r="AB3686">
        <v>3.7048934011001333</v>
      </c>
      <c r="AC3686">
        <v>0</v>
      </c>
      <c r="AD3686">
        <v>0</v>
      </c>
      <c r="AE3686">
        <v>5.4437290993896994</v>
      </c>
    </row>
    <row r="3687" spans="1:31" x14ac:dyDescent="0.25">
      <c r="A3687">
        <v>2139711</v>
      </c>
      <c r="B3687">
        <v>1</v>
      </c>
      <c r="C3687" t="s">
        <v>80</v>
      </c>
      <c r="D3687" t="s">
        <v>93</v>
      </c>
      <c r="E3687" t="s">
        <v>174</v>
      </c>
      <c r="F3687" t="s">
        <v>10801</v>
      </c>
      <c r="G3687" t="s">
        <v>176</v>
      </c>
      <c r="H3687" t="s">
        <v>134</v>
      </c>
      <c r="I3687" t="s">
        <v>135</v>
      </c>
      <c r="J3687" t="s">
        <v>136</v>
      </c>
      <c r="K3687" t="s">
        <v>137</v>
      </c>
      <c r="L3687" t="s">
        <v>10802</v>
      </c>
      <c r="M3687" t="s">
        <v>10803</v>
      </c>
      <c r="N3687">
        <v>1.2080555550000001</v>
      </c>
      <c r="O3687">
        <v>0</v>
      </c>
      <c r="P3687">
        <v>1</v>
      </c>
      <c r="Q3687">
        <v>0</v>
      </c>
      <c r="R3687">
        <v>16</v>
      </c>
      <c r="S3687">
        <v>0</v>
      </c>
      <c r="T3687">
        <v>1</v>
      </c>
      <c r="U3687">
        <v>0</v>
      </c>
      <c r="V3687">
        <v>0</v>
      </c>
      <c r="W3687">
        <v>0</v>
      </c>
      <c r="X3687">
        <v>0.31447100540808337</v>
      </c>
      <c r="Y3687">
        <v>0</v>
      </c>
      <c r="Z3687">
        <v>18.337847738458571</v>
      </c>
      <c r="AA3687">
        <v>0</v>
      </c>
      <c r="AB3687">
        <v>1.4129673708694501</v>
      </c>
      <c r="AC3687">
        <v>0</v>
      </c>
      <c r="AD3687">
        <v>0</v>
      </c>
      <c r="AE3687">
        <v>20.065286114736104</v>
      </c>
    </row>
    <row r="3688" spans="1:31" x14ac:dyDescent="0.25">
      <c r="A3688">
        <v>2139734</v>
      </c>
      <c r="B3688">
        <v>1</v>
      </c>
      <c r="C3688" t="s">
        <v>80</v>
      </c>
      <c r="D3688" t="s">
        <v>110</v>
      </c>
      <c r="E3688" t="s">
        <v>161</v>
      </c>
      <c r="F3688" t="s">
        <v>10804</v>
      </c>
      <c r="G3688" t="s">
        <v>300</v>
      </c>
      <c r="H3688" t="s">
        <v>134</v>
      </c>
      <c r="I3688" t="s">
        <v>135</v>
      </c>
      <c r="J3688" t="s">
        <v>136</v>
      </c>
      <c r="K3688" t="s">
        <v>137</v>
      </c>
      <c r="L3688" t="s">
        <v>10805</v>
      </c>
      <c r="M3688" t="s">
        <v>10806</v>
      </c>
      <c r="N3688">
        <v>5.0352777770000001</v>
      </c>
      <c r="O3688">
        <v>0</v>
      </c>
      <c r="P3688">
        <v>303</v>
      </c>
      <c r="Q3688">
        <v>0</v>
      </c>
      <c r="R3688">
        <v>0</v>
      </c>
      <c r="S3688">
        <v>0</v>
      </c>
      <c r="T3688">
        <v>26</v>
      </c>
      <c r="U3688">
        <v>0</v>
      </c>
      <c r="V3688">
        <v>0</v>
      </c>
      <c r="W3688">
        <v>0</v>
      </c>
      <c r="X3688">
        <v>307.63149005979881</v>
      </c>
      <c r="Y3688">
        <v>0</v>
      </c>
      <c r="Z3688">
        <v>0</v>
      </c>
      <c r="AA3688">
        <v>0</v>
      </c>
      <c r="AB3688">
        <v>43.124181548928334</v>
      </c>
      <c r="AC3688">
        <v>0</v>
      </c>
      <c r="AD3688">
        <v>0</v>
      </c>
      <c r="AE3688">
        <v>350.75567160872714</v>
      </c>
    </row>
    <row r="3689" spans="1:31" x14ac:dyDescent="0.25">
      <c r="A3689">
        <v>2139548</v>
      </c>
      <c r="B3689">
        <v>1</v>
      </c>
      <c r="C3689" t="s">
        <v>80</v>
      </c>
      <c r="D3689" t="s">
        <v>104</v>
      </c>
      <c r="E3689" t="s">
        <v>146</v>
      </c>
      <c r="F3689" t="s">
        <v>10807</v>
      </c>
      <c r="G3689" t="s">
        <v>2008</v>
      </c>
      <c r="H3689" t="s">
        <v>143</v>
      </c>
      <c r="I3689" t="s">
        <v>135</v>
      </c>
      <c r="J3689" t="s">
        <v>136</v>
      </c>
      <c r="K3689" t="s">
        <v>137</v>
      </c>
      <c r="L3689" t="s">
        <v>10808</v>
      </c>
      <c r="M3689" t="s">
        <v>10809</v>
      </c>
      <c r="N3689">
        <v>6.6677777770000004</v>
      </c>
      <c r="O3689">
        <v>0</v>
      </c>
      <c r="P3689">
        <v>8</v>
      </c>
      <c r="Q3689">
        <v>0</v>
      </c>
      <c r="R3689">
        <v>4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4.0625531514482009</v>
      </c>
      <c r="Y3689">
        <v>0</v>
      </c>
      <c r="Z3689">
        <v>2.1991060673421332</v>
      </c>
      <c r="AA3689">
        <v>0</v>
      </c>
      <c r="AB3689">
        <v>0</v>
      </c>
      <c r="AC3689">
        <v>0</v>
      </c>
      <c r="AD3689">
        <v>0</v>
      </c>
      <c r="AE3689">
        <v>6.2616592187903342</v>
      </c>
    </row>
    <row r="3690" spans="1:31" x14ac:dyDescent="0.25">
      <c r="A3690">
        <v>2139299</v>
      </c>
      <c r="B3690">
        <v>1</v>
      </c>
      <c r="C3690" t="s">
        <v>80</v>
      </c>
      <c r="D3690" t="s">
        <v>102</v>
      </c>
      <c r="E3690" t="s">
        <v>174</v>
      </c>
      <c r="F3690" t="s">
        <v>10810</v>
      </c>
      <c r="G3690" t="s">
        <v>187</v>
      </c>
      <c r="H3690" t="s">
        <v>134</v>
      </c>
      <c r="I3690" t="s">
        <v>135</v>
      </c>
      <c r="J3690" t="s">
        <v>136</v>
      </c>
      <c r="K3690" t="s">
        <v>137</v>
      </c>
      <c r="L3690" t="s">
        <v>10811</v>
      </c>
      <c r="M3690" t="s">
        <v>10812</v>
      </c>
      <c r="N3690">
        <v>1.3902777770000001</v>
      </c>
      <c r="O3690">
        <v>0</v>
      </c>
      <c r="P3690">
        <v>16</v>
      </c>
      <c r="Q3690">
        <v>0</v>
      </c>
      <c r="R3690">
        <v>0</v>
      </c>
      <c r="S3690">
        <v>0</v>
      </c>
      <c r="T3690">
        <v>4</v>
      </c>
      <c r="U3690">
        <v>0</v>
      </c>
      <c r="V3690">
        <v>0</v>
      </c>
      <c r="W3690">
        <v>0</v>
      </c>
      <c r="X3690">
        <v>4.3680599679063334</v>
      </c>
      <c r="Y3690">
        <v>0</v>
      </c>
      <c r="Z3690">
        <v>0</v>
      </c>
      <c r="AA3690">
        <v>0</v>
      </c>
      <c r="AB3690">
        <v>1.7136321657061251</v>
      </c>
      <c r="AC3690">
        <v>0</v>
      </c>
      <c r="AD3690">
        <v>0</v>
      </c>
      <c r="AE3690">
        <v>6.0816921336124583</v>
      </c>
    </row>
    <row r="3691" spans="1:31" x14ac:dyDescent="0.25">
      <c r="A3691">
        <v>2139940</v>
      </c>
      <c r="B3691">
        <v>1</v>
      </c>
      <c r="C3691" t="s">
        <v>80</v>
      </c>
      <c r="D3691" t="s">
        <v>103</v>
      </c>
      <c r="E3691" t="s">
        <v>174</v>
      </c>
      <c r="F3691" t="s">
        <v>10404</v>
      </c>
      <c r="G3691" t="s">
        <v>187</v>
      </c>
      <c r="H3691" t="s">
        <v>134</v>
      </c>
      <c r="I3691" t="s">
        <v>135</v>
      </c>
      <c r="J3691" t="s">
        <v>136</v>
      </c>
      <c r="K3691" t="s">
        <v>137</v>
      </c>
      <c r="L3691" t="s">
        <v>10813</v>
      </c>
      <c r="M3691" t="s">
        <v>10814</v>
      </c>
      <c r="N3691">
        <v>2.12</v>
      </c>
      <c r="O3691">
        <v>0</v>
      </c>
      <c r="P3691">
        <v>18</v>
      </c>
      <c r="Q3691">
        <v>0</v>
      </c>
      <c r="R3691">
        <v>3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5.0056892566643656</v>
      </c>
      <c r="Y3691">
        <v>0</v>
      </c>
      <c r="Z3691">
        <v>1.4632690793834668</v>
      </c>
      <c r="AA3691">
        <v>0</v>
      </c>
      <c r="AB3691">
        <v>0</v>
      </c>
      <c r="AC3691">
        <v>0</v>
      </c>
      <c r="AD3691">
        <v>0</v>
      </c>
      <c r="AE3691">
        <v>6.468958336047832</v>
      </c>
    </row>
    <row r="3692" spans="1:31" x14ac:dyDescent="0.25">
      <c r="A3692">
        <v>2139405</v>
      </c>
      <c r="B3692">
        <v>1</v>
      </c>
      <c r="C3692" t="s">
        <v>80</v>
      </c>
      <c r="D3692" t="s">
        <v>95</v>
      </c>
      <c r="E3692" t="s">
        <v>196</v>
      </c>
      <c r="F3692" t="s">
        <v>10133</v>
      </c>
      <c r="G3692" t="s">
        <v>235</v>
      </c>
      <c r="H3692" t="s">
        <v>143</v>
      </c>
      <c r="I3692" t="s">
        <v>135</v>
      </c>
      <c r="J3692" t="s">
        <v>136</v>
      </c>
      <c r="K3692" t="s">
        <v>236</v>
      </c>
      <c r="L3692" t="s">
        <v>10815</v>
      </c>
      <c r="M3692" t="s">
        <v>10816</v>
      </c>
      <c r="N3692">
        <v>0.65305555500000001</v>
      </c>
      <c r="O3692">
        <v>0</v>
      </c>
      <c r="P3692">
        <v>227</v>
      </c>
      <c r="Q3692">
        <v>0</v>
      </c>
      <c r="R3692">
        <v>0</v>
      </c>
      <c r="S3692">
        <v>0</v>
      </c>
      <c r="T3692">
        <v>17</v>
      </c>
      <c r="U3692">
        <v>0</v>
      </c>
      <c r="V3692">
        <v>0</v>
      </c>
      <c r="W3692">
        <v>0</v>
      </c>
      <c r="X3692">
        <v>31.609282966832478</v>
      </c>
      <c r="Y3692">
        <v>0</v>
      </c>
      <c r="Z3692">
        <v>0</v>
      </c>
      <c r="AA3692">
        <v>0</v>
      </c>
      <c r="AB3692">
        <v>13.540755470424047</v>
      </c>
      <c r="AC3692">
        <v>0</v>
      </c>
      <c r="AD3692">
        <v>0</v>
      </c>
      <c r="AE3692">
        <v>45.150038437256526</v>
      </c>
    </row>
    <row r="3693" spans="1:31" x14ac:dyDescent="0.25">
      <c r="A3693">
        <v>2139903</v>
      </c>
      <c r="B3693">
        <v>1</v>
      </c>
      <c r="C3693" t="s">
        <v>80</v>
      </c>
      <c r="D3693" t="s">
        <v>108</v>
      </c>
      <c r="E3693" t="s">
        <v>174</v>
      </c>
      <c r="F3693" t="s">
        <v>10817</v>
      </c>
      <c r="G3693" t="s">
        <v>187</v>
      </c>
      <c r="H3693" t="s">
        <v>134</v>
      </c>
      <c r="I3693" t="s">
        <v>135</v>
      </c>
      <c r="J3693" t="s">
        <v>136</v>
      </c>
      <c r="K3693" t="s">
        <v>137</v>
      </c>
      <c r="L3693" t="s">
        <v>10818</v>
      </c>
      <c r="M3693" t="s">
        <v>10819</v>
      </c>
      <c r="N3693">
        <v>0.82499999999999996</v>
      </c>
      <c r="O3693">
        <v>0</v>
      </c>
      <c r="P3693">
        <v>19</v>
      </c>
      <c r="Q3693">
        <v>0</v>
      </c>
      <c r="R3693">
        <v>4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1.9429756638075002</v>
      </c>
      <c r="Y3693">
        <v>0</v>
      </c>
      <c r="Z3693">
        <v>0.11581745527350001</v>
      </c>
      <c r="AA3693">
        <v>0</v>
      </c>
      <c r="AB3693">
        <v>0</v>
      </c>
      <c r="AC3693">
        <v>0</v>
      </c>
      <c r="AD3693">
        <v>0</v>
      </c>
      <c r="AE3693">
        <v>2.0587931190810003</v>
      </c>
    </row>
    <row r="3694" spans="1:31" x14ac:dyDescent="0.25">
      <c r="A3694">
        <v>2139654</v>
      </c>
      <c r="B3694">
        <v>1</v>
      </c>
      <c r="C3694" t="s">
        <v>80</v>
      </c>
      <c r="D3694" t="s">
        <v>108</v>
      </c>
      <c r="E3694" t="s">
        <v>174</v>
      </c>
      <c r="F3694" t="s">
        <v>10820</v>
      </c>
      <c r="G3694" t="s">
        <v>187</v>
      </c>
      <c r="H3694" t="s">
        <v>134</v>
      </c>
      <c r="I3694" t="s">
        <v>135</v>
      </c>
      <c r="J3694" t="s">
        <v>136</v>
      </c>
      <c r="K3694" t="s">
        <v>137</v>
      </c>
      <c r="L3694" t="s">
        <v>10821</v>
      </c>
      <c r="M3694" t="s">
        <v>10822</v>
      </c>
      <c r="N3694">
        <v>4.2666666659999999</v>
      </c>
      <c r="O3694">
        <v>0</v>
      </c>
      <c r="P3694">
        <v>5</v>
      </c>
      <c r="Q3694">
        <v>0</v>
      </c>
      <c r="R3694">
        <v>1</v>
      </c>
      <c r="S3694">
        <v>0</v>
      </c>
      <c r="T3694">
        <v>1</v>
      </c>
      <c r="U3694">
        <v>0</v>
      </c>
      <c r="V3694">
        <v>0</v>
      </c>
      <c r="W3694">
        <v>0</v>
      </c>
      <c r="X3694">
        <v>2.3514279919597669</v>
      </c>
      <c r="Y3694">
        <v>0</v>
      </c>
      <c r="Z3694">
        <v>0.17198909560336667</v>
      </c>
      <c r="AA3694">
        <v>0</v>
      </c>
      <c r="AB3694">
        <v>0.60427451973840007</v>
      </c>
      <c r="AC3694">
        <v>0</v>
      </c>
      <c r="AD3694">
        <v>0</v>
      </c>
      <c r="AE3694">
        <v>3.1276916073015335</v>
      </c>
    </row>
    <row r="3695" spans="1:31" x14ac:dyDescent="0.25">
      <c r="A3695">
        <v>2139989</v>
      </c>
      <c r="B3695">
        <v>1</v>
      </c>
      <c r="C3695" t="s">
        <v>80</v>
      </c>
      <c r="D3695" t="s">
        <v>109</v>
      </c>
      <c r="E3695" t="s">
        <v>140</v>
      </c>
      <c r="F3695" t="s">
        <v>10823</v>
      </c>
      <c r="G3695" t="s">
        <v>142</v>
      </c>
      <c r="H3695" t="s">
        <v>143</v>
      </c>
      <c r="I3695" t="s">
        <v>135</v>
      </c>
      <c r="J3695" t="s">
        <v>136</v>
      </c>
      <c r="K3695" t="s">
        <v>137</v>
      </c>
      <c r="L3695" t="s">
        <v>10824</v>
      </c>
      <c r="M3695" t="s">
        <v>10825</v>
      </c>
      <c r="N3695">
        <v>0.77249999999999996</v>
      </c>
      <c r="O3695">
        <v>0</v>
      </c>
      <c r="P3695">
        <v>71</v>
      </c>
      <c r="Q3695">
        <v>1</v>
      </c>
      <c r="R3695">
        <v>8</v>
      </c>
      <c r="S3695">
        <v>0</v>
      </c>
      <c r="T3695">
        <v>10</v>
      </c>
      <c r="U3695">
        <v>0</v>
      </c>
      <c r="V3695">
        <v>0</v>
      </c>
      <c r="W3695">
        <v>0</v>
      </c>
      <c r="X3695">
        <v>7.1507437463146504</v>
      </c>
      <c r="Y3695">
        <v>0.79802847061363336</v>
      </c>
      <c r="Z3695">
        <v>0.20307543108279999</v>
      </c>
      <c r="AA3695">
        <v>0</v>
      </c>
      <c r="AB3695">
        <v>2.5994811191890674</v>
      </c>
      <c r="AC3695">
        <v>0</v>
      </c>
      <c r="AD3695">
        <v>0</v>
      </c>
      <c r="AE3695">
        <v>10.75132876720015</v>
      </c>
    </row>
    <row r="3696" spans="1:31" x14ac:dyDescent="0.25">
      <c r="A3696">
        <v>2139256</v>
      </c>
      <c r="B3696">
        <v>1</v>
      </c>
      <c r="C3696" t="s">
        <v>80</v>
      </c>
      <c r="D3696" t="s">
        <v>83</v>
      </c>
      <c r="E3696" t="s">
        <v>174</v>
      </c>
      <c r="F3696" t="s">
        <v>5149</v>
      </c>
      <c r="G3696" t="s">
        <v>187</v>
      </c>
      <c r="H3696" t="s">
        <v>134</v>
      </c>
      <c r="I3696" t="s">
        <v>135</v>
      </c>
      <c r="J3696" t="s">
        <v>136</v>
      </c>
      <c r="K3696" t="s">
        <v>137</v>
      </c>
      <c r="L3696" t="s">
        <v>10826</v>
      </c>
      <c r="M3696" t="s">
        <v>10827</v>
      </c>
      <c r="N3696">
        <v>4.8741666659999998</v>
      </c>
      <c r="O3696">
        <v>0</v>
      </c>
      <c r="P3696">
        <v>14</v>
      </c>
      <c r="Q3696">
        <v>0</v>
      </c>
      <c r="R3696">
        <v>3</v>
      </c>
      <c r="S3696">
        <v>0</v>
      </c>
      <c r="T3696">
        <v>3</v>
      </c>
      <c r="U3696">
        <v>0</v>
      </c>
      <c r="V3696">
        <v>0</v>
      </c>
      <c r="W3696">
        <v>0</v>
      </c>
      <c r="X3696">
        <v>17.047924050253201</v>
      </c>
      <c r="Y3696">
        <v>0</v>
      </c>
      <c r="Z3696">
        <v>5.9675380032255001</v>
      </c>
      <c r="AA3696">
        <v>0</v>
      </c>
      <c r="AB3696">
        <v>18.344428248634337</v>
      </c>
      <c r="AC3696">
        <v>0</v>
      </c>
      <c r="AD3696">
        <v>0</v>
      </c>
      <c r="AE3696">
        <v>41.359890302113037</v>
      </c>
    </row>
    <row r="3697" spans="1:31" x14ac:dyDescent="0.25">
      <c r="A3697">
        <v>2139697</v>
      </c>
      <c r="B3697">
        <v>1</v>
      </c>
      <c r="C3697" t="s">
        <v>80</v>
      </c>
      <c r="D3697" t="s">
        <v>94</v>
      </c>
      <c r="E3697" t="s">
        <v>161</v>
      </c>
      <c r="F3697" t="s">
        <v>8645</v>
      </c>
      <c r="G3697" t="s">
        <v>215</v>
      </c>
      <c r="H3697" t="s">
        <v>134</v>
      </c>
      <c r="I3697" t="s">
        <v>135</v>
      </c>
      <c r="J3697" t="s">
        <v>136</v>
      </c>
      <c r="K3697" t="s">
        <v>137</v>
      </c>
      <c r="L3697" t="s">
        <v>10828</v>
      </c>
      <c r="M3697" t="s">
        <v>10829</v>
      </c>
      <c r="N3697">
        <v>1.660555555</v>
      </c>
      <c r="O3697">
        <v>0</v>
      </c>
      <c r="P3697">
        <v>184</v>
      </c>
      <c r="Q3697">
        <v>0</v>
      </c>
      <c r="R3697">
        <v>0</v>
      </c>
      <c r="S3697">
        <v>0</v>
      </c>
      <c r="T3697">
        <v>4</v>
      </c>
      <c r="U3697">
        <v>0</v>
      </c>
      <c r="V3697">
        <v>0</v>
      </c>
      <c r="W3697">
        <v>0</v>
      </c>
      <c r="X3697">
        <v>50.248352875250276</v>
      </c>
      <c r="Y3697">
        <v>0</v>
      </c>
      <c r="Z3697">
        <v>0</v>
      </c>
      <c r="AA3697">
        <v>0</v>
      </c>
      <c r="AB3697">
        <v>0.31225447225305003</v>
      </c>
      <c r="AC3697">
        <v>0</v>
      </c>
      <c r="AD3697">
        <v>0</v>
      </c>
      <c r="AE3697">
        <v>50.560607347503328</v>
      </c>
    </row>
    <row r="3698" spans="1:31" x14ac:dyDescent="0.25">
      <c r="A3698">
        <v>2139508</v>
      </c>
      <c r="B3698">
        <v>1</v>
      </c>
      <c r="C3698" t="s">
        <v>81</v>
      </c>
      <c r="D3698" t="s">
        <v>118</v>
      </c>
      <c r="E3698" t="s">
        <v>146</v>
      </c>
      <c r="F3698" t="s">
        <v>5436</v>
      </c>
      <c r="G3698" t="s">
        <v>142</v>
      </c>
      <c r="H3698" t="s">
        <v>143</v>
      </c>
      <c r="I3698" t="s">
        <v>135</v>
      </c>
      <c r="J3698" t="s">
        <v>136</v>
      </c>
      <c r="K3698" t="s">
        <v>137</v>
      </c>
      <c r="L3698" t="s">
        <v>10830</v>
      </c>
      <c r="M3698" t="s">
        <v>10831</v>
      </c>
      <c r="N3698">
        <v>0.12222222200000001</v>
      </c>
      <c r="O3698">
        <v>0</v>
      </c>
      <c r="P3698">
        <v>735</v>
      </c>
      <c r="Q3698">
        <v>0</v>
      </c>
      <c r="R3698">
        <v>29</v>
      </c>
      <c r="S3698">
        <v>1</v>
      </c>
      <c r="T3698">
        <v>82</v>
      </c>
      <c r="U3698">
        <v>0</v>
      </c>
      <c r="V3698">
        <v>1</v>
      </c>
      <c r="W3698">
        <v>0</v>
      </c>
      <c r="X3698">
        <v>14.778991636610661</v>
      </c>
      <c r="Y3698">
        <v>0</v>
      </c>
      <c r="Z3698">
        <v>3.1100119885303341</v>
      </c>
      <c r="AA3698">
        <v>1.9993955634840004</v>
      </c>
      <c r="AB3698">
        <v>4.2972587736368881</v>
      </c>
      <c r="AC3698">
        <v>0</v>
      </c>
      <c r="AD3698">
        <v>2.3738452582643332</v>
      </c>
      <c r="AE3698">
        <v>26.559503220526214</v>
      </c>
    </row>
    <row r="3699" spans="1:31" x14ac:dyDescent="0.25">
      <c r="A3699">
        <v>2139462</v>
      </c>
      <c r="B3699">
        <v>1</v>
      </c>
      <c r="C3699" t="s">
        <v>81</v>
      </c>
      <c r="D3699" t="s">
        <v>116</v>
      </c>
      <c r="E3699" t="s">
        <v>174</v>
      </c>
      <c r="F3699" t="s">
        <v>10832</v>
      </c>
      <c r="G3699" t="s">
        <v>328</v>
      </c>
      <c r="H3699" t="s">
        <v>134</v>
      </c>
      <c r="I3699" t="s">
        <v>135</v>
      </c>
      <c r="J3699" t="s">
        <v>136</v>
      </c>
      <c r="K3699" t="s">
        <v>137</v>
      </c>
      <c r="L3699" t="s">
        <v>10833</v>
      </c>
      <c r="M3699" t="s">
        <v>10834</v>
      </c>
      <c r="N3699">
        <v>2.3275000000000001</v>
      </c>
      <c r="O3699">
        <v>0</v>
      </c>
      <c r="P3699">
        <v>43</v>
      </c>
      <c r="Q3699">
        <v>0</v>
      </c>
      <c r="R3699">
        <v>0</v>
      </c>
      <c r="S3699">
        <v>0</v>
      </c>
      <c r="T3699">
        <v>1</v>
      </c>
      <c r="U3699">
        <v>0</v>
      </c>
      <c r="V3699">
        <v>0</v>
      </c>
      <c r="W3699">
        <v>0</v>
      </c>
      <c r="X3699">
        <v>10.557881652535002</v>
      </c>
      <c r="Y3699">
        <v>0</v>
      </c>
      <c r="Z3699">
        <v>0</v>
      </c>
      <c r="AA3699">
        <v>0</v>
      </c>
      <c r="AB3699">
        <v>0.75683474312812493</v>
      </c>
      <c r="AC3699">
        <v>0</v>
      </c>
      <c r="AD3699">
        <v>0</v>
      </c>
      <c r="AE3699">
        <v>11.314716395663128</v>
      </c>
    </row>
    <row r="3700" spans="1:31" x14ac:dyDescent="0.25">
      <c r="A3700">
        <v>2139485</v>
      </c>
      <c r="B3700">
        <v>1</v>
      </c>
      <c r="C3700" t="s">
        <v>81</v>
      </c>
      <c r="D3700" t="s">
        <v>113</v>
      </c>
      <c r="E3700" t="s">
        <v>146</v>
      </c>
      <c r="F3700" t="s">
        <v>10835</v>
      </c>
      <c r="G3700" t="s">
        <v>142</v>
      </c>
      <c r="H3700" t="s">
        <v>143</v>
      </c>
      <c r="I3700" t="s">
        <v>135</v>
      </c>
      <c r="J3700" t="s">
        <v>136</v>
      </c>
      <c r="K3700" t="s">
        <v>137</v>
      </c>
      <c r="L3700" t="s">
        <v>10836</v>
      </c>
      <c r="M3700" t="s">
        <v>10837</v>
      </c>
      <c r="N3700">
        <v>0.92333333299999998</v>
      </c>
      <c r="O3700">
        <v>0</v>
      </c>
      <c r="P3700">
        <v>705</v>
      </c>
      <c r="Q3700">
        <v>1</v>
      </c>
      <c r="R3700">
        <v>22</v>
      </c>
      <c r="S3700">
        <v>0</v>
      </c>
      <c r="T3700">
        <v>83</v>
      </c>
      <c r="U3700">
        <v>1</v>
      </c>
      <c r="V3700">
        <v>0</v>
      </c>
      <c r="W3700">
        <v>0</v>
      </c>
      <c r="X3700">
        <v>89.491593512666952</v>
      </c>
      <c r="Y3700">
        <v>0.22459307449005</v>
      </c>
      <c r="Z3700">
        <v>3.8769936662155171</v>
      </c>
      <c r="AA3700">
        <v>0</v>
      </c>
      <c r="AB3700">
        <v>2655.1387544512627</v>
      </c>
      <c r="AC3700">
        <v>145.32263294217603</v>
      </c>
      <c r="AD3700">
        <v>0</v>
      </c>
      <c r="AE3700">
        <v>2894.0545676468109</v>
      </c>
    </row>
    <row r="3701" spans="1:31" x14ac:dyDescent="0.25">
      <c r="A3701">
        <v>2139362</v>
      </c>
      <c r="B3701">
        <v>1</v>
      </c>
      <c r="C3701" t="s">
        <v>81</v>
      </c>
      <c r="D3701" t="s">
        <v>115</v>
      </c>
      <c r="E3701" t="s">
        <v>196</v>
      </c>
      <c r="F3701" t="s">
        <v>1009</v>
      </c>
      <c r="G3701" t="s">
        <v>235</v>
      </c>
      <c r="H3701" t="s">
        <v>143</v>
      </c>
      <c r="I3701" t="s">
        <v>135</v>
      </c>
      <c r="J3701" t="s">
        <v>136</v>
      </c>
      <c r="K3701" t="s">
        <v>236</v>
      </c>
      <c r="L3701" t="s">
        <v>10838</v>
      </c>
      <c r="M3701" t="s">
        <v>10839</v>
      </c>
      <c r="N3701">
        <v>8.1872222220000008</v>
      </c>
      <c r="O3701">
        <v>0</v>
      </c>
      <c r="P3701">
        <v>529</v>
      </c>
      <c r="Q3701">
        <v>2</v>
      </c>
      <c r="R3701">
        <v>20</v>
      </c>
      <c r="S3701">
        <v>4</v>
      </c>
      <c r="T3701">
        <v>28</v>
      </c>
      <c r="U3701">
        <v>0</v>
      </c>
      <c r="V3701">
        <v>0</v>
      </c>
      <c r="W3701">
        <v>0</v>
      </c>
      <c r="X3701">
        <v>427.04375115043405</v>
      </c>
      <c r="Y3701">
        <v>39.518427038936352</v>
      </c>
      <c r="Z3701">
        <v>78.91798475477178</v>
      </c>
      <c r="AA3701">
        <v>218.56915752392203</v>
      </c>
      <c r="AB3701">
        <v>75.872041612786546</v>
      </c>
      <c r="AC3701">
        <v>0</v>
      </c>
      <c r="AD3701">
        <v>0</v>
      </c>
      <c r="AE3701">
        <v>839.92136208085083</v>
      </c>
    </row>
    <row r="3702" spans="1:31" x14ac:dyDescent="0.25">
      <c r="A3702">
        <v>2139339</v>
      </c>
      <c r="B3702">
        <v>1</v>
      </c>
      <c r="C3702" t="s">
        <v>80</v>
      </c>
      <c r="D3702" t="s">
        <v>83</v>
      </c>
      <c r="E3702" t="s">
        <v>131</v>
      </c>
      <c r="F3702" t="s">
        <v>10119</v>
      </c>
      <c r="G3702" t="s">
        <v>133</v>
      </c>
      <c r="H3702" t="s">
        <v>134</v>
      </c>
      <c r="I3702" t="s">
        <v>135</v>
      </c>
      <c r="J3702" t="s">
        <v>136</v>
      </c>
      <c r="K3702" t="s">
        <v>137</v>
      </c>
      <c r="L3702" t="s">
        <v>10840</v>
      </c>
      <c r="M3702" t="s">
        <v>10841</v>
      </c>
      <c r="N3702">
        <v>4.8841666659999996</v>
      </c>
      <c r="O3702">
        <v>0</v>
      </c>
      <c r="P3702">
        <v>10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14.054376259551402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14.054376259551402</v>
      </c>
    </row>
    <row r="3703" spans="1:31" x14ac:dyDescent="0.25">
      <c r="A3703">
        <v>2139857</v>
      </c>
      <c r="B3703">
        <v>1</v>
      </c>
      <c r="C3703" t="s">
        <v>81</v>
      </c>
      <c r="D3703" t="s">
        <v>115</v>
      </c>
      <c r="E3703" t="s">
        <v>196</v>
      </c>
      <c r="F3703" t="s">
        <v>10842</v>
      </c>
      <c r="G3703" t="s">
        <v>142</v>
      </c>
      <c r="H3703" t="s">
        <v>143</v>
      </c>
      <c r="I3703" t="s">
        <v>135</v>
      </c>
      <c r="J3703" t="s">
        <v>136</v>
      </c>
      <c r="K3703" t="s">
        <v>137</v>
      </c>
      <c r="L3703" t="s">
        <v>10843</v>
      </c>
      <c r="M3703" t="s">
        <v>10844</v>
      </c>
      <c r="N3703">
        <v>0.116666666</v>
      </c>
      <c r="O3703">
        <v>0</v>
      </c>
      <c r="P3703">
        <v>1755</v>
      </c>
      <c r="Q3703">
        <v>3</v>
      </c>
      <c r="R3703">
        <v>35</v>
      </c>
      <c r="S3703">
        <v>8</v>
      </c>
      <c r="T3703">
        <v>130</v>
      </c>
      <c r="U3703">
        <v>2</v>
      </c>
      <c r="V3703">
        <v>0</v>
      </c>
      <c r="W3703">
        <v>0</v>
      </c>
      <c r="X3703">
        <v>25.192750860228035</v>
      </c>
      <c r="Y3703">
        <v>0.61030820281199993</v>
      </c>
      <c r="Z3703">
        <v>1.3073159511334995</v>
      </c>
      <c r="AA3703">
        <v>3.2256219530220003</v>
      </c>
      <c r="AB3703">
        <v>3.7753685757643352</v>
      </c>
      <c r="AC3703">
        <v>2.8319623287200004</v>
      </c>
      <c r="AD3703">
        <v>0</v>
      </c>
      <c r="AE3703">
        <v>36.94332787167987</v>
      </c>
    </row>
    <row r="3704" spans="1:31" x14ac:dyDescent="0.25">
      <c r="A3704">
        <v>2139880</v>
      </c>
      <c r="B3704">
        <v>1</v>
      </c>
      <c r="C3704" t="s">
        <v>80</v>
      </c>
      <c r="D3704" t="s">
        <v>95</v>
      </c>
      <c r="E3704" t="s">
        <v>131</v>
      </c>
      <c r="F3704" t="s">
        <v>10845</v>
      </c>
      <c r="G3704" t="s">
        <v>152</v>
      </c>
      <c r="H3704" t="s">
        <v>134</v>
      </c>
      <c r="I3704" t="s">
        <v>135</v>
      </c>
      <c r="J3704" t="s">
        <v>136</v>
      </c>
      <c r="K3704" t="s">
        <v>137</v>
      </c>
      <c r="L3704" t="s">
        <v>10846</v>
      </c>
      <c r="M3704" t="s">
        <v>10847</v>
      </c>
      <c r="N3704">
        <v>0.71611111100000002</v>
      </c>
      <c r="O3704">
        <v>0</v>
      </c>
      <c r="P3704">
        <v>1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4.6618136155500006E-3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4.6618136155500006E-3</v>
      </c>
    </row>
    <row r="3705" spans="1:31" x14ac:dyDescent="0.25">
      <c r="A3705">
        <v>2139276</v>
      </c>
      <c r="B3705">
        <v>1</v>
      </c>
      <c r="C3705" t="s">
        <v>80</v>
      </c>
      <c r="D3705" t="s">
        <v>83</v>
      </c>
      <c r="E3705" t="s">
        <v>174</v>
      </c>
      <c r="F3705" t="s">
        <v>10848</v>
      </c>
      <c r="G3705" t="s">
        <v>163</v>
      </c>
      <c r="H3705" t="s">
        <v>134</v>
      </c>
      <c r="I3705" t="s">
        <v>135</v>
      </c>
      <c r="J3705" t="s">
        <v>136</v>
      </c>
      <c r="K3705" t="s">
        <v>137</v>
      </c>
      <c r="L3705" t="s">
        <v>10849</v>
      </c>
      <c r="M3705" t="s">
        <v>10850</v>
      </c>
      <c r="N3705">
        <v>2.8255555550000002</v>
      </c>
      <c r="O3705">
        <v>0</v>
      </c>
      <c r="P3705">
        <v>186</v>
      </c>
      <c r="Q3705">
        <v>0</v>
      </c>
      <c r="R3705">
        <v>0</v>
      </c>
      <c r="S3705">
        <v>0</v>
      </c>
      <c r="T3705">
        <v>20</v>
      </c>
      <c r="U3705">
        <v>0</v>
      </c>
      <c r="V3705">
        <v>0</v>
      </c>
      <c r="W3705">
        <v>0</v>
      </c>
      <c r="X3705">
        <v>123.05243710951071</v>
      </c>
      <c r="Y3705">
        <v>0</v>
      </c>
      <c r="Z3705">
        <v>0</v>
      </c>
      <c r="AA3705">
        <v>0</v>
      </c>
      <c r="AB3705">
        <v>26.070864220147197</v>
      </c>
      <c r="AC3705">
        <v>0</v>
      </c>
      <c r="AD3705">
        <v>0</v>
      </c>
      <c r="AE3705">
        <v>149.12330132965789</v>
      </c>
    </row>
    <row r="3706" spans="1:31" x14ac:dyDescent="0.25">
      <c r="A3706">
        <v>2139571</v>
      </c>
      <c r="B3706">
        <v>1</v>
      </c>
      <c r="C3706" t="s">
        <v>80</v>
      </c>
      <c r="D3706" t="s">
        <v>84</v>
      </c>
      <c r="E3706" t="s">
        <v>174</v>
      </c>
      <c r="F3706" t="s">
        <v>10851</v>
      </c>
      <c r="G3706" t="s">
        <v>187</v>
      </c>
      <c r="H3706" t="s">
        <v>134</v>
      </c>
      <c r="I3706" t="s">
        <v>135</v>
      </c>
      <c r="J3706" t="s">
        <v>136</v>
      </c>
      <c r="K3706" t="s">
        <v>137</v>
      </c>
      <c r="L3706" t="s">
        <v>10852</v>
      </c>
      <c r="M3706" t="s">
        <v>10853</v>
      </c>
      <c r="N3706">
        <v>0.52416666599999995</v>
      </c>
      <c r="O3706">
        <v>0</v>
      </c>
      <c r="P3706">
        <v>121</v>
      </c>
      <c r="Q3706">
        <v>0</v>
      </c>
      <c r="R3706">
        <v>0</v>
      </c>
      <c r="S3706">
        <v>0</v>
      </c>
      <c r="T3706">
        <v>12</v>
      </c>
      <c r="U3706">
        <v>0</v>
      </c>
      <c r="V3706">
        <v>0</v>
      </c>
      <c r="W3706">
        <v>0</v>
      </c>
      <c r="X3706">
        <v>13.994860471543372</v>
      </c>
      <c r="Y3706">
        <v>0</v>
      </c>
      <c r="Z3706">
        <v>0</v>
      </c>
      <c r="AA3706">
        <v>0</v>
      </c>
      <c r="AB3706">
        <v>15.099013163874886</v>
      </c>
      <c r="AC3706">
        <v>0</v>
      </c>
      <c r="AD3706">
        <v>0</v>
      </c>
      <c r="AE3706">
        <v>29.093873635418259</v>
      </c>
    </row>
    <row r="3707" spans="1:31" x14ac:dyDescent="0.25">
      <c r="A3707">
        <v>2139926</v>
      </c>
      <c r="B3707">
        <v>1</v>
      </c>
      <c r="C3707" t="s">
        <v>80</v>
      </c>
      <c r="D3707" t="s">
        <v>110</v>
      </c>
      <c r="E3707" t="s">
        <v>174</v>
      </c>
      <c r="F3707" t="s">
        <v>8934</v>
      </c>
      <c r="G3707" t="s">
        <v>374</v>
      </c>
      <c r="H3707" t="s">
        <v>134</v>
      </c>
      <c r="I3707" t="s">
        <v>135</v>
      </c>
      <c r="J3707" t="s">
        <v>136</v>
      </c>
      <c r="K3707" t="s">
        <v>137</v>
      </c>
      <c r="L3707" t="s">
        <v>10854</v>
      </c>
      <c r="M3707" t="s">
        <v>10855</v>
      </c>
      <c r="N3707">
        <v>6.057222222</v>
      </c>
      <c r="O3707">
        <v>0</v>
      </c>
      <c r="P3707">
        <v>223</v>
      </c>
      <c r="Q3707">
        <v>0</v>
      </c>
      <c r="R3707">
        <v>0</v>
      </c>
      <c r="S3707">
        <v>0</v>
      </c>
      <c r="T3707">
        <v>22</v>
      </c>
      <c r="U3707">
        <v>0</v>
      </c>
      <c r="V3707">
        <v>0</v>
      </c>
      <c r="W3707">
        <v>0</v>
      </c>
      <c r="X3707">
        <v>381.18427538663201</v>
      </c>
      <c r="Y3707">
        <v>0</v>
      </c>
      <c r="Z3707">
        <v>0</v>
      </c>
      <c r="AA3707">
        <v>0</v>
      </c>
      <c r="AB3707">
        <v>44.093257933252453</v>
      </c>
      <c r="AC3707">
        <v>0</v>
      </c>
      <c r="AD3707">
        <v>0</v>
      </c>
      <c r="AE3707">
        <v>425.27753331988447</v>
      </c>
    </row>
    <row r="3708" spans="1:31" x14ac:dyDescent="0.25">
      <c r="A3708">
        <v>2139233</v>
      </c>
      <c r="B3708">
        <v>1</v>
      </c>
      <c r="C3708" t="s">
        <v>80</v>
      </c>
      <c r="D3708" t="s">
        <v>103</v>
      </c>
      <c r="E3708" t="s">
        <v>161</v>
      </c>
      <c r="F3708" t="s">
        <v>10856</v>
      </c>
      <c r="G3708" t="s">
        <v>215</v>
      </c>
      <c r="H3708" t="s">
        <v>134</v>
      </c>
      <c r="I3708" t="s">
        <v>135</v>
      </c>
      <c r="J3708" t="s">
        <v>136</v>
      </c>
      <c r="K3708" t="s">
        <v>137</v>
      </c>
      <c r="L3708" t="s">
        <v>10857</v>
      </c>
      <c r="M3708" t="s">
        <v>10858</v>
      </c>
      <c r="N3708">
        <v>0.56194444399999999</v>
      </c>
      <c r="O3708">
        <v>0</v>
      </c>
      <c r="P3708">
        <v>179</v>
      </c>
      <c r="Q3708">
        <v>0</v>
      </c>
      <c r="R3708">
        <v>4</v>
      </c>
      <c r="S3708">
        <v>0</v>
      </c>
      <c r="T3708">
        <v>29</v>
      </c>
      <c r="U3708">
        <v>0</v>
      </c>
      <c r="V3708">
        <v>0</v>
      </c>
      <c r="W3708">
        <v>0</v>
      </c>
      <c r="X3708">
        <v>15.569272186739369</v>
      </c>
      <c r="Y3708">
        <v>0</v>
      </c>
      <c r="Z3708">
        <v>9.6164552432374997E-2</v>
      </c>
      <c r="AA3708">
        <v>0</v>
      </c>
      <c r="AB3708">
        <v>4.6152107778650615</v>
      </c>
      <c r="AC3708">
        <v>0</v>
      </c>
      <c r="AD3708">
        <v>0</v>
      </c>
      <c r="AE3708">
        <v>20.280647517036805</v>
      </c>
    </row>
    <row r="3709" spans="1:31" x14ac:dyDescent="0.25">
      <c r="A3709">
        <v>2139780</v>
      </c>
      <c r="B3709">
        <v>1</v>
      </c>
      <c r="C3709" t="s">
        <v>80</v>
      </c>
      <c r="D3709" t="s">
        <v>85</v>
      </c>
      <c r="E3709" t="s">
        <v>131</v>
      </c>
      <c r="F3709" t="s">
        <v>10859</v>
      </c>
      <c r="G3709" t="s">
        <v>152</v>
      </c>
      <c r="H3709" t="s">
        <v>134</v>
      </c>
      <c r="I3709" t="s">
        <v>135</v>
      </c>
      <c r="J3709" t="s">
        <v>136</v>
      </c>
      <c r="K3709" t="s">
        <v>137</v>
      </c>
      <c r="L3709" t="s">
        <v>10860</v>
      </c>
      <c r="M3709" t="s">
        <v>10861</v>
      </c>
      <c r="N3709">
        <v>0.34250000000000003</v>
      </c>
      <c r="O3709">
        <v>0</v>
      </c>
      <c r="P3709">
        <v>2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7.2377027335200017E-2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7.2377027335200017E-2</v>
      </c>
    </row>
    <row r="3710" spans="1:31" x14ac:dyDescent="0.25">
      <c r="A3710">
        <v>2139259</v>
      </c>
      <c r="B3710">
        <v>1</v>
      </c>
      <c r="C3710" t="s">
        <v>80</v>
      </c>
      <c r="D3710" t="s">
        <v>83</v>
      </c>
      <c r="E3710" t="s">
        <v>174</v>
      </c>
      <c r="F3710" t="s">
        <v>10862</v>
      </c>
      <c r="G3710" t="s">
        <v>187</v>
      </c>
      <c r="H3710" t="s">
        <v>134</v>
      </c>
      <c r="I3710" t="s">
        <v>135</v>
      </c>
      <c r="J3710" t="s">
        <v>136</v>
      </c>
      <c r="K3710" t="s">
        <v>137</v>
      </c>
      <c r="L3710" t="s">
        <v>10863</v>
      </c>
      <c r="M3710" t="s">
        <v>10864</v>
      </c>
      <c r="N3710">
        <v>3.1641666659999999</v>
      </c>
      <c r="O3710">
        <v>0</v>
      </c>
      <c r="P3710">
        <v>157</v>
      </c>
      <c r="Q3710">
        <v>0</v>
      </c>
      <c r="R3710">
        <v>0</v>
      </c>
      <c r="S3710">
        <v>0</v>
      </c>
      <c r="T3710">
        <v>6</v>
      </c>
      <c r="U3710">
        <v>0</v>
      </c>
      <c r="V3710">
        <v>0</v>
      </c>
      <c r="W3710">
        <v>0</v>
      </c>
      <c r="X3710">
        <v>104.9372659760753</v>
      </c>
      <c r="Y3710">
        <v>0</v>
      </c>
      <c r="Z3710">
        <v>0</v>
      </c>
      <c r="AA3710">
        <v>0</v>
      </c>
      <c r="AB3710">
        <v>5.730340977857999</v>
      </c>
      <c r="AC3710">
        <v>0</v>
      </c>
      <c r="AD3710">
        <v>0</v>
      </c>
      <c r="AE3710">
        <v>110.6676069539333</v>
      </c>
    </row>
    <row r="3711" spans="1:31" x14ac:dyDescent="0.25">
      <c r="A3711">
        <v>2139923</v>
      </c>
      <c r="B3711">
        <v>1</v>
      </c>
      <c r="C3711" t="s">
        <v>80</v>
      </c>
      <c r="D3711" t="s">
        <v>108</v>
      </c>
      <c r="E3711" t="s">
        <v>174</v>
      </c>
      <c r="F3711" t="s">
        <v>7410</v>
      </c>
      <c r="G3711" t="s">
        <v>187</v>
      </c>
      <c r="H3711" t="s">
        <v>134</v>
      </c>
      <c r="I3711" t="s">
        <v>135</v>
      </c>
      <c r="J3711" t="s">
        <v>136</v>
      </c>
      <c r="K3711" t="s">
        <v>137</v>
      </c>
      <c r="L3711" t="s">
        <v>10865</v>
      </c>
      <c r="M3711" t="s">
        <v>10866</v>
      </c>
      <c r="N3711">
        <v>1.051111111</v>
      </c>
      <c r="O3711">
        <v>0</v>
      </c>
      <c r="P3711">
        <v>2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0.50594885157226666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0.50594885157226666</v>
      </c>
    </row>
    <row r="3712" spans="1:31" x14ac:dyDescent="0.25">
      <c r="A3712">
        <v>2139422</v>
      </c>
      <c r="B3712">
        <v>1</v>
      </c>
      <c r="C3712" t="s">
        <v>80</v>
      </c>
      <c r="D3712" t="s">
        <v>97</v>
      </c>
      <c r="E3712" t="s">
        <v>131</v>
      </c>
      <c r="F3712" t="s">
        <v>10867</v>
      </c>
      <c r="G3712" t="s">
        <v>152</v>
      </c>
      <c r="H3712" t="s">
        <v>134</v>
      </c>
      <c r="I3712" t="s">
        <v>135</v>
      </c>
      <c r="J3712" t="s">
        <v>136</v>
      </c>
      <c r="K3712" t="s">
        <v>137</v>
      </c>
      <c r="L3712" t="s">
        <v>10868</v>
      </c>
      <c r="M3712" t="s">
        <v>9831</v>
      </c>
      <c r="N3712">
        <v>2.4950000000000001</v>
      </c>
      <c r="O3712">
        <v>0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3.7647829348301665</v>
      </c>
      <c r="AA3712">
        <v>0</v>
      </c>
      <c r="AB3712">
        <v>0</v>
      </c>
      <c r="AC3712">
        <v>0</v>
      </c>
      <c r="AD3712">
        <v>0</v>
      </c>
      <c r="AE3712">
        <v>3.7647829348301665</v>
      </c>
    </row>
    <row r="3713" spans="1:31" x14ac:dyDescent="0.25">
      <c r="A3713">
        <v>2139445</v>
      </c>
      <c r="B3713">
        <v>1</v>
      </c>
      <c r="C3713" t="s">
        <v>81</v>
      </c>
      <c r="D3713" t="s">
        <v>122</v>
      </c>
      <c r="E3713" t="s">
        <v>146</v>
      </c>
      <c r="F3713" t="s">
        <v>10869</v>
      </c>
      <c r="G3713" t="s">
        <v>167</v>
      </c>
      <c r="H3713" t="s">
        <v>143</v>
      </c>
      <c r="I3713" t="s">
        <v>135</v>
      </c>
      <c r="J3713" t="s">
        <v>136</v>
      </c>
      <c r="K3713" t="s">
        <v>137</v>
      </c>
      <c r="L3713" t="s">
        <v>10870</v>
      </c>
      <c r="M3713" t="s">
        <v>10871</v>
      </c>
      <c r="N3713">
        <v>2.0961111109999999</v>
      </c>
      <c r="O3713">
        <v>0</v>
      </c>
      <c r="P3713">
        <v>213</v>
      </c>
      <c r="Q3713">
        <v>0</v>
      </c>
      <c r="R3713">
        <v>11</v>
      </c>
      <c r="S3713">
        <v>0</v>
      </c>
      <c r="T3713">
        <v>13</v>
      </c>
      <c r="U3713">
        <v>1</v>
      </c>
      <c r="V3713">
        <v>0</v>
      </c>
      <c r="W3713">
        <v>0</v>
      </c>
      <c r="X3713">
        <v>54.13428996294536</v>
      </c>
      <c r="Y3713">
        <v>0</v>
      </c>
      <c r="Z3713">
        <v>1.4288285878201334</v>
      </c>
      <c r="AA3713">
        <v>0</v>
      </c>
      <c r="AB3713">
        <v>6.0477583352031177</v>
      </c>
      <c r="AC3713">
        <v>110.34836773989024</v>
      </c>
      <c r="AD3713">
        <v>0</v>
      </c>
      <c r="AE3713">
        <v>171.95924462585884</v>
      </c>
    </row>
    <row r="3714" spans="1:31" x14ac:dyDescent="0.25">
      <c r="A3714">
        <v>2139757</v>
      </c>
      <c r="B3714">
        <v>1</v>
      </c>
      <c r="C3714" t="s">
        <v>80</v>
      </c>
      <c r="D3714" t="s">
        <v>83</v>
      </c>
      <c r="E3714" t="s">
        <v>174</v>
      </c>
      <c r="F3714" t="s">
        <v>10872</v>
      </c>
      <c r="G3714" t="s">
        <v>384</v>
      </c>
      <c r="H3714" t="s">
        <v>134</v>
      </c>
      <c r="I3714" t="s">
        <v>135</v>
      </c>
      <c r="J3714" t="s">
        <v>136</v>
      </c>
      <c r="K3714" t="s">
        <v>137</v>
      </c>
      <c r="L3714" t="s">
        <v>10873</v>
      </c>
      <c r="M3714" t="s">
        <v>10874</v>
      </c>
      <c r="N3714">
        <v>4.1119444439999997</v>
      </c>
      <c r="O3714">
        <v>0</v>
      </c>
      <c r="P3714">
        <v>55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50.384048557427981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50.384048557427981</v>
      </c>
    </row>
    <row r="3715" spans="1:31" x14ac:dyDescent="0.25">
      <c r="A3715">
        <v>2139588</v>
      </c>
      <c r="B3715">
        <v>1</v>
      </c>
      <c r="C3715" t="s">
        <v>80</v>
      </c>
      <c r="D3715" t="s">
        <v>93</v>
      </c>
      <c r="E3715" t="s">
        <v>131</v>
      </c>
      <c r="F3715" t="s">
        <v>10875</v>
      </c>
      <c r="G3715" t="s">
        <v>133</v>
      </c>
      <c r="H3715" t="s">
        <v>134</v>
      </c>
      <c r="I3715" t="s">
        <v>135</v>
      </c>
      <c r="J3715" t="s">
        <v>136</v>
      </c>
      <c r="K3715" t="s">
        <v>137</v>
      </c>
      <c r="L3715" t="s">
        <v>10876</v>
      </c>
      <c r="M3715" t="s">
        <v>10877</v>
      </c>
      <c r="N3715">
        <v>7.4755555549999997</v>
      </c>
      <c r="O3715">
        <v>0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7.19386073625E-3</v>
      </c>
      <c r="AA3715">
        <v>0</v>
      </c>
      <c r="AB3715">
        <v>0</v>
      </c>
      <c r="AC3715">
        <v>0</v>
      </c>
      <c r="AD3715">
        <v>0</v>
      </c>
      <c r="AE3715">
        <v>7.19386073625E-3</v>
      </c>
    </row>
    <row r="3716" spans="1:31" x14ac:dyDescent="0.25">
      <c r="A3716">
        <v>2139608</v>
      </c>
      <c r="B3716">
        <v>1</v>
      </c>
      <c r="C3716" t="s">
        <v>80</v>
      </c>
      <c r="D3716" t="s">
        <v>96</v>
      </c>
      <c r="E3716" t="s">
        <v>131</v>
      </c>
      <c r="F3716" t="s">
        <v>10878</v>
      </c>
      <c r="G3716" t="s">
        <v>133</v>
      </c>
      <c r="H3716" t="s">
        <v>134</v>
      </c>
      <c r="I3716" t="s">
        <v>135</v>
      </c>
      <c r="J3716" t="s">
        <v>136</v>
      </c>
      <c r="K3716" t="s">
        <v>137</v>
      </c>
      <c r="L3716" t="s">
        <v>10879</v>
      </c>
      <c r="M3716" t="s">
        <v>10880</v>
      </c>
      <c r="N3716">
        <v>3.275833333</v>
      </c>
      <c r="O3716">
        <v>0</v>
      </c>
      <c r="P3716">
        <v>1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2.0903245395666667E-3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2.0903245395666667E-3</v>
      </c>
    </row>
    <row r="3717" spans="1:31" x14ac:dyDescent="0.25">
      <c r="A3717">
        <v>2139737</v>
      </c>
      <c r="B3717">
        <v>1</v>
      </c>
      <c r="C3717" t="s">
        <v>80</v>
      </c>
      <c r="D3717" t="s">
        <v>93</v>
      </c>
      <c r="E3717" t="s">
        <v>174</v>
      </c>
      <c r="F3717" t="s">
        <v>10881</v>
      </c>
      <c r="G3717" t="s">
        <v>384</v>
      </c>
      <c r="H3717" t="s">
        <v>134</v>
      </c>
      <c r="I3717" t="s">
        <v>135</v>
      </c>
      <c r="J3717" t="s">
        <v>136</v>
      </c>
      <c r="K3717" t="s">
        <v>137</v>
      </c>
      <c r="L3717" t="s">
        <v>10882</v>
      </c>
      <c r="M3717" t="s">
        <v>10364</v>
      </c>
      <c r="N3717">
        <v>3.429166666</v>
      </c>
      <c r="O3717">
        <v>0</v>
      </c>
      <c r="P3717">
        <v>5</v>
      </c>
      <c r="Q3717">
        <v>0</v>
      </c>
      <c r="R3717">
        <v>20</v>
      </c>
      <c r="S3717">
        <v>0</v>
      </c>
      <c r="T3717">
        <v>3</v>
      </c>
      <c r="U3717">
        <v>0</v>
      </c>
      <c r="V3717">
        <v>0</v>
      </c>
      <c r="W3717">
        <v>0</v>
      </c>
      <c r="X3717">
        <v>1.6622573465924251</v>
      </c>
      <c r="Y3717">
        <v>0</v>
      </c>
      <c r="Z3717">
        <v>5.7756710111961658</v>
      </c>
      <c r="AA3717">
        <v>0</v>
      </c>
      <c r="AB3717">
        <v>9.1996682345083361E-2</v>
      </c>
      <c r="AC3717">
        <v>0</v>
      </c>
      <c r="AD3717">
        <v>0</v>
      </c>
      <c r="AE3717">
        <v>7.5299250401336746</v>
      </c>
    </row>
    <row r="3718" spans="1:31" x14ac:dyDescent="0.25">
      <c r="A3718">
        <v>2139302</v>
      </c>
      <c r="B3718">
        <v>1</v>
      </c>
      <c r="C3718" t="s">
        <v>80</v>
      </c>
      <c r="D3718" t="s">
        <v>83</v>
      </c>
      <c r="E3718" t="s">
        <v>174</v>
      </c>
      <c r="F3718" t="s">
        <v>10883</v>
      </c>
      <c r="G3718" t="s">
        <v>187</v>
      </c>
      <c r="H3718" t="s">
        <v>134</v>
      </c>
      <c r="I3718" t="s">
        <v>135</v>
      </c>
      <c r="J3718" t="s">
        <v>136</v>
      </c>
      <c r="K3718" t="s">
        <v>137</v>
      </c>
      <c r="L3718" t="s">
        <v>10884</v>
      </c>
      <c r="M3718" t="s">
        <v>10885</v>
      </c>
      <c r="N3718">
        <v>4.8499999999999996</v>
      </c>
      <c r="O3718">
        <v>0</v>
      </c>
      <c r="P3718">
        <v>62</v>
      </c>
      <c r="Q3718">
        <v>0</v>
      </c>
      <c r="R3718">
        <v>0</v>
      </c>
      <c r="S3718">
        <v>0</v>
      </c>
      <c r="T3718">
        <v>5</v>
      </c>
      <c r="U3718">
        <v>0</v>
      </c>
      <c r="V3718">
        <v>0</v>
      </c>
      <c r="W3718">
        <v>0</v>
      </c>
      <c r="X3718">
        <v>71.305238996259234</v>
      </c>
      <c r="Y3718">
        <v>0</v>
      </c>
      <c r="Z3718">
        <v>0</v>
      </c>
      <c r="AA3718">
        <v>0</v>
      </c>
      <c r="AB3718">
        <v>32.818832702741226</v>
      </c>
      <c r="AC3718">
        <v>0</v>
      </c>
      <c r="AD3718">
        <v>0</v>
      </c>
      <c r="AE3718">
        <v>104.12407169900047</v>
      </c>
    </row>
    <row r="3719" spans="1:31" x14ac:dyDescent="0.25">
      <c r="A3719">
        <v>2139551</v>
      </c>
      <c r="B3719">
        <v>1</v>
      </c>
      <c r="C3719" t="s">
        <v>80</v>
      </c>
      <c r="D3719" t="s">
        <v>108</v>
      </c>
      <c r="E3719" t="s">
        <v>161</v>
      </c>
      <c r="F3719" t="s">
        <v>10886</v>
      </c>
      <c r="G3719" t="s">
        <v>215</v>
      </c>
      <c r="H3719" t="s">
        <v>134</v>
      </c>
      <c r="I3719" t="s">
        <v>135</v>
      </c>
      <c r="J3719" t="s">
        <v>136</v>
      </c>
      <c r="K3719" t="s">
        <v>137</v>
      </c>
      <c r="L3719" t="s">
        <v>10887</v>
      </c>
      <c r="M3719" t="s">
        <v>10888</v>
      </c>
      <c r="N3719">
        <v>5.15</v>
      </c>
      <c r="O3719">
        <v>0</v>
      </c>
      <c r="P3719">
        <v>32</v>
      </c>
      <c r="Q3719">
        <v>0</v>
      </c>
      <c r="R3719">
        <v>7</v>
      </c>
      <c r="S3719">
        <v>0</v>
      </c>
      <c r="T3719">
        <v>2</v>
      </c>
      <c r="U3719">
        <v>0</v>
      </c>
      <c r="V3719">
        <v>0</v>
      </c>
      <c r="W3719">
        <v>0</v>
      </c>
      <c r="X3719">
        <v>16.532032810485994</v>
      </c>
      <c r="Y3719">
        <v>0</v>
      </c>
      <c r="Z3719">
        <v>3.6000574375667664</v>
      </c>
      <c r="AA3719">
        <v>0</v>
      </c>
      <c r="AB3719">
        <v>0.68370747634933327</v>
      </c>
      <c r="AC3719">
        <v>0</v>
      </c>
      <c r="AD3719">
        <v>0</v>
      </c>
      <c r="AE3719">
        <v>20.815797724402096</v>
      </c>
    </row>
    <row r="3720" spans="1:31" x14ac:dyDescent="0.25">
      <c r="A3720">
        <v>2139794</v>
      </c>
      <c r="B3720">
        <v>1</v>
      </c>
      <c r="C3720" t="s">
        <v>80</v>
      </c>
      <c r="D3720" t="s">
        <v>98</v>
      </c>
      <c r="E3720" t="s">
        <v>174</v>
      </c>
      <c r="F3720" t="s">
        <v>10889</v>
      </c>
      <c r="G3720" t="s">
        <v>3037</v>
      </c>
      <c r="H3720" t="s">
        <v>134</v>
      </c>
      <c r="I3720" t="s">
        <v>135</v>
      </c>
      <c r="J3720" t="s">
        <v>136</v>
      </c>
      <c r="K3720" t="s">
        <v>137</v>
      </c>
      <c r="L3720" t="s">
        <v>10890</v>
      </c>
      <c r="M3720" t="s">
        <v>10891</v>
      </c>
      <c r="N3720">
        <v>1.1930555549999999</v>
      </c>
      <c r="O3720">
        <v>0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</row>
    <row r="3721" spans="1:31" x14ac:dyDescent="0.25">
      <c r="A3721">
        <v>2139843</v>
      </c>
      <c r="B3721">
        <v>1</v>
      </c>
      <c r="C3721" t="s">
        <v>80</v>
      </c>
      <c r="D3721" t="s">
        <v>98</v>
      </c>
      <c r="E3721" t="s">
        <v>131</v>
      </c>
      <c r="F3721" t="s">
        <v>10892</v>
      </c>
      <c r="G3721" t="s">
        <v>152</v>
      </c>
      <c r="H3721" t="s">
        <v>134</v>
      </c>
      <c r="I3721" t="s">
        <v>135</v>
      </c>
      <c r="J3721" t="s">
        <v>136</v>
      </c>
      <c r="K3721" t="s">
        <v>137</v>
      </c>
      <c r="L3721" t="s">
        <v>10893</v>
      </c>
      <c r="M3721" t="s">
        <v>10894</v>
      </c>
      <c r="N3721">
        <v>3.0563888879999999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1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1.1789445847813336</v>
      </c>
      <c r="AC3721">
        <v>0</v>
      </c>
      <c r="AD3721">
        <v>0</v>
      </c>
      <c r="AE3721">
        <v>1.1789445847813336</v>
      </c>
    </row>
    <row r="3722" spans="1:31" x14ac:dyDescent="0.25">
      <c r="A3722">
        <v>2139743</v>
      </c>
      <c r="B3722">
        <v>1</v>
      </c>
      <c r="C3722" t="s">
        <v>80</v>
      </c>
      <c r="D3722" t="s">
        <v>108</v>
      </c>
      <c r="E3722" t="s">
        <v>196</v>
      </c>
      <c r="F3722" t="s">
        <v>10895</v>
      </c>
      <c r="G3722" t="s">
        <v>226</v>
      </c>
      <c r="H3722" t="s">
        <v>143</v>
      </c>
      <c r="I3722" t="s">
        <v>135</v>
      </c>
      <c r="J3722" t="s">
        <v>136</v>
      </c>
      <c r="K3722" t="s">
        <v>137</v>
      </c>
      <c r="L3722" t="s">
        <v>10896</v>
      </c>
      <c r="M3722" t="s">
        <v>10897</v>
      </c>
      <c r="N3722">
        <v>0.12694444399999999</v>
      </c>
      <c r="O3722">
        <v>0</v>
      </c>
      <c r="P3722">
        <v>244</v>
      </c>
      <c r="Q3722">
        <v>0</v>
      </c>
      <c r="R3722">
        <v>69</v>
      </c>
      <c r="S3722">
        <v>2</v>
      </c>
      <c r="T3722">
        <v>33</v>
      </c>
      <c r="U3722">
        <v>0</v>
      </c>
      <c r="V3722">
        <v>0</v>
      </c>
      <c r="W3722">
        <v>0</v>
      </c>
      <c r="X3722">
        <v>4.4435802479277742</v>
      </c>
      <c r="Y3722">
        <v>0</v>
      </c>
      <c r="Z3722">
        <v>1.3355636276099419</v>
      </c>
      <c r="AA3722">
        <v>1.5545785808421919</v>
      </c>
      <c r="AB3722">
        <v>3.1005063744503034</v>
      </c>
      <c r="AC3722">
        <v>0</v>
      </c>
      <c r="AD3722">
        <v>0</v>
      </c>
      <c r="AE3722">
        <v>10.434228830830211</v>
      </c>
    </row>
    <row r="3723" spans="1:31" x14ac:dyDescent="0.25">
      <c r="A3723">
        <v>2139411</v>
      </c>
      <c r="B3723">
        <v>1</v>
      </c>
      <c r="C3723" t="s">
        <v>81</v>
      </c>
      <c r="D3723" t="s">
        <v>114</v>
      </c>
      <c r="E3723" t="s">
        <v>161</v>
      </c>
      <c r="F3723" t="s">
        <v>1577</v>
      </c>
      <c r="G3723" t="s">
        <v>538</v>
      </c>
      <c r="H3723" t="s">
        <v>134</v>
      </c>
      <c r="I3723" t="s">
        <v>135</v>
      </c>
      <c r="J3723" t="s">
        <v>136</v>
      </c>
      <c r="K3723" t="s">
        <v>236</v>
      </c>
      <c r="L3723" t="s">
        <v>10898</v>
      </c>
      <c r="M3723" t="s">
        <v>10899</v>
      </c>
      <c r="N3723">
        <v>7.8142647219999999</v>
      </c>
      <c r="O3723">
        <v>0</v>
      </c>
      <c r="P3723">
        <v>137</v>
      </c>
      <c r="Q3723">
        <v>0</v>
      </c>
      <c r="R3723">
        <v>0</v>
      </c>
      <c r="S3723">
        <v>0</v>
      </c>
      <c r="T3723">
        <v>5</v>
      </c>
      <c r="U3723">
        <v>0</v>
      </c>
      <c r="V3723">
        <v>0</v>
      </c>
      <c r="W3723">
        <v>0</v>
      </c>
      <c r="X3723">
        <v>76.603999838705604</v>
      </c>
      <c r="Y3723">
        <v>0</v>
      </c>
      <c r="Z3723">
        <v>0</v>
      </c>
      <c r="AA3723">
        <v>0</v>
      </c>
      <c r="AB3723">
        <v>2.1865383004787673</v>
      </c>
      <c r="AC3723">
        <v>0</v>
      </c>
      <c r="AD3723">
        <v>0</v>
      </c>
      <c r="AE3723">
        <v>78.790538139184378</v>
      </c>
    </row>
    <row r="3724" spans="1:31" x14ac:dyDescent="0.25">
      <c r="A3724">
        <v>2139766</v>
      </c>
      <c r="B3724">
        <v>1</v>
      </c>
      <c r="C3724" t="s">
        <v>81</v>
      </c>
      <c r="D3724" t="s">
        <v>113</v>
      </c>
      <c r="E3724" t="s">
        <v>131</v>
      </c>
      <c r="F3724" t="s">
        <v>10900</v>
      </c>
      <c r="G3724" t="s">
        <v>152</v>
      </c>
      <c r="H3724" t="s">
        <v>134</v>
      </c>
      <c r="I3724" t="s">
        <v>135</v>
      </c>
      <c r="J3724" t="s">
        <v>136</v>
      </c>
      <c r="K3724" t="s">
        <v>137</v>
      </c>
      <c r="L3724" t="s">
        <v>10901</v>
      </c>
      <c r="M3724" t="s">
        <v>10902</v>
      </c>
      <c r="N3724">
        <v>1.323055555</v>
      </c>
      <c r="O3724">
        <v>0</v>
      </c>
      <c r="P3724">
        <v>19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4.3257273864937815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4.3257273864937815</v>
      </c>
    </row>
    <row r="3725" spans="1:31" x14ac:dyDescent="0.25">
      <c r="A3725">
        <v>2139580</v>
      </c>
      <c r="B3725">
        <v>1</v>
      </c>
      <c r="C3725" t="s">
        <v>81</v>
      </c>
      <c r="D3725" t="s">
        <v>127</v>
      </c>
      <c r="E3725" t="s">
        <v>131</v>
      </c>
      <c r="F3725" t="s">
        <v>10903</v>
      </c>
      <c r="G3725" t="s">
        <v>152</v>
      </c>
      <c r="H3725" t="s">
        <v>134</v>
      </c>
      <c r="I3725" t="s">
        <v>135</v>
      </c>
      <c r="J3725" t="s">
        <v>136</v>
      </c>
      <c r="K3725" t="s">
        <v>137</v>
      </c>
      <c r="L3725" t="s">
        <v>10904</v>
      </c>
      <c r="M3725" t="s">
        <v>10905</v>
      </c>
      <c r="N3725">
        <v>8.68</v>
      </c>
      <c r="O3725">
        <v>0</v>
      </c>
      <c r="P3725">
        <v>1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1.7243677470000004E-3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1.7243677470000004E-3</v>
      </c>
    </row>
    <row r="3726" spans="1:31" x14ac:dyDescent="0.25">
      <c r="A3726">
        <v>2139557</v>
      </c>
      <c r="B3726">
        <v>1</v>
      </c>
      <c r="C3726" t="s">
        <v>80</v>
      </c>
      <c r="D3726" t="s">
        <v>85</v>
      </c>
      <c r="E3726" t="s">
        <v>174</v>
      </c>
      <c r="F3726" t="s">
        <v>10906</v>
      </c>
      <c r="G3726" t="s">
        <v>187</v>
      </c>
      <c r="H3726" t="s">
        <v>134</v>
      </c>
      <c r="I3726" t="s">
        <v>135</v>
      </c>
      <c r="J3726" t="s">
        <v>136</v>
      </c>
      <c r="K3726" t="s">
        <v>137</v>
      </c>
      <c r="L3726" t="s">
        <v>10539</v>
      </c>
      <c r="M3726" t="s">
        <v>10907</v>
      </c>
      <c r="N3726">
        <v>0.748611111</v>
      </c>
      <c r="O3726">
        <v>0</v>
      </c>
      <c r="P3726">
        <v>241</v>
      </c>
      <c r="Q3726">
        <v>0</v>
      </c>
      <c r="R3726">
        <v>0</v>
      </c>
      <c r="S3726">
        <v>0</v>
      </c>
      <c r="T3726">
        <v>6</v>
      </c>
      <c r="U3726">
        <v>0</v>
      </c>
      <c r="V3726">
        <v>0</v>
      </c>
      <c r="W3726">
        <v>0</v>
      </c>
      <c r="X3726">
        <v>38.551729864908594</v>
      </c>
      <c r="Y3726">
        <v>0</v>
      </c>
      <c r="Z3726">
        <v>0</v>
      </c>
      <c r="AA3726">
        <v>0</v>
      </c>
      <c r="AB3726">
        <v>0.43521240345770834</v>
      </c>
      <c r="AC3726">
        <v>0</v>
      </c>
      <c r="AD3726">
        <v>0</v>
      </c>
      <c r="AE3726">
        <v>38.986942268366306</v>
      </c>
    </row>
    <row r="3727" spans="1:31" x14ac:dyDescent="0.25">
      <c r="A3727">
        <v>2139511</v>
      </c>
      <c r="B3727">
        <v>1</v>
      </c>
      <c r="C3727" t="s">
        <v>80</v>
      </c>
      <c r="D3727" t="s">
        <v>99</v>
      </c>
      <c r="E3727" t="s">
        <v>174</v>
      </c>
      <c r="F3727" t="s">
        <v>10908</v>
      </c>
      <c r="G3727" t="s">
        <v>187</v>
      </c>
      <c r="H3727" t="s">
        <v>134</v>
      </c>
      <c r="I3727" t="s">
        <v>135</v>
      </c>
      <c r="J3727" t="s">
        <v>136</v>
      </c>
      <c r="K3727" t="s">
        <v>137</v>
      </c>
      <c r="L3727" t="s">
        <v>10909</v>
      </c>
      <c r="M3727" t="s">
        <v>9992</v>
      </c>
      <c r="N3727">
        <v>1.5761111109999999</v>
      </c>
      <c r="O3727">
        <v>0</v>
      </c>
      <c r="P3727">
        <v>34</v>
      </c>
      <c r="Q3727">
        <v>0</v>
      </c>
      <c r="R3727">
        <v>1</v>
      </c>
      <c r="S3727">
        <v>0</v>
      </c>
      <c r="T3727">
        <v>3</v>
      </c>
      <c r="U3727">
        <v>0</v>
      </c>
      <c r="V3727">
        <v>0</v>
      </c>
      <c r="W3727">
        <v>0</v>
      </c>
      <c r="X3727">
        <v>6.0006685362528502</v>
      </c>
      <c r="Y3727">
        <v>0</v>
      </c>
      <c r="Z3727">
        <v>0</v>
      </c>
      <c r="AA3727">
        <v>0</v>
      </c>
      <c r="AB3727">
        <v>0.83636063517893344</v>
      </c>
      <c r="AC3727">
        <v>0</v>
      </c>
      <c r="AD3727">
        <v>0</v>
      </c>
      <c r="AE3727">
        <v>6.8370291714317837</v>
      </c>
    </row>
    <row r="3728" spans="1:31" x14ac:dyDescent="0.25">
      <c r="A3728">
        <v>2139265</v>
      </c>
      <c r="B3728">
        <v>1</v>
      </c>
      <c r="C3728" t="s">
        <v>81</v>
      </c>
      <c r="D3728" t="s">
        <v>122</v>
      </c>
      <c r="E3728" t="s">
        <v>174</v>
      </c>
      <c r="F3728" t="s">
        <v>10910</v>
      </c>
      <c r="G3728" t="s">
        <v>187</v>
      </c>
      <c r="H3728" t="s">
        <v>134</v>
      </c>
      <c r="I3728" t="s">
        <v>135</v>
      </c>
      <c r="J3728" t="s">
        <v>136</v>
      </c>
      <c r="K3728" t="s">
        <v>137</v>
      </c>
      <c r="L3728" t="s">
        <v>10911</v>
      </c>
      <c r="M3728" t="s">
        <v>10912</v>
      </c>
      <c r="N3728">
        <v>6.4061111110000004</v>
      </c>
      <c r="O3728">
        <v>0</v>
      </c>
      <c r="P3728">
        <v>21</v>
      </c>
      <c r="Q3728">
        <v>0</v>
      </c>
      <c r="R3728">
        <v>0</v>
      </c>
      <c r="S3728">
        <v>0</v>
      </c>
      <c r="T3728">
        <v>4</v>
      </c>
      <c r="U3728">
        <v>0</v>
      </c>
      <c r="V3728">
        <v>0</v>
      </c>
      <c r="W3728">
        <v>0</v>
      </c>
      <c r="X3728">
        <v>15.434877827078399</v>
      </c>
      <c r="Y3728">
        <v>0</v>
      </c>
      <c r="Z3728">
        <v>0</v>
      </c>
      <c r="AA3728">
        <v>0</v>
      </c>
      <c r="AB3728">
        <v>6.72650775524375</v>
      </c>
      <c r="AC3728">
        <v>0</v>
      </c>
      <c r="AD3728">
        <v>0</v>
      </c>
      <c r="AE3728">
        <v>22.161385582322147</v>
      </c>
    </row>
    <row r="3729" spans="1:31" x14ac:dyDescent="0.25">
      <c r="A3729">
        <v>2139365</v>
      </c>
      <c r="B3729">
        <v>1</v>
      </c>
      <c r="C3729" t="s">
        <v>80</v>
      </c>
      <c r="D3729" t="s">
        <v>104</v>
      </c>
      <c r="E3729" t="s">
        <v>196</v>
      </c>
      <c r="F3729" t="s">
        <v>10913</v>
      </c>
      <c r="G3729" t="s">
        <v>10914</v>
      </c>
      <c r="H3729" t="s">
        <v>143</v>
      </c>
      <c r="I3729" t="s">
        <v>135</v>
      </c>
      <c r="J3729" t="s">
        <v>136</v>
      </c>
      <c r="K3729" t="s">
        <v>137</v>
      </c>
      <c r="L3729" t="s">
        <v>10915</v>
      </c>
      <c r="M3729" t="s">
        <v>10916</v>
      </c>
      <c r="N3729">
        <v>1.6569444440000001</v>
      </c>
      <c r="O3729">
        <v>0</v>
      </c>
      <c r="P3729">
        <v>336</v>
      </c>
      <c r="Q3729">
        <v>7</v>
      </c>
      <c r="R3729">
        <v>1</v>
      </c>
      <c r="S3729">
        <v>14</v>
      </c>
      <c r="T3729">
        <v>30</v>
      </c>
      <c r="U3729">
        <v>4</v>
      </c>
      <c r="V3729">
        <v>0</v>
      </c>
      <c r="W3729">
        <v>0</v>
      </c>
      <c r="X3729">
        <v>135.60318225491579</v>
      </c>
      <c r="Y3729">
        <v>166.66277095853766</v>
      </c>
      <c r="Z3729">
        <v>9.5847283000000012E-3</v>
      </c>
      <c r="AA3729">
        <v>649.82468073495636</v>
      </c>
      <c r="AB3729">
        <v>19.1391370849231</v>
      </c>
      <c r="AC3729">
        <v>737.43553618276997</v>
      </c>
      <c r="AD3729">
        <v>0</v>
      </c>
      <c r="AE3729">
        <v>1708.6748919444028</v>
      </c>
    </row>
    <row r="3730" spans="1:31" x14ac:dyDescent="0.25">
      <c r="A3730">
        <v>2139242</v>
      </c>
      <c r="B3730">
        <v>1</v>
      </c>
      <c r="C3730" t="s">
        <v>80</v>
      </c>
      <c r="D3730" t="s">
        <v>82</v>
      </c>
      <c r="E3730" t="s">
        <v>140</v>
      </c>
      <c r="F3730" t="s">
        <v>10917</v>
      </c>
      <c r="G3730" t="s">
        <v>226</v>
      </c>
      <c r="H3730" t="s">
        <v>143</v>
      </c>
      <c r="I3730" t="s">
        <v>135</v>
      </c>
      <c r="J3730" t="s">
        <v>136</v>
      </c>
      <c r="K3730" t="s">
        <v>236</v>
      </c>
      <c r="L3730" t="s">
        <v>9687</v>
      </c>
      <c r="M3730" t="s">
        <v>10918</v>
      </c>
      <c r="N3730">
        <v>0.196111111</v>
      </c>
      <c r="O3730">
        <v>0</v>
      </c>
      <c r="P3730">
        <v>3410</v>
      </c>
      <c r="Q3730">
        <v>0</v>
      </c>
      <c r="R3730">
        <v>0</v>
      </c>
      <c r="S3730">
        <v>7</v>
      </c>
      <c r="T3730">
        <v>1265</v>
      </c>
      <c r="U3730">
        <v>0</v>
      </c>
      <c r="V3730">
        <v>5</v>
      </c>
      <c r="W3730">
        <v>0</v>
      </c>
      <c r="X3730">
        <v>134.11525553159692</v>
      </c>
      <c r="Y3730">
        <v>0</v>
      </c>
      <c r="Z3730">
        <v>0</v>
      </c>
      <c r="AA3730">
        <v>66.861966291434172</v>
      </c>
      <c r="AB3730">
        <v>93.169099392225093</v>
      </c>
      <c r="AC3730">
        <v>0</v>
      </c>
      <c r="AD3730">
        <v>0.41509241818833342</v>
      </c>
      <c r="AE3730">
        <v>294.56141363344454</v>
      </c>
    </row>
    <row r="3731" spans="1:31" x14ac:dyDescent="0.25">
      <c r="A3731">
        <v>2139906</v>
      </c>
      <c r="B3731">
        <v>1</v>
      </c>
      <c r="C3731" t="s">
        <v>81</v>
      </c>
      <c r="D3731" t="s">
        <v>118</v>
      </c>
      <c r="E3731" t="s">
        <v>131</v>
      </c>
      <c r="F3731" t="s">
        <v>10919</v>
      </c>
      <c r="G3731" t="s">
        <v>152</v>
      </c>
      <c r="H3731" t="s">
        <v>134</v>
      </c>
      <c r="I3731" t="s">
        <v>135</v>
      </c>
      <c r="J3731" t="s">
        <v>136</v>
      </c>
      <c r="K3731" t="s">
        <v>137</v>
      </c>
      <c r="L3731" t="s">
        <v>10920</v>
      </c>
      <c r="M3731" t="s">
        <v>10921</v>
      </c>
      <c r="N3731">
        <v>1.6369444440000001</v>
      </c>
      <c r="O3731">
        <v>0</v>
      </c>
      <c r="P3731">
        <v>1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0.21136426065645836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0.21136426065645836</v>
      </c>
    </row>
    <row r="3732" spans="1:31" x14ac:dyDescent="0.25">
      <c r="A3732">
        <v>2139726</v>
      </c>
      <c r="B3732">
        <v>1</v>
      </c>
      <c r="C3732" t="s">
        <v>80</v>
      </c>
      <c r="D3732" t="s">
        <v>101</v>
      </c>
      <c r="E3732" t="s">
        <v>174</v>
      </c>
      <c r="F3732" t="s">
        <v>10922</v>
      </c>
      <c r="G3732" t="s">
        <v>384</v>
      </c>
      <c r="H3732" t="s">
        <v>134</v>
      </c>
      <c r="I3732" t="s">
        <v>135</v>
      </c>
      <c r="J3732" t="s">
        <v>136</v>
      </c>
      <c r="K3732" t="s">
        <v>137</v>
      </c>
      <c r="L3732" t="s">
        <v>10923</v>
      </c>
      <c r="M3732" t="s">
        <v>10924</v>
      </c>
      <c r="N3732">
        <v>1.7722222219999999</v>
      </c>
      <c r="O3732">
        <v>0</v>
      </c>
      <c r="P3732">
        <v>39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14.270230550341962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14.270230550341962</v>
      </c>
    </row>
    <row r="3733" spans="1:31" x14ac:dyDescent="0.25">
      <c r="A3733">
        <v>2139288</v>
      </c>
      <c r="B3733">
        <v>1</v>
      </c>
      <c r="C3733" t="s">
        <v>80</v>
      </c>
      <c r="D3733" t="s">
        <v>83</v>
      </c>
      <c r="E3733" t="s">
        <v>174</v>
      </c>
      <c r="F3733" t="s">
        <v>10925</v>
      </c>
      <c r="G3733" t="s">
        <v>187</v>
      </c>
      <c r="H3733" t="s">
        <v>134</v>
      </c>
      <c r="I3733" t="s">
        <v>135</v>
      </c>
      <c r="J3733" t="s">
        <v>136</v>
      </c>
      <c r="K3733" t="s">
        <v>137</v>
      </c>
      <c r="L3733" t="s">
        <v>10926</v>
      </c>
      <c r="M3733" t="s">
        <v>10927</v>
      </c>
      <c r="N3733">
        <v>4.6319444440000002</v>
      </c>
      <c r="O3733">
        <v>0</v>
      </c>
      <c r="P3733">
        <v>73</v>
      </c>
      <c r="Q3733">
        <v>0</v>
      </c>
      <c r="R3733">
        <v>0</v>
      </c>
      <c r="S3733">
        <v>0</v>
      </c>
      <c r="T3733">
        <v>2</v>
      </c>
      <c r="U3733">
        <v>0</v>
      </c>
      <c r="V3733">
        <v>0</v>
      </c>
      <c r="W3733">
        <v>0</v>
      </c>
      <c r="X3733">
        <v>79.295655116485364</v>
      </c>
      <c r="Y3733">
        <v>0</v>
      </c>
      <c r="Z3733">
        <v>0</v>
      </c>
      <c r="AA3733">
        <v>0</v>
      </c>
      <c r="AB3733">
        <v>0.87446287233372499</v>
      </c>
      <c r="AC3733">
        <v>0</v>
      </c>
      <c r="AD3733">
        <v>0</v>
      </c>
      <c r="AE3733">
        <v>80.170117988819086</v>
      </c>
    </row>
    <row r="3734" spans="1:31" x14ac:dyDescent="0.25">
      <c r="A3734">
        <v>2139680</v>
      </c>
      <c r="B3734">
        <v>1</v>
      </c>
      <c r="C3734" t="s">
        <v>80</v>
      </c>
      <c r="D3734" t="s">
        <v>85</v>
      </c>
      <c r="E3734" t="s">
        <v>131</v>
      </c>
      <c r="F3734" t="s">
        <v>10928</v>
      </c>
      <c r="G3734" t="s">
        <v>152</v>
      </c>
      <c r="H3734" t="s">
        <v>134</v>
      </c>
      <c r="I3734" t="s">
        <v>135</v>
      </c>
      <c r="J3734" t="s">
        <v>136</v>
      </c>
      <c r="K3734" t="s">
        <v>137</v>
      </c>
      <c r="L3734" t="s">
        <v>10929</v>
      </c>
      <c r="M3734" t="s">
        <v>10930</v>
      </c>
      <c r="N3734">
        <v>1.665</v>
      </c>
      <c r="O3734">
        <v>0</v>
      </c>
      <c r="P3734">
        <v>11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3.3125070281490001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3.3125070281490001</v>
      </c>
    </row>
    <row r="3735" spans="1:31" x14ac:dyDescent="0.25">
      <c r="A3735">
        <v>2139474</v>
      </c>
      <c r="B3735">
        <v>1</v>
      </c>
      <c r="C3735" t="s">
        <v>80</v>
      </c>
      <c r="D3735" t="s">
        <v>97</v>
      </c>
      <c r="E3735" t="s">
        <v>174</v>
      </c>
      <c r="F3735" t="s">
        <v>10931</v>
      </c>
      <c r="G3735" t="s">
        <v>384</v>
      </c>
      <c r="H3735" t="s">
        <v>134</v>
      </c>
      <c r="I3735" t="s">
        <v>135</v>
      </c>
      <c r="J3735" t="s">
        <v>136</v>
      </c>
      <c r="K3735" t="s">
        <v>137</v>
      </c>
      <c r="L3735" t="s">
        <v>10932</v>
      </c>
      <c r="M3735" t="s">
        <v>10933</v>
      </c>
      <c r="N3735">
        <v>1.2022222220000001</v>
      </c>
      <c r="O3735">
        <v>0</v>
      </c>
      <c r="P3735">
        <v>6</v>
      </c>
      <c r="Q3735">
        <v>0</v>
      </c>
      <c r="R3735">
        <v>4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6.5473383977395425</v>
      </c>
      <c r="Y3735">
        <v>0</v>
      </c>
      <c r="Z3735">
        <v>1.0369910049772502</v>
      </c>
      <c r="AA3735">
        <v>0</v>
      </c>
      <c r="AB3735">
        <v>0</v>
      </c>
      <c r="AC3735">
        <v>0</v>
      </c>
      <c r="AD3735">
        <v>0</v>
      </c>
      <c r="AE3735">
        <v>7.5843294027167927</v>
      </c>
    </row>
    <row r="3736" spans="1:31" x14ac:dyDescent="0.25">
      <c r="A3736">
        <v>2139325</v>
      </c>
      <c r="B3736">
        <v>1</v>
      </c>
      <c r="C3736" t="s">
        <v>81</v>
      </c>
      <c r="D3736" t="s">
        <v>127</v>
      </c>
      <c r="E3736" t="s">
        <v>146</v>
      </c>
      <c r="F3736" t="s">
        <v>10934</v>
      </c>
      <c r="G3736" t="s">
        <v>142</v>
      </c>
      <c r="H3736" t="s">
        <v>143</v>
      </c>
      <c r="I3736" t="s">
        <v>135</v>
      </c>
      <c r="J3736" t="s">
        <v>136</v>
      </c>
      <c r="K3736" t="s">
        <v>137</v>
      </c>
      <c r="L3736" t="s">
        <v>10935</v>
      </c>
      <c r="M3736" t="s">
        <v>10936</v>
      </c>
      <c r="N3736">
        <v>1.575</v>
      </c>
      <c r="O3736">
        <v>0</v>
      </c>
      <c r="P3736">
        <v>778</v>
      </c>
      <c r="Q3736">
        <v>0</v>
      </c>
      <c r="R3736">
        <v>21</v>
      </c>
      <c r="S3736">
        <v>0</v>
      </c>
      <c r="T3736">
        <v>85</v>
      </c>
      <c r="U3736">
        <v>0</v>
      </c>
      <c r="V3736">
        <v>0</v>
      </c>
      <c r="W3736">
        <v>0</v>
      </c>
      <c r="X3736">
        <v>235.88967538874246</v>
      </c>
      <c r="Y3736">
        <v>0</v>
      </c>
      <c r="Z3736">
        <v>11.671282261854504</v>
      </c>
      <c r="AA3736">
        <v>0</v>
      </c>
      <c r="AB3736">
        <v>82.421010444017995</v>
      </c>
      <c r="AC3736">
        <v>0</v>
      </c>
      <c r="AD3736">
        <v>0</v>
      </c>
      <c r="AE3736">
        <v>329.98196809461496</v>
      </c>
    </row>
    <row r="3737" spans="1:31" x14ac:dyDescent="0.25">
      <c r="A3737">
        <v>2139428</v>
      </c>
      <c r="B3737">
        <v>1</v>
      </c>
      <c r="C3737" t="s">
        <v>80</v>
      </c>
      <c r="D3737" t="s">
        <v>103</v>
      </c>
      <c r="E3737" t="s">
        <v>140</v>
      </c>
      <c r="F3737" t="s">
        <v>10937</v>
      </c>
      <c r="G3737" t="s">
        <v>235</v>
      </c>
      <c r="H3737" t="s">
        <v>143</v>
      </c>
      <c r="I3737" t="s">
        <v>135</v>
      </c>
      <c r="J3737" t="s">
        <v>136</v>
      </c>
      <c r="K3737" t="s">
        <v>236</v>
      </c>
      <c r="L3737" t="s">
        <v>10938</v>
      </c>
      <c r="M3737" t="s">
        <v>10939</v>
      </c>
      <c r="N3737">
        <v>8.9824999999999999</v>
      </c>
      <c r="O3737">
        <v>0</v>
      </c>
      <c r="P3737">
        <v>988</v>
      </c>
      <c r="Q3737">
        <v>0</v>
      </c>
      <c r="R3737">
        <v>8</v>
      </c>
      <c r="S3737">
        <v>1</v>
      </c>
      <c r="T3737">
        <v>109</v>
      </c>
      <c r="U3737">
        <v>0</v>
      </c>
      <c r="V3737">
        <v>0</v>
      </c>
      <c r="W3737">
        <v>0</v>
      </c>
      <c r="X3737">
        <v>1943.3455914916708</v>
      </c>
      <c r="Y3737">
        <v>0</v>
      </c>
      <c r="Z3737">
        <v>20.009816351813743</v>
      </c>
      <c r="AA3737">
        <v>24.598692153186377</v>
      </c>
      <c r="AB3737">
        <v>596.83277374180682</v>
      </c>
      <c r="AC3737">
        <v>0</v>
      </c>
      <c r="AD3737">
        <v>0</v>
      </c>
      <c r="AE3737">
        <v>2584.7868737384779</v>
      </c>
    </row>
    <row r="3738" spans="1:31" x14ac:dyDescent="0.25">
      <c r="A3738">
        <v>2139574</v>
      </c>
      <c r="B3738">
        <v>1</v>
      </c>
      <c r="C3738" t="s">
        <v>80</v>
      </c>
      <c r="D3738" t="s">
        <v>83</v>
      </c>
      <c r="E3738" t="s">
        <v>146</v>
      </c>
      <c r="F3738" t="s">
        <v>10068</v>
      </c>
      <c r="G3738" t="s">
        <v>662</v>
      </c>
      <c r="H3738" t="s">
        <v>143</v>
      </c>
      <c r="I3738" t="s">
        <v>135</v>
      </c>
      <c r="J3738" t="s">
        <v>136</v>
      </c>
      <c r="K3738" t="s">
        <v>137</v>
      </c>
      <c r="L3738" t="s">
        <v>10940</v>
      </c>
      <c r="M3738" t="s">
        <v>10941</v>
      </c>
      <c r="N3738">
        <v>2.0891666660000001</v>
      </c>
      <c r="O3738">
        <v>0</v>
      </c>
      <c r="P3738">
        <v>129</v>
      </c>
      <c r="Q3738">
        <v>0</v>
      </c>
      <c r="R3738">
        <v>1</v>
      </c>
      <c r="S3738">
        <v>32</v>
      </c>
      <c r="T3738">
        <v>12</v>
      </c>
      <c r="U3738">
        <v>21</v>
      </c>
      <c r="V3738">
        <v>2</v>
      </c>
      <c r="W3738">
        <v>0</v>
      </c>
      <c r="X3738">
        <v>72.418919259421727</v>
      </c>
      <c r="Y3738">
        <v>0</v>
      </c>
      <c r="Z3738">
        <v>0.22447755342</v>
      </c>
      <c r="AA3738">
        <v>910.66777415254853</v>
      </c>
      <c r="AB3738">
        <v>24.33638272025015</v>
      </c>
      <c r="AC3738">
        <v>3586.2001831007369</v>
      </c>
      <c r="AD3738">
        <v>396.40047064603704</v>
      </c>
      <c r="AE3738">
        <v>4990.2482074324143</v>
      </c>
    </row>
    <row r="3739" spans="1:31" x14ac:dyDescent="0.25">
      <c r="A3739">
        <v>2139305</v>
      </c>
      <c r="B3739">
        <v>1</v>
      </c>
      <c r="C3739" t="s">
        <v>81</v>
      </c>
      <c r="D3739" t="s">
        <v>127</v>
      </c>
      <c r="E3739" t="s">
        <v>174</v>
      </c>
      <c r="F3739" t="s">
        <v>5412</v>
      </c>
      <c r="G3739" t="s">
        <v>384</v>
      </c>
      <c r="H3739" t="s">
        <v>134</v>
      </c>
      <c r="I3739" t="s">
        <v>135</v>
      </c>
      <c r="J3739" t="s">
        <v>136</v>
      </c>
      <c r="K3739" t="s">
        <v>137</v>
      </c>
      <c r="L3739" t="s">
        <v>10942</v>
      </c>
      <c r="M3739" t="s">
        <v>10943</v>
      </c>
      <c r="N3739">
        <v>3.5038888880000001</v>
      </c>
      <c r="O3739">
        <v>0</v>
      </c>
      <c r="P3739">
        <v>35</v>
      </c>
      <c r="Q3739">
        <v>0</v>
      </c>
      <c r="R3739">
        <v>6</v>
      </c>
      <c r="S3739">
        <v>0</v>
      </c>
      <c r="T3739">
        <v>4</v>
      </c>
      <c r="U3739">
        <v>0</v>
      </c>
      <c r="V3739">
        <v>1</v>
      </c>
      <c r="W3739">
        <v>0</v>
      </c>
      <c r="X3739">
        <v>26.22184008598645</v>
      </c>
      <c r="Y3739">
        <v>0</v>
      </c>
      <c r="Z3739">
        <v>10.824582250920431</v>
      </c>
      <c r="AA3739">
        <v>0</v>
      </c>
      <c r="AB3739">
        <v>6.7088989620671065</v>
      </c>
      <c r="AC3739">
        <v>0</v>
      </c>
      <c r="AD3739">
        <v>3.4550305602514997</v>
      </c>
      <c r="AE3739">
        <v>47.210351859225483</v>
      </c>
    </row>
    <row r="3740" spans="1:31" x14ac:dyDescent="0.25">
      <c r="A3740">
        <v>2139448</v>
      </c>
      <c r="B3740">
        <v>1</v>
      </c>
      <c r="C3740" t="s">
        <v>80</v>
      </c>
      <c r="D3740" t="s">
        <v>83</v>
      </c>
      <c r="E3740" t="s">
        <v>131</v>
      </c>
      <c r="F3740" t="s">
        <v>10944</v>
      </c>
      <c r="G3740" t="s">
        <v>231</v>
      </c>
      <c r="H3740" t="s">
        <v>134</v>
      </c>
      <c r="I3740" t="s">
        <v>135</v>
      </c>
      <c r="J3740" t="s">
        <v>136</v>
      </c>
      <c r="K3740" t="s">
        <v>137</v>
      </c>
      <c r="L3740" t="s">
        <v>10945</v>
      </c>
      <c r="M3740" t="s">
        <v>10946</v>
      </c>
      <c r="N3740">
        <v>6.5975000000000001</v>
      </c>
      <c r="O3740">
        <v>0</v>
      </c>
      <c r="P3740">
        <v>8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9.4157693130312516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9.4157693130312516</v>
      </c>
    </row>
    <row r="3741" spans="1:31" x14ac:dyDescent="0.25">
      <c r="A3741">
        <v>2139491</v>
      </c>
      <c r="B3741">
        <v>1</v>
      </c>
      <c r="C3741" t="s">
        <v>80</v>
      </c>
      <c r="D3741" t="s">
        <v>96</v>
      </c>
      <c r="E3741" t="s">
        <v>140</v>
      </c>
      <c r="F3741" t="s">
        <v>10947</v>
      </c>
      <c r="G3741" t="s">
        <v>142</v>
      </c>
      <c r="H3741" t="s">
        <v>143</v>
      </c>
      <c r="I3741" t="s">
        <v>135</v>
      </c>
      <c r="J3741" t="s">
        <v>136</v>
      </c>
      <c r="K3741" t="s">
        <v>137</v>
      </c>
      <c r="L3741" t="s">
        <v>10948</v>
      </c>
      <c r="M3741" t="s">
        <v>10949</v>
      </c>
      <c r="N3741">
        <v>1.145</v>
      </c>
      <c r="O3741">
        <v>0</v>
      </c>
      <c r="P3741">
        <v>286</v>
      </c>
      <c r="Q3741">
        <v>0</v>
      </c>
      <c r="R3741">
        <v>0</v>
      </c>
      <c r="S3741">
        <v>11</v>
      </c>
      <c r="T3741">
        <v>66</v>
      </c>
      <c r="U3741">
        <v>0</v>
      </c>
      <c r="V3741">
        <v>0</v>
      </c>
      <c r="W3741">
        <v>0</v>
      </c>
      <c r="X3741">
        <v>170.69202008119467</v>
      </c>
      <c r="Y3741">
        <v>0</v>
      </c>
      <c r="Z3741">
        <v>0</v>
      </c>
      <c r="AA3741">
        <v>448.2931901196859</v>
      </c>
      <c r="AB3741">
        <v>168.66950172839339</v>
      </c>
      <c r="AC3741">
        <v>0</v>
      </c>
      <c r="AD3741">
        <v>0</v>
      </c>
      <c r="AE3741">
        <v>787.65471192927396</v>
      </c>
    </row>
    <row r="3742" spans="1:31" x14ac:dyDescent="0.25">
      <c r="A3742">
        <v>2139683</v>
      </c>
      <c r="B3742">
        <v>1</v>
      </c>
      <c r="C3742" t="s">
        <v>80</v>
      </c>
      <c r="D3742" t="s">
        <v>106</v>
      </c>
      <c r="E3742" t="s">
        <v>146</v>
      </c>
      <c r="F3742" t="s">
        <v>10950</v>
      </c>
      <c r="G3742" t="s">
        <v>226</v>
      </c>
      <c r="H3742" t="s">
        <v>143</v>
      </c>
      <c r="I3742" t="s">
        <v>135</v>
      </c>
      <c r="J3742" t="s">
        <v>136</v>
      </c>
      <c r="K3742" t="s">
        <v>137</v>
      </c>
      <c r="L3742" t="s">
        <v>10951</v>
      </c>
      <c r="M3742" t="s">
        <v>10952</v>
      </c>
      <c r="N3742">
        <v>0.445833333</v>
      </c>
      <c r="O3742">
        <v>0</v>
      </c>
      <c r="P3742">
        <v>0</v>
      </c>
      <c r="Q3742">
        <v>0</v>
      </c>
      <c r="R3742">
        <v>9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0.10765579904100002</v>
      </c>
      <c r="AA3742">
        <v>0</v>
      </c>
      <c r="AB3742">
        <v>0</v>
      </c>
      <c r="AC3742">
        <v>0</v>
      </c>
      <c r="AD3742">
        <v>0</v>
      </c>
      <c r="AE3742">
        <v>0.10765579904100002</v>
      </c>
    </row>
    <row r="3743" spans="1:31" x14ac:dyDescent="0.25">
      <c r="A3743">
        <v>2139660</v>
      </c>
      <c r="B3743">
        <v>1</v>
      </c>
      <c r="C3743" t="s">
        <v>80</v>
      </c>
      <c r="D3743" t="s">
        <v>83</v>
      </c>
      <c r="E3743" t="s">
        <v>174</v>
      </c>
      <c r="F3743" t="s">
        <v>10953</v>
      </c>
      <c r="G3743" t="s">
        <v>187</v>
      </c>
      <c r="H3743" t="s">
        <v>134</v>
      </c>
      <c r="I3743" t="s">
        <v>135</v>
      </c>
      <c r="J3743" t="s">
        <v>136</v>
      </c>
      <c r="K3743" t="s">
        <v>137</v>
      </c>
      <c r="L3743" t="s">
        <v>10954</v>
      </c>
      <c r="M3743" t="s">
        <v>10955</v>
      </c>
      <c r="N3743">
        <v>3.2675000000000001</v>
      </c>
      <c r="O3743">
        <v>0</v>
      </c>
      <c r="P3743">
        <v>43</v>
      </c>
      <c r="Q3743">
        <v>0</v>
      </c>
      <c r="R3743">
        <v>0</v>
      </c>
      <c r="S3743">
        <v>0</v>
      </c>
      <c r="T3743">
        <v>2</v>
      </c>
      <c r="U3743">
        <v>0</v>
      </c>
      <c r="V3743">
        <v>0</v>
      </c>
      <c r="W3743">
        <v>0</v>
      </c>
      <c r="X3743">
        <v>33.127522878750341</v>
      </c>
      <c r="Y3743">
        <v>0</v>
      </c>
      <c r="Z3743">
        <v>0</v>
      </c>
      <c r="AA3743">
        <v>0</v>
      </c>
      <c r="AB3743">
        <v>6.0467208681096922</v>
      </c>
      <c r="AC3743">
        <v>0</v>
      </c>
      <c r="AD3743">
        <v>0</v>
      </c>
      <c r="AE3743">
        <v>39.174243746860036</v>
      </c>
    </row>
    <row r="3744" spans="1:31" x14ac:dyDescent="0.25">
      <c r="A3744">
        <v>2139952</v>
      </c>
      <c r="B3744">
        <v>1</v>
      </c>
      <c r="C3744" t="s">
        <v>80</v>
      </c>
      <c r="D3744" t="s">
        <v>99</v>
      </c>
      <c r="E3744" t="s">
        <v>140</v>
      </c>
      <c r="F3744" t="s">
        <v>10956</v>
      </c>
      <c r="G3744" t="s">
        <v>142</v>
      </c>
      <c r="H3744" t="s">
        <v>143</v>
      </c>
      <c r="I3744" t="s">
        <v>135</v>
      </c>
      <c r="J3744" t="s">
        <v>136</v>
      </c>
      <c r="K3744" t="s">
        <v>137</v>
      </c>
      <c r="L3744" t="s">
        <v>10534</v>
      </c>
      <c r="M3744" t="s">
        <v>10957</v>
      </c>
      <c r="N3744">
        <v>7.69</v>
      </c>
      <c r="O3744">
        <v>0</v>
      </c>
      <c r="P3744">
        <v>0</v>
      </c>
      <c r="Q3744">
        <v>0</v>
      </c>
      <c r="R3744">
        <v>0</v>
      </c>
      <c r="S3744">
        <v>7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323.38800235448264</v>
      </c>
      <c r="AB3744">
        <v>0</v>
      </c>
      <c r="AC3744">
        <v>0</v>
      </c>
      <c r="AD3744">
        <v>0</v>
      </c>
      <c r="AE3744">
        <v>323.38800235448264</v>
      </c>
    </row>
    <row r="3745" spans="1:31" x14ac:dyDescent="0.25">
      <c r="A3745">
        <v>2139454</v>
      </c>
      <c r="B3745">
        <v>1</v>
      </c>
      <c r="C3745" t="s">
        <v>80</v>
      </c>
      <c r="D3745" t="s">
        <v>107</v>
      </c>
      <c r="E3745" t="s">
        <v>224</v>
      </c>
      <c r="F3745" t="s">
        <v>10482</v>
      </c>
      <c r="G3745" t="s">
        <v>142</v>
      </c>
      <c r="H3745" t="s">
        <v>227</v>
      </c>
      <c r="I3745" t="s">
        <v>135</v>
      </c>
      <c r="J3745" t="s">
        <v>136</v>
      </c>
      <c r="K3745" t="s">
        <v>137</v>
      </c>
      <c r="L3745" t="s">
        <v>10958</v>
      </c>
      <c r="M3745" t="s">
        <v>10959</v>
      </c>
      <c r="N3745">
        <v>8.8055554999999994E-2</v>
      </c>
      <c r="O3745">
        <v>2</v>
      </c>
      <c r="P3745">
        <v>19477</v>
      </c>
      <c r="Q3745">
        <v>2</v>
      </c>
      <c r="R3745">
        <v>51</v>
      </c>
      <c r="S3745">
        <v>11</v>
      </c>
      <c r="T3745">
        <v>1602</v>
      </c>
      <c r="U3745">
        <v>2</v>
      </c>
      <c r="V3745">
        <v>5</v>
      </c>
      <c r="W3745">
        <v>1.1843924633491998</v>
      </c>
      <c r="X3745">
        <v>336.28527979286514</v>
      </c>
      <c r="Y3745">
        <v>6.4251124895155554E-2</v>
      </c>
      <c r="Z3745">
        <v>0.85124656304883339</v>
      </c>
      <c r="AA3745">
        <v>10.339683385439734</v>
      </c>
      <c r="AB3745">
        <v>136.36266890375305</v>
      </c>
      <c r="AC3745">
        <v>374.91640700689425</v>
      </c>
      <c r="AD3745">
        <v>4.0640296408637502</v>
      </c>
      <c r="AE3745">
        <v>864.06795888110912</v>
      </c>
    </row>
    <row r="3746" spans="1:31" x14ac:dyDescent="0.25">
      <c r="A3746">
        <v>2139262</v>
      </c>
      <c r="B3746">
        <v>1</v>
      </c>
      <c r="C3746" t="s">
        <v>80</v>
      </c>
      <c r="D3746" t="s">
        <v>99</v>
      </c>
      <c r="E3746" t="s">
        <v>174</v>
      </c>
      <c r="F3746" t="s">
        <v>10960</v>
      </c>
      <c r="G3746" t="s">
        <v>187</v>
      </c>
      <c r="H3746" t="s">
        <v>134</v>
      </c>
      <c r="I3746" t="s">
        <v>135</v>
      </c>
      <c r="J3746" t="s">
        <v>136</v>
      </c>
      <c r="K3746" t="s">
        <v>137</v>
      </c>
      <c r="L3746" t="s">
        <v>10961</v>
      </c>
      <c r="M3746" t="s">
        <v>10962</v>
      </c>
      <c r="N3746">
        <v>2.4252777769999998</v>
      </c>
      <c r="O3746">
        <v>0</v>
      </c>
      <c r="P3746">
        <v>11</v>
      </c>
      <c r="Q3746">
        <v>0</v>
      </c>
      <c r="R3746">
        <v>0</v>
      </c>
      <c r="S3746">
        <v>0</v>
      </c>
      <c r="T3746">
        <v>1</v>
      </c>
      <c r="U3746">
        <v>0</v>
      </c>
      <c r="V3746">
        <v>0</v>
      </c>
      <c r="W3746">
        <v>0</v>
      </c>
      <c r="X3746">
        <v>6.3995584652711184</v>
      </c>
      <c r="Y3746">
        <v>0</v>
      </c>
      <c r="Z3746">
        <v>0</v>
      </c>
      <c r="AA3746">
        <v>0</v>
      </c>
      <c r="AB3746">
        <v>3.0018335786801775</v>
      </c>
      <c r="AC3746">
        <v>0</v>
      </c>
      <c r="AD3746">
        <v>0</v>
      </c>
      <c r="AE3746">
        <v>9.4013920439512955</v>
      </c>
    </row>
    <row r="3747" spans="1:31" x14ac:dyDescent="0.25">
      <c r="A3747">
        <v>2139348</v>
      </c>
      <c r="B3747">
        <v>1</v>
      </c>
      <c r="C3747" t="s">
        <v>80</v>
      </c>
      <c r="D3747" t="s">
        <v>99</v>
      </c>
      <c r="E3747" t="s">
        <v>131</v>
      </c>
      <c r="F3747" t="s">
        <v>10963</v>
      </c>
      <c r="G3747" t="s">
        <v>152</v>
      </c>
      <c r="H3747" t="s">
        <v>134</v>
      </c>
      <c r="I3747" t="s">
        <v>135</v>
      </c>
      <c r="J3747" t="s">
        <v>136</v>
      </c>
      <c r="K3747" t="s">
        <v>137</v>
      </c>
      <c r="L3747" t="s">
        <v>10964</v>
      </c>
      <c r="M3747" t="s">
        <v>10965</v>
      </c>
      <c r="N3747">
        <v>6.1449999999999996</v>
      </c>
      <c r="O3747">
        <v>0</v>
      </c>
      <c r="P3747">
        <v>1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0.79503887068333334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0.79503887068333334</v>
      </c>
    </row>
    <row r="3748" spans="1:31" x14ac:dyDescent="0.25">
      <c r="A3748">
        <v>2139740</v>
      </c>
      <c r="B3748">
        <v>1</v>
      </c>
      <c r="C3748" t="s">
        <v>81</v>
      </c>
      <c r="D3748" t="s">
        <v>115</v>
      </c>
      <c r="E3748" t="s">
        <v>174</v>
      </c>
      <c r="F3748" t="s">
        <v>10966</v>
      </c>
      <c r="G3748" t="s">
        <v>187</v>
      </c>
      <c r="H3748" t="s">
        <v>134</v>
      </c>
      <c r="I3748" t="s">
        <v>135</v>
      </c>
      <c r="J3748" t="s">
        <v>136</v>
      </c>
      <c r="K3748" t="s">
        <v>137</v>
      </c>
      <c r="L3748" t="s">
        <v>10967</v>
      </c>
      <c r="M3748" t="s">
        <v>10968</v>
      </c>
      <c r="N3748">
        <v>6.7225000000000001</v>
      </c>
      <c r="O3748">
        <v>0</v>
      </c>
      <c r="P3748">
        <v>4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5.6646603149238004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5.6646603149238004</v>
      </c>
    </row>
    <row r="3749" spans="1:31" x14ac:dyDescent="0.25">
      <c r="A3749">
        <v>2139703</v>
      </c>
      <c r="B3749">
        <v>1</v>
      </c>
      <c r="C3749" t="s">
        <v>81</v>
      </c>
      <c r="D3749" t="s">
        <v>120</v>
      </c>
      <c r="E3749" t="s">
        <v>174</v>
      </c>
      <c r="F3749" t="s">
        <v>10969</v>
      </c>
      <c r="G3749" t="s">
        <v>2524</v>
      </c>
      <c r="H3749" t="s">
        <v>134</v>
      </c>
      <c r="I3749" t="s">
        <v>135</v>
      </c>
      <c r="J3749" t="s">
        <v>136</v>
      </c>
      <c r="K3749" t="s">
        <v>137</v>
      </c>
      <c r="L3749" t="s">
        <v>10970</v>
      </c>
      <c r="M3749" t="s">
        <v>10971</v>
      </c>
      <c r="N3749">
        <v>1.406666666</v>
      </c>
      <c r="O3749">
        <v>0</v>
      </c>
      <c r="P3749">
        <v>26</v>
      </c>
      <c r="Q3749">
        <v>0</v>
      </c>
      <c r="R3749">
        <v>0</v>
      </c>
      <c r="S3749">
        <v>0</v>
      </c>
      <c r="T3749">
        <v>1</v>
      </c>
      <c r="U3749">
        <v>0</v>
      </c>
      <c r="V3749">
        <v>0</v>
      </c>
      <c r="W3749">
        <v>0</v>
      </c>
      <c r="X3749">
        <v>3.9986113844354163</v>
      </c>
      <c r="Y3749">
        <v>0</v>
      </c>
      <c r="Z3749">
        <v>0</v>
      </c>
      <c r="AA3749">
        <v>0</v>
      </c>
      <c r="AB3749">
        <v>1.9812544873333334E-3</v>
      </c>
      <c r="AC3749">
        <v>0</v>
      </c>
      <c r="AD3749">
        <v>0</v>
      </c>
      <c r="AE3749">
        <v>4.0005926389227495</v>
      </c>
    </row>
    <row r="3750" spans="1:31" x14ac:dyDescent="0.25">
      <c r="A3750">
        <v>2139497</v>
      </c>
      <c r="B3750">
        <v>1</v>
      </c>
      <c r="C3750" t="s">
        <v>80</v>
      </c>
      <c r="D3750" t="s">
        <v>93</v>
      </c>
      <c r="E3750" t="s">
        <v>140</v>
      </c>
      <c r="F3750" t="s">
        <v>10972</v>
      </c>
      <c r="G3750" t="s">
        <v>300</v>
      </c>
      <c r="H3750" t="s">
        <v>143</v>
      </c>
      <c r="I3750" t="s">
        <v>135</v>
      </c>
      <c r="J3750" t="s">
        <v>3</v>
      </c>
      <c r="K3750" t="s">
        <v>137</v>
      </c>
      <c r="L3750" t="s">
        <v>10973</v>
      </c>
      <c r="M3750" t="s">
        <v>10974</v>
      </c>
      <c r="N3750">
        <v>0.75666666599999999</v>
      </c>
      <c r="O3750">
        <v>0</v>
      </c>
      <c r="P3750">
        <v>2049</v>
      </c>
      <c r="Q3750">
        <v>0</v>
      </c>
      <c r="R3750">
        <v>0</v>
      </c>
      <c r="S3750">
        <v>0</v>
      </c>
      <c r="T3750">
        <v>738</v>
      </c>
      <c r="U3750">
        <v>0</v>
      </c>
      <c r="V3750">
        <v>0</v>
      </c>
      <c r="W3750">
        <v>0</v>
      </c>
      <c r="X3750">
        <v>270.06571140552671</v>
      </c>
      <c r="Y3750">
        <v>0</v>
      </c>
      <c r="Z3750">
        <v>0</v>
      </c>
      <c r="AA3750">
        <v>0</v>
      </c>
      <c r="AB3750">
        <v>423.4091304884422</v>
      </c>
      <c r="AC3750">
        <v>0</v>
      </c>
      <c r="AD3750">
        <v>0</v>
      </c>
      <c r="AE3750">
        <v>693.47484189396891</v>
      </c>
    </row>
    <row r="3751" spans="1:31" x14ac:dyDescent="0.25">
      <c r="A3751">
        <v>2139995</v>
      </c>
      <c r="B3751">
        <v>1</v>
      </c>
      <c r="C3751" t="s">
        <v>81</v>
      </c>
      <c r="D3751" t="s">
        <v>127</v>
      </c>
      <c r="E3751" t="s">
        <v>161</v>
      </c>
      <c r="F3751" t="s">
        <v>7195</v>
      </c>
      <c r="G3751" t="s">
        <v>215</v>
      </c>
      <c r="H3751" t="s">
        <v>134</v>
      </c>
      <c r="I3751" t="s">
        <v>135</v>
      </c>
      <c r="J3751" t="s">
        <v>136</v>
      </c>
      <c r="K3751" t="s">
        <v>137</v>
      </c>
      <c r="L3751" t="s">
        <v>10975</v>
      </c>
      <c r="M3751" t="s">
        <v>10976</v>
      </c>
      <c r="N3751">
        <v>1.9941666659999999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47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79.726759144269835</v>
      </c>
      <c r="AC3751">
        <v>0</v>
      </c>
      <c r="AD3751">
        <v>0</v>
      </c>
      <c r="AE3751">
        <v>79.726759144269835</v>
      </c>
    </row>
    <row r="3752" spans="1:31" x14ac:dyDescent="0.25">
      <c r="A3752">
        <v>2139846</v>
      </c>
      <c r="B3752">
        <v>1</v>
      </c>
      <c r="C3752" t="s">
        <v>80</v>
      </c>
      <c r="D3752" t="s">
        <v>105</v>
      </c>
      <c r="E3752" t="s">
        <v>161</v>
      </c>
      <c r="F3752" t="s">
        <v>10977</v>
      </c>
      <c r="G3752" t="s">
        <v>215</v>
      </c>
      <c r="H3752" t="s">
        <v>134</v>
      </c>
      <c r="I3752" t="s">
        <v>135</v>
      </c>
      <c r="J3752" t="s">
        <v>136</v>
      </c>
      <c r="K3752" t="s">
        <v>137</v>
      </c>
      <c r="L3752" t="s">
        <v>10978</v>
      </c>
      <c r="M3752" t="s">
        <v>10979</v>
      </c>
      <c r="N3752">
        <v>1.4302777769999999</v>
      </c>
      <c r="O3752">
        <v>0</v>
      </c>
      <c r="P3752">
        <v>2</v>
      </c>
      <c r="Q3752">
        <v>0</v>
      </c>
      <c r="R3752">
        <v>2</v>
      </c>
      <c r="S3752">
        <v>0</v>
      </c>
      <c r="T3752">
        <v>1</v>
      </c>
      <c r="U3752">
        <v>0</v>
      </c>
      <c r="V3752">
        <v>0</v>
      </c>
      <c r="W3752">
        <v>0</v>
      </c>
      <c r="X3752">
        <v>0.73528838301086685</v>
      </c>
      <c r="Y3752">
        <v>0</v>
      </c>
      <c r="Z3752">
        <v>1.1477547609349499</v>
      </c>
      <c r="AA3752">
        <v>0</v>
      </c>
      <c r="AB3752">
        <v>0.39839516580946671</v>
      </c>
      <c r="AC3752">
        <v>0</v>
      </c>
      <c r="AD3752">
        <v>0</v>
      </c>
      <c r="AE3752">
        <v>2.2814383097552837</v>
      </c>
    </row>
    <row r="3753" spans="1:31" x14ac:dyDescent="0.25">
      <c r="A3753">
        <v>2139886</v>
      </c>
      <c r="B3753">
        <v>1</v>
      </c>
      <c r="C3753" t="s">
        <v>80</v>
      </c>
      <c r="D3753" t="s">
        <v>93</v>
      </c>
      <c r="E3753" t="s">
        <v>146</v>
      </c>
      <c r="F3753" t="s">
        <v>10980</v>
      </c>
      <c r="G3753" t="s">
        <v>300</v>
      </c>
      <c r="H3753" t="s">
        <v>143</v>
      </c>
      <c r="I3753" t="s">
        <v>135</v>
      </c>
      <c r="J3753" t="s">
        <v>3</v>
      </c>
      <c r="K3753" t="s">
        <v>137</v>
      </c>
      <c r="L3753" t="s">
        <v>10981</v>
      </c>
      <c r="M3753" t="s">
        <v>10982</v>
      </c>
      <c r="N3753">
        <v>6.0183333330000002</v>
      </c>
      <c r="O3753">
        <v>0</v>
      </c>
      <c r="P3753">
        <v>260</v>
      </c>
      <c r="Q3753">
        <v>0</v>
      </c>
      <c r="R3753">
        <v>0</v>
      </c>
      <c r="S3753">
        <v>0</v>
      </c>
      <c r="T3753">
        <v>118</v>
      </c>
      <c r="U3753">
        <v>0</v>
      </c>
      <c r="V3753">
        <v>0</v>
      </c>
      <c r="W3753">
        <v>0</v>
      </c>
      <c r="X3753">
        <v>358.12150344279735</v>
      </c>
      <c r="Y3753">
        <v>0</v>
      </c>
      <c r="Z3753">
        <v>0</v>
      </c>
      <c r="AA3753">
        <v>0</v>
      </c>
      <c r="AB3753">
        <v>583.58067635104123</v>
      </c>
      <c r="AC3753">
        <v>0</v>
      </c>
      <c r="AD3753">
        <v>0</v>
      </c>
      <c r="AE3753">
        <v>941.70217979383858</v>
      </c>
    </row>
    <row r="3754" spans="1:31" x14ac:dyDescent="0.25">
      <c r="A3754">
        <v>2139554</v>
      </c>
      <c r="B3754">
        <v>1</v>
      </c>
      <c r="C3754" t="s">
        <v>80</v>
      </c>
      <c r="D3754" t="s">
        <v>108</v>
      </c>
      <c r="E3754" t="s">
        <v>174</v>
      </c>
      <c r="F3754" t="s">
        <v>10983</v>
      </c>
      <c r="G3754" t="s">
        <v>176</v>
      </c>
      <c r="H3754" t="s">
        <v>134</v>
      </c>
      <c r="I3754" t="s">
        <v>135</v>
      </c>
      <c r="J3754" t="s">
        <v>136</v>
      </c>
      <c r="K3754" t="s">
        <v>137</v>
      </c>
      <c r="L3754" t="s">
        <v>10984</v>
      </c>
      <c r="M3754" t="s">
        <v>10985</v>
      </c>
      <c r="N3754">
        <v>12.194166665999999</v>
      </c>
      <c r="O3754">
        <v>0</v>
      </c>
      <c r="P3754">
        <v>16</v>
      </c>
      <c r="Q3754">
        <v>0</v>
      </c>
      <c r="R3754">
        <v>0</v>
      </c>
      <c r="S3754">
        <v>0</v>
      </c>
      <c r="T3754">
        <v>2</v>
      </c>
      <c r="U3754">
        <v>0</v>
      </c>
      <c r="V3754">
        <v>0</v>
      </c>
      <c r="W3754">
        <v>0</v>
      </c>
      <c r="X3754">
        <v>33.835086091624696</v>
      </c>
      <c r="Y3754">
        <v>0</v>
      </c>
      <c r="Z3754">
        <v>0</v>
      </c>
      <c r="AA3754">
        <v>0</v>
      </c>
      <c r="AB3754">
        <v>3.9970587328917673</v>
      </c>
      <c r="AC3754">
        <v>0</v>
      </c>
      <c r="AD3754">
        <v>0</v>
      </c>
      <c r="AE3754">
        <v>37.832144824516462</v>
      </c>
    </row>
    <row r="3755" spans="1:31" x14ac:dyDescent="0.25">
      <c r="A3755">
        <v>2139391</v>
      </c>
      <c r="B3755">
        <v>1</v>
      </c>
      <c r="C3755" t="s">
        <v>80</v>
      </c>
      <c r="D3755" t="s">
        <v>110</v>
      </c>
      <c r="E3755" t="s">
        <v>174</v>
      </c>
      <c r="F3755" t="s">
        <v>480</v>
      </c>
      <c r="G3755" t="s">
        <v>538</v>
      </c>
      <c r="H3755" t="s">
        <v>134</v>
      </c>
      <c r="I3755" t="s">
        <v>135</v>
      </c>
      <c r="J3755" t="s">
        <v>136</v>
      </c>
      <c r="K3755" t="s">
        <v>236</v>
      </c>
      <c r="L3755" t="s">
        <v>10986</v>
      </c>
      <c r="M3755" t="s">
        <v>10987</v>
      </c>
      <c r="N3755">
        <v>10.438804444000001</v>
      </c>
      <c r="O3755">
        <v>0</v>
      </c>
      <c r="P3755">
        <v>150</v>
      </c>
      <c r="Q3755">
        <v>0</v>
      </c>
      <c r="R3755">
        <v>0</v>
      </c>
      <c r="S3755">
        <v>0</v>
      </c>
      <c r="T3755">
        <v>6</v>
      </c>
      <c r="U3755">
        <v>0</v>
      </c>
      <c r="V3755">
        <v>0</v>
      </c>
      <c r="W3755">
        <v>0</v>
      </c>
      <c r="X3755">
        <v>420.79386389583675</v>
      </c>
      <c r="Y3755">
        <v>0</v>
      </c>
      <c r="Z3755">
        <v>0</v>
      </c>
      <c r="AA3755">
        <v>0</v>
      </c>
      <c r="AB3755">
        <v>51.143534569292171</v>
      </c>
      <c r="AC3755">
        <v>0</v>
      </c>
      <c r="AD3755">
        <v>0</v>
      </c>
      <c r="AE3755">
        <v>471.93739846512892</v>
      </c>
    </row>
    <row r="3756" spans="1:31" x14ac:dyDescent="0.25">
      <c r="A3756">
        <v>2139268</v>
      </c>
      <c r="B3756">
        <v>1</v>
      </c>
      <c r="C3756" t="s">
        <v>80</v>
      </c>
      <c r="D3756" t="s">
        <v>108</v>
      </c>
      <c r="E3756" t="s">
        <v>146</v>
      </c>
      <c r="F3756" t="s">
        <v>10988</v>
      </c>
      <c r="G3756" t="s">
        <v>2008</v>
      </c>
      <c r="H3756" t="s">
        <v>143</v>
      </c>
      <c r="I3756" t="s">
        <v>135</v>
      </c>
      <c r="J3756" t="s">
        <v>136</v>
      </c>
      <c r="K3756" t="s">
        <v>137</v>
      </c>
      <c r="L3756" t="s">
        <v>10989</v>
      </c>
      <c r="M3756" t="s">
        <v>10990</v>
      </c>
      <c r="N3756">
        <v>6.4749999999999996</v>
      </c>
      <c r="O3756">
        <v>0</v>
      </c>
      <c r="P3756">
        <v>26</v>
      </c>
      <c r="Q3756">
        <v>0</v>
      </c>
      <c r="R3756">
        <v>2</v>
      </c>
      <c r="S3756">
        <v>0</v>
      </c>
      <c r="T3756">
        <v>3</v>
      </c>
      <c r="U3756">
        <v>0</v>
      </c>
      <c r="V3756">
        <v>0</v>
      </c>
      <c r="W3756">
        <v>0</v>
      </c>
      <c r="X3756">
        <v>28.645045668188406</v>
      </c>
      <c r="Y3756">
        <v>0</v>
      </c>
      <c r="Z3756">
        <v>2.9794243673556169</v>
      </c>
      <c r="AA3756">
        <v>0</v>
      </c>
      <c r="AB3756">
        <v>3.5154047320056008</v>
      </c>
      <c r="AC3756">
        <v>0</v>
      </c>
      <c r="AD3756">
        <v>0</v>
      </c>
      <c r="AE3756">
        <v>35.139874767549621</v>
      </c>
    </row>
    <row r="3757" spans="1:31" x14ac:dyDescent="0.25">
      <c r="A3757">
        <v>2139932</v>
      </c>
      <c r="B3757">
        <v>1</v>
      </c>
      <c r="C3757" t="s">
        <v>81</v>
      </c>
      <c r="D3757" t="s">
        <v>115</v>
      </c>
      <c r="E3757" t="s">
        <v>174</v>
      </c>
      <c r="F3757" t="s">
        <v>10991</v>
      </c>
      <c r="G3757" t="s">
        <v>300</v>
      </c>
      <c r="H3757" t="s">
        <v>134</v>
      </c>
      <c r="I3757" t="s">
        <v>135</v>
      </c>
      <c r="J3757" t="s">
        <v>3</v>
      </c>
      <c r="K3757" t="s">
        <v>137</v>
      </c>
      <c r="L3757" t="s">
        <v>10992</v>
      </c>
      <c r="M3757" t="s">
        <v>10993</v>
      </c>
      <c r="N3757">
        <v>1.6511111110000001</v>
      </c>
      <c r="O3757">
        <v>0</v>
      </c>
      <c r="P3757">
        <v>14</v>
      </c>
      <c r="Q3757">
        <v>0</v>
      </c>
      <c r="R3757">
        <v>0</v>
      </c>
      <c r="S3757">
        <v>0</v>
      </c>
      <c r="T3757">
        <v>1</v>
      </c>
      <c r="U3757">
        <v>0</v>
      </c>
      <c r="V3757">
        <v>0</v>
      </c>
      <c r="W3757">
        <v>0</v>
      </c>
      <c r="X3757">
        <v>1.7621570369858</v>
      </c>
      <c r="Y3757">
        <v>0</v>
      </c>
      <c r="Z3757">
        <v>0</v>
      </c>
      <c r="AA3757">
        <v>0</v>
      </c>
      <c r="AB3757">
        <v>0.14665676388506665</v>
      </c>
      <c r="AC3757">
        <v>0</v>
      </c>
      <c r="AD3757">
        <v>0</v>
      </c>
      <c r="AE3757">
        <v>1.9088138008708666</v>
      </c>
    </row>
    <row r="3758" spans="1:31" x14ac:dyDescent="0.25">
      <c r="A3758">
        <v>2139955</v>
      </c>
      <c r="B3758">
        <v>1</v>
      </c>
      <c r="C3758" t="s">
        <v>80</v>
      </c>
      <c r="D3758" t="s">
        <v>99</v>
      </c>
      <c r="E3758" t="s">
        <v>140</v>
      </c>
      <c r="F3758" t="s">
        <v>2739</v>
      </c>
      <c r="G3758" t="s">
        <v>142</v>
      </c>
      <c r="H3758" t="s">
        <v>143</v>
      </c>
      <c r="I3758" t="s">
        <v>135</v>
      </c>
      <c r="J3758" t="s">
        <v>136</v>
      </c>
      <c r="K3758" t="s">
        <v>137</v>
      </c>
      <c r="L3758" t="s">
        <v>10994</v>
      </c>
      <c r="M3758" t="s">
        <v>9949</v>
      </c>
      <c r="N3758">
        <v>6.4166665999999997E-2</v>
      </c>
      <c r="O3758">
        <v>4</v>
      </c>
      <c r="P3758">
        <v>809</v>
      </c>
      <c r="Q3758">
        <v>11</v>
      </c>
      <c r="R3758">
        <v>98</v>
      </c>
      <c r="S3758">
        <v>20</v>
      </c>
      <c r="T3758">
        <v>52</v>
      </c>
      <c r="U3758">
        <v>0</v>
      </c>
      <c r="V3758">
        <v>4</v>
      </c>
      <c r="W3758">
        <v>1.0580737713084001</v>
      </c>
      <c r="X3758">
        <v>11.515557204772769</v>
      </c>
      <c r="Y3758">
        <v>0.66315920422289998</v>
      </c>
      <c r="Z3758">
        <v>1.3665434937385001</v>
      </c>
      <c r="AA3758">
        <v>3.9887668337902</v>
      </c>
      <c r="AB3758">
        <v>0.8819738865719835</v>
      </c>
      <c r="AC3758">
        <v>0</v>
      </c>
      <c r="AD3758">
        <v>0.49341001070899998</v>
      </c>
      <c r="AE3758">
        <v>19.967484405113755</v>
      </c>
    </row>
    <row r="3759" spans="1:31" x14ac:dyDescent="0.25">
      <c r="A3759">
        <v>2139763</v>
      </c>
      <c r="B3759">
        <v>1</v>
      </c>
      <c r="C3759" t="s">
        <v>80</v>
      </c>
      <c r="D3759" t="s">
        <v>99</v>
      </c>
      <c r="E3759" t="s">
        <v>140</v>
      </c>
      <c r="F3759" t="s">
        <v>2739</v>
      </c>
      <c r="G3759" t="s">
        <v>8345</v>
      </c>
      <c r="H3759" t="s">
        <v>143</v>
      </c>
      <c r="I3759" t="s">
        <v>135</v>
      </c>
      <c r="J3759" t="s">
        <v>136</v>
      </c>
      <c r="K3759" t="s">
        <v>137</v>
      </c>
      <c r="L3759" t="s">
        <v>10995</v>
      </c>
      <c r="M3759" t="s">
        <v>10996</v>
      </c>
      <c r="N3759">
        <v>3.6116666660000001</v>
      </c>
      <c r="O3759">
        <v>4</v>
      </c>
      <c r="P3759">
        <v>809</v>
      </c>
      <c r="Q3759">
        <v>11</v>
      </c>
      <c r="R3759">
        <v>98</v>
      </c>
      <c r="S3759">
        <v>19</v>
      </c>
      <c r="T3759">
        <v>52</v>
      </c>
      <c r="U3759">
        <v>0</v>
      </c>
      <c r="V3759">
        <v>4</v>
      </c>
      <c r="W3759">
        <v>56.136493287790806</v>
      </c>
      <c r="X3759">
        <v>609.39808896429292</v>
      </c>
      <c r="Y3759">
        <v>41.058545003526945</v>
      </c>
      <c r="Z3759">
        <v>94.907203449930222</v>
      </c>
      <c r="AA3759">
        <v>233.55068880853221</v>
      </c>
      <c r="AB3759">
        <v>58.150527569689714</v>
      </c>
      <c r="AC3759">
        <v>0</v>
      </c>
      <c r="AD3759">
        <v>41.106551836506995</v>
      </c>
      <c r="AE3759">
        <v>1134.3080989202697</v>
      </c>
    </row>
    <row r="3760" spans="1:31" x14ac:dyDescent="0.25">
      <c r="A3760">
        <v>2139677</v>
      </c>
      <c r="B3760">
        <v>1</v>
      </c>
      <c r="C3760" t="s">
        <v>80</v>
      </c>
      <c r="D3760" t="s">
        <v>107</v>
      </c>
      <c r="E3760" t="s">
        <v>206</v>
      </c>
      <c r="F3760" t="s">
        <v>10997</v>
      </c>
      <c r="G3760" t="s">
        <v>171</v>
      </c>
      <c r="H3760" t="s">
        <v>134</v>
      </c>
      <c r="I3760" t="s">
        <v>135</v>
      </c>
      <c r="J3760" t="s">
        <v>136</v>
      </c>
      <c r="K3760" t="s">
        <v>137</v>
      </c>
      <c r="L3760" t="s">
        <v>10998</v>
      </c>
      <c r="M3760" t="s">
        <v>10999</v>
      </c>
      <c r="N3760">
        <v>1.210555555</v>
      </c>
      <c r="O3760">
        <v>0</v>
      </c>
      <c r="P3760">
        <v>31</v>
      </c>
      <c r="Q3760">
        <v>0</v>
      </c>
      <c r="R3760">
        <v>0</v>
      </c>
      <c r="S3760">
        <v>0</v>
      </c>
      <c r="T3760">
        <v>10</v>
      </c>
      <c r="U3760">
        <v>0</v>
      </c>
      <c r="V3760">
        <v>0</v>
      </c>
      <c r="W3760">
        <v>0</v>
      </c>
      <c r="X3760">
        <v>8.6430970002799992</v>
      </c>
      <c r="Y3760">
        <v>0</v>
      </c>
      <c r="Z3760">
        <v>0</v>
      </c>
      <c r="AA3760">
        <v>0</v>
      </c>
      <c r="AB3760">
        <v>6.7627262326030726</v>
      </c>
      <c r="AC3760">
        <v>0</v>
      </c>
      <c r="AD3760">
        <v>0</v>
      </c>
      <c r="AE3760">
        <v>15.405823232883073</v>
      </c>
    </row>
    <row r="3761" spans="1:31" x14ac:dyDescent="0.25">
      <c r="A3761">
        <v>2139431</v>
      </c>
      <c r="B3761">
        <v>1</v>
      </c>
      <c r="C3761" t="s">
        <v>80</v>
      </c>
      <c r="D3761" t="s">
        <v>84</v>
      </c>
      <c r="E3761" t="s">
        <v>161</v>
      </c>
      <c r="F3761" t="s">
        <v>10305</v>
      </c>
      <c r="G3761" t="s">
        <v>581</v>
      </c>
      <c r="H3761" t="s">
        <v>134</v>
      </c>
      <c r="I3761" t="s">
        <v>135</v>
      </c>
      <c r="J3761" t="s">
        <v>136</v>
      </c>
      <c r="K3761" t="s">
        <v>137</v>
      </c>
      <c r="L3761" t="s">
        <v>11000</v>
      </c>
      <c r="M3761" t="s">
        <v>11001</v>
      </c>
      <c r="N3761">
        <v>2.8630555549999999</v>
      </c>
      <c r="O3761">
        <v>0</v>
      </c>
      <c r="P3761">
        <v>390</v>
      </c>
      <c r="Q3761">
        <v>0</v>
      </c>
      <c r="R3761">
        <v>0</v>
      </c>
      <c r="S3761">
        <v>0</v>
      </c>
      <c r="T3761">
        <v>12</v>
      </c>
      <c r="U3761">
        <v>0</v>
      </c>
      <c r="V3761">
        <v>0</v>
      </c>
      <c r="W3761">
        <v>0</v>
      </c>
      <c r="X3761">
        <v>208.34273460788728</v>
      </c>
      <c r="Y3761">
        <v>0</v>
      </c>
      <c r="Z3761">
        <v>0</v>
      </c>
      <c r="AA3761">
        <v>0</v>
      </c>
      <c r="AB3761">
        <v>60.187137343898669</v>
      </c>
      <c r="AC3761">
        <v>0</v>
      </c>
      <c r="AD3761">
        <v>0</v>
      </c>
      <c r="AE3761">
        <v>268.52987195178594</v>
      </c>
    </row>
    <row r="3762" spans="1:31" x14ac:dyDescent="0.25">
      <c r="A3762">
        <v>2139617</v>
      </c>
      <c r="B3762">
        <v>1</v>
      </c>
      <c r="C3762" t="s">
        <v>80</v>
      </c>
      <c r="D3762" t="s">
        <v>104</v>
      </c>
      <c r="E3762" t="s">
        <v>174</v>
      </c>
      <c r="F3762" t="s">
        <v>11002</v>
      </c>
      <c r="G3762" t="s">
        <v>187</v>
      </c>
      <c r="H3762" t="s">
        <v>134</v>
      </c>
      <c r="I3762" t="s">
        <v>135</v>
      </c>
      <c r="J3762" t="s">
        <v>136</v>
      </c>
      <c r="K3762" t="s">
        <v>137</v>
      </c>
      <c r="L3762" t="s">
        <v>11003</v>
      </c>
      <c r="M3762" t="s">
        <v>11004</v>
      </c>
      <c r="N3762">
        <v>5.5788888879999998</v>
      </c>
      <c r="O3762">
        <v>0</v>
      </c>
      <c r="P3762">
        <v>1</v>
      </c>
      <c r="Q3762">
        <v>0</v>
      </c>
      <c r="R3762">
        <v>20</v>
      </c>
      <c r="S3762">
        <v>0</v>
      </c>
      <c r="T3762">
        <v>2</v>
      </c>
      <c r="U3762">
        <v>0</v>
      </c>
      <c r="V3762">
        <v>0</v>
      </c>
      <c r="W3762">
        <v>0</v>
      </c>
      <c r="X3762">
        <v>1.8101829223465502</v>
      </c>
      <c r="Y3762">
        <v>0</v>
      </c>
      <c r="Z3762">
        <v>18.971830149748524</v>
      </c>
      <c r="AA3762">
        <v>0</v>
      </c>
      <c r="AB3762">
        <v>2.4751604441763999</v>
      </c>
      <c r="AC3762">
        <v>0</v>
      </c>
      <c r="AD3762">
        <v>0</v>
      </c>
      <c r="AE3762">
        <v>23.257173516271472</v>
      </c>
    </row>
    <row r="3763" spans="1:31" x14ac:dyDescent="0.25">
      <c r="A3763">
        <v>2139869</v>
      </c>
      <c r="B3763">
        <v>1</v>
      </c>
      <c r="C3763" t="s">
        <v>81</v>
      </c>
      <c r="D3763" t="s">
        <v>116</v>
      </c>
      <c r="E3763" t="s">
        <v>131</v>
      </c>
      <c r="F3763" t="s">
        <v>11005</v>
      </c>
      <c r="G3763" t="s">
        <v>152</v>
      </c>
      <c r="H3763" t="s">
        <v>134</v>
      </c>
      <c r="I3763" t="s">
        <v>135</v>
      </c>
      <c r="J3763" t="s">
        <v>136</v>
      </c>
      <c r="K3763" t="s">
        <v>137</v>
      </c>
      <c r="L3763" t="s">
        <v>11006</v>
      </c>
      <c r="M3763" t="s">
        <v>11007</v>
      </c>
      <c r="N3763">
        <v>2.523055555</v>
      </c>
      <c r="O3763">
        <v>0</v>
      </c>
      <c r="P3763">
        <v>1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0.78600463201011661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0.78600463201011661</v>
      </c>
    </row>
    <row r="3764" spans="1:31" x14ac:dyDescent="0.25">
      <c r="A3764">
        <v>2139471</v>
      </c>
      <c r="B3764">
        <v>1</v>
      </c>
      <c r="C3764" t="s">
        <v>80</v>
      </c>
      <c r="D3764" t="s">
        <v>107</v>
      </c>
      <c r="E3764" t="s">
        <v>224</v>
      </c>
      <c r="F3764" t="s">
        <v>11008</v>
      </c>
      <c r="G3764" t="s">
        <v>142</v>
      </c>
      <c r="H3764" t="s">
        <v>227</v>
      </c>
      <c r="I3764" t="s">
        <v>135</v>
      </c>
      <c r="J3764" t="s">
        <v>136</v>
      </c>
      <c r="K3764" t="s">
        <v>137</v>
      </c>
      <c r="L3764" t="s">
        <v>11009</v>
      </c>
      <c r="M3764" t="s">
        <v>11010</v>
      </c>
      <c r="N3764">
        <v>0.49055555499999998</v>
      </c>
      <c r="O3764">
        <v>34</v>
      </c>
      <c r="P3764">
        <v>12947</v>
      </c>
      <c r="Q3764">
        <v>182</v>
      </c>
      <c r="R3764">
        <v>425</v>
      </c>
      <c r="S3764">
        <v>90</v>
      </c>
      <c r="T3764">
        <v>819</v>
      </c>
      <c r="U3764">
        <v>5</v>
      </c>
      <c r="V3764">
        <v>15</v>
      </c>
      <c r="W3764">
        <v>116.63327155716645</v>
      </c>
      <c r="X3764">
        <v>1074.750654474911</v>
      </c>
      <c r="Y3764">
        <v>201.00411912462931</v>
      </c>
      <c r="Z3764">
        <v>48.818133389215483</v>
      </c>
      <c r="AA3764">
        <v>364.48128986896364</v>
      </c>
      <c r="AB3764">
        <v>343.64511448843592</v>
      </c>
      <c r="AC3764">
        <v>324.60232347470856</v>
      </c>
      <c r="AD3764">
        <v>44.261109808494105</v>
      </c>
      <c r="AE3764">
        <v>2518.1960161865245</v>
      </c>
    </row>
    <row r="3765" spans="1:31" x14ac:dyDescent="0.25">
      <c r="A3765">
        <v>2139637</v>
      </c>
      <c r="B3765">
        <v>1</v>
      </c>
      <c r="C3765" t="s">
        <v>80</v>
      </c>
      <c r="D3765" t="s">
        <v>107</v>
      </c>
      <c r="E3765" t="s">
        <v>174</v>
      </c>
      <c r="F3765" t="s">
        <v>11011</v>
      </c>
      <c r="G3765" t="s">
        <v>187</v>
      </c>
      <c r="H3765" t="s">
        <v>134</v>
      </c>
      <c r="I3765" t="s">
        <v>135</v>
      </c>
      <c r="J3765" t="s">
        <v>136</v>
      </c>
      <c r="K3765" t="s">
        <v>137</v>
      </c>
      <c r="L3765" t="s">
        <v>11012</v>
      </c>
      <c r="M3765" t="s">
        <v>11013</v>
      </c>
      <c r="N3765">
        <v>0.80500000000000005</v>
      </c>
      <c r="O3765">
        <v>0</v>
      </c>
      <c r="P3765">
        <v>69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8.603248863178008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8.603248863178008</v>
      </c>
    </row>
    <row r="3766" spans="1:31" x14ac:dyDescent="0.25">
      <c r="A3766">
        <v>2139282</v>
      </c>
      <c r="B3766">
        <v>1</v>
      </c>
      <c r="C3766" t="s">
        <v>80</v>
      </c>
      <c r="D3766" t="s">
        <v>103</v>
      </c>
      <c r="E3766" t="s">
        <v>224</v>
      </c>
      <c r="F3766" t="s">
        <v>11014</v>
      </c>
      <c r="G3766" t="s">
        <v>142</v>
      </c>
      <c r="H3766" t="s">
        <v>143</v>
      </c>
      <c r="I3766" t="s">
        <v>135</v>
      </c>
      <c r="J3766" t="s">
        <v>136</v>
      </c>
      <c r="K3766" t="s">
        <v>137</v>
      </c>
      <c r="L3766" t="s">
        <v>11015</v>
      </c>
      <c r="M3766" t="s">
        <v>11016</v>
      </c>
      <c r="N3766">
        <v>0.766666666</v>
      </c>
      <c r="O3766">
        <v>21</v>
      </c>
      <c r="P3766">
        <v>5259</v>
      </c>
      <c r="Q3766">
        <v>59</v>
      </c>
      <c r="R3766">
        <v>548</v>
      </c>
      <c r="S3766">
        <v>96</v>
      </c>
      <c r="T3766">
        <v>1099</v>
      </c>
      <c r="U3766">
        <v>18</v>
      </c>
      <c r="V3766">
        <v>3</v>
      </c>
      <c r="W3766">
        <v>10.404172635822002</v>
      </c>
      <c r="X3766">
        <v>752.68619277853588</v>
      </c>
      <c r="Y3766">
        <v>254.27361107881205</v>
      </c>
      <c r="Z3766">
        <v>99.056331176467225</v>
      </c>
      <c r="AA3766">
        <v>529.5079120785299</v>
      </c>
      <c r="AB3766">
        <v>277.01545579205668</v>
      </c>
      <c r="AC3766">
        <v>1480.250246322046</v>
      </c>
      <c r="AD3766">
        <v>162.01864751104</v>
      </c>
      <c r="AE3766">
        <v>3565.2125693733096</v>
      </c>
    </row>
    <row r="3767" spans="1:31" x14ac:dyDescent="0.25">
      <c r="A3767">
        <v>2139494</v>
      </c>
      <c r="B3767">
        <v>1</v>
      </c>
      <c r="C3767" t="s">
        <v>81</v>
      </c>
      <c r="D3767" t="s">
        <v>127</v>
      </c>
      <c r="E3767" t="s">
        <v>224</v>
      </c>
      <c r="F3767" t="s">
        <v>11017</v>
      </c>
      <c r="G3767" t="s">
        <v>142</v>
      </c>
      <c r="H3767" t="s">
        <v>143</v>
      </c>
      <c r="I3767" t="s">
        <v>135</v>
      </c>
      <c r="J3767" t="s">
        <v>136</v>
      </c>
      <c r="K3767" t="s">
        <v>137</v>
      </c>
      <c r="L3767" t="s">
        <v>11018</v>
      </c>
      <c r="M3767" t="s">
        <v>11019</v>
      </c>
      <c r="N3767">
        <v>0.204596111</v>
      </c>
      <c r="O3767">
        <v>9</v>
      </c>
      <c r="P3767">
        <v>4405</v>
      </c>
      <c r="Q3767">
        <v>578</v>
      </c>
      <c r="R3767">
        <v>403</v>
      </c>
      <c r="S3767">
        <v>75</v>
      </c>
      <c r="T3767">
        <v>468</v>
      </c>
      <c r="U3767">
        <v>19</v>
      </c>
      <c r="V3767">
        <v>2</v>
      </c>
      <c r="W3767">
        <v>0.52276974597423342</v>
      </c>
      <c r="X3767">
        <v>157.33428044778279</v>
      </c>
      <c r="Y3767">
        <v>51.565356815538301</v>
      </c>
      <c r="Z3767">
        <v>22.080789855468627</v>
      </c>
      <c r="AA3767">
        <v>153.01679944094656</v>
      </c>
      <c r="AB3767">
        <v>53.167728179240171</v>
      </c>
      <c r="AC3767">
        <v>218.92546591712463</v>
      </c>
      <c r="AD3767">
        <v>0.86430178222679999</v>
      </c>
      <c r="AE3767">
        <v>657.47749218430204</v>
      </c>
    </row>
    <row r="3768" spans="1:31" x14ac:dyDescent="0.25">
      <c r="A3768">
        <v>2139806</v>
      </c>
      <c r="B3768">
        <v>1</v>
      </c>
      <c r="C3768" t="s">
        <v>80</v>
      </c>
      <c r="D3768" t="s">
        <v>94</v>
      </c>
      <c r="E3768" t="s">
        <v>140</v>
      </c>
      <c r="F3768" t="s">
        <v>11020</v>
      </c>
      <c r="G3768" t="s">
        <v>142</v>
      </c>
      <c r="H3768" t="s">
        <v>143</v>
      </c>
      <c r="I3768" t="s">
        <v>135</v>
      </c>
      <c r="J3768" t="s">
        <v>136</v>
      </c>
      <c r="K3768" t="s">
        <v>137</v>
      </c>
      <c r="L3768" t="s">
        <v>11021</v>
      </c>
      <c r="M3768" t="s">
        <v>11022</v>
      </c>
      <c r="N3768">
        <v>1.3725000000000001</v>
      </c>
      <c r="O3768">
        <v>0</v>
      </c>
      <c r="P3768">
        <v>1</v>
      </c>
      <c r="Q3768">
        <v>3</v>
      </c>
      <c r="R3768">
        <v>25</v>
      </c>
      <c r="S3768">
        <v>2</v>
      </c>
      <c r="T3768">
        <v>40</v>
      </c>
      <c r="U3768">
        <v>3</v>
      </c>
      <c r="V3768">
        <v>0</v>
      </c>
      <c r="W3768">
        <v>0</v>
      </c>
      <c r="X3768">
        <v>3.7011915024400002E-2</v>
      </c>
      <c r="Y3768">
        <v>2.1824814021183001</v>
      </c>
      <c r="Z3768">
        <v>1.9448938975379755</v>
      </c>
      <c r="AA3768">
        <v>11.84934465777487</v>
      </c>
      <c r="AB3768">
        <v>19.613567555243854</v>
      </c>
      <c r="AC3768">
        <v>71.805807576576001</v>
      </c>
      <c r="AD3768">
        <v>0</v>
      </c>
      <c r="AE3768">
        <v>107.4331070042754</v>
      </c>
    </row>
    <row r="3769" spans="1:31" x14ac:dyDescent="0.25">
      <c r="A3769">
        <v>2139663</v>
      </c>
      <c r="B3769">
        <v>1</v>
      </c>
      <c r="C3769" t="s">
        <v>80</v>
      </c>
      <c r="D3769" t="s">
        <v>103</v>
      </c>
      <c r="E3769" t="s">
        <v>161</v>
      </c>
      <c r="F3769" t="s">
        <v>11023</v>
      </c>
      <c r="G3769" t="s">
        <v>211</v>
      </c>
      <c r="H3769" t="s">
        <v>134</v>
      </c>
      <c r="I3769" t="s">
        <v>135</v>
      </c>
      <c r="J3769" t="s">
        <v>136</v>
      </c>
      <c r="K3769" t="s">
        <v>137</v>
      </c>
      <c r="L3769" t="s">
        <v>11024</v>
      </c>
      <c r="M3769" t="s">
        <v>11025</v>
      </c>
      <c r="N3769">
        <v>0.828333333</v>
      </c>
      <c r="O3769">
        <v>0</v>
      </c>
      <c r="P3769">
        <v>7</v>
      </c>
      <c r="Q3769">
        <v>0</v>
      </c>
      <c r="R3769">
        <v>0</v>
      </c>
      <c r="S3769">
        <v>0</v>
      </c>
      <c r="T3769">
        <v>1</v>
      </c>
      <c r="U3769">
        <v>0</v>
      </c>
      <c r="V3769">
        <v>0</v>
      </c>
      <c r="W3769">
        <v>0</v>
      </c>
      <c r="X3769">
        <v>1.2476517834273335</v>
      </c>
      <c r="Y3769">
        <v>0</v>
      </c>
      <c r="Z3769">
        <v>0</v>
      </c>
      <c r="AA3769">
        <v>0</v>
      </c>
      <c r="AB3769">
        <v>9.1042892980666666E-3</v>
      </c>
      <c r="AC3769">
        <v>0</v>
      </c>
      <c r="AD3769">
        <v>0</v>
      </c>
      <c r="AE3769">
        <v>1.2567560727254001</v>
      </c>
    </row>
    <row r="3770" spans="1:31" x14ac:dyDescent="0.25">
      <c r="A3770">
        <v>2139829</v>
      </c>
      <c r="B3770">
        <v>1</v>
      </c>
      <c r="C3770" t="s">
        <v>80</v>
      </c>
      <c r="D3770" t="s">
        <v>97</v>
      </c>
      <c r="E3770" t="s">
        <v>131</v>
      </c>
      <c r="F3770" t="s">
        <v>11026</v>
      </c>
      <c r="G3770" t="s">
        <v>133</v>
      </c>
      <c r="H3770" t="s">
        <v>134</v>
      </c>
      <c r="I3770" t="s">
        <v>135</v>
      </c>
      <c r="J3770" t="s">
        <v>136</v>
      </c>
      <c r="K3770" t="s">
        <v>137</v>
      </c>
      <c r="L3770" t="s">
        <v>11027</v>
      </c>
      <c r="M3770" t="s">
        <v>11028</v>
      </c>
      <c r="N3770">
        <v>1.9850000000000001</v>
      </c>
      <c r="O3770">
        <v>0</v>
      </c>
      <c r="P3770">
        <v>1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1.0119529288703251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1.0119529288703251</v>
      </c>
    </row>
    <row r="3771" spans="1:31" x14ac:dyDescent="0.25">
      <c r="A3771">
        <v>2139514</v>
      </c>
      <c r="B3771">
        <v>1</v>
      </c>
      <c r="C3771" t="s">
        <v>80</v>
      </c>
      <c r="D3771" t="s">
        <v>107</v>
      </c>
      <c r="E3771" t="s">
        <v>224</v>
      </c>
      <c r="F3771" t="s">
        <v>11029</v>
      </c>
      <c r="G3771" t="s">
        <v>142</v>
      </c>
      <c r="H3771" t="s">
        <v>227</v>
      </c>
      <c r="I3771" t="s">
        <v>135</v>
      </c>
      <c r="J3771" t="s">
        <v>136</v>
      </c>
      <c r="K3771" t="s">
        <v>137</v>
      </c>
      <c r="L3771" t="s">
        <v>10483</v>
      </c>
      <c r="M3771" t="s">
        <v>11030</v>
      </c>
      <c r="N3771">
        <v>1.223055555</v>
      </c>
      <c r="O3771">
        <v>2</v>
      </c>
      <c r="P3771">
        <v>6296</v>
      </c>
      <c r="Q3771">
        <v>27</v>
      </c>
      <c r="R3771">
        <v>83</v>
      </c>
      <c r="S3771">
        <v>6</v>
      </c>
      <c r="T3771">
        <v>462</v>
      </c>
      <c r="U3771">
        <v>0</v>
      </c>
      <c r="V3771">
        <v>3</v>
      </c>
      <c r="W3771">
        <v>35.243898113470252</v>
      </c>
      <c r="X3771">
        <v>1457.027206860397</v>
      </c>
      <c r="Y3771">
        <v>249.434449072923</v>
      </c>
      <c r="Z3771">
        <v>22.048004423633163</v>
      </c>
      <c r="AA3771">
        <v>83.321905918956702</v>
      </c>
      <c r="AB3771">
        <v>561.40838533486794</v>
      </c>
      <c r="AC3771">
        <v>0</v>
      </c>
      <c r="AD3771">
        <v>28.961236926489079</v>
      </c>
      <c r="AE3771">
        <v>2437.4450866507373</v>
      </c>
    </row>
    <row r="3772" spans="1:31" x14ac:dyDescent="0.25">
      <c r="A3772">
        <v>2139537</v>
      </c>
      <c r="B3772">
        <v>1</v>
      </c>
      <c r="C3772" t="s">
        <v>80</v>
      </c>
      <c r="D3772" t="s">
        <v>108</v>
      </c>
      <c r="E3772" t="s">
        <v>196</v>
      </c>
      <c r="F3772" t="s">
        <v>11031</v>
      </c>
      <c r="G3772" t="s">
        <v>226</v>
      </c>
      <c r="H3772" t="s">
        <v>143</v>
      </c>
      <c r="I3772" t="s">
        <v>135</v>
      </c>
      <c r="J3772" t="s">
        <v>136</v>
      </c>
      <c r="K3772" t="s">
        <v>137</v>
      </c>
      <c r="L3772" t="s">
        <v>11032</v>
      </c>
      <c r="M3772" t="s">
        <v>11033</v>
      </c>
      <c r="N3772">
        <v>1.4983333329999999</v>
      </c>
      <c r="O3772">
        <v>0</v>
      </c>
      <c r="P3772">
        <v>151</v>
      </c>
      <c r="Q3772">
        <v>0</v>
      </c>
      <c r="R3772">
        <v>54</v>
      </c>
      <c r="S3772">
        <v>2</v>
      </c>
      <c r="T3772">
        <v>19</v>
      </c>
      <c r="U3772">
        <v>0</v>
      </c>
      <c r="V3772">
        <v>0</v>
      </c>
      <c r="W3772">
        <v>0</v>
      </c>
      <c r="X3772">
        <v>29.081153569874278</v>
      </c>
      <c r="Y3772">
        <v>0</v>
      </c>
      <c r="Z3772">
        <v>11.986959900489238</v>
      </c>
      <c r="AA3772">
        <v>10.999812025250002</v>
      </c>
      <c r="AB3772">
        <v>19.129775019570047</v>
      </c>
      <c r="AC3772">
        <v>0</v>
      </c>
      <c r="AD3772">
        <v>0</v>
      </c>
      <c r="AE3772">
        <v>71.197700515183556</v>
      </c>
    </row>
    <row r="3773" spans="1:31" x14ac:dyDescent="0.25">
      <c r="A3773">
        <v>2139345</v>
      </c>
      <c r="B3773">
        <v>1</v>
      </c>
      <c r="C3773" t="s">
        <v>80</v>
      </c>
      <c r="D3773" t="s">
        <v>105</v>
      </c>
      <c r="E3773" t="s">
        <v>196</v>
      </c>
      <c r="F3773" t="s">
        <v>2070</v>
      </c>
      <c r="G3773" t="s">
        <v>142</v>
      </c>
      <c r="H3773" t="s">
        <v>143</v>
      </c>
      <c r="I3773" t="s">
        <v>135</v>
      </c>
      <c r="J3773" t="s">
        <v>136</v>
      </c>
      <c r="K3773" t="s">
        <v>137</v>
      </c>
      <c r="L3773" t="s">
        <v>11034</v>
      </c>
      <c r="M3773" t="s">
        <v>11035</v>
      </c>
      <c r="N3773">
        <v>2.2113888880000001</v>
      </c>
      <c r="O3773">
        <v>1</v>
      </c>
      <c r="P3773">
        <v>94</v>
      </c>
      <c r="Q3773">
        <v>5</v>
      </c>
      <c r="R3773">
        <v>4</v>
      </c>
      <c r="S3773">
        <v>12</v>
      </c>
      <c r="T3773">
        <v>8</v>
      </c>
      <c r="U3773">
        <v>1</v>
      </c>
      <c r="V3773">
        <v>0</v>
      </c>
      <c r="W3773">
        <v>0.45641953137960001</v>
      </c>
      <c r="X3773">
        <v>49.618209652732844</v>
      </c>
      <c r="Y3773">
        <v>8.3430603696636005</v>
      </c>
      <c r="Z3773">
        <v>3.3124208387542007</v>
      </c>
      <c r="AA3773">
        <v>197.68831812437122</v>
      </c>
      <c r="AB3773">
        <v>67.680423835724369</v>
      </c>
      <c r="AC3773">
        <v>150.45691140154398</v>
      </c>
      <c r="AD3773">
        <v>0</v>
      </c>
      <c r="AE3773">
        <v>477.55576375416979</v>
      </c>
    </row>
    <row r="3774" spans="1:31" x14ac:dyDescent="0.25">
      <c r="A3774">
        <v>2139594</v>
      </c>
      <c r="B3774">
        <v>1</v>
      </c>
      <c r="C3774" t="s">
        <v>80</v>
      </c>
      <c r="D3774" t="s">
        <v>83</v>
      </c>
      <c r="E3774" t="s">
        <v>146</v>
      </c>
      <c r="F3774" t="s">
        <v>11036</v>
      </c>
      <c r="G3774" t="s">
        <v>300</v>
      </c>
      <c r="H3774" t="s">
        <v>143</v>
      </c>
      <c r="I3774" t="s">
        <v>135</v>
      </c>
      <c r="J3774" t="s">
        <v>3</v>
      </c>
      <c r="K3774" t="s">
        <v>137</v>
      </c>
      <c r="L3774" t="s">
        <v>11037</v>
      </c>
      <c r="M3774" t="s">
        <v>11038</v>
      </c>
      <c r="N3774">
        <v>1.183888888</v>
      </c>
      <c r="O3774">
        <v>0</v>
      </c>
      <c r="P3774">
        <v>1753</v>
      </c>
      <c r="Q3774">
        <v>0</v>
      </c>
      <c r="R3774">
        <v>0</v>
      </c>
      <c r="S3774">
        <v>1</v>
      </c>
      <c r="T3774">
        <v>156</v>
      </c>
      <c r="U3774">
        <v>0</v>
      </c>
      <c r="V3774">
        <v>0</v>
      </c>
      <c r="W3774">
        <v>0</v>
      </c>
      <c r="X3774">
        <v>419.80002596353836</v>
      </c>
      <c r="Y3774">
        <v>0</v>
      </c>
      <c r="Z3774">
        <v>0</v>
      </c>
      <c r="AA3774">
        <v>19.089921177133334</v>
      </c>
      <c r="AB3774">
        <v>117.21495693040667</v>
      </c>
      <c r="AC3774">
        <v>0</v>
      </c>
      <c r="AD3774">
        <v>0</v>
      </c>
      <c r="AE3774">
        <v>556.10490407107829</v>
      </c>
    </row>
    <row r="3775" spans="1:31" x14ac:dyDescent="0.25">
      <c r="A3775">
        <v>2139408</v>
      </c>
      <c r="B3775">
        <v>1</v>
      </c>
      <c r="C3775" t="s">
        <v>80</v>
      </c>
      <c r="D3775" t="s">
        <v>94</v>
      </c>
      <c r="E3775" t="s">
        <v>174</v>
      </c>
      <c r="F3775" t="s">
        <v>11039</v>
      </c>
      <c r="G3775" t="s">
        <v>163</v>
      </c>
      <c r="H3775" t="s">
        <v>134</v>
      </c>
      <c r="I3775" t="s">
        <v>135</v>
      </c>
      <c r="J3775" t="s">
        <v>136</v>
      </c>
      <c r="K3775" t="s">
        <v>137</v>
      </c>
      <c r="L3775" t="s">
        <v>11040</v>
      </c>
      <c r="M3775" t="s">
        <v>11041</v>
      </c>
      <c r="N3775">
        <v>1.2124999999999999</v>
      </c>
      <c r="O3775">
        <v>0</v>
      </c>
      <c r="P3775">
        <v>14</v>
      </c>
      <c r="Q3775">
        <v>0</v>
      </c>
      <c r="R3775">
        <v>0</v>
      </c>
      <c r="S3775">
        <v>0</v>
      </c>
      <c r="T3775">
        <v>4</v>
      </c>
      <c r="U3775">
        <v>0</v>
      </c>
      <c r="V3775">
        <v>0</v>
      </c>
      <c r="W3775">
        <v>0</v>
      </c>
      <c r="X3775">
        <v>10.184249469089751</v>
      </c>
      <c r="Y3775">
        <v>0</v>
      </c>
      <c r="Z3775">
        <v>0</v>
      </c>
      <c r="AA3775">
        <v>0</v>
      </c>
      <c r="AB3775">
        <v>22.64816971451042</v>
      </c>
      <c r="AC3775">
        <v>0</v>
      </c>
      <c r="AD3775">
        <v>0</v>
      </c>
      <c r="AE3775">
        <v>32.832419183600173</v>
      </c>
    </row>
    <row r="3776" spans="1:31" x14ac:dyDescent="0.25">
      <c r="A3776">
        <v>2139700</v>
      </c>
      <c r="B3776">
        <v>1</v>
      </c>
      <c r="C3776" t="s">
        <v>81</v>
      </c>
      <c r="D3776" t="s">
        <v>118</v>
      </c>
      <c r="E3776" t="s">
        <v>146</v>
      </c>
      <c r="F3776" t="s">
        <v>11042</v>
      </c>
      <c r="G3776" t="s">
        <v>142</v>
      </c>
      <c r="H3776" t="s">
        <v>143</v>
      </c>
      <c r="I3776" t="s">
        <v>148</v>
      </c>
      <c r="J3776" t="s">
        <v>136</v>
      </c>
      <c r="K3776" t="s">
        <v>137</v>
      </c>
      <c r="L3776" t="s">
        <v>11043</v>
      </c>
      <c r="M3776" t="s">
        <v>11044</v>
      </c>
      <c r="N3776">
        <v>1.6666666E-2</v>
      </c>
      <c r="O3776">
        <v>2</v>
      </c>
      <c r="P3776">
        <v>228</v>
      </c>
      <c r="Q3776">
        <v>73</v>
      </c>
      <c r="R3776">
        <v>93</v>
      </c>
      <c r="S3776">
        <v>3</v>
      </c>
      <c r="T3776">
        <v>16</v>
      </c>
      <c r="U3776">
        <v>1</v>
      </c>
      <c r="V3776">
        <v>0</v>
      </c>
      <c r="W3776">
        <v>1.1936484E-3</v>
      </c>
      <c r="X3776">
        <v>0.56354863247499976</v>
      </c>
      <c r="Y3776">
        <v>2.530241333578501</v>
      </c>
      <c r="Z3776">
        <v>0.78494777017500028</v>
      </c>
      <c r="AA3776">
        <v>4.8322170453333334E-2</v>
      </c>
      <c r="AB3776">
        <v>5.2143401920499988E-2</v>
      </c>
      <c r="AC3776">
        <v>0.31896040756649996</v>
      </c>
      <c r="AD3776">
        <v>0</v>
      </c>
      <c r="AE3776">
        <v>4.2993573645688343</v>
      </c>
    </row>
    <row r="3777" spans="1:31" x14ac:dyDescent="0.25">
      <c r="A3777">
        <v>2139600</v>
      </c>
      <c r="B3777">
        <v>1</v>
      </c>
      <c r="C3777" t="s">
        <v>80</v>
      </c>
      <c r="D3777" t="s">
        <v>85</v>
      </c>
      <c r="E3777" t="s">
        <v>174</v>
      </c>
      <c r="F3777" t="s">
        <v>11045</v>
      </c>
      <c r="G3777" t="s">
        <v>187</v>
      </c>
      <c r="H3777" t="s">
        <v>134</v>
      </c>
      <c r="I3777" t="s">
        <v>135</v>
      </c>
      <c r="J3777" t="s">
        <v>136</v>
      </c>
      <c r="K3777" t="s">
        <v>137</v>
      </c>
      <c r="L3777" t="s">
        <v>9992</v>
      </c>
      <c r="M3777" t="s">
        <v>11046</v>
      </c>
      <c r="N3777">
        <v>1.04</v>
      </c>
      <c r="O3777">
        <v>0</v>
      </c>
      <c r="P3777">
        <v>32</v>
      </c>
      <c r="Q3777">
        <v>0</v>
      </c>
      <c r="R3777">
        <v>0</v>
      </c>
      <c r="S3777">
        <v>0</v>
      </c>
      <c r="T3777">
        <v>4</v>
      </c>
      <c r="U3777">
        <v>0</v>
      </c>
      <c r="V3777">
        <v>0</v>
      </c>
      <c r="W3777">
        <v>0</v>
      </c>
      <c r="X3777">
        <v>4.3321425098629334</v>
      </c>
      <c r="Y3777">
        <v>0</v>
      </c>
      <c r="Z3777">
        <v>0</v>
      </c>
      <c r="AA3777">
        <v>0</v>
      </c>
      <c r="AB3777">
        <v>1.7774063197525334</v>
      </c>
      <c r="AC3777">
        <v>0</v>
      </c>
      <c r="AD3777">
        <v>0</v>
      </c>
      <c r="AE3777">
        <v>6.1095488296154663</v>
      </c>
    </row>
    <row r="3778" spans="1:31" x14ac:dyDescent="0.25">
      <c r="A3778">
        <v>2139451</v>
      </c>
      <c r="B3778">
        <v>1</v>
      </c>
      <c r="C3778" t="s">
        <v>80</v>
      </c>
      <c r="D3778" t="s">
        <v>110</v>
      </c>
      <c r="E3778" t="s">
        <v>206</v>
      </c>
      <c r="F3778" t="s">
        <v>8949</v>
      </c>
      <c r="G3778" t="s">
        <v>538</v>
      </c>
      <c r="H3778" t="s">
        <v>134</v>
      </c>
      <c r="I3778" t="s">
        <v>135</v>
      </c>
      <c r="J3778" t="s">
        <v>136</v>
      </c>
      <c r="K3778" t="s">
        <v>236</v>
      </c>
      <c r="L3778" t="s">
        <v>11047</v>
      </c>
      <c r="M3778" t="s">
        <v>11048</v>
      </c>
      <c r="N3778">
        <v>8.7092305549999995</v>
      </c>
      <c r="O3778">
        <v>0</v>
      </c>
      <c r="P3778">
        <v>37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97.428108966740268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97.428108966740268</v>
      </c>
    </row>
    <row r="3779" spans="1:31" x14ac:dyDescent="0.25">
      <c r="A3779">
        <v>2140499</v>
      </c>
      <c r="B3779">
        <v>1</v>
      </c>
      <c r="C3779" t="s">
        <v>80</v>
      </c>
      <c r="D3779" t="s">
        <v>97</v>
      </c>
      <c r="E3779" t="s">
        <v>131</v>
      </c>
      <c r="F3779" t="s">
        <v>11049</v>
      </c>
      <c r="G3779" t="s">
        <v>133</v>
      </c>
      <c r="H3779" t="s">
        <v>134</v>
      </c>
      <c r="I3779" t="s">
        <v>135</v>
      </c>
      <c r="J3779" t="s">
        <v>136</v>
      </c>
      <c r="K3779" t="s">
        <v>137</v>
      </c>
      <c r="L3779" t="s">
        <v>11050</v>
      </c>
      <c r="M3779" t="s">
        <v>11051</v>
      </c>
      <c r="N3779">
        <v>1.4750000000000001</v>
      </c>
      <c r="O3779">
        <v>0</v>
      </c>
      <c r="P3779">
        <v>1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0.52537005739600007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0.52537005739600007</v>
      </c>
    </row>
    <row r="3780" spans="1:31" x14ac:dyDescent="0.25">
      <c r="A3780">
        <v>2140545</v>
      </c>
      <c r="B3780">
        <v>1</v>
      </c>
      <c r="C3780" t="s">
        <v>80</v>
      </c>
      <c r="D3780" t="s">
        <v>91</v>
      </c>
      <c r="E3780" t="s">
        <v>146</v>
      </c>
      <c r="F3780" t="s">
        <v>11052</v>
      </c>
      <c r="G3780" t="s">
        <v>167</v>
      </c>
      <c r="H3780" t="s">
        <v>143</v>
      </c>
      <c r="I3780" t="s">
        <v>135</v>
      </c>
      <c r="J3780" t="s">
        <v>136</v>
      </c>
      <c r="K3780" t="s">
        <v>137</v>
      </c>
      <c r="L3780" t="s">
        <v>11053</v>
      </c>
      <c r="M3780" t="s">
        <v>11054</v>
      </c>
      <c r="N3780">
        <v>0.634444444</v>
      </c>
      <c r="O3780">
        <v>0</v>
      </c>
      <c r="P3780">
        <v>0</v>
      </c>
      <c r="Q3780">
        <v>0</v>
      </c>
      <c r="R3780">
        <v>0</v>
      </c>
      <c r="S3780">
        <v>1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0.44950803147130014</v>
      </c>
      <c r="AB3780">
        <v>0</v>
      </c>
      <c r="AC3780">
        <v>0</v>
      </c>
      <c r="AD3780">
        <v>0</v>
      </c>
      <c r="AE3780">
        <v>0.44950803147130014</v>
      </c>
    </row>
    <row r="3781" spans="1:31" x14ac:dyDescent="0.25">
      <c r="A3781">
        <v>2140522</v>
      </c>
      <c r="B3781">
        <v>1</v>
      </c>
      <c r="C3781" t="s">
        <v>80</v>
      </c>
      <c r="D3781" t="s">
        <v>83</v>
      </c>
      <c r="E3781" t="s">
        <v>131</v>
      </c>
      <c r="F3781" t="s">
        <v>11055</v>
      </c>
      <c r="G3781" t="s">
        <v>152</v>
      </c>
      <c r="H3781" t="s">
        <v>134</v>
      </c>
      <c r="I3781" t="s">
        <v>135</v>
      </c>
      <c r="J3781" t="s">
        <v>136</v>
      </c>
      <c r="K3781" t="s">
        <v>137</v>
      </c>
      <c r="L3781" t="s">
        <v>11056</v>
      </c>
      <c r="M3781" t="s">
        <v>11057</v>
      </c>
      <c r="N3781">
        <v>1.94</v>
      </c>
      <c r="O3781">
        <v>0</v>
      </c>
      <c r="P3781">
        <v>1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0.44911010528320006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0.44911010528320006</v>
      </c>
    </row>
    <row r="3782" spans="1:31" x14ac:dyDescent="0.25">
      <c r="A3782">
        <v>2140167</v>
      </c>
      <c r="B3782">
        <v>1</v>
      </c>
      <c r="C3782" t="s">
        <v>80</v>
      </c>
      <c r="D3782" t="s">
        <v>104</v>
      </c>
      <c r="E3782" t="s">
        <v>161</v>
      </c>
      <c r="F3782" t="s">
        <v>11058</v>
      </c>
      <c r="G3782" t="s">
        <v>538</v>
      </c>
      <c r="H3782" t="s">
        <v>134</v>
      </c>
      <c r="I3782" t="s">
        <v>135</v>
      </c>
      <c r="J3782" t="s">
        <v>136</v>
      </c>
      <c r="K3782" t="s">
        <v>236</v>
      </c>
      <c r="L3782" t="s">
        <v>11059</v>
      </c>
      <c r="M3782" t="s">
        <v>11060</v>
      </c>
      <c r="N3782">
        <v>7.6988861110000002</v>
      </c>
      <c r="O3782">
        <v>0</v>
      </c>
      <c r="P3782">
        <v>8</v>
      </c>
      <c r="Q3782">
        <v>0</v>
      </c>
      <c r="R3782">
        <v>7</v>
      </c>
      <c r="S3782">
        <v>0</v>
      </c>
      <c r="T3782">
        <v>14</v>
      </c>
      <c r="U3782">
        <v>0</v>
      </c>
      <c r="V3782">
        <v>0</v>
      </c>
      <c r="W3782">
        <v>0</v>
      </c>
      <c r="X3782">
        <v>6.8753520069431646</v>
      </c>
      <c r="Y3782">
        <v>0</v>
      </c>
      <c r="Z3782">
        <v>15.076494409659198</v>
      </c>
      <c r="AA3782">
        <v>0</v>
      </c>
      <c r="AB3782">
        <v>30.993271812323645</v>
      </c>
      <c r="AC3782">
        <v>0</v>
      </c>
      <c r="AD3782">
        <v>0</v>
      </c>
      <c r="AE3782">
        <v>52.945118228926006</v>
      </c>
    </row>
    <row r="3783" spans="1:31" x14ac:dyDescent="0.25">
      <c r="A3783">
        <v>2140559</v>
      </c>
      <c r="B3783">
        <v>1</v>
      </c>
      <c r="C3783" t="s">
        <v>80</v>
      </c>
      <c r="D3783" t="s">
        <v>99</v>
      </c>
      <c r="E3783" t="s">
        <v>131</v>
      </c>
      <c r="F3783" t="s">
        <v>11061</v>
      </c>
      <c r="G3783" t="s">
        <v>152</v>
      </c>
      <c r="H3783" t="s">
        <v>134</v>
      </c>
      <c r="I3783" t="s">
        <v>135</v>
      </c>
      <c r="J3783" t="s">
        <v>136</v>
      </c>
      <c r="K3783" t="s">
        <v>137</v>
      </c>
      <c r="L3783" t="s">
        <v>11062</v>
      </c>
      <c r="M3783" t="s">
        <v>11063</v>
      </c>
      <c r="N3783">
        <v>2.9563888880000002</v>
      </c>
      <c r="O3783">
        <v>0</v>
      </c>
      <c r="P3783">
        <v>1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0.69604457863135005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0.69604457863135005</v>
      </c>
    </row>
    <row r="3784" spans="1:31" x14ac:dyDescent="0.25">
      <c r="A3784">
        <v>2140087</v>
      </c>
      <c r="B3784">
        <v>1</v>
      </c>
      <c r="C3784" t="s">
        <v>80</v>
      </c>
      <c r="D3784" t="s">
        <v>93</v>
      </c>
      <c r="E3784" t="s">
        <v>161</v>
      </c>
      <c r="F3784" t="s">
        <v>11064</v>
      </c>
      <c r="G3784" t="s">
        <v>235</v>
      </c>
      <c r="H3784" t="s">
        <v>134</v>
      </c>
      <c r="I3784" t="s">
        <v>135</v>
      </c>
      <c r="J3784" t="s">
        <v>136</v>
      </c>
      <c r="K3784" t="s">
        <v>236</v>
      </c>
      <c r="L3784" t="s">
        <v>11065</v>
      </c>
      <c r="M3784" t="s">
        <v>11066</v>
      </c>
      <c r="N3784">
        <v>9.3990388879999998</v>
      </c>
      <c r="O3784">
        <v>0</v>
      </c>
      <c r="P3784">
        <v>314</v>
      </c>
      <c r="Q3784">
        <v>0</v>
      </c>
      <c r="R3784">
        <v>0</v>
      </c>
      <c r="S3784">
        <v>0</v>
      </c>
      <c r="T3784">
        <v>7</v>
      </c>
      <c r="U3784">
        <v>0</v>
      </c>
      <c r="V3784">
        <v>0</v>
      </c>
      <c r="W3784">
        <v>0</v>
      </c>
      <c r="X3784">
        <v>632.94690617350761</v>
      </c>
      <c r="Y3784">
        <v>0</v>
      </c>
      <c r="Z3784">
        <v>0</v>
      </c>
      <c r="AA3784">
        <v>0</v>
      </c>
      <c r="AB3784">
        <v>39.373741205882865</v>
      </c>
      <c r="AC3784">
        <v>0</v>
      </c>
      <c r="AD3784">
        <v>0</v>
      </c>
      <c r="AE3784">
        <v>672.32064737939049</v>
      </c>
    </row>
    <row r="3785" spans="1:31" x14ac:dyDescent="0.25">
      <c r="A3785">
        <v>2140230</v>
      </c>
      <c r="B3785">
        <v>1</v>
      </c>
      <c r="C3785" t="s">
        <v>80</v>
      </c>
      <c r="D3785" t="s">
        <v>103</v>
      </c>
      <c r="E3785" t="s">
        <v>131</v>
      </c>
      <c r="F3785" t="s">
        <v>11067</v>
      </c>
      <c r="G3785" t="s">
        <v>300</v>
      </c>
      <c r="H3785" t="s">
        <v>134</v>
      </c>
      <c r="I3785" t="s">
        <v>135</v>
      </c>
      <c r="J3785" t="s">
        <v>3</v>
      </c>
      <c r="K3785" t="s">
        <v>137</v>
      </c>
      <c r="L3785" t="s">
        <v>11068</v>
      </c>
      <c r="M3785" t="s">
        <v>11069</v>
      </c>
      <c r="N3785">
        <v>0.88555555500000005</v>
      </c>
      <c r="O3785">
        <v>0</v>
      </c>
      <c r="P3785">
        <v>4</v>
      </c>
      <c r="Q3785">
        <v>0</v>
      </c>
      <c r="R3785">
        <v>0</v>
      </c>
      <c r="S3785">
        <v>0</v>
      </c>
      <c r="T3785">
        <v>1</v>
      </c>
      <c r="U3785">
        <v>0</v>
      </c>
      <c r="V3785">
        <v>0</v>
      </c>
      <c r="W3785">
        <v>0</v>
      </c>
      <c r="X3785">
        <v>0.67884188108013355</v>
      </c>
      <c r="Y3785">
        <v>0</v>
      </c>
      <c r="Z3785">
        <v>0</v>
      </c>
      <c r="AA3785">
        <v>0</v>
      </c>
      <c r="AB3785">
        <v>0.37826944145925001</v>
      </c>
      <c r="AC3785">
        <v>0</v>
      </c>
      <c r="AD3785">
        <v>0</v>
      </c>
      <c r="AE3785">
        <v>1.0571113225393836</v>
      </c>
    </row>
    <row r="3786" spans="1:31" x14ac:dyDescent="0.25">
      <c r="A3786">
        <v>2140064</v>
      </c>
      <c r="B3786">
        <v>1</v>
      </c>
      <c r="C3786" t="s">
        <v>80</v>
      </c>
      <c r="D3786" t="s">
        <v>88</v>
      </c>
      <c r="E3786" t="s">
        <v>131</v>
      </c>
      <c r="F3786" t="s">
        <v>11070</v>
      </c>
      <c r="G3786" t="s">
        <v>133</v>
      </c>
      <c r="H3786" t="s">
        <v>134</v>
      </c>
      <c r="I3786" t="s">
        <v>135</v>
      </c>
      <c r="J3786" t="s">
        <v>136</v>
      </c>
      <c r="K3786" t="s">
        <v>137</v>
      </c>
      <c r="L3786" t="s">
        <v>11071</v>
      </c>
      <c r="M3786" t="s">
        <v>11072</v>
      </c>
      <c r="N3786">
        <v>4.9063888880000004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2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3.1675495422705082</v>
      </c>
      <c r="AC3786">
        <v>0</v>
      </c>
      <c r="AD3786">
        <v>0</v>
      </c>
      <c r="AE3786">
        <v>3.1675495422705082</v>
      </c>
    </row>
    <row r="3787" spans="1:31" x14ac:dyDescent="0.25">
      <c r="A3787">
        <v>2140207</v>
      </c>
      <c r="B3787">
        <v>1</v>
      </c>
      <c r="C3787" t="s">
        <v>80</v>
      </c>
      <c r="D3787" t="s">
        <v>100</v>
      </c>
      <c r="E3787" t="s">
        <v>196</v>
      </c>
      <c r="F3787" t="s">
        <v>3968</v>
      </c>
      <c r="G3787" t="s">
        <v>538</v>
      </c>
      <c r="H3787" t="s">
        <v>143</v>
      </c>
      <c r="I3787" t="s">
        <v>135</v>
      </c>
      <c r="J3787" t="s">
        <v>136</v>
      </c>
      <c r="K3787" t="s">
        <v>236</v>
      </c>
      <c r="L3787" t="s">
        <v>11073</v>
      </c>
      <c r="M3787" t="s">
        <v>11074</v>
      </c>
      <c r="N3787">
        <v>1.794444444</v>
      </c>
      <c r="O3787">
        <v>4</v>
      </c>
      <c r="P3787">
        <v>137</v>
      </c>
      <c r="Q3787">
        <v>5</v>
      </c>
      <c r="R3787">
        <v>57</v>
      </c>
      <c r="S3787">
        <v>6</v>
      </c>
      <c r="T3787">
        <v>50</v>
      </c>
      <c r="U3787">
        <v>0</v>
      </c>
      <c r="V3787">
        <v>0</v>
      </c>
      <c r="W3787">
        <v>5.2180999138528001</v>
      </c>
      <c r="X3787">
        <v>58.404310373868796</v>
      </c>
      <c r="Y3787">
        <v>11.060816527586475</v>
      </c>
      <c r="Z3787">
        <v>32.518429603772447</v>
      </c>
      <c r="AA3787">
        <v>155.37801339964182</v>
      </c>
      <c r="AB3787">
        <v>60.574017306621649</v>
      </c>
      <c r="AC3787">
        <v>0</v>
      </c>
      <c r="AD3787">
        <v>0</v>
      </c>
      <c r="AE3787">
        <v>323.15368712534399</v>
      </c>
    </row>
    <row r="3788" spans="1:31" x14ac:dyDescent="0.25">
      <c r="A3788">
        <v>2140393</v>
      </c>
      <c r="B3788">
        <v>1</v>
      </c>
      <c r="C3788" t="s">
        <v>80</v>
      </c>
      <c r="D3788" t="s">
        <v>85</v>
      </c>
      <c r="E3788" t="s">
        <v>131</v>
      </c>
      <c r="F3788" t="s">
        <v>11075</v>
      </c>
      <c r="G3788" t="s">
        <v>152</v>
      </c>
      <c r="H3788" t="s">
        <v>134</v>
      </c>
      <c r="I3788" t="s">
        <v>135</v>
      </c>
      <c r="J3788" t="s">
        <v>136</v>
      </c>
      <c r="K3788" t="s">
        <v>137</v>
      </c>
      <c r="L3788" t="s">
        <v>11076</v>
      </c>
      <c r="M3788" t="s">
        <v>11077</v>
      </c>
      <c r="N3788">
        <v>6.4527777769999997</v>
      </c>
      <c r="O3788">
        <v>0</v>
      </c>
      <c r="P3788">
        <v>5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5.8798143799875007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5.8798143799875007</v>
      </c>
    </row>
    <row r="3789" spans="1:31" x14ac:dyDescent="0.25">
      <c r="A3789">
        <v>2140250</v>
      </c>
      <c r="B3789">
        <v>1</v>
      </c>
      <c r="C3789" t="s">
        <v>81</v>
      </c>
      <c r="D3789" t="s">
        <v>124</v>
      </c>
      <c r="E3789" t="s">
        <v>140</v>
      </c>
      <c r="F3789" t="s">
        <v>11078</v>
      </c>
      <c r="G3789" t="s">
        <v>235</v>
      </c>
      <c r="H3789" t="s">
        <v>143</v>
      </c>
      <c r="I3789" t="s">
        <v>135</v>
      </c>
      <c r="J3789" t="s">
        <v>136</v>
      </c>
      <c r="K3789" t="s">
        <v>236</v>
      </c>
      <c r="L3789" t="s">
        <v>11079</v>
      </c>
      <c r="M3789" t="s">
        <v>11080</v>
      </c>
      <c r="N3789">
        <v>1.271111111</v>
      </c>
      <c r="O3789">
        <v>1</v>
      </c>
      <c r="P3789">
        <v>4372</v>
      </c>
      <c r="Q3789">
        <v>18</v>
      </c>
      <c r="R3789">
        <v>106</v>
      </c>
      <c r="S3789">
        <v>15</v>
      </c>
      <c r="T3789">
        <v>614</v>
      </c>
      <c r="U3789">
        <v>4</v>
      </c>
      <c r="V3789">
        <v>1</v>
      </c>
      <c r="W3789">
        <v>0.42929489474240001</v>
      </c>
      <c r="X3789">
        <v>1004.6295176208196</v>
      </c>
      <c r="Y3789">
        <v>68.892079655828013</v>
      </c>
      <c r="Z3789">
        <v>34.600072824404798</v>
      </c>
      <c r="AA3789">
        <v>120.11369794846109</v>
      </c>
      <c r="AB3789">
        <v>434.34191353286514</v>
      </c>
      <c r="AC3789">
        <v>408.30274322788534</v>
      </c>
      <c r="AD3789">
        <v>1.1838010865200002</v>
      </c>
      <c r="AE3789">
        <v>2072.4931207915265</v>
      </c>
    </row>
    <row r="3790" spans="1:31" x14ac:dyDescent="0.25">
      <c r="A3790">
        <v>2140107</v>
      </c>
      <c r="B3790">
        <v>1</v>
      </c>
      <c r="C3790" t="s">
        <v>80</v>
      </c>
      <c r="D3790" t="s">
        <v>108</v>
      </c>
      <c r="E3790" t="s">
        <v>196</v>
      </c>
      <c r="F3790" t="s">
        <v>1855</v>
      </c>
      <c r="G3790" t="s">
        <v>538</v>
      </c>
      <c r="H3790" t="s">
        <v>143</v>
      </c>
      <c r="I3790" t="s">
        <v>135</v>
      </c>
      <c r="J3790" t="s">
        <v>136</v>
      </c>
      <c r="K3790" t="s">
        <v>236</v>
      </c>
      <c r="L3790" t="s">
        <v>11081</v>
      </c>
      <c r="M3790" t="s">
        <v>11082</v>
      </c>
      <c r="N3790">
        <v>4.426111111</v>
      </c>
      <c r="O3790">
        <v>0</v>
      </c>
      <c r="P3790">
        <v>622</v>
      </c>
      <c r="Q3790">
        <v>0</v>
      </c>
      <c r="R3790">
        <v>88</v>
      </c>
      <c r="S3790">
        <v>2</v>
      </c>
      <c r="T3790">
        <v>84</v>
      </c>
      <c r="U3790">
        <v>0</v>
      </c>
      <c r="V3790">
        <v>0</v>
      </c>
      <c r="W3790">
        <v>0</v>
      </c>
      <c r="X3790">
        <v>360.13937443882202</v>
      </c>
      <c r="Y3790">
        <v>0</v>
      </c>
      <c r="Z3790">
        <v>45.062318646383574</v>
      </c>
      <c r="AA3790">
        <v>21.055964435784663</v>
      </c>
      <c r="AB3790">
        <v>320.64842411623317</v>
      </c>
      <c r="AC3790">
        <v>0</v>
      </c>
      <c r="AD3790">
        <v>0</v>
      </c>
      <c r="AE3790">
        <v>746.90608163722345</v>
      </c>
    </row>
    <row r="3791" spans="1:31" x14ac:dyDescent="0.25">
      <c r="A3791">
        <v>2140273</v>
      </c>
      <c r="B3791">
        <v>1</v>
      </c>
      <c r="C3791" t="s">
        <v>81</v>
      </c>
      <c r="D3791" t="s">
        <v>120</v>
      </c>
      <c r="E3791" t="s">
        <v>131</v>
      </c>
      <c r="F3791" t="s">
        <v>11083</v>
      </c>
      <c r="G3791" t="s">
        <v>152</v>
      </c>
      <c r="H3791" t="s">
        <v>134</v>
      </c>
      <c r="I3791" t="s">
        <v>135</v>
      </c>
      <c r="J3791" t="s">
        <v>136</v>
      </c>
      <c r="K3791" t="s">
        <v>137</v>
      </c>
      <c r="L3791" t="s">
        <v>11084</v>
      </c>
      <c r="M3791" t="s">
        <v>11085</v>
      </c>
      <c r="N3791">
        <v>2.636111111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1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0.25914661389116672</v>
      </c>
      <c r="AC3791">
        <v>0</v>
      </c>
      <c r="AD3791">
        <v>0</v>
      </c>
      <c r="AE3791">
        <v>0.25914661389116672</v>
      </c>
    </row>
    <row r="3792" spans="1:31" x14ac:dyDescent="0.25">
      <c r="A3792">
        <v>2140373</v>
      </c>
      <c r="B3792">
        <v>1</v>
      </c>
      <c r="C3792" t="s">
        <v>80</v>
      </c>
      <c r="D3792" t="s">
        <v>96</v>
      </c>
      <c r="E3792" t="s">
        <v>131</v>
      </c>
      <c r="F3792" t="s">
        <v>11086</v>
      </c>
      <c r="G3792" t="s">
        <v>171</v>
      </c>
      <c r="H3792" t="s">
        <v>134</v>
      </c>
      <c r="I3792" t="s">
        <v>135</v>
      </c>
      <c r="J3792" t="s">
        <v>136</v>
      </c>
      <c r="K3792" t="s">
        <v>137</v>
      </c>
      <c r="L3792" t="s">
        <v>11087</v>
      </c>
      <c r="M3792" t="s">
        <v>11088</v>
      </c>
      <c r="N3792">
        <v>6.2241666660000003</v>
      </c>
      <c r="O3792">
        <v>0</v>
      </c>
      <c r="P3792">
        <v>10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14.522429376097469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14.522429376097469</v>
      </c>
    </row>
    <row r="3793" spans="1:31" x14ac:dyDescent="0.25">
      <c r="A3793">
        <v>2140399</v>
      </c>
      <c r="B3793">
        <v>1</v>
      </c>
      <c r="C3793" t="s">
        <v>80</v>
      </c>
      <c r="D3793" t="s">
        <v>98</v>
      </c>
      <c r="E3793" t="s">
        <v>131</v>
      </c>
      <c r="F3793" t="s">
        <v>11089</v>
      </c>
      <c r="G3793" t="s">
        <v>152</v>
      </c>
      <c r="H3793" t="s">
        <v>134</v>
      </c>
      <c r="I3793" t="s">
        <v>135</v>
      </c>
      <c r="J3793" t="s">
        <v>136</v>
      </c>
      <c r="K3793" t="s">
        <v>137</v>
      </c>
      <c r="L3793" t="s">
        <v>11090</v>
      </c>
      <c r="M3793" t="s">
        <v>11091</v>
      </c>
      <c r="N3793">
        <v>4.9813888879999997</v>
      </c>
      <c r="O3793">
        <v>0</v>
      </c>
      <c r="P3793">
        <v>1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1.2982164579045752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1.2982164579045752</v>
      </c>
    </row>
    <row r="3794" spans="1:31" x14ac:dyDescent="0.25">
      <c r="A3794">
        <v>2140330</v>
      </c>
      <c r="B3794">
        <v>1</v>
      </c>
      <c r="C3794" t="s">
        <v>80</v>
      </c>
      <c r="D3794" t="s">
        <v>96</v>
      </c>
      <c r="E3794" t="s">
        <v>131</v>
      </c>
      <c r="F3794" t="s">
        <v>11092</v>
      </c>
      <c r="G3794" t="s">
        <v>231</v>
      </c>
      <c r="H3794" t="s">
        <v>134</v>
      </c>
      <c r="I3794" t="s">
        <v>135</v>
      </c>
      <c r="J3794" t="s">
        <v>136</v>
      </c>
      <c r="K3794" t="s">
        <v>137</v>
      </c>
      <c r="L3794" t="s">
        <v>11093</v>
      </c>
      <c r="M3794" t="s">
        <v>11094</v>
      </c>
      <c r="N3794">
        <v>1.3905555549999999</v>
      </c>
      <c r="O3794">
        <v>0</v>
      </c>
      <c r="P3794">
        <v>1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</row>
    <row r="3795" spans="1:31" x14ac:dyDescent="0.25">
      <c r="A3795">
        <v>2140081</v>
      </c>
      <c r="B3795">
        <v>1</v>
      </c>
      <c r="C3795" t="s">
        <v>80</v>
      </c>
      <c r="D3795" t="s">
        <v>90</v>
      </c>
      <c r="E3795" t="s">
        <v>174</v>
      </c>
      <c r="F3795" t="s">
        <v>11095</v>
      </c>
      <c r="G3795" t="s">
        <v>384</v>
      </c>
      <c r="H3795" t="s">
        <v>134</v>
      </c>
      <c r="I3795" t="s">
        <v>135</v>
      </c>
      <c r="J3795" t="s">
        <v>136</v>
      </c>
      <c r="K3795" t="s">
        <v>137</v>
      </c>
      <c r="L3795" t="s">
        <v>11096</v>
      </c>
      <c r="M3795" t="s">
        <v>11097</v>
      </c>
      <c r="N3795">
        <v>2.4852777769999999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30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140.40587177589248</v>
      </c>
      <c r="AC3795">
        <v>0</v>
      </c>
      <c r="AD3795">
        <v>0</v>
      </c>
      <c r="AE3795">
        <v>140.40587177589248</v>
      </c>
    </row>
    <row r="3796" spans="1:31" x14ac:dyDescent="0.25">
      <c r="A3796">
        <v>2140187</v>
      </c>
      <c r="B3796">
        <v>1</v>
      </c>
      <c r="C3796" t="s">
        <v>80</v>
      </c>
      <c r="D3796" t="s">
        <v>82</v>
      </c>
      <c r="E3796" t="s">
        <v>131</v>
      </c>
      <c r="F3796" t="s">
        <v>11098</v>
      </c>
      <c r="G3796" t="s">
        <v>152</v>
      </c>
      <c r="H3796" t="s">
        <v>134</v>
      </c>
      <c r="I3796" t="s">
        <v>135</v>
      </c>
      <c r="J3796" t="s">
        <v>136</v>
      </c>
      <c r="K3796" t="s">
        <v>137</v>
      </c>
      <c r="L3796" t="s">
        <v>11099</v>
      </c>
      <c r="M3796" t="s">
        <v>11100</v>
      </c>
      <c r="N3796">
        <v>1.6416666660000001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17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24.520974918034462</v>
      </c>
      <c r="AC3796">
        <v>0</v>
      </c>
      <c r="AD3796">
        <v>0</v>
      </c>
      <c r="AE3796">
        <v>24.520974918034462</v>
      </c>
    </row>
    <row r="3797" spans="1:31" x14ac:dyDescent="0.25">
      <c r="A3797">
        <v>2140144</v>
      </c>
      <c r="B3797">
        <v>1</v>
      </c>
      <c r="C3797" t="s">
        <v>80</v>
      </c>
      <c r="D3797" t="s">
        <v>104</v>
      </c>
      <c r="E3797" t="s">
        <v>140</v>
      </c>
      <c r="F3797" t="s">
        <v>11101</v>
      </c>
      <c r="G3797" t="s">
        <v>142</v>
      </c>
      <c r="H3797" t="s">
        <v>143</v>
      </c>
      <c r="I3797" t="s">
        <v>135</v>
      </c>
      <c r="J3797" t="s">
        <v>136</v>
      </c>
      <c r="K3797" t="s">
        <v>137</v>
      </c>
      <c r="L3797" t="s">
        <v>11102</v>
      </c>
      <c r="M3797" t="s">
        <v>11103</v>
      </c>
      <c r="N3797">
        <v>0.105277777</v>
      </c>
      <c r="O3797">
        <v>0</v>
      </c>
      <c r="P3797">
        <v>13</v>
      </c>
      <c r="Q3797">
        <v>4</v>
      </c>
      <c r="R3797">
        <v>17</v>
      </c>
      <c r="S3797">
        <v>13</v>
      </c>
      <c r="T3797">
        <v>45</v>
      </c>
      <c r="U3797">
        <v>13</v>
      </c>
      <c r="V3797">
        <v>1</v>
      </c>
      <c r="W3797">
        <v>0</v>
      </c>
      <c r="X3797">
        <v>0.19335290610416667</v>
      </c>
      <c r="Y3797">
        <v>0.10720022300487503</v>
      </c>
      <c r="Z3797">
        <v>0.63091898331512508</v>
      </c>
      <c r="AA3797">
        <v>17.200513457976964</v>
      </c>
      <c r="AB3797">
        <v>2.1709557063694858</v>
      </c>
      <c r="AC3797">
        <v>302.68481578517657</v>
      </c>
      <c r="AD3797">
        <v>3.5111059251930916</v>
      </c>
      <c r="AE3797">
        <v>326.49886298714028</v>
      </c>
    </row>
    <row r="3798" spans="1:31" x14ac:dyDescent="0.25">
      <c r="A3798">
        <v>2140124</v>
      </c>
      <c r="B3798">
        <v>1</v>
      </c>
      <c r="C3798" t="s">
        <v>80</v>
      </c>
      <c r="D3798" t="s">
        <v>93</v>
      </c>
      <c r="E3798" t="s">
        <v>140</v>
      </c>
      <c r="F3798" t="s">
        <v>6455</v>
      </c>
      <c r="G3798" t="s">
        <v>142</v>
      </c>
      <c r="H3798" t="s">
        <v>143</v>
      </c>
      <c r="I3798" t="s">
        <v>135</v>
      </c>
      <c r="J3798" t="s">
        <v>136</v>
      </c>
      <c r="K3798" t="s">
        <v>137</v>
      </c>
      <c r="L3798" t="s">
        <v>11104</v>
      </c>
      <c r="M3798" t="s">
        <v>11105</v>
      </c>
      <c r="N3798">
        <v>0.60250000000000004</v>
      </c>
      <c r="O3798">
        <v>3</v>
      </c>
      <c r="P3798">
        <v>3</v>
      </c>
      <c r="Q3798">
        <v>37</v>
      </c>
      <c r="R3798">
        <v>0</v>
      </c>
      <c r="S3798">
        <v>8</v>
      </c>
      <c r="T3798">
        <v>11</v>
      </c>
      <c r="U3798">
        <v>1</v>
      </c>
      <c r="V3798">
        <v>0</v>
      </c>
      <c r="W3798">
        <v>1.1730319646403753</v>
      </c>
      <c r="X3798">
        <v>1.0574332056198752</v>
      </c>
      <c r="Y3798">
        <v>60.722989879178542</v>
      </c>
      <c r="Z3798">
        <v>0</v>
      </c>
      <c r="AA3798">
        <v>13.505671094181501</v>
      </c>
      <c r="AB3798">
        <v>6.0238342993578753</v>
      </c>
      <c r="AC3798">
        <v>16.610099501736002</v>
      </c>
      <c r="AD3798">
        <v>0</v>
      </c>
      <c r="AE3798">
        <v>99.09305994471417</v>
      </c>
    </row>
    <row r="3799" spans="1:31" x14ac:dyDescent="0.25">
      <c r="A3799">
        <v>2140147</v>
      </c>
      <c r="B3799">
        <v>1</v>
      </c>
      <c r="C3799" t="s">
        <v>81</v>
      </c>
      <c r="D3799" t="s">
        <v>127</v>
      </c>
      <c r="E3799" t="s">
        <v>224</v>
      </c>
      <c r="F3799" t="s">
        <v>11106</v>
      </c>
      <c r="G3799" t="s">
        <v>538</v>
      </c>
      <c r="H3799" t="s">
        <v>143</v>
      </c>
      <c r="I3799" t="s">
        <v>135</v>
      </c>
      <c r="J3799" t="s">
        <v>136</v>
      </c>
      <c r="K3799" t="s">
        <v>236</v>
      </c>
      <c r="L3799" t="s">
        <v>11107</v>
      </c>
      <c r="M3799" t="s">
        <v>11108</v>
      </c>
      <c r="N3799">
        <v>4.6559861109999998</v>
      </c>
      <c r="O3799">
        <v>5</v>
      </c>
      <c r="P3799">
        <v>127</v>
      </c>
      <c r="Q3799">
        <v>190</v>
      </c>
      <c r="R3799">
        <v>164</v>
      </c>
      <c r="S3799">
        <v>6</v>
      </c>
      <c r="T3799">
        <v>21</v>
      </c>
      <c r="U3799">
        <v>0</v>
      </c>
      <c r="V3799">
        <v>0</v>
      </c>
      <c r="W3799">
        <v>5.4813515400204178</v>
      </c>
      <c r="X3799">
        <v>109.6265987403138</v>
      </c>
      <c r="Y3799">
        <v>296.65198929554901</v>
      </c>
      <c r="Z3799">
        <v>450.16096905281307</v>
      </c>
      <c r="AA3799">
        <v>8.9862074095692002</v>
      </c>
      <c r="AB3799">
        <v>45.497595197251172</v>
      </c>
      <c r="AC3799">
        <v>0</v>
      </c>
      <c r="AD3799">
        <v>0</v>
      </c>
      <c r="AE3799">
        <v>916.40471123551652</v>
      </c>
    </row>
    <row r="3800" spans="1:31" x14ac:dyDescent="0.25">
      <c r="A3800">
        <v>2140101</v>
      </c>
      <c r="B3800">
        <v>1</v>
      </c>
      <c r="C3800" t="s">
        <v>81</v>
      </c>
      <c r="D3800" t="s">
        <v>126</v>
      </c>
      <c r="E3800" t="s">
        <v>161</v>
      </c>
      <c r="F3800" t="s">
        <v>11109</v>
      </c>
      <c r="G3800" t="s">
        <v>538</v>
      </c>
      <c r="H3800" t="s">
        <v>134</v>
      </c>
      <c r="I3800" t="s">
        <v>135</v>
      </c>
      <c r="J3800" t="s">
        <v>136</v>
      </c>
      <c r="K3800" t="s">
        <v>236</v>
      </c>
      <c r="L3800" t="s">
        <v>11110</v>
      </c>
      <c r="M3800" t="s">
        <v>11111</v>
      </c>
      <c r="N3800">
        <v>6.5134572220000004</v>
      </c>
      <c r="O3800">
        <v>0</v>
      </c>
      <c r="P3800">
        <v>25</v>
      </c>
      <c r="Q3800">
        <v>0</v>
      </c>
      <c r="R3800">
        <v>2</v>
      </c>
      <c r="S3800">
        <v>0</v>
      </c>
      <c r="T3800">
        <v>1</v>
      </c>
      <c r="U3800">
        <v>0</v>
      </c>
      <c r="V3800">
        <v>0</v>
      </c>
      <c r="W3800">
        <v>0</v>
      </c>
      <c r="X3800">
        <v>21.047784759249399</v>
      </c>
      <c r="Y3800">
        <v>0</v>
      </c>
      <c r="Z3800">
        <v>0.15359667835049998</v>
      </c>
      <c r="AA3800">
        <v>0</v>
      </c>
      <c r="AB3800">
        <v>2.8666201736708332E-2</v>
      </c>
      <c r="AC3800">
        <v>0</v>
      </c>
      <c r="AD3800">
        <v>0</v>
      </c>
      <c r="AE3800">
        <v>21.230047639336608</v>
      </c>
    </row>
    <row r="3801" spans="1:31" x14ac:dyDescent="0.25">
      <c r="A3801">
        <v>2140270</v>
      </c>
      <c r="B3801">
        <v>1</v>
      </c>
      <c r="C3801" t="s">
        <v>80</v>
      </c>
      <c r="D3801" t="s">
        <v>96</v>
      </c>
      <c r="E3801" t="s">
        <v>131</v>
      </c>
      <c r="F3801" t="s">
        <v>11112</v>
      </c>
      <c r="G3801" t="s">
        <v>133</v>
      </c>
      <c r="H3801" t="s">
        <v>134</v>
      </c>
      <c r="I3801" t="s">
        <v>135</v>
      </c>
      <c r="J3801" t="s">
        <v>136</v>
      </c>
      <c r="K3801" t="s">
        <v>137</v>
      </c>
      <c r="L3801" t="s">
        <v>11113</v>
      </c>
      <c r="M3801" t="s">
        <v>11114</v>
      </c>
      <c r="N3801">
        <v>8.0169444439999999</v>
      </c>
      <c r="O3801">
        <v>0</v>
      </c>
      <c r="P3801">
        <v>2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6.1559339978047509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6.1559339978047509</v>
      </c>
    </row>
    <row r="3802" spans="1:31" x14ac:dyDescent="0.25">
      <c r="A3802">
        <v>2140565</v>
      </c>
      <c r="B3802">
        <v>1</v>
      </c>
      <c r="C3802" t="s">
        <v>81</v>
      </c>
      <c r="D3802" t="s">
        <v>124</v>
      </c>
      <c r="E3802" t="s">
        <v>174</v>
      </c>
      <c r="F3802" t="s">
        <v>11115</v>
      </c>
      <c r="G3802" t="s">
        <v>187</v>
      </c>
      <c r="H3802" t="s">
        <v>134</v>
      </c>
      <c r="I3802" t="s">
        <v>135</v>
      </c>
      <c r="J3802" t="s">
        <v>136</v>
      </c>
      <c r="K3802" t="s">
        <v>137</v>
      </c>
      <c r="L3802" t="s">
        <v>11116</v>
      </c>
      <c r="M3802" t="s">
        <v>11117</v>
      </c>
      <c r="N3802">
        <v>0.83805555499999995</v>
      </c>
      <c r="O3802">
        <v>0</v>
      </c>
      <c r="P3802">
        <v>59</v>
      </c>
      <c r="Q3802">
        <v>0</v>
      </c>
      <c r="R3802">
        <v>0</v>
      </c>
      <c r="S3802">
        <v>0</v>
      </c>
      <c r="T3802">
        <v>1</v>
      </c>
      <c r="U3802">
        <v>0</v>
      </c>
      <c r="V3802">
        <v>0</v>
      </c>
      <c r="W3802">
        <v>0</v>
      </c>
      <c r="X3802">
        <v>9.6214284712076985</v>
      </c>
      <c r="Y3802">
        <v>0</v>
      </c>
      <c r="Z3802">
        <v>0</v>
      </c>
      <c r="AA3802">
        <v>0</v>
      </c>
      <c r="AB3802">
        <v>2.3762998426250003E-3</v>
      </c>
      <c r="AC3802">
        <v>0</v>
      </c>
      <c r="AD3802">
        <v>0</v>
      </c>
      <c r="AE3802">
        <v>9.6238047710503238</v>
      </c>
    </row>
    <row r="3803" spans="1:31" x14ac:dyDescent="0.25">
      <c r="A3803">
        <v>2140416</v>
      </c>
      <c r="B3803">
        <v>1</v>
      </c>
      <c r="C3803" t="s">
        <v>81</v>
      </c>
      <c r="D3803" t="s">
        <v>128</v>
      </c>
      <c r="E3803" t="s">
        <v>140</v>
      </c>
      <c r="F3803" t="s">
        <v>8457</v>
      </c>
      <c r="G3803" t="s">
        <v>142</v>
      </c>
      <c r="H3803" t="s">
        <v>143</v>
      </c>
      <c r="I3803" t="s">
        <v>135</v>
      </c>
      <c r="J3803" t="s">
        <v>136</v>
      </c>
      <c r="K3803" t="s">
        <v>137</v>
      </c>
      <c r="L3803" t="s">
        <v>11118</v>
      </c>
      <c r="M3803" t="s">
        <v>11119</v>
      </c>
      <c r="N3803">
        <v>1.1397222220000001</v>
      </c>
      <c r="O3803">
        <v>0</v>
      </c>
      <c r="P3803">
        <v>0</v>
      </c>
      <c r="Q3803">
        <v>0</v>
      </c>
      <c r="R3803">
        <v>0</v>
      </c>
      <c r="S3803">
        <v>2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6.9787581546772479</v>
      </c>
      <c r="AB3803">
        <v>0</v>
      </c>
      <c r="AC3803">
        <v>0</v>
      </c>
      <c r="AD3803">
        <v>0</v>
      </c>
      <c r="AE3803">
        <v>6.9787581546772479</v>
      </c>
    </row>
    <row r="3804" spans="1:31" x14ac:dyDescent="0.25">
      <c r="A3804">
        <v>2140310</v>
      </c>
      <c r="B3804">
        <v>1</v>
      </c>
      <c r="C3804" t="s">
        <v>80</v>
      </c>
      <c r="D3804" t="s">
        <v>96</v>
      </c>
      <c r="E3804" t="s">
        <v>131</v>
      </c>
      <c r="F3804" t="s">
        <v>11120</v>
      </c>
      <c r="G3804" t="s">
        <v>133</v>
      </c>
      <c r="H3804" t="s">
        <v>134</v>
      </c>
      <c r="I3804" t="s">
        <v>135</v>
      </c>
      <c r="J3804" t="s">
        <v>136</v>
      </c>
      <c r="K3804" t="s">
        <v>137</v>
      </c>
      <c r="L3804" t="s">
        <v>11121</v>
      </c>
      <c r="M3804" t="s">
        <v>11122</v>
      </c>
      <c r="N3804">
        <v>6.3036111110000004</v>
      </c>
      <c r="O3804">
        <v>0</v>
      </c>
      <c r="P3804">
        <v>1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</row>
    <row r="3805" spans="1:31" x14ac:dyDescent="0.25">
      <c r="A3805">
        <v>2140462</v>
      </c>
      <c r="B3805">
        <v>1</v>
      </c>
      <c r="C3805" t="s">
        <v>80</v>
      </c>
      <c r="D3805" t="s">
        <v>90</v>
      </c>
      <c r="E3805" t="s">
        <v>161</v>
      </c>
      <c r="F3805" t="s">
        <v>11123</v>
      </c>
      <c r="G3805" t="s">
        <v>183</v>
      </c>
      <c r="H3805" t="s">
        <v>134</v>
      </c>
      <c r="I3805" t="s">
        <v>135</v>
      </c>
      <c r="J3805" t="s">
        <v>136</v>
      </c>
      <c r="K3805" t="s">
        <v>137</v>
      </c>
      <c r="L3805" t="s">
        <v>11124</v>
      </c>
      <c r="M3805" t="s">
        <v>11125</v>
      </c>
      <c r="N3805">
        <v>1.4125000000000001</v>
      </c>
      <c r="O3805">
        <v>0</v>
      </c>
      <c r="P3805">
        <v>359</v>
      </c>
      <c r="Q3805">
        <v>0</v>
      </c>
      <c r="R3805">
        <v>0</v>
      </c>
      <c r="S3805">
        <v>0</v>
      </c>
      <c r="T3805">
        <v>71</v>
      </c>
      <c r="U3805">
        <v>0</v>
      </c>
      <c r="V3805">
        <v>0</v>
      </c>
      <c r="W3805">
        <v>0</v>
      </c>
      <c r="X3805">
        <v>113.47554153417491</v>
      </c>
      <c r="Y3805">
        <v>0</v>
      </c>
      <c r="Z3805">
        <v>0</v>
      </c>
      <c r="AA3805">
        <v>0</v>
      </c>
      <c r="AB3805">
        <v>119.19167243754887</v>
      </c>
      <c r="AC3805">
        <v>0</v>
      </c>
      <c r="AD3805">
        <v>0</v>
      </c>
      <c r="AE3805">
        <v>232.66721397172378</v>
      </c>
    </row>
    <row r="3806" spans="1:31" x14ac:dyDescent="0.25">
      <c r="A3806">
        <v>2140018</v>
      </c>
      <c r="B3806">
        <v>1</v>
      </c>
      <c r="C3806" t="s">
        <v>80</v>
      </c>
      <c r="D3806" t="s">
        <v>82</v>
      </c>
      <c r="E3806" t="s">
        <v>174</v>
      </c>
      <c r="F3806" t="s">
        <v>11126</v>
      </c>
      <c r="G3806" t="s">
        <v>187</v>
      </c>
      <c r="H3806" t="s">
        <v>134</v>
      </c>
      <c r="I3806" t="s">
        <v>135</v>
      </c>
      <c r="J3806" t="s">
        <v>136</v>
      </c>
      <c r="K3806" t="s">
        <v>137</v>
      </c>
      <c r="L3806" t="s">
        <v>11127</v>
      </c>
      <c r="M3806" t="s">
        <v>11128</v>
      </c>
      <c r="N3806">
        <v>1.788333333</v>
      </c>
      <c r="O3806">
        <v>0</v>
      </c>
      <c r="P3806">
        <v>187</v>
      </c>
      <c r="Q3806">
        <v>0</v>
      </c>
      <c r="R3806">
        <v>0</v>
      </c>
      <c r="S3806">
        <v>0</v>
      </c>
      <c r="T3806">
        <v>6</v>
      </c>
      <c r="U3806">
        <v>0</v>
      </c>
      <c r="V3806">
        <v>0</v>
      </c>
      <c r="W3806">
        <v>0</v>
      </c>
      <c r="X3806">
        <v>72.211452195941305</v>
      </c>
      <c r="Y3806">
        <v>0</v>
      </c>
      <c r="Z3806">
        <v>0</v>
      </c>
      <c r="AA3806">
        <v>0</v>
      </c>
      <c r="AB3806">
        <v>4.2764121938769328</v>
      </c>
      <c r="AC3806">
        <v>0</v>
      </c>
      <c r="AD3806">
        <v>0</v>
      </c>
      <c r="AE3806">
        <v>76.487864389818242</v>
      </c>
    </row>
    <row r="3807" spans="1:31" x14ac:dyDescent="0.25">
      <c r="A3807">
        <v>2140562</v>
      </c>
      <c r="B3807">
        <v>1</v>
      </c>
      <c r="C3807" t="s">
        <v>81</v>
      </c>
      <c r="D3807" t="s">
        <v>117</v>
      </c>
      <c r="E3807" t="s">
        <v>131</v>
      </c>
      <c r="F3807" t="s">
        <v>11129</v>
      </c>
      <c r="G3807" t="s">
        <v>152</v>
      </c>
      <c r="H3807" t="s">
        <v>134</v>
      </c>
      <c r="I3807" t="s">
        <v>135</v>
      </c>
      <c r="J3807" t="s">
        <v>136</v>
      </c>
      <c r="K3807" t="s">
        <v>137</v>
      </c>
      <c r="L3807" t="s">
        <v>11130</v>
      </c>
      <c r="M3807" t="s">
        <v>11131</v>
      </c>
      <c r="N3807">
        <v>1.8138888879999999</v>
      </c>
      <c r="O3807">
        <v>0</v>
      </c>
      <c r="P3807">
        <v>1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9.2877694590450005E-2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9.2877694590450005E-2</v>
      </c>
    </row>
    <row r="3808" spans="1:31" x14ac:dyDescent="0.25">
      <c r="A3808">
        <v>2140396</v>
      </c>
      <c r="B3808">
        <v>1</v>
      </c>
      <c r="C3808" t="s">
        <v>80</v>
      </c>
      <c r="D3808" t="s">
        <v>85</v>
      </c>
      <c r="E3808" t="s">
        <v>206</v>
      </c>
      <c r="F3808" t="s">
        <v>11132</v>
      </c>
      <c r="G3808" t="s">
        <v>300</v>
      </c>
      <c r="H3808" t="s">
        <v>134</v>
      </c>
      <c r="I3808" t="s">
        <v>135</v>
      </c>
      <c r="J3808" t="s">
        <v>3</v>
      </c>
      <c r="K3808" t="s">
        <v>137</v>
      </c>
      <c r="L3808" t="s">
        <v>11133</v>
      </c>
      <c r="M3808" t="s">
        <v>11134</v>
      </c>
      <c r="N3808">
        <v>4.4474999999999998</v>
      </c>
      <c r="O3808">
        <v>0</v>
      </c>
      <c r="P3808">
        <v>72</v>
      </c>
      <c r="Q3808">
        <v>0</v>
      </c>
      <c r="R3808">
        <v>0</v>
      </c>
      <c r="S3808">
        <v>0</v>
      </c>
      <c r="T3808">
        <v>3</v>
      </c>
      <c r="U3808">
        <v>0</v>
      </c>
      <c r="V3808">
        <v>0</v>
      </c>
      <c r="W3808">
        <v>0</v>
      </c>
      <c r="X3808">
        <v>70.477207612169053</v>
      </c>
      <c r="Y3808">
        <v>0</v>
      </c>
      <c r="Z3808">
        <v>0</v>
      </c>
      <c r="AA3808">
        <v>0</v>
      </c>
      <c r="AB3808">
        <v>43.419787165905589</v>
      </c>
      <c r="AC3808">
        <v>0</v>
      </c>
      <c r="AD3808">
        <v>0</v>
      </c>
      <c r="AE3808">
        <v>113.89699477807464</v>
      </c>
    </row>
    <row r="3809" spans="1:31" x14ac:dyDescent="0.25">
      <c r="A3809">
        <v>2140539</v>
      </c>
      <c r="B3809">
        <v>1</v>
      </c>
      <c r="C3809" t="s">
        <v>80</v>
      </c>
      <c r="D3809" t="s">
        <v>94</v>
      </c>
      <c r="E3809" t="s">
        <v>174</v>
      </c>
      <c r="F3809" t="s">
        <v>11135</v>
      </c>
      <c r="G3809" t="s">
        <v>187</v>
      </c>
      <c r="H3809" t="s">
        <v>134</v>
      </c>
      <c r="I3809" t="s">
        <v>135</v>
      </c>
      <c r="J3809" t="s">
        <v>136</v>
      </c>
      <c r="K3809" t="s">
        <v>137</v>
      </c>
      <c r="L3809" t="s">
        <v>11136</v>
      </c>
      <c r="M3809" t="s">
        <v>11137</v>
      </c>
      <c r="N3809">
        <v>1.5419444440000001</v>
      </c>
      <c r="O3809">
        <v>0</v>
      </c>
      <c r="P3809">
        <v>29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1.7188213364075333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1.7188213364075333</v>
      </c>
    </row>
    <row r="3810" spans="1:31" x14ac:dyDescent="0.25">
      <c r="A3810">
        <v>2140061</v>
      </c>
      <c r="B3810">
        <v>1</v>
      </c>
      <c r="C3810" t="s">
        <v>80</v>
      </c>
      <c r="D3810" t="s">
        <v>83</v>
      </c>
      <c r="E3810" t="s">
        <v>131</v>
      </c>
      <c r="F3810" t="s">
        <v>11138</v>
      </c>
      <c r="G3810" t="s">
        <v>231</v>
      </c>
      <c r="H3810" t="s">
        <v>134</v>
      </c>
      <c r="I3810" t="s">
        <v>135</v>
      </c>
      <c r="J3810" t="s">
        <v>136</v>
      </c>
      <c r="K3810" t="s">
        <v>137</v>
      </c>
      <c r="L3810" t="s">
        <v>11139</v>
      </c>
      <c r="M3810" t="s">
        <v>11140</v>
      </c>
      <c r="N3810">
        <v>1.963333333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12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19.745833596108099</v>
      </c>
      <c r="AC3810">
        <v>0</v>
      </c>
      <c r="AD3810">
        <v>0</v>
      </c>
      <c r="AE3810">
        <v>19.745833596108099</v>
      </c>
    </row>
    <row r="3811" spans="1:31" x14ac:dyDescent="0.25">
      <c r="A3811">
        <v>2140084</v>
      </c>
      <c r="B3811">
        <v>1</v>
      </c>
      <c r="C3811" t="s">
        <v>80</v>
      </c>
      <c r="D3811" t="s">
        <v>108</v>
      </c>
      <c r="E3811" t="s">
        <v>174</v>
      </c>
      <c r="F3811" t="s">
        <v>11141</v>
      </c>
      <c r="G3811" t="s">
        <v>187</v>
      </c>
      <c r="H3811" t="s">
        <v>134</v>
      </c>
      <c r="I3811" t="s">
        <v>135</v>
      </c>
      <c r="J3811" t="s">
        <v>136</v>
      </c>
      <c r="K3811" t="s">
        <v>137</v>
      </c>
      <c r="L3811" t="s">
        <v>11142</v>
      </c>
      <c r="M3811" t="s">
        <v>11143</v>
      </c>
      <c r="N3811">
        <v>1.445277777</v>
      </c>
      <c r="O3811">
        <v>0</v>
      </c>
      <c r="P3811">
        <v>15</v>
      </c>
      <c r="Q3811">
        <v>0</v>
      </c>
      <c r="R3811">
        <v>1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2.2310280733124332</v>
      </c>
      <c r="Y3811">
        <v>0</v>
      </c>
      <c r="Z3811">
        <v>5.1990730170050001E-2</v>
      </c>
      <c r="AA3811">
        <v>0</v>
      </c>
      <c r="AB3811">
        <v>0</v>
      </c>
      <c r="AC3811">
        <v>0</v>
      </c>
      <c r="AD3811">
        <v>0</v>
      </c>
      <c r="AE3811">
        <v>2.2830188034824834</v>
      </c>
    </row>
    <row r="3812" spans="1:31" x14ac:dyDescent="0.25">
      <c r="A3812">
        <v>2140376</v>
      </c>
      <c r="B3812">
        <v>1</v>
      </c>
      <c r="C3812" t="s">
        <v>80</v>
      </c>
      <c r="D3812" t="s">
        <v>101</v>
      </c>
      <c r="E3812" t="s">
        <v>131</v>
      </c>
      <c r="F3812" t="s">
        <v>11144</v>
      </c>
      <c r="G3812" t="s">
        <v>152</v>
      </c>
      <c r="H3812" t="s">
        <v>134</v>
      </c>
      <c r="I3812" t="s">
        <v>135</v>
      </c>
      <c r="J3812" t="s">
        <v>136</v>
      </c>
      <c r="K3812" t="s">
        <v>137</v>
      </c>
      <c r="L3812" t="s">
        <v>11145</v>
      </c>
      <c r="M3812" t="s">
        <v>11146</v>
      </c>
      <c r="N3812">
        <v>0.68222222200000004</v>
      </c>
      <c r="O3812">
        <v>0</v>
      </c>
      <c r="P3812">
        <v>1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0.18431085163506666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0.18431085163506666</v>
      </c>
    </row>
    <row r="3813" spans="1:31" x14ac:dyDescent="0.25">
      <c r="A3813">
        <v>2140296</v>
      </c>
      <c r="B3813">
        <v>1</v>
      </c>
      <c r="C3813" t="s">
        <v>80</v>
      </c>
      <c r="D3813" t="s">
        <v>108</v>
      </c>
      <c r="E3813" t="s">
        <v>174</v>
      </c>
      <c r="F3813" t="s">
        <v>11147</v>
      </c>
      <c r="G3813" t="s">
        <v>2562</v>
      </c>
      <c r="H3813" t="s">
        <v>134</v>
      </c>
      <c r="I3813" t="s">
        <v>135</v>
      </c>
      <c r="J3813" t="s">
        <v>136</v>
      </c>
      <c r="K3813" t="s">
        <v>137</v>
      </c>
      <c r="L3813" t="s">
        <v>11148</v>
      </c>
      <c r="M3813" t="s">
        <v>11149</v>
      </c>
      <c r="N3813">
        <v>3.71</v>
      </c>
      <c r="O3813">
        <v>0</v>
      </c>
      <c r="P3813">
        <v>5</v>
      </c>
      <c r="Q3813">
        <v>0</v>
      </c>
      <c r="R3813">
        <v>2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1.5244583871796002</v>
      </c>
      <c r="Y3813">
        <v>0</v>
      </c>
      <c r="Z3813">
        <v>0.34397650729615842</v>
      </c>
      <c r="AA3813">
        <v>0</v>
      </c>
      <c r="AB3813">
        <v>0</v>
      </c>
      <c r="AC3813">
        <v>0</v>
      </c>
      <c r="AD3813">
        <v>0</v>
      </c>
      <c r="AE3813">
        <v>1.8684348944757587</v>
      </c>
    </row>
    <row r="3814" spans="1:31" x14ac:dyDescent="0.25">
      <c r="A3814">
        <v>2140233</v>
      </c>
      <c r="B3814">
        <v>1</v>
      </c>
      <c r="C3814" t="s">
        <v>80</v>
      </c>
      <c r="D3814" t="s">
        <v>84</v>
      </c>
      <c r="E3814" t="s">
        <v>131</v>
      </c>
      <c r="F3814" t="s">
        <v>11150</v>
      </c>
      <c r="G3814" t="s">
        <v>231</v>
      </c>
      <c r="H3814" t="s">
        <v>134</v>
      </c>
      <c r="I3814" t="s">
        <v>135</v>
      </c>
      <c r="J3814" t="s">
        <v>136</v>
      </c>
      <c r="K3814" t="s">
        <v>137</v>
      </c>
      <c r="L3814" t="s">
        <v>11151</v>
      </c>
      <c r="M3814" t="s">
        <v>11152</v>
      </c>
      <c r="N3814">
        <v>6.0219444439999998</v>
      </c>
      <c r="O3814">
        <v>0</v>
      </c>
      <c r="P3814">
        <v>13</v>
      </c>
      <c r="Q3814">
        <v>0</v>
      </c>
      <c r="R3814">
        <v>0</v>
      </c>
      <c r="S3814">
        <v>0</v>
      </c>
      <c r="T3814">
        <v>1</v>
      </c>
      <c r="U3814">
        <v>0</v>
      </c>
      <c r="V3814">
        <v>0</v>
      </c>
      <c r="W3814">
        <v>0</v>
      </c>
      <c r="X3814">
        <v>23.301324406329414</v>
      </c>
      <c r="Y3814">
        <v>0</v>
      </c>
      <c r="Z3814">
        <v>0</v>
      </c>
      <c r="AA3814">
        <v>0</v>
      </c>
      <c r="AB3814">
        <v>41.616931391228604</v>
      </c>
      <c r="AC3814">
        <v>0</v>
      </c>
      <c r="AD3814">
        <v>0</v>
      </c>
      <c r="AE3814">
        <v>64.918255797558018</v>
      </c>
    </row>
    <row r="3815" spans="1:31" x14ac:dyDescent="0.25">
      <c r="A3815">
        <v>2140482</v>
      </c>
      <c r="B3815">
        <v>1</v>
      </c>
      <c r="C3815" t="s">
        <v>81</v>
      </c>
      <c r="D3815" t="s">
        <v>112</v>
      </c>
      <c r="E3815" t="s">
        <v>146</v>
      </c>
      <c r="F3815" t="s">
        <v>11153</v>
      </c>
      <c r="G3815" t="s">
        <v>142</v>
      </c>
      <c r="H3815" t="s">
        <v>143</v>
      </c>
      <c r="I3815" t="s">
        <v>135</v>
      </c>
      <c r="J3815" t="s">
        <v>136</v>
      </c>
      <c r="K3815" t="s">
        <v>137</v>
      </c>
      <c r="L3815" t="s">
        <v>11154</v>
      </c>
      <c r="M3815" t="s">
        <v>11155</v>
      </c>
      <c r="N3815">
        <v>0.66249999999999998</v>
      </c>
      <c r="O3815">
        <v>0</v>
      </c>
      <c r="P3815">
        <v>1798</v>
      </c>
      <c r="Q3815">
        <v>32</v>
      </c>
      <c r="R3815">
        <v>348</v>
      </c>
      <c r="S3815">
        <v>13</v>
      </c>
      <c r="T3815">
        <v>238</v>
      </c>
      <c r="U3815">
        <v>3</v>
      </c>
      <c r="V3815">
        <v>3</v>
      </c>
      <c r="W3815">
        <v>0</v>
      </c>
      <c r="X3815">
        <v>253.08779453733973</v>
      </c>
      <c r="Y3815">
        <v>8.741654855429875</v>
      </c>
      <c r="Z3815">
        <v>71.155068830438992</v>
      </c>
      <c r="AA3815">
        <v>82.073414015799756</v>
      </c>
      <c r="AB3815">
        <v>55.136503786278261</v>
      </c>
      <c r="AC3815">
        <v>58.253824244516252</v>
      </c>
      <c r="AD3815">
        <v>82.869736902366</v>
      </c>
      <c r="AE3815">
        <v>611.31799717216882</v>
      </c>
    </row>
    <row r="3816" spans="1:31" x14ac:dyDescent="0.25">
      <c r="A3816">
        <v>2140439</v>
      </c>
      <c r="B3816">
        <v>1</v>
      </c>
      <c r="C3816" t="s">
        <v>80</v>
      </c>
      <c r="D3816" t="s">
        <v>83</v>
      </c>
      <c r="E3816" t="s">
        <v>206</v>
      </c>
      <c r="F3816" t="s">
        <v>11156</v>
      </c>
      <c r="G3816" t="s">
        <v>171</v>
      </c>
      <c r="H3816" t="s">
        <v>134</v>
      </c>
      <c r="I3816" t="s">
        <v>135</v>
      </c>
      <c r="J3816" t="s">
        <v>136</v>
      </c>
      <c r="K3816" t="s">
        <v>137</v>
      </c>
      <c r="L3816" t="s">
        <v>11157</v>
      </c>
      <c r="M3816" t="s">
        <v>11158</v>
      </c>
      <c r="N3816">
        <v>1.7155555549999999</v>
      </c>
      <c r="O3816">
        <v>0</v>
      </c>
      <c r="P3816">
        <v>90</v>
      </c>
      <c r="Q3816">
        <v>0</v>
      </c>
      <c r="R3816">
        <v>0</v>
      </c>
      <c r="S3816">
        <v>0</v>
      </c>
      <c r="T3816">
        <v>5</v>
      </c>
      <c r="U3816">
        <v>0</v>
      </c>
      <c r="V3816">
        <v>0</v>
      </c>
      <c r="W3816">
        <v>0</v>
      </c>
      <c r="X3816">
        <v>24.416451948910662</v>
      </c>
      <c r="Y3816">
        <v>0</v>
      </c>
      <c r="Z3816">
        <v>0</v>
      </c>
      <c r="AA3816">
        <v>0</v>
      </c>
      <c r="AB3816">
        <v>4.914376326662401</v>
      </c>
      <c r="AC3816">
        <v>0</v>
      </c>
      <c r="AD3816">
        <v>0</v>
      </c>
      <c r="AE3816">
        <v>29.330828275573062</v>
      </c>
    </row>
    <row r="3817" spans="1:31" x14ac:dyDescent="0.25">
      <c r="A3817">
        <v>2140290</v>
      </c>
      <c r="B3817">
        <v>1</v>
      </c>
      <c r="C3817" t="s">
        <v>80</v>
      </c>
      <c r="D3817" t="s">
        <v>108</v>
      </c>
      <c r="E3817" t="s">
        <v>131</v>
      </c>
      <c r="F3817" t="s">
        <v>11159</v>
      </c>
      <c r="G3817" t="s">
        <v>152</v>
      </c>
      <c r="H3817" t="s">
        <v>134</v>
      </c>
      <c r="I3817" t="s">
        <v>135</v>
      </c>
      <c r="J3817" t="s">
        <v>136</v>
      </c>
      <c r="K3817" t="s">
        <v>137</v>
      </c>
      <c r="L3817" t="s">
        <v>11160</v>
      </c>
      <c r="M3817" t="s">
        <v>11161</v>
      </c>
      <c r="N3817">
        <v>5.0677777769999999</v>
      </c>
      <c r="O3817">
        <v>0</v>
      </c>
      <c r="P3817">
        <v>1</v>
      </c>
      <c r="Q3817">
        <v>0</v>
      </c>
      <c r="R3817">
        <v>0</v>
      </c>
      <c r="S3817">
        <v>0</v>
      </c>
      <c r="T3817">
        <v>1</v>
      </c>
      <c r="U3817">
        <v>0</v>
      </c>
      <c r="V3817">
        <v>0</v>
      </c>
      <c r="W3817">
        <v>0</v>
      </c>
      <c r="X3817">
        <v>2.1209888661397329</v>
      </c>
      <c r="Y3817">
        <v>0</v>
      </c>
      <c r="Z3817">
        <v>0</v>
      </c>
      <c r="AA3817">
        <v>0</v>
      </c>
      <c r="AB3817">
        <v>3.6942465701998008</v>
      </c>
      <c r="AC3817">
        <v>0</v>
      </c>
      <c r="AD3817">
        <v>0</v>
      </c>
      <c r="AE3817">
        <v>5.8152354363395338</v>
      </c>
    </row>
    <row r="3818" spans="1:31" x14ac:dyDescent="0.25">
      <c r="A3818">
        <v>2140190</v>
      </c>
      <c r="B3818">
        <v>1</v>
      </c>
      <c r="C3818" t="s">
        <v>80</v>
      </c>
      <c r="D3818" t="s">
        <v>93</v>
      </c>
      <c r="E3818" t="s">
        <v>140</v>
      </c>
      <c r="F3818" t="s">
        <v>3920</v>
      </c>
      <c r="G3818" t="s">
        <v>142</v>
      </c>
      <c r="H3818" t="s">
        <v>143</v>
      </c>
      <c r="I3818" t="s">
        <v>135</v>
      </c>
      <c r="J3818" t="s">
        <v>136</v>
      </c>
      <c r="K3818" t="s">
        <v>137</v>
      </c>
      <c r="L3818" t="s">
        <v>11162</v>
      </c>
      <c r="M3818" t="s">
        <v>11163</v>
      </c>
      <c r="N3818">
        <v>1.23</v>
      </c>
      <c r="O3818">
        <v>3</v>
      </c>
      <c r="P3818">
        <v>12</v>
      </c>
      <c r="Q3818">
        <v>39</v>
      </c>
      <c r="R3818">
        <v>165</v>
      </c>
      <c r="S3818">
        <v>10</v>
      </c>
      <c r="T3818">
        <v>39</v>
      </c>
      <c r="U3818">
        <v>0</v>
      </c>
      <c r="V3818">
        <v>0</v>
      </c>
      <c r="W3818">
        <v>7.8195366948775007</v>
      </c>
      <c r="X3818">
        <v>6.9769657343010012</v>
      </c>
      <c r="Y3818">
        <v>105.20664426368019</v>
      </c>
      <c r="Z3818">
        <v>283.47798292666499</v>
      </c>
      <c r="AA3818">
        <v>138.06818207864296</v>
      </c>
      <c r="AB3818">
        <v>36.316565152328003</v>
      </c>
      <c r="AC3818">
        <v>0</v>
      </c>
      <c r="AD3818">
        <v>0</v>
      </c>
      <c r="AE3818">
        <v>577.86587685049471</v>
      </c>
    </row>
    <row r="3819" spans="1:31" x14ac:dyDescent="0.25">
      <c r="A3819">
        <v>2140027</v>
      </c>
      <c r="B3819">
        <v>1</v>
      </c>
      <c r="C3819" t="s">
        <v>80</v>
      </c>
      <c r="D3819" t="s">
        <v>82</v>
      </c>
      <c r="E3819" t="s">
        <v>140</v>
      </c>
      <c r="F3819" t="s">
        <v>10917</v>
      </c>
      <c r="G3819" t="s">
        <v>226</v>
      </c>
      <c r="H3819" t="s">
        <v>143</v>
      </c>
      <c r="I3819" t="s">
        <v>135</v>
      </c>
      <c r="J3819" t="s">
        <v>136</v>
      </c>
      <c r="K3819" t="s">
        <v>236</v>
      </c>
      <c r="L3819" t="s">
        <v>11164</v>
      </c>
      <c r="M3819" t="s">
        <v>11165</v>
      </c>
      <c r="N3819">
        <v>0.149166666</v>
      </c>
      <c r="O3819">
        <v>0</v>
      </c>
      <c r="P3819">
        <v>3408</v>
      </c>
      <c r="Q3819">
        <v>0</v>
      </c>
      <c r="R3819">
        <v>0</v>
      </c>
      <c r="S3819">
        <v>7</v>
      </c>
      <c r="T3819">
        <v>1221</v>
      </c>
      <c r="U3819">
        <v>0</v>
      </c>
      <c r="V3819">
        <v>5</v>
      </c>
      <c r="W3819">
        <v>0</v>
      </c>
      <c r="X3819">
        <v>101.1748483394307</v>
      </c>
      <c r="Y3819">
        <v>0</v>
      </c>
      <c r="Z3819">
        <v>0</v>
      </c>
      <c r="AA3819">
        <v>50.941658400884009</v>
      </c>
      <c r="AB3819">
        <v>69.008296835519388</v>
      </c>
      <c r="AC3819">
        <v>0</v>
      </c>
      <c r="AD3819">
        <v>0.32349952075749999</v>
      </c>
      <c r="AE3819">
        <v>221.44830309659162</v>
      </c>
    </row>
    <row r="3820" spans="1:31" x14ac:dyDescent="0.25">
      <c r="A3820">
        <v>2140219</v>
      </c>
      <c r="B3820">
        <v>1</v>
      </c>
      <c r="C3820" t="s">
        <v>80</v>
      </c>
      <c r="D3820" t="s">
        <v>95</v>
      </c>
      <c r="E3820" t="s">
        <v>131</v>
      </c>
      <c r="F3820" t="s">
        <v>11166</v>
      </c>
      <c r="G3820" t="s">
        <v>171</v>
      </c>
      <c r="H3820" t="s">
        <v>134</v>
      </c>
      <c r="I3820" t="s">
        <v>135</v>
      </c>
      <c r="J3820" t="s">
        <v>136</v>
      </c>
      <c r="K3820" t="s">
        <v>137</v>
      </c>
      <c r="L3820" t="s">
        <v>11167</v>
      </c>
      <c r="M3820" t="s">
        <v>11168</v>
      </c>
      <c r="N3820">
        <v>1.118055555</v>
      </c>
      <c r="O3820">
        <v>0</v>
      </c>
      <c r="P3820">
        <v>7</v>
      </c>
      <c r="Q3820">
        <v>0</v>
      </c>
      <c r="R3820">
        <v>0</v>
      </c>
      <c r="S3820">
        <v>0</v>
      </c>
      <c r="T3820">
        <v>2</v>
      </c>
      <c r="U3820">
        <v>0</v>
      </c>
      <c r="V3820">
        <v>0</v>
      </c>
      <c r="W3820">
        <v>0</v>
      </c>
      <c r="X3820">
        <v>1.7615326670982832</v>
      </c>
      <c r="Y3820">
        <v>0</v>
      </c>
      <c r="Z3820">
        <v>0</v>
      </c>
      <c r="AA3820">
        <v>0</v>
      </c>
      <c r="AB3820">
        <v>3.3092206323730418</v>
      </c>
      <c r="AC3820">
        <v>0</v>
      </c>
      <c r="AD3820">
        <v>0</v>
      </c>
      <c r="AE3820">
        <v>5.0707532994713249</v>
      </c>
    </row>
    <row r="3821" spans="1:31" x14ac:dyDescent="0.25">
      <c r="A3821">
        <v>2140050</v>
      </c>
      <c r="B3821">
        <v>1</v>
      </c>
      <c r="C3821" t="s">
        <v>80</v>
      </c>
      <c r="D3821" t="s">
        <v>84</v>
      </c>
      <c r="E3821" t="s">
        <v>174</v>
      </c>
      <c r="F3821" t="s">
        <v>11169</v>
      </c>
      <c r="G3821" t="s">
        <v>211</v>
      </c>
      <c r="H3821" t="s">
        <v>134</v>
      </c>
      <c r="I3821" t="s">
        <v>135</v>
      </c>
      <c r="J3821" t="s">
        <v>136</v>
      </c>
      <c r="K3821" t="s">
        <v>137</v>
      </c>
      <c r="L3821" t="s">
        <v>11170</v>
      </c>
      <c r="M3821" t="s">
        <v>11171</v>
      </c>
      <c r="N3821">
        <v>4.2555555549999999</v>
      </c>
      <c r="O3821">
        <v>0</v>
      </c>
      <c r="P3821">
        <v>26</v>
      </c>
      <c r="Q3821">
        <v>0</v>
      </c>
      <c r="R3821">
        <v>0</v>
      </c>
      <c r="S3821">
        <v>0</v>
      </c>
      <c r="T3821">
        <v>31</v>
      </c>
      <c r="U3821">
        <v>0</v>
      </c>
      <c r="V3821">
        <v>0</v>
      </c>
      <c r="W3821">
        <v>0</v>
      </c>
      <c r="X3821">
        <v>25.376643259359685</v>
      </c>
      <c r="Y3821">
        <v>0</v>
      </c>
      <c r="Z3821">
        <v>0</v>
      </c>
      <c r="AA3821">
        <v>0</v>
      </c>
      <c r="AB3821">
        <v>49.297341655199169</v>
      </c>
      <c r="AC3821">
        <v>0</v>
      </c>
      <c r="AD3821">
        <v>0</v>
      </c>
      <c r="AE3821">
        <v>74.673984914558858</v>
      </c>
    </row>
    <row r="3822" spans="1:31" x14ac:dyDescent="0.25">
      <c r="A3822">
        <v>2140382</v>
      </c>
      <c r="B3822">
        <v>1</v>
      </c>
      <c r="C3822" t="s">
        <v>81</v>
      </c>
      <c r="D3822" t="s">
        <v>117</v>
      </c>
      <c r="E3822" t="s">
        <v>174</v>
      </c>
      <c r="F3822" t="s">
        <v>11172</v>
      </c>
      <c r="G3822" t="s">
        <v>187</v>
      </c>
      <c r="H3822" t="s">
        <v>134</v>
      </c>
      <c r="I3822" t="s">
        <v>135</v>
      </c>
      <c r="J3822" t="s">
        <v>136</v>
      </c>
      <c r="K3822" t="s">
        <v>137</v>
      </c>
      <c r="L3822" t="s">
        <v>11173</v>
      </c>
      <c r="M3822" t="s">
        <v>11174</v>
      </c>
      <c r="N3822">
        <v>1.1458333329999999</v>
      </c>
      <c r="O3822">
        <v>0</v>
      </c>
      <c r="P3822">
        <v>13</v>
      </c>
      <c r="Q3822">
        <v>0</v>
      </c>
      <c r="R3822">
        <v>1</v>
      </c>
      <c r="S3822">
        <v>0</v>
      </c>
      <c r="T3822">
        <v>2</v>
      </c>
      <c r="U3822">
        <v>0</v>
      </c>
      <c r="V3822">
        <v>0</v>
      </c>
      <c r="W3822">
        <v>0</v>
      </c>
      <c r="X3822">
        <v>1.7208907947683998</v>
      </c>
      <c r="Y3822">
        <v>0</v>
      </c>
      <c r="Z3822">
        <v>4.6315190584350005E-2</v>
      </c>
      <c r="AA3822">
        <v>0</v>
      </c>
      <c r="AB3822">
        <v>7.4819103678937324</v>
      </c>
      <c r="AC3822">
        <v>0</v>
      </c>
      <c r="AD3822">
        <v>0</v>
      </c>
      <c r="AE3822">
        <v>9.2491163532464817</v>
      </c>
    </row>
    <row r="3823" spans="1:31" x14ac:dyDescent="0.25">
      <c r="A3823">
        <v>2140196</v>
      </c>
      <c r="B3823">
        <v>1</v>
      </c>
      <c r="C3823" t="s">
        <v>80</v>
      </c>
      <c r="D3823" t="s">
        <v>92</v>
      </c>
      <c r="E3823" t="s">
        <v>140</v>
      </c>
      <c r="F3823" t="s">
        <v>11175</v>
      </c>
      <c r="G3823" t="s">
        <v>142</v>
      </c>
      <c r="H3823" t="s">
        <v>143</v>
      </c>
      <c r="I3823" t="s">
        <v>135</v>
      </c>
      <c r="J3823" t="s">
        <v>136</v>
      </c>
      <c r="K3823" t="s">
        <v>137</v>
      </c>
      <c r="L3823" t="s">
        <v>11176</v>
      </c>
      <c r="M3823" t="s">
        <v>11177</v>
      </c>
      <c r="N3823">
        <v>0.63388888799999998</v>
      </c>
      <c r="O3823">
        <v>0</v>
      </c>
      <c r="P3823">
        <v>1158</v>
      </c>
      <c r="Q3823">
        <v>0</v>
      </c>
      <c r="R3823">
        <v>0</v>
      </c>
      <c r="S3823">
        <v>1</v>
      </c>
      <c r="T3823">
        <v>101</v>
      </c>
      <c r="U3823">
        <v>0</v>
      </c>
      <c r="V3823">
        <v>0</v>
      </c>
      <c r="W3823">
        <v>0</v>
      </c>
      <c r="X3823">
        <v>205.06200715492545</v>
      </c>
      <c r="Y3823">
        <v>0</v>
      </c>
      <c r="Z3823">
        <v>0</v>
      </c>
      <c r="AA3823">
        <v>13.474238088593331</v>
      </c>
      <c r="AB3823">
        <v>55.853598338170094</v>
      </c>
      <c r="AC3823">
        <v>0</v>
      </c>
      <c r="AD3823">
        <v>0</v>
      </c>
      <c r="AE3823">
        <v>274.38984358168887</v>
      </c>
    </row>
    <row r="3824" spans="1:31" x14ac:dyDescent="0.25">
      <c r="A3824">
        <v>2140528</v>
      </c>
      <c r="B3824">
        <v>1</v>
      </c>
      <c r="C3824" t="s">
        <v>81</v>
      </c>
      <c r="D3824" t="s">
        <v>115</v>
      </c>
      <c r="E3824" t="s">
        <v>174</v>
      </c>
      <c r="F3824" t="s">
        <v>11178</v>
      </c>
      <c r="G3824" t="s">
        <v>187</v>
      </c>
      <c r="H3824" t="s">
        <v>134</v>
      </c>
      <c r="I3824" t="s">
        <v>135</v>
      </c>
      <c r="J3824" t="s">
        <v>136</v>
      </c>
      <c r="K3824" t="s">
        <v>137</v>
      </c>
      <c r="L3824" t="s">
        <v>11179</v>
      </c>
      <c r="M3824" t="s">
        <v>11180</v>
      </c>
      <c r="N3824">
        <v>1.3963888879999999</v>
      </c>
      <c r="O3824">
        <v>0</v>
      </c>
      <c r="P3824">
        <v>22</v>
      </c>
      <c r="Q3824">
        <v>0</v>
      </c>
      <c r="R3824">
        <v>1</v>
      </c>
      <c r="S3824">
        <v>0</v>
      </c>
      <c r="T3824">
        <v>2</v>
      </c>
      <c r="U3824">
        <v>0</v>
      </c>
      <c r="V3824">
        <v>0</v>
      </c>
      <c r="W3824">
        <v>0</v>
      </c>
      <c r="X3824">
        <v>1.3917458041715165</v>
      </c>
      <c r="Y3824">
        <v>0</v>
      </c>
      <c r="Z3824">
        <v>0.6940016992175001</v>
      </c>
      <c r="AA3824">
        <v>0</v>
      </c>
      <c r="AB3824">
        <v>4.0806751002529165</v>
      </c>
      <c r="AC3824">
        <v>0</v>
      </c>
      <c r="AD3824">
        <v>0</v>
      </c>
      <c r="AE3824">
        <v>6.1664226036419336</v>
      </c>
    </row>
    <row r="3825" spans="1:31" x14ac:dyDescent="0.25">
      <c r="A3825">
        <v>2140173</v>
      </c>
      <c r="B3825">
        <v>1</v>
      </c>
      <c r="C3825" t="s">
        <v>81</v>
      </c>
      <c r="D3825" t="s">
        <v>118</v>
      </c>
      <c r="E3825" t="s">
        <v>174</v>
      </c>
      <c r="F3825" t="s">
        <v>11181</v>
      </c>
      <c r="G3825" t="s">
        <v>183</v>
      </c>
      <c r="H3825" t="s">
        <v>134</v>
      </c>
      <c r="I3825" t="s">
        <v>135</v>
      </c>
      <c r="J3825" t="s">
        <v>136</v>
      </c>
      <c r="K3825" t="s">
        <v>137</v>
      </c>
      <c r="L3825" t="s">
        <v>11182</v>
      </c>
      <c r="M3825" t="s">
        <v>11183</v>
      </c>
      <c r="N3825">
        <v>1.34</v>
      </c>
      <c r="O3825">
        <v>0</v>
      </c>
      <c r="P3825">
        <v>12</v>
      </c>
      <c r="Q3825">
        <v>0</v>
      </c>
      <c r="R3825">
        <v>0</v>
      </c>
      <c r="S3825">
        <v>0</v>
      </c>
      <c r="T3825">
        <v>4</v>
      </c>
      <c r="U3825">
        <v>0</v>
      </c>
      <c r="V3825">
        <v>0</v>
      </c>
      <c r="W3825">
        <v>0</v>
      </c>
      <c r="X3825">
        <v>3.045584077643801</v>
      </c>
      <c r="Y3825">
        <v>0</v>
      </c>
      <c r="Z3825">
        <v>0</v>
      </c>
      <c r="AA3825">
        <v>0</v>
      </c>
      <c r="AB3825">
        <v>3.131862998069467</v>
      </c>
      <c r="AC3825">
        <v>0</v>
      </c>
      <c r="AD3825">
        <v>0</v>
      </c>
      <c r="AE3825">
        <v>6.1774470757132676</v>
      </c>
    </row>
    <row r="3826" spans="1:31" x14ac:dyDescent="0.25">
      <c r="A3826">
        <v>2140568</v>
      </c>
      <c r="B3826">
        <v>1</v>
      </c>
      <c r="C3826" t="s">
        <v>81</v>
      </c>
      <c r="D3826" t="s">
        <v>128</v>
      </c>
      <c r="E3826" t="s">
        <v>174</v>
      </c>
      <c r="F3826" t="s">
        <v>2841</v>
      </c>
      <c r="G3826" t="s">
        <v>384</v>
      </c>
      <c r="H3826" t="s">
        <v>134</v>
      </c>
      <c r="I3826" t="s">
        <v>135</v>
      </c>
      <c r="J3826" t="s">
        <v>136</v>
      </c>
      <c r="K3826" t="s">
        <v>137</v>
      </c>
      <c r="L3826" t="s">
        <v>11184</v>
      </c>
      <c r="M3826" t="s">
        <v>11185</v>
      </c>
      <c r="N3826">
        <v>1.4913888879999999</v>
      </c>
      <c r="O3826">
        <v>0</v>
      </c>
      <c r="P3826">
        <v>52</v>
      </c>
      <c r="Q3826">
        <v>0</v>
      </c>
      <c r="R3826">
        <v>11</v>
      </c>
      <c r="S3826">
        <v>0</v>
      </c>
      <c r="T3826">
        <v>5</v>
      </c>
      <c r="U3826">
        <v>0</v>
      </c>
      <c r="V3826">
        <v>0</v>
      </c>
      <c r="W3826">
        <v>0</v>
      </c>
      <c r="X3826">
        <v>15.578837622274827</v>
      </c>
      <c r="Y3826">
        <v>0</v>
      </c>
      <c r="Z3826">
        <v>1.6809387497418</v>
      </c>
      <c r="AA3826">
        <v>0</v>
      </c>
      <c r="AB3826">
        <v>1.6333567487690528</v>
      </c>
      <c r="AC3826">
        <v>0</v>
      </c>
      <c r="AD3826">
        <v>0</v>
      </c>
      <c r="AE3826">
        <v>18.893133120785681</v>
      </c>
    </row>
    <row r="3827" spans="1:31" x14ac:dyDescent="0.25">
      <c r="A3827">
        <v>2140319</v>
      </c>
      <c r="B3827">
        <v>1</v>
      </c>
      <c r="C3827" t="s">
        <v>80</v>
      </c>
      <c r="D3827" t="s">
        <v>102</v>
      </c>
      <c r="E3827" t="s">
        <v>196</v>
      </c>
      <c r="F3827" t="s">
        <v>11186</v>
      </c>
      <c r="G3827" t="s">
        <v>538</v>
      </c>
      <c r="H3827" t="s">
        <v>143</v>
      </c>
      <c r="I3827" t="s">
        <v>135</v>
      </c>
      <c r="J3827" t="s">
        <v>136</v>
      </c>
      <c r="K3827" t="s">
        <v>236</v>
      </c>
      <c r="L3827" t="s">
        <v>11187</v>
      </c>
      <c r="M3827" t="s">
        <v>11188</v>
      </c>
      <c r="N3827">
        <v>1.2838888879999999</v>
      </c>
      <c r="O3827">
        <v>5</v>
      </c>
      <c r="P3827">
        <v>14</v>
      </c>
      <c r="Q3827">
        <v>43</v>
      </c>
      <c r="R3827">
        <v>122</v>
      </c>
      <c r="S3827">
        <v>4</v>
      </c>
      <c r="T3827">
        <v>31</v>
      </c>
      <c r="U3827">
        <v>2</v>
      </c>
      <c r="V3827">
        <v>0</v>
      </c>
      <c r="W3827">
        <v>2.2041715230237999</v>
      </c>
      <c r="X3827">
        <v>7.2929861594437995</v>
      </c>
      <c r="Y3827">
        <v>34.9090796767412</v>
      </c>
      <c r="Z3827">
        <v>45.843537893264617</v>
      </c>
      <c r="AA3827">
        <v>60.808506609365281</v>
      </c>
      <c r="AB3827">
        <v>10.748483760825973</v>
      </c>
      <c r="AC3827">
        <v>194.44562751358933</v>
      </c>
      <c r="AD3827">
        <v>0</v>
      </c>
      <c r="AE3827">
        <v>356.252393136254</v>
      </c>
    </row>
    <row r="3828" spans="1:31" x14ac:dyDescent="0.25">
      <c r="A3828">
        <v>2140465</v>
      </c>
      <c r="B3828">
        <v>1</v>
      </c>
      <c r="C3828" t="s">
        <v>80</v>
      </c>
      <c r="D3828" t="s">
        <v>83</v>
      </c>
      <c r="E3828" t="s">
        <v>146</v>
      </c>
      <c r="F3828" t="s">
        <v>11189</v>
      </c>
      <c r="G3828" t="s">
        <v>142</v>
      </c>
      <c r="H3828" t="s">
        <v>143</v>
      </c>
      <c r="I3828" t="s">
        <v>135</v>
      </c>
      <c r="J3828" t="s">
        <v>136</v>
      </c>
      <c r="K3828" t="s">
        <v>137</v>
      </c>
      <c r="L3828" t="s">
        <v>11190</v>
      </c>
      <c r="M3828" t="s">
        <v>11191</v>
      </c>
      <c r="N3828">
        <v>1.078888888</v>
      </c>
      <c r="O3828">
        <v>0</v>
      </c>
      <c r="P3828">
        <v>11</v>
      </c>
      <c r="Q3828">
        <v>0</v>
      </c>
      <c r="R3828">
        <v>1</v>
      </c>
      <c r="S3828">
        <v>17</v>
      </c>
      <c r="T3828">
        <v>24</v>
      </c>
      <c r="U3828">
        <v>6</v>
      </c>
      <c r="V3828">
        <v>1</v>
      </c>
      <c r="W3828">
        <v>0</v>
      </c>
      <c r="X3828">
        <v>2.5959719337048002</v>
      </c>
      <c r="Y3828">
        <v>0</v>
      </c>
      <c r="Z3828">
        <v>2.5466707664384667</v>
      </c>
      <c r="AA3828">
        <v>175.06345342318463</v>
      </c>
      <c r="AB3828">
        <v>40.456230050915153</v>
      </c>
      <c r="AC3828">
        <v>639.00864459804632</v>
      </c>
      <c r="AD3828">
        <v>49.473502916596622</v>
      </c>
      <c r="AE3828">
        <v>909.14447368888602</v>
      </c>
    </row>
    <row r="3829" spans="1:31" x14ac:dyDescent="0.25">
      <c r="A3829">
        <v>2140136</v>
      </c>
      <c r="B3829">
        <v>1</v>
      </c>
      <c r="C3829" t="s">
        <v>80</v>
      </c>
      <c r="D3829" t="s">
        <v>105</v>
      </c>
      <c r="E3829" t="s">
        <v>146</v>
      </c>
      <c r="F3829" t="s">
        <v>11192</v>
      </c>
      <c r="G3829" t="s">
        <v>167</v>
      </c>
      <c r="H3829" t="s">
        <v>143</v>
      </c>
      <c r="I3829" t="s">
        <v>135</v>
      </c>
      <c r="J3829" t="s">
        <v>136</v>
      </c>
      <c r="K3829" t="s">
        <v>137</v>
      </c>
      <c r="L3829" t="s">
        <v>11193</v>
      </c>
      <c r="M3829" t="s">
        <v>11194</v>
      </c>
      <c r="N3829">
        <v>2.0236111110000001</v>
      </c>
      <c r="O3829">
        <v>0</v>
      </c>
      <c r="P3829">
        <v>0</v>
      </c>
      <c r="Q3829">
        <v>0</v>
      </c>
      <c r="R3829">
        <v>0</v>
      </c>
      <c r="S3829">
        <v>1</v>
      </c>
      <c r="T3829">
        <v>0</v>
      </c>
      <c r="U3829">
        <v>1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8.9690034690021339</v>
      </c>
      <c r="AB3829">
        <v>0</v>
      </c>
      <c r="AC3829">
        <v>58.441305654191986</v>
      </c>
      <c r="AD3829">
        <v>0</v>
      </c>
      <c r="AE3829">
        <v>67.410309123194125</v>
      </c>
    </row>
    <row r="3830" spans="1:31" x14ac:dyDescent="0.25">
      <c r="A3830">
        <v>2140442</v>
      </c>
      <c r="B3830">
        <v>1</v>
      </c>
      <c r="C3830" t="s">
        <v>81</v>
      </c>
      <c r="D3830" t="s">
        <v>128</v>
      </c>
      <c r="E3830" t="s">
        <v>161</v>
      </c>
      <c r="F3830" t="s">
        <v>11195</v>
      </c>
      <c r="G3830" t="s">
        <v>215</v>
      </c>
      <c r="H3830" t="s">
        <v>134</v>
      </c>
      <c r="I3830" t="s">
        <v>135</v>
      </c>
      <c r="J3830" t="s">
        <v>136</v>
      </c>
      <c r="K3830" t="s">
        <v>137</v>
      </c>
      <c r="L3830" t="s">
        <v>11196</v>
      </c>
      <c r="M3830" t="s">
        <v>11197</v>
      </c>
      <c r="N3830">
        <v>1.383888888</v>
      </c>
      <c r="O3830">
        <v>0</v>
      </c>
      <c r="P3830">
        <v>74</v>
      </c>
      <c r="Q3830">
        <v>0</v>
      </c>
      <c r="R3830">
        <v>1</v>
      </c>
      <c r="S3830">
        <v>0</v>
      </c>
      <c r="T3830">
        <v>6</v>
      </c>
      <c r="U3830">
        <v>0</v>
      </c>
      <c r="V3830">
        <v>0</v>
      </c>
      <c r="W3830">
        <v>0</v>
      </c>
      <c r="X3830">
        <v>11.532582345083211</v>
      </c>
      <c r="Y3830">
        <v>0</v>
      </c>
      <c r="Z3830">
        <v>0.30372219683580004</v>
      </c>
      <c r="AA3830">
        <v>0</v>
      </c>
      <c r="AB3830">
        <v>15.298282632143005</v>
      </c>
      <c r="AC3830">
        <v>0</v>
      </c>
      <c r="AD3830">
        <v>0</v>
      </c>
      <c r="AE3830">
        <v>27.134587174062016</v>
      </c>
    </row>
    <row r="3831" spans="1:31" x14ac:dyDescent="0.25">
      <c r="A3831">
        <v>2140256</v>
      </c>
      <c r="B3831">
        <v>1</v>
      </c>
      <c r="C3831" t="s">
        <v>80</v>
      </c>
      <c r="D3831" t="s">
        <v>82</v>
      </c>
      <c r="E3831" t="s">
        <v>131</v>
      </c>
      <c r="F3831" t="s">
        <v>11198</v>
      </c>
      <c r="G3831" t="s">
        <v>152</v>
      </c>
      <c r="H3831" t="s">
        <v>134</v>
      </c>
      <c r="I3831" t="s">
        <v>135</v>
      </c>
      <c r="J3831" t="s">
        <v>136</v>
      </c>
      <c r="K3831" t="s">
        <v>137</v>
      </c>
      <c r="L3831" t="s">
        <v>11199</v>
      </c>
      <c r="M3831" t="s">
        <v>11200</v>
      </c>
      <c r="N3831">
        <v>3.1077777769999999</v>
      </c>
      <c r="O3831">
        <v>0</v>
      </c>
      <c r="P3831">
        <v>2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1.356725297851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1.356725297851</v>
      </c>
    </row>
    <row r="3832" spans="1:31" x14ac:dyDescent="0.25">
      <c r="A3832">
        <v>2140322</v>
      </c>
      <c r="B3832">
        <v>1</v>
      </c>
      <c r="C3832" t="s">
        <v>81</v>
      </c>
      <c r="D3832" t="s">
        <v>120</v>
      </c>
      <c r="E3832" t="s">
        <v>174</v>
      </c>
      <c r="F3832" t="s">
        <v>11201</v>
      </c>
      <c r="G3832" t="s">
        <v>211</v>
      </c>
      <c r="H3832" t="s">
        <v>134</v>
      </c>
      <c r="I3832" t="s">
        <v>135</v>
      </c>
      <c r="J3832" t="s">
        <v>136</v>
      </c>
      <c r="K3832" t="s">
        <v>137</v>
      </c>
      <c r="L3832" t="s">
        <v>11202</v>
      </c>
      <c r="M3832" t="s">
        <v>11203</v>
      </c>
      <c r="N3832">
        <v>2.8777777769999999</v>
      </c>
      <c r="O3832">
        <v>0</v>
      </c>
      <c r="P3832">
        <v>109</v>
      </c>
      <c r="Q3832">
        <v>0</v>
      </c>
      <c r="R3832">
        <v>0</v>
      </c>
      <c r="S3832">
        <v>0</v>
      </c>
      <c r="T3832">
        <v>21</v>
      </c>
      <c r="U3832">
        <v>0</v>
      </c>
      <c r="V3832">
        <v>0</v>
      </c>
      <c r="W3832">
        <v>0</v>
      </c>
      <c r="X3832">
        <v>62.438625300311742</v>
      </c>
      <c r="Y3832">
        <v>0</v>
      </c>
      <c r="Z3832">
        <v>0</v>
      </c>
      <c r="AA3832">
        <v>0</v>
      </c>
      <c r="AB3832">
        <v>14.009370170622702</v>
      </c>
      <c r="AC3832">
        <v>0</v>
      </c>
      <c r="AD3832">
        <v>0</v>
      </c>
      <c r="AE3832">
        <v>76.447995470934444</v>
      </c>
    </row>
    <row r="3833" spans="1:31" x14ac:dyDescent="0.25">
      <c r="A3833">
        <v>2140279</v>
      </c>
      <c r="B3833">
        <v>1</v>
      </c>
      <c r="C3833" t="s">
        <v>81</v>
      </c>
      <c r="D3833" t="s">
        <v>128</v>
      </c>
      <c r="E3833" t="s">
        <v>161</v>
      </c>
      <c r="F3833" t="s">
        <v>11204</v>
      </c>
      <c r="G3833" t="s">
        <v>235</v>
      </c>
      <c r="H3833" t="s">
        <v>134</v>
      </c>
      <c r="I3833" t="s">
        <v>135</v>
      </c>
      <c r="J3833" t="s">
        <v>136</v>
      </c>
      <c r="K3833" t="s">
        <v>236</v>
      </c>
      <c r="L3833" t="s">
        <v>11205</v>
      </c>
      <c r="M3833" t="s">
        <v>11206</v>
      </c>
      <c r="N3833">
        <v>3.1383333329999998</v>
      </c>
      <c r="O3833">
        <v>0</v>
      </c>
      <c r="P3833">
        <v>221</v>
      </c>
      <c r="Q3833">
        <v>0</v>
      </c>
      <c r="R3833">
        <v>0</v>
      </c>
      <c r="S3833">
        <v>0</v>
      </c>
      <c r="T3833">
        <v>3</v>
      </c>
      <c r="U3833">
        <v>0</v>
      </c>
      <c r="V3833">
        <v>0</v>
      </c>
      <c r="W3833">
        <v>0</v>
      </c>
      <c r="X3833">
        <v>143.1312429923851</v>
      </c>
      <c r="Y3833">
        <v>0</v>
      </c>
      <c r="Z3833">
        <v>0</v>
      </c>
      <c r="AA3833">
        <v>0</v>
      </c>
      <c r="AB3833">
        <v>11.668736209154501</v>
      </c>
      <c r="AC3833">
        <v>0</v>
      </c>
      <c r="AD3833">
        <v>0</v>
      </c>
      <c r="AE3833">
        <v>154.7999792015396</v>
      </c>
    </row>
    <row r="3834" spans="1:31" x14ac:dyDescent="0.25">
      <c r="A3834">
        <v>2140299</v>
      </c>
      <c r="B3834">
        <v>1</v>
      </c>
      <c r="C3834" t="s">
        <v>80</v>
      </c>
      <c r="D3834" t="s">
        <v>94</v>
      </c>
      <c r="E3834" t="s">
        <v>224</v>
      </c>
      <c r="F3834" t="s">
        <v>8224</v>
      </c>
      <c r="G3834" t="s">
        <v>226</v>
      </c>
      <c r="H3834" t="s">
        <v>143</v>
      </c>
      <c r="I3834" t="s">
        <v>135</v>
      </c>
      <c r="J3834" t="s">
        <v>136</v>
      </c>
      <c r="K3834" t="s">
        <v>236</v>
      </c>
      <c r="L3834" t="s">
        <v>11207</v>
      </c>
      <c r="M3834" t="s">
        <v>11080</v>
      </c>
      <c r="N3834">
        <v>0.70722222199999996</v>
      </c>
      <c r="O3834">
        <v>1</v>
      </c>
      <c r="P3834">
        <v>2907</v>
      </c>
      <c r="Q3834">
        <v>47</v>
      </c>
      <c r="R3834">
        <v>94</v>
      </c>
      <c r="S3834">
        <v>32</v>
      </c>
      <c r="T3834">
        <v>573</v>
      </c>
      <c r="U3834">
        <v>15</v>
      </c>
      <c r="V3834">
        <v>0</v>
      </c>
      <c r="W3834">
        <v>0.45106157121006663</v>
      </c>
      <c r="X3834">
        <v>308.95465120233388</v>
      </c>
      <c r="Y3834">
        <v>16.270791959735213</v>
      </c>
      <c r="Z3834">
        <v>6.1189852405730045</v>
      </c>
      <c r="AA3834">
        <v>273.70009821946775</v>
      </c>
      <c r="AB3834">
        <v>178.37653119899144</v>
      </c>
      <c r="AC3834">
        <v>898.14523971631547</v>
      </c>
      <c r="AD3834">
        <v>0</v>
      </c>
      <c r="AE3834">
        <v>1682.0173591086268</v>
      </c>
    </row>
    <row r="3835" spans="1:31" x14ac:dyDescent="0.25">
      <c r="A3835">
        <v>2140130</v>
      </c>
      <c r="B3835">
        <v>1</v>
      </c>
      <c r="C3835" t="s">
        <v>80</v>
      </c>
      <c r="D3835" t="s">
        <v>93</v>
      </c>
      <c r="E3835" t="s">
        <v>224</v>
      </c>
      <c r="F3835" t="s">
        <v>11208</v>
      </c>
      <c r="G3835" t="s">
        <v>538</v>
      </c>
      <c r="H3835" t="s">
        <v>143</v>
      </c>
      <c r="I3835" t="s">
        <v>135</v>
      </c>
      <c r="J3835" t="s">
        <v>136</v>
      </c>
      <c r="K3835" t="s">
        <v>236</v>
      </c>
      <c r="L3835" t="s">
        <v>11209</v>
      </c>
      <c r="M3835" t="s">
        <v>11210</v>
      </c>
      <c r="N3835">
        <v>5.4301155550000004</v>
      </c>
      <c r="O3835">
        <v>1</v>
      </c>
      <c r="P3835">
        <v>7</v>
      </c>
      <c r="Q3835">
        <v>12</v>
      </c>
      <c r="R3835">
        <v>15</v>
      </c>
      <c r="S3835">
        <v>7</v>
      </c>
      <c r="T3835">
        <v>17</v>
      </c>
      <c r="U3835">
        <v>1</v>
      </c>
      <c r="V3835">
        <v>0</v>
      </c>
      <c r="W3835">
        <v>8.8991212537500003E-2</v>
      </c>
      <c r="X3835">
        <v>22.513065402515625</v>
      </c>
      <c r="Y3835">
        <v>300.46122225855936</v>
      </c>
      <c r="Z3835">
        <v>67.02972440949631</v>
      </c>
      <c r="AA3835">
        <v>119.52956301431298</v>
      </c>
      <c r="AB3835">
        <v>81.463459152499865</v>
      </c>
      <c r="AC3835">
        <v>3020.5937498783123</v>
      </c>
      <c r="AD3835">
        <v>0</v>
      </c>
      <c r="AE3835">
        <v>3611.679775328234</v>
      </c>
    </row>
    <row r="3836" spans="1:31" x14ac:dyDescent="0.25">
      <c r="A3836">
        <v>2140448</v>
      </c>
      <c r="B3836">
        <v>1</v>
      </c>
      <c r="C3836" t="s">
        <v>81</v>
      </c>
      <c r="D3836" t="s">
        <v>128</v>
      </c>
      <c r="E3836" t="s">
        <v>174</v>
      </c>
      <c r="F3836" t="s">
        <v>11211</v>
      </c>
      <c r="G3836" t="s">
        <v>187</v>
      </c>
      <c r="H3836" t="s">
        <v>134</v>
      </c>
      <c r="I3836" t="s">
        <v>135</v>
      </c>
      <c r="J3836" t="s">
        <v>136</v>
      </c>
      <c r="K3836" t="s">
        <v>137</v>
      </c>
      <c r="L3836" t="s">
        <v>11212</v>
      </c>
      <c r="M3836" t="s">
        <v>11213</v>
      </c>
      <c r="N3836">
        <v>7.011666666</v>
      </c>
      <c r="O3836">
        <v>0</v>
      </c>
      <c r="P3836">
        <v>42</v>
      </c>
      <c r="Q3836">
        <v>0</v>
      </c>
      <c r="R3836">
        <v>0</v>
      </c>
      <c r="S3836">
        <v>0</v>
      </c>
      <c r="T3836">
        <v>2</v>
      </c>
      <c r="U3836">
        <v>0</v>
      </c>
      <c r="V3836">
        <v>0</v>
      </c>
      <c r="W3836">
        <v>0</v>
      </c>
      <c r="X3836">
        <v>46.183811539257313</v>
      </c>
      <c r="Y3836">
        <v>0</v>
      </c>
      <c r="Z3836">
        <v>0</v>
      </c>
      <c r="AA3836">
        <v>0</v>
      </c>
      <c r="AB3836">
        <v>1.6152117805376001</v>
      </c>
      <c r="AC3836">
        <v>0</v>
      </c>
      <c r="AD3836">
        <v>0</v>
      </c>
      <c r="AE3836">
        <v>47.799023319794912</v>
      </c>
    </row>
    <row r="3837" spans="1:31" x14ac:dyDescent="0.25">
      <c r="A3837">
        <v>2140093</v>
      </c>
      <c r="B3837">
        <v>1</v>
      </c>
      <c r="C3837" t="s">
        <v>80</v>
      </c>
      <c r="D3837" t="s">
        <v>83</v>
      </c>
      <c r="E3837" t="s">
        <v>206</v>
      </c>
      <c r="F3837" t="s">
        <v>11214</v>
      </c>
      <c r="G3837" t="s">
        <v>384</v>
      </c>
      <c r="H3837" t="s">
        <v>134</v>
      </c>
      <c r="I3837" t="s">
        <v>135</v>
      </c>
      <c r="J3837" t="s">
        <v>136</v>
      </c>
      <c r="K3837" t="s">
        <v>137</v>
      </c>
      <c r="L3837" t="s">
        <v>11215</v>
      </c>
      <c r="M3837" t="s">
        <v>11216</v>
      </c>
      <c r="N3837">
        <v>6.2513888880000001</v>
      </c>
      <c r="O3837">
        <v>0</v>
      </c>
      <c r="P3837">
        <v>1</v>
      </c>
      <c r="Q3837">
        <v>0</v>
      </c>
      <c r="R3837">
        <v>0</v>
      </c>
      <c r="S3837">
        <v>0</v>
      </c>
      <c r="T3837">
        <v>9</v>
      </c>
      <c r="U3837">
        <v>0</v>
      </c>
      <c r="V3837">
        <v>0</v>
      </c>
      <c r="W3837">
        <v>0</v>
      </c>
      <c r="X3837">
        <v>0.17374641684979167</v>
      </c>
      <c r="Y3837">
        <v>0</v>
      </c>
      <c r="Z3837">
        <v>0</v>
      </c>
      <c r="AA3837">
        <v>0</v>
      </c>
      <c r="AB3837">
        <v>67.031264633437203</v>
      </c>
      <c r="AC3837">
        <v>0</v>
      </c>
      <c r="AD3837">
        <v>0</v>
      </c>
      <c r="AE3837">
        <v>67.205011050286998</v>
      </c>
    </row>
    <row r="3838" spans="1:31" x14ac:dyDescent="0.25">
      <c r="A3838">
        <v>2140342</v>
      </c>
      <c r="B3838">
        <v>1</v>
      </c>
      <c r="C3838" t="s">
        <v>80</v>
      </c>
      <c r="D3838" t="s">
        <v>96</v>
      </c>
      <c r="E3838" t="s">
        <v>131</v>
      </c>
      <c r="F3838" t="s">
        <v>11217</v>
      </c>
      <c r="G3838" t="s">
        <v>171</v>
      </c>
      <c r="H3838" t="s">
        <v>134</v>
      </c>
      <c r="I3838" t="s">
        <v>135</v>
      </c>
      <c r="J3838" t="s">
        <v>136</v>
      </c>
      <c r="K3838" t="s">
        <v>137</v>
      </c>
      <c r="L3838" t="s">
        <v>11218</v>
      </c>
      <c r="M3838" t="s">
        <v>11219</v>
      </c>
      <c r="N3838">
        <v>3.4905555549999998</v>
      </c>
      <c r="O3838">
        <v>0</v>
      </c>
      <c r="P3838">
        <v>1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4.9910808872591348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4.9910808872591348</v>
      </c>
    </row>
    <row r="3839" spans="1:31" x14ac:dyDescent="0.25">
      <c r="A3839">
        <v>2140236</v>
      </c>
      <c r="B3839">
        <v>1</v>
      </c>
      <c r="C3839" t="s">
        <v>80</v>
      </c>
      <c r="D3839" t="s">
        <v>93</v>
      </c>
      <c r="E3839" t="s">
        <v>174</v>
      </c>
      <c r="F3839" t="s">
        <v>11220</v>
      </c>
      <c r="G3839" t="s">
        <v>384</v>
      </c>
      <c r="H3839" t="s">
        <v>134</v>
      </c>
      <c r="I3839" t="s">
        <v>135</v>
      </c>
      <c r="J3839" t="s">
        <v>136</v>
      </c>
      <c r="K3839" t="s">
        <v>137</v>
      </c>
      <c r="L3839" t="s">
        <v>11221</v>
      </c>
      <c r="M3839" t="s">
        <v>11222</v>
      </c>
      <c r="N3839">
        <v>0.89361111100000001</v>
      </c>
      <c r="O3839">
        <v>0</v>
      </c>
      <c r="P3839">
        <v>6</v>
      </c>
      <c r="Q3839">
        <v>0</v>
      </c>
      <c r="R3839">
        <v>9</v>
      </c>
      <c r="S3839">
        <v>0</v>
      </c>
      <c r="T3839">
        <v>3</v>
      </c>
      <c r="U3839">
        <v>0</v>
      </c>
      <c r="V3839">
        <v>0</v>
      </c>
      <c r="W3839">
        <v>0</v>
      </c>
      <c r="X3839">
        <v>1.9619254953910004</v>
      </c>
      <c r="Y3839">
        <v>0</v>
      </c>
      <c r="Z3839">
        <v>12.781556327022967</v>
      </c>
      <c r="AA3839">
        <v>0</v>
      </c>
      <c r="AB3839">
        <v>1.1885499010409166</v>
      </c>
      <c r="AC3839">
        <v>0</v>
      </c>
      <c r="AD3839">
        <v>0</v>
      </c>
      <c r="AE3839">
        <v>15.932031723454884</v>
      </c>
    </row>
    <row r="3840" spans="1:31" x14ac:dyDescent="0.25">
      <c r="A3840">
        <v>2140199</v>
      </c>
      <c r="B3840">
        <v>1</v>
      </c>
      <c r="C3840" t="s">
        <v>81</v>
      </c>
      <c r="D3840" t="s">
        <v>123</v>
      </c>
      <c r="E3840" t="s">
        <v>146</v>
      </c>
      <c r="F3840" t="s">
        <v>11223</v>
      </c>
      <c r="G3840" t="s">
        <v>235</v>
      </c>
      <c r="H3840" t="s">
        <v>143</v>
      </c>
      <c r="I3840" t="s">
        <v>135</v>
      </c>
      <c r="J3840" t="s">
        <v>136</v>
      </c>
      <c r="K3840" t="s">
        <v>236</v>
      </c>
      <c r="L3840" t="s">
        <v>11224</v>
      </c>
      <c r="M3840" t="s">
        <v>11225</v>
      </c>
      <c r="N3840">
        <v>4.1506147220000003</v>
      </c>
      <c r="O3840">
        <v>0</v>
      </c>
      <c r="P3840">
        <v>0</v>
      </c>
      <c r="Q3840">
        <v>0</v>
      </c>
      <c r="R3840">
        <v>1</v>
      </c>
      <c r="S3840">
        <v>5</v>
      </c>
      <c r="T3840">
        <v>14</v>
      </c>
      <c r="U3840">
        <v>10</v>
      </c>
      <c r="V3840">
        <v>0</v>
      </c>
      <c r="W3840">
        <v>0</v>
      </c>
      <c r="X3840">
        <v>0</v>
      </c>
      <c r="Y3840">
        <v>0</v>
      </c>
      <c r="Z3840">
        <v>0.27848349577484999</v>
      </c>
      <c r="AA3840">
        <v>89.582579158740103</v>
      </c>
      <c r="AB3840">
        <v>205.59406828989739</v>
      </c>
      <c r="AC3840">
        <v>8155.7540403014164</v>
      </c>
      <c r="AD3840">
        <v>0</v>
      </c>
      <c r="AE3840">
        <v>8451.2091712458296</v>
      </c>
    </row>
    <row r="3841" spans="1:31" x14ac:dyDescent="0.25">
      <c r="A3841">
        <v>2140193</v>
      </c>
      <c r="B3841">
        <v>1</v>
      </c>
      <c r="C3841" t="s">
        <v>80</v>
      </c>
      <c r="D3841" t="s">
        <v>85</v>
      </c>
      <c r="E3841" t="s">
        <v>131</v>
      </c>
      <c r="F3841" t="s">
        <v>11226</v>
      </c>
      <c r="G3841" t="s">
        <v>231</v>
      </c>
      <c r="H3841" t="s">
        <v>134</v>
      </c>
      <c r="I3841" t="s">
        <v>135</v>
      </c>
      <c r="J3841" t="s">
        <v>136</v>
      </c>
      <c r="K3841" t="s">
        <v>137</v>
      </c>
      <c r="L3841" t="s">
        <v>11227</v>
      </c>
      <c r="M3841" t="s">
        <v>11228</v>
      </c>
      <c r="N3841">
        <v>0.58722222199999996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1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5.6514598240520009</v>
      </c>
      <c r="AC3841">
        <v>0</v>
      </c>
      <c r="AD3841">
        <v>0</v>
      </c>
      <c r="AE3841">
        <v>5.6514598240520009</v>
      </c>
    </row>
    <row r="3842" spans="1:31" x14ac:dyDescent="0.25">
      <c r="A3842">
        <v>2140525</v>
      </c>
      <c r="B3842">
        <v>1</v>
      </c>
      <c r="C3842" t="s">
        <v>80</v>
      </c>
      <c r="D3842" t="s">
        <v>97</v>
      </c>
      <c r="E3842" t="s">
        <v>131</v>
      </c>
      <c r="F3842" t="s">
        <v>11229</v>
      </c>
      <c r="G3842" t="s">
        <v>152</v>
      </c>
      <c r="H3842" t="s">
        <v>134</v>
      </c>
      <c r="I3842" t="s">
        <v>135</v>
      </c>
      <c r="J3842" t="s">
        <v>136</v>
      </c>
      <c r="K3842" t="s">
        <v>137</v>
      </c>
      <c r="L3842" t="s">
        <v>11230</v>
      </c>
      <c r="M3842" t="s">
        <v>11231</v>
      </c>
      <c r="N3842">
        <v>2.488611111</v>
      </c>
      <c r="O3842">
        <v>0</v>
      </c>
      <c r="P3842">
        <v>1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2.1892062578229754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2.1892062578229754</v>
      </c>
    </row>
    <row r="3843" spans="1:31" x14ac:dyDescent="0.25">
      <c r="A3843">
        <v>2140007</v>
      </c>
      <c r="B3843">
        <v>1</v>
      </c>
      <c r="C3843" t="s">
        <v>81</v>
      </c>
      <c r="D3843" t="s">
        <v>112</v>
      </c>
      <c r="E3843" t="s">
        <v>140</v>
      </c>
      <c r="F3843" t="s">
        <v>11232</v>
      </c>
      <c r="G3843" t="s">
        <v>226</v>
      </c>
      <c r="H3843" t="s">
        <v>143</v>
      </c>
      <c r="I3843" t="s">
        <v>148</v>
      </c>
      <c r="J3843" t="s">
        <v>136</v>
      </c>
      <c r="K3843" t="s">
        <v>137</v>
      </c>
      <c r="L3843" t="s">
        <v>11233</v>
      </c>
      <c r="M3843" t="s">
        <v>11234</v>
      </c>
      <c r="N3843">
        <v>0.05</v>
      </c>
      <c r="O3843">
        <v>0</v>
      </c>
      <c r="P3843">
        <v>15557</v>
      </c>
      <c r="Q3843">
        <v>28</v>
      </c>
      <c r="R3843">
        <v>638</v>
      </c>
      <c r="S3843">
        <v>42</v>
      </c>
      <c r="T3843">
        <v>1754</v>
      </c>
      <c r="U3843">
        <v>8</v>
      </c>
      <c r="V3843">
        <v>3</v>
      </c>
      <c r="W3843">
        <v>0</v>
      </c>
      <c r="X3843">
        <v>67.549340897933945</v>
      </c>
      <c r="Y3843">
        <v>2.7544208936639998</v>
      </c>
      <c r="Z3843">
        <v>3.9414610980255009</v>
      </c>
      <c r="AA3843">
        <v>9.0897137693550007</v>
      </c>
      <c r="AB3843">
        <v>19.661764616596997</v>
      </c>
      <c r="AC3843">
        <v>7.1603712432000002</v>
      </c>
      <c r="AD3843">
        <v>0.15530823656699999</v>
      </c>
      <c r="AE3843">
        <v>110.31238075534245</v>
      </c>
    </row>
    <row r="3844" spans="1:31" x14ac:dyDescent="0.25">
      <c r="A3844">
        <v>2140548</v>
      </c>
      <c r="B3844">
        <v>1</v>
      </c>
      <c r="C3844" t="s">
        <v>80</v>
      </c>
      <c r="D3844" t="s">
        <v>82</v>
      </c>
      <c r="E3844" t="s">
        <v>131</v>
      </c>
      <c r="F3844" t="s">
        <v>11235</v>
      </c>
      <c r="G3844" t="s">
        <v>152</v>
      </c>
      <c r="H3844" t="s">
        <v>134</v>
      </c>
      <c r="I3844" t="s">
        <v>135</v>
      </c>
      <c r="J3844" t="s">
        <v>136</v>
      </c>
      <c r="K3844" t="s">
        <v>137</v>
      </c>
      <c r="L3844" t="s">
        <v>11236</v>
      </c>
      <c r="M3844" t="s">
        <v>11237</v>
      </c>
      <c r="N3844">
        <v>1.7524999999999999</v>
      </c>
      <c r="O3844">
        <v>0</v>
      </c>
      <c r="P3844">
        <v>5</v>
      </c>
      <c r="Q3844">
        <v>0</v>
      </c>
      <c r="R3844">
        <v>0</v>
      </c>
      <c r="S3844">
        <v>0</v>
      </c>
      <c r="T3844">
        <v>1</v>
      </c>
      <c r="U3844">
        <v>0</v>
      </c>
      <c r="V3844">
        <v>0</v>
      </c>
      <c r="W3844">
        <v>0</v>
      </c>
      <c r="X3844">
        <v>2.2285424216081169</v>
      </c>
      <c r="Y3844">
        <v>0</v>
      </c>
      <c r="Z3844">
        <v>0</v>
      </c>
      <c r="AA3844">
        <v>0</v>
      </c>
      <c r="AB3844">
        <v>1.862493750279111</v>
      </c>
      <c r="AC3844">
        <v>0</v>
      </c>
      <c r="AD3844">
        <v>0</v>
      </c>
      <c r="AE3844">
        <v>4.0910361718872279</v>
      </c>
    </row>
    <row r="3845" spans="1:31" x14ac:dyDescent="0.25">
      <c r="A3845">
        <v>2140053</v>
      </c>
      <c r="B3845">
        <v>1</v>
      </c>
      <c r="C3845" t="s">
        <v>80</v>
      </c>
      <c r="D3845" t="s">
        <v>107</v>
      </c>
      <c r="E3845" t="s">
        <v>174</v>
      </c>
      <c r="F3845" t="s">
        <v>11238</v>
      </c>
      <c r="G3845" t="s">
        <v>187</v>
      </c>
      <c r="H3845" t="s">
        <v>134</v>
      </c>
      <c r="I3845" t="s">
        <v>135</v>
      </c>
      <c r="J3845" t="s">
        <v>136</v>
      </c>
      <c r="K3845" t="s">
        <v>137</v>
      </c>
      <c r="L3845" t="s">
        <v>11239</v>
      </c>
      <c r="M3845" t="s">
        <v>11240</v>
      </c>
      <c r="N3845">
        <v>2.4083333329999999</v>
      </c>
      <c r="O3845">
        <v>0</v>
      </c>
      <c r="P3845">
        <v>23</v>
      </c>
      <c r="Q3845">
        <v>0</v>
      </c>
      <c r="R3845">
        <v>0</v>
      </c>
      <c r="S3845">
        <v>0</v>
      </c>
      <c r="T3845">
        <v>3</v>
      </c>
      <c r="U3845">
        <v>0</v>
      </c>
      <c r="V3845">
        <v>0</v>
      </c>
      <c r="W3845">
        <v>0</v>
      </c>
      <c r="X3845">
        <v>17.463937572924301</v>
      </c>
      <c r="Y3845">
        <v>0</v>
      </c>
      <c r="Z3845">
        <v>0</v>
      </c>
      <c r="AA3845">
        <v>0</v>
      </c>
      <c r="AB3845">
        <v>0.14441554724046668</v>
      </c>
      <c r="AC3845">
        <v>0</v>
      </c>
      <c r="AD3845">
        <v>0</v>
      </c>
      <c r="AE3845">
        <v>17.608353120164768</v>
      </c>
    </row>
    <row r="3846" spans="1:31" x14ac:dyDescent="0.25">
      <c r="A3846">
        <v>2140508</v>
      </c>
      <c r="B3846">
        <v>1</v>
      </c>
      <c r="C3846" t="s">
        <v>80</v>
      </c>
      <c r="D3846" t="s">
        <v>102</v>
      </c>
      <c r="E3846" t="s">
        <v>174</v>
      </c>
      <c r="F3846" t="s">
        <v>11241</v>
      </c>
      <c r="G3846" t="s">
        <v>187</v>
      </c>
      <c r="H3846" t="s">
        <v>134</v>
      </c>
      <c r="I3846" t="s">
        <v>135</v>
      </c>
      <c r="J3846" t="s">
        <v>136</v>
      </c>
      <c r="K3846" t="s">
        <v>137</v>
      </c>
      <c r="L3846" t="s">
        <v>11242</v>
      </c>
      <c r="M3846" t="s">
        <v>11243</v>
      </c>
      <c r="N3846">
        <v>1.3625</v>
      </c>
      <c r="O3846">
        <v>0</v>
      </c>
      <c r="P3846">
        <v>50</v>
      </c>
      <c r="Q3846">
        <v>0</v>
      </c>
      <c r="R3846">
        <v>7</v>
      </c>
      <c r="S3846">
        <v>0</v>
      </c>
      <c r="T3846">
        <v>3</v>
      </c>
      <c r="U3846">
        <v>0</v>
      </c>
      <c r="V3846">
        <v>0</v>
      </c>
      <c r="W3846">
        <v>0</v>
      </c>
      <c r="X3846">
        <v>13.190211470698756</v>
      </c>
      <c r="Y3846">
        <v>0</v>
      </c>
      <c r="Z3846">
        <v>0.91593731216400032</v>
      </c>
      <c r="AA3846">
        <v>0</v>
      </c>
      <c r="AB3846">
        <v>0.1855326893151667</v>
      </c>
      <c r="AC3846">
        <v>0</v>
      </c>
      <c r="AD3846">
        <v>0</v>
      </c>
      <c r="AE3846">
        <v>14.291681472177924</v>
      </c>
    </row>
    <row r="3847" spans="1:31" x14ac:dyDescent="0.25">
      <c r="A3847">
        <v>2140262</v>
      </c>
      <c r="B3847">
        <v>1</v>
      </c>
      <c r="C3847" t="s">
        <v>80</v>
      </c>
      <c r="D3847" t="s">
        <v>108</v>
      </c>
      <c r="E3847" t="s">
        <v>174</v>
      </c>
      <c r="F3847" t="s">
        <v>7410</v>
      </c>
      <c r="G3847" t="s">
        <v>187</v>
      </c>
      <c r="H3847" t="s">
        <v>134</v>
      </c>
      <c r="I3847" t="s">
        <v>135</v>
      </c>
      <c r="J3847" t="s">
        <v>136</v>
      </c>
      <c r="K3847" t="s">
        <v>137</v>
      </c>
      <c r="L3847" t="s">
        <v>11244</v>
      </c>
      <c r="M3847" t="s">
        <v>11245</v>
      </c>
      <c r="N3847">
        <v>2.2205555549999998</v>
      </c>
      <c r="O3847">
        <v>0</v>
      </c>
      <c r="P3847">
        <v>2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0.86707001021199992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0.86707001021199992</v>
      </c>
    </row>
    <row r="3848" spans="1:31" x14ac:dyDescent="0.25">
      <c r="A3848">
        <v>2140216</v>
      </c>
      <c r="B3848">
        <v>1</v>
      </c>
      <c r="C3848" t="s">
        <v>80</v>
      </c>
      <c r="D3848" t="s">
        <v>94</v>
      </c>
      <c r="E3848" t="s">
        <v>131</v>
      </c>
      <c r="F3848" t="s">
        <v>11246</v>
      </c>
      <c r="G3848" t="s">
        <v>152</v>
      </c>
      <c r="H3848" t="s">
        <v>134</v>
      </c>
      <c r="I3848" t="s">
        <v>135</v>
      </c>
      <c r="J3848" t="s">
        <v>136</v>
      </c>
      <c r="K3848" t="s">
        <v>137</v>
      </c>
      <c r="L3848" t="s">
        <v>11247</v>
      </c>
      <c r="M3848" t="s">
        <v>11248</v>
      </c>
      <c r="N3848">
        <v>0.34972222200000003</v>
      </c>
      <c r="O3848">
        <v>0</v>
      </c>
      <c r="P3848">
        <v>1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6.4486711195725008E-2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6.4486711195725008E-2</v>
      </c>
    </row>
    <row r="3849" spans="1:31" x14ac:dyDescent="0.25">
      <c r="A3849">
        <v>2140133</v>
      </c>
      <c r="B3849">
        <v>1</v>
      </c>
      <c r="C3849" t="s">
        <v>81</v>
      </c>
      <c r="D3849" t="s">
        <v>113</v>
      </c>
      <c r="E3849" t="s">
        <v>174</v>
      </c>
      <c r="F3849" t="s">
        <v>11249</v>
      </c>
      <c r="G3849" t="s">
        <v>187</v>
      </c>
      <c r="H3849" t="s">
        <v>134</v>
      </c>
      <c r="I3849" t="s">
        <v>135</v>
      </c>
      <c r="J3849" t="s">
        <v>136</v>
      </c>
      <c r="K3849" t="s">
        <v>137</v>
      </c>
      <c r="L3849" t="s">
        <v>11250</v>
      </c>
      <c r="M3849" t="s">
        <v>11251</v>
      </c>
      <c r="N3849">
        <v>0.8125</v>
      </c>
      <c r="O3849">
        <v>0</v>
      </c>
      <c r="P3849">
        <v>41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6.5852138470473776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6.5852138470473776</v>
      </c>
    </row>
    <row r="3850" spans="1:31" x14ac:dyDescent="0.25">
      <c r="A3850">
        <v>2140110</v>
      </c>
      <c r="B3850">
        <v>1</v>
      </c>
      <c r="C3850" t="s">
        <v>81</v>
      </c>
      <c r="D3850" t="s">
        <v>127</v>
      </c>
      <c r="E3850" t="s">
        <v>146</v>
      </c>
      <c r="F3850" t="s">
        <v>11252</v>
      </c>
      <c r="G3850" t="s">
        <v>235</v>
      </c>
      <c r="H3850" t="s">
        <v>143</v>
      </c>
      <c r="I3850" t="s">
        <v>135</v>
      </c>
      <c r="J3850" t="s">
        <v>136</v>
      </c>
      <c r="K3850" t="s">
        <v>236</v>
      </c>
      <c r="L3850" t="s">
        <v>11253</v>
      </c>
      <c r="M3850" t="s">
        <v>11254</v>
      </c>
      <c r="N3850">
        <v>7.075639722</v>
      </c>
      <c r="O3850">
        <v>0</v>
      </c>
      <c r="P3850">
        <v>6</v>
      </c>
      <c r="Q3850">
        <v>0</v>
      </c>
      <c r="R3850">
        <v>5</v>
      </c>
      <c r="S3850">
        <v>0</v>
      </c>
      <c r="T3850">
        <v>5</v>
      </c>
      <c r="U3850">
        <v>0</v>
      </c>
      <c r="V3850">
        <v>0</v>
      </c>
      <c r="W3850">
        <v>0</v>
      </c>
      <c r="X3850">
        <v>14.628768819046442</v>
      </c>
      <c r="Y3850">
        <v>0</v>
      </c>
      <c r="Z3850">
        <v>53.623553989640257</v>
      </c>
      <c r="AA3850">
        <v>0</v>
      </c>
      <c r="AB3850">
        <v>420.12949306523262</v>
      </c>
      <c r="AC3850">
        <v>0</v>
      </c>
      <c r="AD3850">
        <v>0</v>
      </c>
      <c r="AE3850">
        <v>488.38181587391932</v>
      </c>
    </row>
    <row r="3851" spans="1:31" x14ac:dyDescent="0.25">
      <c r="A3851">
        <v>2140345</v>
      </c>
      <c r="B3851">
        <v>1</v>
      </c>
      <c r="C3851" t="s">
        <v>81</v>
      </c>
      <c r="D3851" t="s">
        <v>120</v>
      </c>
      <c r="E3851" t="s">
        <v>174</v>
      </c>
      <c r="F3851" t="s">
        <v>11255</v>
      </c>
      <c r="G3851" t="s">
        <v>2524</v>
      </c>
      <c r="H3851" t="s">
        <v>134</v>
      </c>
      <c r="I3851" t="s">
        <v>135</v>
      </c>
      <c r="J3851" t="s">
        <v>136</v>
      </c>
      <c r="K3851" t="s">
        <v>137</v>
      </c>
      <c r="L3851" t="s">
        <v>11256</v>
      </c>
      <c r="M3851" t="s">
        <v>11257</v>
      </c>
      <c r="N3851">
        <v>1.165</v>
      </c>
      <c r="O3851">
        <v>0</v>
      </c>
      <c r="P3851">
        <v>70</v>
      </c>
      <c r="Q3851">
        <v>0</v>
      </c>
      <c r="R3851">
        <v>1</v>
      </c>
      <c r="S3851">
        <v>0</v>
      </c>
      <c r="T3851">
        <v>2</v>
      </c>
      <c r="U3851">
        <v>0</v>
      </c>
      <c r="V3851">
        <v>0</v>
      </c>
      <c r="W3851">
        <v>0</v>
      </c>
      <c r="X3851">
        <v>17.7701696619419</v>
      </c>
      <c r="Y3851">
        <v>0</v>
      </c>
      <c r="Z3851">
        <v>0.39765751243749997</v>
      </c>
      <c r="AA3851">
        <v>0</v>
      </c>
      <c r="AB3851">
        <v>1.9373166078000003E-3</v>
      </c>
      <c r="AC3851">
        <v>0</v>
      </c>
      <c r="AD3851">
        <v>0</v>
      </c>
      <c r="AE3851">
        <v>18.169764490987202</v>
      </c>
    </row>
    <row r="3852" spans="1:31" x14ac:dyDescent="0.25">
      <c r="A3852">
        <v>2140445</v>
      </c>
      <c r="B3852">
        <v>1</v>
      </c>
      <c r="C3852" t="s">
        <v>80</v>
      </c>
      <c r="D3852" t="s">
        <v>109</v>
      </c>
      <c r="E3852" t="s">
        <v>131</v>
      </c>
      <c r="F3852" t="s">
        <v>11258</v>
      </c>
      <c r="G3852" t="s">
        <v>152</v>
      </c>
      <c r="H3852" t="s">
        <v>134</v>
      </c>
      <c r="I3852" t="s">
        <v>135</v>
      </c>
      <c r="J3852" t="s">
        <v>136</v>
      </c>
      <c r="K3852" t="s">
        <v>137</v>
      </c>
      <c r="L3852" t="s">
        <v>11259</v>
      </c>
      <c r="M3852" t="s">
        <v>11260</v>
      </c>
      <c r="N3852">
        <v>1.343611111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1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0.30132203839499994</v>
      </c>
      <c r="AC3852">
        <v>0</v>
      </c>
      <c r="AD3852">
        <v>0</v>
      </c>
      <c r="AE3852">
        <v>0.30132203839499994</v>
      </c>
    </row>
    <row r="3853" spans="1:31" x14ac:dyDescent="0.25">
      <c r="A3853">
        <v>2140302</v>
      </c>
      <c r="B3853">
        <v>1</v>
      </c>
      <c r="C3853" t="s">
        <v>80</v>
      </c>
      <c r="D3853" t="s">
        <v>98</v>
      </c>
      <c r="E3853" t="s">
        <v>146</v>
      </c>
      <c r="F3853" t="s">
        <v>11261</v>
      </c>
      <c r="G3853" t="s">
        <v>167</v>
      </c>
      <c r="H3853" t="s">
        <v>143</v>
      </c>
      <c r="I3853" t="s">
        <v>135</v>
      </c>
      <c r="J3853" t="s">
        <v>136</v>
      </c>
      <c r="K3853" t="s">
        <v>137</v>
      </c>
      <c r="L3853" t="s">
        <v>11262</v>
      </c>
      <c r="M3853" t="s">
        <v>11263</v>
      </c>
      <c r="N3853">
        <v>5.4780555550000001</v>
      </c>
      <c r="O3853">
        <v>0</v>
      </c>
      <c r="P3853">
        <v>0</v>
      </c>
      <c r="Q3853">
        <v>0</v>
      </c>
      <c r="R3853">
        <v>13</v>
      </c>
      <c r="S3853">
        <v>0</v>
      </c>
      <c r="T3853">
        <v>4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8.7178277326116032</v>
      </c>
      <c r="AA3853">
        <v>0</v>
      </c>
      <c r="AB3853">
        <v>23.545859100220277</v>
      </c>
      <c r="AC3853">
        <v>0</v>
      </c>
      <c r="AD3853">
        <v>0</v>
      </c>
      <c r="AE3853">
        <v>32.26368683283188</v>
      </c>
    </row>
    <row r="3854" spans="1:31" x14ac:dyDescent="0.25">
      <c r="A3854">
        <v>2140276</v>
      </c>
      <c r="B3854">
        <v>1</v>
      </c>
      <c r="C3854" t="s">
        <v>80</v>
      </c>
      <c r="D3854" t="s">
        <v>110</v>
      </c>
      <c r="E3854" t="s">
        <v>131</v>
      </c>
      <c r="F3854" t="s">
        <v>11264</v>
      </c>
      <c r="G3854" t="s">
        <v>171</v>
      </c>
      <c r="H3854" t="s">
        <v>134</v>
      </c>
      <c r="I3854" t="s">
        <v>135</v>
      </c>
      <c r="J3854" t="s">
        <v>136</v>
      </c>
      <c r="K3854" t="s">
        <v>137</v>
      </c>
      <c r="L3854" t="s">
        <v>11265</v>
      </c>
      <c r="M3854" t="s">
        <v>11266</v>
      </c>
      <c r="N3854">
        <v>2.0491666660000001</v>
      </c>
      <c r="O3854">
        <v>0</v>
      </c>
      <c r="P3854">
        <v>14</v>
      </c>
      <c r="Q3854">
        <v>0</v>
      </c>
      <c r="R3854">
        <v>0</v>
      </c>
      <c r="S3854">
        <v>0</v>
      </c>
      <c r="T3854">
        <v>2</v>
      </c>
      <c r="U3854">
        <v>0</v>
      </c>
      <c r="V3854">
        <v>0</v>
      </c>
      <c r="W3854">
        <v>0</v>
      </c>
      <c r="X3854">
        <v>1.6247002717598997</v>
      </c>
      <c r="Y3854">
        <v>0</v>
      </c>
      <c r="Z3854">
        <v>0</v>
      </c>
      <c r="AA3854">
        <v>0</v>
      </c>
      <c r="AB3854">
        <v>3.2108084675235009</v>
      </c>
      <c r="AC3854">
        <v>0</v>
      </c>
      <c r="AD3854">
        <v>0</v>
      </c>
      <c r="AE3854">
        <v>4.8355087392834006</v>
      </c>
    </row>
    <row r="3855" spans="1:31" x14ac:dyDescent="0.25">
      <c r="A3855">
        <v>2140425</v>
      </c>
      <c r="B3855">
        <v>1</v>
      </c>
      <c r="C3855" t="s">
        <v>80</v>
      </c>
      <c r="D3855" t="s">
        <v>92</v>
      </c>
      <c r="E3855" t="s">
        <v>131</v>
      </c>
      <c r="F3855" t="s">
        <v>11267</v>
      </c>
      <c r="G3855" t="s">
        <v>133</v>
      </c>
      <c r="H3855" t="s">
        <v>134</v>
      </c>
      <c r="I3855" t="s">
        <v>135</v>
      </c>
      <c r="J3855" t="s">
        <v>136</v>
      </c>
      <c r="K3855" t="s">
        <v>137</v>
      </c>
      <c r="L3855" t="s">
        <v>11268</v>
      </c>
      <c r="M3855" t="s">
        <v>11269</v>
      </c>
      <c r="N3855">
        <v>1.2169444439999999</v>
      </c>
      <c r="O3855">
        <v>0</v>
      </c>
      <c r="P3855">
        <v>2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0.88024122709825836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0.88024122709825836</v>
      </c>
    </row>
    <row r="3856" spans="1:31" x14ac:dyDescent="0.25">
      <c r="A3856">
        <v>2140531</v>
      </c>
      <c r="B3856">
        <v>1</v>
      </c>
      <c r="C3856" t="s">
        <v>81</v>
      </c>
      <c r="D3856" t="s">
        <v>123</v>
      </c>
      <c r="E3856" t="s">
        <v>146</v>
      </c>
      <c r="F3856" t="s">
        <v>11270</v>
      </c>
      <c r="G3856" t="s">
        <v>167</v>
      </c>
      <c r="H3856" t="s">
        <v>143</v>
      </c>
      <c r="I3856" t="s">
        <v>135</v>
      </c>
      <c r="J3856" t="s">
        <v>136</v>
      </c>
      <c r="K3856" t="s">
        <v>137</v>
      </c>
      <c r="L3856" t="s">
        <v>11271</v>
      </c>
      <c r="M3856" t="s">
        <v>11272</v>
      </c>
      <c r="N3856">
        <v>4.7780555549999999</v>
      </c>
      <c r="O3856">
        <v>0</v>
      </c>
      <c r="P3856">
        <v>2</v>
      </c>
      <c r="Q3856">
        <v>24</v>
      </c>
      <c r="R3856">
        <v>27</v>
      </c>
      <c r="S3856">
        <v>1</v>
      </c>
      <c r="T3856">
        <v>2</v>
      </c>
      <c r="U3856">
        <v>0</v>
      </c>
      <c r="V3856">
        <v>0</v>
      </c>
      <c r="W3856">
        <v>0</v>
      </c>
      <c r="X3856">
        <v>0.84809089016986683</v>
      </c>
      <c r="Y3856">
        <v>73.888322348818278</v>
      </c>
      <c r="Z3856">
        <v>17.54379079689447</v>
      </c>
      <c r="AA3856">
        <v>6.4854809017145261</v>
      </c>
      <c r="AB3856">
        <v>0</v>
      </c>
      <c r="AC3856">
        <v>0</v>
      </c>
      <c r="AD3856">
        <v>0</v>
      </c>
      <c r="AE3856">
        <v>98.765684937597143</v>
      </c>
    </row>
    <row r="3857" spans="1:31" x14ac:dyDescent="0.25">
      <c r="A3857">
        <v>2140033</v>
      </c>
      <c r="B3857">
        <v>1</v>
      </c>
      <c r="C3857" t="s">
        <v>81</v>
      </c>
      <c r="D3857" t="s">
        <v>112</v>
      </c>
      <c r="E3857" t="s">
        <v>196</v>
      </c>
      <c r="F3857" t="s">
        <v>11273</v>
      </c>
      <c r="G3857" t="s">
        <v>142</v>
      </c>
      <c r="H3857" t="s">
        <v>143</v>
      </c>
      <c r="I3857" t="s">
        <v>135</v>
      </c>
      <c r="J3857" t="s">
        <v>136</v>
      </c>
      <c r="K3857" t="s">
        <v>137</v>
      </c>
      <c r="L3857" t="s">
        <v>11274</v>
      </c>
      <c r="M3857" t="s">
        <v>11275</v>
      </c>
      <c r="N3857">
        <v>1.095555555</v>
      </c>
      <c r="O3857">
        <v>0</v>
      </c>
      <c r="P3857">
        <v>435</v>
      </c>
      <c r="Q3857">
        <v>8</v>
      </c>
      <c r="R3857">
        <v>104</v>
      </c>
      <c r="S3857">
        <v>1</v>
      </c>
      <c r="T3857">
        <v>70</v>
      </c>
      <c r="U3857">
        <v>1</v>
      </c>
      <c r="V3857">
        <v>0</v>
      </c>
      <c r="W3857">
        <v>0</v>
      </c>
      <c r="X3857">
        <v>71.870217688275659</v>
      </c>
      <c r="Y3857">
        <v>35.17210339566207</v>
      </c>
      <c r="Z3857">
        <v>26.867717232265353</v>
      </c>
      <c r="AA3857">
        <v>76.446685627450194</v>
      </c>
      <c r="AB3857">
        <v>12.772901246547528</v>
      </c>
      <c r="AC3857">
        <v>10.519827178487434</v>
      </c>
      <c r="AD3857">
        <v>0</v>
      </c>
      <c r="AE3857">
        <v>233.64945236868826</v>
      </c>
    </row>
    <row r="3858" spans="1:31" x14ac:dyDescent="0.25">
      <c r="A3858">
        <v>2140488</v>
      </c>
      <c r="B3858">
        <v>1</v>
      </c>
      <c r="C3858" t="s">
        <v>80</v>
      </c>
      <c r="D3858" t="s">
        <v>99</v>
      </c>
      <c r="E3858" t="s">
        <v>131</v>
      </c>
      <c r="F3858" t="s">
        <v>11276</v>
      </c>
      <c r="G3858" t="s">
        <v>152</v>
      </c>
      <c r="H3858" t="s">
        <v>134</v>
      </c>
      <c r="I3858" t="s">
        <v>135</v>
      </c>
      <c r="J3858" t="s">
        <v>136</v>
      </c>
      <c r="K3858" t="s">
        <v>137</v>
      </c>
      <c r="L3858" t="s">
        <v>11277</v>
      </c>
      <c r="M3858" t="s">
        <v>11278</v>
      </c>
      <c r="N3858">
        <v>4.7880555549999997</v>
      </c>
      <c r="O3858">
        <v>0</v>
      </c>
      <c r="P3858">
        <v>2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0.33588687379712501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0.33588687379712501</v>
      </c>
    </row>
    <row r="3859" spans="1:31" x14ac:dyDescent="0.25">
      <c r="A3859">
        <v>2140265</v>
      </c>
      <c r="B3859">
        <v>1</v>
      </c>
      <c r="C3859" t="s">
        <v>80</v>
      </c>
      <c r="D3859" t="s">
        <v>105</v>
      </c>
      <c r="E3859" t="s">
        <v>174</v>
      </c>
      <c r="F3859" t="s">
        <v>11279</v>
      </c>
      <c r="G3859" t="s">
        <v>187</v>
      </c>
      <c r="H3859" t="s">
        <v>134</v>
      </c>
      <c r="I3859" t="s">
        <v>135</v>
      </c>
      <c r="J3859" t="s">
        <v>136</v>
      </c>
      <c r="K3859" t="s">
        <v>137</v>
      </c>
      <c r="L3859" t="s">
        <v>11280</v>
      </c>
      <c r="M3859" t="s">
        <v>11281</v>
      </c>
      <c r="N3859">
        <v>1.2022222220000001</v>
      </c>
      <c r="O3859">
        <v>0</v>
      </c>
      <c r="P3859">
        <v>122</v>
      </c>
      <c r="Q3859">
        <v>0</v>
      </c>
      <c r="R3859">
        <v>0</v>
      </c>
      <c r="S3859">
        <v>0</v>
      </c>
      <c r="T3859">
        <v>20</v>
      </c>
      <c r="U3859">
        <v>0</v>
      </c>
      <c r="V3859">
        <v>0</v>
      </c>
      <c r="W3859">
        <v>0</v>
      </c>
      <c r="X3859">
        <v>35.001425904032594</v>
      </c>
      <c r="Y3859">
        <v>0</v>
      </c>
      <c r="Z3859">
        <v>0</v>
      </c>
      <c r="AA3859">
        <v>0</v>
      </c>
      <c r="AB3859">
        <v>28.169138494101926</v>
      </c>
      <c r="AC3859">
        <v>0</v>
      </c>
      <c r="AD3859">
        <v>0</v>
      </c>
      <c r="AE3859">
        <v>63.170564398134516</v>
      </c>
    </row>
    <row r="3860" spans="1:31" x14ac:dyDescent="0.25">
      <c r="A3860">
        <v>2140102</v>
      </c>
      <c r="B3860">
        <v>1</v>
      </c>
      <c r="C3860" t="s">
        <v>81</v>
      </c>
      <c r="D3860" t="s">
        <v>115</v>
      </c>
      <c r="E3860" t="s">
        <v>196</v>
      </c>
      <c r="F3860" t="s">
        <v>11282</v>
      </c>
      <c r="G3860" t="s">
        <v>235</v>
      </c>
      <c r="H3860" t="s">
        <v>143</v>
      </c>
      <c r="I3860" t="s">
        <v>135</v>
      </c>
      <c r="J3860" t="s">
        <v>136</v>
      </c>
      <c r="K3860" t="s">
        <v>236</v>
      </c>
      <c r="L3860" t="s">
        <v>11283</v>
      </c>
      <c r="M3860" t="s">
        <v>11284</v>
      </c>
      <c r="N3860">
        <v>8.1580488879999997</v>
      </c>
      <c r="O3860">
        <v>0</v>
      </c>
      <c r="P3860">
        <v>1243</v>
      </c>
      <c r="Q3860">
        <v>1</v>
      </c>
      <c r="R3860">
        <v>42</v>
      </c>
      <c r="S3860">
        <v>6</v>
      </c>
      <c r="T3860">
        <v>98</v>
      </c>
      <c r="U3860">
        <v>0</v>
      </c>
      <c r="V3860">
        <v>0</v>
      </c>
      <c r="W3860">
        <v>0</v>
      </c>
      <c r="X3860">
        <v>797.17194245638495</v>
      </c>
      <c r="Y3860">
        <v>23.022145692719295</v>
      </c>
      <c r="Z3860">
        <v>76.093950257449833</v>
      </c>
      <c r="AA3860">
        <v>110.18217507044885</v>
      </c>
      <c r="AB3860">
        <v>268.94729979807374</v>
      </c>
      <c r="AC3860">
        <v>0</v>
      </c>
      <c r="AD3860">
        <v>0</v>
      </c>
      <c r="AE3860">
        <v>1275.4175132750765</v>
      </c>
    </row>
    <row r="3861" spans="1:31" x14ac:dyDescent="0.25">
      <c r="A3861">
        <v>2140451</v>
      </c>
      <c r="B3861">
        <v>1</v>
      </c>
      <c r="C3861" t="s">
        <v>81</v>
      </c>
      <c r="D3861" t="s">
        <v>118</v>
      </c>
      <c r="E3861" t="s">
        <v>131</v>
      </c>
      <c r="F3861" t="s">
        <v>11285</v>
      </c>
      <c r="G3861" t="s">
        <v>152</v>
      </c>
      <c r="H3861" t="s">
        <v>134</v>
      </c>
      <c r="I3861" t="s">
        <v>135</v>
      </c>
      <c r="J3861" t="s">
        <v>136</v>
      </c>
      <c r="K3861" t="s">
        <v>137</v>
      </c>
      <c r="L3861" t="s">
        <v>11286</v>
      </c>
      <c r="M3861" t="s">
        <v>11287</v>
      </c>
      <c r="N3861">
        <v>1.5394444439999999</v>
      </c>
      <c r="O3861">
        <v>0</v>
      </c>
      <c r="P3861">
        <v>1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0.134767999764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0.134767999764</v>
      </c>
    </row>
    <row r="3862" spans="1:31" x14ac:dyDescent="0.25">
      <c r="A3862">
        <v>2140474</v>
      </c>
      <c r="B3862">
        <v>1</v>
      </c>
      <c r="C3862" t="s">
        <v>80</v>
      </c>
      <c r="D3862" t="s">
        <v>99</v>
      </c>
      <c r="E3862" t="s">
        <v>174</v>
      </c>
      <c r="F3862" t="s">
        <v>11288</v>
      </c>
      <c r="G3862" t="s">
        <v>374</v>
      </c>
      <c r="H3862" t="s">
        <v>134</v>
      </c>
      <c r="I3862" t="s">
        <v>135</v>
      </c>
      <c r="J3862" t="s">
        <v>136</v>
      </c>
      <c r="K3862" t="s">
        <v>137</v>
      </c>
      <c r="L3862" t="s">
        <v>11289</v>
      </c>
      <c r="M3862" t="s">
        <v>11290</v>
      </c>
      <c r="N3862">
        <v>0.85055555500000002</v>
      </c>
      <c r="O3862">
        <v>0</v>
      </c>
      <c r="P3862">
        <v>14</v>
      </c>
      <c r="Q3862">
        <v>0</v>
      </c>
      <c r="R3862">
        <v>1</v>
      </c>
      <c r="S3862">
        <v>0</v>
      </c>
      <c r="T3862">
        <v>1</v>
      </c>
      <c r="U3862">
        <v>0</v>
      </c>
      <c r="V3862">
        <v>0</v>
      </c>
      <c r="W3862">
        <v>0</v>
      </c>
      <c r="X3862">
        <v>2.8814039032604835</v>
      </c>
      <c r="Y3862">
        <v>0</v>
      </c>
      <c r="Z3862">
        <v>1.966966443941667E-3</v>
      </c>
      <c r="AA3862">
        <v>0</v>
      </c>
      <c r="AB3862">
        <v>8.9347908393333335E-4</v>
      </c>
      <c r="AC3862">
        <v>0</v>
      </c>
      <c r="AD3862">
        <v>0</v>
      </c>
      <c r="AE3862">
        <v>2.8842643487883586</v>
      </c>
    </row>
    <row r="3863" spans="1:31" x14ac:dyDescent="0.25">
      <c r="A3863">
        <v>2140079</v>
      </c>
      <c r="B3863">
        <v>1</v>
      </c>
      <c r="C3863" t="s">
        <v>80</v>
      </c>
      <c r="D3863" t="s">
        <v>104</v>
      </c>
      <c r="E3863" t="s">
        <v>174</v>
      </c>
      <c r="F3863" t="s">
        <v>11291</v>
      </c>
      <c r="G3863" t="s">
        <v>163</v>
      </c>
      <c r="H3863" t="s">
        <v>134</v>
      </c>
      <c r="I3863" t="s">
        <v>135</v>
      </c>
      <c r="J3863" t="s">
        <v>136</v>
      </c>
      <c r="K3863" t="s">
        <v>137</v>
      </c>
      <c r="L3863" t="s">
        <v>11292</v>
      </c>
      <c r="M3863" t="s">
        <v>11293</v>
      </c>
      <c r="N3863">
        <v>4.7188888880000004</v>
      </c>
      <c r="O3863">
        <v>0</v>
      </c>
      <c r="P3863">
        <v>28</v>
      </c>
      <c r="Q3863">
        <v>0</v>
      </c>
      <c r="R3863">
        <v>0</v>
      </c>
      <c r="S3863">
        <v>0</v>
      </c>
      <c r="T3863">
        <v>3</v>
      </c>
      <c r="U3863">
        <v>0</v>
      </c>
      <c r="V3863">
        <v>0</v>
      </c>
      <c r="W3863">
        <v>0</v>
      </c>
      <c r="X3863">
        <v>24.426969582499474</v>
      </c>
      <c r="Y3863">
        <v>0</v>
      </c>
      <c r="Z3863">
        <v>0</v>
      </c>
      <c r="AA3863">
        <v>0</v>
      </c>
      <c r="AB3863">
        <v>8.6652046643639302</v>
      </c>
      <c r="AC3863">
        <v>0</v>
      </c>
      <c r="AD3863">
        <v>0</v>
      </c>
      <c r="AE3863">
        <v>33.092174246863408</v>
      </c>
    </row>
    <row r="3864" spans="1:31" x14ac:dyDescent="0.25">
      <c r="A3864">
        <v>2140497</v>
      </c>
      <c r="B3864">
        <v>1</v>
      </c>
      <c r="C3864" t="s">
        <v>80</v>
      </c>
      <c r="D3864" t="s">
        <v>107</v>
      </c>
      <c r="E3864" t="s">
        <v>131</v>
      </c>
      <c r="F3864" t="s">
        <v>11294</v>
      </c>
      <c r="G3864" t="s">
        <v>152</v>
      </c>
      <c r="H3864" t="s">
        <v>134</v>
      </c>
      <c r="I3864" t="s">
        <v>135</v>
      </c>
      <c r="J3864" t="s">
        <v>136</v>
      </c>
      <c r="K3864" t="s">
        <v>137</v>
      </c>
      <c r="L3864" t="s">
        <v>11295</v>
      </c>
      <c r="M3864" t="s">
        <v>11296</v>
      </c>
      <c r="N3864">
        <v>2.1041666659999998</v>
      </c>
      <c r="O3864">
        <v>0</v>
      </c>
      <c r="P3864">
        <v>1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0.33848195319500002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0.33848195319500002</v>
      </c>
    </row>
    <row r="3865" spans="1:31" x14ac:dyDescent="0.25">
      <c r="A3865">
        <v>2140305</v>
      </c>
      <c r="B3865">
        <v>1</v>
      </c>
      <c r="C3865" t="s">
        <v>80</v>
      </c>
      <c r="D3865" t="s">
        <v>105</v>
      </c>
      <c r="E3865" t="s">
        <v>131</v>
      </c>
      <c r="F3865" t="s">
        <v>11297</v>
      </c>
      <c r="G3865" t="s">
        <v>300</v>
      </c>
      <c r="H3865" t="s">
        <v>134</v>
      </c>
      <c r="I3865" t="s">
        <v>135</v>
      </c>
      <c r="J3865" t="s">
        <v>3</v>
      </c>
      <c r="K3865" t="s">
        <v>137</v>
      </c>
      <c r="L3865" t="s">
        <v>11298</v>
      </c>
      <c r="M3865" t="s">
        <v>11299</v>
      </c>
      <c r="N3865">
        <v>0.60027777699999996</v>
      </c>
      <c r="O3865">
        <v>0</v>
      </c>
      <c r="P3865">
        <v>5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0.77802470745702512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0.77802470745702512</v>
      </c>
    </row>
    <row r="3866" spans="1:31" x14ac:dyDescent="0.25">
      <c r="A3866">
        <v>2140119</v>
      </c>
      <c r="B3866">
        <v>1</v>
      </c>
      <c r="C3866" t="s">
        <v>81</v>
      </c>
      <c r="D3866" t="s">
        <v>123</v>
      </c>
      <c r="E3866" t="s">
        <v>161</v>
      </c>
      <c r="F3866" t="s">
        <v>9836</v>
      </c>
      <c r="G3866" t="s">
        <v>538</v>
      </c>
      <c r="H3866" t="s">
        <v>134</v>
      </c>
      <c r="I3866" t="s">
        <v>135</v>
      </c>
      <c r="J3866" t="s">
        <v>136</v>
      </c>
      <c r="K3866" t="s">
        <v>236</v>
      </c>
      <c r="L3866" t="s">
        <v>11300</v>
      </c>
      <c r="M3866" t="s">
        <v>11301</v>
      </c>
      <c r="N3866">
        <v>8.4830777770000001</v>
      </c>
      <c r="O3866">
        <v>0</v>
      </c>
      <c r="P3866">
        <v>542</v>
      </c>
      <c r="Q3866">
        <v>0</v>
      </c>
      <c r="R3866">
        <v>1</v>
      </c>
      <c r="S3866">
        <v>0</v>
      </c>
      <c r="T3866">
        <v>28</v>
      </c>
      <c r="U3866">
        <v>0</v>
      </c>
      <c r="V3866">
        <v>0</v>
      </c>
      <c r="W3866">
        <v>0</v>
      </c>
      <c r="X3866">
        <v>981.08937311171712</v>
      </c>
      <c r="Y3866">
        <v>0</v>
      </c>
      <c r="Z3866">
        <v>0</v>
      </c>
      <c r="AA3866">
        <v>0</v>
      </c>
      <c r="AB3866">
        <v>77.86515753698454</v>
      </c>
      <c r="AC3866">
        <v>0</v>
      </c>
      <c r="AD3866">
        <v>0</v>
      </c>
      <c r="AE3866">
        <v>1058.9545306487016</v>
      </c>
    </row>
    <row r="3867" spans="1:31" x14ac:dyDescent="0.25">
      <c r="A3867">
        <v>2140411</v>
      </c>
      <c r="B3867">
        <v>1</v>
      </c>
      <c r="C3867" t="s">
        <v>81</v>
      </c>
      <c r="D3867" t="s">
        <v>128</v>
      </c>
      <c r="E3867" t="s">
        <v>131</v>
      </c>
      <c r="F3867" t="s">
        <v>11302</v>
      </c>
      <c r="G3867" t="s">
        <v>300</v>
      </c>
      <c r="H3867" t="s">
        <v>134</v>
      </c>
      <c r="I3867" t="s">
        <v>135</v>
      </c>
      <c r="J3867" t="s">
        <v>136</v>
      </c>
      <c r="K3867" t="s">
        <v>137</v>
      </c>
      <c r="L3867" t="s">
        <v>11303</v>
      </c>
      <c r="M3867" t="s">
        <v>11304</v>
      </c>
      <c r="N3867">
        <v>1.645277777</v>
      </c>
      <c r="O3867">
        <v>0</v>
      </c>
      <c r="P3867">
        <v>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</row>
    <row r="3868" spans="1:31" x14ac:dyDescent="0.25">
      <c r="A3868">
        <v>2140165</v>
      </c>
      <c r="B3868">
        <v>1</v>
      </c>
      <c r="C3868" t="s">
        <v>80</v>
      </c>
      <c r="D3868" t="s">
        <v>94</v>
      </c>
      <c r="E3868" t="s">
        <v>131</v>
      </c>
      <c r="F3868" t="s">
        <v>11305</v>
      </c>
      <c r="G3868" t="s">
        <v>152</v>
      </c>
      <c r="H3868" t="s">
        <v>134</v>
      </c>
      <c r="I3868" t="s">
        <v>135</v>
      </c>
      <c r="J3868" t="s">
        <v>136</v>
      </c>
      <c r="K3868" t="s">
        <v>137</v>
      </c>
      <c r="L3868" t="s">
        <v>11306</v>
      </c>
      <c r="M3868" t="s">
        <v>11307</v>
      </c>
      <c r="N3868">
        <v>1.9241666660000001</v>
      </c>
      <c r="O3868">
        <v>0</v>
      </c>
      <c r="P3868">
        <v>1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0.2048278981982167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0.2048278981982167</v>
      </c>
    </row>
    <row r="3869" spans="1:31" x14ac:dyDescent="0.25">
      <c r="A3869">
        <v>2140348</v>
      </c>
      <c r="B3869">
        <v>1</v>
      </c>
      <c r="C3869" t="s">
        <v>80</v>
      </c>
      <c r="D3869" t="s">
        <v>93</v>
      </c>
      <c r="E3869" t="s">
        <v>140</v>
      </c>
      <c r="F3869" t="s">
        <v>1846</v>
      </c>
      <c r="G3869" t="s">
        <v>142</v>
      </c>
      <c r="H3869" t="s">
        <v>143</v>
      </c>
      <c r="I3869" t="s">
        <v>135</v>
      </c>
      <c r="J3869" t="s">
        <v>136</v>
      </c>
      <c r="K3869" t="s">
        <v>137</v>
      </c>
      <c r="L3869" t="s">
        <v>11308</v>
      </c>
      <c r="M3869" t="s">
        <v>11309</v>
      </c>
      <c r="N3869">
        <v>8.2222221999999998E-2</v>
      </c>
      <c r="O3869">
        <v>0</v>
      </c>
      <c r="P3869">
        <v>1535</v>
      </c>
      <c r="Q3869">
        <v>34</v>
      </c>
      <c r="R3869">
        <v>134</v>
      </c>
      <c r="S3869">
        <v>12</v>
      </c>
      <c r="T3869">
        <v>203</v>
      </c>
      <c r="U3869">
        <v>1</v>
      </c>
      <c r="V3869">
        <v>1</v>
      </c>
      <c r="W3869">
        <v>0</v>
      </c>
      <c r="X3869">
        <v>21.902450117633794</v>
      </c>
      <c r="Y3869">
        <v>10.076262766324891</v>
      </c>
      <c r="Z3869">
        <v>11.297199334552662</v>
      </c>
      <c r="AA3869">
        <v>8.1015280492792883</v>
      </c>
      <c r="AB3869">
        <v>16.014940741420201</v>
      </c>
      <c r="AC3869">
        <v>22.263616899064797</v>
      </c>
      <c r="AD3869">
        <v>2.5504607136257333</v>
      </c>
      <c r="AE3869">
        <v>92.206458621901376</v>
      </c>
    </row>
    <row r="3870" spans="1:31" x14ac:dyDescent="0.25">
      <c r="A3870">
        <v>2140514</v>
      </c>
      <c r="B3870">
        <v>1</v>
      </c>
      <c r="C3870" t="s">
        <v>80</v>
      </c>
      <c r="D3870" t="s">
        <v>85</v>
      </c>
      <c r="E3870" t="s">
        <v>131</v>
      </c>
      <c r="F3870" t="s">
        <v>11310</v>
      </c>
      <c r="G3870" t="s">
        <v>231</v>
      </c>
      <c r="H3870" t="s">
        <v>134</v>
      </c>
      <c r="I3870" t="s">
        <v>135</v>
      </c>
      <c r="J3870" t="s">
        <v>136</v>
      </c>
      <c r="K3870" t="s">
        <v>137</v>
      </c>
      <c r="L3870" t="s">
        <v>11311</v>
      </c>
      <c r="M3870" t="s">
        <v>11312</v>
      </c>
      <c r="N3870">
        <v>3.082222222</v>
      </c>
      <c r="O3870">
        <v>0</v>
      </c>
      <c r="P3870">
        <v>1</v>
      </c>
      <c r="Q3870">
        <v>0</v>
      </c>
      <c r="R3870">
        <v>0</v>
      </c>
      <c r="S3870">
        <v>0</v>
      </c>
      <c r="T3870">
        <v>1</v>
      </c>
      <c r="U3870">
        <v>0</v>
      </c>
      <c r="V3870">
        <v>0</v>
      </c>
      <c r="W3870">
        <v>0</v>
      </c>
      <c r="X3870">
        <v>4.0218637757214424</v>
      </c>
      <c r="Y3870">
        <v>0</v>
      </c>
      <c r="Z3870">
        <v>0</v>
      </c>
      <c r="AA3870">
        <v>0</v>
      </c>
      <c r="AB3870">
        <v>3.7075004958186661</v>
      </c>
      <c r="AC3870">
        <v>0</v>
      </c>
      <c r="AD3870">
        <v>0</v>
      </c>
      <c r="AE3870">
        <v>7.7293642715401081</v>
      </c>
    </row>
    <row r="3871" spans="1:31" x14ac:dyDescent="0.25">
      <c r="A3871">
        <v>2140205</v>
      </c>
      <c r="B3871">
        <v>1</v>
      </c>
      <c r="C3871" t="s">
        <v>80</v>
      </c>
      <c r="D3871" t="s">
        <v>97</v>
      </c>
      <c r="E3871" t="s">
        <v>146</v>
      </c>
      <c r="F3871" t="s">
        <v>11313</v>
      </c>
      <c r="G3871" t="s">
        <v>538</v>
      </c>
      <c r="H3871" t="s">
        <v>143</v>
      </c>
      <c r="I3871" t="s">
        <v>135</v>
      </c>
      <c r="J3871" t="s">
        <v>136</v>
      </c>
      <c r="K3871" t="s">
        <v>236</v>
      </c>
      <c r="L3871" t="s">
        <v>11314</v>
      </c>
      <c r="M3871" t="s">
        <v>11315</v>
      </c>
      <c r="N3871">
        <v>2.940766666</v>
      </c>
      <c r="O3871">
        <v>2</v>
      </c>
      <c r="P3871">
        <v>30</v>
      </c>
      <c r="Q3871">
        <v>0</v>
      </c>
      <c r="R3871">
        <v>0</v>
      </c>
      <c r="S3871">
        <v>0</v>
      </c>
      <c r="T3871">
        <v>1</v>
      </c>
      <c r="U3871">
        <v>0</v>
      </c>
      <c r="V3871">
        <v>0</v>
      </c>
      <c r="W3871">
        <v>559.73109919771002</v>
      </c>
      <c r="X3871">
        <v>118.4771982228105</v>
      </c>
      <c r="Y3871">
        <v>0</v>
      </c>
      <c r="Z3871">
        <v>0</v>
      </c>
      <c r="AA3871">
        <v>0</v>
      </c>
      <c r="AB3871">
        <v>13.611173148178501</v>
      </c>
      <c r="AC3871">
        <v>0</v>
      </c>
      <c r="AD3871">
        <v>0</v>
      </c>
      <c r="AE3871">
        <v>691.81947056869899</v>
      </c>
    </row>
    <row r="3872" spans="1:31" x14ac:dyDescent="0.25">
      <c r="A3872">
        <v>2140540</v>
      </c>
      <c r="B3872">
        <v>1</v>
      </c>
      <c r="C3872" t="s">
        <v>81</v>
      </c>
      <c r="D3872" t="s">
        <v>128</v>
      </c>
      <c r="E3872" t="s">
        <v>174</v>
      </c>
      <c r="F3872" t="s">
        <v>11316</v>
      </c>
      <c r="G3872" t="s">
        <v>187</v>
      </c>
      <c r="H3872" t="s">
        <v>134</v>
      </c>
      <c r="I3872" t="s">
        <v>135</v>
      </c>
      <c r="J3872" t="s">
        <v>136</v>
      </c>
      <c r="K3872" t="s">
        <v>137</v>
      </c>
      <c r="L3872" t="s">
        <v>11317</v>
      </c>
      <c r="M3872" t="s">
        <v>11318</v>
      </c>
      <c r="N3872">
        <v>1.6686111109999999</v>
      </c>
      <c r="O3872">
        <v>0</v>
      </c>
      <c r="P3872">
        <v>11</v>
      </c>
      <c r="Q3872">
        <v>0</v>
      </c>
      <c r="R3872">
        <v>0</v>
      </c>
      <c r="S3872">
        <v>0</v>
      </c>
      <c r="T3872">
        <v>1</v>
      </c>
      <c r="U3872">
        <v>0</v>
      </c>
      <c r="V3872">
        <v>0</v>
      </c>
      <c r="W3872">
        <v>0</v>
      </c>
      <c r="X3872">
        <v>3.6851808090118601</v>
      </c>
      <c r="Y3872">
        <v>0</v>
      </c>
      <c r="Z3872">
        <v>0</v>
      </c>
      <c r="AA3872">
        <v>0</v>
      </c>
      <c r="AB3872">
        <v>1.0243319275141667E-2</v>
      </c>
      <c r="AC3872">
        <v>0</v>
      </c>
      <c r="AD3872">
        <v>0</v>
      </c>
      <c r="AE3872">
        <v>3.695424128287002</v>
      </c>
    </row>
    <row r="3873" spans="1:31" x14ac:dyDescent="0.25">
      <c r="A3873">
        <v>2140179</v>
      </c>
      <c r="B3873">
        <v>1</v>
      </c>
      <c r="C3873" t="s">
        <v>80</v>
      </c>
      <c r="D3873" t="s">
        <v>104</v>
      </c>
      <c r="E3873" t="s">
        <v>146</v>
      </c>
      <c r="F3873" t="s">
        <v>11319</v>
      </c>
      <c r="G3873" t="s">
        <v>538</v>
      </c>
      <c r="H3873" t="s">
        <v>143</v>
      </c>
      <c r="I3873" t="s">
        <v>135</v>
      </c>
      <c r="J3873" t="s">
        <v>136</v>
      </c>
      <c r="K3873" t="s">
        <v>236</v>
      </c>
      <c r="L3873" t="s">
        <v>11320</v>
      </c>
      <c r="M3873" t="s">
        <v>11321</v>
      </c>
      <c r="N3873">
        <v>7.4480555549999998</v>
      </c>
      <c r="O3873">
        <v>0</v>
      </c>
      <c r="P3873">
        <v>6</v>
      </c>
      <c r="Q3873">
        <v>1</v>
      </c>
      <c r="R3873">
        <v>0</v>
      </c>
      <c r="S3873">
        <v>2</v>
      </c>
      <c r="T3873">
        <v>0</v>
      </c>
      <c r="U3873">
        <v>0</v>
      </c>
      <c r="V3873">
        <v>0</v>
      </c>
      <c r="W3873">
        <v>0</v>
      </c>
      <c r="X3873">
        <v>8.8557205884143322</v>
      </c>
      <c r="Y3873">
        <v>1.2774073777377</v>
      </c>
      <c r="Z3873">
        <v>0</v>
      </c>
      <c r="AA3873">
        <v>758.20183147146201</v>
      </c>
      <c r="AB3873">
        <v>0</v>
      </c>
      <c r="AC3873">
        <v>0</v>
      </c>
      <c r="AD3873">
        <v>0</v>
      </c>
      <c r="AE3873">
        <v>768.33495943761409</v>
      </c>
    </row>
    <row r="3874" spans="1:31" x14ac:dyDescent="0.25">
      <c r="A3874">
        <v>2140328</v>
      </c>
      <c r="B3874">
        <v>1</v>
      </c>
      <c r="C3874" t="s">
        <v>80</v>
      </c>
      <c r="D3874" t="s">
        <v>102</v>
      </c>
      <c r="E3874" t="s">
        <v>131</v>
      </c>
      <c r="F3874" t="s">
        <v>11322</v>
      </c>
      <c r="G3874" t="s">
        <v>152</v>
      </c>
      <c r="H3874" t="s">
        <v>134</v>
      </c>
      <c r="I3874" t="s">
        <v>135</v>
      </c>
      <c r="J3874" t="s">
        <v>136</v>
      </c>
      <c r="K3874" t="s">
        <v>137</v>
      </c>
      <c r="L3874" t="s">
        <v>11323</v>
      </c>
      <c r="M3874" t="s">
        <v>11324</v>
      </c>
      <c r="N3874">
        <v>0.92027777700000002</v>
      </c>
      <c r="O3874">
        <v>0</v>
      </c>
      <c r="P3874">
        <v>1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0.42782560034490003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0.42782560034490003</v>
      </c>
    </row>
    <row r="3875" spans="1:31" x14ac:dyDescent="0.25">
      <c r="A3875">
        <v>2140228</v>
      </c>
      <c r="B3875">
        <v>1</v>
      </c>
      <c r="C3875" t="s">
        <v>80</v>
      </c>
      <c r="D3875" t="s">
        <v>87</v>
      </c>
      <c r="E3875" t="s">
        <v>131</v>
      </c>
      <c r="F3875" t="s">
        <v>11325</v>
      </c>
      <c r="G3875" t="s">
        <v>152</v>
      </c>
      <c r="H3875" t="s">
        <v>134</v>
      </c>
      <c r="I3875" t="s">
        <v>135</v>
      </c>
      <c r="J3875" t="s">
        <v>136</v>
      </c>
      <c r="K3875" t="s">
        <v>137</v>
      </c>
      <c r="L3875" t="s">
        <v>11326</v>
      </c>
      <c r="M3875" t="s">
        <v>11327</v>
      </c>
      <c r="N3875">
        <v>1.3225</v>
      </c>
      <c r="O3875">
        <v>0</v>
      </c>
      <c r="P3875">
        <v>2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0.36681228490525003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0.36681228490525003</v>
      </c>
    </row>
    <row r="3876" spans="1:31" x14ac:dyDescent="0.25">
      <c r="A3876">
        <v>2140391</v>
      </c>
      <c r="B3876">
        <v>1</v>
      </c>
      <c r="C3876" t="s">
        <v>81</v>
      </c>
      <c r="D3876" t="s">
        <v>123</v>
      </c>
      <c r="E3876" t="s">
        <v>131</v>
      </c>
      <c r="F3876" t="s">
        <v>11328</v>
      </c>
      <c r="G3876" t="s">
        <v>231</v>
      </c>
      <c r="H3876" t="s">
        <v>134</v>
      </c>
      <c r="I3876" t="s">
        <v>135</v>
      </c>
      <c r="J3876" t="s">
        <v>136</v>
      </c>
      <c r="K3876" t="s">
        <v>137</v>
      </c>
      <c r="L3876" t="s">
        <v>11329</v>
      </c>
      <c r="M3876" t="s">
        <v>11330</v>
      </c>
      <c r="N3876">
        <v>2.2933333330000001</v>
      </c>
      <c r="O3876">
        <v>0</v>
      </c>
      <c r="P3876">
        <v>9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4.611090147475001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4.611090147475001</v>
      </c>
    </row>
    <row r="3877" spans="1:31" x14ac:dyDescent="0.25">
      <c r="A3877">
        <v>2139999</v>
      </c>
      <c r="B3877">
        <v>1</v>
      </c>
      <c r="C3877" t="s">
        <v>80</v>
      </c>
      <c r="D3877" t="s">
        <v>108</v>
      </c>
      <c r="E3877" t="s">
        <v>161</v>
      </c>
      <c r="F3877" t="s">
        <v>11331</v>
      </c>
      <c r="G3877" t="s">
        <v>215</v>
      </c>
      <c r="H3877" t="s">
        <v>134</v>
      </c>
      <c r="I3877" t="s">
        <v>135</v>
      </c>
      <c r="J3877" t="s">
        <v>136</v>
      </c>
      <c r="K3877" t="s">
        <v>137</v>
      </c>
      <c r="L3877" t="s">
        <v>11332</v>
      </c>
      <c r="M3877" t="s">
        <v>11333</v>
      </c>
      <c r="N3877">
        <v>2.9672222220000002</v>
      </c>
      <c r="O3877">
        <v>0</v>
      </c>
      <c r="P3877">
        <v>26</v>
      </c>
      <c r="Q3877">
        <v>0</v>
      </c>
      <c r="R3877">
        <v>6</v>
      </c>
      <c r="S3877">
        <v>0</v>
      </c>
      <c r="T3877">
        <v>1</v>
      </c>
      <c r="U3877">
        <v>0</v>
      </c>
      <c r="V3877">
        <v>0</v>
      </c>
      <c r="W3877">
        <v>0</v>
      </c>
      <c r="X3877">
        <v>6.1031636162344025</v>
      </c>
      <c r="Y3877">
        <v>0</v>
      </c>
      <c r="Z3877">
        <v>0.72026848567266666</v>
      </c>
      <c r="AA3877">
        <v>0</v>
      </c>
      <c r="AB3877">
        <v>0.46529807306890003</v>
      </c>
      <c r="AC3877">
        <v>0</v>
      </c>
      <c r="AD3877">
        <v>0</v>
      </c>
      <c r="AE3877">
        <v>7.288730174975969</v>
      </c>
    </row>
    <row r="3878" spans="1:31" x14ac:dyDescent="0.25">
      <c r="A3878">
        <v>2140036</v>
      </c>
      <c r="B3878">
        <v>1</v>
      </c>
      <c r="C3878" t="s">
        <v>80</v>
      </c>
      <c r="D3878" t="s">
        <v>108</v>
      </c>
      <c r="E3878" t="s">
        <v>174</v>
      </c>
      <c r="F3878" t="s">
        <v>11334</v>
      </c>
      <c r="G3878" t="s">
        <v>187</v>
      </c>
      <c r="H3878" t="s">
        <v>134</v>
      </c>
      <c r="I3878" t="s">
        <v>135</v>
      </c>
      <c r="J3878" t="s">
        <v>136</v>
      </c>
      <c r="K3878" t="s">
        <v>137</v>
      </c>
      <c r="L3878" t="s">
        <v>11335</v>
      </c>
      <c r="M3878" t="s">
        <v>11336</v>
      </c>
      <c r="N3878">
        <v>2.0622222219999999</v>
      </c>
      <c r="O3878">
        <v>0</v>
      </c>
      <c r="P3878">
        <v>3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0.8987855903287334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0.8987855903287334</v>
      </c>
    </row>
    <row r="3879" spans="1:31" x14ac:dyDescent="0.25">
      <c r="A3879">
        <v>2140185</v>
      </c>
      <c r="B3879">
        <v>1</v>
      </c>
      <c r="C3879" t="s">
        <v>81</v>
      </c>
      <c r="D3879" t="s">
        <v>124</v>
      </c>
      <c r="E3879" t="s">
        <v>140</v>
      </c>
      <c r="F3879" t="s">
        <v>11337</v>
      </c>
      <c r="G3879" t="s">
        <v>235</v>
      </c>
      <c r="H3879" t="s">
        <v>143</v>
      </c>
      <c r="I3879" t="s">
        <v>135</v>
      </c>
      <c r="J3879" t="s">
        <v>136</v>
      </c>
      <c r="K3879" t="s">
        <v>236</v>
      </c>
      <c r="L3879" t="s">
        <v>11338</v>
      </c>
      <c r="M3879" t="s">
        <v>11339</v>
      </c>
      <c r="N3879">
        <v>1.432222222</v>
      </c>
      <c r="O3879">
        <v>1</v>
      </c>
      <c r="P3879">
        <v>1434</v>
      </c>
      <c r="Q3879">
        <v>119</v>
      </c>
      <c r="R3879">
        <v>214</v>
      </c>
      <c r="S3879">
        <v>18</v>
      </c>
      <c r="T3879">
        <v>104</v>
      </c>
      <c r="U3879">
        <v>1</v>
      </c>
      <c r="V3879">
        <v>0</v>
      </c>
      <c r="W3879">
        <v>1.5825189692531334</v>
      </c>
      <c r="X3879">
        <v>393.48701151403981</v>
      </c>
      <c r="Y3879">
        <v>62.189758891535242</v>
      </c>
      <c r="Z3879">
        <v>133.94403481852416</v>
      </c>
      <c r="AA3879">
        <v>199.29750233838061</v>
      </c>
      <c r="AB3879">
        <v>80.981030299008793</v>
      </c>
      <c r="AC3879">
        <v>38.296236858770193</v>
      </c>
      <c r="AD3879">
        <v>0</v>
      </c>
      <c r="AE3879">
        <v>909.77809368951193</v>
      </c>
    </row>
    <row r="3880" spans="1:31" x14ac:dyDescent="0.25">
      <c r="A3880">
        <v>2140431</v>
      </c>
      <c r="B3880">
        <v>1</v>
      </c>
      <c r="C3880" t="s">
        <v>80</v>
      </c>
      <c r="D3880" t="s">
        <v>94</v>
      </c>
      <c r="E3880" t="s">
        <v>224</v>
      </c>
      <c r="F3880" t="s">
        <v>8224</v>
      </c>
      <c r="G3880" t="s">
        <v>142</v>
      </c>
      <c r="H3880" t="s">
        <v>143</v>
      </c>
      <c r="I3880" t="s">
        <v>135</v>
      </c>
      <c r="J3880" t="s">
        <v>136</v>
      </c>
      <c r="K3880" t="s">
        <v>137</v>
      </c>
      <c r="L3880" t="s">
        <v>11340</v>
      </c>
      <c r="M3880" t="s">
        <v>11341</v>
      </c>
      <c r="N3880">
        <v>0.326944444</v>
      </c>
      <c r="O3880">
        <v>1</v>
      </c>
      <c r="P3880">
        <v>2907</v>
      </c>
      <c r="Q3880">
        <v>47</v>
      </c>
      <c r="R3880">
        <v>94</v>
      </c>
      <c r="S3880">
        <v>32</v>
      </c>
      <c r="T3880">
        <v>573</v>
      </c>
      <c r="U3880">
        <v>15</v>
      </c>
      <c r="V3880">
        <v>0</v>
      </c>
      <c r="W3880">
        <v>0.2023585501214917</v>
      </c>
      <c r="X3880">
        <v>138.60550193971631</v>
      </c>
      <c r="Y3880">
        <v>7.2442263275979153</v>
      </c>
      <c r="Z3880">
        <v>2.9733377251509268</v>
      </c>
      <c r="AA3880">
        <v>116.84455635420207</v>
      </c>
      <c r="AB3880">
        <v>76.69300267265875</v>
      </c>
      <c r="AC3880">
        <v>371.56344704769788</v>
      </c>
      <c r="AD3880">
        <v>0</v>
      </c>
      <c r="AE3880">
        <v>714.12643061714527</v>
      </c>
    </row>
    <row r="3881" spans="1:31" x14ac:dyDescent="0.25">
      <c r="A3881">
        <v>2140099</v>
      </c>
      <c r="B3881">
        <v>1</v>
      </c>
      <c r="C3881" t="s">
        <v>80</v>
      </c>
      <c r="D3881" t="s">
        <v>106</v>
      </c>
      <c r="E3881" t="s">
        <v>174</v>
      </c>
      <c r="F3881" t="s">
        <v>11342</v>
      </c>
      <c r="G3881" t="s">
        <v>187</v>
      </c>
      <c r="H3881" t="s">
        <v>134</v>
      </c>
      <c r="I3881" t="s">
        <v>135</v>
      </c>
      <c r="J3881" t="s">
        <v>136</v>
      </c>
      <c r="K3881" t="s">
        <v>137</v>
      </c>
      <c r="L3881" t="s">
        <v>11343</v>
      </c>
      <c r="M3881" t="s">
        <v>11344</v>
      </c>
      <c r="N3881">
        <v>1.308611111</v>
      </c>
      <c r="O3881">
        <v>0</v>
      </c>
      <c r="P3881">
        <v>0</v>
      </c>
      <c r="Q3881">
        <v>0</v>
      </c>
      <c r="R3881">
        <v>6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0.59308235150955002</v>
      </c>
      <c r="AA3881">
        <v>0</v>
      </c>
      <c r="AB3881">
        <v>0</v>
      </c>
      <c r="AC3881">
        <v>0</v>
      </c>
      <c r="AD3881">
        <v>0</v>
      </c>
      <c r="AE3881">
        <v>0.59308235150955002</v>
      </c>
    </row>
    <row r="3882" spans="1:31" x14ac:dyDescent="0.25">
      <c r="A3882">
        <v>2140477</v>
      </c>
      <c r="B3882">
        <v>1</v>
      </c>
      <c r="C3882" t="s">
        <v>81</v>
      </c>
      <c r="D3882" t="s">
        <v>119</v>
      </c>
      <c r="E3882" t="s">
        <v>131</v>
      </c>
      <c r="F3882" t="s">
        <v>11345</v>
      </c>
      <c r="G3882" t="s">
        <v>152</v>
      </c>
      <c r="H3882" t="s">
        <v>134</v>
      </c>
      <c r="I3882" t="s">
        <v>135</v>
      </c>
      <c r="J3882" t="s">
        <v>136</v>
      </c>
      <c r="K3882" t="s">
        <v>137</v>
      </c>
      <c r="L3882" t="s">
        <v>11346</v>
      </c>
      <c r="M3882" t="s">
        <v>11347</v>
      </c>
      <c r="N3882">
        <v>1.453333333</v>
      </c>
      <c r="O3882">
        <v>0</v>
      </c>
      <c r="P3882">
        <v>1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4.3838864054999998E-4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4.3838864054999998E-4</v>
      </c>
    </row>
    <row r="3883" spans="1:31" x14ac:dyDescent="0.25">
      <c r="A3883">
        <v>2140122</v>
      </c>
      <c r="B3883">
        <v>1</v>
      </c>
      <c r="C3883" t="s">
        <v>80</v>
      </c>
      <c r="D3883" t="s">
        <v>103</v>
      </c>
      <c r="E3883" t="s">
        <v>131</v>
      </c>
      <c r="F3883" t="s">
        <v>11348</v>
      </c>
      <c r="G3883" t="s">
        <v>152</v>
      </c>
      <c r="H3883" t="s">
        <v>134</v>
      </c>
      <c r="I3883" t="s">
        <v>135</v>
      </c>
      <c r="J3883" t="s">
        <v>136</v>
      </c>
      <c r="K3883" t="s">
        <v>137</v>
      </c>
      <c r="L3883" t="s">
        <v>11349</v>
      </c>
      <c r="M3883" t="s">
        <v>11350</v>
      </c>
      <c r="N3883">
        <v>4.1633333329999997</v>
      </c>
      <c r="O3883">
        <v>0</v>
      </c>
      <c r="P3883">
        <v>2</v>
      </c>
      <c r="Q3883">
        <v>0</v>
      </c>
      <c r="R3883">
        <v>0</v>
      </c>
      <c r="S3883">
        <v>0</v>
      </c>
      <c r="T3883">
        <v>1</v>
      </c>
      <c r="U3883">
        <v>0</v>
      </c>
      <c r="V3883">
        <v>0</v>
      </c>
      <c r="W3883">
        <v>0</v>
      </c>
      <c r="X3883">
        <v>4.0987885261914005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4.0987885261914005</v>
      </c>
    </row>
    <row r="3884" spans="1:31" x14ac:dyDescent="0.25">
      <c r="A3884">
        <v>2140414</v>
      </c>
      <c r="B3884">
        <v>1</v>
      </c>
      <c r="C3884" t="s">
        <v>81</v>
      </c>
      <c r="D3884" t="s">
        <v>124</v>
      </c>
      <c r="E3884" t="s">
        <v>196</v>
      </c>
      <c r="F3884" t="s">
        <v>11351</v>
      </c>
      <c r="G3884" t="s">
        <v>142</v>
      </c>
      <c r="H3884" t="s">
        <v>143</v>
      </c>
      <c r="I3884" t="s">
        <v>135</v>
      </c>
      <c r="J3884" t="s">
        <v>136</v>
      </c>
      <c r="K3884" t="s">
        <v>137</v>
      </c>
      <c r="L3884" t="s">
        <v>11352</v>
      </c>
      <c r="M3884" t="s">
        <v>11353</v>
      </c>
      <c r="N3884">
        <v>0.58472222200000001</v>
      </c>
      <c r="O3884">
        <v>0</v>
      </c>
      <c r="P3884">
        <v>80</v>
      </c>
      <c r="Q3884">
        <v>22</v>
      </c>
      <c r="R3884">
        <v>22</v>
      </c>
      <c r="S3884">
        <v>1</v>
      </c>
      <c r="T3884">
        <v>4</v>
      </c>
      <c r="U3884">
        <v>0</v>
      </c>
      <c r="V3884">
        <v>0</v>
      </c>
      <c r="W3884">
        <v>0</v>
      </c>
      <c r="X3884">
        <v>5.9418872517187049</v>
      </c>
      <c r="Y3884">
        <v>5.2659628292490277</v>
      </c>
      <c r="Z3884">
        <v>6.1678831711405424</v>
      </c>
      <c r="AA3884">
        <v>13.510379573332166</v>
      </c>
      <c r="AB3884">
        <v>0.74513824153125008</v>
      </c>
      <c r="AC3884">
        <v>0</v>
      </c>
      <c r="AD3884">
        <v>0</v>
      </c>
      <c r="AE3884">
        <v>31.631251066971693</v>
      </c>
    </row>
    <row r="3885" spans="1:31" x14ac:dyDescent="0.25">
      <c r="A3885">
        <v>2140222</v>
      </c>
      <c r="B3885">
        <v>1</v>
      </c>
      <c r="C3885" t="s">
        <v>81</v>
      </c>
      <c r="D3885" t="s">
        <v>123</v>
      </c>
      <c r="E3885" t="s">
        <v>140</v>
      </c>
      <c r="F3885" t="s">
        <v>2619</v>
      </c>
      <c r="G3885" t="s">
        <v>142</v>
      </c>
      <c r="H3885" t="s">
        <v>143</v>
      </c>
      <c r="I3885" t="s">
        <v>135</v>
      </c>
      <c r="J3885" t="s">
        <v>136</v>
      </c>
      <c r="K3885" t="s">
        <v>137</v>
      </c>
      <c r="L3885" t="s">
        <v>11354</v>
      </c>
      <c r="M3885" t="s">
        <v>11355</v>
      </c>
      <c r="N3885">
        <v>2.4877777769999998</v>
      </c>
      <c r="O3885">
        <v>0</v>
      </c>
      <c r="P3885">
        <v>1006</v>
      </c>
      <c r="Q3885">
        <v>10</v>
      </c>
      <c r="R3885">
        <v>107</v>
      </c>
      <c r="S3885">
        <v>6</v>
      </c>
      <c r="T3885">
        <v>73</v>
      </c>
      <c r="U3885">
        <v>2</v>
      </c>
      <c r="V3885">
        <v>0</v>
      </c>
      <c r="W3885">
        <v>0</v>
      </c>
      <c r="X3885">
        <v>398.29296809175702</v>
      </c>
      <c r="Y3885">
        <v>46.822468566702696</v>
      </c>
      <c r="Z3885">
        <v>61.555556136625135</v>
      </c>
      <c r="AA3885">
        <v>78.893451030154466</v>
      </c>
      <c r="AB3885">
        <v>83.157468442656338</v>
      </c>
      <c r="AC3885">
        <v>117.21317447370667</v>
      </c>
      <c r="AD3885">
        <v>0</v>
      </c>
      <c r="AE3885">
        <v>785.93508674160228</v>
      </c>
    </row>
    <row r="3886" spans="1:31" x14ac:dyDescent="0.25">
      <c r="A3886">
        <v>2140368</v>
      </c>
      <c r="B3886">
        <v>1</v>
      </c>
      <c r="C3886" t="s">
        <v>81</v>
      </c>
      <c r="D3886" t="s">
        <v>127</v>
      </c>
      <c r="E3886" t="s">
        <v>174</v>
      </c>
      <c r="F3886" t="s">
        <v>9497</v>
      </c>
      <c r="G3886" t="s">
        <v>2524</v>
      </c>
      <c r="H3886" t="s">
        <v>134</v>
      </c>
      <c r="I3886" t="s">
        <v>135</v>
      </c>
      <c r="J3886" t="s">
        <v>136</v>
      </c>
      <c r="K3886" t="s">
        <v>137</v>
      </c>
      <c r="L3886" t="s">
        <v>11356</v>
      </c>
      <c r="M3886" t="s">
        <v>11357</v>
      </c>
      <c r="N3886">
        <v>1.7613888879999999</v>
      </c>
      <c r="O3886">
        <v>0</v>
      </c>
      <c r="P3886">
        <v>3</v>
      </c>
      <c r="Q3886">
        <v>0</v>
      </c>
      <c r="R3886">
        <v>6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0.17205415480665001</v>
      </c>
      <c r="Y3886">
        <v>0</v>
      </c>
      <c r="Z3886">
        <v>3.2112749032794001</v>
      </c>
      <c r="AA3886">
        <v>0</v>
      </c>
      <c r="AB3886">
        <v>0</v>
      </c>
      <c r="AC3886">
        <v>0</v>
      </c>
      <c r="AD3886">
        <v>0</v>
      </c>
      <c r="AE3886">
        <v>3.38332905808605</v>
      </c>
    </row>
    <row r="3887" spans="1:31" x14ac:dyDescent="0.25">
      <c r="A3887">
        <v>2140268</v>
      </c>
      <c r="B3887">
        <v>1</v>
      </c>
      <c r="C3887" t="s">
        <v>80</v>
      </c>
      <c r="D3887" t="s">
        <v>87</v>
      </c>
      <c r="E3887" t="s">
        <v>131</v>
      </c>
      <c r="F3887" t="s">
        <v>11358</v>
      </c>
      <c r="G3887" t="s">
        <v>133</v>
      </c>
      <c r="H3887" t="s">
        <v>134</v>
      </c>
      <c r="I3887" t="s">
        <v>135</v>
      </c>
      <c r="J3887" t="s">
        <v>136</v>
      </c>
      <c r="K3887" t="s">
        <v>137</v>
      </c>
      <c r="L3887" t="s">
        <v>11359</v>
      </c>
      <c r="M3887" t="s">
        <v>11360</v>
      </c>
      <c r="N3887">
        <v>7.7022222219999996</v>
      </c>
      <c r="O3887">
        <v>0</v>
      </c>
      <c r="P3887">
        <v>14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23.445108704594247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23.445108704594247</v>
      </c>
    </row>
    <row r="3888" spans="1:31" x14ac:dyDescent="0.25">
      <c r="A3888">
        <v>2140162</v>
      </c>
      <c r="B3888">
        <v>1</v>
      </c>
      <c r="C3888" t="s">
        <v>81</v>
      </c>
      <c r="D3888" t="s">
        <v>118</v>
      </c>
      <c r="E3888" t="s">
        <v>146</v>
      </c>
      <c r="F3888" t="s">
        <v>11361</v>
      </c>
      <c r="G3888" t="s">
        <v>142</v>
      </c>
      <c r="H3888" t="s">
        <v>143</v>
      </c>
      <c r="I3888" t="s">
        <v>135</v>
      </c>
      <c r="J3888" t="s">
        <v>136</v>
      </c>
      <c r="K3888" t="s">
        <v>137</v>
      </c>
      <c r="L3888" t="s">
        <v>11362</v>
      </c>
      <c r="M3888" t="s">
        <v>11363</v>
      </c>
      <c r="N3888">
        <v>1.3530555550000001</v>
      </c>
      <c r="O3888">
        <v>0</v>
      </c>
      <c r="P3888">
        <v>0</v>
      </c>
      <c r="Q3888">
        <v>0</v>
      </c>
      <c r="R3888">
        <v>1</v>
      </c>
      <c r="S3888">
        <v>1</v>
      </c>
      <c r="T3888">
        <v>2</v>
      </c>
      <c r="U3888">
        <v>1</v>
      </c>
      <c r="V3888">
        <v>0</v>
      </c>
      <c r="W3888">
        <v>0</v>
      </c>
      <c r="X3888">
        <v>0</v>
      </c>
      <c r="Y3888">
        <v>0</v>
      </c>
      <c r="Z3888">
        <v>0.47788140602250007</v>
      </c>
      <c r="AA3888">
        <v>10.0574849757585</v>
      </c>
      <c r="AB3888">
        <v>17.953700358005104</v>
      </c>
      <c r="AC3888">
        <v>15.071345156933974</v>
      </c>
      <c r="AD3888">
        <v>0</v>
      </c>
      <c r="AE3888">
        <v>43.560411896720076</v>
      </c>
    </row>
    <row r="3889" spans="1:31" x14ac:dyDescent="0.25">
      <c r="A3889">
        <v>2140560</v>
      </c>
      <c r="B3889">
        <v>1</v>
      </c>
      <c r="C3889" t="s">
        <v>80</v>
      </c>
      <c r="D3889" t="s">
        <v>90</v>
      </c>
      <c r="E3889" t="s">
        <v>131</v>
      </c>
      <c r="F3889" t="s">
        <v>11364</v>
      </c>
      <c r="G3889" t="s">
        <v>152</v>
      </c>
      <c r="H3889" t="s">
        <v>134</v>
      </c>
      <c r="I3889" t="s">
        <v>135</v>
      </c>
      <c r="J3889" t="s">
        <v>136</v>
      </c>
      <c r="K3889" t="s">
        <v>137</v>
      </c>
      <c r="L3889" t="s">
        <v>11365</v>
      </c>
      <c r="M3889" t="s">
        <v>11366</v>
      </c>
      <c r="N3889">
        <v>2.7088888880000002</v>
      </c>
      <c r="O3889">
        <v>0</v>
      </c>
      <c r="P3889">
        <v>4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1.8886563854569252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1.8886563854569252</v>
      </c>
    </row>
    <row r="3890" spans="1:31" x14ac:dyDescent="0.25">
      <c r="A3890">
        <v>2140182</v>
      </c>
      <c r="B3890">
        <v>1</v>
      </c>
      <c r="C3890" t="s">
        <v>80</v>
      </c>
      <c r="D3890" t="s">
        <v>111</v>
      </c>
      <c r="E3890" t="s">
        <v>206</v>
      </c>
      <c r="F3890" t="s">
        <v>519</v>
      </c>
      <c r="G3890" t="s">
        <v>187</v>
      </c>
      <c r="H3890" t="s">
        <v>134</v>
      </c>
      <c r="I3890" t="s">
        <v>135</v>
      </c>
      <c r="J3890" t="s">
        <v>136</v>
      </c>
      <c r="K3890" t="s">
        <v>137</v>
      </c>
      <c r="L3890" t="s">
        <v>11367</v>
      </c>
      <c r="M3890" t="s">
        <v>11368</v>
      </c>
      <c r="N3890">
        <v>0.95166666600000005</v>
      </c>
      <c r="O3890">
        <v>0</v>
      </c>
      <c r="P3890">
        <v>97</v>
      </c>
      <c r="Q3890">
        <v>0</v>
      </c>
      <c r="R3890">
        <v>0</v>
      </c>
      <c r="S3890">
        <v>0</v>
      </c>
      <c r="T3890">
        <v>5</v>
      </c>
      <c r="U3890">
        <v>0</v>
      </c>
      <c r="V3890">
        <v>0</v>
      </c>
      <c r="W3890">
        <v>0</v>
      </c>
      <c r="X3890">
        <v>22.668180052973376</v>
      </c>
      <c r="Y3890">
        <v>0</v>
      </c>
      <c r="Z3890">
        <v>0</v>
      </c>
      <c r="AA3890">
        <v>0</v>
      </c>
      <c r="AB3890">
        <v>0.54018552065842496</v>
      </c>
      <c r="AC3890">
        <v>0</v>
      </c>
      <c r="AD3890">
        <v>0</v>
      </c>
      <c r="AE3890">
        <v>23.208365573631802</v>
      </c>
    </row>
    <row r="3891" spans="1:31" x14ac:dyDescent="0.25">
      <c r="A3891">
        <v>2140016</v>
      </c>
      <c r="B3891">
        <v>1</v>
      </c>
      <c r="C3891" t="s">
        <v>80</v>
      </c>
      <c r="D3891" t="s">
        <v>107</v>
      </c>
      <c r="E3891" t="s">
        <v>196</v>
      </c>
      <c r="F3891" t="s">
        <v>11369</v>
      </c>
      <c r="G3891" t="s">
        <v>142</v>
      </c>
      <c r="H3891" t="s">
        <v>143</v>
      </c>
      <c r="I3891" t="s">
        <v>135</v>
      </c>
      <c r="J3891" t="s">
        <v>136</v>
      </c>
      <c r="K3891" t="s">
        <v>137</v>
      </c>
      <c r="L3891" t="s">
        <v>11370</v>
      </c>
      <c r="M3891" t="s">
        <v>11371</v>
      </c>
      <c r="N3891">
        <v>1.6163888879999999</v>
      </c>
      <c r="O3891">
        <v>0</v>
      </c>
      <c r="P3891">
        <v>190</v>
      </c>
      <c r="Q3891">
        <v>0</v>
      </c>
      <c r="R3891">
        <v>2</v>
      </c>
      <c r="S3891">
        <v>0</v>
      </c>
      <c r="T3891">
        <v>40</v>
      </c>
      <c r="U3891">
        <v>0</v>
      </c>
      <c r="V3891">
        <v>0</v>
      </c>
      <c r="W3891">
        <v>0</v>
      </c>
      <c r="X3891">
        <v>45.108690350872308</v>
      </c>
      <c r="Y3891">
        <v>0</v>
      </c>
      <c r="Z3891">
        <v>0.23634321307071665</v>
      </c>
      <c r="AA3891">
        <v>0</v>
      </c>
      <c r="AB3891">
        <v>8.2832963092982475</v>
      </c>
      <c r="AC3891">
        <v>0</v>
      </c>
      <c r="AD3891">
        <v>0</v>
      </c>
      <c r="AE3891">
        <v>53.62832987324127</v>
      </c>
    </row>
    <row r="3892" spans="1:31" x14ac:dyDescent="0.25">
      <c r="A3892">
        <v>2140039</v>
      </c>
      <c r="B3892">
        <v>1</v>
      </c>
      <c r="C3892" t="s">
        <v>81</v>
      </c>
      <c r="D3892" t="s">
        <v>119</v>
      </c>
      <c r="E3892" t="s">
        <v>140</v>
      </c>
      <c r="F3892" t="s">
        <v>11372</v>
      </c>
      <c r="G3892" t="s">
        <v>142</v>
      </c>
      <c r="H3892" t="s">
        <v>143</v>
      </c>
      <c r="I3892" t="s">
        <v>148</v>
      </c>
      <c r="J3892" t="s">
        <v>136</v>
      </c>
      <c r="K3892" t="s">
        <v>137</v>
      </c>
      <c r="L3892" t="s">
        <v>11373</v>
      </c>
      <c r="M3892" t="s">
        <v>11374</v>
      </c>
      <c r="N3892">
        <v>1.1666665999999999E-2</v>
      </c>
      <c r="O3892">
        <v>0</v>
      </c>
      <c r="P3892">
        <v>934</v>
      </c>
      <c r="Q3892">
        <v>17</v>
      </c>
      <c r="R3892">
        <v>204</v>
      </c>
      <c r="S3892">
        <v>0</v>
      </c>
      <c r="T3892">
        <v>54</v>
      </c>
      <c r="U3892">
        <v>0</v>
      </c>
      <c r="V3892">
        <v>0</v>
      </c>
      <c r="W3892">
        <v>0</v>
      </c>
      <c r="X3892">
        <v>1.5578764769736004</v>
      </c>
      <c r="Y3892">
        <v>7.3630138206800005E-2</v>
      </c>
      <c r="Z3892">
        <v>0.35781145491431671</v>
      </c>
      <c r="AA3892">
        <v>0</v>
      </c>
      <c r="AB3892">
        <v>0.12392148296325002</v>
      </c>
      <c r="AC3892">
        <v>0</v>
      </c>
      <c r="AD3892">
        <v>0</v>
      </c>
      <c r="AE3892">
        <v>2.1132395530579675</v>
      </c>
    </row>
    <row r="3893" spans="1:31" x14ac:dyDescent="0.25">
      <c r="A3893">
        <v>2140394</v>
      </c>
      <c r="B3893">
        <v>1</v>
      </c>
      <c r="C3893" t="s">
        <v>80</v>
      </c>
      <c r="D3893" t="s">
        <v>90</v>
      </c>
      <c r="E3893" t="s">
        <v>131</v>
      </c>
      <c r="F3893" t="s">
        <v>11375</v>
      </c>
      <c r="G3893" t="s">
        <v>152</v>
      </c>
      <c r="H3893" t="s">
        <v>134</v>
      </c>
      <c r="I3893" t="s">
        <v>135</v>
      </c>
      <c r="J3893" t="s">
        <v>136</v>
      </c>
      <c r="K3893" t="s">
        <v>137</v>
      </c>
      <c r="L3893" t="s">
        <v>11376</v>
      </c>
      <c r="M3893" t="s">
        <v>11377</v>
      </c>
      <c r="N3893">
        <v>2.3161111110000001</v>
      </c>
      <c r="O3893">
        <v>0</v>
      </c>
      <c r="P3893">
        <v>1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0.55384844678260003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0.55384844678260003</v>
      </c>
    </row>
    <row r="3894" spans="1:31" x14ac:dyDescent="0.25">
      <c r="A3894">
        <v>2140159</v>
      </c>
      <c r="B3894">
        <v>1</v>
      </c>
      <c r="C3894" t="s">
        <v>80</v>
      </c>
      <c r="D3894" t="s">
        <v>96</v>
      </c>
      <c r="E3894" t="s">
        <v>196</v>
      </c>
      <c r="F3894" t="s">
        <v>10138</v>
      </c>
      <c r="G3894" t="s">
        <v>235</v>
      </c>
      <c r="H3894" t="s">
        <v>143</v>
      </c>
      <c r="I3894" t="s">
        <v>135</v>
      </c>
      <c r="J3894" t="s">
        <v>136</v>
      </c>
      <c r="K3894" t="s">
        <v>236</v>
      </c>
      <c r="L3894" t="s">
        <v>11378</v>
      </c>
      <c r="M3894" t="s">
        <v>11379</v>
      </c>
      <c r="N3894">
        <v>1.7696258330000001</v>
      </c>
      <c r="O3894">
        <v>3</v>
      </c>
      <c r="P3894">
        <v>703</v>
      </c>
      <c r="Q3894">
        <v>4</v>
      </c>
      <c r="R3894">
        <v>0</v>
      </c>
      <c r="S3894">
        <v>9</v>
      </c>
      <c r="T3894">
        <v>9</v>
      </c>
      <c r="U3894">
        <v>1</v>
      </c>
      <c r="V3894">
        <v>0</v>
      </c>
      <c r="W3894">
        <v>246.89906815320592</v>
      </c>
      <c r="X3894">
        <v>267.43175244451572</v>
      </c>
      <c r="Y3894">
        <v>40.239609996752286</v>
      </c>
      <c r="Z3894">
        <v>0</v>
      </c>
      <c r="AA3894">
        <v>536.09789897495546</v>
      </c>
      <c r="AB3894">
        <v>22.144014467816685</v>
      </c>
      <c r="AC3894">
        <v>14.002378845065667</v>
      </c>
      <c r="AD3894">
        <v>0</v>
      </c>
      <c r="AE3894">
        <v>1126.8147228823118</v>
      </c>
    </row>
    <row r="3895" spans="1:31" x14ac:dyDescent="0.25">
      <c r="A3895">
        <v>2140351</v>
      </c>
      <c r="B3895">
        <v>1</v>
      </c>
      <c r="C3895" t="s">
        <v>80</v>
      </c>
      <c r="D3895" t="s">
        <v>92</v>
      </c>
      <c r="E3895" t="s">
        <v>174</v>
      </c>
      <c r="F3895" t="s">
        <v>11380</v>
      </c>
      <c r="G3895" t="s">
        <v>163</v>
      </c>
      <c r="H3895" t="s">
        <v>134</v>
      </c>
      <c r="I3895" t="s">
        <v>135</v>
      </c>
      <c r="J3895" t="s">
        <v>136</v>
      </c>
      <c r="K3895" t="s">
        <v>137</v>
      </c>
      <c r="L3895" t="s">
        <v>11381</v>
      </c>
      <c r="M3895" t="s">
        <v>11382</v>
      </c>
      <c r="N3895">
        <v>0.66055555499999996</v>
      </c>
      <c r="O3895">
        <v>0</v>
      </c>
      <c r="P3895">
        <v>138</v>
      </c>
      <c r="Q3895">
        <v>0</v>
      </c>
      <c r="R3895">
        <v>0</v>
      </c>
      <c r="S3895">
        <v>0</v>
      </c>
      <c r="T3895">
        <v>2</v>
      </c>
      <c r="U3895">
        <v>0</v>
      </c>
      <c r="V3895">
        <v>0</v>
      </c>
      <c r="W3895">
        <v>0</v>
      </c>
      <c r="X3895">
        <v>15.246108918895001</v>
      </c>
      <c r="Y3895">
        <v>0</v>
      </c>
      <c r="Z3895">
        <v>0</v>
      </c>
      <c r="AA3895">
        <v>0</v>
      </c>
      <c r="AB3895">
        <v>8.208181936083335E-2</v>
      </c>
      <c r="AC3895">
        <v>0</v>
      </c>
      <c r="AD3895">
        <v>0</v>
      </c>
      <c r="AE3895">
        <v>15.328190738255834</v>
      </c>
    </row>
    <row r="3896" spans="1:31" x14ac:dyDescent="0.25">
      <c r="A3896">
        <v>2140517</v>
      </c>
      <c r="B3896">
        <v>1</v>
      </c>
      <c r="C3896" t="s">
        <v>80</v>
      </c>
      <c r="D3896" t="s">
        <v>83</v>
      </c>
      <c r="E3896" t="s">
        <v>131</v>
      </c>
      <c r="F3896" t="s">
        <v>11383</v>
      </c>
      <c r="G3896" t="s">
        <v>152</v>
      </c>
      <c r="H3896" t="s">
        <v>134</v>
      </c>
      <c r="I3896" t="s">
        <v>135</v>
      </c>
      <c r="J3896" t="s">
        <v>136</v>
      </c>
      <c r="K3896" t="s">
        <v>137</v>
      </c>
      <c r="L3896" t="s">
        <v>11384</v>
      </c>
      <c r="M3896" t="s">
        <v>11385</v>
      </c>
      <c r="N3896">
        <v>1.375</v>
      </c>
      <c r="O3896">
        <v>0</v>
      </c>
      <c r="P3896">
        <v>1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0.37421924544000001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0.37421924544000001</v>
      </c>
    </row>
    <row r="3897" spans="1:31" x14ac:dyDescent="0.25">
      <c r="A3897">
        <v>2140494</v>
      </c>
      <c r="B3897">
        <v>1</v>
      </c>
      <c r="C3897" t="s">
        <v>80</v>
      </c>
      <c r="D3897" t="s">
        <v>101</v>
      </c>
      <c r="E3897" t="s">
        <v>196</v>
      </c>
      <c r="F3897" t="s">
        <v>4918</v>
      </c>
      <c r="G3897" t="s">
        <v>142</v>
      </c>
      <c r="H3897" t="s">
        <v>143</v>
      </c>
      <c r="I3897" t="s">
        <v>135</v>
      </c>
      <c r="J3897" t="s">
        <v>136</v>
      </c>
      <c r="K3897" t="s">
        <v>137</v>
      </c>
      <c r="L3897" t="s">
        <v>11386</v>
      </c>
      <c r="M3897" t="s">
        <v>11387</v>
      </c>
      <c r="N3897">
        <v>1.000277777</v>
      </c>
      <c r="O3897">
        <v>3</v>
      </c>
      <c r="P3897">
        <v>798</v>
      </c>
      <c r="Q3897">
        <v>6</v>
      </c>
      <c r="R3897">
        <v>28</v>
      </c>
      <c r="S3897">
        <v>5</v>
      </c>
      <c r="T3897">
        <v>83</v>
      </c>
      <c r="U3897">
        <v>2</v>
      </c>
      <c r="V3897">
        <v>0</v>
      </c>
      <c r="W3897">
        <v>2.9336363964293337</v>
      </c>
      <c r="X3897">
        <v>220.99563628864584</v>
      </c>
      <c r="Y3897">
        <v>22.621636661581896</v>
      </c>
      <c r="Z3897">
        <v>4.1114122995276992</v>
      </c>
      <c r="AA3897">
        <v>9.4527654561855101</v>
      </c>
      <c r="AB3897">
        <v>62.370887092563905</v>
      </c>
      <c r="AC3897">
        <v>104.89841258728103</v>
      </c>
      <c r="AD3897">
        <v>0</v>
      </c>
      <c r="AE3897">
        <v>427.38438678221524</v>
      </c>
    </row>
    <row r="3898" spans="1:31" x14ac:dyDescent="0.25">
      <c r="A3898">
        <v>2140374</v>
      </c>
      <c r="B3898">
        <v>1</v>
      </c>
      <c r="C3898" t="s">
        <v>80</v>
      </c>
      <c r="D3898" t="s">
        <v>97</v>
      </c>
      <c r="E3898" t="s">
        <v>131</v>
      </c>
      <c r="F3898" t="s">
        <v>11388</v>
      </c>
      <c r="G3898" t="s">
        <v>133</v>
      </c>
      <c r="H3898" t="s">
        <v>134</v>
      </c>
      <c r="I3898" t="s">
        <v>135</v>
      </c>
      <c r="J3898" t="s">
        <v>136</v>
      </c>
      <c r="K3898" t="s">
        <v>137</v>
      </c>
      <c r="L3898" t="s">
        <v>11389</v>
      </c>
      <c r="M3898" t="s">
        <v>11390</v>
      </c>
      <c r="N3898">
        <v>0.70972222200000001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1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1.0705731875875555</v>
      </c>
      <c r="AC3898">
        <v>0</v>
      </c>
      <c r="AD3898">
        <v>0</v>
      </c>
      <c r="AE3898">
        <v>1.0705731875875555</v>
      </c>
    </row>
    <row r="3899" spans="1:31" x14ac:dyDescent="0.25">
      <c r="A3899">
        <v>2140202</v>
      </c>
      <c r="B3899">
        <v>1</v>
      </c>
      <c r="C3899" t="s">
        <v>80</v>
      </c>
      <c r="D3899" t="s">
        <v>98</v>
      </c>
      <c r="E3899" t="s">
        <v>131</v>
      </c>
      <c r="F3899" t="s">
        <v>11391</v>
      </c>
      <c r="G3899" t="s">
        <v>152</v>
      </c>
      <c r="H3899" t="s">
        <v>134</v>
      </c>
      <c r="I3899" t="s">
        <v>135</v>
      </c>
      <c r="J3899" t="s">
        <v>136</v>
      </c>
      <c r="K3899" t="s">
        <v>137</v>
      </c>
      <c r="L3899" t="s">
        <v>11392</v>
      </c>
      <c r="M3899" t="s">
        <v>11393</v>
      </c>
      <c r="N3899">
        <v>1.608333333</v>
      </c>
      <c r="O3899">
        <v>0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0.60971763356700004</v>
      </c>
      <c r="AA3899">
        <v>0</v>
      </c>
      <c r="AB3899">
        <v>0</v>
      </c>
      <c r="AC3899">
        <v>0</v>
      </c>
      <c r="AD3899">
        <v>0</v>
      </c>
      <c r="AE3899">
        <v>0.60971763356700004</v>
      </c>
    </row>
    <row r="3900" spans="1:31" x14ac:dyDescent="0.25">
      <c r="A3900">
        <v>2140096</v>
      </c>
      <c r="B3900">
        <v>1</v>
      </c>
      <c r="C3900" t="s">
        <v>81</v>
      </c>
      <c r="D3900" t="s">
        <v>128</v>
      </c>
      <c r="E3900" t="s">
        <v>196</v>
      </c>
      <c r="F3900" t="s">
        <v>11394</v>
      </c>
      <c r="G3900" t="s">
        <v>262</v>
      </c>
      <c r="H3900" t="s">
        <v>143</v>
      </c>
      <c r="I3900" t="s">
        <v>135</v>
      </c>
      <c r="J3900" t="s">
        <v>136</v>
      </c>
      <c r="K3900" t="s">
        <v>137</v>
      </c>
      <c r="L3900" t="s">
        <v>11395</v>
      </c>
      <c r="M3900" t="s">
        <v>11396</v>
      </c>
      <c r="N3900">
        <v>3.0136111109999999</v>
      </c>
      <c r="O3900">
        <v>0</v>
      </c>
      <c r="P3900">
        <v>450</v>
      </c>
      <c r="Q3900">
        <v>3</v>
      </c>
      <c r="R3900">
        <v>6</v>
      </c>
      <c r="S3900">
        <v>9</v>
      </c>
      <c r="T3900">
        <v>39</v>
      </c>
      <c r="U3900">
        <v>0</v>
      </c>
      <c r="V3900">
        <v>0</v>
      </c>
      <c r="W3900">
        <v>0</v>
      </c>
      <c r="X3900">
        <v>297.48049907032834</v>
      </c>
      <c r="Y3900">
        <v>20.437822325963751</v>
      </c>
      <c r="Z3900">
        <v>15.741814238307901</v>
      </c>
      <c r="AA3900">
        <v>223.99328216760421</v>
      </c>
      <c r="AB3900">
        <v>117.94887302596754</v>
      </c>
      <c r="AC3900">
        <v>0</v>
      </c>
      <c r="AD3900">
        <v>0</v>
      </c>
      <c r="AE3900">
        <v>675.60229082817159</v>
      </c>
    </row>
    <row r="3901" spans="1:31" x14ac:dyDescent="0.25">
      <c r="A3901">
        <v>2140139</v>
      </c>
      <c r="B3901">
        <v>1</v>
      </c>
      <c r="C3901" t="s">
        <v>80</v>
      </c>
      <c r="D3901" t="s">
        <v>99</v>
      </c>
      <c r="E3901" t="s">
        <v>146</v>
      </c>
      <c r="F3901" t="s">
        <v>11397</v>
      </c>
      <c r="G3901" t="s">
        <v>3196</v>
      </c>
      <c r="H3901" t="s">
        <v>143</v>
      </c>
      <c r="I3901" t="s">
        <v>135</v>
      </c>
      <c r="J3901" t="s">
        <v>136</v>
      </c>
      <c r="K3901" t="s">
        <v>137</v>
      </c>
      <c r="L3901" t="s">
        <v>11398</v>
      </c>
      <c r="M3901" t="s">
        <v>11399</v>
      </c>
      <c r="N3901">
        <v>7.6844444440000004</v>
      </c>
      <c r="O3901">
        <v>0</v>
      </c>
      <c r="P3901">
        <v>140</v>
      </c>
      <c r="Q3901">
        <v>0</v>
      </c>
      <c r="R3901">
        <v>0</v>
      </c>
      <c r="S3901">
        <v>0</v>
      </c>
      <c r="T3901">
        <v>4</v>
      </c>
      <c r="U3901">
        <v>0</v>
      </c>
      <c r="V3901">
        <v>1</v>
      </c>
      <c r="W3901">
        <v>0</v>
      </c>
      <c r="X3901">
        <v>157.81668407680112</v>
      </c>
      <c r="Y3901">
        <v>0</v>
      </c>
      <c r="Z3901">
        <v>0</v>
      </c>
      <c r="AA3901">
        <v>0</v>
      </c>
      <c r="AB3901">
        <v>11.469689181284135</v>
      </c>
      <c r="AC3901">
        <v>0</v>
      </c>
      <c r="AD3901">
        <v>72.814048048813405</v>
      </c>
      <c r="AE3901">
        <v>242.10042130689868</v>
      </c>
    </row>
    <row r="3902" spans="1:31" x14ac:dyDescent="0.25">
      <c r="A3902">
        <v>2140388</v>
      </c>
      <c r="B3902">
        <v>1</v>
      </c>
      <c r="C3902" t="s">
        <v>80</v>
      </c>
      <c r="D3902" t="s">
        <v>103</v>
      </c>
      <c r="E3902" t="s">
        <v>131</v>
      </c>
      <c r="F3902" t="s">
        <v>11400</v>
      </c>
      <c r="G3902" t="s">
        <v>152</v>
      </c>
      <c r="H3902" t="s">
        <v>134</v>
      </c>
      <c r="I3902" t="s">
        <v>135</v>
      </c>
      <c r="J3902" t="s">
        <v>136</v>
      </c>
      <c r="K3902" t="s">
        <v>137</v>
      </c>
      <c r="L3902" t="s">
        <v>11401</v>
      </c>
      <c r="M3902" t="s">
        <v>11402</v>
      </c>
      <c r="N3902">
        <v>0.50527777699999998</v>
      </c>
      <c r="O3902">
        <v>0</v>
      </c>
      <c r="P3902">
        <v>7</v>
      </c>
      <c r="Q3902">
        <v>0</v>
      </c>
      <c r="R3902">
        <v>0</v>
      </c>
      <c r="S3902">
        <v>0</v>
      </c>
      <c r="T3902">
        <v>2</v>
      </c>
      <c r="U3902">
        <v>0</v>
      </c>
      <c r="V3902">
        <v>0</v>
      </c>
      <c r="W3902">
        <v>0</v>
      </c>
      <c r="X3902">
        <v>0.60900013834065003</v>
      </c>
      <c r="Y3902">
        <v>0</v>
      </c>
      <c r="Z3902">
        <v>0</v>
      </c>
      <c r="AA3902">
        <v>0</v>
      </c>
      <c r="AB3902">
        <v>4.6371467941241667E-2</v>
      </c>
      <c r="AC3902">
        <v>0</v>
      </c>
      <c r="AD3902">
        <v>0</v>
      </c>
      <c r="AE3902">
        <v>0.65537160628189173</v>
      </c>
    </row>
    <row r="3903" spans="1:31" x14ac:dyDescent="0.25">
      <c r="A3903">
        <v>2140288</v>
      </c>
      <c r="B3903">
        <v>1</v>
      </c>
      <c r="C3903" t="s">
        <v>80</v>
      </c>
      <c r="D3903" t="s">
        <v>103</v>
      </c>
      <c r="E3903" t="s">
        <v>196</v>
      </c>
      <c r="F3903" t="s">
        <v>7271</v>
      </c>
      <c r="G3903" t="s">
        <v>226</v>
      </c>
      <c r="H3903" t="s">
        <v>143</v>
      </c>
      <c r="I3903" t="s">
        <v>135</v>
      </c>
      <c r="J3903" t="s">
        <v>136</v>
      </c>
      <c r="K3903" t="s">
        <v>137</v>
      </c>
      <c r="L3903" t="s">
        <v>11403</v>
      </c>
      <c r="M3903" t="s">
        <v>11404</v>
      </c>
      <c r="N3903">
        <v>1.044166666</v>
      </c>
      <c r="O3903">
        <v>20</v>
      </c>
      <c r="P3903">
        <v>1293</v>
      </c>
      <c r="Q3903">
        <v>19</v>
      </c>
      <c r="R3903">
        <v>77</v>
      </c>
      <c r="S3903">
        <v>11</v>
      </c>
      <c r="T3903">
        <v>121</v>
      </c>
      <c r="U3903">
        <v>0</v>
      </c>
      <c r="V3903">
        <v>0</v>
      </c>
      <c r="W3903">
        <v>10.863087694146783</v>
      </c>
      <c r="X3903">
        <v>300.43064030886381</v>
      </c>
      <c r="Y3903">
        <v>20.424099544478633</v>
      </c>
      <c r="Z3903">
        <v>15.192709043498185</v>
      </c>
      <c r="AA3903">
        <v>91.314678134277287</v>
      </c>
      <c r="AB3903">
        <v>101.29671726708398</v>
      </c>
      <c r="AC3903">
        <v>0</v>
      </c>
      <c r="AD3903">
        <v>0</v>
      </c>
      <c r="AE3903">
        <v>539.52193199234875</v>
      </c>
    </row>
    <row r="3904" spans="1:31" x14ac:dyDescent="0.25">
      <c r="A3904">
        <v>2140526</v>
      </c>
      <c r="B3904">
        <v>1</v>
      </c>
      <c r="C3904" t="s">
        <v>80</v>
      </c>
      <c r="D3904" t="s">
        <v>96</v>
      </c>
      <c r="E3904" t="s">
        <v>131</v>
      </c>
      <c r="F3904" t="s">
        <v>11405</v>
      </c>
      <c r="G3904" t="s">
        <v>133</v>
      </c>
      <c r="H3904" t="s">
        <v>134</v>
      </c>
      <c r="I3904" t="s">
        <v>135</v>
      </c>
      <c r="J3904" t="s">
        <v>136</v>
      </c>
      <c r="K3904" t="s">
        <v>137</v>
      </c>
      <c r="L3904" t="s">
        <v>11406</v>
      </c>
      <c r="M3904" t="s">
        <v>11407</v>
      </c>
      <c r="N3904">
        <v>2.2297222219999999</v>
      </c>
      <c r="O3904">
        <v>0</v>
      </c>
      <c r="P3904">
        <v>1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0.4229157841546583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0.4229157841546583</v>
      </c>
    </row>
    <row r="3905" spans="1:31" x14ac:dyDescent="0.25">
      <c r="A3905">
        <v>2140480</v>
      </c>
      <c r="B3905">
        <v>1</v>
      </c>
      <c r="C3905" t="s">
        <v>80</v>
      </c>
      <c r="D3905" t="s">
        <v>94</v>
      </c>
      <c r="E3905" t="s">
        <v>131</v>
      </c>
      <c r="F3905" t="s">
        <v>11408</v>
      </c>
      <c r="G3905" t="s">
        <v>152</v>
      </c>
      <c r="H3905" t="s">
        <v>134</v>
      </c>
      <c r="I3905" t="s">
        <v>135</v>
      </c>
      <c r="J3905" t="s">
        <v>136</v>
      </c>
      <c r="K3905" t="s">
        <v>137</v>
      </c>
      <c r="L3905" t="s">
        <v>11409</v>
      </c>
      <c r="M3905" t="s">
        <v>11410</v>
      </c>
      <c r="N3905">
        <v>1.9113888880000001</v>
      </c>
      <c r="O3905">
        <v>0</v>
      </c>
      <c r="P3905">
        <v>1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2.4378526188658333E-2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2.4378526188658333E-2</v>
      </c>
    </row>
    <row r="3906" spans="1:31" x14ac:dyDescent="0.25">
      <c r="A3906">
        <v>2140148</v>
      </c>
      <c r="B3906">
        <v>1</v>
      </c>
      <c r="C3906" t="s">
        <v>80</v>
      </c>
      <c r="D3906" t="s">
        <v>107</v>
      </c>
      <c r="E3906" t="s">
        <v>131</v>
      </c>
      <c r="F3906" t="s">
        <v>11411</v>
      </c>
      <c r="G3906" t="s">
        <v>133</v>
      </c>
      <c r="H3906" t="s">
        <v>134</v>
      </c>
      <c r="I3906" t="s">
        <v>135</v>
      </c>
      <c r="J3906" t="s">
        <v>136</v>
      </c>
      <c r="K3906" t="s">
        <v>137</v>
      </c>
      <c r="L3906" t="s">
        <v>11412</v>
      </c>
      <c r="M3906" t="s">
        <v>11413</v>
      </c>
      <c r="N3906">
        <v>3.1597222220000001</v>
      </c>
      <c r="O3906">
        <v>0</v>
      </c>
      <c r="P3906">
        <v>1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0.6656301542002333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0.6656301542002333</v>
      </c>
    </row>
    <row r="3907" spans="1:31" x14ac:dyDescent="0.25">
      <c r="A3907">
        <v>2140125</v>
      </c>
      <c r="B3907">
        <v>1</v>
      </c>
      <c r="C3907" t="s">
        <v>80</v>
      </c>
      <c r="D3907" t="s">
        <v>93</v>
      </c>
      <c r="E3907" t="s">
        <v>224</v>
      </c>
      <c r="F3907" t="s">
        <v>11414</v>
      </c>
      <c r="G3907" t="s">
        <v>538</v>
      </c>
      <c r="H3907" t="s">
        <v>143</v>
      </c>
      <c r="I3907" t="s">
        <v>135</v>
      </c>
      <c r="J3907" t="s">
        <v>136</v>
      </c>
      <c r="K3907" t="s">
        <v>236</v>
      </c>
      <c r="L3907" t="s">
        <v>11415</v>
      </c>
      <c r="M3907" t="s">
        <v>11416</v>
      </c>
      <c r="N3907">
        <v>4.2358333330000004</v>
      </c>
      <c r="O3907">
        <v>5</v>
      </c>
      <c r="P3907">
        <v>3550</v>
      </c>
      <c r="Q3907">
        <v>142</v>
      </c>
      <c r="R3907">
        <v>720</v>
      </c>
      <c r="S3907">
        <v>34</v>
      </c>
      <c r="T3907">
        <v>865</v>
      </c>
      <c r="U3907">
        <v>6</v>
      </c>
      <c r="V3907">
        <v>2</v>
      </c>
      <c r="W3907">
        <v>124.75781838264119</v>
      </c>
      <c r="X3907">
        <v>3443.2297846480278</v>
      </c>
      <c r="Y3907">
        <v>2167.005255555408</v>
      </c>
      <c r="Z3907">
        <v>3130.7443373927167</v>
      </c>
      <c r="AA3907">
        <v>1294.2020352868747</v>
      </c>
      <c r="AB3907">
        <v>3320.765375150243</v>
      </c>
      <c r="AC3907">
        <v>2741.1771465433894</v>
      </c>
      <c r="AD3907">
        <v>55.215473525276224</v>
      </c>
      <c r="AE3907">
        <v>16277.097226484577</v>
      </c>
    </row>
    <row r="3908" spans="1:31" x14ac:dyDescent="0.25">
      <c r="A3908">
        <v>2140520</v>
      </c>
      <c r="B3908">
        <v>1</v>
      </c>
      <c r="C3908" t="s">
        <v>81</v>
      </c>
      <c r="D3908" t="s">
        <v>123</v>
      </c>
      <c r="E3908" t="s">
        <v>161</v>
      </c>
      <c r="F3908" t="s">
        <v>11417</v>
      </c>
      <c r="G3908" t="s">
        <v>215</v>
      </c>
      <c r="H3908" t="s">
        <v>134</v>
      </c>
      <c r="I3908" t="s">
        <v>135</v>
      </c>
      <c r="J3908" t="s">
        <v>136</v>
      </c>
      <c r="K3908" t="s">
        <v>137</v>
      </c>
      <c r="L3908" t="s">
        <v>11418</v>
      </c>
      <c r="M3908" t="s">
        <v>11419</v>
      </c>
      <c r="N3908">
        <v>1.8305555549999999</v>
      </c>
      <c r="O3908">
        <v>0</v>
      </c>
      <c r="P3908">
        <v>122</v>
      </c>
      <c r="Q3908">
        <v>0</v>
      </c>
      <c r="R3908">
        <v>19</v>
      </c>
      <c r="S3908">
        <v>0</v>
      </c>
      <c r="T3908">
        <v>16</v>
      </c>
      <c r="U3908">
        <v>0</v>
      </c>
      <c r="V3908">
        <v>0</v>
      </c>
      <c r="W3908">
        <v>0</v>
      </c>
      <c r="X3908">
        <v>40.66294026047548</v>
      </c>
      <c r="Y3908">
        <v>0</v>
      </c>
      <c r="Z3908">
        <v>8.6130532586462234</v>
      </c>
      <c r="AA3908">
        <v>0</v>
      </c>
      <c r="AB3908">
        <v>11.135132390337432</v>
      </c>
      <c r="AC3908">
        <v>0</v>
      </c>
      <c r="AD3908">
        <v>0</v>
      </c>
      <c r="AE3908">
        <v>60.411125909459138</v>
      </c>
    </row>
    <row r="3909" spans="1:31" x14ac:dyDescent="0.25">
      <c r="A3909">
        <v>2140271</v>
      </c>
      <c r="B3909">
        <v>1</v>
      </c>
      <c r="C3909" t="s">
        <v>80</v>
      </c>
      <c r="D3909" t="s">
        <v>83</v>
      </c>
      <c r="E3909" t="s">
        <v>131</v>
      </c>
      <c r="F3909" t="s">
        <v>11420</v>
      </c>
      <c r="G3909" t="s">
        <v>231</v>
      </c>
      <c r="H3909" t="s">
        <v>134</v>
      </c>
      <c r="I3909" t="s">
        <v>135</v>
      </c>
      <c r="J3909" t="s">
        <v>136</v>
      </c>
      <c r="K3909" t="s">
        <v>137</v>
      </c>
      <c r="L3909" t="s">
        <v>11421</v>
      </c>
      <c r="M3909" t="s">
        <v>11422</v>
      </c>
      <c r="N3909">
        <v>5.2122222220000003</v>
      </c>
      <c r="O3909">
        <v>0</v>
      </c>
      <c r="P3909">
        <v>10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7.8876645565640997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7.8876645565640997</v>
      </c>
    </row>
    <row r="3910" spans="1:31" x14ac:dyDescent="0.25">
      <c r="A3910">
        <v>2140211</v>
      </c>
      <c r="B3910">
        <v>1</v>
      </c>
      <c r="C3910" t="s">
        <v>80</v>
      </c>
      <c r="D3910" t="s">
        <v>101</v>
      </c>
      <c r="E3910" t="s">
        <v>146</v>
      </c>
      <c r="F3910" t="s">
        <v>11423</v>
      </c>
      <c r="G3910" t="s">
        <v>235</v>
      </c>
      <c r="H3910" t="s">
        <v>143</v>
      </c>
      <c r="I3910" t="s">
        <v>135</v>
      </c>
      <c r="J3910" t="s">
        <v>136</v>
      </c>
      <c r="K3910" t="s">
        <v>236</v>
      </c>
      <c r="L3910" t="s">
        <v>11424</v>
      </c>
      <c r="M3910" t="s">
        <v>11425</v>
      </c>
      <c r="N3910">
        <v>6.5183333330000002</v>
      </c>
      <c r="O3910">
        <v>0</v>
      </c>
      <c r="P3910">
        <v>138</v>
      </c>
      <c r="Q3910">
        <v>0</v>
      </c>
      <c r="R3910">
        <v>0</v>
      </c>
      <c r="S3910">
        <v>0</v>
      </c>
      <c r="T3910">
        <v>1</v>
      </c>
      <c r="U3910">
        <v>0</v>
      </c>
      <c r="V3910">
        <v>0</v>
      </c>
      <c r="W3910">
        <v>0</v>
      </c>
      <c r="X3910">
        <v>150.05835401669279</v>
      </c>
      <c r="Y3910">
        <v>0</v>
      </c>
      <c r="Z3910">
        <v>0</v>
      </c>
      <c r="AA3910">
        <v>0</v>
      </c>
      <c r="AB3910">
        <v>10.116784021781333</v>
      </c>
      <c r="AC3910">
        <v>0</v>
      </c>
      <c r="AD3910">
        <v>0</v>
      </c>
      <c r="AE3910">
        <v>160.17513803847413</v>
      </c>
    </row>
    <row r="3911" spans="1:31" x14ac:dyDescent="0.25">
      <c r="A3911">
        <v>2140566</v>
      </c>
      <c r="B3911">
        <v>1</v>
      </c>
      <c r="C3911" t="s">
        <v>80</v>
      </c>
      <c r="D3911" t="s">
        <v>85</v>
      </c>
      <c r="E3911" t="s">
        <v>206</v>
      </c>
      <c r="F3911" t="s">
        <v>11426</v>
      </c>
      <c r="G3911" t="s">
        <v>581</v>
      </c>
      <c r="H3911" t="s">
        <v>134</v>
      </c>
      <c r="I3911" t="s">
        <v>135</v>
      </c>
      <c r="J3911" t="s">
        <v>136</v>
      </c>
      <c r="K3911" t="s">
        <v>137</v>
      </c>
      <c r="L3911" t="s">
        <v>11427</v>
      </c>
      <c r="M3911" t="s">
        <v>11428</v>
      </c>
      <c r="N3911">
        <v>1.1727777770000001</v>
      </c>
      <c r="O3911">
        <v>0</v>
      </c>
      <c r="P3911">
        <v>64</v>
      </c>
      <c r="Q3911">
        <v>0</v>
      </c>
      <c r="R3911">
        <v>0</v>
      </c>
      <c r="S3911">
        <v>0</v>
      </c>
      <c r="T3911">
        <v>2</v>
      </c>
      <c r="U3911">
        <v>0</v>
      </c>
      <c r="V3911">
        <v>0</v>
      </c>
      <c r="W3911">
        <v>0</v>
      </c>
      <c r="X3911">
        <v>16.500768539452231</v>
      </c>
      <c r="Y3911">
        <v>0</v>
      </c>
      <c r="Z3911">
        <v>0</v>
      </c>
      <c r="AA3911">
        <v>0</v>
      </c>
      <c r="AB3911">
        <v>4.7231217765107001</v>
      </c>
      <c r="AC3911">
        <v>0</v>
      </c>
      <c r="AD3911">
        <v>0</v>
      </c>
      <c r="AE3911">
        <v>21.223890315962933</v>
      </c>
    </row>
    <row r="3912" spans="1:31" x14ac:dyDescent="0.25">
      <c r="A3912">
        <v>2140317</v>
      </c>
      <c r="B3912">
        <v>1</v>
      </c>
      <c r="C3912" t="s">
        <v>80</v>
      </c>
      <c r="D3912" t="s">
        <v>108</v>
      </c>
      <c r="E3912" t="s">
        <v>196</v>
      </c>
      <c r="F3912" t="s">
        <v>11429</v>
      </c>
      <c r="G3912" t="s">
        <v>142</v>
      </c>
      <c r="H3912" t="s">
        <v>143</v>
      </c>
      <c r="I3912" t="s">
        <v>135</v>
      </c>
      <c r="J3912" t="s">
        <v>136</v>
      </c>
      <c r="K3912" t="s">
        <v>137</v>
      </c>
      <c r="L3912" t="s">
        <v>11430</v>
      </c>
      <c r="M3912" t="s">
        <v>11431</v>
      </c>
      <c r="N3912">
        <v>1.6330555550000001</v>
      </c>
      <c r="O3912">
        <v>0</v>
      </c>
      <c r="P3912">
        <v>640</v>
      </c>
      <c r="Q3912">
        <v>0</v>
      </c>
      <c r="R3912">
        <v>186</v>
      </c>
      <c r="S3912">
        <v>3</v>
      </c>
      <c r="T3912">
        <v>122</v>
      </c>
      <c r="U3912">
        <v>0</v>
      </c>
      <c r="V3912">
        <v>0</v>
      </c>
      <c r="W3912">
        <v>0</v>
      </c>
      <c r="X3912">
        <v>159.72937293506766</v>
      </c>
      <c r="Y3912">
        <v>0</v>
      </c>
      <c r="Z3912">
        <v>176.38254581096072</v>
      </c>
      <c r="AA3912">
        <v>15.983418448704967</v>
      </c>
      <c r="AB3912">
        <v>163.26781441453008</v>
      </c>
      <c r="AC3912">
        <v>0</v>
      </c>
      <c r="AD3912">
        <v>0</v>
      </c>
      <c r="AE3912">
        <v>515.36315160926347</v>
      </c>
    </row>
    <row r="3913" spans="1:31" x14ac:dyDescent="0.25">
      <c r="A3913">
        <v>2140357</v>
      </c>
      <c r="B3913">
        <v>1</v>
      </c>
      <c r="C3913" t="s">
        <v>80</v>
      </c>
      <c r="D3913" t="s">
        <v>84</v>
      </c>
      <c r="E3913" t="s">
        <v>174</v>
      </c>
      <c r="F3913" t="s">
        <v>11432</v>
      </c>
      <c r="G3913" t="s">
        <v>187</v>
      </c>
      <c r="H3913" t="s">
        <v>134</v>
      </c>
      <c r="I3913" t="s">
        <v>135</v>
      </c>
      <c r="J3913" t="s">
        <v>136</v>
      </c>
      <c r="K3913" t="s">
        <v>137</v>
      </c>
      <c r="L3913" t="s">
        <v>11433</v>
      </c>
      <c r="M3913" t="s">
        <v>11434</v>
      </c>
      <c r="N3913">
        <v>1.834166666</v>
      </c>
      <c r="O3913">
        <v>0</v>
      </c>
      <c r="P3913">
        <v>129</v>
      </c>
      <c r="Q3913">
        <v>0</v>
      </c>
      <c r="R3913">
        <v>0</v>
      </c>
      <c r="S3913">
        <v>0</v>
      </c>
      <c r="T3913">
        <v>2</v>
      </c>
      <c r="U3913">
        <v>0</v>
      </c>
      <c r="V3913">
        <v>0</v>
      </c>
      <c r="W3913">
        <v>0</v>
      </c>
      <c r="X3913">
        <v>55.638109458454323</v>
      </c>
      <c r="Y3913">
        <v>0</v>
      </c>
      <c r="Z3913">
        <v>0</v>
      </c>
      <c r="AA3913">
        <v>0</v>
      </c>
      <c r="AB3913">
        <v>3.1951430121276001</v>
      </c>
      <c r="AC3913">
        <v>0</v>
      </c>
      <c r="AD3913">
        <v>0</v>
      </c>
      <c r="AE3913">
        <v>58.833252470581925</v>
      </c>
    </row>
    <row r="3914" spans="1:31" x14ac:dyDescent="0.25">
      <c r="A3914">
        <v>2140277</v>
      </c>
      <c r="B3914">
        <v>1</v>
      </c>
      <c r="C3914" t="s">
        <v>80</v>
      </c>
      <c r="D3914" t="s">
        <v>98</v>
      </c>
      <c r="E3914" t="s">
        <v>131</v>
      </c>
      <c r="F3914" t="s">
        <v>11435</v>
      </c>
      <c r="G3914" t="s">
        <v>152</v>
      </c>
      <c r="H3914" t="s">
        <v>134</v>
      </c>
      <c r="I3914" t="s">
        <v>135</v>
      </c>
      <c r="J3914" t="s">
        <v>136</v>
      </c>
      <c r="K3914" t="s">
        <v>137</v>
      </c>
      <c r="L3914" t="s">
        <v>11436</v>
      </c>
      <c r="M3914" t="s">
        <v>11437</v>
      </c>
      <c r="N3914">
        <v>1.329722222</v>
      </c>
      <c r="O3914">
        <v>0</v>
      </c>
      <c r="P3914">
        <v>1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0.22475596503799999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0.22475596503799999</v>
      </c>
    </row>
    <row r="3915" spans="1:31" x14ac:dyDescent="0.25">
      <c r="A3915">
        <v>2140563</v>
      </c>
      <c r="B3915">
        <v>1</v>
      </c>
      <c r="C3915" t="s">
        <v>81</v>
      </c>
      <c r="D3915" t="s">
        <v>118</v>
      </c>
      <c r="E3915" t="s">
        <v>146</v>
      </c>
      <c r="F3915" t="s">
        <v>11438</v>
      </c>
      <c r="G3915" t="s">
        <v>167</v>
      </c>
      <c r="H3915" t="s">
        <v>143</v>
      </c>
      <c r="I3915" t="s">
        <v>135</v>
      </c>
      <c r="J3915" t="s">
        <v>136</v>
      </c>
      <c r="K3915" t="s">
        <v>137</v>
      </c>
      <c r="L3915" t="s">
        <v>11439</v>
      </c>
      <c r="M3915" t="s">
        <v>11440</v>
      </c>
      <c r="N3915">
        <v>0.951944444</v>
      </c>
      <c r="O3915">
        <v>0</v>
      </c>
      <c r="P3915">
        <v>8</v>
      </c>
      <c r="Q3915">
        <v>0</v>
      </c>
      <c r="R3915">
        <v>2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1.4377783556365835</v>
      </c>
      <c r="Y3915">
        <v>0</v>
      </c>
      <c r="Z3915">
        <v>0.46510448026258333</v>
      </c>
      <c r="AA3915">
        <v>0</v>
      </c>
      <c r="AB3915">
        <v>0</v>
      </c>
      <c r="AC3915">
        <v>0</v>
      </c>
      <c r="AD3915">
        <v>0</v>
      </c>
      <c r="AE3915">
        <v>1.9028828358991667</v>
      </c>
    </row>
    <row r="3916" spans="1:31" x14ac:dyDescent="0.25">
      <c r="A3916">
        <v>2140085</v>
      </c>
      <c r="B3916">
        <v>1</v>
      </c>
      <c r="C3916" t="s">
        <v>80</v>
      </c>
      <c r="D3916" t="s">
        <v>84</v>
      </c>
      <c r="E3916" t="s">
        <v>146</v>
      </c>
      <c r="F3916" t="s">
        <v>11441</v>
      </c>
      <c r="G3916" t="s">
        <v>167</v>
      </c>
      <c r="H3916" t="s">
        <v>143</v>
      </c>
      <c r="I3916" t="s">
        <v>135</v>
      </c>
      <c r="J3916" t="s">
        <v>136</v>
      </c>
      <c r="K3916" t="s">
        <v>137</v>
      </c>
      <c r="L3916" t="s">
        <v>11442</v>
      </c>
      <c r="M3916" t="s">
        <v>11443</v>
      </c>
      <c r="N3916">
        <v>4.4444444440000002</v>
      </c>
      <c r="O3916">
        <v>0</v>
      </c>
      <c r="P3916">
        <v>4</v>
      </c>
      <c r="Q3916">
        <v>0</v>
      </c>
      <c r="R3916">
        <v>16</v>
      </c>
      <c r="S3916">
        <v>0</v>
      </c>
      <c r="T3916">
        <v>4</v>
      </c>
      <c r="U3916">
        <v>0</v>
      </c>
      <c r="V3916">
        <v>0</v>
      </c>
      <c r="W3916">
        <v>0</v>
      </c>
      <c r="X3916">
        <v>5.1224943866190671</v>
      </c>
      <c r="Y3916">
        <v>0</v>
      </c>
      <c r="Z3916">
        <v>44.205013635623629</v>
      </c>
      <c r="AA3916">
        <v>0</v>
      </c>
      <c r="AB3916">
        <v>47.975155321163207</v>
      </c>
      <c r="AC3916">
        <v>0</v>
      </c>
      <c r="AD3916">
        <v>0</v>
      </c>
      <c r="AE3916">
        <v>97.302663343405897</v>
      </c>
    </row>
    <row r="3917" spans="1:31" x14ac:dyDescent="0.25">
      <c r="A3917">
        <v>2140297</v>
      </c>
      <c r="B3917">
        <v>1</v>
      </c>
      <c r="C3917" t="s">
        <v>80</v>
      </c>
      <c r="D3917" t="s">
        <v>96</v>
      </c>
      <c r="E3917" t="s">
        <v>146</v>
      </c>
      <c r="F3917" t="s">
        <v>11444</v>
      </c>
      <c r="G3917" t="s">
        <v>142</v>
      </c>
      <c r="H3917" t="s">
        <v>143</v>
      </c>
      <c r="I3917" t="s">
        <v>135</v>
      </c>
      <c r="J3917" t="s">
        <v>136</v>
      </c>
      <c r="K3917" t="s">
        <v>137</v>
      </c>
      <c r="L3917" t="s">
        <v>11445</v>
      </c>
      <c r="M3917" t="s">
        <v>11446</v>
      </c>
      <c r="N3917">
        <v>0.97694444400000002</v>
      </c>
      <c r="O3917">
        <v>1</v>
      </c>
      <c r="P3917">
        <v>10</v>
      </c>
      <c r="Q3917">
        <v>2</v>
      </c>
      <c r="R3917">
        <v>14</v>
      </c>
      <c r="S3917">
        <v>4</v>
      </c>
      <c r="T3917">
        <v>13</v>
      </c>
      <c r="U3917">
        <v>0</v>
      </c>
      <c r="V3917">
        <v>0</v>
      </c>
      <c r="W3917">
        <v>0.37221294025612495</v>
      </c>
      <c r="X3917">
        <v>4.3896004726945757</v>
      </c>
      <c r="Y3917">
        <v>175.63451989332765</v>
      </c>
      <c r="Z3917">
        <v>20.108439873136128</v>
      </c>
      <c r="AA3917">
        <v>18.349485379786813</v>
      </c>
      <c r="AB3917">
        <v>28.725216746025971</v>
      </c>
      <c r="AC3917">
        <v>0</v>
      </c>
      <c r="AD3917">
        <v>0</v>
      </c>
      <c r="AE3917">
        <v>247.57947530522725</v>
      </c>
    </row>
    <row r="3918" spans="1:31" x14ac:dyDescent="0.25">
      <c r="A3918">
        <v>2140377</v>
      </c>
      <c r="B3918">
        <v>1</v>
      </c>
      <c r="C3918" t="s">
        <v>80</v>
      </c>
      <c r="D3918" t="s">
        <v>108</v>
      </c>
      <c r="E3918" t="s">
        <v>161</v>
      </c>
      <c r="F3918" t="s">
        <v>11447</v>
      </c>
      <c r="G3918" t="s">
        <v>215</v>
      </c>
      <c r="H3918" t="s">
        <v>134</v>
      </c>
      <c r="I3918" t="s">
        <v>135</v>
      </c>
      <c r="J3918" t="s">
        <v>136</v>
      </c>
      <c r="K3918" t="s">
        <v>137</v>
      </c>
      <c r="L3918" t="s">
        <v>11448</v>
      </c>
      <c r="M3918" t="s">
        <v>11449</v>
      </c>
      <c r="N3918">
        <v>1.353888888</v>
      </c>
      <c r="O3918">
        <v>0</v>
      </c>
      <c r="P3918">
        <v>2</v>
      </c>
      <c r="Q3918">
        <v>0</v>
      </c>
      <c r="R3918">
        <v>21</v>
      </c>
      <c r="S3918">
        <v>0</v>
      </c>
      <c r="T3918">
        <v>4</v>
      </c>
      <c r="U3918">
        <v>0</v>
      </c>
      <c r="V3918">
        <v>0</v>
      </c>
      <c r="W3918">
        <v>0</v>
      </c>
      <c r="X3918">
        <v>0.52326246877275007</v>
      </c>
      <c r="Y3918">
        <v>0</v>
      </c>
      <c r="Z3918">
        <v>6.6222481317343984</v>
      </c>
      <c r="AA3918">
        <v>0</v>
      </c>
      <c r="AB3918">
        <v>4.7333557869627771</v>
      </c>
      <c r="AC3918">
        <v>0</v>
      </c>
      <c r="AD3918">
        <v>0</v>
      </c>
      <c r="AE3918">
        <v>11.878866387469927</v>
      </c>
    </row>
    <row r="3919" spans="1:31" x14ac:dyDescent="0.25">
      <c r="A3919">
        <v>2140234</v>
      </c>
      <c r="B3919">
        <v>1</v>
      </c>
      <c r="C3919" t="s">
        <v>80</v>
      </c>
      <c r="D3919" t="s">
        <v>96</v>
      </c>
      <c r="E3919" t="s">
        <v>174</v>
      </c>
      <c r="F3919" t="s">
        <v>11450</v>
      </c>
      <c r="G3919" t="s">
        <v>163</v>
      </c>
      <c r="H3919" t="s">
        <v>134</v>
      </c>
      <c r="I3919" t="s">
        <v>135</v>
      </c>
      <c r="J3919" t="s">
        <v>136</v>
      </c>
      <c r="K3919" t="s">
        <v>137</v>
      </c>
      <c r="L3919" t="s">
        <v>11451</v>
      </c>
      <c r="M3919" t="s">
        <v>11452</v>
      </c>
      <c r="N3919">
        <v>4.665277777</v>
      </c>
      <c r="O3919">
        <v>0</v>
      </c>
      <c r="P3919">
        <v>93</v>
      </c>
      <c r="Q3919">
        <v>0</v>
      </c>
      <c r="R3919">
        <v>0</v>
      </c>
      <c r="S3919">
        <v>0</v>
      </c>
      <c r="T3919">
        <v>7</v>
      </c>
      <c r="U3919">
        <v>0</v>
      </c>
      <c r="V3919">
        <v>0</v>
      </c>
      <c r="W3919">
        <v>0</v>
      </c>
      <c r="X3919">
        <v>180.96060576936799</v>
      </c>
      <c r="Y3919">
        <v>0</v>
      </c>
      <c r="Z3919">
        <v>0</v>
      </c>
      <c r="AA3919">
        <v>0</v>
      </c>
      <c r="AB3919">
        <v>46.421204859160468</v>
      </c>
      <c r="AC3919">
        <v>0</v>
      </c>
      <c r="AD3919">
        <v>0</v>
      </c>
      <c r="AE3919">
        <v>227.38181062852846</v>
      </c>
    </row>
    <row r="3920" spans="1:31" x14ac:dyDescent="0.25">
      <c r="A3920">
        <v>2140048</v>
      </c>
      <c r="B3920">
        <v>1</v>
      </c>
      <c r="C3920" t="s">
        <v>80</v>
      </c>
      <c r="D3920" t="s">
        <v>90</v>
      </c>
      <c r="E3920" t="s">
        <v>131</v>
      </c>
      <c r="F3920" t="s">
        <v>11453</v>
      </c>
      <c r="G3920" t="s">
        <v>231</v>
      </c>
      <c r="H3920" t="s">
        <v>134</v>
      </c>
      <c r="I3920" t="s">
        <v>135</v>
      </c>
      <c r="J3920" t="s">
        <v>136</v>
      </c>
      <c r="K3920" t="s">
        <v>137</v>
      </c>
      <c r="L3920" t="s">
        <v>11454</v>
      </c>
      <c r="M3920" t="s">
        <v>11455</v>
      </c>
      <c r="N3920">
        <v>1.885277777</v>
      </c>
      <c r="O3920">
        <v>0</v>
      </c>
      <c r="P3920">
        <v>3</v>
      </c>
      <c r="Q3920">
        <v>0</v>
      </c>
      <c r="R3920">
        <v>0</v>
      </c>
      <c r="S3920">
        <v>0</v>
      </c>
      <c r="T3920">
        <v>5</v>
      </c>
      <c r="U3920">
        <v>0</v>
      </c>
      <c r="V3920">
        <v>0</v>
      </c>
      <c r="W3920">
        <v>0</v>
      </c>
      <c r="X3920">
        <v>1.8907513706021</v>
      </c>
      <c r="Y3920">
        <v>0</v>
      </c>
      <c r="Z3920">
        <v>0</v>
      </c>
      <c r="AA3920">
        <v>0</v>
      </c>
      <c r="AB3920">
        <v>12.634683246229544</v>
      </c>
      <c r="AC3920">
        <v>0</v>
      </c>
      <c r="AD3920">
        <v>0</v>
      </c>
      <c r="AE3920">
        <v>14.525434616831644</v>
      </c>
    </row>
    <row r="3921" spans="1:31" x14ac:dyDescent="0.25">
      <c r="A3921">
        <v>2140440</v>
      </c>
      <c r="B3921">
        <v>1</v>
      </c>
      <c r="C3921" t="s">
        <v>81</v>
      </c>
      <c r="D3921" t="s">
        <v>128</v>
      </c>
      <c r="E3921" t="s">
        <v>131</v>
      </c>
      <c r="F3921" t="s">
        <v>11456</v>
      </c>
      <c r="G3921" t="s">
        <v>133</v>
      </c>
      <c r="H3921" t="s">
        <v>134</v>
      </c>
      <c r="I3921" t="s">
        <v>135</v>
      </c>
      <c r="J3921" t="s">
        <v>136</v>
      </c>
      <c r="K3921" t="s">
        <v>137</v>
      </c>
      <c r="L3921" t="s">
        <v>11457</v>
      </c>
      <c r="M3921" t="s">
        <v>11458</v>
      </c>
      <c r="N3921">
        <v>5.0544444439999996</v>
      </c>
      <c r="O3921">
        <v>0</v>
      </c>
      <c r="P3921">
        <v>2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3.1075099208903993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3.1075099208903993</v>
      </c>
    </row>
    <row r="3922" spans="1:31" x14ac:dyDescent="0.25">
      <c r="A3922">
        <v>2140340</v>
      </c>
      <c r="B3922">
        <v>1</v>
      </c>
      <c r="C3922" t="s">
        <v>80</v>
      </c>
      <c r="D3922" t="s">
        <v>93</v>
      </c>
      <c r="E3922" t="s">
        <v>131</v>
      </c>
      <c r="F3922" t="s">
        <v>11459</v>
      </c>
      <c r="G3922" t="s">
        <v>152</v>
      </c>
      <c r="H3922" t="s">
        <v>134</v>
      </c>
      <c r="I3922" t="s">
        <v>135</v>
      </c>
      <c r="J3922" t="s">
        <v>136</v>
      </c>
      <c r="K3922" t="s">
        <v>137</v>
      </c>
      <c r="L3922" t="s">
        <v>11460</v>
      </c>
      <c r="M3922" t="s">
        <v>11461</v>
      </c>
      <c r="N3922">
        <v>7.414722222</v>
      </c>
      <c r="O3922">
        <v>0</v>
      </c>
      <c r="P3922">
        <v>1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0.73233088962682502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0.73233088962682502</v>
      </c>
    </row>
    <row r="3923" spans="1:31" x14ac:dyDescent="0.25">
      <c r="A3923">
        <v>2140360</v>
      </c>
      <c r="B3923">
        <v>1</v>
      </c>
      <c r="C3923" t="s">
        <v>80</v>
      </c>
      <c r="D3923" t="s">
        <v>82</v>
      </c>
      <c r="E3923" t="s">
        <v>131</v>
      </c>
      <c r="F3923" t="s">
        <v>11462</v>
      </c>
      <c r="G3923" t="s">
        <v>231</v>
      </c>
      <c r="H3923" t="s">
        <v>134</v>
      </c>
      <c r="I3923" t="s">
        <v>135</v>
      </c>
      <c r="J3923" t="s">
        <v>136</v>
      </c>
      <c r="K3923" t="s">
        <v>137</v>
      </c>
      <c r="L3923" t="s">
        <v>11463</v>
      </c>
      <c r="M3923" t="s">
        <v>11464</v>
      </c>
      <c r="N3923">
        <v>3.7694444439999999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1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0.48332167575853335</v>
      </c>
      <c r="AC3923">
        <v>0</v>
      </c>
      <c r="AD3923">
        <v>0</v>
      </c>
      <c r="AE3923">
        <v>0.48332167575853335</v>
      </c>
    </row>
    <row r="3924" spans="1:31" x14ac:dyDescent="0.25">
      <c r="A3924">
        <v>2140028</v>
      </c>
      <c r="B3924">
        <v>1</v>
      </c>
      <c r="C3924" t="s">
        <v>80</v>
      </c>
      <c r="D3924" t="s">
        <v>100</v>
      </c>
      <c r="E3924" t="s">
        <v>146</v>
      </c>
      <c r="F3924" t="s">
        <v>11465</v>
      </c>
      <c r="G3924" t="s">
        <v>167</v>
      </c>
      <c r="H3924" t="s">
        <v>143</v>
      </c>
      <c r="I3924" t="s">
        <v>135</v>
      </c>
      <c r="J3924" t="s">
        <v>136</v>
      </c>
      <c r="K3924" t="s">
        <v>137</v>
      </c>
      <c r="L3924" t="s">
        <v>11466</v>
      </c>
      <c r="M3924" t="s">
        <v>11467</v>
      </c>
      <c r="N3924">
        <v>6.6341666659999996</v>
      </c>
      <c r="O3924">
        <v>0</v>
      </c>
      <c r="P3924">
        <v>88</v>
      </c>
      <c r="Q3924">
        <v>0</v>
      </c>
      <c r="R3924">
        <v>7</v>
      </c>
      <c r="S3924">
        <v>0</v>
      </c>
      <c r="T3924">
        <v>1</v>
      </c>
      <c r="U3924">
        <v>0</v>
      </c>
      <c r="V3924">
        <v>0</v>
      </c>
      <c r="W3924">
        <v>0</v>
      </c>
      <c r="X3924">
        <v>149.64504901426977</v>
      </c>
      <c r="Y3924">
        <v>0</v>
      </c>
      <c r="Z3924">
        <v>14.495791551831012</v>
      </c>
      <c r="AA3924">
        <v>0</v>
      </c>
      <c r="AB3924">
        <v>0.20632183138606666</v>
      </c>
      <c r="AC3924">
        <v>0</v>
      </c>
      <c r="AD3924">
        <v>0</v>
      </c>
      <c r="AE3924">
        <v>164.34716239748687</v>
      </c>
    </row>
    <row r="3925" spans="1:31" x14ac:dyDescent="0.25">
      <c r="A3925">
        <v>2140151</v>
      </c>
      <c r="B3925">
        <v>1</v>
      </c>
      <c r="C3925" t="s">
        <v>80</v>
      </c>
      <c r="D3925" t="s">
        <v>84</v>
      </c>
      <c r="E3925" t="s">
        <v>131</v>
      </c>
      <c r="F3925" t="s">
        <v>11468</v>
      </c>
      <c r="G3925" t="s">
        <v>152</v>
      </c>
      <c r="H3925" t="s">
        <v>134</v>
      </c>
      <c r="I3925" t="s">
        <v>135</v>
      </c>
      <c r="J3925" t="s">
        <v>136</v>
      </c>
      <c r="K3925" t="s">
        <v>137</v>
      </c>
      <c r="L3925" t="s">
        <v>11469</v>
      </c>
      <c r="M3925" t="s">
        <v>11470</v>
      </c>
      <c r="N3925">
        <v>4.0947222219999997</v>
      </c>
      <c r="O3925">
        <v>0</v>
      </c>
      <c r="P3925">
        <v>4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2.5313603010672581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2.5313603010672581</v>
      </c>
    </row>
    <row r="3926" spans="1:31" x14ac:dyDescent="0.25">
      <c r="A3926">
        <v>2140005</v>
      </c>
      <c r="B3926">
        <v>1</v>
      </c>
      <c r="C3926" t="s">
        <v>81</v>
      </c>
      <c r="D3926" t="s">
        <v>117</v>
      </c>
      <c r="E3926" t="s">
        <v>140</v>
      </c>
      <c r="F3926" t="s">
        <v>3618</v>
      </c>
      <c r="G3926" t="s">
        <v>142</v>
      </c>
      <c r="H3926" t="s">
        <v>143</v>
      </c>
      <c r="I3926" t="s">
        <v>135</v>
      </c>
      <c r="J3926" t="s">
        <v>136</v>
      </c>
      <c r="K3926" t="s">
        <v>137</v>
      </c>
      <c r="L3926" t="s">
        <v>11471</v>
      </c>
      <c r="M3926" t="s">
        <v>11472</v>
      </c>
      <c r="N3926">
        <v>7.1666666000000004E-2</v>
      </c>
      <c r="O3926">
        <v>0</v>
      </c>
      <c r="P3926">
        <v>2224</v>
      </c>
      <c r="Q3926">
        <v>33</v>
      </c>
      <c r="R3926">
        <v>76</v>
      </c>
      <c r="S3926">
        <v>17</v>
      </c>
      <c r="T3926">
        <v>191</v>
      </c>
      <c r="U3926">
        <v>7</v>
      </c>
      <c r="V3926">
        <v>1</v>
      </c>
      <c r="W3926">
        <v>0</v>
      </c>
      <c r="X3926">
        <v>17.4555201635937</v>
      </c>
      <c r="Y3926">
        <v>4.9774766924181</v>
      </c>
      <c r="Z3926">
        <v>0.73209854578949995</v>
      </c>
      <c r="AA3926">
        <v>4.5247543866215008</v>
      </c>
      <c r="AB3926">
        <v>4.1712949045199492</v>
      </c>
      <c r="AC3926">
        <v>31.569275638975199</v>
      </c>
      <c r="AD3926">
        <v>0.27971723073250004</v>
      </c>
      <c r="AE3926">
        <v>63.710137562650459</v>
      </c>
    </row>
    <row r="3927" spans="1:31" x14ac:dyDescent="0.25">
      <c r="A3927">
        <v>2140128</v>
      </c>
      <c r="B3927">
        <v>1</v>
      </c>
      <c r="C3927" t="s">
        <v>80</v>
      </c>
      <c r="D3927" t="s">
        <v>103</v>
      </c>
      <c r="E3927" t="s">
        <v>146</v>
      </c>
      <c r="F3927" t="s">
        <v>11473</v>
      </c>
      <c r="G3927" t="s">
        <v>235</v>
      </c>
      <c r="H3927" t="s">
        <v>143</v>
      </c>
      <c r="I3927" t="s">
        <v>135</v>
      </c>
      <c r="J3927" t="s">
        <v>136</v>
      </c>
      <c r="K3927" t="s">
        <v>236</v>
      </c>
      <c r="L3927" t="s">
        <v>11474</v>
      </c>
      <c r="M3927" t="s">
        <v>11475</v>
      </c>
      <c r="N3927">
        <v>7.5858333330000001</v>
      </c>
      <c r="O3927">
        <v>0</v>
      </c>
      <c r="P3927">
        <v>283</v>
      </c>
      <c r="Q3927">
        <v>0</v>
      </c>
      <c r="R3927">
        <v>1</v>
      </c>
      <c r="S3927">
        <v>0</v>
      </c>
      <c r="T3927">
        <v>8</v>
      </c>
      <c r="U3927">
        <v>0</v>
      </c>
      <c r="V3927">
        <v>0</v>
      </c>
      <c r="W3927">
        <v>0</v>
      </c>
      <c r="X3927">
        <v>452.78626539933532</v>
      </c>
      <c r="Y3927">
        <v>0</v>
      </c>
      <c r="Z3927">
        <v>20.890546337145707</v>
      </c>
      <c r="AA3927">
        <v>0</v>
      </c>
      <c r="AB3927">
        <v>229.46798308041778</v>
      </c>
      <c r="AC3927">
        <v>0</v>
      </c>
      <c r="AD3927">
        <v>0</v>
      </c>
      <c r="AE3927">
        <v>703.14479481689875</v>
      </c>
    </row>
    <row r="3928" spans="1:31" x14ac:dyDescent="0.25">
      <c r="A3928">
        <v>2140546</v>
      </c>
      <c r="B3928">
        <v>1</v>
      </c>
      <c r="C3928" t="s">
        <v>81</v>
      </c>
      <c r="D3928" t="s">
        <v>127</v>
      </c>
      <c r="E3928" t="s">
        <v>206</v>
      </c>
      <c r="F3928" t="s">
        <v>11476</v>
      </c>
      <c r="G3928" t="s">
        <v>458</v>
      </c>
      <c r="H3928" t="s">
        <v>134</v>
      </c>
      <c r="I3928" t="s">
        <v>135</v>
      </c>
      <c r="J3928" t="s">
        <v>136</v>
      </c>
      <c r="K3928" t="s">
        <v>137</v>
      </c>
      <c r="L3928" t="s">
        <v>11477</v>
      </c>
      <c r="M3928" t="s">
        <v>11478</v>
      </c>
      <c r="N3928">
        <v>2.0986111109999999</v>
      </c>
      <c r="O3928">
        <v>0</v>
      </c>
      <c r="P3928">
        <v>64</v>
      </c>
      <c r="Q3928">
        <v>0</v>
      </c>
      <c r="R3928">
        <v>0</v>
      </c>
      <c r="S3928">
        <v>0</v>
      </c>
      <c r="T3928">
        <v>2</v>
      </c>
      <c r="U3928">
        <v>0</v>
      </c>
      <c r="V3928">
        <v>0</v>
      </c>
      <c r="W3928">
        <v>0</v>
      </c>
      <c r="X3928">
        <v>24.748255080657135</v>
      </c>
      <c r="Y3928">
        <v>0</v>
      </c>
      <c r="Z3928">
        <v>0</v>
      </c>
      <c r="AA3928">
        <v>0</v>
      </c>
      <c r="AB3928">
        <v>0.19246697599080004</v>
      </c>
      <c r="AC3928">
        <v>0</v>
      </c>
      <c r="AD3928">
        <v>0</v>
      </c>
      <c r="AE3928">
        <v>24.940722056647935</v>
      </c>
    </row>
    <row r="3929" spans="1:31" x14ac:dyDescent="0.25">
      <c r="A3929">
        <v>2140354</v>
      </c>
      <c r="B3929">
        <v>1</v>
      </c>
      <c r="C3929" t="s">
        <v>80</v>
      </c>
      <c r="D3929" t="s">
        <v>85</v>
      </c>
      <c r="E3929" t="s">
        <v>174</v>
      </c>
      <c r="F3929" t="s">
        <v>11479</v>
      </c>
      <c r="G3929" t="s">
        <v>538</v>
      </c>
      <c r="H3929" t="s">
        <v>134</v>
      </c>
      <c r="I3929" t="s">
        <v>135</v>
      </c>
      <c r="J3929" t="s">
        <v>136</v>
      </c>
      <c r="K3929" t="s">
        <v>236</v>
      </c>
      <c r="L3929" t="s">
        <v>11480</v>
      </c>
      <c r="M3929" t="s">
        <v>11481</v>
      </c>
      <c r="N3929">
        <v>3.579722222</v>
      </c>
      <c r="O3929">
        <v>0</v>
      </c>
      <c r="P3929">
        <v>73</v>
      </c>
      <c r="Q3929">
        <v>0</v>
      </c>
      <c r="R3929">
        <v>0</v>
      </c>
      <c r="S3929">
        <v>0</v>
      </c>
      <c r="T3929">
        <v>5</v>
      </c>
      <c r="U3929">
        <v>0</v>
      </c>
      <c r="V3929">
        <v>0</v>
      </c>
      <c r="W3929">
        <v>0</v>
      </c>
      <c r="X3929">
        <v>85.838709803838356</v>
      </c>
      <c r="Y3929">
        <v>0</v>
      </c>
      <c r="Z3929">
        <v>0</v>
      </c>
      <c r="AA3929">
        <v>0</v>
      </c>
      <c r="AB3929">
        <v>9.7426074284389887</v>
      </c>
      <c r="AC3929">
        <v>0</v>
      </c>
      <c r="AD3929">
        <v>0</v>
      </c>
      <c r="AE3929">
        <v>95.581317232277343</v>
      </c>
    </row>
    <row r="3930" spans="1:31" x14ac:dyDescent="0.25">
      <c r="A3930">
        <v>2140168</v>
      </c>
      <c r="B3930">
        <v>1</v>
      </c>
      <c r="C3930" t="s">
        <v>80</v>
      </c>
      <c r="D3930" t="s">
        <v>105</v>
      </c>
      <c r="E3930" t="s">
        <v>140</v>
      </c>
      <c r="F3930" t="s">
        <v>7542</v>
      </c>
      <c r="G3930" t="s">
        <v>226</v>
      </c>
      <c r="H3930" t="s">
        <v>143</v>
      </c>
      <c r="I3930" t="s">
        <v>135</v>
      </c>
      <c r="J3930" t="s">
        <v>136</v>
      </c>
      <c r="K3930" t="s">
        <v>137</v>
      </c>
      <c r="L3930" t="s">
        <v>11482</v>
      </c>
      <c r="M3930" t="s">
        <v>11483</v>
      </c>
      <c r="N3930">
        <v>1.406666666</v>
      </c>
      <c r="O3930">
        <v>15</v>
      </c>
      <c r="P3930">
        <v>726</v>
      </c>
      <c r="Q3930">
        <v>22</v>
      </c>
      <c r="R3930">
        <v>44</v>
      </c>
      <c r="S3930">
        <v>38</v>
      </c>
      <c r="T3930">
        <v>107</v>
      </c>
      <c r="U3930">
        <v>12</v>
      </c>
      <c r="V3930">
        <v>0</v>
      </c>
      <c r="W3930">
        <v>12.531642041817603</v>
      </c>
      <c r="X3930">
        <v>239.55649218991516</v>
      </c>
      <c r="Y3930">
        <v>89.284245007616661</v>
      </c>
      <c r="Z3930">
        <v>24.505426524782404</v>
      </c>
      <c r="AA3930">
        <v>704.67794652162479</v>
      </c>
      <c r="AB3930">
        <v>131.93302139127138</v>
      </c>
      <c r="AC3930">
        <v>2660.5961684711087</v>
      </c>
      <c r="AD3930">
        <v>0</v>
      </c>
      <c r="AE3930">
        <v>3863.0849421481366</v>
      </c>
    </row>
    <row r="3931" spans="1:31" x14ac:dyDescent="0.25">
      <c r="A3931">
        <v>2140088</v>
      </c>
      <c r="B3931">
        <v>1</v>
      </c>
      <c r="C3931" t="s">
        <v>80</v>
      </c>
      <c r="D3931" t="s">
        <v>99</v>
      </c>
      <c r="E3931" t="s">
        <v>196</v>
      </c>
      <c r="F3931" t="s">
        <v>10628</v>
      </c>
      <c r="G3931" t="s">
        <v>1254</v>
      </c>
      <c r="H3931" t="s">
        <v>143</v>
      </c>
      <c r="I3931" t="s">
        <v>135</v>
      </c>
      <c r="J3931" t="s">
        <v>136</v>
      </c>
      <c r="K3931" t="s">
        <v>137</v>
      </c>
      <c r="L3931" t="s">
        <v>11484</v>
      </c>
      <c r="M3931" t="s">
        <v>11485</v>
      </c>
      <c r="N3931">
        <v>7.9391666660000002</v>
      </c>
      <c r="O3931">
        <v>0</v>
      </c>
      <c r="P3931">
        <v>0</v>
      </c>
      <c r="Q3931">
        <v>0</v>
      </c>
      <c r="R3931">
        <v>0</v>
      </c>
      <c r="S3931">
        <v>4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307.84002060777863</v>
      </c>
      <c r="AB3931">
        <v>0</v>
      </c>
      <c r="AC3931">
        <v>0</v>
      </c>
      <c r="AD3931">
        <v>0</v>
      </c>
      <c r="AE3931">
        <v>307.84002060777863</v>
      </c>
    </row>
    <row r="3932" spans="1:31" x14ac:dyDescent="0.25">
      <c r="A3932">
        <v>2140208</v>
      </c>
      <c r="B3932">
        <v>1</v>
      </c>
      <c r="C3932" t="s">
        <v>80</v>
      </c>
      <c r="D3932" t="s">
        <v>107</v>
      </c>
      <c r="E3932" t="s">
        <v>174</v>
      </c>
      <c r="F3932" t="s">
        <v>11486</v>
      </c>
      <c r="G3932" t="s">
        <v>163</v>
      </c>
      <c r="H3932" t="s">
        <v>134</v>
      </c>
      <c r="I3932" t="s">
        <v>135</v>
      </c>
      <c r="J3932" t="s">
        <v>136</v>
      </c>
      <c r="K3932" t="s">
        <v>137</v>
      </c>
      <c r="L3932" t="s">
        <v>11487</v>
      </c>
      <c r="M3932" t="s">
        <v>11488</v>
      </c>
      <c r="N3932">
        <v>1.203888888</v>
      </c>
      <c r="O3932">
        <v>0</v>
      </c>
      <c r="P3932">
        <v>60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17.853283656923313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17.853283656923313</v>
      </c>
    </row>
    <row r="3933" spans="1:31" x14ac:dyDescent="0.25">
      <c r="A3933">
        <v>2140108</v>
      </c>
      <c r="B3933">
        <v>1</v>
      </c>
      <c r="C3933" t="s">
        <v>80</v>
      </c>
      <c r="D3933" t="s">
        <v>105</v>
      </c>
      <c r="E3933" t="s">
        <v>196</v>
      </c>
      <c r="F3933" t="s">
        <v>11489</v>
      </c>
      <c r="G3933" t="s">
        <v>235</v>
      </c>
      <c r="H3933" t="s">
        <v>143</v>
      </c>
      <c r="I3933" t="s">
        <v>135</v>
      </c>
      <c r="J3933" t="s">
        <v>136</v>
      </c>
      <c r="K3933" t="s">
        <v>236</v>
      </c>
      <c r="L3933" t="s">
        <v>11490</v>
      </c>
      <c r="M3933" t="s">
        <v>11491</v>
      </c>
      <c r="N3933">
        <v>3.9445600000000001</v>
      </c>
      <c r="O3933">
        <v>1</v>
      </c>
      <c r="P3933">
        <v>2</v>
      </c>
      <c r="Q3933">
        <v>0</v>
      </c>
      <c r="R3933">
        <v>2</v>
      </c>
      <c r="S3933">
        <v>6</v>
      </c>
      <c r="T3933">
        <v>6</v>
      </c>
      <c r="U3933">
        <v>1</v>
      </c>
      <c r="V3933">
        <v>0</v>
      </c>
      <c r="W3933">
        <v>10.370306386002968</v>
      </c>
      <c r="X3933">
        <v>3.9174050136864502</v>
      </c>
      <c r="Y3933">
        <v>0</v>
      </c>
      <c r="Z3933">
        <v>5.1712992763835004</v>
      </c>
      <c r="AA3933">
        <v>107.96207181085366</v>
      </c>
      <c r="AB3933">
        <v>50.088646003048112</v>
      </c>
      <c r="AC3933">
        <v>2247.824688123766</v>
      </c>
      <c r="AD3933">
        <v>0</v>
      </c>
      <c r="AE3933">
        <v>2425.3344166137408</v>
      </c>
    </row>
    <row r="3934" spans="1:31" x14ac:dyDescent="0.25">
      <c r="A3934">
        <v>2140131</v>
      </c>
      <c r="B3934">
        <v>1</v>
      </c>
      <c r="C3934" t="s">
        <v>80</v>
      </c>
      <c r="D3934" t="s">
        <v>96</v>
      </c>
      <c r="E3934" t="s">
        <v>174</v>
      </c>
      <c r="F3934" t="s">
        <v>1247</v>
      </c>
      <c r="G3934" t="s">
        <v>163</v>
      </c>
      <c r="H3934" t="s">
        <v>134</v>
      </c>
      <c r="I3934" t="s">
        <v>135</v>
      </c>
      <c r="J3934" t="s">
        <v>136</v>
      </c>
      <c r="K3934" t="s">
        <v>137</v>
      </c>
      <c r="L3934" t="s">
        <v>11492</v>
      </c>
      <c r="M3934" t="s">
        <v>11493</v>
      </c>
      <c r="N3934">
        <v>2.8277777770000001</v>
      </c>
      <c r="O3934">
        <v>0</v>
      </c>
      <c r="P3934">
        <v>75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86.449493247475544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86.449493247475544</v>
      </c>
    </row>
    <row r="3935" spans="1:31" x14ac:dyDescent="0.25">
      <c r="A3935">
        <v>2140251</v>
      </c>
      <c r="B3935">
        <v>1</v>
      </c>
      <c r="C3935" t="s">
        <v>80</v>
      </c>
      <c r="D3935" t="s">
        <v>93</v>
      </c>
      <c r="E3935" t="s">
        <v>174</v>
      </c>
      <c r="F3935" t="s">
        <v>11494</v>
      </c>
      <c r="G3935" t="s">
        <v>384</v>
      </c>
      <c r="H3935" t="s">
        <v>134</v>
      </c>
      <c r="I3935" t="s">
        <v>135</v>
      </c>
      <c r="J3935" t="s">
        <v>136</v>
      </c>
      <c r="K3935" t="s">
        <v>137</v>
      </c>
      <c r="L3935" t="s">
        <v>11495</v>
      </c>
      <c r="M3935" t="s">
        <v>11496</v>
      </c>
      <c r="N3935">
        <v>4.8936111110000002</v>
      </c>
      <c r="O3935">
        <v>0</v>
      </c>
      <c r="P3935">
        <v>0</v>
      </c>
      <c r="Q3935">
        <v>0</v>
      </c>
      <c r="R3935">
        <v>6</v>
      </c>
      <c r="S3935">
        <v>0</v>
      </c>
      <c r="T3935">
        <v>3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0.59193289040770847</v>
      </c>
      <c r="AA3935">
        <v>0</v>
      </c>
      <c r="AB3935">
        <v>0.44475432968341655</v>
      </c>
      <c r="AC3935">
        <v>0</v>
      </c>
      <c r="AD3935">
        <v>0</v>
      </c>
      <c r="AE3935">
        <v>1.036687220091125</v>
      </c>
    </row>
    <row r="3936" spans="1:31" x14ac:dyDescent="0.25">
      <c r="A3936">
        <v>2140437</v>
      </c>
      <c r="B3936">
        <v>1</v>
      </c>
      <c r="C3936" t="s">
        <v>81</v>
      </c>
      <c r="D3936" t="s">
        <v>123</v>
      </c>
      <c r="E3936" t="s">
        <v>174</v>
      </c>
      <c r="F3936" t="s">
        <v>11497</v>
      </c>
      <c r="G3936" t="s">
        <v>187</v>
      </c>
      <c r="H3936" t="s">
        <v>134</v>
      </c>
      <c r="I3936" t="s">
        <v>135</v>
      </c>
      <c r="J3936" t="s">
        <v>136</v>
      </c>
      <c r="K3936" t="s">
        <v>137</v>
      </c>
      <c r="L3936" t="s">
        <v>11498</v>
      </c>
      <c r="M3936" t="s">
        <v>11499</v>
      </c>
      <c r="N3936">
        <v>2.7566666660000001</v>
      </c>
      <c r="O3936">
        <v>0</v>
      </c>
      <c r="P3936">
        <v>292</v>
      </c>
      <c r="Q3936">
        <v>0</v>
      </c>
      <c r="R3936">
        <v>0</v>
      </c>
      <c r="S3936">
        <v>0</v>
      </c>
      <c r="T3936">
        <v>31</v>
      </c>
      <c r="U3936">
        <v>0</v>
      </c>
      <c r="V3936">
        <v>0</v>
      </c>
      <c r="W3936">
        <v>0</v>
      </c>
      <c r="X3936">
        <v>151.94238798134549</v>
      </c>
      <c r="Y3936">
        <v>0</v>
      </c>
      <c r="Z3936">
        <v>0</v>
      </c>
      <c r="AA3936">
        <v>0</v>
      </c>
      <c r="AB3936">
        <v>41.143910824777535</v>
      </c>
      <c r="AC3936">
        <v>0</v>
      </c>
      <c r="AD3936">
        <v>0</v>
      </c>
      <c r="AE3936">
        <v>193.08629880612301</v>
      </c>
    </row>
    <row r="3937" spans="1:31" x14ac:dyDescent="0.25">
      <c r="A3937">
        <v>2140543</v>
      </c>
      <c r="B3937">
        <v>1</v>
      </c>
      <c r="C3937" t="s">
        <v>81</v>
      </c>
      <c r="D3937" t="s">
        <v>118</v>
      </c>
      <c r="E3937" t="s">
        <v>174</v>
      </c>
      <c r="F3937" t="s">
        <v>11500</v>
      </c>
      <c r="G3937" t="s">
        <v>187</v>
      </c>
      <c r="H3937" t="s">
        <v>134</v>
      </c>
      <c r="I3937" t="s">
        <v>135</v>
      </c>
      <c r="J3937" t="s">
        <v>136</v>
      </c>
      <c r="K3937" t="s">
        <v>137</v>
      </c>
      <c r="L3937" t="s">
        <v>11501</v>
      </c>
      <c r="M3937" t="s">
        <v>11502</v>
      </c>
      <c r="N3937">
        <v>0.903888888</v>
      </c>
      <c r="O3937">
        <v>0</v>
      </c>
      <c r="P3937">
        <v>225</v>
      </c>
      <c r="Q3937">
        <v>0</v>
      </c>
      <c r="R3937">
        <v>0</v>
      </c>
      <c r="S3937">
        <v>0</v>
      </c>
      <c r="T3937">
        <v>15</v>
      </c>
      <c r="U3937">
        <v>0</v>
      </c>
      <c r="V3937">
        <v>1</v>
      </c>
      <c r="W3937">
        <v>0</v>
      </c>
      <c r="X3937">
        <v>54.973225861064677</v>
      </c>
      <c r="Y3937">
        <v>0</v>
      </c>
      <c r="Z3937">
        <v>0</v>
      </c>
      <c r="AA3937">
        <v>0</v>
      </c>
      <c r="AB3937">
        <v>9.1508565589449553</v>
      </c>
      <c r="AC3937">
        <v>0</v>
      </c>
      <c r="AD3937">
        <v>5.9894797158577333</v>
      </c>
      <c r="AE3937">
        <v>70.113562135867369</v>
      </c>
    </row>
    <row r="3938" spans="1:31" x14ac:dyDescent="0.25">
      <c r="A3938">
        <v>2140294</v>
      </c>
      <c r="B3938">
        <v>1</v>
      </c>
      <c r="C3938" t="s">
        <v>80</v>
      </c>
      <c r="D3938" t="s">
        <v>92</v>
      </c>
      <c r="E3938" t="s">
        <v>131</v>
      </c>
      <c r="F3938" t="s">
        <v>11503</v>
      </c>
      <c r="G3938" t="s">
        <v>152</v>
      </c>
      <c r="H3938" t="s">
        <v>134</v>
      </c>
      <c r="I3938" t="s">
        <v>135</v>
      </c>
      <c r="J3938" t="s">
        <v>136</v>
      </c>
      <c r="K3938" t="s">
        <v>137</v>
      </c>
      <c r="L3938" t="s">
        <v>11504</v>
      </c>
      <c r="M3938" t="s">
        <v>11505</v>
      </c>
      <c r="N3938">
        <v>2.6869444439999999</v>
      </c>
      <c r="O3938">
        <v>0</v>
      </c>
      <c r="P3938">
        <v>1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0.67777427074868335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0.67777427074868335</v>
      </c>
    </row>
    <row r="3939" spans="1:31" x14ac:dyDescent="0.25">
      <c r="A3939">
        <v>2140337</v>
      </c>
      <c r="B3939">
        <v>1</v>
      </c>
      <c r="C3939" t="s">
        <v>80</v>
      </c>
      <c r="D3939" t="s">
        <v>85</v>
      </c>
      <c r="E3939" t="s">
        <v>131</v>
      </c>
      <c r="F3939" t="s">
        <v>11506</v>
      </c>
      <c r="G3939" t="s">
        <v>231</v>
      </c>
      <c r="H3939" t="s">
        <v>134</v>
      </c>
      <c r="I3939" t="s">
        <v>135</v>
      </c>
      <c r="J3939" t="s">
        <v>136</v>
      </c>
      <c r="K3939" t="s">
        <v>137</v>
      </c>
      <c r="L3939" t="s">
        <v>11507</v>
      </c>
      <c r="M3939" t="s">
        <v>11508</v>
      </c>
      <c r="N3939">
        <v>2.0802777770000001</v>
      </c>
      <c r="O3939">
        <v>0</v>
      </c>
      <c r="P3939">
        <v>15</v>
      </c>
      <c r="Q3939">
        <v>0</v>
      </c>
      <c r="R3939">
        <v>0</v>
      </c>
      <c r="S3939">
        <v>0</v>
      </c>
      <c r="T3939">
        <v>3</v>
      </c>
      <c r="U3939">
        <v>0</v>
      </c>
      <c r="V3939">
        <v>0</v>
      </c>
      <c r="W3939">
        <v>0</v>
      </c>
      <c r="X3939">
        <v>9.8813820942899433</v>
      </c>
      <c r="Y3939">
        <v>0</v>
      </c>
      <c r="Z3939">
        <v>0</v>
      </c>
      <c r="AA3939">
        <v>0</v>
      </c>
      <c r="AB3939">
        <v>2.1456414879137</v>
      </c>
      <c r="AC3939">
        <v>0</v>
      </c>
      <c r="AD3939">
        <v>0</v>
      </c>
      <c r="AE3939">
        <v>12.027023582203643</v>
      </c>
    </row>
    <row r="3940" spans="1:31" x14ac:dyDescent="0.25">
      <c r="A3940">
        <v>2140031</v>
      </c>
      <c r="B3940">
        <v>1</v>
      </c>
      <c r="C3940" t="s">
        <v>81</v>
      </c>
      <c r="D3940" t="s">
        <v>113</v>
      </c>
      <c r="E3940" t="s">
        <v>196</v>
      </c>
      <c r="F3940" t="s">
        <v>11509</v>
      </c>
      <c r="G3940" t="s">
        <v>142</v>
      </c>
      <c r="H3940" t="s">
        <v>143</v>
      </c>
      <c r="I3940" t="s">
        <v>148</v>
      </c>
      <c r="J3940" t="s">
        <v>136</v>
      </c>
      <c r="K3940" t="s">
        <v>137</v>
      </c>
      <c r="L3940" t="s">
        <v>11510</v>
      </c>
      <c r="M3940" t="s">
        <v>11511</v>
      </c>
      <c r="N3940">
        <v>1.6666666E-2</v>
      </c>
      <c r="O3940">
        <v>0</v>
      </c>
      <c r="P3940">
        <v>202</v>
      </c>
      <c r="Q3940">
        <v>89</v>
      </c>
      <c r="R3940">
        <v>174</v>
      </c>
      <c r="S3940">
        <v>4</v>
      </c>
      <c r="T3940">
        <v>9</v>
      </c>
      <c r="U3940">
        <v>0</v>
      </c>
      <c r="V3940">
        <v>0</v>
      </c>
      <c r="W3940">
        <v>0</v>
      </c>
      <c r="X3940">
        <v>0.36193868796299972</v>
      </c>
      <c r="Y3940">
        <v>0.2782335371191666</v>
      </c>
      <c r="Z3940">
        <v>0.99859075707766654</v>
      </c>
      <c r="AA3940">
        <v>5.2986311684999995E-2</v>
      </c>
      <c r="AB3940">
        <v>4.3291420300000001E-2</v>
      </c>
      <c r="AC3940">
        <v>0</v>
      </c>
      <c r="AD3940">
        <v>0</v>
      </c>
      <c r="AE3940">
        <v>1.735040714144833</v>
      </c>
    </row>
    <row r="3941" spans="1:31" x14ac:dyDescent="0.25">
      <c r="A3941">
        <v>2140223</v>
      </c>
      <c r="B3941">
        <v>1</v>
      </c>
      <c r="C3941" t="s">
        <v>80</v>
      </c>
      <c r="D3941" t="s">
        <v>97</v>
      </c>
      <c r="E3941" t="s">
        <v>131</v>
      </c>
      <c r="F3941" t="s">
        <v>11512</v>
      </c>
      <c r="G3941" t="s">
        <v>152</v>
      </c>
      <c r="H3941" t="s">
        <v>134</v>
      </c>
      <c r="I3941" t="s">
        <v>135</v>
      </c>
      <c r="J3941" t="s">
        <v>136</v>
      </c>
      <c r="K3941" t="s">
        <v>137</v>
      </c>
      <c r="L3941" t="s">
        <v>11513</v>
      </c>
      <c r="M3941" t="s">
        <v>11514</v>
      </c>
      <c r="N3941">
        <v>3.9430555549999999</v>
      </c>
      <c r="O3941">
        <v>0</v>
      </c>
      <c r="P3941">
        <v>1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5.1458207693750001E-2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5.1458207693750001E-2</v>
      </c>
    </row>
    <row r="3942" spans="1:31" x14ac:dyDescent="0.25">
      <c r="A3942">
        <v>2140363</v>
      </c>
      <c r="B3942">
        <v>1</v>
      </c>
      <c r="C3942" t="s">
        <v>81</v>
      </c>
      <c r="D3942" t="s">
        <v>123</v>
      </c>
      <c r="E3942" t="s">
        <v>131</v>
      </c>
      <c r="F3942" t="s">
        <v>11515</v>
      </c>
      <c r="G3942" t="s">
        <v>152</v>
      </c>
      <c r="H3942" t="s">
        <v>134</v>
      </c>
      <c r="I3942" t="s">
        <v>135</v>
      </c>
      <c r="J3942" t="s">
        <v>136</v>
      </c>
      <c r="K3942" t="s">
        <v>137</v>
      </c>
      <c r="L3942" t="s">
        <v>11516</v>
      </c>
      <c r="M3942" t="s">
        <v>11517</v>
      </c>
      <c r="N3942">
        <v>1.966111111</v>
      </c>
      <c r="O3942">
        <v>0</v>
      </c>
      <c r="P3942">
        <v>1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0.42248156451670005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0.42248156451670005</v>
      </c>
    </row>
    <row r="3943" spans="1:31" x14ac:dyDescent="0.25">
      <c r="A3943">
        <v>2140409</v>
      </c>
      <c r="B3943">
        <v>1</v>
      </c>
      <c r="C3943" t="s">
        <v>81</v>
      </c>
      <c r="D3943" t="s">
        <v>123</v>
      </c>
      <c r="E3943" t="s">
        <v>146</v>
      </c>
      <c r="F3943" t="s">
        <v>11270</v>
      </c>
      <c r="G3943" t="s">
        <v>262</v>
      </c>
      <c r="H3943" t="s">
        <v>143</v>
      </c>
      <c r="I3943" t="s">
        <v>135</v>
      </c>
      <c r="J3943" t="s">
        <v>136</v>
      </c>
      <c r="K3943" t="s">
        <v>137</v>
      </c>
      <c r="L3943" t="s">
        <v>11518</v>
      </c>
      <c r="M3943" t="s">
        <v>11519</v>
      </c>
      <c r="N3943">
        <v>2.6741666660000001</v>
      </c>
      <c r="O3943">
        <v>0</v>
      </c>
      <c r="P3943">
        <v>2</v>
      </c>
      <c r="Q3943">
        <v>24</v>
      </c>
      <c r="R3943">
        <v>27</v>
      </c>
      <c r="S3943">
        <v>1</v>
      </c>
      <c r="T3943">
        <v>2</v>
      </c>
      <c r="U3943">
        <v>0</v>
      </c>
      <c r="V3943">
        <v>0</v>
      </c>
      <c r="W3943">
        <v>0</v>
      </c>
      <c r="X3943">
        <v>0.46100632782636669</v>
      </c>
      <c r="Y3943">
        <v>46.700697031683539</v>
      </c>
      <c r="Z3943">
        <v>12.49541054677243</v>
      </c>
      <c r="AA3943">
        <v>4.3804870613384503</v>
      </c>
      <c r="AB3943">
        <v>0</v>
      </c>
      <c r="AC3943">
        <v>0</v>
      </c>
      <c r="AD3943">
        <v>0</v>
      </c>
      <c r="AE3943">
        <v>64.03760096762079</v>
      </c>
    </row>
    <row r="3944" spans="1:31" x14ac:dyDescent="0.25">
      <c r="A3944">
        <v>2140509</v>
      </c>
      <c r="B3944">
        <v>1</v>
      </c>
      <c r="C3944" t="s">
        <v>81</v>
      </c>
      <c r="D3944" t="s">
        <v>127</v>
      </c>
      <c r="E3944" t="s">
        <v>146</v>
      </c>
      <c r="F3944" t="s">
        <v>11520</v>
      </c>
      <c r="G3944" t="s">
        <v>142</v>
      </c>
      <c r="H3944" t="s">
        <v>143</v>
      </c>
      <c r="I3944" t="s">
        <v>135</v>
      </c>
      <c r="J3944" t="s">
        <v>136</v>
      </c>
      <c r="K3944" t="s">
        <v>137</v>
      </c>
      <c r="L3944" t="s">
        <v>11521</v>
      </c>
      <c r="M3944" t="s">
        <v>11522</v>
      </c>
      <c r="N3944">
        <v>0.44638888799999998</v>
      </c>
      <c r="O3944">
        <v>0</v>
      </c>
      <c r="P3944">
        <v>335</v>
      </c>
      <c r="Q3944">
        <v>1</v>
      </c>
      <c r="R3944">
        <v>15</v>
      </c>
      <c r="S3944">
        <v>4</v>
      </c>
      <c r="T3944">
        <v>85</v>
      </c>
      <c r="U3944">
        <v>5</v>
      </c>
      <c r="V3944">
        <v>2</v>
      </c>
      <c r="W3944">
        <v>0</v>
      </c>
      <c r="X3944">
        <v>33.776296770789664</v>
      </c>
      <c r="Y3944">
        <v>0.18750452986420837</v>
      </c>
      <c r="Z3944">
        <v>2.9532000399982423</v>
      </c>
      <c r="AA3944">
        <v>69.916763245729669</v>
      </c>
      <c r="AB3944">
        <v>17.96502937699665</v>
      </c>
      <c r="AC3944">
        <v>131.03612840102434</v>
      </c>
      <c r="AD3944">
        <v>0.97911200785249997</v>
      </c>
      <c r="AE3944">
        <v>256.81403437225526</v>
      </c>
    </row>
    <row r="3945" spans="1:31" x14ac:dyDescent="0.25">
      <c r="A3945">
        <v>2140160</v>
      </c>
      <c r="B3945">
        <v>1</v>
      </c>
      <c r="C3945" t="s">
        <v>80</v>
      </c>
      <c r="D3945" t="s">
        <v>98</v>
      </c>
      <c r="E3945" t="s">
        <v>146</v>
      </c>
      <c r="F3945" t="s">
        <v>11523</v>
      </c>
      <c r="G3945" t="s">
        <v>167</v>
      </c>
      <c r="H3945" t="s">
        <v>143</v>
      </c>
      <c r="I3945" t="s">
        <v>135</v>
      </c>
      <c r="J3945" t="s">
        <v>136</v>
      </c>
      <c r="K3945" t="s">
        <v>137</v>
      </c>
      <c r="L3945" t="s">
        <v>11524</v>
      </c>
      <c r="M3945" t="s">
        <v>11525</v>
      </c>
      <c r="N3945">
        <v>5.3180555549999999</v>
      </c>
      <c r="O3945">
        <v>0</v>
      </c>
      <c r="P3945">
        <v>25</v>
      </c>
      <c r="Q3945">
        <v>0</v>
      </c>
      <c r="R3945">
        <v>8</v>
      </c>
      <c r="S3945">
        <v>0</v>
      </c>
      <c r="T3945">
        <v>3</v>
      </c>
      <c r="U3945">
        <v>0</v>
      </c>
      <c r="V3945">
        <v>0</v>
      </c>
      <c r="W3945">
        <v>0</v>
      </c>
      <c r="X3945">
        <v>4.1154858081959427</v>
      </c>
      <c r="Y3945">
        <v>0</v>
      </c>
      <c r="Z3945">
        <v>2.0269514793641168</v>
      </c>
      <c r="AA3945">
        <v>0</v>
      </c>
      <c r="AB3945">
        <v>0.92948800425360012</v>
      </c>
      <c r="AC3945">
        <v>0</v>
      </c>
      <c r="AD3945">
        <v>0</v>
      </c>
      <c r="AE3945">
        <v>7.0719252918136597</v>
      </c>
    </row>
    <row r="3946" spans="1:31" x14ac:dyDescent="0.25">
      <c r="A3946">
        <v>2140134</v>
      </c>
      <c r="B3946">
        <v>1</v>
      </c>
      <c r="C3946" t="s">
        <v>80</v>
      </c>
      <c r="D3946" t="s">
        <v>96</v>
      </c>
      <c r="E3946" t="s">
        <v>174</v>
      </c>
      <c r="F3946" t="s">
        <v>11526</v>
      </c>
      <c r="G3946" t="s">
        <v>163</v>
      </c>
      <c r="H3946" t="s">
        <v>134</v>
      </c>
      <c r="I3946" t="s">
        <v>135</v>
      </c>
      <c r="J3946" t="s">
        <v>136</v>
      </c>
      <c r="K3946" t="s">
        <v>137</v>
      </c>
      <c r="L3946" t="s">
        <v>11527</v>
      </c>
      <c r="M3946" t="s">
        <v>11528</v>
      </c>
      <c r="N3946">
        <v>1.46</v>
      </c>
      <c r="O3946">
        <v>0</v>
      </c>
      <c r="P3946">
        <v>57</v>
      </c>
      <c r="Q3946">
        <v>0</v>
      </c>
      <c r="R3946">
        <v>0</v>
      </c>
      <c r="S3946">
        <v>0</v>
      </c>
      <c r="T3946">
        <v>4</v>
      </c>
      <c r="U3946">
        <v>0</v>
      </c>
      <c r="V3946">
        <v>0</v>
      </c>
      <c r="W3946">
        <v>0</v>
      </c>
      <c r="X3946">
        <v>22.039905749653798</v>
      </c>
      <c r="Y3946">
        <v>0</v>
      </c>
      <c r="Z3946">
        <v>0</v>
      </c>
      <c r="AA3946">
        <v>0</v>
      </c>
      <c r="AB3946">
        <v>4.6202315311929008</v>
      </c>
      <c r="AC3946">
        <v>0</v>
      </c>
      <c r="AD3946">
        <v>0</v>
      </c>
      <c r="AE3946">
        <v>26.660137280846698</v>
      </c>
    </row>
    <row r="3947" spans="1:31" x14ac:dyDescent="0.25">
      <c r="A3947">
        <v>2140469</v>
      </c>
      <c r="B3947">
        <v>1</v>
      </c>
      <c r="C3947" t="s">
        <v>81</v>
      </c>
      <c r="D3947" t="s">
        <v>127</v>
      </c>
      <c r="E3947" t="s">
        <v>196</v>
      </c>
      <c r="F3947" t="s">
        <v>11529</v>
      </c>
      <c r="G3947" t="s">
        <v>142</v>
      </c>
      <c r="H3947" t="s">
        <v>143</v>
      </c>
      <c r="I3947" t="s">
        <v>148</v>
      </c>
      <c r="J3947" t="s">
        <v>136</v>
      </c>
      <c r="K3947" t="s">
        <v>137</v>
      </c>
      <c r="L3947" t="s">
        <v>11530</v>
      </c>
      <c r="M3947" t="s">
        <v>11531</v>
      </c>
      <c r="N3947">
        <v>1.3888888E-2</v>
      </c>
      <c r="O3947">
        <v>1</v>
      </c>
      <c r="P3947">
        <v>516</v>
      </c>
      <c r="Q3947">
        <v>34</v>
      </c>
      <c r="R3947">
        <v>46</v>
      </c>
      <c r="S3947">
        <v>4</v>
      </c>
      <c r="T3947">
        <v>44</v>
      </c>
      <c r="U3947">
        <v>0</v>
      </c>
      <c r="V3947">
        <v>0</v>
      </c>
      <c r="W3947">
        <v>3.0351050920833333E-3</v>
      </c>
      <c r="X3947">
        <v>1.2615724149537491</v>
      </c>
      <c r="Y3947">
        <v>0.16320332659875006</v>
      </c>
      <c r="Z3947">
        <v>0.1530254509822222</v>
      </c>
      <c r="AA3947">
        <v>0.29444839192166672</v>
      </c>
      <c r="AB3947">
        <v>0.19701491810805555</v>
      </c>
      <c r="AC3947">
        <v>0</v>
      </c>
      <c r="AD3947">
        <v>0</v>
      </c>
      <c r="AE3947">
        <v>2.072299607656527</v>
      </c>
    </row>
    <row r="3948" spans="1:31" x14ac:dyDescent="0.25">
      <c r="A3948">
        <v>2140303</v>
      </c>
      <c r="B3948">
        <v>1</v>
      </c>
      <c r="C3948" t="s">
        <v>81</v>
      </c>
      <c r="D3948" t="s">
        <v>118</v>
      </c>
      <c r="E3948" t="s">
        <v>131</v>
      </c>
      <c r="F3948" t="s">
        <v>11532</v>
      </c>
      <c r="G3948" t="s">
        <v>152</v>
      </c>
      <c r="H3948" t="s">
        <v>134</v>
      </c>
      <c r="I3948" t="s">
        <v>135</v>
      </c>
      <c r="J3948" t="s">
        <v>136</v>
      </c>
      <c r="K3948" t="s">
        <v>137</v>
      </c>
      <c r="L3948" t="s">
        <v>11533</v>
      </c>
      <c r="M3948" t="s">
        <v>11534</v>
      </c>
      <c r="N3948">
        <v>1.3486111110000001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3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0.73409101678354172</v>
      </c>
      <c r="AC3948">
        <v>0</v>
      </c>
      <c r="AD3948">
        <v>0</v>
      </c>
      <c r="AE3948">
        <v>0.73409101678354172</v>
      </c>
    </row>
    <row r="3949" spans="1:31" x14ac:dyDescent="0.25">
      <c r="A3949">
        <v>2140154</v>
      </c>
      <c r="B3949">
        <v>1</v>
      </c>
      <c r="C3949" t="s">
        <v>80</v>
      </c>
      <c r="D3949" t="s">
        <v>108</v>
      </c>
      <c r="E3949" t="s">
        <v>174</v>
      </c>
      <c r="F3949" t="s">
        <v>2574</v>
      </c>
      <c r="G3949" t="s">
        <v>187</v>
      </c>
      <c r="H3949" t="s">
        <v>134</v>
      </c>
      <c r="I3949" t="s">
        <v>135</v>
      </c>
      <c r="J3949" t="s">
        <v>136</v>
      </c>
      <c r="K3949" t="s">
        <v>137</v>
      </c>
      <c r="L3949" t="s">
        <v>11535</v>
      </c>
      <c r="M3949" t="s">
        <v>11536</v>
      </c>
      <c r="N3949">
        <v>2.3563888880000001</v>
      </c>
      <c r="O3949">
        <v>0</v>
      </c>
      <c r="P3949">
        <v>12</v>
      </c>
      <c r="Q3949">
        <v>0</v>
      </c>
      <c r="R3949">
        <v>1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5.8101160691474165</v>
      </c>
      <c r="Y3949">
        <v>0</v>
      </c>
      <c r="Z3949">
        <v>0.6654902480110001</v>
      </c>
      <c r="AA3949">
        <v>0</v>
      </c>
      <c r="AB3949">
        <v>0</v>
      </c>
      <c r="AC3949">
        <v>0</v>
      </c>
      <c r="AD3949">
        <v>0</v>
      </c>
      <c r="AE3949">
        <v>6.4756063171584168</v>
      </c>
    </row>
    <row r="3950" spans="1:31" x14ac:dyDescent="0.25">
      <c r="A3950">
        <v>2140326</v>
      </c>
      <c r="B3950">
        <v>1</v>
      </c>
      <c r="C3950" t="s">
        <v>81</v>
      </c>
      <c r="D3950" t="s">
        <v>122</v>
      </c>
      <c r="E3950" t="s">
        <v>146</v>
      </c>
      <c r="F3950" t="s">
        <v>11537</v>
      </c>
      <c r="G3950" t="s">
        <v>142</v>
      </c>
      <c r="H3950" t="s">
        <v>143</v>
      </c>
      <c r="I3950" t="s">
        <v>135</v>
      </c>
      <c r="J3950" t="s">
        <v>136</v>
      </c>
      <c r="K3950" t="s">
        <v>137</v>
      </c>
      <c r="L3950" t="s">
        <v>11538</v>
      </c>
      <c r="M3950" t="s">
        <v>11539</v>
      </c>
      <c r="N3950">
        <v>0.60166666599999996</v>
      </c>
      <c r="O3950">
        <v>0</v>
      </c>
      <c r="P3950">
        <v>321</v>
      </c>
      <c r="Q3950">
        <v>1</v>
      </c>
      <c r="R3950">
        <v>10</v>
      </c>
      <c r="S3950">
        <v>1</v>
      </c>
      <c r="T3950">
        <v>36</v>
      </c>
      <c r="U3950">
        <v>1</v>
      </c>
      <c r="V3950">
        <v>0</v>
      </c>
      <c r="W3950">
        <v>0</v>
      </c>
      <c r="X3950">
        <v>25.253334745983445</v>
      </c>
      <c r="Y3950">
        <v>0.38936023065973335</v>
      </c>
      <c r="Z3950">
        <v>1.0400411753557499</v>
      </c>
      <c r="AA3950">
        <v>0</v>
      </c>
      <c r="AB3950">
        <v>10.37181340552285</v>
      </c>
      <c r="AC3950">
        <v>0</v>
      </c>
      <c r="AD3950">
        <v>0</v>
      </c>
      <c r="AE3950">
        <v>37.054549557521781</v>
      </c>
    </row>
    <row r="3951" spans="1:31" x14ac:dyDescent="0.25">
      <c r="A3951">
        <v>2140034</v>
      </c>
      <c r="B3951">
        <v>1</v>
      </c>
      <c r="C3951" t="s">
        <v>81</v>
      </c>
      <c r="D3951" t="s">
        <v>119</v>
      </c>
      <c r="E3951" t="s">
        <v>140</v>
      </c>
      <c r="F3951" t="s">
        <v>1562</v>
      </c>
      <c r="G3951" t="s">
        <v>142</v>
      </c>
      <c r="H3951" t="s">
        <v>143</v>
      </c>
      <c r="I3951" t="s">
        <v>148</v>
      </c>
      <c r="J3951" t="s">
        <v>136</v>
      </c>
      <c r="K3951" t="s">
        <v>137</v>
      </c>
      <c r="L3951" t="s">
        <v>11540</v>
      </c>
      <c r="M3951" t="s">
        <v>11541</v>
      </c>
      <c r="N3951">
        <v>1.3611111E-2</v>
      </c>
      <c r="O3951">
        <v>0</v>
      </c>
      <c r="P3951">
        <v>934</v>
      </c>
      <c r="Q3951">
        <v>17</v>
      </c>
      <c r="R3951">
        <v>204</v>
      </c>
      <c r="S3951">
        <v>0</v>
      </c>
      <c r="T3951">
        <v>54</v>
      </c>
      <c r="U3951">
        <v>0</v>
      </c>
      <c r="V3951">
        <v>0</v>
      </c>
      <c r="W3951">
        <v>0</v>
      </c>
      <c r="X3951">
        <v>1.8175225564691992</v>
      </c>
      <c r="Y3951">
        <v>8.5901827907933326E-2</v>
      </c>
      <c r="Z3951">
        <v>0.41744669740003615</v>
      </c>
      <c r="AA3951">
        <v>0</v>
      </c>
      <c r="AB3951">
        <v>0.14457506345712498</v>
      </c>
      <c r="AC3951">
        <v>0</v>
      </c>
      <c r="AD3951">
        <v>0</v>
      </c>
      <c r="AE3951">
        <v>2.4654461452342935</v>
      </c>
    </row>
    <row r="3952" spans="1:31" x14ac:dyDescent="0.25">
      <c r="A3952">
        <v>2140532</v>
      </c>
      <c r="B3952">
        <v>1</v>
      </c>
      <c r="C3952" t="s">
        <v>80</v>
      </c>
      <c r="D3952" t="s">
        <v>108</v>
      </c>
      <c r="E3952" t="s">
        <v>174</v>
      </c>
      <c r="F3952" t="s">
        <v>11542</v>
      </c>
      <c r="G3952" t="s">
        <v>187</v>
      </c>
      <c r="H3952" t="s">
        <v>134</v>
      </c>
      <c r="I3952" t="s">
        <v>135</v>
      </c>
      <c r="J3952" t="s">
        <v>136</v>
      </c>
      <c r="K3952" t="s">
        <v>137</v>
      </c>
      <c r="L3952" t="s">
        <v>11543</v>
      </c>
      <c r="M3952" t="s">
        <v>11544</v>
      </c>
      <c r="N3952">
        <v>2.02</v>
      </c>
      <c r="O3952">
        <v>0</v>
      </c>
      <c r="P3952">
        <v>12</v>
      </c>
      <c r="Q3952">
        <v>0</v>
      </c>
      <c r="R3952">
        <v>4</v>
      </c>
      <c r="S3952">
        <v>0</v>
      </c>
      <c r="T3952">
        <v>1</v>
      </c>
      <c r="U3952">
        <v>0</v>
      </c>
      <c r="V3952">
        <v>0</v>
      </c>
      <c r="W3952">
        <v>0</v>
      </c>
      <c r="X3952">
        <v>5.0289323035139999</v>
      </c>
      <c r="Y3952">
        <v>0</v>
      </c>
      <c r="Z3952">
        <v>0.19911582323999999</v>
      </c>
      <c r="AA3952">
        <v>0</v>
      </c>
      <c r="AB3952">
        <v>0.42312605128919994</v>
      </c>
      <c r="AC3952">
        <v>0</v>
      </c>
      <c r="AD3952">
        <v>0</v>
      </c>
      <c r="AE3952">
        <v>5.6511741780431999</v>
      </c>
    </row>
    <row r="3953" spans="1:31" x14ac:dyDescent="0.25">
      <c r="A3953">
        <v>2140283</v>
      </c>
      <c r="B3953">
        <v>1</v>
      </c>
      <c r="C3953" t="s">
        <v>80</v>
      </c>
      <c r="D3953" t="s">
        <v>92</v>
      </c>
      <c r="E3953" t="s">
        <v>174</v>
      </c>
      <c r="F3953" t="s">
        <v>11545</v>
      </c>
      <c r="G3953" t="s">
        <v>211</v>
      </c>
      <c r="H3953" t="s">
        <v>134</v>
      </c>
      <c r="I3953" t="s">
        <v>135</v>
      </c>
      <c r="J3953" t="s">
        <v>136</v>
      </c>
      <c r="K3953" t="s">
        <v>137</v>
      </c>
      <c r="L3953" t="s">
        <v>11546</v>
      </c>
      <c r="M3953" t="s">
        <v>11547</v>
      </c>
      <c r="N3953">
        <v>2.8050000000000002</v>
      </c>
      <c r="O3953">
        <v>0</v>
      </c>
      <c r="P3953">
        <v>30</v>
      </c>
      <c r="Q3953">
        <v>0</v>
      </c>
      <c r="R3953">
        <v>0</v>
      </c>
      <c r="S3953">
        <v>0</v>
      </c>
      <c r="T3953">
        <v>2</v>
      </c>
      <c r="U3953">
        <v>0</v>
      </c>
      <c r="V3953">
        <v>0</v>
      </c>
      <c r="W3953">
        <v>0</v>
      </c>
      <c r="X3953">
        <v>14.00791851772226</v>
      </c>
      <c r="Y3953">
        <v>0</v>
      </c>
      <c r="Z3953">
        <v>0</v>
      </c>
      <c r="AA3953">
        <v>0</v>
      </c>
      <c r="AB3953">
        <v>3.4762963395999998E-2</v>
      </c>
      <c r="AC3953">
        <v>0</v>
      </c>
      <c r="AD3953">
        <v>0</v>
      </c>
      <c r="AE3953">
        <v>14.04268148111826</v>
      </c>
    </row>
    <row r="3954" spans="1:31" x14ac:dyDescent="0.25">
      <c r="A3954">
        <v>2140426</v>
      </c>
      <c r="B3954">
        <v>1</v>
      </c>
      <c r="C3954" t="s">
        <v>81</v>
      </c>
      <c r="D3954" t="s">
        <v>115</v>
      </c>
      <c r="E3954" t="s">
        <v>174</v>
      </c>
      <c r="F3954" t="s">
        <v>11548</v>
      </c>
      <c r="G3954" t="s">
        <v>187</v>
      </c>
      <c r="H3954" t="s">
        <v>134</v>
      </c>
      <c r="I3954" t="s">
        <v>135</v>
      </c>
      <c r="J3954" t="s">
        <v>136</v>
      </c>
      <c r="K3954" t="s">
        <v>137</v>
      </c>
      <c r="L3954" t="s">
        <v>11549</v>
      </c>
      <c r="M3954" t="s">
        <v>11550</v>
      </c>
      <c r="N3954">
        <v>1.8958333329999999</v>
      </c>
      <c r="O3954">
        <v>0</v>
      </c>
      <c r="P3954">
        <v>27</v>
      </c>
      <c r="Q3954">
        <v>0</v>
      </c>
      <c r="R3954">
        <v>0</v>
      </c>
      <c r="S3954">
        <v>0</v>
      </c>
      <c r="T3954">
        <v>1</v>
      </c>
      <c r="U3954">
        <v>0</v>
      </c>
      <c r="V3954">
        <v>0</v>
      </c>
      <c r="W3954">
        <v>0</v>
      </c>
      <c r="X3954">
        <v>6.1349578947565995</v>
      </c>
      <c r="Y3954">
        <v>0</v>
      </c>
      <c r="Z3954">
        <v>0</v>
      </c>
      <c r="AA3954">
        <v>0</v>
      </c>
      <c r="AB3954">
        <v>1.9802359294450001E-2</v>
      </c>
      <c r="AC3954">
        <v>0</v>
      </c>
      <c r="AD3954">
        <v>0</v>
      </c>
      <c r="AE3954">
        <v>6.1547602540510491</v>
      </c>
    </row>
    <row r="3955" spans="1:31" x14ac:dyDescent="0.25">
      <c r="A3955">
        <v>2140383</v>
      </c>
      <c r="B3955">
        <v>1</v>
      </c>
      <c r="C3955" t="s">
        <v>80</v>
      </c>
      <c r="D3955" t="s">
        <v>84</v>
      </c>
      <c r="E3955" t="s">
        <v>131</v>
      </c>
      <c r="F3955" t="s">
        <v>11551</v>
      </c>
      <c r="G3955" t="s">
        <v>152</v>
      </c>
      <c r="H3955" t="s">
        <v>134</v>
      </c>
      <c r="I3955" t="s">
        <v>135</v>
      </c>
      <c r="J3955" t="s">
        <v>136</v>
      </c>
      <c r="K3955" t="s">
        <v>137</v>
      </c>
      <c r="L3955" t="s">
        <v>11552</v>
      </c>
      <c r="M3955" t="s">
        <v>11553</v>
      </c>
      <c r="N3955">
        <v>0.67249999999999999</v>
      </c>
      <c r="O3955">
        <v>0</v>
      </c>
      <c r="P3955">
        <v>7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0.59527889375120835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0.59527889375120835</v>
      </c>
    </row>
    <row r="3956" spans="1:31" x14ac:dyDescent="0.25">
      <c r="A3956">
        <v>2140074</v>
      </c>
      <c r="B3956">
        <v>1</v>
      </c>
      <c r="C3956" t="s">
        <v>80</v>
      </c>
      <c r="D3956" t="s">
        <v>85</v>
      </c>
      <c r="E3956" t="s">
        <v>174</v>
      </c>
      <c r="F3956" t="s">
        <v>11045</v>
      </c>
      <c r="G3956" t="s">
        <v>163</v>
      </c>
      <c r="H3956" t="s">
        <v>134</v>
      </c>
      <c r="I3956" t="s">
        <v>135</v>
      </c>
      <c r="J3956" t="s">
        <v>136</v>
      </c>
      <c r="K3956" t="s">
        <v>137</v>
      </c>
      <c r="L3956" t="s">
        <v>11554</v>
      </c>
      <c r="M3956" t="s">
        <v>11555</v>
      </c>
      <c r="N3956">
        <v>2.0138888879999999</v>
      </c>
      <c r="O3956">
        <v>0</v>
      </c>
      <c r="P3956">
        <v>32</v>
      </c>
      <c r="Q3956">
        <v>0</v>
      </c>
      <c r="R3956">
        <v>0</v>
      </c>
      <c r="S3956">
        <v>0</v>
      </c>
      <c r="T3956">
        <v>4</v>
      </c>
      <c r="U3956">
        <v>0</v>
      </c>
      <c r="V3956">
        <v>0</v>
      </c>
      <c r="W3956">
        <v>0</v>
      </c>
      <c r="X3956">
        <v>9.2607514851895836</v>
      </c>
      <c r="Y3956">
        <v>0</v>
      </c>
      <c r="Z3956">
        <v>0</v>
      </c>
      <c r="AA3956">
        <v>0</v>
      </c>
      <c r="AB3956">
        <v>3.5011460216888883</v>
      </c>
      <c r="AC3956">
        <v>0</v>
      </c>
      <c r="AD3956">
        <v>0</v>
      </c>
      <c r="AE3956">
        <v>12.761897506878473</v>
      </c>
    </row>
    <row r="3957" spans="1:31" x14ac:dyDescent="0.25">
      <c r="A3957">
        <v>2140220</v>
      </c>
      <c r="B3957">
        <v>1</v>
      </c>
      <c r="C3957" t="s">
        <v>80</v>
      </c>
      <c r="D3957" t="s">
        <v>106</v>
      </c>
      <c r="E3957" t="s">
        <v>196</v>
      </c>
      <c r="F3957" t="s">
        <v>6013</v>
      </c>
      <c r="G3957" t="s">
        <v>226</v>
      </c>
      <c r="H3957" t="s">
        <v>143</v>
      </c>
      <c r="I3957" t="s">
        <v>135</v>
      </c>
      <c r="J3957" t="s">
        <v>136</v>
      </c>
      <c r="K3957" t="s">
        <v>137</v>
      </c>
      <c r="L3957" t="s">
        <v>11556</v>
      </c>
      <c r="M3957" t="s">
        <v>11557</v>
      </c>
      <c r="N3957">
        <v>0.47138888800000001</v>
      </c>
      <c r="O3957">
        <v>2</v>
      </c>
      <c r="P3957">
        <v>692</v>
      </c>
      <c r="Q3957">
        <v>85</v>
      </c>
      <c r="R3957">
        <v>143</v>
      </c>
      <c r="S3957">
        <v>7</v>
      </c>
      <c r="T3957">
        <v>87</v>
      </c>
      <c r="U3957">
        <v>1</v>
      </c>
      <c r="V3957">
        <v>0</v>
      </c>
      <c r="W3957">
        <v>0.25267490059874997</v>
      </c>
      <c r="X3957">
        <v>67.206711413144362</v>
      </c>
      <c r="Y3957">
        <v>36.413234471223852</v>
      </c>
      <c r="Z3957">
        <v>17.518572367708419</v>
      </c>
      <c r="AA3957">
        <v>4.4790131065577921</v>
      </c>
      <c r="AB3957">
        <v>24.703680385874033</v>
      </c>
      <c r="AC3957">
        <v>4.853889171431983</v>
      </c>
      <c r="AD3957">
        <v>0</v>
      </c>
      <c r="AE3957">
        <v>155.42777581653917</v>
      </c>
    </row>
    <row r="3958" spans="1:31" x14ac:dyDescent="0.25">
      <c r="A3958">
        <v>2140429</v>
      </c>
      <c r="B3958">
        <v>1</v>
      </c>
      <c r="C3958" t="s">
        <v>81</v>
      </c>
      <c r="D3958" t="s">
        <v>128</v>
      </c>
      <c r="E3958" t="s">
        <v>131</v>
      </c>
      <c r="F3958" t="s">
        <v>11558</v>
      </c>
      <c r="G3958" t="s">
        <v>133</v>
      </c>
      <c r="H3958" t="s">
        <v>134</v>
      </c>
      <c r="I3958" t="s">
        <v>135</v>
      </c>
      <c r="J3958" t="s">
        <v>136</v>
      </c>
      <c r="K3958" t="s">
        <v>137</v>
      </c>
      <c r="L3958" t="s">
        <v>11559</v>
      </c>
      <c r="M3958" t="s">
        <v>11560</v>
      </c>
      <c r="N3958">
        <v>3.383888888</v>
      </c>
      <c r="O3958">
        <v>0</v>
      </c>
      <c r="P3958">
        <v>5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2.2541065245972001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2.2541065245972001</v>
      </c>
    </row>
    <row r="3959" spans="1:31" x14ac:dyDescent="0.25">
      <c r="A3959">
        <v>2140197</v>
      </c>
      <c r="B3959">
        <v>1</v>
      </c>
      <c r="C3959" t="s">
        <v>81</v>
      </c>
      <c r="D3959" t="s">
        <v>122</v>
      </c>
      <c r="E3959" t="s">
        <v>140</v>
      </c>
      <c r="F3959" t="s">
        <v>10199</v>
      </c>
      <c r="G3959" t="s">
        <v>235</v>
      </c>
      <c r="H3959" t="s">
        <v>143</v>
      </c>
      <c r="I3959" t="s">
        <v>135</v>
      </c>
      <c r="J3959" t="s">
        <v>136</v>
      </c>
      <c r="K3959" t="s">
        <v>236</v>
      </c>
      <c r="L3959" t="s">
        <v>11561</v>
      </c>
      <c r="M3959" t="s">
        <v>11562</v>
      </c>
      <c r="N3959">
        <v>8.1869444439999999</v>
      </c>
      <c r="O3959">
        <v>12</v>
      </c>
      <c r="P3959">
        <v>818</v>
      </c>
      <c r="Q3959">
        <v>1</v>
      </c>
      <c r="R3959">
        <v>19</v>
      </c>
      <c r="S3959">
        <v>2</v>
      </c>
      <c r="T3959">
        <v>52</v>
      </c>
      <c r="U3959">
        <v>1</v>
      </c>
      <c r="V3959">
        <v>0</v>
      </c>
      <c r="W3959">
        <v>22.576552572510426</v>
      </c>
      <c r="X3959">
        <v>770.52093862468064</v>
      </c>
      <c r="Y3959">
        <v>0.30152984507992497</v>
      </c>
      <c r="Z3959">
        <v>9.6787472468606008</v>
      </c>
      <c r="AA3959">
        <v>683.25772126259528</v>
      </c>
      <c r="AB3959">
        <v>102.9398076180008</v>
      </c>
      <c r="AC3959">
        <v>399.28955548462886</v>
      </c>
      <c r="AD3959">
        <v>0</v>
      </c>
      <c r="AE3959">
        <v>1988.5648526543564</v>
      </c>
    </row>
    <row r="3960" spans="1:31" x14ac:dyDescent="0.25">
      <c r="A3960">
        <v>2140260</v>
      </c>
      <c r="B3960">
        <v>1</v>
      </c>
      <c r="C3960" t="s">
        <v>80</v>
      </c>
      <c r="D3960" t="s">
        <v>103</v>
      </c>
      <c r="E3960" t="s">
        <v>140</v>
      </c>
      <c r="F3960" t="s">
        <v>11563</v>
      </c>
      <c r="G3960" t="s">
        <v>142</v>
      </c>
      <c r="H3960" t="s">
        <v>143</v>
      </c>
      <c r="I3960" t="s">
        <v>135</v>
      </c>
      <c r="J3960" t="s">
        <v>136</v>
      </c>
      <c r="K3960" t="s">
        <v>137</v>
      </c>
      <c r="L3960" t="s">
        <v>11564</v>
      </c>
      <c r="M3960" t="s">
        <v>11565</v>
      </c>
      <c r="N3960">
        <v>1.2124999999999999</v>
      </c>
      <c r="O3960">
        <v>0</v>
      </c>
      <c r="P3960">
        <v>609</v>
      </c>
      <c r="Q3960">
        <v>10</v>
      </c>
      <c r="R3960">
        <v>27</v>
      </c>
      <c r="S3960">
        <v>9</v>
      </c>
      <c r="T3960">
        <v>64</v>
      </c>
      <c r="U3960">
        <v>2</v>
      </c>
      <c r="V3960">
        <v>0</v>
      </c>
      <c r="W3960">
        <v>0</v>
      </c>
      <c r="X3960">
        <v>202.84681051614049</v>
      </c>
      <c r="Y3960">
        <v>41.267766569540257</v>
      </c>
      <c r="Z3960">
        <v>17.800177458696776</v>
      </c>
      <c r="AA3960">
        <v>114.2376606177111</v>
      </c>
      <c r="AB3960">
        <v>99.052270045222571</v>
      </c>
      <c r="AC3960">
        <v>779.63876312829564</v>
      </c>
      <c r="AD3960">
        <v>0</v>
      </c>
      <c r="AE3960">
        <v>1254.8434483356068</v>
      </c>
    </row>
    <row r="3961" spans="1:31" x14ac:dyDescent="0.25">
      <c r="A3961">
        <v>2140320</v>
      </c>
      <c r="B3961">
        <v>1</v>
      </c>
      <c r="C3961" t="s">
        <v>80</v>
      </c>
      <c r="D3961" t="s">
        <v>94</v>
      </c>
      <c r="E3961" t="s">
        <v>224</v>
      </c>
      <c r="F3961" t="s">
        <v>8441</v>
      </c>
      <c r="G3961" t="s">
        <v>226</v>
      </c>
      <c r="H3961" t="s">
        <v>143</v>
      </c>
      <c r="I3961" t="s">
        <v>135</v>
      </c>
      <c r="J3961" t="s">
        <v>136</v>
      </c>
      <c r="K3961" t="s">
        <v>137</v>
      </c>
      <c r="L3961" t="s">
        <v>11566</v>
      </c>
      <c r="M3961" t="s">
        <v>11567</v>
      </c>
      <c r="N3961">
        <v>1.108333333</v>
      </c>
      <c r="O3961">
        <v>2</v>
      </c>
      <c r="P3961">
        <v>1793</v>
      </c>
      <c r="Q3961">
        <v>35</v>
      </c>
      <c r="R3961">
        <v>337</v>
      </c>
      <c r="S3961">
        <v>26</v>
      </c>
      <c r="T3961">
        <v>183</v>
      </c>
      <c r="U3961">
        <v>14</v>
      </c>
      <c r="V3961">
        <v>0</v>
      </c>
      <c r="W3961">
        <v>2.0465869459612502</v>
      </c>
      <c r="X3961">
        <v>302.40155874564869</v>
      </c>
      <c r="Y3961">
        <v>29.173590242586002</v>
      </c>
      <c r="Z3961">
        <v>50.059508455440024</v>
      </c>
      <c r="AA3961">
        <v>411.57674008792083</v>
      </c>
      <c r="AB3961">
        <v>137.34295906745066</v>
      </c>
      <c r="AC3961">
        <v>8407.9345394959109</v>
      </c>
      <c r="AD3961">
        <v>0</v>
      </c>
      <c r="AE3961">
        <v>9340.5354830409178</v>
      </c>
    </row>
    <row r="3962" spans="1:31" x14ac:dyDescent="0.25">
      <c r="A3962">
        <v>2140114</v>
      </c>
      <c r="B3962">
        <v>1</v>
      </c>
      <c r="C3962" t="s">
        <v>81</v>
      </c>
      <c r="D3962" t="s">
        <v>120</v>
      </c>
      <c r="E3962" t="s">
        <v>140</v>
      </c>
      <c r="F3962" t="s">
        <v>11568</v>
      </c>
      <c r="G3962" t="s">
        <v>883</v>
      </c>
      <c r="H3962" t="s">
        <v>143</v>
      </c>
      <c r="I3962" t="s">
        <v>135</v>
      </c>
      <c r="J3962" t="s">
        <v>136</v>
      </c>
      <c r="K3962" t="s">
        <v>236</v>
      </c>
      <c r="L3962" t="s">
        <v>11569</v>
      </c>
      <c r="M3962" t="s">
        <v>11570</v>
      </c>
      <c r="N3962">
        <v>0.82361111099999995</v>
      </c>
      <c r="O3962">
        <v>1</v>
      </c>
      <c r="P3962">
        <v>285</v>
      </c>
      <c r="Q3962">
        <v>71</v>
      </c>
      <c r="R3962">
        <v>6</v>
      </c>
      <c r="S3962">
        <v>5</v>
      </c>
      <c r="T3962">
        <v>19</v>
      </c>
      <c r="U3962">
        <v>0</v>
      </c>
      <c r="V3962">
        <v>0</v>
      </c>
      <c r="W3962">
        <v>3.7086963384799998</v>
      </c>
      <c r="X3962">
        <v>47.150613901965976</v>
      </c>
      <c r="Y3962">
        <v>20.997302146056249</v>
      </c>
      <c r="Z3962">
        <v>2.4905635090037501</v>
      </c>
      <c r="AA3962">
        <v>17.929251138784387</v>
      </c>
      <c r="AB3962">
        <v>3.5412699902179163</v>
      </c>
      <c r="AC3962">
        <v>0</v>
      </c>
      <c r="AD3962">
        <v>0</v>
      </c>
      <c r="AE3962">
        <v>95.817697024508291</v>
      </c>
    </row>
    <row r="3963" spans="1:31" x14ac:dyDescent="0.25">
      <c r="A3963">
        <v>2140492</v>
      </c>
      <c r="B3963">
        <v>1</v>
      </c>
      <c r="C3963" t="s">
        <v>80</v>
      </c>
      <c r="D3963" t="s">
        <v>93</v>
      </c>
      <c r="E3963" t="s">
        <v>174</v>
      </c>
      <c r="F3963" t="s">
        <v>11571</v>
      </c>
      <c r="G3963" t="s">
        <v>187</v>
      </c>
      <c r="H3963" t="s">
        <v>134</v>
      </c>
      <c r="I3963" t="s">
        <v>135</v>
      </c>
      <c r="J3963" t="s">
        <v>136</v>
      </c>
      <c r="K3963" t="s">
        <v>137</v>
      </c>
      <c r="L3963" t="s">
        <v>11572</v>
      </c>
      <c r="M3963" t="s">
        <v>11573</v>
      </c>
      <c r="N3963">
        <v>0.76388888799999999</v>
      </c>
      <c r="O3963">
        <v>0</v>
      </c>
      <c r="P3963">
        <v>0</v>
      </c>
      <c r="Q3963">
        <v>0</v>
      </c>
      <c r="R3963">
        <v>15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1.0863460635296667</v>
      </c>
      <c r="AA3963">
        <v>0</v>
      </c>
      <c r="AB3963">
        <v>0</v>
      </c>
      <c r="AC3963">
        <v>0</v>
      </c>
      <c r="AD3963">
        <v>0</v>
      </c>
      <c r="AE3963">
        <v>1.0863460635296667</v>
      </c>
    </row>
    <row r="3964" spans="1:31" x14ac:dyDescent="0.25">
      <c r="A3964">
        <v>2140466</v>
      </c>
      <c r="B3964">
        <v>1</v>
      </c>
      <c r="C3964" t="s">
        <v>81</v>
      </c>
      <c r="D3964" t="s">
        <v>118</v>
      </c>
      <c r="E3964" t="s">
        <v>174</v>
      </c>
      <c r="F3964" t="s">
        <v>1022</v>
      </c>
      <c r="G3964" t="s">
        <v>211</v>
      </c>
      <c r="H3964" t="s">
        <v>134</v>
      </c>
      <c r="I3964" t="s">
        <v>135</v>
      </c>
      <c r="J3964" t="s">
        <v>136</v>
      </c>
      <c r="K3964" t="s">
        <v>137</v>
      </c>
      <c r="L3964" t="s">
        <v>11574</v>
      </c>
      <c r="M3964" t="s">
        <v>11575</v>
      </c>
      <c r="N3964">
        <v>1.188055555</v>
      </c>
      <c r="O3964">
        <v>0</v>
      </c>
      <c r="P3964">
        <v>84</v>
      </c>
      <c r="Q3964">
        <v>0</v>
      </c>
      <c r="R3964">
        <v>0</v>
      </c>
      <c r="S3964">
        <v>0</v>
      </c>
      <c r="T3964">
        <v>48</v>
      </c>
      <c r="U3964">
        <v>0</v>
      </c>
      <c r="V3964">
        <v>0</v>
      </c>
      <c r="W3964">
        <v>0</v>
      </c>
      <c r="X3964">
        <v>29.654574015945677</v>
      </c>
      <c r="Y3964">
        <v>0</v>
      </c>
      <c r="Z3964">
        <v>0</v>
      </c>
      <c r="AA3964">
        <v>0</v>
      </c>
      <c r="AB3964">
        <v>50.327825073932004</v>
      </c>
      <c r="AC3964">
        <v>0</v>
      </c>
      <c r="AD3964">
        <v>0</v>
      </c>
      <c r="AE3964">
        <v>79.982399089877674</v>
      </c>
    </row>
    <row r="3965" spans="1:31" x14ac:dyDescent="0.25">
      <c r="A3965">
        <v>2140280</v>
      </c>
      <c r="B3965">
        <v>1</v>
      </c>
      <c r="C3965" t="s">
        <v>80</v>
      </c>
      <c r="D3965" t="s">
        <v>93</v>
      </c>
      <c r="E3965" t="s">
        <v>131</v>
      </c>
      <c r="F3965" t="s">
        <v>11576</v>
      </c>
      <c r="G3965" t="s">
        <v>133</v>
      </c>
      <c r="H3965" t="s">
        <v>134</v>
      </c>
      <c r="I3965" t="s">
        <v>135</v>
      </c>
      <c r="J3965" t="s">
        <v>136</v>
      </c>
      <c r="K3965" t="s">
        <v>137</v>
      </c>
      <c r="L3965" t="s">
        <v>11577</v>
      </c>
      <c r="M3965" t="s">
        <v>11578</v>
      </c>
      <c r="N3965">
        <v>8.7816666659999996</v>
      </c>
      <c r="O3965">
        <v>0</v>
      </c>
      <c r="P3965">
        <v>21</v>
      </c>
      <c r="Q3965">
        <v>0</v>
      </c>
      <c r="R3965">
        <v>0</v>
      </c>
      <c r="S3965">
        <v>0</v>
      </c>
      <c r="T3965">
        <v>2</v>
      </c>
      <c r="U3965">
        <v>0</v>
      </c>
      <c r="V3965">
        <v>0</v>
      </c>
      <c r="W3965">
        <v>0</v>
      </c>
      <c r="X3965">
        <v>42.330559234849403</v>
      </c>
      <c r="Y3965">
        <v>0</v>
      </c>
      <c r="Z3965">
        <v>0</v>
      </c>
      <c r="AA3965">
        <v>0</v>
      </c>
      <c r="AB3965">
        <v>10.557516325630401</v>
      </c>
      <c r="AC3965">
        <v>0</v>
      </c>
      <c r="AD3965">
        <v>0</v>
      </c>
      <c r="AE3965">
        <v>52.888075560479805</v>
      </c>
    </row>
    <row r="3966" spans="1:31" x14ac:dyDescent="0.25">
      <c r="A3966">
        <v>2140180</v>
      </c>
      <c r="B3966">
        <v>1</v>
      </c>
      <c r="C3966" t="s">
        <v>80</v>
      </c>
      <c r="D3966" t="s">
        <v>98</v>
      </c>
      <c r="E3966" t="s">
        <v>174</v>
      </c>
      <c r="F3966" t="s">
        <v>6556</v>
      </c>
      <c r="G3966" t="s">
        <v>538</v>
      </c>
      <c r="H3966" t="s">
        <v>134</v>
      </c>
      <c r="I3966" t="s">
        <v>135</v>
      </c>
      <c r="J3966" t="s">
        <v>136</v>
      </c>
      <c r="K3966" t="s">
        <v>236</v>
      </c>
      <c r="L3966" t="s">
        <v>11579</v>
      </c>
      <c r="M3966" t="s">
        <v>11580</v>
      </c>
      <c r="N3966">
        <v>7.1038888880000002</v>
      </c>
      <c r="O3966">
        <v>0</v>
      </c>
      <c r="P3966">
        <v>17</v>
      </c>
      <c r="Q3966">
        <v>0</v>
      </c>
      <c r="R3966">
        <v>6</v>
      </c>
      <c r="S3966">
        <v>0</v>
      </c>
      <c r="T3966">
        <v>11</v>
      </c>
      <c r="U3966">
        <v>0</v>
      </c>
      <c r="V3966">
        <v>0</v>
      </c>
      <c r="W3966">
        <v>0</v>
      </c>
      <c r="X3966">
        <v>34.070158388964806</v>
      </c>
      <c r="Y3966">
        <v>0</v>
      </c>
      <c r="Z3966">
        <v>13.472818928815999</v>
      </c>
      <c r="AA3966">
        <v>0</v>
      </c>
      <c r="AB3966">
        <v>114.57771641827247</v>
      </c>
      <c r="AC3966">
        <v>0</v>
      </c>
      <c r="AD3966">
        <v>0</v>
      </c>
      <c r="AE3966">
        <v>162.12069373605328</v>
      </c>
    </row>
    <row r="3967" spans="1:31" x14ac:dyDescent="0.25">
      <c r="A3967">
        <v>2140323</v>
      </c>
      <c r="B3967">
        <v>1</v>
      </c>
      <c r="C3967" t="s">
        <v>80</v>
      </c>
      <c r="D3967" t="s">
        <v>108</v>
      </c>
      <c r="E3967" t="s">
        <v>174</v>
      </c>
      <c r="F3967" t="s">
        <v>2574</v>
      </c>
      <c r="G3967" t="s">
        <v>187</v>
      </c>
      <c r="H3967" t="s">
        <v>134</v>
      </c>
      <c r="I3967" t="s">
        <v>135</v>
      </c>
      <c r="J3967" t="s">
        <v>136</v>
      </c>
      <c r="K3967" t="s">
        <v>137</v>
      </c>
      <c r="L3967" t="s">
        <v>11581</v>
      </c>
      <c r="M3967" t="s">
        <v>11582</v>
      </c>
      <c r="N3967">
        <v>5.5733333329999999</v>
      </c>
      <c r="O3967">
        <v>0</v>
      </c>
      <c r="P3967">
        <v>12</v>
      </c>
      <c r="Q3967">
        <v>0</v>
      </c>
      <c r="R3967">
        <v>1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13.398932693106682</v>
      </c>
      <c r="Y3967">
        <v>0</v>
      </c>
      <c r="Z3967">
        <v>1.5296564149338667</v>
      </c>
      <c r="AA3967">
        <v>0</v>
      </c>
      <c r="AB3967">
        <v>0</v>
      </c>
      <c r="AC3967">
        <v>0</v>
      </c>
      <c r="AD3967">
        <v>0</v>
      </c>
      <c r="AE3967">
        <v>14.928589108040548</v>
      </c>
    </row>
    <row r="3968" spans="1:31" x14ac:dyDescent="0.25">
      <c r="A3968">
        <v>2140300</v>
      </c>
      <c r="B3968">
        <v>1</v>
      </c>
      <c r="C3968" t="s">
        <v>80</v>
      </c>
      <c r="D3968" t="s">
        <v>98</v>
      </c>
      <c r="E3968" t="s">
        <v>131</v>
      </c>
      <c r="F3968" t="s">
        <v>11583</v>
      </c>
      <c r="G3968" t="s">
        <v>152</v>
      </c>
      <c r="H3968" t="s">
        <v>134</v>
      </c>
      <c r="I3968" t="s">
        <v>135</v>
      </c>
      <c r="J3968" t="s">
        <v>136</v>
      </c>
      <c r="K3968" t="s">
        <v>137</v>
      </c>
      <c r="L3968" t="s">
        <v>11584</v>
      </c>
      <c r="M3968" t="s">
        <v>11585</v>
      </c>
      <c r="N3968">
        <v>1.145</v>
      </c>
      <c r="O3968">
        <v>0</v>
      </c>
      <c r="P3968">
        <v>1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3.22633240025E-4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3.22633240025E-4</v>
      </c>
    </row>
    <row r="3969" spans="1:31" x14ac:dyDescent="0.25">
      <c r="A3969">
        <v>2140472</v>
      </c>
      <c r="B3969">
        <v>1</v>
      </c>
      <c r="C3969" t="s">
        <v>81</v>
      </c>
      <c r="D3969" t="s">
        <v>123</v>
      </c>
      <c r="E3969" t="s">
        <v>131</v>
      </c>
      <c r="F3969" t="s">
        <v>11586</v>
      </c>
      <c r="G3969" t="s">
        <v>152</v>
      </c>
      <c r="H3969" t="s">
        <v>134</v>
      </c>
      <c r="I3969" t="s">
        <v>135</v>
      </c>
      <c r="J3969" t="s">
        <v>136</v>
      </c>
      <c r="K3969" t="s">
        <v>137</v>
      </c>
      <c r="L3969" t="s">
        <v>11587</v>
      </c>
      <c r="M3969" t="s">
        <v>11588</v>
      </c>
      <c r="N3969">
        <v>1.8416666660000001</v>
      </c>
      <c r="O3969">
        <v>0</v>
      </c>
      <c r="P3969">
        <v>9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3.0133811301696665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3.0133811301696665</v>
      </c>
    </row>
    <row r="3970" spans="1:31" x14ac:dyDescent="0.25">
      <c r="A3970">
        <v>2140200</v>
      </c>
      <c r="B3970">
        <v>1</v>
      </c>
      <c r="C3970" t="s">
        <v>80</v>
      </c>
      <c r="D3970" t="s">
        <v>93</v>
      </c>
      <c r="E3970" t="s">
        <v>196</v>
      </c>
      <c r="F3970" t="s">
        <v>11589</v>
      </c>
      <c r="G3970" t="s">
        <v>538</v>
      </c>
      <c r="H3970" t="s">
        <v>143</v>
      </c>
      <c r="I3970" t="s">
        <v>135</v>
      </c>
      <c r="J3970" t="s">
        <v>136</v>
      </c>
      <c r="K3970" t="s">
        <v>236</v>
      </c>
      <c r="L3970" t="s">
        <v>11590</v>
      </c>
      <c r="M3970" t="s">
        <v>11591</v>
      </c>
      <c r="N3970">
        <v>7.2816147219999996</v>
      </c>
      <c r="O3970">
        <v>0</v>
      </c>
      <c r="P3970">
        <v>193</v>
      </c>
      <c r="Q3970">
        <v>10</v>
      </c>
      <c r="R3970">
        <v>70</v>
      </c>
      <c r="S3970">
        <v>5</v>
      </c>
      <c r="T3970">
        <v>18</v>
      </c>
      <c r="U3970">
        <v>0</v>
      </c>
      <c r="V3970">
        <v>0</v>
      </c>
      <c r="W3970">
        <v>0</v>
      </c>
      <c r="X3970">
        <v>116.03686416364626</v>
      </c>
      <c r="Y3970">
        <v>10.77568760668105</v>
      </c>
      <c r="Z3970">
        <v>45.089462727097789</v>
      </c>
      <c r="AA3970">
        <v>55.088989775604631</v>
      </c>
      <c r="AB3970">
        <v>29.243042869169411</v>
      </c>
      <c r="AC3970">
        <v>0</v>
      </c>
      <c r="AD3970">
        <v>0</v>
      </c>
      <c r="AE3970">
        <v>256.23404714219913</v>
      </c>
    </row>
    <row r="3971" spans="1:31" x14ac:dyDescent="0.25">
      <c r="A3971">
        <v>2140094</v>
      </c>
      <c r="B3971">
        <v>1</v>
      </c>
      <c r="C3971" t="s">
        <v>80</v>
      </c>
      <c r="D3971" t="s">
        <v>108</v>
      </c>
      <c r="E3971" t="s">
        <v>174</v>
      </c>
      <c r="F3971" t="s">
        <v>11592</v>
      </c>
      <c r="G3971" t="s">
        <v>187</v>
      </c>
      <c r="H3971" t="s">
        <v>134</v>
      </c>
      <c r="I3971" t="s">
        <v>135</v>
      </c>
      <c r="J3971" t="s">
        <v>136</v>
      </c>
      <c r="K3971" t="s">
        <v>137</v>
      </c>
      <c r="L3971" t="s">
        <v>11593</v>
      </c>
      <c r="M3971" t="s">
        <v>11594</v>
      </c>
      <c r="N3971">
        <v>6.9502777770000002</v>
      </c>
      <c r="O3971">
        <v>0</v>
      </c>
      <c r="P3971">
        <v>8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5.9157277311455898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5.9157277311455898</v>
      </c>
    </row>
    <row r="3972" spans="1:31" x14ac:dyDescent="0.25">
      <c r="A3972">
        <v>2140343</v>
      </c>
      <c r="B3972">
        <v>1</v>
      </c>
      <c r="C3972" t="s">
        <v>80</v>
      </c>
      <c r="D3972" t="s">
        <v>100</v>
      </c>
      <c r="E3972" t="s">
        <v>174</v>
      </c>
      <c r="F3972" t="s">
        <v>11595</v>
      </c>
      <c r="G3972" t="s">
        <v>538</v>
      </c>
      <c r="H3972" t="s">
        <v>134</v>
      </c>
      <c r="I3972" t="s">
        <v>135</v>
      </c>
      <c r="J3972" t="s">
        <v>136</v>
      </c>
      <c r="K3972" t="s">
        <v>236</v>
      </c>
      <c r="L3972" t="s">
        <v>11596</v>
      </c>
      <c r="M3972" t="s">
        <v>11597</v>
      </c>
      <c r="N3972">
        <v>2.5355555550000002</v>
      </c>
      <c r="O3972">
        <v>0</v>
      </c>
      <c r="P3972">
        <v>155</v>
      </c>
      <c r="Q3972">
        <v>0</v>
      </c>
      <c r="R3972">
        <v>3</v>
      </c>
      <c r="S3972">
        <v>0</v>
      </c>
      <c r="T3972">
        <v>5</v>
      </c>
      <c r="U3972">
        <v>0</v>
      </c>
      <c r="V3972">
        <v>0</v>
      </c>
      <c r="W3972">
        <v>0</v>
      </c>
      <c r="X3972">
        <v>94.640478935348455</v>
      </c>
      <c r="Y3972">
        <v>0</v>
      </c>
      <c r="Z3972">
        <v>0.28733677047099998</v>
      </c>
      <c r="AA3972">
        <v>0</v>
      </c>
      <c r="AB3972">
        <v>11.330930459453368</v>
      </c>
      <c r="AC3972">
        <v>0</v>
      </c>
      <c r="AD3972">
        <v>0</v>
      </c>
      <c r="AE3972">
        <v>106.25874616527283</v>
      </c>
    </row>
    <row r="3973" spans="1:31" x14ac:dyDescent="0.25">
      <c r="A3973">
        <v>2140529</v>
      </c>
      <c r="B3973">
        <v>1</v>
      </c>
      <c r="C3973" t="s">
        <v>80</v>
      </c>
      <c r="D3973" t="s">
        <v>94</v>
      </c>
      <c r="E3973" t="s">
        <v>131</v>
      </c>
      <c r="F3973" t="s">
        <v>11598</v>
      </c>
      <c r="G3973" t="s">
        <v>152</v>
      </c>
      <c r="H3973" t="s">
        <v>134</v>
      </c>
      <c r="I3973" t="s">
        <v>135</v>
      </c>
      <c r="J3973" t="s">
        <v>136</v>
      </c>
      <c r="K3973" t="s">
        <v>137</v>
      </c>
      <c r="L3973" t="s">
        <v>11599</v>
      </c>
      <c r="M3973" t="s">
        <v>11600</v>
      </c>
      <c r="N3973">
        <v>0.65500000000000003</v>
      </c>
      <c r="O3973">
        <v>0</v>
      </c>
      <c r="P3973">
        <v>2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0.22011209489520003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0.22011209489520003</v>
      </c>
    </row>
    <row r="3974" spans="1:31" x14ac:dyDescent="0.25">
      <c r="A3974">
        <v>2142799</v>
      </c>
      <c r="B3974">
        <v>1</v>
      </c>
      <c r="C3974" t="s">
        <v>81</v>
      </c>
      <c r="D3974" t="s">
        <v>128</v>
      </c>
      <c r="E3974" t="s">
        <v>140</v>
      </c>
      <c r="F3974" t="s">
        <v>8457</v>
      </c>
      <c r="G3974" t="s">
        <v>142</v>
      </c>
      <c r="H3974" t="s">
        <v>143</v>
      </c>
      <c r="I3974" t="s">
        <v>135</v>
      </c>
      <c r="J3974" t="s">
        <v>136</v>
      </c>
      <c r="K3974" t="s">
        <v>137</v>
      </c>
      <c r="L3974" t="s">
        <v>11601</v>
      </c>
      <c r="M3974" t="s">
        <v>11602</v>
      </c>
      <c r="N3974">
        <v>3.1833333330000002</v>
      </c>
      <c r="O3974">
        <v>0</v>
      </c>
      <c r="P3974">
        <v>0</v>
      </c>
      <c r="Q3974">
        <v>0</v>
      </c>
      <c r="R3974">
        <v>0</v>
      </c>
      <c r="S3974">
        <v>2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21.587041617531167</v>
      </c>
      <c r="AB3974">
        <v>0</v>
      </c>
      <c r="AC3974">
        <v>0</v>
      </c>
      <c r="AD3974">
        <v>0</v>
      </c>
      <c r="AE3974">
        <v>21.587041617531167</v>
      </c>
    </row>
    <row r="3975" spans="1:31" x14ac:dyDescent="0.25">
      <c r="A3975">
        <v>2140486</v>
      </c>
      <c r="B3975">
        <v>1</v>
      </c>
      <c r="C3975" t="s">
        <v>80</v>
      </c>
      <c r="D3975" t="s">
        <v>108</v>
      </c>
      <c r="E3975" t="s">
        <v>146</v>
      </c>
      <c r="F3975" t="s">
        <v>11603</v>
      </c>
      <c r="G3975" t="s">
        <v>167</v>
      </c>
      <c r="H3975" t="s">
        <v>143</v>
      </c>
      <c r="I3975" t="s">
        <v>135</v>
      </c>
      <c r="J3975" t="s">
        <v>136</v>
      </c>
      <c r="K3975" t="s">
        <v>137</v>
      </c>
      <c r="L3975" t="s">
        <v>11604</v>
      </c>
      <c r="M3975" t="s">
        <v>11605</v>
      </c>
      <c r="N3975">
        <v>5.539722222</v>
      </c>
      <c r="O3975">
        <v>0</v>
      </c>
      <c r="P3975">
        <v>23</v>
      </c>
      <c r="Q3975">
        <v>0</v>
      </c>
      <c r="R3975">
        <v>2</v>
      </c>
      <c r="S3975">
        <v>0</v>
      </c>
      <c r="T3975">
        <v>2</v>
      </c>
      <c r="U3975">
        <v>0</v>
      </c>
      <c r="V3975">
        <v>0</v>
      </c>
      <c r="W3975">
        <v>0</v>
      </c>
      <c r="X3975">
        <v>19.334873452791829</v>
      </c>
      <c r="Y3975">
        <v>0</v>
      </c>
      <c r="Z3975">
        <v>0.75928720377870007</v>
      </c>
      <c r="AA3975">
        <v>0</v>
      </c>
      <c r="AB3975">
        <v>6.3433521385998208</v>
      </c>
      <c r="AC3975">
        <v>0</v>
      </c>
      <c r="AD3975">
        <v>0</v>
      </c>
      <c r="AE3975">
        <v>26.437512795170349</v>
      </c>
    </row>
    <row r="3976" spans="1:31" x14ac:dyDescent="0.25">
      <c r="A3976">
        <v>2140123</v>
      </c>
      <c r="B3976">
        <v>1</v>
      </c>
      <c r="C3976" t="s">
        <v>81</v>
      </c>
      <c r="D3976" t="s">
        <v>116</v>
      </c>
      <c r="E3976" t="s">
        <v>174</v>
      </c>
      <c r="F3976" t="s">
        <v>11606</v>
      </c>
      <c r="G3976" t="s">
        <v>187</v>
      </c>
      <c r="H3976" t="s">
        <v>134</v>
      </c>
      <c r="I3976" t="s">
        <v>135</v>
      </c>
      <c r="J3976" t="s">
        <v>136</v>
      </c>
      <c r="K3976" t="s">
        <v>137</v>
      </c>
      <c r="L3976" t="s">
        <v>11607</v>
      </c>
      <c r="M3976" t="s">
        <v>11608</v>
      </c>
      <c r="N3976">
        <v>2.1413888879999998</v>
      </c>
      <c r="O3976">
        <v>0</v>
      </c>
      <c r="P3976">
        <v>39</v>
      </c>
      <c r="Q3976">
        <v>0</v>
      </c>
      <c r="R3976">
        <v>1</v>
      </c>
      <c r="S3976">
        <v>0</v>
      </c>
      <c r="T3976">
        <v>1</v>
      </c>
      <c r="U3976">
        <v>0</v>
      </c>
      <c r="V3976">
        <v>0</v>
      </c>
      <c r="W3976">
        <v>0</v>
      </c>
      <c r="X3976">
        <v>11.948473491783835</v>
      </c>
      <c r="Y3976">
        <v>0</v>
      </c>
      <c r="Z3976">
        <v>6.0056000935700002E-2</v>
      </c>
      <c r="AA3976">
        <v>0</v>
      </c>
      <c r="AB3976">
        <v>2.6980544360000001E-3</v>
      </c>
      <c r="AC3976">
        <v>0</v>
      </c>
      <c r="AD3976">
        <v>0</v>
      </c>
      <c r="AE3976">
        <v>12.011227547155535</v>
      </c>
    </row>
    <row r="3977" spans="1:31" x14ac:dyDescent="0.25">
      <c r="A3977">
        <v>2140455</v>
      </c>
      <c r="B3977">
        <v>1</v>
      </c>
      <c r="C3977" t="s">
        <v>80</v>
      </c>
      <c r="D3977" t="s">
        <v>83</v>
      </c>
      <c r="E3977" t="s">
        <v>131</v>
      </c>
      <c r="F3977" t="s">
        <v>11609</v>
      </c>
      <c r="G3977" t="s">
        <v>152</v>
      </c>
      <c r="H3977" t="s">
        <v>134</v>
      </c>
      <c r="I3977" t="s">
        <v>135</v>
      </c>
      <c r="J3977" t="s">
        <v>136</v>
      </c>
      <c r="K3977" t="s">
        <v>137</v>
      </c>
      <c r="L3977" t="s">
        <v>11610</v>
      </c>
      <c r="M3977" t="s">
        <v>11611</v>
      </c>
      <c r="N3977">
        <v>1.9822222220000001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1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0.20340125216116667</v>
      </c>
      <c r="AC3977">
        <v>0</v>
      </c>
      <c r="AD3977">
        <v>0</v>
      </c>
      <c r="AE3977">
        <v>0.20340125216116667</v>
      </c>
    </row>
    <row r="3978" spans="1:31" x14ac:dyDescent="0.25">
      <c r="A3978">
        <v>2140100</v>
      </c>
      <c r="B3978">
        <v>1</v>
      </c>
      <c r="C3978" t="s">
        <v>80</v>
      </c>
      <c r="D3978" t="s">
        <v>108</v>
      </c>
      <c r="E3978" t="s">
        <v>174</v>
      </c>
      <c r="F3978" t="s">
        <v>11612</v>
      </c>
      <c r="G3978" t="s">
        <v>187</v>
      </c>
      <c r="H3978" t="s">
        <v>134</v>
      </c>
      <c r="I3978" t="s">
        <v>135</v>
      </c>
      <c r="J3978" t="s">
        <v>136</v>
      </c>
      <c r="K3978" t="s">
        <v>137</v>
      </c>
      <c r="L3978" t="s">
        <v>11613</v>
      </c>
      <c r="M3978" t="s">
        <v>11614</v>
      </c>
      <c r="N3978">
        <v>2.0791666659999999</v>
      </c>
      <c r="O3978">
        <v>0</v>
      </c>
      <c r="P3978">
        <v>4</v>
      </c>
      <c r="Q3978">
        <v>0</v>
      </c>
      <c r="R3978">
        <v>1</v>
      </c>
      <c r="S3978">
        <v>0</v>
      </c>
      <c r="T3978">
        <v>1</v>
      </c>
      <c r="U3978">
        <v>0</v>
      </c>
      <c r="V3978">
        <v>0</v>
      </c>
      <c r="W3978">
        <v>0</v>
      </c>
      <c r="X3978">
        <v>1.0152106822360416</v>
      </c>
      <c r="Y3978">
        <v>0</v>
      </c>
      <c r="Z3978">
        <v>2.7439744624999995E-2</v>
      </c>
      <c r="AA3978">
        <v>0</v>
      </c>
      <c r="AB3978">
        <v>0.65057172302945832</v>
      </c>
      <c r="AC3978">
        <v>0</v>
      </c>
      <c r="AD3978">
        <v>0</v>
      </c>
      <c r="AE3978">
        <v>1.6932221498905</v>
      </c>
    </row>
    <row r="3979" spans="1:31" x14ac:dyDescent="0.25">
      <c r="A3979">
        <v>2140432</v>
      </c>
      <c r="B3979">
        <v>1</v>
      </c>
      <c r="C3979" t="s">
        <v>80</v>
      </c>
      <c r="D3979" t="s">
        <v>103</v>
      </c>
      <c r="E3979" t="s">
        <v>161</v>
      </c>
      <c r="F3979" t="s">
        <v>2767</v>
      </c>
      <c r="G3979" t="s">
        <v>187</v>
      </c>
      <c r="H3979" t="s">
        <v>134</v>
      </c>
      <c r="I3979" t="s">
        <v>135</v>
      </c>
      <c r="J3979" t="s">
        <v>136</v>
      </c>
      <c r="K3979" t="s">
        <v>137</v>
      </c>
      <c r="L3979" t="s">
        <v>11615</v>
      </c>
      <c r="M3979" t="s">
        <v>11616</v>
      </c>
      <c r="N3979">
        <v>2.0147222220000001</v>
      </c>
      <c r="O3979">
        <v>0</v>
      </c>
      <c r="P3979">
        <v>0</v>
      </c>
      <c r="Q3979">
        <v>0</v>
      </c>
      <c r="R3979">
        <v>6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36.643020778497394</v>
      </c>
      <c r="AA3979">
        <v>0</v>
      </c>
      <c r="AB3979">
        <v>0</v>
      </c>
      <c r="AC3979">
        <v>0</v>
      </c>
      <c r="AD3979">
        <v>0</v>
      </c>
      <c r="AE3979">
        <v>36.643020778497394</v>
      </c>
    </row>
    <row r="3980" spans="1:31" x14ac:dyDescent="0.25">
      <c r="A3980">
        <v>2140501</v>
      </c>
      <c r="B3980">
        <v>1</v>
      </c>
      <c r="C3980" t="s">
        <v>80</v>
      </c>
      <c r="D3980" t="s">
        <v>84</v>
      </c>
      <c r="E3980" t="s">
        <v>131</v>
      </c>
      <c r="F3980" t="s">
        <v>11617</v>
      </c>
      <c r="G3980" t="s">
        <v>152</v>
      </c>
      <c r="H3980" t="s">
        <v>134</v>
      </c>
      <c r="I3980" t="s">
        <v>135</v>
      </c>
      <c r="J3980" t="s">
        <v>136</v>
      </c>
      <c r="K3980" t="s">
        <v>137</v>
      </c>
      <c r="L3980" t="s">
        <v>11618</v>
      </c>
      <c r="M3980" t="s">
        <v>11619</v>
      </c>
      <c r="N3980">
        <v>3.6472222219999999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2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3.2392689201171998</v>
      </c>
      <c r="AC3980">
        <v>0</v>
      </c>
      <c r="AD3980">
        <v>0</v>
      </c>
      <c r="AE3980">
        <v>3.2392689201171998</v>
      </c>
    </row>
    <row r="3981" spans="1:31" x14ac:dyDescent="0.25">
      <c r="A3981">
        <v>2140478</v>
      </c>
      <c r="B3981">
        <v>1</v>
      </c>
      <c r="C3981" t="s">
        <v>81</v>
      </c>
      <c r="D3981" t="s">
        <v>127</v>
      </c>
      <c r="E3981" t="s">
        <v>161</v>
      </c>
      <c r="F3981" t="s">
        <v>11620</v>
      </c>
      <c r="G3981" t="s">
        <v>215</v>
      </c>
      <c r="H3981" t="s">
        <v>134</v>
      </c>
      <c r="I3981" t="s">
        <v>135</v>
      </c>
      <c r="J3981" t="s">
        <v>136</v>
      </c>
      <c r="K3981" t="s">
        <v>137</v>
      </c>
      <c r="L3981" t="s">
        <v>11621</v>
      </c>
      <c r="M3981" t="s">
        <v>11622</v>
      </c>
      <c r="N3981">
        <v>1.784444444</v>
      </c>
      <c r="O3981">
        <v>0</v>
      </c>
      <c r="P3981">
        <v>150</v>
      </c>
      <c r="Q3981">
        <v>0</v>
      </c>
      <c r="R3981">
        <v>0</v>
      </c>
      <c r="S3981">
        <v>0</v>
      </c>
      <c r="T3981">
        <v>12</v>
      </c>
      <c r="U3981">
        <v>0</v>
      </c>
      <c r="V3981">
        <v>0</v>
      </c>
      <c r="W3981">
        <v>0</v>
      </c>
      <c r="X3981">
        <v>47.811187665126731</v>
      </c>
      <c r="Y3981">
        <v>0</v>
      </c>
      <c r="Z3981">
        <v>0</v>
      </c>
      <c r="AA3981">
        <v>0</v>
      </c>
      <c r="AB3981">
        <v>5.9093186114150011</v>
      </c>
      <c r="AC3981">
        <v>0</v>
      </c>
      <c r="AD3981">
        <v>0</v>
      </c>
      <c r="AE3981">
        <v>53.720506276541734</v>
      </c>
    </row>
    <row r="3982" spans="1:31" x14ac:dyDescent="0.25">
      <c r="A3982">
        <v>2140146</v>
      </c>
      <c r="B3982">
        <v>1</v>
      </c>
      <c r="C3982" t="s">
        <v>81</v>
      </c>
      <c r="D3982" t="s">
        <v>128</v>
      </c>
      <c r="E3982" t="s">
        <v>196</v>
      </c>
      <c r="F3982" t="s">
        <v>5939</v>
      </c>
      <c r="G3982" t="s">
        <v>538</v>
      </c>
      <c r="H3982" t="s">
        <v>143</v>
      </c>
      <c r="I3982" t="s">
        <v>135</v>
      </c>
      <c r="J3982" t="s">
        <v>136</v>
      </c>
      <c r="K3982" t="s">
        <v>236</v>
      </c>
      <c r="L3982" t="s">
        <v>11623</v>
      </c>
      <c r="M3982" t="s">
        <v>11624</v>
      </c>
      <c r="N3982">
        <v>7.9389694439999996</v>
      </c>
      <c r="O3982">
        <v>0</v>
      </c>
      <c r="P3982">
        <v>22</v>
      </c>
      <c r="Q3982">
        <v>2</v>
      </c>
      <c r="R3982">
        <v>1</v>
      </c>
      <c r="S3982">
        <v>3</v>
      </c>
      <c r="T3982">
        <v>6</v>
      </c>
      <c r="U3982">
        <v>0</v>
      </c>
      <c r="V3982">
        <v>0</v>
      </c>
      <c r="W3982">
        <v>0</v>
      </c>
      <c r="X3982">
        <v>29.4944935685483</v>
      </c>
      <c r="Y3982">
        <v>27.743821247040376</v>
      </c>
      <c r="Z3982">
        <v>1.0754505317350669</v>
      </c>
      <c r="AA3982">
        <v>123.66937504181452</v>
      </c>
      <c r="AB3982">
        <v>46.902422393702984</v>
      </c>
      <c r="AC3982">
        <v>0</v>
      </c>
      <c r="AD3982">
        <v>0</v>
      </c>
      <c r="AE3982">
        <v>228.88556278284125</v>
      </c>
    </row>
    <row r="3983" spans="1:31" x14ac:dyDescent="0.25">
      <c r="A3983">
        <v>2140106</v>
      </c>
      <c r="B3983">
        <v>1</v>
      </c>
      <c r="C3983" t="s">
        <v>80</v>
      </c>
      <c r="D3983" t="s">
        <v>108</v>
      </c>
      <c r="E3983" t="s">
        <v>161</v>
      </c>
      <c r="F3983" t="s">
        <v>11625</v>
      </c>
      <c r="G3983" t="s">
        <v>538</v>
      </c>
      <c r="H3983" t="s">
        <v>134</v>
      </c>
      <c r="I3983" t="s">
        <v>135</v>
      </c>
      <c r="J3983" t="s">
        <v>136</v>
      </c>
      <c r="K3983" t="s">
        <v>236</v>
      </c>
      <c r="L3983" t="s">
        <v>11626</v>
      </c>
      <c r="M3983" t="s">
        <v>11627</v>
      </c>
      <c r="N3983">
        <v>8.7883333330000006</v>
      </c>
      <c r="O3983">
        <v>0</v>
      </c>
      <c r="P3983">
        <v>25</v>
      </c>
      <c r="Q3983">
        <v>0</v>
      </c>
      <c r="R3983">
        <v>6</v>
      </c>
      <c r="S3983">
        <v>0</v>
      </c>
      <c r="T3983">
        <v>2</v>
      </c>
      <c r="U3983">
        <v>0</v>
      </c>
      <c r="V3983">
        <v>0</v>
      </c>
      <c r="W3983">
        <v>0</v>
      </c>
      <c r="X3983">
        <v>26.920960233421358</v>
      </c>
      <c r="Y3983">
        <v>0</v>
      </c>
      <c r="Z3983">
        <v>3.8527606502174092</v>
      </c>
      <c r="AA3983">
        <v>0</v>
      </c>
      <c r="AB3983">
        <v>2.8923444475233753</v>
      </c>
      <c r="AC3983">
        <v>0</v>
      </c>
      <c r="AD3983">
        <v>0</v>
      </c>
      <c r="AE3983">
        <v>33.666065331162145</v>
      </c>
    </row>
    <row r="3984" spans="1:31" x14ac:dyDescent="0.25">
      <c r="A3984">
        <v>2140163</v>
      </c>
      <c r="B3984">
        <v>1</v>
      </c>
      <c r="C3984" t="s">
        <v>80</v>
      </c>
      <c r="D3984" t="s">
        <v>82</v>
      </c>
      <c r="E3984" t="s">
        <v>174</v>
      </c>
      <c r="F3984" t="s">
        <v>11628</v>
      </c>
      <c r="G3984" t="s">
        <v>163</v>
      </c>
      <c r="H3984" t="s">
        <v>134</v>
      </c>
      <c r="I3984" t="s">
        <v>135</v>
      </c>
      <c r="J3984" t="s">
        <v>136</v>
      </c>
      <c r="K3984" t="s">
        <v>137</v>
      </c>
      <c r="L3984" t="s">
        <v>11629</v>
      </c>
      <c r="M3984" t="s">
        <v>11630</v>
      </c>
      <c r="N3984">
        <v>1.1025</v>
      </c>
      <c r="O3984">
        <v>0</v>
      </c>
      <c r="P3984">
        <v>107</v>
      </c>
      <c r="Q3984">
        <v>0</v>
      </c>
      <c r="R3984">
        <v>0</v>
      </c>
      <c r="S3984">
        <v>0</v>
      </c>
      <c r="T3984">
        <v>12</v>
      </c>
      <c r="U3984">
        <v>0</v>
      </c>
      <c r="V3984">
        <v>0</v>
      </c>
      <c r="W3984">
        <v>0</v>
      </c>
      <c r="X3984">
        <v>25.674925653096516</v>
      </c>
      <c r="Y3984">
        <v>0</v>
      </c>
      <c r="Z3984">
        <v>0</v>
      </c>
      <c r="AA3984">
        <v>0</v>
      </c>
      <c r="AB3984">
        <v>4.5433382537983009</v>
      </c>
      <c r="AC3984">
        <v>0</v>
      </c>
      <c r="AD3984">
        <v>0</v>
      </c>
      <c r="AE3984">
        <v>30.218263906894816</v>
      </c>
    </row>
    <row r="3985" spans="1:31" x14ac:dyDescent="0.25">
      <c r="A3985">
        <v>2142224</v>
      </c>
      <c r="B3985">
        <v>1</v>
      </c>
      <c r="C3985" t="s">
        <v>80</v>
      </c>
      <c r="D3985" t="s">
        <v>103</v>
      </c>
      <c r="E3985" t="s">
        <v>146</v>
      </c>
      <c r="F3985" t="s">
        <v>11631</v>
      </c>
      <c r="G3985" t="s">
        <v>226</v>
      </c>
      <c r="H3985" t="s">
        <v>143</v>
      </c>
      <c r="I3985" t="s">
        <v>135</v>
      </c>
      <c r="J3985" t="s">
        <v>136</v>
      </c>
      <c r="K3985" t="s">
        <v>137</v>
      </c>
      <c r="L3985" t="s">
        <v>11632</v>
      </c>
      <c r="M3985" t="s">
        <v>11633</v>
      </c>
      <c r="N3985">
        <v>0.13194444399999999</v>
      </c>
      <c r="O3985">
        <v>0</v>
      </c>
      <c r="P3985">
        <v>2438</v>
      </c>
      <c r="Q3985">
        <v>0</v>
      </c>
      <c r="R3985">
        <v>1</v>
      </c>
      <c r="S3985">
        <v>0</v>
      </c>
      <c r="T3985">
        <v>86</v>
      </c>
      <c r="U3985">
        <v>0</v>
      </c>
      <c r="V3985">
        <v>1</v>
      </c>
      <c r="W3985">
        <v>0</v>
      </c>
      <c r="X3985">
        <v>61.982520016514712</v>
      </c>
      <c r="Y3985">
        <v>0</v>
      </c>
      <c r="Z3985">
        <v>1.3521289081250001E-3</v>
      </c>
      <c r="AA3985">
        <v>0</v>
      </c>
      <c r="AB3985">
        <v>12.860748579183817</v>
      </c>
      <c r="AC3985">
        <v>0</v>
      </c>
      <c r="AD3985">
        <v>3.1861025733868753</v>
      </c>
      <c r="AE3985">
        <v>78.030723297993532</v>
      </c>
    </row>
    <row r="3986" spans="1:31" x14ac:dyDescent="0.25">
      <c r="A3986">
        <v>2140183</v>
      </c>
      <c r="B3986">
        <v>1</v>
      </c>
      <c r="C3986" t="s">
        <v>81</v>
      </c>
      <c r="D3986" t="s">
        <v>121</v>
      </c>
      <c r="E3986" t="s">
        <v>146</v>
      </c>
      <c r="F3986" t="s">
        <v>11634</v>
      </c>
      <c r="G3986" t="s">
        <v>538</v>
      </c>
      <c r="H3986" t="s">
        <v>143</v>
      </c>
      <c r="I3986" t="s">
        <v>135</v>
      </c>
      <c r="J3986" t="s">
        <v>136</v>
      </c>
      <c r="K3986" t="s">
        <v>236</v>
      </c>
      <c r="L3986" t="s">
        <v>11635</v>
      </c>
      <c r="M3986" t="s">
        <v>11636</v>
      </c>
      <c r="N3986">
        <v>1.175489722</v>
      </c>
      <c r="O3986">
        <v>0</v>
      </c>
      <c r="P3986">
        <v>58</v>
      </c>
      <c r="Q3986">
        <v>0</v>
      </c>
      <c r="R3986">
        <v>5</v>
      </c>
      <c r="S3986">
        <v>1</v>
      </c>
      <c r="T3986">
        <v>4</v>
      </c>
      <c r="U3986">
        <v>0</v>
      </c>
      <c r="V3986">
        <v>0</v>
      </c>
      <c r="W3986">
        <v>0</v>
      </c>
      <c r="X3986">
        <v>8.2317534180711327</v>
      </c>
      <c r="Y3986">
        <v>0</v>
      </c>
      <c r="Z3986">
        <v>0.4039485423659</v>
      </c>
      <c r="AA3986">
        <v>4.8959715944497502</v>
      </c>
      <c r="AB3986">
        <v>0.16508660584520002</v>
      </c>
      <c r="AC3986">
        <v>0</v>
      </c>
      <c r="AD3986">
        <v>0</v>
      </c>
      <c r="AE3986">
        <v>13.696760160731984</v>
      </c>
    </row>
    <row r="3987" spans="1:31" x14ac:dyDescent="0.25">
      <c r="A3987">
        <v>2140369</v>
      </c>
      <c r="B3987">
        <v>1</v>
      </c>
      <c r="C3987" t="s">
        <v>80</v>
      </c>
      <c r="D3987" t="s">
        <v>104</v>
      </c>
      <c r="E3987" t="s">
        <v>174</v>
      </c>
      <c r="F3987" t="s">
        <v>11637</v>
      </c>
      <c r="G3987" t="s">
        <v>187</v>
      </c>
      <c r="H3987" t="s">
        <v>134</v>
      </c>
      <c r="I3987" t="s">
        <v>135</v>
      </c>
      <c r="J3987" t="s">
        <v>136</v>
      </c>
      <c r="K3987" t="s">
        <v>137</v>
      </c>
      <c r="L3987" t="s">
        <v>11638</v>
      </c>
      <c r="M3987" t="s">
        <v>11639</v>
      </c>
      <c r="N3987">
        <v>4.0713888880000004</v>
      </c>
      <c r="O3987">
        <v>0</v>
      </c>
      <c r="P3987">
        <v>1</v>
      </c>
      <c r="Q3987">
        <v>0</v>
      </c>
      <c r="R3987">
        <v>2</v>
      </c>
      <c r="S3987">
        <v>0</v>
      </c>
      <c r="T3987">
        <v>2</v>
      </c>
      <c r="U3987">
        <v>0</v>
      </c>
      <c r="V3987">
        <v>0</v>
      </c>
      <c r="W3987">
        <v>0</v>
      </c>
      <c r="X3987">
        <v>1.0087937963824001</v>
      </c>
      <c r="Y3987">
        <v>0</v>
      </c>
      <c r="Z3987">
        <v>7.2909101039962501</v>
      </c>
      <c r="AA3987">
        <v>0</v>
      </c>
      <c r="AB3987">
        <v>10.311391981939101</v>
      </c>
      <c r="AC3987">
        <v>0</v>
      </c>
      <c r="AD3987">
        <v>0</v>
      </c>
      <c r="AE3987">
        <v>18.611095882317752</v>
      </c>
    </row>
    <row r="3988" spans="1:31" x14ac:dyDescent="0.25">
      <c r="A3988">
        <v>2140495</v>
      </c>
      <c r="B3988">
        <v>1</v>
      </c>
      <c r="C3988" t="s">
        <v>80</v>
      </c>
      <c r="D3988" t="s">
        <v>106</v>
      </c>
      <c r="E3988" t="s">
        <v>131</v>
      </c>
      <c r="F3988" t="s">
        <v>11640</v>
      </c>
      <c r="G3988" t="s">
        <v>231</v>
      </c>
      <c r="H3988" t="s">
        <v>134</v>
      </c>
      <c r="I3988" t="s">
        <v>135</v>
      </c>
      <c r="J3988" t="s">
        <v>136</v>
      </c>
      <c r="K3988" t="s">
        <v>137</v>
      </c>
      <c r="L3988" t="s">
        <v>11641</v>
      </c>
      <c r="M3988" t="s">
        <v>11642</v>
      </c>
      <c r="N3988">
        <v>1.3619444439999999</v>
      </c>
      <c r="O3988">
        <v>0</v>
      </c>
      <c r="P3988">
        <v>1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0.10169062418927499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0.10169062418927499</v>
      </c>
    </row>
    <row r="3989" spans="1:31" x14ac:dyDescent="0.25">
      <c r="A3989">
        <v>2140438</v>
      </c>
      <c r="B3989">
        <v>1</v>
      </c>
      <c r="C3989" t="s">
        <v>80</v>
      </c>
      <c r="D3989" t="s">
        <v>108</v>
      </c>
      <c r="E3989" t="s">
        <v>174</v>
      </c>
      <c r="F3989" t="s">
        <v>11643</v>
      </c>
      <c r="G3989" t="s">
        <v>187</v>
      </c>
      <c r="H3989" t="s">
        <v>134</v>
      </c>
      <c r="I3989" t="s">
        <v>135</v>
      </c>
      <c r="J3989" t="s">
        <v>136</v>
      </c>
      <c r="K3989" t="s">
        <v>137</v>
      </c>
      <c r="L3989" t="s">
        <v>11644</v>
      </c>
      <c r="M3989" t="s">
        <v>11645</v>
      </c>
      <c r="N3989">
        <v>5.5208333329999997</v>
      </c>
      <c r="O3989">
        <v>0</v>
      </c>
      <c r="P3989">
        <v>22</v>
      </c>
      <c r="Q3989">
        <v>0</v>
      </c>
      <c r="R3989">
        <v>1</v>
      </c>
      <c r="S3989">
        <v>0</v>
      </c>
      <c r="T3989">
        <v>2</v>
      </c>
      <c r="U3989">
        <v>0</v>
      </c>
      <c r="V3989">
        <v>0</v>
      </c>
      <c r="W3989">
        <v>0</v>
      </c>
      <c r="X3989">
        <v>18.197898469226747</v>
      </c>
      <c r="Y3989">
        <v>0</v>
      </c>
      <c r="Z3989">
        <v>0.53216128513600003</v>
      </c>
      <c r="AA3989">
        <v>0</v>
      </c>
      <c r="AB3989">
        <v>6.8074892050986673</v>
      </c>
      <c r="AC3989">
        <v>0</v>
      </c>
      <c r="AD3989">
        <v>0</v>
      </c>
      <c r="AE3989">
        <v>25.537548959461411</v>
      </c>
    </row>
    <row r="3990" spans="1:31" x14ac:dyDescent="0.25">
      <c r="A3990">
        <v>2140083</v>
      </c>
      <c r="B3990">
        <v>1</v>
      </c>
      <c r="C3990" t="s">
        <v>80</v>
      </c>
      <c r="D3990" t="s">
        <v>100</v>
      </c>
      <c r="E3990" t="s">
        <v>146</v>
      </c>
      <c r="F3990" t="s">
        <v>11646</v>
      </c>
      <c r="G3990" t="s">
        <v>167</v>
      </c>
      <c r="H3990" t="s">
        <v>143</v>
      </c>
      <c r="I3990" t="s">
        <v>135</v>
      </c>
      <c r="J3990" t="s">
        <v>136</v>
      </c>
      <c r="K3990" t="s">
        <v>137</v>
      </c>
      <c r="L3990" t="s">
        <v>11647</v>
      </c>
      <c r="M3990" t="s">
        <v>11648</v>
      </c>
      <c r="N3990">
        <v>1.6936111110000001</v>
      </c>
      <c r="O3990">
        <v>0</v>
      </c>
      <c r="P3990">
        <v>79</v>
      </c>
      <c r="Q3990">
        <v>0</v>
      </c>
      <c r="R3990">
        <v>46</v>
      </c>
      <c r="S3990">
        <v>0</v>
      </c>
      <c r="T3990">
        <v>30</v>
      </c>
      <c r="U3990">
        <v>0</v>
      </c>
      <c r="V3990">
        <v>0</v>
      </c>
      <c r="W3990">
        <v>0</v>
      </c>
      <c r="X3990">
        <v>33.923416131867342</v>
      </c>
      <c r="Y3990">
        <v>0</v>
      </c>
      <c r="Z3990">
        <v>26.389306990134202</v>
      </c>
      <c r="AA3990">
        <v>0</v>
      </c>
      <c r="AB3990">
        <v>40.038246361675867</v>
      </c>
      <c r="AC3990">
        <v>0</v>
      </c>
      <c r="AD3990">
        <v>0</v>
      </c>
      <c r="AE3990">
        <v>100.3509694836774</v>
      </c>
    </row>
    <row r="3991" spans="1:31" x14ac:dyDescent="0.25">
      <c r="A3991">
        <v>2140332</v>
      </c>
      <c r="B3991">
        <v>1</v>
      </c>
      <c r="C3991" t="s">
        <v>80</v>
      </c>
      <c r="D3991" t="s">
        <v>110</v>
      </c>
      <c r="E3991" t="s">
        <v>174</v>
      </c>
      <c r="F3991" t="s">
        <v>11649</v>
      </c>
      <c r="G3991" t="s">
        <v>374</v>
      </c>
      <c r="H3991" t="s">
        <v>134</v>
      </c>
      <c r="I3991" t="s">
        <v>135</v>
      </c>
      <c r="J3991" t="s">
        <v>136</v>
      </c>
      <c r="K3991" t="s">
        <v>137</v>
      </c>
      <c r="L3991" t="s">
        <v>11650</v>
      </c>
      <c r="M3991" t="s">
        <v>11651</v>
      </c>
      <c r="N3991">
        <v>3.9361111110000002</v>
      </c>
      <c r="O3991">
        <v>0</v>
      </c>
      <c r="P3991">
        <v>20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22.19547642382641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22.19547642382641</v>
      </c>
    </row>
    <row r="3992" spans="1:31" x14ac:dyDescent="0.25">
      <c r="A3992">
        <v>2140126</v>
      </c>
      <c r="B3992">
        <v>1</v>
      </c>
      <c r="C3992" t="s">
        <v>80</v>
      </c>
      <c r="D3992" t="s">
        <v>103</v>
      </c>
      <c r="E3992" t="s">
        <v>146</v>
      </c>
      <c r="F3992" t="s">
        <v>11652</v>
      </c>
      <c r="G3992" t="s">
        <v>226</v>
      </c>
      <c r="H3992" t="s">
        <v>143</v>
      </c>
      <c r="I3992" t="s">
        <v>135</v>
      </c>
      <c r="J3992" t="s">
        <v>136</v>
      </c>
      <c r="K3992" t="s">
        <v>137</v>
      </c>
      <c r="L3992" t="s">
        <v>11653</v>
      </c>
      <c r="M3992" t="s">
        <v>11654</v>
      </c>
      <c r="N3992">
        <v>0.16</v>
      </c>
      <c r="O3992">
        <v>0</v>
      </c>
      <c r="P3992">
        <v>2864</v>
      </c>
      <c r="Q3992">
        <v>0</v>
      </c>
      <c r="R3992">
        <v>1</v>
      </c>
      <c r="S3992">
        <v>0</v>
      </c>
      <c r="T3992">
        <v>102</v>
      </c>
      <c r="U3992">
        <v>0</v>
      </c>
      <c r="V3992">
        <v>1</v>
      </c>
      <c r="W3992">
        <v>0</v>
      </c>
      <c r="X3992">
        <v>99.57551911833562</v>
      </c>
      <c r="Y3992">
        <v>0</v>
      </c>
      <c r="Z3992">
        <v>1.757599128E-3</v>
      </c>
      <c r="AA3992">
        <v>0</v>
      </c>
      <c r="AB3992">
        <v>39.3346377167328</v>
      </c>
      <c r="AC3992">
        <v>0</v>
      </c>
      <c r="AD3992">
        <v>4.2409120602383998</v>
      </c>
      <c r="AE3992">
        <v>143.15282649443483</v>
      </c>
    </row>
    <row r="3993" spans="1:31" x14ac:dyDescent="0.25">
      <c r="A3993">
        <v>2140521</v>
      </c>
      <c r="B3993">
        <v>1</v>
      </c>
      <c r="C3993" t="s">
        <v>80</v>
      </c>
      <c r="D3993" t="s">
        <v>96</v>
      </c>
      <c r="E3993" t="s">
        <v>131</v>
      </c>
      <c r="F3993" t="s">
        <v>11655</v>
      </c>
      <c r="G3993" t="s">
        <v>133</v>
      </c>
      <c r="H3993" t="s">
        <v>134</v>
      </c>
      <c r="I3993" t="s">
        <v>135</v>
      </c>
      <c r="J3993" t="s">
        <v>136</v>
      </c>
      <c r="K3993" t="s">
        <v>137</v>
      </c>
      <c r="L3993" t="s">
        <v>11656</v>
      </c>
      <c r="M3993" t="s">
        <v>11657</v>
      </c>
      <c r="N3993">
        <v>4.9641666659999997</v>
      </c>
      <c r="O3993">
        <v>0</v>
      </c>
      <c r="P3993">
        <v>1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1.3248370898400001E-2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1.3248370898400001E-2</v>
      </c>
    </row>
    <row r="3994" spans="1:31" x14ac:dyDescent="0.25">
      <c r="A3994">
        <v>2140272</v>
      </c>
      <c r="B3994">
        <v>1</v>
      </c>
      <c r="C3994" t="s">
        <v>80</v>
      </c>
      <c r="D3994" t="s">
        <v>109</v>
      </c>
      <c r="E3994" t="s">
        <v>174</v>
      </c>
      <c r="F3994" t="s">
        <v>9811</v>
      </c>
      <c r="G3994" t="s">
        <v>187</v>
      </c>
      <c r="H3994" t="s">
        <v>134</v>
      </c>
      <c r="I3994" t="s">
        <v>135</v>
      </c>
      <c r="J3994" t="s">
        <v>136</v>
      </c>
      <c r="K3994" t="s">
        <v>137</v>
      </c>
      <c r="L3994" t="s">
        <v>11658</v>
      </c>
      <c r="M3994" t="s">
        <v>11659</v>
      </c>
      <c r="N3994">
        <v>0.99888888799999997</v>
      </c>
      <c r="O3994">
        <v>0</v>
      </c>
      <c r="P3994">
        <v>5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1.2934516427045832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1.2934516427045832</v>
      </c>
    </row>
    <row r="3995" spans="1:31" x14ac:dyDescent="0.25">
      <c r="A3995">
        <v>2140020</v>
      </c>
      <c r="B3995">
        <v>1</v>
      </c>
      <c r="C3995" t="s">
        <v>80</v>
      </c>
      <c r="D3995" t="s">
        <v>108</v>
      </c>
      <c r="E3995" t="s">
        <v>174</v>
      </c>
      <c r="F3995" t="s">
        <v>11660</v>
      </c>
      <c r="G3995" t="s">
        <v>187</v>
      </c>
      <c r="H3995" t="s">
        <v>134</v>
      </c>
      <c r="I3995" t="s">
        <v>135</v>
      </c>
      <c r="J3995" t="s">
        <v>136</v>
      </c>
      <c r="K3995" t="s">
        <v>137</v>
      </c>
      <c r="L3995" t="s">
        <v>11661</v>
      </c>
      <c r="M3995" t="s">
        <v>11662</v>
      </c>
      <c r="N3995">
        <v>0.54055555499999997</v>
      </c>
      <c r="O3995">
        <v>0</v>
      </c>
      <c r="P3995">
        <v>11</v>
      </c>
      <c r="Q3995">
        <v>0</v>
      </c>
      <c r="R3995">
        <v>1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0.65108207689048336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0.65108207689048336</v>
      </c>
    </row>
    <row r="3996" spans="1:31" x14ac:dyDescent="0.25">
      <c r="A3996">
        <v>2140166</v>
      </c>
      <c r="B3996">
        <v>1</v>
      </c>
      <c r="C3996" t="s">
        <v>80</v>
      </c>
      <c r="D3996" t="s">
        <v>90</v>
      </c>
      <c r="E3996" t="s">
        <v>174</v>
      </c>
      <c r="F3996" t="s">
        <v>11663</v>
      </c>
      <c r="G3996" t="s">
        <v>183</v>
      </c>
      <c r="H3996" t="s">
        <v>134</v>
      </c>
      <c r="I3996" t="s">
        <v>135</v>
      </c>
      <c r="J3996" t="s">
        <v>136</v>
      </c>
      <c r="K3996" t="s">
        <v>137</v>
      </c>
      <c r="L3996" t="s">
        <v>11664</v>
      </c>
      <c r="M3996" t="s">
        <v>11665</v>
      </c>
      <c r="N3996">
        <v>3.9622222219999998</v>
      </c>
      <c r="O3996">
        <v>0</v>
      </c>
      <c r="P3996">
        <v>15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9.1219679839836001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9.1219679839836001</v>
      </c>
    </row>
    <row r="3997" spans="1:31" x14ac:dyDescent="0.25">
      <c r="A3997">
        <v>2140558</v>
      </c>
      <c r="B3997">
        <v>1</v>
      </c>
      <c r="C3997" t="s">
        <v>80</v>
      </c>
      <c r="D3997" t="s">
        <v>88</v>
      </c>
      <c r="E3997" t="s">
        <v>131</v>
      </c>
      <c r="F3997" t="s">
        <v>11666</v>
      </c>
      <c r="G3997" t="s">
        <v>152</v>
      </c>
      <c r="H3997" t="s">
        <v>134</v>
      </c>
      <c r="I3997" t="s">
        <v>135</v>
      </c>
      <c r="J3997" t="s">
        <v>136</v>
      </c>
      <c r="K3997" t="s">
        <v>137</v>
      </c>
      <c r="L3997" t="s">
        <v>11667</v>
      </c>
      <c r="M3997" t="s">
        <v>11668</v>
      </c>
      <c r="N3997">
        <v>0.97083333299999997</v>
      </c>
      <c r="O3997">
        <v>0</v>
      </c>
      <c r="P3997">
        <v>1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0.241926581546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0.241926581546</v>
      </c>
    </row>
    <row r="3998" spans="1:31" x14ac:dyDescent="0.25">
      <c r="A3998">
        <v>2140206</v>
      </c>
      <c r="B3998">
        <v>1</v>
      </c>
      <c r="C3998" t="s">
        <v>80</v>
      </c>
      <c r="D3998" t="s">
        <v>93</v>
      </c>
      <c r="E3998" t="s">
        <v>174</v>
      </c>
      <c r="F3998" t="s">
        <v>8230</v>
      </c>
      <c r="G3998" t="s">
        <v>187</v>
      </c>
      <c r="H3998" t="s">
        <v>134</v>
      </c>
      <c r="I3998" t="s">
        <v>135</v>
      </c>
      <c r="J3998" t="s">
        <v>136</v>
      </c>
      <c r="K3998" t="s">
        <v>137</v>
      </c>
      <c r="L3998" t="s">
        <v>11669</v>
      </c>
      <c r="M3998" t="s">
        <v>11670</v>
      </c>
      <c r="N3998">
        <v>3.8875000000000002</v>
      </c>
      <c r="O3998">
        <v>0</v>
      </c>
      <c r="P3998">
        <v>20</v>
      </c>
      <c r="Q3998">
        <v>0</v>
      </c>
      <c r="R3998">
        <v>10</v>
      </c>
      <c r="S3998">
        <v>0</v>
      </c>
      <c r="T3998">
        <v>8</v>
      </c>
      <c r="U3998">
        <v>0</v>
      </c>
      <c r="V3998">
        <v>0</v>
      </c>
      <c r="W3998">
        <v>0</v>
      </c>
      <c r="X3998">
        <v>6.3773162457626213</v>
      </c>
      <c r="Y3998">
        <v>0</v>
      </c>
      <c r="Z3998">
        <v>10.950272882071875</v>
      </c>
      <c r="AA3998">
        <v>0</v>
      </c>
      <c r="AB3998">
        <v>22.502030441682251</v>
      </c>
      <c r="AC3998">
        <v>0</v>
      </c>
      <c r="AD3998">
        <v>0</v>
      </c>
      <c r="AE3998">
        <v>39.829619569516751</v>
      </c>
    </row>
    <row r="3999" spans="1:31" x14ac:dyDescent="0.25">
      <c r="A3999">
        <v>2140372</v>
      </c>
      <c r="B3999">
        <v>1</v>
      </c>
      <c r="C3999" t="s">
        <v>80</v>
      </c>
      <c r="D3999" t="s">
        <v>100</v>
      </c>
      <c r="E3999" t="s">
        <v>131</v>
      </c>
      <c r="F3999" t="s">
        <v>11671</v>
      </c>
      <c r="G3999" t="s">
        <v>152</v>
      </c>
      <c r="H3999" t="s">
        <v>134</v>
      </c>
      <c r="I3999" t="s">
        <v>135</v>
      </c>
      <c r="J3999" t="s">
        <v>136</v>
      </c>
      <c r="K3999" t="s">
        <v>137</v>
      </c>
      <c r="L3999" t="s">
        <v>11672</v>
      </c>
      <c r="M3999" t="s">
        <v>11673</v>
      </c>
      <c r="N3999">
        <v>0.95611111100000001</v>
      </c>
      <c r="O3999">
        <v>0</v>
      </c>
      <c r="P3999">
        <v>4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0.61865070574329994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0.61865070574329994</v>
      </c>
    </row>
    <row r="4000" spans="1:31" x14ac:dyDescent="0.25">
      <c r="A4000">
        <v>2140229</v>
      </c>
      <c r="B4000">
        <v>1</v>
      </c>
      <c r="C4000" t="s">
        <v>81</v>
      </c>
      <c r="D4000" t="s">
        <v>125</v>
      </c>
      <c r="E4000" t="s">
        <v>174</v>
      </c>
      <c r="F4000" t="s">
        <v>11674</v>
      </c>
      <c r="G4000" t="s">
        <v>328</v>
      </c>
      <c r="H4000" t="s">
        <v>134</v>
      </c>
      <c r="I4000" t="s">
        <v>135</v>
      </c>
      <c r="J4000" t="s">
        <v>136</v>
      </c>
      <c r="K4000" t="s">
        <v>137</v>
      </c>
      <c r="L4000" t="s">
        <v>11675</v>
      </c>
      <c r="M4000" t="s">
        <v>11676</v>
      </c>
      <c r="N4000">
        <v>0.65972222199999997</v>
      </c>
      <c r="O4000">
        <v>0</v>
      </c>
      <c r="P4000">
        <v>56</v>
      </c>
      <c r="Q4000">
        <v>0</v>
      </c>
      <c r="R4000">
        <v>2</v>
      </c>
      <c r="S4000">
        <v>0</v>
      </c>
      <c r="T4000">
        <v>4</v>
      </c>
      <c r="U4000">
        <v>0</v>
      </c>
      <c r="V4000">
        <v>0</v>
      </c>
      <c r="W4000">
        <v>0</v>
      </c>
      <c r="X4000">
        <v>4.9018402530512093</v>
      </c>
      <c r="Y4000">
        <v>0</v>
      </c>
      <c r="Z4000">
        <v>6.3120973485124993E-2</v>
      </c>
      <c r="AA4000">
        <v>0</v>
      </c>
      <c r="AB4000">
        <v>1.6704310167606666</v>
      </c>
      <c r="AC4000">
        <v>0</v>
      </c>
      <c r="AD4000">
        <v>0</v>
      </c>
      <c r="AE4000">
        <v>6.6353922432970007</v>
      </c>
    </row>
    <row r="4001" spans="1:31" x14ac:dyDescent="0.25">
      <c r="A4001">
        <v>2140329</v>
      </c>
      <c r="B4001">
        <v>1</v>
      </c>
      <c r="C4001" t="s">
        <v>80</v>
      </c>
      <c r="D4001" t="s">
        <v>103</v>
      </c>
      <c r="E4001" t="s">
        <v>131</v>
      </c>
      <c r="F4001" t="s">
        <v>11677</v>
      </c>
      <c r="G4001" t="s">
        <v>152</v>
      </c>
      <c r="H4001" t="s">
        <v>134</v>
      </c>
      <c r="I4001" t="s">
        <v>135</v>
      </c>
      <c r="J4001" t="s">
        <v>136</v>
      </c>
      <c r="K4001" t="s">
        <v>137</v>
      </c>
      <c r="L4001" t="s">
        <v>11678</v>
      </c>
      <c r="M4001" t="s">
        <v>11679</v>
      </c>
      <c r="N4001">
        <v>2.2208333329999999</v>
      </c>
      <c r="O4001">
        <v>0</v>
      </c>
      <c r="P4001">
        <v>1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0.461622158860575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0.461622158860575</v>
      </c>
    </row>
    <row r="4002" spans="1:31" x14ac:dyDescent="0.25">
      <c r="A4002">
        <v>2140043</v>
      </c>
      <c r="B4002">
        <v>1</v>
      </c>
      <c r="C4002" t="s">
        <v>80</v>
      </c>
      <c r="D4002" t="s">
        <v>103</v>
      </c>
      <c r="E4002" t="s">
        <v>196</v>
      </c>
      <c r="F4002" t="s">
        <v>11680</v>
      </c>
      <c r="G4002" t="s">
        <v>142</v>
      </c>
      <c r="H4002" t="s">
        <v>143</v>
      </c>
      <c r="I4002" t="s">
        <v>135</v>
      </c>
      <c r="J4002" t="s">
        <v>136</v>
      </c>
      <c r="K4002" t="s">
        <v>137</v>
      </c>
      <c r="L4002" t="s">
        <v>11681</v>
      </c>
      <c r="M4002" t="s">
        <v>11682</v>
      </c>
      <c r="N4002">
        <v>1.5666666659999999</v>
      </c>
      <c r="O4002">
        <v>20</v>
      </c>
      <c r="P4002">
        <v>1494</v>
      </c>
      <c r="Q4002">
        <v>19</v>
      </c>
      <c r="R4002">
        <v>90</v>
      </c>
      <c r="S4002">
        <v>12</v>
      </c>
      <c r="T4002">
        <v>168</v>
      </c>
      <c r="U4002">
        <v>0</v>
      </c>
      <c r="V4002">
        <v>0</v>
      </c>
      <c r="W4002">
        <v>16.544220390302005</v>
      </c>
      <c r="X4002">
        <v>526.18511177270113</v>
      </c>
      <c r="Y4002">
        <v>31.488221451496663</v>
      </c>
      <c r="Z4002">
        <v>30.661141829114499</v>
      </c>
      <c r="AA4002">
        <v>130.82439179192647</v>
      </c>
      <c r="AB4002">
        <v>134.51197719345294</v>
      </c>
      <c r="AC4002">
        <v>0</v>
      </c>
      <c r="AD4002">
        <v>0</v>
      </c>
      <c r="AE4002">
        <v>870.21506442899374</v>
      </c>
    </row>
    <row r="4003" spans="1:31" x14ac:dyDescent="0.25">
      <c r="A4003">
        <v>2140286</v>
      </c>
      <c r="B4003">
        <v>1</v>
      </c>
      <c r="C4003" t="s">
        <v>80</v>
      </c>
      <c r="D4003" t="s">
        <v>84</v>
      </c>
      <c r="E4003" t="s">
        <v>161</v>
      </c>
      <c r="F4003" t="s">
        <v>11683</v>
      </c>
      <c r="G4003" t="s">
        <v>163</v>
      </c>
      <c r="H4003" t="s">
        <v>134</v>
      </c>
      <c r="I4003" t="s">
        <v>135</v>
      </c>
      <c r="J4003" t="s">
        <v>136</v>
      </c>
      <c r="K4003" t="s">
        <v>137</v>
      </c>
      <c r="L4003" t="s">
        <v>11684</v>
      </c>
      <c r="M4003" t="s">
        <v>11685</v>
      </c>
      <c r="N4003">
        <v>2.5652777769999999</v>
      </c>
      <c r="O4003">
        <v>0</v>
      </c>
      <c r="P4003">
        <v>817</v>
      </c>
      <c r="Q4003">
        <v>0</v>
      </c>
      <c r="R4003">
        <v>0</v>
      </c>
      <c r="S4003">
        <v>0</v>
      </c>
      <c r="T4003">
        <v>78</v>
      </c>
      <c r="U4003">
        <v>0</v>
      </c>
      <c r="V4003">
        <v>0</v>
      </c>
      <c r="W4003">
        <v>0</v>
      </c>
      <c r="X4003">
        <v>437.34478721445913</v>
      </c>
      <c r="Y4003">
        <v>0</v>
      </c>
      <c r="Z4003">
        <v>0</v>
      </c>
      <c r="AA4003">
        <v>0</v>
      </c>
      <c r="AB4003">
        <v>186.30025749797022</v>
      </c>
      <c r="AC4003">
        <v>0</v>
      </c>
      <c r="AD4003">
        <v>0</v>
      </c>
      <c r="AE4003">
        <v>623.64504471242935</v>
      </c>
    </row>
    <row r="4004" spans="1:31" x14ac:dyDescent="0.25">
      <c r="A4004">
        <v>2140186</v>
      </c>
      <c r="B4004">
        <v>1</v>
      </c>
      <c r="C4004" t="s">
        <v>80</v>
      </c>
      <c r="D4004" t="s">
        <v>94</v>
      </c>
      <c r="E4004" t="s">
        <v>224</v>
      </c>
      <c r="F4004" t="s">
        <v>11686</v>
      </c>
      <c r="G4004" t="s">
        <v>538</v>
      </c>
      <c r="H4004" t="s">
        <v>143</v>
      </c>
      <c r="I4004" t="s">
        <v>135</v>
      </c>
      <c r="J4004" t="s">
        <v>136</v>
      </c>
      <c r="K4004" t="s">
        <v>236</v>
      </c>
      <c r="L4004" t="s">
        <v>11687</v>
      </c>
      <c r="M4004" t="s">
        <v>11688</v>
      </c>
      <c r="N4004">
        <v>5.988611111</v>
      </c>
      <c r="O4004">
        <v>4</v>
      </c>
      <c r="P4004">
        <v>3197</v>
      </c>
      <c r="Q4004">
        <v>112</v>
      </c>
      <c r="R4004">
        <v>531</v>
      </c>
      <c r="S4004">
        <v>36</v>
      </c>
      <c r="T4004">
        <v>332</v>
      </c>
      <c r="U4004">
        <v>5</v>
      </c>
      <c r="V4004">
        <v>0</v>
      </c>
      <c r="W4004">
        <v>12.02059082790521</v>
      </c>
      <c r="X4004">
        <v>2115.3222151658742</v>
      </c>
      <c r="Y4004">
        <v>625.73325001928413</v>
      </c>
      <c r="Z4004">
        <v>547.60908249214219</v>
      </c>
      <c r="AA4004">
        <v>1158.163290706487</v>
      </c>
      <c r="AB4004">
        <v>821.72940148951216</v>
      </c>
      <c r="AC4004">
        <v>2399.6849449551128</v>
      </c>
      <c r="AD4004">
        <v>0</v>
      </c>
      <c r="AE4004">
        <v>7680.2627756563179</v>
      </c>
    </row>
    <row r="4005" spans="1:31" x14ac:dyDescent="0.25">
      <c r="A4005">
        <v>2140435</v>
      </c>
      <c r="B4005">
        <v>1</v>
      </c>
      <c r="C4005" t="s">
        <v>80</v>
      </c>
      <c r="D4005" t="s">
        <v>96</v>
      </c>
      <c r="E4005" t="s">
        <v>174</v>
      </c>
      <c r="F4005" t="s">
        <v>11689</v>
      </c>
      <c r="G4005" t="s">
        <v>171</v>
      </c>
      <c r="H4005" t="s">
        <v>134</v>
      </c>
      <c r="I4005" t="s">
        <v>135</v>
      </c>
      <c r="J4005" t="s">
        <v>136</v>
      </c>
      <c r="K4005" t="s">
        <v>137</v>
      </c>
      <c r="L4005" t="s">
        <v>11690</v>
      </c>
      <c r="M4005" t="s">
        <v>11691</v>
      </c>
      <c r="N4005">
        <v>2.6013888879999998</v>
      </c>
      <c r="O4005">
        <v>0</v>
      </c>
      <c r="P4005">
        <v>44</v>
      </c>
      <c r="Q4005">
        <v>0</v>
      </c>
      <c r="R4005">
        <v>0</v>
      </c>
      <c r="S4005">
        <v>0</v>
      </c>
      <c r="T4005">
        <v>8</v>
      </c>
      <c r="U4005">
        <v>0</v>
      </c>
      <c r="V4005">
        <v>0</v>
      </c>
      <c r="W4005">
        <v>0</v>
      </c>
      <c r="X4005">
        <v>25.593627896800015</v>
      </c>
      <c r="Y4005">
        <v>0</v>
      </c>
      <c r="Z4005">
        <v>0</v>
      </c>
      <c r="AA4005">
        <v>0</v>
      </c>
      <c r="AB4005">
        <v>2.3616649768304998</v>
      </c>
      <c r="AC4005">
        <v>0</v>
      </c>
      <c r="AD4005">
        <v>0</v>
      </c>
      <c r="AE4005">
        <v>27.955292873630516</v>
      </c>
    </row>
    <row r="4006" spans="1:31" x14ac:dyDescent="0.25">
      <c r="A4006">
        <v>2140384</v>
      </c>
      <c r="B4006">
        <v>1</v>
      </c>
      <c r="C4006" t="s">
        <v>81</v>
      </c>
      <c r="D4006" t="s">
        <v>128</v>
      </c>
      <c r="E4006" t="s">
        <v>131</v>
      </c>
      <c r="F4006" t="s">
        <v>11692</v>
      </c>
      <c r="G4006" t="s">
        <v>133</v>
      </c>
      <c r="H4006" t="s">
        <v>134</v>
      </c>
      <c r="I4006" t="s">
        <v>135</v>
      </c>
      <c r="J4006" t="s">
        <v>136</v>
      </c>
      <c r="K4006" t="s">
        <v>137</v>
      </c>
      <c r="L4006" t="s">
        <v>11693</v>
      </c>
      <c r="M4006" t="s">
        <v>11694</v>
      </c>
      <c r="N4006">
        <v>4.9469444439999997</v>
      </c>
      <c r="O4006">
        <v>0</v>
      </c>
      <c r="P4006">
        <v>5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3.3261636880080006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3.3261636880080006</v>
      </c>
    </row>
    <row r="4007" spans="1:31" x14ac:dyDescent="0.25">
      <c r="A4007">
        <v>2140152</v>
      </c>
      <c r="B4007">
        <v>1</v>
      </c>
      <c r="C4007" t="s">
        <v>80</v>
      </c>
      <c r="D4007" t="s">
        <v>108</v>
      </c>
      <c r="E4007" t="s">
        <v>174</v>
      </c>
      <c r="F4007" t="s">
        <v>11695</v>
      </c>
      <c r="G4007" t="s">
        <v>187</v>
      </c>
      <c r="H4007" t="s">
        <v>134</v>
      </c>
      <c r="I4007" t="s">
        <v>135</v>
      </c>
      <c r="J4007" t="s">
        <v>136</v>
      </c>
      <c r="K4007" t="s">
        <v>137</v>
      </c>
      <c r="L4007" t="s">
        <v>11696</v>
      </c>
      <c r="M4007" t="s">
        <v>11697</v>
      </c>
      <c r="N4007">
        <v>2.7894444439999999</v>
      </c>
      <c r="O4007">
        <v>0</v>
      </c>
      <c r="P4007">
        <v>8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2.6254781735131831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2.6254781735131831</v>
      </c>
    </row>
    <row r="4008" spans="1:31" x14ac:dyDescent="0.25">
      <c r="A4008">
        <v>2140069</v>
      </c>
      <c r="B4008">
        <v>1</v>
      </c>
      <c r="C4008" t="s">
        <v>80</v>
      </c>
      <c r="D4008" t="s">
        <v>90</v>
      </c>
      <c r="E4008" t="s">
        <v>131</v>
      </c>
      <c r="F4008" t="s">
        <v>11698</v>
      </c>
      <c r="G4008" t="s">
        <v>187</v>
      </c>
      <c r="H4008" t="s">
        <v>134</v>
      </c>
      <c r="I4008" t="s">
        <v>135</v>
      </c>
      <c r="J4008" t="s">
        <v>136</v>
      </c>
      <c r="K4008" t="s">
        <v>137</v>
      </c>
      <c r="L4008" t="s">
        <v>11699</v>
      </c>
      <c r="M4008" t="s">
        <v>11700</v>
      </c>
      <c r="N4008">
        <v>0.97083333299999997</v>
      </c>
      <c r="O4008">
        <v>0</v>
      </c>
      <c r="P4008">
        <v>7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5.243415316321876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5.243415316321876</v>
      </c>
    </row>
    <row r="4009" spans="1:31" x14ac:dyDescent="0.25">
      <c r="A4009">
        <v>2140215</v>
      </c>
      <c r="B4009">
        <v>1</v>
      </c>
      <c r="C4009" t="s">
        <v>80</v>
      </c>
      <c r="D4009" t="s">
        <v>83</v>
      </c>
      <c r="E4009" t="s">
        <v>224</v>
      </c>
      <c r="F4009" t="s">
        <v>11701</v>
      </c>
      <c r="G4009" t="s">
        <v>142</v>
      </c>
      <c r="H4009" t="s">
        <v>143</v>
      </c>
      <c r="I4009" t="s">
        <v>135</v>
      </c>
      <c r="J4009" t="s">
        <v>136</v>
      </c>
      <c r="K4009" t="s">
        <v>137</v>
      </c>
      <c r="L4009" t="s">
        <v>11702</v>
      </c>
      <c r="M4009" t="s">
        <v>11703</v>
      </c>
      <c r="N4009">
        <v>1.376469444</v>
      </c>
      <c r="O4009">
        <v>0</v>
      </c>
      <c r="P4009">
        <v>2</v>
      </c>
      <c r="Q4009">
        <v>0</v>
      </c>
      <c r="R4009">
        <v>0</v>
      </c>
      <c r="S4009">
        <v>3</v>
      </c>
      <c r="T4009">
        <v>255</v>
      </c>
      <c r="U4009">
        <v>2</v>
      </c>
      <c r="V4009">
        <v>0</v>
      </c>
      <c r="W4009">
        <v>0</v>
      </c>
      <c r="X4009">
        <v>1.4342609539372502</v>
      </c>
      <c r="Y4009">
        <v>0</v>
      </c>
      <c r="Z4009">
        <v>0</v>
      </c>
      <c r="AA4009">
        <v>123.21714909373389</v>
      </c>
      <c r="AB4009">
        <v>290.15759286667219</v>
      </c>
      <c r="AC4009">
        <v>196.07550395503591</v>
      </c>
      <c r="AD4009">
        <v>0</v>
      </c>
      <c r="AE4009">
        <v>610.88450686937927</v>
      </c>
    </row>
    <row r="4010" spans="1:31" x14ac:dyDescent="0.25">
      <c r="A4010">
        <v>2140507</v>
      </c>
      <c r="B4010">
        <v>1</v>
      </c>
      <c r="C4010" t="s">
        <v>80</v>
      </c>
      <c r="D4010" t="s">
        <v>101</v>
      </c>
      <c r="E4010" t="s">
        <v>131</v>
      </c>
      <c r="F4010" t="s">
        <v>11704</v>
      </c>
      <c r="G4010" t="s">
        <v>152</v>
      </c>
      <c r="H4010" t="s">
        <v>134</v>
      </c>
      <c r="I4010" t="s">
        <v>135</v>
      </c>
      <c r="J4010" t="s">
        <v>136</v>
      </c>
      <c r="K4010" t="s">
        <v>137</v>
      </c>
      <c r="L4010" t="s">
        <v>11386</v>
      </c>
      <c r="M4010" t="s">
        <v>11705</v>
      </c>
      <c r="N4010">
        <v>1.2252777770000001</v>
      </c>
      <c r="O4010">
        <v>0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0.1112815564962</v>
      </c>
      <c r="AA4010">
        <v>0</v>
      </c>
      <c r="AB4010">
        <v>0</v>
      </c>
      <c r="AC4010">
        <v>0</v>
      </c>
      <c r="AD4010">
        <v>0</v>
      </c>
      <c r="AE4010">
        <v>0.1112815564962</v>
      </c>
    </row>
    <row r="4011" spans="1:31" x14ac:dyDescent="0.25">
      <c r="A4011">
        <v>2140467</v>
      </c>
      <c r="B4011">
        <v>1</v>
      </c>
      <c r="C4011" t="s">
        <v>81</v>
      </c>
      <c r="D4011" t="s">
        <v>127</v>
      </c>
      <c r="E4011" t="s">
        <v>131</v>
      </c>
      <c r="F4011" t="s">
        <v>11706</v>
      </c>
      <c r="G4011" t="s">
        <v>152</v>
      </c>
      <c r="H4011" t="s">
        <v>134</v>
      </c>
      <c r="I4011" t="s">
        <v>135</v>
      </c>
      <c r="J4011" t="s">
        <v>136</v>
      </c>
      <c r="K4011" t="s">
        <v>137</v>
      </c>
      <c r="L4011" t="s">
        <v>11707</v>
      </c>
      <c r="M4011" t="s">
        <v>11708</v>
      </c>
      <c r="N4011">
        <v>1.675277777</v>
      </c>
      <c r="O4011">
        <v>0</v>
      </c>
      <c r="P4011">
        <v>1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0.14851105818079999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0.14851105818079999</v>
      </c>
    </row>
    <row r="4012" spans="1:31" x14ac:dyDescent="0.25">
      <c r="A4012">
        <v>2140301</v>
      </c>
      <c r="B4012">
        <v>1</v>
      </c>
      <c r="C4012" t="s">
        <v>81</v>
      </c>
      <c r="D4012" t="s">
        <v>116</v>
      </c>
      <c r="E4012" t="s">
        <v>131</v>
      </c>
      <c r="F4012" t="s">
        <v>11709</v>
      </c>
      <c r="G4012" t="s">
        <v>152</v>
      </c>
      <c r="H4012" t="s">
        <v>134</v>
      </c>
      <c r="I4012" t="s">
        <v>135</v>
      </c>
      <c r="J4012" t="s">
        <v>136</v>
      </c>
      <c r="K4012" t="s">
        <v>137</v>
      </c>
      <c r="L4012" t="s">
        <v>11710</v>
      </c>
      <c r="M4012" t="s">
        <v>11711</v>
      </c>
      <c r="N4012">
        <v>4.8208333330000004</v>
      </c>
      <c r="O4012">
        <v>0</v>
      </c>
      <c r="P4012">
        <v>1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0.82901286307240007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0.82901286307240007</v>
      </c>
    </row>
    <row r="4013" spans="1:31" x14ac:dyDescent="0.25">
      <c r="A4013">
        <v>2140444</v>
      </c>
      <c r="B4013">
        <v>1</v>
      </c>
      <c r="C4013" t="s">
        <v>80</v>
      </c>
      <c r="D4013" t="s">
        <v>108</v>
      </c>
      <c r="E4013" t="s">
        <v>146</v>
      </c>
      <c r="F4013" t="s">
        <v>11712</v>
      </c>
      <c r="G4013" t="s">
        <v>2008</v>
      </c>
      <c r="H4013" t="s">
        <v>143</v>
      </c>
      <c r="I4013" t="s">
        <v>135</v>
      </c>
      <c r="J4013" t="s">
        <v>136</v>
      </c>
      <c r="K4013" t="s">
        <v>137</v>
      </c>
      <c r="L4013" t="s">
        <v>11713</v>
      </c>
      <c r="M4013" t="s">
        <v>11714</v>
      </c>
      <c r="N4013">
        <v>0.94</v>
      </c>
      <c r="O4013">
        <v>0</v>
      </c>
      <c r="P4013">
        <v>25</v>
      </c>
      <c r="Q4013">
        <v>0</v>
      </c>
      <c r="R4013">
        <v>9</v>
      </c>
      <c r="S4013">
        <v>0</v>
      </c>
      <c r="T4013">
        <v>3</v>
      </c>
      <c r="U4013">
        <v>0</v>
      </c>
      <c r="V4013">
        <v>0</v>
      </c>
      <c r="W4013">
        <v>0</v>
      </c>
      <c r="X4013">
        <v>5.987621027539201</v>
      </c>
      <c r="Y4013">
        <v>0</v>
      </c>
      <c r="Z4013">
        <v>5.1544234791513022</v>
      </c>
      <c r="AA4013">
        <v>0</v>
      </c>
      <c r="AB4013">
        <v>2.0139624284248003</v>
      </c>
      <c r="AC4013">
        <v>0</v>
      </c>
      <c r="AD4013">
        <v>0</v>
      </c>
      <c r="AE4013">
        <v>13.156006935115304</v>
      </c>
    </row>
    <row r="4014" spans="1:31" x14ac:dyDescent="0.25">
      <c r="A4014">
        <v>2140232</v>
      </c>
      <c r="B4014">
        <v>1</v>
      </c>
      <c r="C4014" t="s">
        <v>80</v>
      </c>
      <c r="D4014" t="s">
        <v>108</v>
      </c>
      <c r="E4014" t="s">
        <v>174</v>
      </c>
      <c r="F4014" t="s">
        <v>11715</v>
      </c>
      <c r="G4014" t="s">
        <v>187</v>
      </c>
      <c r="H4014" t="s">
        <v>134</v>
      </c>
      <c r="I4014" t="s">
        <v>135</v>
      </c>
      <c r="J4014" t="s">
        <v>136</v>
      </c>
      <c r="K4014" t="s">
        <v>137</v>
      </c>
      <c r="L4014" t="s">
        <v>11716</v>
      </c>
      <c r="M4014" t="s">
        <v>11717</v>
      </c>
      <c r="N4014">
        <v>2.2744444439999998</v>
      </c>
      <c r="O4014">
        <v>0</v>
      </c>
      <c r="P4014">
        <v>4</v>
      </c>
      <c r="Q4014">
        <v>0</v>
      </c>
      <c r="R4014">
        <v>0</v>
      </c>
      <c r="S4014">
        <v>0</v>
      </c>
      <c r="T4014">
        <v>1</v>
      </c>
      <c r="U4014">
        <v>0</v>
      </c>
      <c r="V4014">
        <v>0</v>
      </c>
      <c r="W4014">
        <v>0</v>
      </c>
      <c r="X4014">
        <v>1.0953120597993331</v>
      </c>
      <c r="Y4014">
        <v>0</v>
      </c>
      <c r="Z4014">
        <v>0</v>
      </c>
      <c r="AA4014">
        <v>0</v>
      </c>
      <c r="AB4014">
        <v>17.577023126983299</v>
      </c>
      <c r="AC4014">
        <v>0</v>
      </c>
      <c r="AD4014">
        <v>0</v>
      </c>
      <c r="AE4014">
        <v>18.672335186782632</v>
      </c>
    </row>
    <row r="4015" spans="1:31" x14ac:dyDescent="0.25">
      <c r="A4015">
        <v>2140109</v>
      </c>
      <c r="B4015">
        <v>1</v>
      </c>
      <c r="C4015" t="s">
        <v>81</v>
      </c>
      <c r="D4015" t="s">
        <v>123</v>
      </c>
      <c r="E4015" t="s">
        <v>131</v>
      </c>
      <c r="F4015" t="s">
        <v>11718</v>
      </c>
      <c r="G4015" t="s">
        <v>300</v>
      </c>
      <c r="H4015" t="s">
        <v>134</v>
      </c>
      <c r="I4015" t="s">
        <v>135</v>
      </c>
      <c r="J4015" t="s">
        <v>3</v>
      </c>
      <c r="K4015" t="s">
        <v>137</v>
      </c>
      <c r="L4015" t="s">
        <v>11719</v>
      </c>
      <c r="M4015" t="s">
        <v>11720</v>
      </c>
      <c r="N4015">
        <v>6.9386111110000002</v>
      </c>
      <c r="O4015">
        <v>0</v>
      </c>
      <c r="P4015">
        <v>7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8.2237252018935934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8.2237252018935934</v>
      </c>
    </row>
    <row r="4016" spans="1:31" x14ac:dyDescent="0.25">
      <c r="A4016">
        <v>2140132</v>
      </c>
      <c r="B4016">
        <v>1</v>
      </c>
      <c r="C4016" t="s">
        <v>80</v>
      </c>
      <c r="D4016" t="s">
        <v>89</v>
      </c>
      <c r="E4016" t="s">
        <v>174</v>
      </c>
      <c r="F4016" t="s">
        <v>11721</v>
      </c>
      <c r="G4016" t="s">
        <v>163</v>
      </c>
      <c r="H4016" t="s">
        <v>134</v>
      </c>
      <c r="I4016" t="s">
        <v>135</v>
      </c>
      <c r="J4016" t="s">
        <v>136</v>
      </c>
      <c r="K4016" t="s">
        <v>137</v>
      </c>
      <c r="L4016" t="s">
        <v>11722</v>
      </c>
      <c r="M4016" t="s">
        <v>11723</v>
      </c>
      <c r="N4016">
        <v>0.35888888800000002</v>
      </c>
      <c r="O4016">
        <v>0</v>
      </c>
      <c r="P4016">
        <v>266</v>
      </c>
      <c r="Q4016">
        <v>0</v>
      </c>
      <c r="R4016">
        <v>0</v>
      </c>
      <c r="S4016">
        <v>0</v>
      </c>
      <c r="T4016">
        <v>6</v>
      </c>
      <c r="U4016">
        <v>0</v>
      </c>
      <c r="V4016">
        <v>0</v>
      </c>
      <c r="W4016">
        <v>0</v>
      </c>
      <c r="X4016">
        <v>25.828664600768846</v>
      </c>
      <c r="Y4016">
        <v>0</v>
      </c>
      <c r="Z4016">
        <v>0</v>
      </c>
      <c r="AA4016">
        <v>0</v>
      </c>
      <c r="AB4016">
        <v>1.9053476302236998</v>
      </c>
      <c r="AC4016">
        <v>0</v>
      </c>
      <c r="AD4016">
        <v>0</v>
      </c>
      <c r="AE4016">
        <v>27.734012230992548</v>
      </c>
    </row>
    <row r="4017" spans="1:31" x14ac:dyDescent="0.25">
      <c r="A4017">
        <v>2140252</v>
      </c>
      <c r="B4017">
        <v>1</v>
      </c>
      <c r="C4017" t="s">
        <v>80</v>
      </c>
      <c r="D4017" t="s">
        <v>84</v>
      </c>
      <c r="E4017" t="s">
        <v>131</v>
      </c>
      <c r="F4017" t="s">
        <v>11724</v>
      </c>
      <c r="G4017" t="s">
        <v>231</v>
      </c>
      <c r="H4017" t="s">
        <v>134</v>
      </c>
      <c r="I4017" t="s">
        <v>135</v>
      </c>
      <c r="J4017" t="s">
        <v>136</v>
      </c>
      <c r="K4017" t="s">
        <v>137</v>
      </c>
      <c r="L4017" t="s">
        <v>11725</v>
      </c>
      <c r="M4017" t="s">
        <v>11726</v>
      </c>
      <c r="N4017">
        <v>1.761666666</v>
      </c>
      <c r="O4017">
        <v>0</v>
      </c>
      <c r="P4017">
        <v>1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0.11129277609679999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0.11129277609679999</v>
      </c>
    </row>
    <row r="4018" spans="1:31" x14ac:dyDescent="0.25">
      <c r="A4018">
        <v>2140275</v>
      </c>
      <c r="B4018">
        <v>1</v>
      </c>
      <c r="C4018" t="s">
        <v>81</v>
      </c>
      <c r="D4018" t="s">
        <v>123</v>
      </c>
      <c r="E4018" t="s">
        <v>131</v>
      </c>
      <c r="F4018" t="s">
        <v>11727</v>
      </c>
      <c r="G4018" t="s">
        <v>133</v>
      </c>
      <c r="H4018" t="s">
        <v>134</v>
      </c>
      <c r="I4018" t="s">
        <v>135</v>
      </c>
      <c r="J4018" t="s">
        <v>136</v>
      </c>
      <c r="K4018" t="s">
        <v>137</v>
      </c>
      <c r="L4018" t="s">
        <v>11728</v>
      </c>
      <c r="M4018" t="s">
        <v>11729</v>
      </c>
      <c r="N4018">
        <v>2.2202777770000002</v>
      </c>
      <c r="O4018">
        <v>0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0.23599950020550001</v>
      </c>
      <c r="AA4018">
        <v>0</v>
      </c>
      <c r="AB4018">
        <v>0</v>
      </c>
      <c r="AC4018">
        <v>0</v>
      </c>
      <c r="AD4018">
        <v>0</v>
      </c>
      <c r="AE4018">
        <v>0.23599950020550001</v>
      </c>
    </row>
    <row r="4019" spans="1:31" x14ac:dyDescent="0.25">
      <c r="A4019">
        <v>2140295</v>
      </c>
      <c r="B4019">
        <v>1</v>
      </c>
      <c r="C4019" t="s">
        <v>80</v>
      </c>
      <c r="D4019" t="s">
        <v>82</v>
      </c>
      <c r="E4019" t="s">
        <v>161</v>
      </c>
      <c r="F4019" t="s">
        <v>11730</v>
      </c>
      <c r="G4019" t="s">
        <v>171</v>
      </c>
      <c r="H4019" t="s">
        <v>134</v>
      </c>
      <c r="I4019" t="s">
        <v>135</v>
      </c>
      <c r="J4019" t="s">
        <v>136</v>
      </c>
      <c r="K4019" t="s">
        <v>137</v>
      </c>
      <c r="L4019" t="s">
        <v>11731</v>
      </c>
      <c r="M4019" t="s">
        <v>11732</v>
      </c>
      <c r="N4019">
        <v>0.34972222200000003</v>
      </c>
      <c r="O4019">
        <v>0</v>
      </c>
      <c r="P4019">
        <v>629</v>
      </c>
      <c r="Q4019">
        <v>0</v>
      </c>
      <c r="R4019">
        <v>0</v>
      </c>
      <c r="S4019">
        <v>0</v>
      </c>
      <c r="T4019">
        <v>52</v>
      </c>
      <c r="U4019">
        <v>0</v>
      </c>
      <c r="V4019">
        <v>0</v>
      </c>
      <c r="W4019">
        <v>0</v>
      </c>
      <c r="X4019">
        <v>59.950566368158562</v>
      </c>
      <c r="Y4019">
        <v>0</v>
      </c>
      <c r="Z4019">
        <v>0</v>
      </c>
      <c r="AA4019">
        <v>0</v>
      </c>
      <c r="AB4019">
        <v>9.8471283931747138</v>
      </c>
      <c r="AC4019">
        <v>0</v>
      </c>
      <c r="AD4019">
        <v>0</v>
      </c>
      <c r="AE4019">
        <v>69.797694761333275</v>
      </c>
    </row>
    <row r="4020" spans="1:31" x14ac:dyDescent="0.25">
      <c r="A4020">
        <v>2140381</v>
      </c>
      <c r="B4020">
        <v>1</v>
      </c>
      <c r="C4020" t="s">
        <v>80</v>
      </c>
      <c r="D4020" t="s">
        <v>96</v>
      </c>
      <c r="E4020" t="s">
        <v>131</v>
      </c>
      <c r="F4020" t="s">
        <v>11733</v>
      </c>
      <c r="G4020" t="s">
        <v>171</v>
      </c>
      <c r="H4020" t="s">
        <v>134</v>
      </c>
      <c r="I4020" t="s">
        <v>135</v>
      </c>
      <c r="J4020" t="s">
        <v>136</v>
      </c>
      <c r="K4020" t="s">
        <v>137</v>
      </c>
      <c r="L4020" t="s">
        <v>11734</v>
      </c>
      <c r="M4020" t="s">
        <v>11735</v>
      </c>
      <c r="N4020">
        <v>2.6041666659999998</v>
      </c>
      <c r="O4020">
        <v>0</v>
      </c>
      <c r="P4020">
        <v>2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2.2127329622660419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2.2127329622660419</v>
      </c>
    </row>
    <row r="4021" spans="1:31" x14ac:dyDescent="0.25">
      <c r="A4021">
        <v>2140530</v>
      </c>
      <c r="B4021">
        <v>1</v>
      </c>
      <c r="C4021" t="s">
        <v>80</v>
      </c>
      <c r="D4021" t="s">
        <v>90</v>
      </c>
      <c r="E4021" t="s">
        <v>161</v>
      </c>
      <c r="F4021" t="s">
        <v>11736</v>
      </c>
      <c r="G4021" t="s">
        <v>171</v>
      </c>
      <c r="H4021" t="s">
        <v>134</v>
      </c>
      <c r="I4021" t="s">
        <v>135</v>
      </c>
      <c r="J4021" t="s">
        <v>136</v>
      </c>
      <c r="K4021" t="s">
        <v>137</v>
      </c>
      <c r="L4021" t="s">
        <v>11737</v>
      </c>
      <c r="M4021" t="s">
        <v>11738</v>
      </c>
      <c r="N4021">
        <v>1.529722222</v>
      </c>
      <c r="O4021">
        <v>0</v>
      </c>
      <c r="P4021">
        <v>865</v>
      </c>
      <c r="Q4021">
        <v>0</v>
      </c>
      <c r="R4021">
        <v>0</v>
      </c>
      <c r="S4021">
        <v>0</v>
      </c>
      <c r="T4021">
        <v>68</v>
      </c>
      <c r="U4021">
        <v>0</v>
      </c>
      <c r="V4021">
        <v>0</v>
      </c>
      <c r="W4021">
        <v>0</v>
      </c>
      <c r="X4021">
        <v>338.3801529172174</v>
      </c>
      <c r="Y4021">
        <v>0</v>
      </c>
      <c r="Z4021">
        <v>0</v>
      </c>
      <c r="AA4021">
        <v>0</v>
      </c>
      <c r="AB4021">
        <v>70.475358428881123</v>
      </c>
      <c r="AC4021">
        <v>0</v>
      </c>
      <c r="AD4021">
        <v>0</v>
      </c>
      <c r="AE4021">
        <v>408.85551134609852</v>
      </c>
    </row>
    <row r="4022" spans="1:31" x14ac:dyDescent="0.25">
      <c r="A4022">
        <v>2140487</v>
      </c>
      <c r="B4022">
        <v>1</v>
      </c>
      <c r="C4022" t="s">
        <v>80</v>
      </c>
      <c r="D4022" t="s">
        <v>109</v>
      </c>
      <c r="E4022" t="s">
        <v>131</v>
      </c>
      <c r="F4022" t="s">
        <v>11739</v>
      </c>
      <c r="G4022" t="s">
        <v>152</v>
      </c>
      <c r="H4022" t="s">
        <v>134</v>
      </c>
      <c r="I4022" t="s">
        <v>135</v>
      </c>
      <c r="J4022" t="s">
        <v>136</v>
      </c>
      <c r="K4022" t="s">
        <v>137</v>
      </c>
      <c r="L4022" t="s">
        <v>11740</v>
      </c>
      <c r="M4022" t="s">
        <v>11741</v>
      </c>
      <c r="N4022">
        <v>1.1988888879999999</v>
      </c>
      <c r="O4022">
        <v>0</v>
      </c>
      <c r="P4022">
        <v>1</v>
      </c>
      <c r="Q4022">
        <v>0</v>
      </c>
      <c r="R4022">
        <v>0</v>
      </c>
      <c r="S4022">
        <v>0</v>
      </c>
      <c r="T4022">
        <v>1</v>
      </c>
      <c r="U4022">
        <v>0</v>
      </c>
      <c r="V4022">
        <v>0</v>
      </c>
      <c r="W4022">
        <v>0</v>
      </c>
      <c r="X4022">
        <v>0.12694936837093335</v>
      </c>
      <c r="Y4022">
        <v>0</v>
      </c>
      <c r="Z4022">
        <v>0</v>
      </c>
      <c r="AA4022">
        <v>0</v>
      </c>
      <c r="AB4022">
        <v>3.8530961039999999E-4</v>
      </c>
      <c r="AC4022">
        <v>0</v>
      </c>
      <c r="AD4022">
        <v>0</v>
      </c>
      <c r="AE4022">
        <v>0.12733467798133336</v>
      </c>
    </row>
    <row r="4023" spans="1:31" x14ac:dyDescent="0.25">
      <c r="A4023">
        <v>2140089</v>
      </c>
      <c r="B4023">
        <v>1</v>
      </c>
      <c r="C4023" t="s">
        <v>81</v>
      </c>
      <c r="D4023" t="s">
        <v>127</v>
      </c>
      <c r="E4023" t="s">
        <v>146</v>
      </c>
      <c r="F4023" t="s">
        <v>11742</v>
      </c>
      <c r="G4023" t="s">
        <v>142</v>
      </c>
      <c r="H4023" t="s">
        <v>143</v>
      </c>
      <c r="I4023" t="s">
        <v>148</v>
      </c>
      <c r="J4023" t="s">
        <v>136</v>
      </c>
      <c r="K4023" t="s">
        <v>137</v>
      </c>
      <c r="L4023" t="s">
        <v>11743</v>
      </c>
      <c r="M4023" t="s">
        <v>11744</v>
      </c>
      <c r="N4023">
        <v>1.9166665999999999E-2</v>
      </c>
      <c r="O4023">
        <v>0</v>
      </c>
      <c r="P4023">
        <v>108</v>
      </c>
      <c r="Q4023">
        <v>7</v>
      </c>
      <c r="R4023">
        <v>15</v>
      </c>
      <c r="S4023">
        <v>0</v>
      </c>
      <c r="T4023">
        <v>17</v>
      </c>
      <c r="U4023">
        <v>0</v>
      </c>
      <c r="V4023">
        <v>0</v>
      </c>
      <c r="W4023">
        <v>0</v>
      </c>
      <c r="X4023">
        <v>0.3740309671547502</v>
      </c>
      <c r="Y4023">
        <v>9.8047737697899984E-2</v>
      </c>
      <c r="Z4023">
        <v>9.6291748037250019E-2</v>
      </c>
      <c r="AA4023">
        <v>0</v>
      </c>
      <c r="AB4023">
        <v>0.15194500702858332</v>
      </c>
      <c r="AC4023">
        <v>0</v>
      </c>
      <c r="AD4023">
        <v>0</v>
      </c>
      <c r="AE4023">
        <v>0.72031545991848356</v>
      </c>
    </row>
    <row r="4024" spans="1:31" x14ac:dyDescent="0.25">
      <c r="A4024">
        <v>2140338</v>
      </c>
      <c r="B4024">
        <v>1</v>
      </c>
      <c r="C4024" t="s">
        <v>80</v>
      </c>
      <c r="D4024" t="s">
        <v>90</v>
      </c>
      <c r="E4024" t="s">
        <v>131</v>
      </c>
      <c r="F4024" t="s">
        <v>11745</v>
      </c>
      <c r="G4024" t="s">
        <v>152</v>
      </c>
      <c r="H4024" t="s">
        <v>134</v>
      </c>
      <c r="I4024" t="s">
        <v>135</v>
      </c>
      <c r="J4024" t="s">
        <v>136</v>
      </c>
      <c r="K4024" t="s">
        <v>137</v>
      </c>
      <c r="L4024" t="s">
        <v>11746</v>
      </c>
      <c r="M4024" t="s">
        <v>11747</v>
      </c>
      <c r="N4024">
        <v>6.4213888880000001</v>
      </c>
      <c r="O4024">
        <v>0</v>
      </c>
      <c r="P4024">
        <v>3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3.6565128782491834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3.6565128782491834</v>
      </c>
    </row>
    <row r="4025" spans="1:31" x14ac:dyDescent="0.25">
      <c r="A4025">
        <v>2140550</v>
      </c>
      <c r="B4025">
        <v>1</v>
      </c>
      <c r="C4025" t="s">
        <v>80</v>
      </c>
      <c r="D4025" t="s">
        <v>99</v>
      </c>
      <c r="E4025" t="s">
        <v>131</v>
      </c>
      <c r="F4025" t="s">
        <v>11748</v>
      </c>
      <c r="G4025" t="s">
        <v>152</v>
      </c>
      <c r="H4025" t="s">
        <v>134</v>
      </c>
      <c r="I4025" t="s">
        <v>135</v>
      </c>
      <c r="J4025" t="s">
        <v>136</v>
      </c>
      <c r="K4025" t="s">
        <v>137</v>
      </c>
      <c r="L4025" t="s">
        <v>11749</v>
      </c>
      <c r="M4025" t="s">
        <v>11750</v>
      </c>
      <c r="N4025">
        <v>3.0555555550000002</v>
      </c>
      <c r="O4025">
        <v>0</v>
      </c>
      <c r="P4025">
        <v>2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0.18739387226624998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0.18739387226624998</v>
      </c>
    </row>
    <row r="4026" spans="1:31" x14ac:dyDescent="0.25">
      <c r="A4026">
        <v>2140049</v>
      </c>
      <c r="B4026">
        <v>1</v>
      </c>
      <c r="C4026" t="s">
        <v>80</v>
      </c>
      <c r="D4026" t="s">
        <v>109</v>
      </c>
      <c r="E4026" t="s">
        <v>174</v>
      </c>
      <c r="F4026" t="s">
        <v>11751</v>
      </c>
      <c r="G4026" t="s">
        <v>187</v>
      </c>
      <c r="H4026" t="s">
        <v>134</v>
      </c>
      <c r="I4026" t="s">
        <v>135</v>
      </c>
      <c r="J4026" t="s">
        <v>136</v>
      </c>
      <c r="K4026" t="s">
        <v>137</v>
      </c>
      <c r="L4026" t="s">
        <v>11752</v>
      </c>
      <c r="M4026" t="s">
        <v>11753</v>
      </c>
      <c r="N4026">
        <v>2.7030555550000002</v>
      </c>
      <c r="O4026">
        <v>0</v>
      </c>
      <c r="P4026">
        <v>14</v>
      </c>
      <c r="Q4026">
        <v>0</v>
      </c>
      <c r="R4026">
        <v>0</v>
      </c>
      <c r="S4026">
        <v>0</v>
      </c>
      <c r="T4026">
        <v>1</v>
      </c>
      <c r="U4026">
        <v>0</v>
      </c>
      <c r="V4026">
        <v>0</v>
      </c>
      <c r="W4026">
        <v>0</v>
      </c>
      <c r="X4026">
        <v>4.207207211449485</v>
      </c>
      <c r="Y4026">
        <v>0</v>
      </c>
      <c r="Z4026">
        <v>0</v>
      </c>
      <c r="AA4026">
        <v>0</v>
      </c>
      <c r="AB4026">
        <v>7.9116152313666675E-3</v>
      </c>
      <c r="AC4026">
        <v>0</v>
      </c>
      <c r="AD4026">
        <v>0</v>
      </c>
      <c r="AE4026">
        <v>4.2151188266808512</v>
      </c>
    </row>
    <row r="4027" spans="1:31" x14ac:dyDescent="0.25">
      <c r="A4027">
        <v>2140212</v>
      </c>
      <c r="B4027">
        <v>1</v>
      </c>
      <c r="C4027" t="s">
        <v>80</v>
      </c>
      <c r="D4027" t="s">
        <v>108</v>
      </c>
      <c r="E4027" t="s">
        <v>174</v>
      </c>
      <c r="F4027" t="s">
        <v>11754</v>
      </c>
      <c r="G4027" t="s">
        <v>187</v>
      </c>
      <c r="H4027" t="s">
        <v>134</v>
      </c>
      <c r="I4027" t="s">
        <v>135</v>
      </c>
      <c r="J4027" t="s">
        <v>136</v>
      </c>
      <c r="K4027" t="s">
        <v>137</v>
      </c>
      <c r="L4027" t="s">
        <v>11755</v>
      </c>
      <c r="M4027" t="s">
        <v>11756</v>
      </c>
      <c r="N4027">
        <v>5.2355555550000004</v>
      </c>
      <c r="O4027">
        <v>0</v>
      </c>
      <c r="P4027">
        <v>5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3.1524692949520507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3.1524692949520507</v>
      </c>
    </row>
    <row r="4028" spans="1:31" x14ac:dyDescent="0.25">
      <c r="A4028">
        <v>2140567</v>
      </c>
      <c r="B4028">
        <v>1</v>
      </c>
      <c r="C4028" t="s">
        <v>81</v>
      </c>
      <c r="D4028" t="s">
        <v>122</v>
      </c>
      <c r="E4028" t="s">
        <v>196</v>
      </c>
      <c r="F4028" t="s">
        <v>9420</v>
      </c>
      <c r="G4028" t="s">
        <v>142</v>
      </c>
      <c r="H4028" t="s">
        <v>143</v>
      </c>
      <c r="I4028" t="s">
        <v>135</v>
      </c>
      <c r="J4028" t="s">
        <v>136</v>
      </c>
      <c r="K4028" t="s">
        <v>137</v>
      </c>
      <c r="L4028" t="s">
        <v>11757</v>
      </c>
      <c r="M4028" t="s">
        <v>11758</v>
      </c>
      <c r="N4028">
        <v>0.67916666599999997</v>
      </c>
      <c r="O4028">
        <v>0</v>
      </c>
      <c r="P4028">
        <v>1703</v>
      </c>
      <c r="Q4028">
        <v>10</v>
      </c>
      <c r="R4028">
        <v>23</v>
      </c>
      <c r="S4028">
        <v>2</v>
      </c>
      <c r="T4028">
        <v>157</v>
      </c>
      <c r="U4028">
        <v>2</v>
      </c>
      <c r="V4028">
        <v>0</v>
      </c>
      <c r="W4028">
        <v>0</v>
      </c>
      <c r="X4028">
        <v>185.95157050277589</v>
      </c>
      <c r="Y4028">
        <v>17.928242353273749</v>
      </c>
      <c r="Z4028">
        <v>2.8239062939311248</v>
      </c>
      <c r="AA4028">
        <v>34.766421268930749</v>
      </c>
      <c r="AB4028">
        <v>36.471919904388621</v>
      </c>
      <c r="AC4028">
        <v>39.750079474261</v>
      </c>
      <c r="AD4028">
        <v>0</v>
      </c>
      <c r="AE4028">
        <v>317.69213979756114</v>
      </c>
    </row>
    <row r="4029" spans="1:31" x14ac:dyDescent="0.25">
      <c r="A4029">
        <v>2140258</v>
      </c>
      <c r="B4029">
        <v>1</v>
      </c>
      <c r="C4029" t="s">
        <v>80</v>
      </c>
      <c r="D4029" t="s">
        <v>96</v>
      </c>
      <c r="E4029" t="s">
        <v>146</v>
      </c>
      <c r="F4029" t="s">
        <v>11759</v>
      </c>
      <c r="G4029" t="s">
        <v>10914</v>
      </c>
      <c r="H4029" t="s">
        <v>143</v>
      </c>
      <c r="I4029" t="s">
        <v>135</v>
      </c>
      <c r="J4029" t="s">
        <v>136</v>
      </c>
      <c r="K4029" t="s">
        <v>137</v>
      </c>
      <c r="L4029" t="s">
        <v>11760</v>
      </c>
      <c r="M4029" t="s">
        <v>11761</v>
      </c>
      <c r="N4029">
        <v>1.9011111110000001</v>
      </c>
      <c r="O4029">
        <v>0</v>
      </c>
      <c r="P4029">
        <v>10</v>
      </c>
      <c r="Q4029">
        <v>0</v>
      </c>
      <c r="R4029">
        <v>14</v>
      </c>
      <c r="S4029">
        <v>0</v>
      </c>
      <c r="T4029">
        <v>13</v>
      </c>
      <c r="U4029">
        <v>0</v>
      </c>
      <c r="V4029">
        <v>0</v>
      </c>
      <c r="W4029">
        <v>0</v>
      </c>
      <c r="X4029">
        <v>8.6679138467578998</v>
      </c>
      <c r="Y4029">
        <v>0</v>
      </c>
      <c r="Z4029">
        <v>39.823901176095248</v>
      </c>
      <c r="AA4029">
        <v>0</v>
      </c>
      <c r="AB4029">
        <v>55.792844966253327</v>
      </c>
      <c r="AC4029">
        <v>0</v>
      </c>
      <c r="AD4029">
        <v>0</v>
      </c>
      <c r="AE4029">
        <v>104.28465998910647</v>
      </c>
    </row>
    <row r="4030" spans="1:31" x14ac:dyDescent="0.25">
      <c r="A4030">
        <v>2140072</v>
      </c>
      <c r="B4030">
        <v>1</v>
      </c>
      <c r="C4030" t="s">
        <v>81</v>
      </c>
      <c r="D4030" t="s">
        <v>127</v>
      </c>
      <c r="E4030" t="s">
        <v>131</v>
      </c>
      <c r="F4030" t="s">
        <v>11762</v>
      </c>
      <c r="G4030" t="s">
        <v>133</v>
      </c>
      <c r="H4030" t="s">
        <v>134</v>
      </c>
      <c r="I4030" t="s">
        <v>135</v>
      </c>
      <c r="J4030" t="s">
        <v>136</v>
      </c>
      <c r="K4030" t="s">
        <v>137</v>
      </c>
      <c r="L4030" t="s">
        <v>11763</v>
      </c>
      <c r="M4030" t="s">
        <v>11764</v>
      </c>
      <c r="N4030">
        <v>7.2402777770000002</v>
      </c>
      <c r="O4030">
        <v>0</v>
      </c>
      <c r="P4030">
        <v>6</v>
      </c>
      <c r="Q4030">
        <v>0</v>
      </c>
      <c r="R4030">
        <v>0</v>
      </c>
      <c r="S4030">
        <v>0</v>
      </c>
      <c r="T4030">
        <v>2</v>
      </c>
      <c r="U4030">
        <v>0</v>
      </c>
      <c r="V4030">
        <v>0</v>
      </c>
      <c r="W4030">
        <v>0</v>
      </c>
      <c r="X4030">
        <v>9.9885669108010351</v>
      </c>
      <c r="Y4030">
        <v>0</v>
      </c>
      <c r="Z4030">
        <v>0</v>
      </c>
      <c r="AA4030">
        <v>0</v>
      </c>
      <c r="AB4030">
        <v>10.03399178608616</v>
      </c>
      <c r="AC4030">
        <v>0</v>
      </c>
      <c r="AD4030">
        <v>0</v>
      </c>
      <c r="AE4030">
        <v>20.022558696887195</v>
      </c>
    </row>
    <row r="4031" spans="1:31" x14ac:dyDescent="0.25">
      <c r="A4031">
        <v>2140404</v>
      </c>
      <c r="B4031">
        <v>1</v>
      </c>
      <c r="C4031" t="s">
        <v>80</v>
      </c>
      <c r="D4031" t="s">
        <v>82</v>
      </c>
      <c r="E4031" t="s">
        <v>131</v>
      </c>
      <c r="F4031" t="s">
        <v>11765</v>
      </c>
      <c r="G4031" t="s">
        <v>152</v>
      </c>
      <c r="H4031" t="s">
        <v>134</v>
      </c>
      <c r="I4031" t="s">
        <v>135</v>
      </c>
      <c r="J4031" t="s">
        <v>136</v>
      </c>
      <c r="K4031" t="s">
        <v>137</v>
      </c>
      <c r="L4031" t="s">
        <v>11766</v>
      </c>
      <c r="M4031" t="s">
        <v>11767</v>
      </c>
      <c r="N4031">
        <v>2.028611111</v>
      </c>
      <c r="O4031">
        <v>0</v>
      </c>
      <c r="P4031">
        <v>2</v>
      </c>
      <c r="Q4031">
        <v>0</v>
      </c>
      <c r="R4031">
        <v>0</v>
      </c>
      <c r="S4031">
        <v>0</v>
      </c>
      <c r="T4031">
        <v>2</v>
      </c>
      <c r="U4031">
        <v>0</v>
      </c>
      <c r="V4031">
        <v>0</v>
      </c>
      <c r="W4031">
        <v>0</v>
      </c>
      <c r="X4031">
        <v>0.74365391375595846</v>
      </c>
      <c r="Y4031">
        <v>0</v>
      </c>
      <c r="Z4031">
        <v>0</v>
      </c>
      <c r="AA4031">
        <v>0</v>
      </c>
      <c r="AB4031">
        <v>0.34662115664676668</v>
      </c>
      <c r="AC4031">
        <v>0</v>
      </c>
      <c r="AD4031">
        <v>0</v>
      </c>
      <c r="AE4031">
        <v>1.0902750704027251</v>
      </c>
    </row>
    <row r="4032" spans="1:31" x14ac:dyDescent="0.25">
      <c r="A4032">
        <v>2140358</v>
      </c>
      <c r="B4032">
        <v>1</v>
      </c>
      <c r="C4032" t="s">
        <v>80</v>
      </c>
      <c r="D4032" t="s">
        <v>104</v>
      </c>
      <c r="E4032" t="s">
        <v>146</v>
      </c>
      <c r="F4032" t="s">
        <v>3126</v>
      </c>
      <c r="G4032" t="s">
        <v>167</v>
      </c>
      <c r="H4032" t="s">
        <v>143</v>
      </c>
      <c r="I4032" t="s">
        <v>135</v>
      </c>
      <c r="J4032" t="s">
        <v>136</v>
      </c>
      <c r="K4032" t="s">
        <v>137</v>
      </c>
      <c r="L4032" t="s">
        <v>11768</v>
      </c>
      <c r="M4032" t="s">
        <v>11769</v>
      </c>
      <c r="N4032">
        <v>2.0044444440000002</v>
      </c>
      <c r="O4032">
        <v>0</v>
      </c>
      <c r="P4032">
        <v>8</v>
      </c>
      <c r="Q4032">
        <v>0</v>
      </c>
      <c r="R4032">
        <v>5</v>
      </c>
      <c r="S4032">
        <v>0</v>
      </c>
      <c r="T4032">
        <v>17</v>
      </c>
      <c r="U4032">
        <v>0</v>
      </c>
      <c r="V4032">
        <v>0</v>
      </c>
      <c r="W4032">
        <v>0</v>
      </c>
      <c r="X4032">
        <v>7.1154845200284003</v>
      </c>
      <c r="Y4032">
        <v>0</v>
      </c>
      <c r="Z4032">
        <v>4.2558277808016003</v>
      </c>
      <c r="AA4032">
        <v>0</v>
      </c>
      <c r="AB4032">
        <v>46.768761355089154</v>
      </c>
      <c r="AC4032">
        <v>0</v>
      </c>
      <c r="AD4032">
        <v>0</v>
      </c>
      <c r="AE4032">
        <v>58.140073655919153</v>
      </c>
    </row>
    <row r="4033" spans="1:31" x14ac:dyDescent="0.25">
      <c r="A4033">
        <v>2140066</v>
      </c>
      <c r="B4033">
        <v>1</v>
      </c>
      <c r="C4033" t="s">
        <v>80</v>
      </c>
      <c r="D4033" t="s">
        <v>86</v>
      </c>
      <c r="E4033" t="s">
        <v>161</v>
      </c>
      <c r="F4033" t="s">
        <v>11770</v>
      </c>
      <c r="G4033" t="s">
        <v>215</v>
      </c>
      <c r="H4033" t="s">
        <v>134</v>
      </c>
      <c r="I4033" t="s">
        <v>135</v>
      </c>
      <c r="J4033" t="s">
        <v>136</v>
      </c>
      <c r="K4033" t="s">
        <v>137</v>
      </c>
      <c r="L4033" t="s">
        <v>11771</v>
      </c>
      <c r="M4033" t="s">
        <v>11772</v>
      </c>
      <c r="N4033">
        <v>2.486388888</v>
      </c>
      <c r="O4033">
        <v>0</v>
      </c>
      <c r="P4033">
        <v>15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20.411240465415524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20.411240465415524</v>
      </c>
    </row>
    <row r="4034" spans="1:31" x14ac:dyDescent="0.25">
      <c r="A4034">
        <v>2140112</v>
      </c>
      <c r="B4034">
        <v>1</v>
      </c>
      <c r="C4034" t="s">
        <v>80</v>
      </c>
      <c r="D4034" t="s">
        <v>97</v>
      </c>
      <c r="E4034" t="s">
        <v>174</v>
      </c>
      <c r="F4034" t="s">
        <v>11773</v>
      </c>
      <c r="G4034" t="s">
        <v>538</v>
      </c>
      <c r="H4034" t="s">
        <v>134</v>
      </c>
      <c r="I4034" t="s">
        <v>135</v>
      </c>
      <c r="J4034" t="s">
        <v>136</v>
      </c>
      <c r="K4034" t="s">
        <v>236</v>
      </c>
      <c r="L4034" t="s">
        <v>11774</v>
      </c>
      <c r="M4034" t="s">
        <v>11775</v>
      </c>
      <c r="N4034">
        <v>7.4756897220000003</v>
      </c>
      <c r="O4034">
        <v>0</v>
      </c>
      <c r="P4034">
        <v>10</v>
      </c>
      <c r="Q4034">
        <v>0</v>
      </c>
      <c r="R4034">
        <v>17</v>
      </c>
      <c r="S4034">
        <v>0</v>
      </c>
      <c r="T4034">
        <v>5</v>
      </c>
      <c r="U4034">
        <v>0</v>
      </c>
      <c r="V4034">
        <v>0</v>
      </c>
      <c r="W4034">
        <v>0</v>
      </c>
      <c r="X4034">
        <v>87.588342469578933</v>
      </c>
      <c r="Y4034">
        <v>0</v>
      </c>
      <c r="Z4034">
        <v>30.637390069748243</v>
      </c>
      <c r="AA4034">
        <v>0</v>
      </c>
      <c r="AB4034">
        <v>22.655781614378956</v>
      </c>
      <c r="AC4034">
        <v>0</v>
      </c>
      <c r="AD4034">
        <v>0</v>
      </c>
      <c r="AE4034">
        <v>140.88151415370612</v>
      </c>
    </row>
    <row r="4035" spans="1:31" x14ac:dyDescent="0.25">
      <c r="A4035">
        <v>2140278</v>
      </c>
      <c r="B4035">
        <v>1</v>
      </c>
      <c r="C4035" t="s">
        <v>81</v>
      </c>
      <c r="D4035" t="s">
        <v>127</v>
      </c>
      <c r="E4035" t="s">
        <v>131</v>
      </c>
      <c r="F4035" t="s">
        <v>11776</v>
      </c>
      <c r="G4035" t="s">
        <v>133</v>
      </c>
      <c r="H4035" t="s">
        <v>134</v>
      </c>
      <c r="I4035" t="s">
        <v>135</v>
      </c>
      <c r="J4035" t="s">
        <v>136</v>
      </c>
      <c r="K4035" t="s">
        <v>137</v>
      </c>
      <c r="L4035" t="s">
        <v>11777</v>
      </c>
      <c r="M4035" t="s">
        <v>11778</v>
      </c>
      <c r="N4035">
        <v>0.89027777699999999</v>
      </c>
      <c r="O4035">
        <v>0</v>
      </c>
      <c r="P4035">
        <v>5</v>
      </c>
      <c r="Q4035">
        <v>0</v>
      </c>
      <c r="R4035">
        <v>0</v>
      </c>
      <c r="S4035">
        <v>0</v>
      </c>
      <c r="T4035">
        <v>1</v>
      </c>
      <c r="U4035">
        <v>0</v>
      </c>
      <c r="V4035">
        <v>0</v>
      </c>
      <c r="W4035">
        <v>0</v>
      </c>
      <c r="X4035">
        <v>0.72453870810845011</v>
      </c>
      <c r="Y4035">
        <v>0</v>
      </c>
      <c r="Z4035">
        <v>0</v>
      </c>
      <c r="AA4035">
        <v>0</v>
      </c>
      <c r="AB4035">
        <v>0.54324297983045833</v>
      </c>
      <c r="AC4035">
        <v>0</v>
      </c>
      <c r="AD4035">
        <v>0</v>
      </c>
      <c r="AE4035">
        <v>1.2677816879389083</v>
      </c>
    </row>
    <row r="4036" spans="1:31" x14ac:dyDescent="0.25">
      <c r="A4036">
        <v>2140086</v>
      </c>
      <c r="B4036">
        <v>1</v>
      </c>
      <c r="C4036" t="s">
        <v>80</v>
      </c>
      <c r="D4036" t="s">
        <v>99</v>
      </c>
      <c r="E4036" t="s">
        <v>174</v>
      </c>
      <c r="F4036" t="s">
        <v>11779</v>
      </c>
      <c r="G4036" t="s">
        <v>384</v>
      </c>
      <c r="H4036" t="s">
        <v>134</v>
      </c>
      <c r="I4036" t="s">
        <v>135</v>
      </c>
      <c r="J4036" t="s">
        <v>136</v>
      </c>
      <c r="K4036" t="s">
        <v>137</v>
      </c>
      <c r="L4036" t="s">
        <v>11780</v>
      </c>
      <c r="M4036" t="s">
        <v>11781</v>
      </c>
      <c r="N4036">
        <v>10.915555554999999</v>
      </c>
      <c r="O4036">
        <v>0</v>
      </c>
      <c r="P4036">
        <v>34</v>
      </c>
      <c r="Q4036">
        <v>0</v>
      </c>
      <c r="R4036">
        <v>0</v>
      </c>
      <c r="S4036">
        <v>0</v>
      </c>
      <c r="T4036">
        <v>1</v>
      </c>
      <c r="U4036">
        <v>0</v>
      </c>
      <c r="V4036">
        <v>0</v>
      </c>
      <c r="W4036">
        <v>0</v>
      </c>
      <c r="X4036">
        <v>114.58905705510024</v>
      </c>
      <c r="Y4036">
        <v>0</v>
      </c>
      <c r="Z4036">
        <v>0</v>
      </c>
      <c r="AA4036">
        <v>0</v>
      </c>
      <c r="AB4036">
        <v>80.900300634540585</v>
      </c>
      <c r="AC4036">
        <v>0</v>
      </c>
      <c r="AD4036">
        <v>0</v>
      </c>
      <c r="AE4036">
        <v>195.48935768964083</v>
      </c>
    </row>
    <row r="4037" spans="1:31" x14ac:dyDescent="0.25">
      <c r="A4037">
        <v>2140441</v>
      </c>
      <c r="B4037">
        <v>1</v>
      </c>
      <c r="C4037" t="s">
        <v>80</v>
      </c>
      <c r="D4037" t="s">
        <v>101</v>
      </c>
      <c r="E4037" t="s">
        <v>131</v>
      </c>
      <c r="F4037" t="s">
        <v>11782</v>
      </c>
      <c r="G4037" t="s">
        <v>133</v>
      </c>
      <c r="H4037" t="s">
        <v>134</v>
      </c>
      <c r="I4037" t="s">
        <v>135</v>
      </c>
      <c r="J4037" t="s">
        <v>136</v>
      </c>
      <c r="K4037" t="s">
        <v>137</v>
      </c>
      <c r="L4037" t="s">
        <v>11783</v>
      </c>
      <c r="M4037" t="s">
        <v>11784</v>
      </c>
      <c r="N4037">
        <v>2.0833333330000001</v>
      </c>
      <c r="O4037">
        <v>0</v>
      </c>
      <c r="P4037">
        <v>1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0.39649083290762505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0.39649083290762505</v>
      </c>
    </row>
    <row r="4038" spans="1:31" x14ac:dyDescent="0.25">
      <c r="A4038">
        <v>2140298</v>
      </c>
      <c r="B4038">
        <v>1</v>
      </c>
      <c r="C4038" t="s">
        <v>80</v>
      </c>
      <c r="D4038" t="s">
        <v>106</v>
      </c>
      <c r="E4038" t="s">
        <v>174</v>
      </c>
      <c r="F4038" t="s">
        <v>11785</v>
      </c>
      <c r="G4038" t="s">
        <v>187</v>
      </c>
      <c r="H4038" t="s">
        <v>134</v>
      </c>
      <c r="I4038" t="s">
        <v>135</v>
      </c>
      <c r="J4038" t="s">
        <v>136</v>
      </c>
      <c r="K4038" t="s">
        <v>137</v>
      </c>
      <c r="L4038" t="s">
        <v>11786</v>
      </c>
      <c r="M4038" t="s">
        <v>11787</v>
      </c>
      <c r="N4038">
        <v>6.0386111109999998</v>
      </c>
      <c r="O4038">
        <v>0</v>
      </c>
      <c r="P4038">
        <v>0</v>
      </c>
      <c r="Q4038">
        <v>0</v>
      </c>
      <c r="R4038">
        <v>2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3.3627819300772499</v>
      </c>
      <c r="AA4038">
        <v>0</v>
      </c>
      <c r="AB4038">
        <v>0</v>
      </c>
      <c r="AC4038">
        <v>0</v>
      </c>
      <c r="AD4038">
        <v>0</v>
      </c>
      <c r="AE4038">
        <v>3.3627819300772499</v>
      </c>
    </row>
    <row r="4039" spans="1:31" x14ac:dyDescent="0.25">
      <c r="A4039">
        <v>2140321</v>
      </c>
      <c r="B4039">
        <v>1</v>
      </c>
      <c r="C4039" t="s">
        <v>80</v>
      </c>
      <c r="D4039" t="s">
        <v>103</v>
      </c>
      <c r="E4039" t="s">
        <v>131</v>
      </c>
      <c r="F4039" t="s">
        <v>11788</v>
      </c>
      <c r="G4039" t="s">
        <v>152</v>
      </c>
      <c r="H4039" t="s">
        <v>134</v>
      </c>
      <c r="I4039" t="s">
        <v>135</v>
      </c>
      <c r="J4039" t="s">
        <v>136</v>
      </c>
      <c r="K4039" t="s">
        <v>137</v>
      </c>
      <c r="L4039" t="s">
        <v>11789</v>
      </c>
      <c r="M4039" t="s">
        <v>11790</v>
      </c>
      <c r="N4039">
        <v>0.85888888799999996</v>
      </c>
      <c r="O4039">
        <v>0</v>
      </c>
      <c r="P4039">
        <v>2</v>
      </c>
      <c r="Q4039">
        <v>0</v>
      </c>
      <c r="R4039">
        <v>0</v>
      </c>
      <c r="S4039">
        <v>0</v>
      </c>
      <c r="T4039">
        <v>2</v>
      </c>
      <c r="U4039">
        <v>0</v>
      </c>
      <c r="V4039">
        <v>0</v>
      </c>
      <c r="W4039">
        <v>0</v>
      </c>
      <c r="X4039">
        <v>0.49825840046570002</v>
      </c>
      <c r="Y4039">
        <v>0</v>
      </c>
      <c r="Z4039">
        <v>0</v>
      </c>
      <c r="AA4039">
        <v>0</v>
      </c>
      <c r="AB4039">
        <v>1.1459308247356665</v>
      </c>
      <c r="AC4039">
        <v>0</v>
      </c>
      <c r="AD4039">
        <v>0</v>
      </c>
      <c r="AE4039">
        <v>1.6441892252013666</v>
      </c>
    </row>
    <row r="4040" spans="1:31" x14ac:dyDescent="0.25">
      <c r="A4040">
        <v>2140155</v>
      </c>
      <c r="B4040">
        <v>1</v>
      </c>
      <c r="C4040" t="s">
        <v>80</v>
      </c>
      <c r="D4040" t="s">
        <v>100</v>
      </c>
      <c r="E4040" t="s">
        <v>174</v>
      </c>
      <c r="F4040" t="s">
        <v>11791</v>
      </c>
      <c r="G4040" t="s">
        <v>538</v>
      </c>
      <c r="H4040" t="s">
        <v>134</v>
      </c>
      <c r="I4040" t="s">
        <v>135</v>
      </c>
      <c r="J4040" t="s">
        <v>136</v>
      </c>
      <c r="K4040" t="s">
        <v>236</v>
      </c>
      <c r="L4040" t="s">
        <v>11792</v>
      </c>
      <c r="M4040" t="s">
        <v>11793</v>
      </c>
      <c r="N4040">
        <v>7.1233972220000004</v>
      </c>
      <c r="O4040">
        <v>0</v>
      </c>
      <c r="P4040">
        <v>25</v>
      </c>
      <c r="Q4040">
        <v>0</v>
      </c>
      <c r="R4040">
        <v>5</v>
      </c>
      <c r="S4040">
        <v>0</v>
      </c>
      <c r="T4040">
        <v>11</v>
      </c>
      <c r="U4040">
        <v>0</v>
      </c>
      <c r="V4040">
        <v>0</v>
      </c>
      <c r="W4040">
        <v>0</v>
      </c>
      <c r="X4040">
        <v>56.382383760688896</v>
      </c>
      <c r="Y4040">
        <v>0</v>
      </c>
      <c r="Z4040">
        <v>23.385154813735976</v>
      </c>
      <c r="AA4040">
        <v>0</v>
      </c>
      <c r="AB4040">
        <v>116.44018341790516</v>
      </c>
      <c r="AC4040">
        <v>0</v>
      </c>
      <c r="AD4040">
        <v>0</v>
      </c>
      <c r="AE4040">
        <v>196.20772199233005</v>
      </c>
    </row>
    <row r="4041" spans="1:31" x14ac:dyDescent="0.25">
      <c r="A4041">
        <v>2140129</v>
      </c>
      <c r="B4041">
        <v>1</v>
      </c>
      <c r="C4041" t="s">
        <v>80</v>
      </c>
      <c r="D4041" t="s">
        <v>83</v>
      </c>
      <c r="E4041" t="s">
        <v>174</v>
      </c>
      <c r="F4041" t="s">
        <v>11794</v>
      </c>
      <c r="G4041" t="s">
        <v>384</v>
      </c>
      <c r="H4041" t="s">
        <v>134</v>
      </c>
      <c r="I4041" t="s">
        <v>135</v>
      </c>
      <c r="J4041" t="s">
        <v>136</v>
      </c>
      <c r="K4041" t="s">
        <v>137</v>
      </c>
      <c r="L4041" t="s">
        <v>11795</v>
      </c>
      <c r="M4041" t="s">
        <v>11796</v>
      </c>
      <c r="N4041">
        <v>5.0433333329999996</v>
      </c>
      <c r="O4041">
        <v>0</v>
      </c>
      <c r="P4041">
        <v>40</v>
      </c>
      <c r="Q4041">
        <v>0</v>
      </c>
      <c r="R4041">
        <v>0</v>
      </c>
      <c r="S4041">
        <v>0</v>
      </c>
      <c r="T4041">
        <v>1</v>
      </c>
      <c r="U4041">
        <v>0</v>
      </c>
      <c r="V4041">
        <v>0</v>
      </c>
      <c r="W4041">
        <v>0</v>
      </c>
      <c r="X4041">
        <v>47.303078289385013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47.303078289385013</v>
      </c>
    </row>
    <row r="4042" spans="1:31" x14ac:dyDescent="0.25">
      <c r="A4042">
        <v>2140192</v>
      </c>
      <c r="B4042">
        <v>1</v>
      </c>
      <c r="C4042" t="s">
        <v>80</v>
      </c>
      <c r="D4042" t="s">
        <v>82</v>
      </c>
      <c r="E4042" t="s">
        <v>131</v>
      </c>
      <c r="F4042" t="s">
        <v>11797</v>
      </c>
      <c r="G4042" t="s">
        <v>152</v>
      </c>
      <c r="H4042" t="s">
        <v>134</v>
      </c>
      <c r="I4042" t="s">
        <v>135</v>
      </c>
      <c r="J4042" t="s">
        <v>136</v>
      </c>
      <c r="K4042" t="s">
        <v>137</v>
      </c>
      <c r="L4042" t="s">
        <v>11798</v>
      </c>
      <c r="M4042" t="s">
        <v>11799</v>
      </c>
      <c r="N4042">
        <v>2.688055555</v>
      </c>
      <c r="O4042">
        <v>0</v>
      </c>
      <c r="P4042">
        <v>1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0.66183905691200007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0.66183905691200007</v>
      </c>
    </row>
    <row r="4043" spans="1:31" x14ac:dyDescent="0.25">
      <c r="A4043">
        <v>2140092</v>
      </c>
      <c r="B4043">
        <v>1</v>
      </c>
      <c r="C4043" t="s">
        <v>80</v>
      </c>
      <c r="D4043" t="s">
        <v>94</v>
      </c>
      <c r="E4043" t="s">
        <v>146</v>
      </c>
      <c r="F4043" t="s">
        <v>11800</v>
      </c>
      <c r="G4043" t="s">
        <v>1254</v>
      </c>
      <c r="H4043" t="s">
        <v>143</v>
      </c>
      <c r="I4043" t="s">
        <v>135</v>
      </c>
      <c r="J4043" t="s">
        <v>136</v>
      </c>
      <c r="K4043" t="s">
        <v>137</v>
      </c>
      <c r="L4043" t="s">
        <v>11801</v>
      </c>
      <c r="M4043" t="s">
        <v>11802</v>
      </c>
      <c r="N4043">
        <v>2.0919444440000001</v>
      </c>
      <c r="O4043">
        <v>0</v>
      </c>
      <c r="P4043">
        <v>69</v>
      </c>
      <c r="Q4043">
        <v>0</v>
      </c>
      <c r="R4043">
        <v>0</v>
      </c>
      <c r="S4043">
        <v>0</v>
      </c>
      <c r="T4043">
        <v>5</v>
      </c>
      <c r="U4043">
        <v>0</v>
      </c>
      <c r="V4043">
        <v>0</v>
      </c>
      <c r="W4043">
        <v>0</v>
      </c>
      <c r="X4043">
        <v>52.250013611405592</v>
      </c>
      <c r="Y4043">
        <v>0</v>
      </c>
      <c r="Z4043">
        <v>0</v>
      </c>
      <c r="AA4043">
        <v>0</v>
      </c>
      <c r="AB4043">
        <v>6.8782862529852338</v>
      </c>
      <c r="AC4043">
        <v>0</v>
      </c>
      <c r="AD4043">
        <v>0</v>
      </c>
      <c r="AE4043">
        <v>59.128299864390826</v>
      </c>
    </row>
    <row r="4044" spans="1:31" x14ac:dyDescent="0.25">
      <c r="A4044">
        <v>2140484</v>
      </c>
      <c r="B4044">
        <v>1</v>
      </c>
      <c r="C4044" t="s">
        <v>80</v>
      </c>
      <c r="D4044" t="s">
        <v>82</v>
      </c>
      <c r="E4044" t="s">
        <v>140</v>
      </c>
      <c r="F4044" t="s">
        <v>5869</v>
      </c>
      <c r="G4044" t="s">
        <v>142</v>
      </c>
      <c r="H4044" t="s">
        <v>143</v>
      </c>
      <c r="I4044" t="s">
        <v>135</v>
      </c>
      <c r="J4044" t="s">
        <v>136</v>
      </c>
      <c r="K4044" t="s">
        <v>137</v>
      </c>
      <c r="L4044" t="s">
        <v>11803</v>
      </c>
      <c r="M4044" t="s">
        <v>11804</v>
      </c>
      <c r="N4044">
        <v>1.051388888</v>
      </c>
      <c r="O4044">
        <v>0</v>
      </c>
      <c r="P4044">
        <v>3314</v>
      </c>
      <c r="Q4044">
        <v>0</v>
      </c>
      <c r="R4044">
        <v>0</v>
      </c>
      <c r="S4044">
        <v>2</v>
      </c>
      <c r="T4044">
        <v>178</v>
      </c>
      <c r="U4044">
        <v>0</v>
      </c>
      <c r="V4044">
        <v>0</v>
      </c>
      <c r="W4044">
        <v>0</v>
      </c>
      <c r="X4044">
        <v>830.42617349232478</v>
      </c>
      <c r="Y4044">
        <v>0</v>
      </c>
      <c r="Z4044">
        <v>0</v>
      </c>
      <c r="AA4044">
        <v>22.56684181643325</v>
      </c>
      <c r="AB4044">
        <v>244.30611164771949</v>
      </c>
      <c r="AC4044">
        <v>0</v>
      </c>
      <c r="AD4044">
        <v>0</v>
      </c>
      <c r="AE4044">
        <v>1097.2991269564775</v>
      </c>
    </row>
    <row r="4045" spans="1:31" x14ac:dyDescent="0.25">
      <c r="A4045">
        <v>2140052</v>
      </c>
      <c r="B4045">
        <v>1</v>
      </c>
      <c r="C4045" t="s">
        <v>81</v>
      </c>
      <c r="D4045" t="s">
        <v>112</v>
      </c>
      <c r="E4045" t="s">
        <v>146</v>
      </c>
      <c r="F4045" t="s">
        <v>2064</v>
      </c>
      <c r="G4045" t="s">
        <v>167</v>
      </c>
      <c r="H4045" t="s">
        <v>143</v>
      </c>
      <c r="I4045" t="s">
        <v>135</v>
      </c>
      <c r="J4045" t="s">
        <v>136</v>
      </c>
      <c r="K4045" t="s">
        <v>137</v>
      </c>
      <c r="L4045" t="s">
        <v>11805</v>
      </c>
      <c r="M4045" t="s">
        <v>11806</v>
      </c>
      <c r="N4045">
        <v>3.7922222219999999</v>
      </c>
      <c r="O4045">
        <v>0</v>
      </c>
      <c r="P4045">
        <v>1</v>
      </c>
      <c r="Q4045">
        <v>4</v>
      </c>
      <c r="R4045">
        <v>4</v>
      </c>
      <c r="S4045">
        <v>1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159.04047718736194</v>
      </c>
      <c r="Z4045">
        <v>1.8543626022338668</v>
      </c>
      <c r="AA4045">
        <v>0</v>
      </c>
      <c r="AB4045">
        <v>0</v>
      </c>
      <c r="AC4045">
        <v>0</v>
      </c>
      <c r="AD4045">
        <v>0</v>
      </c>
      <c r="AE4045">
        <v>160.89483978959581</v>
      </c>
    </row>
    <row r="4046" spans="1:31" x14ac:dyDescent="0.25">
      <c r="A4046">
        <v>2140267</v>
      </c>
      <c r="B4046">
        <v>1</v>
      </c>
      <c r="C4046" t="s">
        <v>81</v>
      </c>
      <c r="D4046" t="s">
        <v>128</v>
      </c>
      <c r="E4046" t="s">
        <v>131</v>
      </c>
      <c r="F4046" t="s">
        <v>11807</v>
      </c>
      <c r="G4046" t="s">
        <v>300</v>
      </c>
      <c r="H4046" t="s">
        <v>134</v>
      </c>
      <c r="I4046" t="s">
        <v>135</v>
      </c>
      <c r="J4046" t="s">
        <v>3</v>
      </c>
      <c r="K4046" t="s">
        <v>137</v>
      </c>
      <c r="L4046" t="s">
        <v>11808</v>
      </c>
      <c r="M4046" t="s">
        <v>11809</v>
      </c>
      <c r="N4046">
        <v>2.602777777</v>
      </c>
      <c r="O4046">
        <v>0</v>
      </c>
      <c r="P4046">
        <v>5</v>
      </c>
      <c r="Q4046">
        <v>0</v>
      </c>
      <c r="R4046">
        <v>0</v>
      </c>
      <c r="S4046">
        <v>0</v>
      </c>
      <c r="T4046">
        <v>2</v>
      </c>
      <c r="U4046">
        <v>0</v>
      </c>
      <c r="V4046">
        <v>0</v>
      </c>
      <c r="W4046">
        <v>0</v>
      </c>
      <c r="X4046">
        <v>2.7088269259944999</v>
      </c>
      <c r="Y4046">
        <v>0</v>
      </c>
      <c r="Z4046">
        <v>0</v>
      </c>
      <c r="AA4046">
        <v>0</v>
      </c>
      <c r="AB4046">
        <v>3.1395675179166666E-2</v>
      </c>
      <c r="AC4046">
        <v>0</v>
      </c>
      <c r="AD4046">
        <v>0</v>
      </c>
      <c r="AE4046">
        <v>2.7402226011736666</v>
      </c>
    </row>
    <row r="4047" spans="1:31" x14ac:dyDescent="0.25">
      <c r="A4047">
        <v>2140098</v>
      </c>
      <c r="B4047">
        <v>1</v>
      </c>
      <c r="C4047" t="s">
        <v>80</v>
      </c>
      <c r="D4047" t="s">
        <v>85</v>
      </c>
      <c r="E4047" t="s">
        <v>146</v>
      </c>
      <c r="F4047" t="s">
        <v>11810</v>
      </c>
      <c r="G4047" t="s">
        <v>235</v>
      </c>
      <c r="H4047" t="s">
        <v>143</v>
      </c>
      <c r="I4047" t="s">
        <v>135</v>
      </c>
      <c r="J4047" t="s">
        <v>136</v>
      </c>
      <c r="K4047" t="s">
        <v>236</v>
      </c>
      <c r="L4047" t="s">
        <v>11811</v>
      </c>
      <c r="M4047" t="s">
        <v>11812</v>
      </c>
      <c r="N4047">
        <v>7.9180555549999996</v>
      </c>
      <c r="O4047">
        <v>0</v>
      </c>
      <c r="P4047">
        <v>1668</v>
      </c>
      <c r="Q4047">
        <v>0</v>
      </c>
      <c r="R4047">
        <v>0</v>
      </c>
      <c r="S4047">
        <v>0</v>
      </c>
      <c r="T4047">
        <v>132</v>
      </c>
      <c r="U4047">
        <v>0</v>
      </c>
      <c r="V4047">
        <v>0</v>
      </c>
      <c r="W4047">
        <v>0</v>
      </c>
      <c r="X4047">
        <v>2378.9542592586313</v>
      </c>
      <c r="Y4047">
        <v>0</v>
      </c>
      <c r="Z4047">
        <v>0</v>
      </c>
      <c r="AA4047">
        <v>0</v>
      </c>
      <c r="AB4047">
        <v>978.65300556637146</v>
      </c>
      <c r="AC4047">
        <v>0</v>
      </c>
      <c r="AD4047">
        <v>0</v>
      </c>
      <c r="AE4047">
        <v>3357.6072648250029</v>
      </c>
    </row>
    <row r="4048" spans="1:31" x14ac:dyDescent="0.25">
      <c r="A4048">
        <v>2140453</v>
      </c>
      <c r="B4048">
        <v>1</v>
      </c>
      <c r="C4048" t="s">
        <v>80</v>
      </c>
      <c r="D4048" t="s">
        <v>85</v>
      </c>
      <c r="E4048" t="s">
        <v>161</v>
      </c>
      <c r="F4048" t="s">
        <v>11813</v>
      </c>
      <c r="G4048" t="s">
        <v>215</v>
      </c>
      <c r="H4048" t="s">
        <v>134</v>
      </c>
      <c r="I4048" t="s">
        <v>135</v>
      </c>
      <c r="J4048" t="s">
        <v>136</v>
      </c>
      <c r="K4048" t="s">
        <v>137</v>
      </c>
      <c r="L4048" t="s">
        <v>11814</v>
      </c>
      <c r="M4048" t="s">
        <v>11815</v>
      </c>
      <c r="N4048">
        <v>2.4883333329999999</v>
      </c>
      <c r="O4048">
        <v>0</v>
      </c>
      <c r="P4048">
        <v>986</v>
      </c>
      <c r="Q4048">
        <v>0</v>
      </c>
      <c r="R4048">
        <v>0</v>
      </c>
      <c r="S4048">
        <v>0</v>
      </c>
      <c r="T4048">
        <v>134</v>
      </c>
      <c r="U4048">
        <v>0</v>
      </c>
      <c r="V4048">
        <v>0</v>
      </c>
      <c r="W4048">
        <v>0</v>
      </c>
      <c r="X4048">
        <v>483.00994729851681</v>
      </c>
      <c r="Y4048">
        <v>0</v>
      </c>
      <c r="Z4048">
        <v>0</v>
      </c>
      <c r="AA4048">
        <v>0</v>
      </c>
      <c r="AB4048">
        <v>140.22538874515459</v>
      </c>
      <c r="AC4048">
        <v>0</v>
      </c>
      <c r="AD4048">
        <v>0</v>
      </c>
      <c r="AE4048">
        <v>623.2353360436714</v>
      </c>
    </row>
    <row r="4049" spans="1:31" x14ac:dyDescent="0.25">
      <c r="A4049">
        <v>2140221</v>
      </c>
      <c r="B4049">
        <v>1</v>
      </c>
      <c r="C4049" t="s">
        <v>81</v>
      </c>
      <c r="D4049" t="s">
        <v>128</v>
      </c>
      <c r="E4049" t="s">
        <v>196</v>
      </c>
      <c r="F4049" t="s">
        <v>11816</v>
      </c>
      <c r="G4049" t="s">
        <v>142</v>
      </c>
      <c r="H4049" t="s">
        <v>143</v>
      </c>
      <c r="I4049" t="s">
        <v>135</v>
      </c>
      <c r="J4049" t="s">
        <v>136</v>
      </c>
      <c r="K4049" t="s">
        <v>137</v>
      </c>
      <c r="L4049" t="s">
        <v>11817</v>
      </c>
      <c r="M4049" t="s">
        <v>11818</v>
      </c>
      <c r="N4049">
        <v>1.2822222219999999</v>
      </c>
      <c r="O4049">
        <v>1</v>
      </c>
      <c r="P4049">
        <v>552</v>
      </c>
      <c r="Q4049">
        <v>2</v>
      </c>
      <c r="R4049">
        <v>3</v>
      </c>
      <c r="S4049">
        <v>3</v>
      </c>
      <c r="T4049">
        <v>38</v>
      </c>
      <c r="U4049">
        <v>0</v>
      </c>
      <c r="V4049">
        <v>0</v>
      </c>
      <c r="W4049">
        <v>0.30196163823999994</v>
      </c>
      <c r="X4049">
        <v>75.118950029275467</v>
      </c>
      <c r="Y4049">
        <v>1.4514236922818</v>
      </c>
      <c r="Z4049">
        <v>0.44860183722300007</v>
      </c>
      <c r="AA4049">
        <v>15.819814409890267</v>
      </c>
      <c r="AB4049">
        <v>22.803671113585771</v>
      </c>
      <c r="AC4049">
        <v>0</v>
      </c>
      <c r="AD4049">
        <v>0</v>
      </c>
      <c r="AE4049">
        <v>115.94442272049631</v>
      </c>
    </row>
    <row r="4050" spans="1:31" x14ac:dyDescent="0.25">
      <c r="A4050">
        <v>2140198</v>
      </c>
      <c r="B4050">
        <v>1</v>
      </c>
      <c r="C4050" t="s">
        <v>80</v>
      </c>
      <c r="D4050" t="s">
        <v>101</v>
      </c>
      <c r="E4050" t="s">
        <v>196</v>
      </c>
      <c r="F4050" t="s">
        <v>4606</v>
      </c>
      <c r="G4050" t="s">
        <v>235</v>
      </c>
      <c r="H4050" t="s">
        <v>143</v>
      </c>
      <c r="I4050" t="s">
        <v>135</v>
      </c>
      <c r="J4050" t="s">
        <v>136</v>
      </c>
      <c r="K4050" t="s">
        <v>236</v>
      </c>
      <c r="L4050" t="s">
        <v>11819</v>
      </c>
      <c r="M4050" t="s">
        <v>11820</v>
      </c>
      <c r="N4050">
        <v>3.9024999999999999</v>
      </c>
      <c r="O4050">
        <v>5</v>
      </c>
      <c r="P4050">
        <v>1936</v>
      </c>
      <c r="Q4050">
        <v>2</v>
      </c>
      <c r="R4050">
        <v>65</v>
      </c>
      <c r="S4050">
        <v>12</v>
      </c>
      <c r="T4050">
        <v>212</v>
      </c>
      <c r="U4050">
        <v>1</v>
      </c>
      <c r="V4050">
        <v>1</v>
      </c>
      <c r="W4050">
        <v>9.0801854214073003</v>
      </c>
      <c r="X4050">
        <v>1931.4730636139784</v>
      </c>
      <c r="Y4050">
        <v>49.352673699741707</v>
      </c>
      <c r="Z4050">
        <v>66.779712037571798</v>
      </c>
      <c r="AA4050">
        <v>483.74717425406027</v>
      </c>
      <c r="AB4050">
        <v>962.44802304131565</v>
      </c>
      <c r="AC4050">
        <v>131.69225769644248</v>
      </c>
      <c r="AD4050">
        <v>3.8226099718479003</v>
      </c>
      <c r="AE4050">
        <v>3638.3956997363657</v>
      </c>
    </row>
    <row r="4051" spans="1:31" x14ac:dyDescent="0.25">
      <c r="A4051">
        <v>2140413</v>
      </c>
      <c r="B4051">
        <v>1</v>
      </c>
      <c r="C4051" t="s">
        <v>81</v>
      </c>
      <c r="D4051" t="s">
        <v>119</v>
      </c>
      <c r="E4051" t="s">
        <v>140</v>
      </c>
      <c r="F4051" t="s">
        <v>11821</v>
      </c>
      <c r="G4051" t="s">
        <v>142</v>
      </c>
      <c r="H4051" t="s">
        <v>143</v>
      </c>
      <c r="I4051" t="s">
        <v>148</v>
      </c>
      <c r="J4051" t="s">
        <v>136</v>
      </c>
      <c r="K4051" t="s">
        <v>137</v>
      </c>
      <c r="L4051" t="s">
        <v>11822</v>
      </c>
      <c r="M4051" t="s">
        <v>11823</v>
      </c>
      <c r="N4051">
        <v>4.1666665999999998E-2</v>
      </c>
      <c r="O4051">
        <v>0</v>
      </c>
      <c r="P4051">
        <v>471</v>
      </c>
      <c r="Q4051">
        <v>45</v>
      </c>
      <c r="R4051">
        <v>109</v>
      </c>
      <c r="S4051">
        <v>2</v>
      </c>
      <c r="T4051">
        <v>17</v>
      </c>
      <c r="U4051">
        <v>0</v>
      </c>
      <c r="V4051">
        <v>0</v>
      </c>
      <c r="W4051">
        <v>0</v>
      </c>
      <c r="X4051">
        <v>2.6996884287712475</v>
      </c>
      <c r="Y4051">
        <v>1.0092092577320833</v>
      </c>
      <c r="Z4051">
        <v>1.1487574246000001</v>
      </c>
      <c r="AA4051">
        <v>0.43788792670999999</v>
      </c>
      <c r="AB4051">
        <v>0.23150709558499996</v>
      </c>
      <c r="AC4051">
        <v>0</v>
      </c>
      <c r="AD4051">
        <v>0</v>
      </c>
      <c r="AE4051">
        <v>5.5270501333983315</v>
      </c>
    </row>
    <row r="4052" spans="1:31" x14ac:dyDescent="0.25">
      <c r="A4052">
        <v>2140367</v>
      </c>
      <c r="B4052">
        <v>1</v>
      </c>
      <c r="C4052" t="s">
        <v>81</v>
      </c>
      <c r="D4052" t="s">
        <v>128</v>
      </c>
      <c r="E4052" t="s">
        <v>206</v>
      </c>
      <c r="F4052" t="s">
        <v>11824</v>
      </c>
      <c r="G4052" t="s">
        <v>246</v>
      </c>
      <c r="H4052" t="s">
        <v>134</v>
      </c>
      <c r="I4052" t="s">
        <v>135</v>
      </c>
      <c r="J4052" t="s">
        <v>136</v>
      </c>
      <c r="K4052" t="s">
        <v>137</v>
      </c>
      <c r="L4052" t="s">
        <v>11825</v>
      </c>
      <c r="M4052" t="s">
        <v>11826</v>
      </c>
      <c r="N4052">
        <v>5.7741666660000002</v>
      </c>
      <c r="O4052">
        <v>0</v>
      </c>
      <c r="P4052">
        <v>28</v>
      </c>
      <c r="Q4052">
        <v>0</v>
      </c>
      <c r="R4052">
        <v>0</v>
      </c>
      <c r="S4052">
        <v>0</v>
      </c>
      <c r="T4052">
        <v>4</v>
      </c>
      <c r="U4052">
        <v>0</v>
      </c>
      <c r="V4052">
        <v>0</v>
      </c>
      <c r="W4052">
        <v>0</v>
      </c>
      <c r="X4052">
        <v>31.647965392341199</v>
      </c>
      <c r="Y4052">
        <v>0</v>
      </c>
      <c r="Z4052">
        <v>0</v>
      </c>
      <c r="AA4052">
        <v>0</v>
      </c>
      <c r="AB4052">
        <v>0.39015233906626662</v>
      </c>
      <c r="AC4052">
        <v>0</v>
      </c>
      <c r="AD4052">
        <v>0</v>
      </c>
      <c r="AE4052">
        <v>32.038117731407468</v>
      </c>
    </row>
    <row r="4053" spans="1:31" x14ac:dyDescent="0.25">
      <c r="A4053">
        <v>2140161</v>
      </c>
      <c r="B4053">
        <v>1</v>
      </c>
      <c r="C4053" t="s">
        <v>80</v>
      </c>
      <c r="D4053" t="s">
        <v>103</v>
      </c>
      <c r="E4053" t="s">
        <v>174</v>
      </c>
      <c r="F4053" t="s">
        <v>11827</v>
      </c>
      <c r="G4053" t="s">
        <v>187</v>
      </c>
      <c r="H4053" t="s">
        <v>134</v>
      </c>
      <c r="I4053" t="s">
        <v>135</v>
      </c>
      <c r="J4053" t="s">
        <v>136</v>
      </c>
      <c r="K4053" t="s">
        <v>137</v>
      </c>
      <c r="L4053" t="s">
        <v>11828</v>
      </c>
      <c r="M4053" t="s">
        <v>11829</v>
      </c>
      <c r="N4053">
        <v>0.79916666599999997</v>
      </c>
      <c r="O4053">
        <v>0</v>
      </c>
      <c r="P4053">
        <v>41</v>
      </c>
      <c r="Q4053">
        <v>0</v>
      </c>
      <c r="R4053">
        <v>0</v>
      </c>
      <c r="S4053">
        <v>0</v>
      </c>
      <c r="T4053">
        <v>2</v>
      </c>
      <c r="U4053">
        <v>0</v>
      </c>
      <c r="V4053">
        <v>0</v>
      </c>
      <c r="W4053">
        <v>0</v>
      </c>
      <c r="X4053">
        <v>5.5542096638747278</v>
      </c>
      <c r="Y4053">
        <v>0</v>
      </c>
      <c r="Z4053">
        <v>0</v>
      </c>
      <c r="AA4053">
        <v>0</v>
      </c>
      <c r="AB4053">
        <v>0.14364706915379999</v>
      </c>
      <c r="AC4053">
        <v>0</v>
      </c>
      <c r="AD4053">
        <v>0</v>
      </c>
      <c r="AE4053">
        <v>5.6978567330285275</v>
      </c>
    </row>
    <row r="4054" spans="1:31" x14ac:dyDescent="0.25">
      <c r="A4054">
        <v>2140516</v>
      </c>
      <c r="B4054">
        <v>1</v>
      </c>
      <c r="C4054" t="s">
        <v>80</v>
      </c>
      <c r="D4054" t="s">
        <v>93</v>
      </c>
      <c r="E4054" t="s">
        <v>174</v>
      </c>
      <c r="F4054" t="s">
        <v>11830</v>
      </c>
      <c r="G4054" t="s">
        <v>176</v>
      </c>
      <c r="H4054" t="s">
        <v>134</v>
      </c>
      <c r="I4054" t="s">
        <v>135</v>
      </c>
      <c r="J4054" t="s">
        <v>136</v>
      </c>
      <c r="K4054" t="s">
        <v>137</v>
      </c>
      <c r="L4054" t="s">
        <v>11831</v>
      </c>
      <c r="M4054" t="s">
        <v>11832</v>
      </c>
      <c r="N4054">
        <v>2.6002777770000001</v>
      </c>
      <c r="O4054">
        <v>0</v>
      </c>
      <c r="P4054">
        <v>0</v>
      </c>
      <c r="Q4054">
        <v>0</v>
      </c>
      <c r="R4054">
        <v>11</v>
      </c>
      <c r="S4054">
        <v>0</v>
      </c>
      <c r="T4054">
        <v>1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4.8830573612799993E-2</v>
      </c>
      <c r="AA4054">
        <v>0</v>
      </c>
      <c r="AB4054">
        <v>1.1092814319749998E-3</v>
      </c>
      <c r="AC4054">
        <v>0</v>
      </c>
      <c r="AD4054">
        <v>0</v>
      </c>
      <c r="AE4054">
        <v>4.9939855044774994E-2</v>
      </c>
    </row>
    <row r="4055" spans="1:31" x14ac:dyDescent="0.25">
      <c r="A4055">
        <v>2140181</v>
      </c>
      <c r="B4055">
        <v>1</v>
      </c>
      <c r="C4055" t="s">
        <v>81</v>
      </c>
      <c r="D4055" t="s">
        <v>115</v>
      </c>
      <c r="E4055" t="s">
        <v>131</v>
      </c>
      <c r="F4055" t="s">
        <v>11833</v>
      </c>
      <c r="G4055" t="s">
        <v>133</v>
      </c>
      <c r="H4055" t="s">
        <v>134</v>
      </c>
      <c r="I4055" t="s">
        <v>135</v>
      </c>
      <c r="J4055" t="s">
        <v>136</v>
      </c>
      <c r="K4055" t="s">
        <v>137</v>
      </c>
      <c r="L4055" t="s">
        <v>11834</v>
      </c>
      <c r="M4055" t="s">
        <v>11835</v>
      </c>
      <c r="N4055">
        <v>1.9144444439999999</v>
      </c>
      <c r="O4055">
        <v>0</v>
      </c>
      <c r="P4055">
        <v>1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5.7244932181799997E-2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5.7244932181799997E-2</v>
      </c>
    </row>
    <row r="4056" spans="1:31" x14ac:dyDescent="0.25">
      <c r="A4056">
        <v>2140350</v>
      </c>
      <c r="B4056">
        <v>1</v>
      </c>
      <c r="C4056" t="s">
        <v>80</v>
      </c>
      <c r="D4056" t="s">
        <v>108</v>
      </c>
      <c r="E4056" t="s">
        <v>161</v>
      </c>
      <c r="F4056" t="s">
        <v>11836</v>
      </c>
      <c r="G4056" t="s">
        <v>215</v>
      </c>
      <c r="H4056" t="s">
        <v>134</v>
      </c>
      <c r="I4056" t="s">
        <v>135</v>
      </c>
      <c r="J4056" t="s">
        <v>136</v>
      </c>
      <c r="K4056" t="s">
        <v>137</v>
      </c>
      <c r="L4056" t="s">
        <v>11837</v>
      </c>
      <c r="M4056" t="s">
        <v>11838</v>
      </c>
      <c r="N4056">
        <v>4.2</v>
      </c>
      <c r="O4056">
        <v>0</v>
      </c>
      <c r="P4056">
        <v>35</v>
      </c>
      <c r="Q4056">
        <v>0</v>
      </c>
      <c r="R4056">
        <v>12</v>
      </c>
      <c r="S4056">
        <v>0</v>
      </c>
      <c r="T4056">
        <v>5</v>
      </c>
      <c r="U4056">
        <v>0</v>
      </c>
      <c r="V4056">
        <v>0</v>
      </c>
      <c r="W4056">
        <v>0</v>
      </c>
      <c r="X4056">
        <v>28.235171345298745</v>
      </c>
      <c r="Y4056">
        <v>0</v>
      </c>
      <c r="Z4056">
        <v>20.295899389105674</v>
      </c>
      <c r="AA4056">
        <v>0</v>
      </c>
      <c r="AB4056">
        <v>34.539325020595491</v>
      </c>
      <c r="AC4056">
        <v>0</v>
      </c>
      <c r="AD4056">
        <v>0</v>
      </c>
      <c r="AE4056">
        <v>83.070395754999907</v>
      </c>
    </row>
    <row r="4057" spans="1:31" x14ac:dyDescent="0.25">
      <c r="A4057">
        <v>2140324</v>
      </c>
      <c r="B4057">
        <v>1</v>
      </c>
      <c r="C4057" t="s">
        <v>81</v>
      </c>
      <c r="D4057" t="s">
        <v>123</v>
      </c>
      <c r="E4057" t="s">
        <v>196</v>
      </c>
      <c r="F4057" t="s">
        <v>3267</v>
      </c>
      <c r="G4057" t="s">
        <v>142</v>
      </c>
      <c r="H4057" t="s">
        <v>143</v>
      </c>
      <c r="I4057" t="s">
        <v>135</v>
      </c>
      <c r="J4057" t="s">
        <v>136</v>
      </c>
      <c r="K4057" t="s">
        <v>137</v>
      </c>
      <c r="L4057" t="s">
        <v>11839</v>
      </c>
      <c r="M4057" t="s">
        <v>11840</v>
      </c>
      <c r="N4057">
        <v>1.655</v>
      </c>
      <c r="O4057">
        <v>4</v>
      </c>
      <c r="P4057">
        <v>550</v>
      </c>
      <c r="Q4057">
        <v>310</v>
      </c>
      <c r="R4057">
        <v>375</v>
      </c>
      <c r="S4057">
        <v>29</v>
      </c>
      <c r="T4057">
        <v>72</v>
      </c>
      <c r="U4057">
        <v>1</v>
      </c>
      <c r="V4057">
        <v>0</v>
      </c>
      <c r="W4057">
        <v>16.865039458131751</v>
      </c>
      <c r="X4057">
        <v>157.21528749780984</v>
      </c>
      <c r="Y4057">
        <v>526.04594958362816</v>
      </c>
      <c r="Z4057">
        <v>186.81747804233723</v>
      </c>
      <c r="AA4057">
        <v>141.0298819582016</v>
      </c>
      <c r="AB4057">
        <v>67.715261849794004</v>
      </c>
      <c r="AC4057">
        <v>0</v>
      </c>
      <c r="AD4057">
        <v>0</v>
      </c>
      <c r="AE4057">
        <v>1095.6888983899025</v>
      </c>
    </row>
    <row r="4058" spans="1:31" x14ac:dyDescent="0.25">
      <c r="A4058">
        <v>2140201</v>
      </c>
      <c r="B4058">
        <v>1</v>
      </c>
      <c r="C4058" t="s">
        <v>80</v>
      </c>
      <c r="D4058" t="s">
        <v>107</v>
      </c>
      <c r="E4058" t="s">
        <v>131</v>
      </c>
      <c r="F4058" t="s">
        <v>11841</v>
      </c>
      <c r="G4058" t="s">
        <v>152</v>
      </c>
      <c r="H4058" t="s">
        <v>134</v>
      </c>
      <c r="I4058" t="s">
        <v>135</v>
      </c>
      <c r="J4058" t="s">
        <v>136</v>
      </c>
      <c r="K4058" t="s">
        <v>137</v>
      </c>
      <c r="L4058" t="s">
        <v>11842</v>
      </c>
      <c r="M4058" t="s">
        <v>11843</v>
      </c>
      <c r="N4058">
        <v>1.5133333330000001</v>
      </c>
      <c r="O4058">
        <v>0</v>
      </c>
      <c r="P4058">
        <v>1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0.39961605031786668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0.39961605031786668</v>
      </c>
    </row>
    <row r="4059" spans="1:31" x14ac:dyDescent="0.25">
      <c r="A4059">
        <v>2140579</v>
      </c>
      <c r="B4059">
        <v>1</v>
      </c>
      <c r="C4059" t="s">
        <v>81</v>
      </c>
      <c r="D4059" t="s">
        <v>122</v>
      </c>
      <c r="E4059" t="s">
        <v>161</v>
      </c>
      <c r="F4059" t="s">
        <v>7513</v>
      </c>
      <c r="G4059" t="s">
        <v>215</v>
      </c>
      <c r="H4059" t="s">
        <v>134</v>
      </c>
      <c r="I4059" t="s">
        <v>135</v>
      </c>
      <c r="J4059" t="s">
        <v>136</v>
      </c>
      <c r="K4059" t="s">
        <v>137</v>
      </c>
      <c r="L4059" t="s">
        <v>11844</v>
      </c>
      <c r="M4059" t="s">
        <v>11845</v>
      </c>
      <c r="N4059">
        <v>0.74944444399999999</v>
      </c>
      <c r="O4059">
        <v>0</v>
      </c>
      <c r="P4059">
        <v>132</v>
      </c>
      <c r="Q4059">
        <v>0</v>
      </c>
      <c r="R4059">
        <v>0</v>
      </c>
      <c r="S4059">
        <v>0</v>
      </c>
      <c r="T4059">
        <v>14</v>
      </c>
      <c r="U4059">
        <v>0</v>
      </c>
      <c r="V4059">
        <v>0</v>
      </c>
      <c r="W4059">
        <v>0</v>
      </c>
      <c r="X4059">
        <v>9.9731932594249191</v>
      </c>
      <c r="Y4059">
        <v>0</v>
      </c>
      <c r="Z4059">
        <v>0</v>
      </c>
      <c r="AA4059">
        <v>0</v>
      </c>
      <c r="AB4059">
        <v>1.0170876055858331</v>
      </c>
      <c r="AC4059">
        <v>0</v>
      </c>
      <c r="AD4059">
        <v>0</v>
      </c>
      <c r="AE4059">
        <v>10.990280865010753</v>
      </c>
    </row>
    <row r="4060" spans="1:31" x14ac:dyDescent="0.25">
      <c r="A4060">
        <v>2140138</v>
      </c>
      <c r="B4060">
        <v>1</v>
      </c>
      <c r="C4060" t="s">
        <v>81</v>
      </c>
      <c r="D4060" t="s">
        <v>128</v>
      </c>
      <c r="E4060" t="s">
        <v>196</v>
      </c>
      <c r="F4060" t="s">
        <v>9025</v>
      </c>
      <c r="G4060" t="s">
        <v>142</v>
      </c>
      <c r="H4060" t="s">
        <v>143</v>
      </c>
      <c r="I4060" t="s">
        <v>135</v>
      </c>
      <c r="J4060" t="s">
        <v>136</v>
      </c>
      <c r="K4060" t="s">
        <v>137</v>
      </c>
      <c r="L4060" t="s">
        <v>11846</v>
      </c>
      <c r="M4060" t="s">
        <v>11847</v>
      </c>
      <c r="N4060">
        <v>1.744444444</v>
      </c>
      <c r="O4060">
        <v>3</v>
      </c>
      <c r="P4060">
        <v>1</v>
      </c>
      <c r="Q4060">
        <v>21</v>
      </c>
      <c r="R4060">
        <v>7</v>
      </c>
      <c r="S4060">
        <v>8</v>
      </c>
      <c r="T4060">
        <v>0</v>
      </c>
      <c r="U4060">
        <v>0</v>
      </c>
      <c r="V4060">
        <v>0</v>
      </c>
      <c r="W4060">
        <v>6.4631814072417004</v>
      </c>
      <c r="X4060">
        <v>6.0362263850500017E-2</v>
      </c>
      <c r="Y4060">
        <v>34.709739142240714</v>
      </c>
      <c r="Z4060">
        <v>6.8746113228150678</v>
      </c>
      <c r="AA4060">
        <v>131.57163660834726</v>
      </c>
      <c r="AB4060">
        <v>0</v>
      </c>
      <c r="AC4060">
        <v>0</v>
      </c>
      <c r="AD4060">
        <v>0</v>
      </c>
      <c r="AE4060">
        <v>179.67953074449525</v>
      </c>
    </row>
    <row r="4061" spans="1:31" x14ac:dyDescent="0.25">
      <c r="A4061">
        <v>2140387</v>
      </c>
      <c r="B4061">
        <v>1</v>
      </c>
      <c r="C4061" t="s">
        <v>80</v>
      </c>
      <c r="D4061" t="s">
        <v>100</v>
      </c>
      <c r="E4061" t="s">
        <v>131</v>
      </c>
      <c r="F4061" t="s">
        <v>11848</v>
      </c>
      <c r="G4061" t="s">
        <v>152</v>
      </c>
      <c r="H4061" t="s">
        <v>134</v>
      </c>
      <c r="I4061" t="s">
        <v>135</v>
      </c>
      <c r="J4061" t="s">
        <v>136</v>
      </c>
      <c r="K4061" t="s">
        <v>137</v>
      </c>
      <c r="L4061" t="s">
        <v>11849</v>
      </c>
      <c r="M4061" t="s">
        <v>11850</v>
      </c>
      <c r="N4061">
        <v>2.1711111110000001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1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0.2612980533155167</v>
      </c>
      <c r="AC4061">
        <v>0</v>
      </c>
      <c r="AD4061">
        <v>0</v>
      </c>
      <c r="AE4061">
        <v>0.2612980533155167</v>
      </c>
    </row>
    <row r="4062" spans="1:31" x14ac:dyDescent="0.25">
      <c r="A4062">
        <v>2140038</v>
      </c>
      <c r="B4062">
        <v>1</v>
      </c>
      <c r="C4062" t="s">
        <v>80</v>
      </c>
      <c r="D4062" t="s">
        <v>106</v>
      </c>
      <c r="E4062" t="s">
        <v>196</v>
      </c>
      <c r="F4062" t="s">
        <v>4419</v>
      </c>
      <c r="G4062" t="s">
        <v>142</v>
      </c>
      <c r="H4062" t="s">
        <v>143</v>
      </c>
      <c r="I4062" t="s">
        <v>135</v>
      </c>
      <c r="J4062" t="s">
        <v>136</v>
      </c>
      <c r="K4062" t="s">
        <v>137</v>
      </c>
      <c r="L4062" t="s">
        <v>11851</v>
      </c>
      <c r="M4062" t="s">
        <v>11852</v>
      </c>
      <c r="N4062">
        <v>2.3472222220000001</v>
      </c>
      <c r="O4062">
        <v>0</v>
      </c>
      <c r="P4062">
        <v>26</v>
      </c>
      <c r="Q4062">
        <v>17</v>
      </c>
      <c r="R4062">
        <v>60</v>
      </c>
      <c r="S4062">
        <v>4</v>
      </c>
      <c r="T4062">
        <v>21</v>
      </c>
      <c r="U4062">
        <v>0</v>
      </c>
      <c r="V4062">
        <v>0</v>
      </c>
      <c r="W4062">
        <v>0</v>
      </c>
      <c r="X4062">
        <v>12.105521392751797</v>
      </c>
      <c r="Y4062">
        <v>64.470501089788698</v>
      </c>
      <c r="Z4062">
        <v>136.81273397674056</v>
      </c>
      <c r="AA4062">
        <v>8.7495184961506016</v>
      </c>
      <c r="AB4062">
        <v>24.821692876527152</v>
      </c>
      <c r="AC4062">
        <v>0</v>
      </c>
      <c r="AD4062">
        <v>0</v>
      </c>
      <c r="AE4062">
        <v>246.95996783195883</v>
      </c>
    </row>
    <row r="4063" spans="1:31" x14ac:dyDescent="0.25">
      <c r="A4063">
        <v>2140536</v>
      </c>
      <c r="B4063">
        <v>1</v>
      </c>
      <c r="C4063" t="s">
        <v>81</v>
      </c>
      <c r="D4063" t="s">
        <v>128</v>
      </c>
      <c r="E4063" t="s">
        <v>161</v>
      </c>
      <c r="F4063" t="s">
        <v>389</v>
      </c>
      <c r="G4063" t="s">
        <v>215</v>
      </c>
      <c r="H4063" t="s">
        <v>134</v>
      </c>
      <c r="I4063" t="s">
        <v>135</v>
      </c>
      <c r="J4063" t="s">
        <v>136</v>
      </c>
      <c r="K4063" t="s">
        <v>137</v>
      </c>
      <c r="L4063" t="s">
        <v>11853</v>
      </c>
      <c r="M4063" t="s">
        <v>11854</v>
      </c>
      <c r="N4063">
        <v>3.6688888880000001</v>
      </c>
      <c r="O4063">
        <v>0</v>
      </c>
      <c r="P4063">
        <v>407</v>
      </c>
      <c r="Q4063">
        <v>0</v>
      </c>
      <c r="R4063">
        <v>1</v>
      </c>
      <c r="S4063">
        <v>0</v>
      </c>
      <c r="T4063">
        <v>31</v>
      </c>
      <c r="U4063">
        <v>0</v>
      </c>
      <c r="V4063">
        <v>0</v>
      </c>
      <c r="W4063">
        <v>0</v>
      </c>
      <c r="X4063">
        <v>297.18927301731634</v>
      </c>
      <c r="Y4063">
        <v>0</v>
      </c>
      <c r="Z4063">
        <v>1.3942588062571004</v>
      </c>
      <c r="AA4063">
        <v>0</v>
      </c>
      <c r="AB4063">
        <v>57.404661448094515</v>
      </c>
      <c r="AC4063">
        <v>0</v>
      </c>
      <c r="AD4063">
        <v>0</v>
      </c>
      <c r="AE4063">
        <v>355.98819327166791</v>
      </c>
    </row>
    <row r="4064" spans="1:31" x14ac:dyDescent="0.25">
      <c r="A4064">
        <v>2140218</v>
      </c>
      <c r="B4064">
        <v>1</v>
      </c>
      <c r="C4064" t="s">
        <v>80</v>
      </c>
      <c r="D4064" t="s">
        <v>90</v>
      </c>
      <c r="E4064" t="s">
        <v>161</v>
      </c>
      <c r="F4064" t="s">
        <v>11855</v>
      </c>
      <c r="G4064" t="s">
        <v>384</v>
      </c>
      <c r="H4064" t="s">
        <v>134</v>
      </c>
      <c r="I4064" t="s">
        <v>135</v>
      </c>
      <c r="J4064" t="s">
        <v>136</v>
      </c>
      <c r="K4064" t="s">
        <v>137</v>
      </c>
      <c r="L4064" t="s">
        <v>11856</v>
      </c>
      <c r="M4064" t="s">
        <v>11857</v>
      </c>
      <c r="N4064">
        <v>0.66527777700000001</v>
      </c>
      <c r="O4064">
        <v>0</v>
      </c>
      <c r="P4064">
        <v>2</v>
      </c>
      <c r="Q4064">
        <v>0</v>
      </c>
      <c r="R4064">
        <v>0</v>
      </c>
      <c r="S4064">
        <v>0</v>
      </c>
      <c r="T4064">
        <v>172</v>
      </c>
      <c r="U4064">
        <v>0</v>
      </c>
      <c r="V4064">
        <v>2</v>
      </c>
      <c r="W4064">
        <v>0</v>
      </c>
      <c r="X4064">
        <v>5.4500262228924998E-2</v>
      </c>
      <c r="Y4064">
        <v>0</v>
      </c>
      <c r="Z4064">
        <v>0</v>
      </c>
      <c r="AA4064">
        <v>0</v>
      </c>
      <c r="AB4064">
        <v>107.3150276390255</v>
      </c>
      <c r="AC4064">
        <v>0</v>
      </c>
      <c r="AD4064">
        <v>150.91279090814078</v>
      </c>
      <c r="AE4064">
        <v>258.28231880939518</v>
      </c>
    </row>
    <row r="4065" spans="1:31" x14ac:dyDescent="0.25">
      <c r="A4065">
        <v>2140055</v>
      </c>
      <c r="B4065">
        <v>1</v>
      </c>
      <c r="C4065" t="s">
        <v>80</v>
      </c>
      <c r="D4065" t="s">
        <v>109</v>
      </c>
      <c r="E4065" t="s">
        <v>174</v>
      </c>
      <c r="F4065" t="s">
        <v>9811</v>
      </c>
      <c r="G4065" t="s">
        <v>187</v>
      </c>
      <c r="H4065" t="s">
        <v>134</v>
      </c>
      <c r="I4065" t="s">
        <v>135</v>
      </c>
      <c r="J4065" t="s">
        <v>136</v>
      </c>
      <c r="K4065" t="s">
        <v>137</v>
      </c>
      <c r="L4065" t="s">
        <v>11858</v>
      </c>
      <c r="M4065" t="s">
        <v>11859</v>
      </c>
      <c r="N4065">
        <v>3.6555555549999998</v>
      </c>
      <c r="O4065">
        <v>0</v>
      </c>
      <c r="P4065">
        <v>5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4.9331574715672915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4.9331574715672915</v>
      </c>
    </row>
    <row r="4066" spans="1:31" x14ac:dyDescent="0.25">
      <c r="A4066">
        <v>2140032</v>
      </c>
      <c r="B4066">
        <v>1</v>
      </c>
      <c r="C4066" t="s">
        <v>80</v>
      </c>
      <c r="D4066" t="s">
        <v>99</v>
      </c>
      <c r="E4066" t="s">
        <v>174</v>
      </c>
      <c r="F4066" t="s">
        <v>9945</v>
      </c>
      <c r="G4066" t="s">
        <v>384</v>
      </c>
      <c r="H4066" t="s">
        <v>134</v>
      </c>
      <c r="I4066" t="s">
        <v>135</v>
      </c>
      <c r="J4066" t="s">
        <v>136</v>
      </c>
      <c r="K4066" t="s">
        <v>137</v>
      </c>
      <c r="L4066" t="s">
        <v>11860</v>
      </c>
      <c r="M4066" t="s">
        <v>11861</v>
      </c>
      <c r="N4066">
        <v>4.4513888880000003</v>
      </c>
      <c r="O4066">
        <v>0</v>
      </c>
      <c r="P4066">
        <v>6</v>
      </c>
      <c r="Q4066">
        <v>0</v>
      </c>
      <c r="R4066">
        <v>0</v>
      </c>
      <c r="S4066">
        <v>0</v>
      </c>
      <c r="T4066">
        <v>1</v>
      </c>
      <c r="U4066">
        <v>0</v>
      </c>
      <c r="V4066">
        <v>0</v>
      </c>
      <c r="W4066">
        <v>0</v>
      </c>
      <c r="X4066">
        <v>4.2593623658476663</v>
      </c>
      <c r="Y4066">
        <v>0</v>
      </c>
      <c r="Z4066">
        <v>0</v>
      </c>
      <c r="AA4066">
        <v>0</v>
      </c>
      <c r="AB4066">
        <v>0.37402529939349993</v>
      </c>
      <c r="AC4066">
        <v>0</v>
      </c>
      <c r="AD4066">
        <v>0</v>
      </c>
      <c r="AE4066">
        <v>4.6333876652411661</v>
      </c>
    </row>
    <row r="4067" spans="1:31" x14ac:dyDescent="0.25">
      <c r="A4067">
        <v>2140224</v>
      </c>
      <c r="B4067">
        <v>1</v>
      </c>
      <c r="C4067" t="s">
        <v>81</v>
      </c>
      <c r="D4067" t="s">
        <v>113</v>
      </c>
      <c r="E4067" t="s">
        <v>131</v>
      </c>
      <c r="F4067" t="s">
        <v>11862</v>
      </c>
      <c r="G4067" t="s">
        <v>152</v>
      </c>
      <c r="H4067" t="s">
        <v>134</v>
      </c>
      <c r="I4067" t="s">
        <v>135</v>
      </c>
      <c r="J4067" t="s">
        <v>136</v>
      </c>
      <c r="K4067" t="s">
        <v>137</v>
      </c>
      <c r="L4067" t="s">
        <v>11863</v>
      </c>
      <c r="M4067" t="s">
        <v>11864</v>
      </c>
      <c r="N4067">
        <v>3.668055555</v>
      </c>
      <c r="O4067">
        <v>0</v>
      </c>
      <c r="P4067">
        <v>1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0.23375306500579168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0.23375306500579168</v>
      </c>
    </row>
    <row r="4068" spans="1:31" x14ac:dyDescent="0.25">
      <c r="A4068">
        <v>2140118</v>
      </c>
      <c r="B4068">
        <v>1</v>
      </c>
      <c r="C4068" t="s">
        <v>80</v>
      </c>
      <c r="D4068" t="s">
        <v>97</v>
      </c>
      <c r="E4068" t="s">
        <v>131</v>
      </c>
      <c r="F4068" t="s">
        <v>11865</v>
      </c>
      <c r="G4068" t="s">
        <v>133</v>
      </c>
      <c r="H4068" t="s">
        <v>134</v>
      </c>
      <c r="I4068" t="s">
        <v>135</v>
      </c>
      <c r="J4068" t="s">
        <v>136</v>
      </c>
      <c r="K4068" t="s">
        <v>137</v>
      </c>
      <c r="L4068" t="s">
        <v>11866</v>
      </c>
      <c r="M4068" t="s">
        <v>11867</v>
      </c>
      <c r="N4068">
        <v>3.5525000000000002</v>
      </c>
      <c r="O4068">
        <v>0</v>
      </c>
      <c r="P4068">
        <v>1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0.99621704050530002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0.99621704050530002</v>
      </c>
    </row>
    <row r="4069" spans="1:31" x14ac:dyDescent="0.25">
      <c r="A4069">
        <v>2140364</v>
      </c>
      <c r="B4069">
        <v>1</v>
      </c>
      <c r="C4069" t="s">
        <v>80</v>
      </c>
      <c r="D4069" t="s">
        <v>85</v>
      </c>
      <c r="E4069" t="s">
        <v>131</v>
      </c>
      <c r="F4069" t="s">
        <v>11868</v>
      </c>
      <c r="G4069" t="s">
        <v>133</v>
      </c>
      <c r="H4069" t="s">
        <v>134</v>
      </c>
      <c r="I4069" t="s">
        <v>135</v>
      </c>
      <c r="J4069" t="s">
        <v>136</v>
      </c>
      <c r="K4069" t="s">
        <v>137</v>
      </c>
      <c r="L4069" t="s">
        <v>11869</v>
      </c>
      <c r="M4069" t="s">
        <v>11870</v>
      </c>
      <c r="N4069">
        <v>2.3080555550000001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20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17.079614392497032</v>
      </c>
      <c r="AC4069">
        <v>0</v>
      </c>
      <c r="AD4069">
        <v>0</v>
      </c>
      <c r="AE4069">
        <v>17.079614392497032</v>
      </c>
    </row>
    <row r="4070" spans="1:31" x14ac:dyDescent="0.25">
      <c r="A4070">
        <v>2140184</v>
      </c>
      <c r="B4070">
        <v>1</v>
      </c>
      <c r="C4070" t="s">
        <v>80</v>
      </c>
      <c r="D4070" t="s">
        <v>99</v>
      </c>
      <c r="E4070" t="s">
        <v>146</v>
      </c>
      <c r="F4070" t="s">
        <v>11871</v>
      </c>
      <c r="G4070" t="s">
        <v>538</v>
      </c>
      <c r="H4070" t="s">
        <v>143</v>
      </c>
      <c r="I4070" t="s">
        <v>135</v>
      </c>
      <c r="J4070" t="s">
        <v>136</v>
      </c>
      <c r="K4070" t="s">
        <v>236</v>
      </c>
      <c r="L4070" t="s">
        <v>11872</v>
      </c>
      <c r="M4070" t="s">
        <v>11873</v>
      </c>
      <c r="N4070">
        <v>1.993333333</v>
      </c>
      <c r="O4070">
        <v>0</v>
      </c>
      <c r="P4070">
        <v>191</v>
      </c>
      <c r="Q4070">
        <v>0</v>
      </c>
      <c r="R4070">
        <v>6</v>
      </c>
      <c r="S4070">
        <v>3</v>
      </c>
      <c r="T4070">
        <v>13</v>
      </c>
      <c r="U4070">
        <v>0</v>
      </c>
      <c r="V4070">
        <v>0</v>
      </c>
      <c r="W4070">
        <v>0</v>
      </c>
      <c r="X4070">
        <v>76.674513551200462</v>
      </c>
      <c r="Y4070">
        <v>0</v>
      </c>
      <c r="Z4070">
        <v>2.9058501487679997</v>
      </c>
      <c r="AA4070">
        <v>82.221463180168016</v>
      </c>
      <c r="AB4070">
        <v>7.2016151362609993</v>
      </c>
      <c r="AC4070">
        <v>0</v>
      </c>
      <c r="AD4070">
        <v>0</v>
      </c>
      <c r="AE4070">
        <v>169.00344201639749</v>
      </c>
    </row>
    <row r="4071" spans="1:31" x14ac:dyDescent="0.25">
      <c r="A4071">
        <v>2140304</v>
      </c>
      <c r="B4071">
        <v>1</v>
      </c>
      <c r="C4071" t="s">
        <v>80</v>
      </c>
      <c r="D4071" t="s">
        <v>90</v>
      </c>
      <c r="E4071" t="s">
        <v>131</v>
      </c>
      <c r="F4071" t="s">
        <v>11874</v>
      </c>
      <c r="G4071" t="s">
        <v>133</v>
      </c>
      <c r="H4071" t="s">
        <v>134</v>
      </c>
      <c r="I4071" t="s">
        <v>135</v>
      </c>
      <c r="J4071" t="s">
        <v>136</v>
      </c>
      <c r="K4071" t="s">
        <v>137</v>
      </c>
      <c r="L4071" t="s">
        <v>11875</v>
      </c>
      <c r="M4071" t="s">
        <v>11876</v>
      </c>
      <c r="N4071">
        <v>7.2413888880000004</v>
      </c>
      <c r="O4071">
        <v>0</v>
      </c>
      <c r="P4071">
        <v>1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1.6447619773710498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1.6447619773710498</v>
      </c>
    </row>
    <row r="4072" spans="1:31" x14ac:dyDescent="0.25">
      <c r="A4072">
        <v>2140370</v>
      </c>
      <c r="B4072">
        <v>1</v>
      </c>
      <c r="C4072" t="s">
        <v>80</v>
      </c>
      <c r="D4072" t="s">
        <v>103</v>
      </c>
      <c r="E4072" t="s">
        <v>131</v>
      </c>
      <c r="F4072" t="s">
        <v>11877</v>
      </c>
      <c r="G4072" t="s">
        <v>231</v>
      </c>
      <c r="H4072" t="s">
        <v>134</v>
      </c>
      <c r="I4072" t="s">
        <v>135</v>
      </c>
      <c r="J4072" t="s">
        <v>136</v>
      </c>
      <c r="K4072" t="s">
        <v>137</v>
      </c>
      <c r="L4072" t="s">
        <v>11878</v>
      </c>
      <c r="M4072" t="s">
        <v>11879</v>
      </c>
      <c r="N4072">
        <v>0.76194444400000005</v>
      </c>
      <c r="O4072">
        <v>0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0.90261989063324988</v>
      </c>
      <c r="AA4072">
        <v>0</v>
      </c>
      <c r="AB4072">
        <v>0</v>
      </c>
      <c r="AC4072">
        <v>0</v>
      </c>
      <c r="AD4072">
        <v>0</v>
      </c>
      <c r="AE4072">
        <v>0.90261989063324988</v>
      </c>
    </row>
    <row r="4073" spans="1:31" x14ac:dyDescent="0.25">
      <c r="A4073">
        <v>2140447</v>
      </c>
      <c r="B4073">
        <v>1</v>
      </c>
      <c r="C4073" t="s">
        <v>80</v>
      </c>
      <c r="D4073" t="s">
        <v>88</v>
      </c>
      <c r="E4073" t="s">
        <v>131</v>
      </c>
      <c r="F4073" t="s">
        <v>11880</v>
      </c>
      <c r="G4073" t="s">
        <v>133</v>
      </c>
      <c r="H4073" t="s">
        <v>134</v>
      </c>
      <c r="I4073" t="s">
        <v>135</v>
      </c>
      <c r="J4073" t="s">
        <v>136</v>
      </c>
      <c r="K4073" t="s">
        <v>137</v>
      </c>
      <c r="L4073" t="s">
        <v>11881</v>
      </c>
      <c r="M4073" t="s">
        <v>11882</v>
      </c>
      <c r="N4073">
        <v>1.0575000000000001</v>
      </c>
      <c r="O4073">
        <v>0</v>
      </c>
      <c r="P4073">
        <v>2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0.24258032022262499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0.24258032022262499</v>
      </c>
    </row>
    <row r="4074" spans="1:31" x14ac:dyDescent="0.25">
      <c r="A4074">
        <v>2140496</v>
      </c>
      <c r="B4074">
        <v>1</v>
      </c>
      <c r="C4074" t="s">
        <v>80</v>
      </c>
      <c r="D4074" t="s">
        <v>110</v>
      </c>
      <c r="E4074" t="s">
        <v>224</v>
      </c>
      <c r="F4074" t="s">
        <v>11883</v>
      </c>
      <c r="G4074" t="s">
        <v>142</v>
      </c>
      <c r="H4074" t="s">
        <v>143</v>
      </c>
      <c r="I4074" t="s">
        <v>135</v>
      </c>
      <c r="J4074" t="s">
        <v>136</v>
      </c>
      <c r="K4074" t="s">
        <v>137</v>
      </c>
      <c r="L4074" t="s">
        <v>11884</v>
      </c>
      <c r="M4074" t="s">
        <v>11885</v>
      </c>
      <c r="N4074">
        <v>0.95361111099999996</v>
      </c>
      <c r="O4074">
        <v>0</v>
      </c>
      <c r="P4074">
        <v>4490</v>
      </c>
      <c r="Q4074">
        <v>0</v>
      </c>
      <c r="R4074">
        <v>0</v>
      </c>
      <c r="S4074">
        <v>0</v>
      </c>
      <c r="T4074">
        <v>312</v>
      </c>
      <c r="U4074">
        <v>0</v>
      </c>
      <c r="V4074">
        <v>0</v>
      </c>
      <c r="W4074">
        <v>0</v>
      </c>
      <c r="X4074">
        <v>999.10444075393059</v>
      </c>
      <c r="Y4074">
        <v>0</v>
      </c>
      <c r="Z4074">
        <v>0</v>
      </c>
      <c r="AA4074">
        <v>0</v>
      </c>
      <c r="AB4074">
        <v>189.54330950156003</v>
      </c>
      <c r="AC4074">
        <v>0</v>
      </c>
      <c r="AD4074">
        <v>0</v>
      </c>
      <c r="AE4074">
        <v>1188.6477502554906</v>
      </c>
    </row>
    <row r="4075" spans="1:31" x14ac:dyDescent="0.25">
      <c r="A4075">
        <v>2140390</v>
      </c>
      <c r="B4075">
        <v>1</v>
      </c>
      <c r="C4075" t="s">
        <v>80</v>
      </c>
      <c r="D4075" t="s">
        <v>108</v>
      </c>
      <c r="E4075" t="s">
        <v>174</v>
      </c>
      <c r="F4075" t="s">
        <v>1434</v>
      </c>
      <c r="G4075" t="s">
        <v>187</v>
      </c>
      <c r="H4075" t="s">
        <v>134</v>
      </c>
      <c r="I4075" t="s">
        <v>135</v>
      </c>
      <c r="J4075" t="s">
        <v>136</v>
      </c>
      <c r="K4075" t="s">
        <v>137</v>
      </c>
      <c r="L4075" t="s">
        <v>11886</v>
      </c>
      <c r="M4075" t="s">
        <v>11887</v>
      </c>
      <c r="N4075">
        <v>4.2588888880000004</v>
      </c>
      <c r="O4075">
        <v>0</v>
      </c>
      <c r="P4075">
        <v>20</v>
      </c>
      <c r="Q4075">
        <v>0</v>
      </c>
      <c r="R4075">
        <v>9</v>
      </c>
      <c r="S4075">
        <v>0</v>
      </c>
      <c r="T4075">
        <v>3</v>
      </c>
      <c r="U4075">
        <v>0</v>
      </c>
      <c r="V4075">
        <v>0</v>
      </c>
      <c r="W4075">
        <v>0</v>
      </c>
      <c r="X4075">
        <v>16.068479922969367</v>
      </c>
      <c r="Y4075">
        <v>0</v>
      </c>
      <c r="Z4075">
        <v>10.834237493053164</v>
      </c>
      <c r="AA4075">
        <v>0</v>
      </c>
      <c r="AB4075">
        <v>9.440291230064167</v>
      </c>
      <c r="AC4075">
        <v>0</v>
      </c>
      <c r="AD4075">
        <v>0</v>
      </c>
      <c r="AE4075">
        <v>36.343008646086702</v>
      </c>
    </row>
    <row r="4076" spans="1:31" x14ac:dyDescent="0.25">
      <c r="A4076">
        <v>2140141</v>
      </c>
      <c r="B4076">
        <v>1</v>
      </c>
      <c r="C4076" t="s">
        <v>81</v>
      </c>
      <c r="D4076" t="s">
        <v>113</v>
      </c>
      <c r="E4076" t="s">
        <v>131</v>
      </c>
      <c r="F4076" t="s">
        <v>11888</v>
      </c>
      <c r="G4076" t="s">
        <v>231</v>
      </c>
      <c r="H4076" t="s">
        <v>134</v>
      </c>
      <c r="I4076" t="s">
        <v>135</v>
      </c>
      <c r="J4076" t="s">
        <v>136</v>
      </c>
      <c r="K4076" t="s">
        <v>137</v>
      </c>
      <c r="L4076" t="s">
        <v>11474</v>
      </c>
      <c r="M4076" t="s">
        <v>11889</v>
      </c>
      <c r="N4076">
        <v>2.216111111</v>
      </c>
      <c r="O4076">
        <v>0</v>
      </c>
      <c r="P4076">
        <v>1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0.69697234386528339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0.69697234386528339</v>
      </c>
    </row>
    <row r="4077" spans="1:31" x14ac:dyDescent="0.25">
      <c r="A4077">
        <v>2140582</v>
      </c>
      <c r="B4077">
        <v>1</v>
      </c>
      <c r="C4077" t="s">
        <v>80</v>
      </c>
      <c r="D4077" t="s">
        <v>84</v>
      </c>
      <c r="E4077" t="s">
        <v>174</v>
      </c>
      <c r="F4077" t="s">
        <v>11890</v>
      </c>
      <c r="G4077" t="s">
        <v>187</v>
      </c>
      <c r="H4077" t="s">
        <v>134</v>
      </c>
      <c r="I4077" t="s">
        <v>135</v>
      </c>
      <c r="J4077" t="s">
        <v>136</v>
      </c>
      <c r="K4077" t="s">
        <v>137</v>
      </c>
      <c r="L4077" t="s">
        <v>11891</v>
      </c>
      <c r="M4077" t="s">
        <v>11892</v>
      </c>
      <c r="N4077">
        <v>2.0649999999999999</v>
      </c>
      <c r="O4077">
        <v>0</v>
      </c>
      <c r="P4077">
        <v>76</v>
      </c>
      <c r="Q4077">
        <v>0</v>
      </c>
      <c r="R4077">
        <v>0</v>
      </c>
      <c r="S4077">
        <v>0</v>
      </c>
      <c r="T4077">
        <v>3</v>
      </c>
      <c r="U4077">
        <v>0</v>
      </c>
      <c r="V4077">
        <v>0</v>
      </c>
      <c r="W4077">
        <v>0</v>
      </c>
      <c r="X4077">
        <v>22.778371924925242</v>
      </c>
      <c r="Y4077">
        <v>0</v>
      </c>
      <c r="Z4077">
        <v>0</v>
      </c>
      <c r="AA4077">
        <v>0</v>
      </c>
      <c r="AB4077">
        <v>10.142034661176599</v>
      </c>
      <c r="AC4077">
        <v>0</v>
      </c>
      <c r="AD4077">
        <v>0</v>
      </c>
      <c r="AE4077">
        <v>32.920406586101841</v>
      </c>
    </row>
    <row r="4078" spans="1:31" x14ac:dyDescent="0.25">
      <c r="A4078">
        <v>2140583</v>
      </c>
      <c r="B4078">
        <v>1</v>
      </c>
      <c r="C4078" t="s">
        <v>81</v>
      </c>
      <c r="D4078" t="s">
        <v>127</v>
      </c>
      <c r="E4078" t="s">
        <v>196</v>
      </c>
      <c r="F4078" t="s">
        <v>2475</v>
      </c>
      <c r="G4078" t="s">
        <v>142</v>
      </c>
      <c r="H4078" t="s">
        <v>143</v>
      </c>
      <c r="I4078" t="s">
        <v>148</v>
      </c>
      <c r="J4078" t="s">
        <v>136</v>
      </c>
      <c r="K4078" t="s">
        <v>137</v>
      </c>
      <c r="L4078" t="s">
        <v>11893</v>
      </c>
      <c r="M4078" t="s">
        <v>11894</v>
      </c>
      <c r="N4078">
        <v>1.1111111E-2</v>
      </c>
      <c r="O4078">
        <v>3</v>
      </c>
      <c r="P4078">
        <v>441</v>
      </c>
      <c r="Q4078">
        <v>72</v>
      </c>
      <c r="R4078">
        <v>67</v>
      </c>
      <c r="S4078">
        <v>15</v>
      </c>
      <c r="T4078">
        <v>29</v>
      </c>
      <c r="U4078">
        <v>5</v>
      </c>
      <c r="V4078">
        <v>0</v>
      </c>
      <c r="W4078">
        <v>5.2563095756666661E-3</v>
      </c>
      <c r="X4078">
        <v>0.67723900105366575</v>
      </c>
      <c r="Y4078">
        <v>0.6871035009113331</v>
      </c>
      <c r="Z4078">
        <v>0.18947986524266669</v>
      </c>
      <c r="AA4078">
        <v>2.638538255227334</v>
      </c>
      <c r="AB4078">
        <v>8.0915427292111125E-2</v>
      </c>
      <c r="AC4078">
        <v>2.2283034826060004</v>
      </c>
      <c r="AD4078">
        <v>0</v>
      </c>
      <c r="AE4078">
        <v>6.506835841908778</v>
      </c>
    </row>
    <row r="4079" spans="1:31" x14ac:dyDescent="0.25">
      <c r="A4079">
        <v>2140586</v>
      </c>
      <c r="B4079">
        <v>1</v>
      </c>
      <c r="C4079" t="s">
        <v>80</v>
      </c>
      <c r="D4079" t="s">
        <v>85</v>
      </c>
      <c r="E4079" t="s">
        <v>146</v>
      </c>
      <c r="F4079" t="s">
        <v>11895</v>
      </c>
      <c r="G4079" t="s">
        <v>226</v>
      </c>
      <c r="H4079" t="s">
        <v>143</v>
      </c>
      <c r="I4079" t="s">
        <v>135</v>
      </c>
      <c r="J4079" t="s">
        <v>136</v>
      </c>
      <c r="K4079" t="s">
        <v>236</v>
      </c>
      <c r="L4079" t="s">
        <v>11896</v>
      </c>
      <c r="M4079" t="s">
        <v>11897</v>
      </c>
      <c r="N4079">
        <v>0.38585916599999998</v>
      </c>
      <c r="O4079">
        <v>0</v>
      </c>
      <c r="P4079">
        <v>1090</v>
      </c>
      <c r="Q4079">
        <v>0</v>
      </c>
      <c r="R4079">
        <v>0</v>
      </c>
      <c r="S4079">
        <v>2</v>
      </c>
      <c r="T4079">
        <v>3</v>
      </c>
      <c r="U4079">
        <v>0</v>
      </c>
      <c r="V4079">
        <v>0</v>
      </c>
      <c r="W4079">
        <v>0</v>
      </c>
      <c r="X4079">
        <v>97.578493515642862</v>
      </c>
      <c r="Y4079">
        <v>0</v>
      </c>
      <c r="Z4079">
        <v>0</v>
      </c>
      <c r="AA4079">
        <v>9.245315861249999</v>
      </c>
      <c r="AB4079">
        <v>1.0864296642500002</v>
      </c>
      <c r="AC4079">
        <v>0</v>
      </c>
      <c r="AD4079">
        <v>0</v>
      </c>
      <c r="AE4079">
        <v>107.91023904114286</v>
      </c>
    </row>
    <row r="4080" spans="1:31" x14ac:dyDescent="0.25">
      <c r="A4080">
        <v>2140593</v>
      </c>
      <c r="B4080">
        <v>1</v>
      </c>
      <c r="C4080" t="s">
        <v>80</v>
      </c>
      <c r="D4080" t="s">
        <v>88</v>
      </c>
      <c r="E4080" t="s">
        <v>131</v>
      </c>
      <c r="F4080" t="s">
        <v>11898</v>
      </c>
      <c r="G4080" t="s">
        <v>231</v>
      </c>
      <c r="H4080" t="s">
        <v>134</v>
      </c>
      <c r="I4080" t="s">
        <v>135</v>
      </c>
      <c r="J4080" t="s">
        <v>136</v>
      </c>
      <c r="K4080" t="s">
        <v>137</v>
      </c>
      <c r="L4080" t="s">
        <v>11899</v>
      </c>
      <c r="M4080" t="s">
        <v>11900</v>
      </c>
      <c r="N4080">
        <v>1.9755555549999999</v>
      </c>
      <c r="O4080">
        <v>0</v>
      </c>
      <c r="P4080">
        <v>1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0.62788900841181672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0.62788900841181672</v>
      </c>
    </row>
    <row r="4081" spans="1:31" x14ac:dyDescent="0.25">
      <c r="A4081">
        <v>2140598</v>
      </c>
      <c r="B4081">
        <v>1</v>
      </c>
      <c r="C4081" t="s">
        <v>81</v>
      </c>
      <c r="D4081" t="s">
        <v>120</v>
      </c>
      <c r="E4081" t="s">
        <v>196</v>
      </c>
      <c r="F4081" t="s">
        <v>11901</v>
      </c>
      <c r="G4081" t="s">
        <v>142</v>
      </c>
      <c r="H4081" t="s">
        <v>143</v>
      </c>
      <c r="I4081" t="s">
        <v>135</v>
      </c>
      <c r="J4081" t="s">
        <v>136</v>
      </c>
      <c r="K4081" t="s">
        <v>137</v>
      </c>
      <c r="L4081" t="s">
        <v>11902</v>
      </c>
      <c r="M4081" t="s">
        <v>11903</v>
      </c>
      <c r="N4081">
        <v>3.3291666659999999</v>
      </c>
      <c r="O4081">
        <v>3</v>
      </c>
      <c r="P4081">
        <v>738</v>
      </c>
      <c r="Q4081">
        <v>29</v>
      </c>
      <c r="R4081">
        <v>18</v>
      </c>
      <c r="S4081">
        <v>11</v>
      </c>
      <c r="T4081">
        <v>43</v>
      </c>
      <c r="U4081">
        <v>5</v>
      </c>
      <c r="V4081">
        <v>0</v>
      </c>
      <c r="W4081">
        <v>3.6065680397400004</v>
      </c>
      <c r="X4081">
        <v>223.09943392924333</v>
      </c>
      <c r="Y4081">
        <v>377.41794273893152</v>
      </c>
      <c r="Z4081">
        <v>11.616942267693</v>
      </c>
      <c r="AA4081">
        <v>219.77200764308958</v>
      </c>
      <c r="AB4081">
        <v>21.98595976370374</v>
      </c>
      <c r="AC4081">
        <v>615.20080788767302</v>
      </c>
      <c r="AD4081">
        <v>0</v>
      </c>
      <c r="AE4081">
        <v>1472.6996622700744</v>
      </c>
    </row>
    <row r="4082" spans="1:31" x14ac:dyDescent="0.25">
      <c r="A4082">
        <v>2140601</v>
      </c>
      <c r="B4082">
        <v>1</v>
      </c>
      <c r="C4082" t="s">
        <v>81</v>
      </c>
      <c r="D4082" t="s">
        <v>113</v>
      </c>
      <c r="E4082" t="s">
        <v>196</v>
      </c>
      <c r="F4082" t="s">
        <v>7528</v>
      </c>
      <c r="G4082" t="s">
        <v>142</v>
      </c>
      <c r="H4082" t="s">
        <v>143</v>
      </c>
      <c r="I4082" t="s">
        <v>148</v>
      </c>
      <c r="J4082" t="s">
        <v>136</v>
      </c>
      <c r="K4082" t="s">
        <v>137</v>
      </c>
      <c r="L4082" t="s">
        <v>11904</v>
      </c>
      <c r="M4082" t="s">
        <v>11905</v>
      </c>
      <c r="N4082">
        <v>1.9444444000000002E-2</v>
      </c>
      <c r="O4082">
        <v>1</v>
      </c>
      <c r="P4082">
        <v>1502</v>
      </c>
      <c r="Q4082">
        <v>15</v>
      </c>
      <c r="R4082">
        <v>377</v>
      </c>
      <c r="S4082">
        <v>4</v>
      </c>
      <c r="T4082">
        <v>103</v>
      </c>
      <c r="U4082">
        <v>0</v>
      </c>
      <c r="V4082">
        <v>1</v>
      </c>
      <c r="W4082">
        <v>7.5410968710000002E-3</v>
      </c>
      <c r="X4082">
        <v>3.6388665315070829</v>
      </c>
      <c r="Y4082">
        <v>6.9556770134444459E-2</v>
      </c>
      <c r="Z4082">
        <v>1.3853015869670822</v>
      </c>
      <c r="AA4082">
        <v>0.47219126220000007</v>
      </c>
      <c r="AB4082">
        <v>0.77061331998427784</v>
      </c>
      <c r="AC4082">
        <v>0</v>
      </c>
      <c r="AD4082">
        <v>6.9326719245000005E-3</v>
      </c>
      <c r="AE4082">
        <v>6.3510032395883877</v>
      </c>
    </row>
    <row r="4083" spans="1:31" x14ac:dyDescent="0.25">
      <c r="A4083">
        <v>2140603</v>
      </c>
      <c r="B4083">
        <v>1</v>
      </c>
      <c r="C4083" t="s">
        <v>81</v>
      </c>
      <c r="D4083" t="s">
        <v>127</v>
      </c>
      <c r="E4083" t="s">
        <v>146</v>
      </c>
      <c r="F4083" t="s">
        <v>11906</v>
      </c>
      <c r="G4083" t="s">
        <v>142</v>
      </c>
      <c r="H4083" t="s">
        <v>143</v>
      </c>
      <c r="I4083" t="s">
        <v>135</v>
      </c>
      <c r="J4083" t="s">
        <v>136</v>
      </c>
      <c r="K4083" t="s">
        <v>137</v>
      </c>
      <c r="L4083" t="s">
        <v>11907</v>
      </c>
      <c r="M4083" t="s">
        <v>11908</v>
      </c>
      <c r="N4083">
        <v>0.80166666600000003</v>
      </c>
      <c r="O4083">
        <v>0</v>
      </c>
      <c r="P4083">
        <v>0</v>
      </c>
      <c r="Q4083">
        <v>8</v>
      </c>
      <c r="R4083">
        <v>0</v>
      </c>
      <c r="S4083">
        <v>6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3.3779638390843338</v>
      </c>
      <c r="Z4083">
        <v>0</v>
      </c>
      <c r="AA4083">
        <v>29.705960347585496</v>
      </c>
      <c r="AB4083">
        <v>0</v>
      </c>
      <c r="AC4083">
        <v>0</v>
      </c>
      <c r="AD4083">
        <v>0</v>
      </c>
      <c r="AE4083">
        <v>33.083924186669833</v>
      </c>
    </row>
    <row r="4084" spans="1:31" x14ac:dyDescent="0.25">
      <c r="A4084">
        <v>2140606</v>
      </c>
      <c r="B4084">
        <v>1</v>
      </c>
      <c r="C4084" t="s">
        <v>80</v>
      </c>
      <c r="D4084" t="s">
        <v>94</v>
      </c>
      <c r="E4084" t="s">
        <v>174</v>
      </c>
      <c r="F4084" t="s">
        <v>11909</v>
      </c>
      <c r="G4084" t="s">
        <v>187</v>
      </c>
      <c r="H4084" t="s">
        <v>134</v>
      </c>
      <c r="I4084" t="s">
        <v>135</v>
      </c>
      <c r="J4084" t="s">
        <v>136</v>
      </c>
      <c r="K4084" t="s">
        <v>137</v>
      </c>
      <c r="L4084" t="s">
        <v>11910</v>
      </c>
      <c r="M4084" t="s">
        <v>11911</v>
      </c>
      <c r="N4084">
        <v>0.74166666599999997</v>
      </c>
      <c r="O4084">
        <v>0</v>
      </c>
      <c r="P4084">
        <v>338</v>
      </c>
      <c r="Q4084">
        <v>0</v>
      </c>
      <c r="R4084">
        <v>0</v>
      </c>
      <c r="S4084">
        <v>0</v>
      </c>
      <c r="T4084">
        <v>8</v>
      </c>
      <c r="U4084">
        <v>0</v>
      </c>
      <c r="V4084">
        <v>0</v>
      </c>
      <c r="W4084">
        <v>0</v>
      </c>
      <c r="X4084">
        <v>45.946272103817506</v>
      </c>
      <c r="Y4084">
        <v>0</v>
      </c>
      <c r="Z4084">
        <v>0</v>
      </c>
      <c r="AA4084">
        <v>0</v>
      </c>
      <c r="AB4084">
        <v>1.2711237750304167</v>
      </c>
      <c r="AC4084">
        <v>0</v>
      </c>
      <c r="AD4084">
        <v>0</v>
      </c>
      <c r="AE4084">
        <v>47.217395878847924</v>
      </c>
    </row>
    <row r="4085" spans="1:31" x14ac:dyDescent="0.25">
      <c r="A4085">
        <v>2140615</v>
      </c>
      <c r="B4085">
        <v>1</v>
      </c>
      <c r="C4085" t="s">
        <v>80</v>
      </c>
      <c r="D4085" t="s">
        <v>94</v>
      </c>
      <c r="E4085" t="s">
        <v>161</v>
      </c>
      <c r="F4085" t="s">
        <v>11912</v>
      </c>
      <c r="G4085" t="s">
        <v>215</v>
      </c>
      <c r="H4085" t="s">
        <v>134</v>
      </c>
      <c r="I4085" t="s">
        <v>135</v>
      </c>
      <c r="J4085" t="s">
        <v>136</v>
      </c>
      <c r="K4085" t="s">
        <v>137</v>
      </c>
      <c r="L4085" t="s">
        <v>11913</v>
      </c>
      <c r="M4085" t="s">
        <v>11914</v>
      </c>
      <c r="N4085">
        <v>0.91194444399999997</v>
      </c>
      <c r="O4085">
        <v>0</v>
      </c>
      <c r="P4085">
        <v>96</v>
      </c>
      <c r="Q4085">
        <v>0</v>
      </c>
      <c r="R4085">
        <v>6</v>
      </c>
      <c r="S4085">
        <v>0</v>
      </c>
      <c r="T4085">
        <v>10</v>
      </c>
      <c r="U4085">
        <v>0</v>
      </c>
      <c r="V4085">
        <v>0</v>
      </c>
      <c r="W4085">
        <v>0</v>
      </c>
      <c r="X4085">
        <v>15.116655947018623</v>
      </c>
      <c r="Y4085">
        <v>0</v>
      </c>
      <c r="Z4085">
        <v>2.1826160593649999</v>
      </c>
      <c r="AA4085">
        <v>0</v>
      </c>
      <c r="AB4085">
        <v>4.6700321718558673</v>
      </c>
      <c r="AC4085">
        <v>0</v>
      </c>
      <c r="AD4085">
        <v>0</v>
      </c>
      <c r="AE4085">
        <v>21.96930417823949</v>
      </c>
    </row>
    <row r="4086" spans="1:31" x14ac:dyDescent="0.25">
      <c r="A4086">
        <v>2140621</v>
      </c>
      <c r="B4086">
        <v>1</v>
      </c>
      <c r="C4086" t="s">
        <v>80</v>
      </c>
      <c r="D4086" t="s">
        <v>86</v>
      </c>
      <c r="E4086" t="s">
        <v>131</v>
      </c>
      <c r="F4086" t="s">
        <v>11915</v>
      </c>
      <c r="G4086" t="s">
        <v>231</v>
      </c>
      <c r="H4086" t="s">
        <v>134</v>
      </c>
      <c r="I4086" t="s">
        <v>135</v>
      </c>
      <c r="J4086" t="s">
        <v>136</v>
      </c>
      <c r="K4086" t="s">
        <v>137</v>
      </c>
      <c r="L4086" t="s">
        <v>11916</v>
      </c>
      <c r="M4086" t="s">
        <v>11917</v>
      </c>
      <c r="N4086">
        <v>1.814166666</v>
      </c>
      <c r="O4086">
        <v>0</v>
      </c>
      <c r="P4086">
        <v>11</v>
      </c>
      <c r="Q4086">
        <v>0</v>
      </c>
      <c r="R4086">
        <v>0</v>
      </c>
      <c r="S4086">
        <v>0</v>
      </c>
      <c r="T4086">
        <v>2</v>
      </c>
      <c r="U4086">
        <v>0</v>
      </c>
      <c r="V4086">
        <v>0</v>
      </c>
      <c r="W4086">
        <v>0</v>
      </c>
      <c r="X4086">
        <v>3.6106482739733248</v>
      </c>
      <c r="Y4086">
        <v>0</v>
      </c>
      <c r="Z4086">
        <v>0</v>
      </c>
      <c r="AA4086">
        <v>0</v>
      </c>
      <c r="AB4086">
        <v>8.2335619242179661</v>
      </c>
      <c r="AC4086">
        <v>0</v>
      </c>
      <c r="AD4086">
        <v>0</v>
      </c>
      <c r="AE4086">
        <v>11.844210198191291</v>
      </c>
    </row>
    <row r="4087" spans="1:31" x14ac:dyDescent="0.25">
      <c r="A4087">
        <v>2140622</v>
      </c>
      <c r="B4087">
        <v>1</v>
      </c>
      <c r="C4087" t="s">
        <v>80</v>
      </c>
      <c r="D4087" t="s">
        <v>87</v>
      </c>
      <c r="E4087" t="s">
        <v>140</v>
      </c>
      <c r="F4087" t="s">
        <v>11918</v>
      </c>
      <c r="G4087" t="s">
        <v>226</v>
      </c>
      <c r="H4087" t="s">
        <v>143</v>
      </c>
      <c r="I4087" t="s">
        <v>135</v>
      </c>
      <c r="J4087" t="s">
        <v>136</v>
      </c>
      <c r="K4087" t="s">
        <v>236</v>
      </c>
      <c r="L4087" t="s">
        <v>11919</v>
      </c>
      <c r="M4087" t="s">
        <v>11920</v>
      </c>
      <c r="N4087">
        <v>6.6666665999999999E-2</v>
      </c>
      <c r="O4087">
        <v>0</v>
      </c>
      <c r="P4087">
        <v>10500</v>
      </c>
      <c r="Q4087">
        <v>0</v>
      </c>
      <c r="R4087">
        <v>0</v>
      </c>
      <c r="S4087">
        <v>3</v>
      </c>
      <c r="T4087">
        <v>938</v>
      </c>
      <c r="U4087">
        <v>0</v>
      </c>
      <c r="V4087">
        <v>1</v>
      </c>
      <c r="W4087">
        <v>0</v>
      </c>
      <c r="X4087">
        <v>121.41057575653734</v>
      </c>
      <c r="Y4087">
        <v>0</v>
      </c>
      <c r="Z4087">
        <v>0</v>
      </c>
      <c r="AA4087">
        <v>1.2164513183680001</v>
      </c>
      <c r="AB4087">
        <v>34.374682259393346</v>
      </c>
      <c r="AC4087">
        <v>0</v>
      </c>
      <c r="AD4087">
        <v>9.8741878101719998</v>
      </c>
      <c r="AE4087">
        <v>166.87589714447068</v>
      </c>
    </row>
    <row r="4088" spans="1:31" x14ac:dyDescent="0.25">
      <c r="A4088">
        <v>2140623</v>
      </c>
      <c r="B4088">
        <v>1</v>
      </c>
      <c r="C4088" t="s">
        <v>80</v>
      </c>
      <c r="D4088" t="s">
        <v>84</v>
      </c>
      <c r="E4088" t="s">
        <v>131</v>
      </c>
      <c r="F4088" t="s">
        <v>11921</v>
      </c>
      <c r="G4088" t="s">
        <v>133</v>
      </c>
      <c r="H4088" t="s">
        <v>134</v>
      </c>
      <c r="I4088" t="s">
        <v>135</v>
      </c>
      <c r="J4088" t="s">
        <v>136</v>
      </c>
      <c r="K4088" t="s">
        <v>137</v>
      </c>
      <c r="L4088" t="s">
        <v>11922</v>
      </c>
      <c r="M4088" t="s">
        <v>11923</v>
      </c>
      <c r="N4088">
        <v>5.346666666</v>
      </c>
      <c r="O4088">
        <v>0</v>
      </c>
      <c r="P4088">
        <v>10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8.602838345431099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8.602838345431099</v>
      </c>
    </row>
    <row r="4089" spans="1:31" x14ac:dyDescent="0.25">
      <c r="A4089">
        <v>2140624</v>
      </c>
      <c r="B4089">
        <v>1</v>
      </c>
      <c r="C4089" t="s">
        <v>81</v>
      </c>
      <c r="D4089" t="s">
        <v>120</v>
      </c>
      <c r="E4089" t="s">
        <v>196</v>
      </c>
      <c r="F4089" t="s">
        <v>11901</v>
      </c>
      <c r="G4089" t="s">
        <v>142</v>
      </c>
      <c r="H4089" t="s">
        <v>143</v>
      </c>
      <c r="I4089" t="s">
        <v>135</v>
      </c>
      <c r="J4089" t="s">
        <v>136</v>
      </c>
      <c r="K4089" t="s">
        <v>137</v>
      </c>
      <c r="L4089" t="s">
        <v>11924</v>
      </c>
      <c r="M4089" t="s">
        <v>11925</v>
      </c>
      <c r="N4089">
        <v>1.2875000000000001</v>
      </c>
      <c r="O4089">
        <v>3</v>
      </c>
      <c r="P4089">
        <v>738</v>
      </c>
      <c r="Q4089">
        <v>29</v>
      </c>
      <c r="R4089">
        <v>18</v>
      </c>
      <c r="S4089">
        <v>11</v>
      </c>
      <c r="T4089">
        <v>43</v>
      </c>
      <c r="U4089">
        <v>5</v>
      </c>
      <c r="V4089">
        <v>0</v>
      </c>
      <c r="W4089">
        <v>1.7718965529718751</v>
      </c>
      <c r="X4089">
        <v>109.71249012082566</v>
      </c>
      <c r="Y4089">
        <v>181.62165892944003</v>
      </c>
      <c r="Z4089">
        <v>5.5336003656140011</v>
      </c>
      <c r="AA4089">
        <v>110.29955242873574</v>
      </c>
      <c r="AB4089">
        <v>11.918916295671833</v>
      </c>
      <c r="AC4089">
        <v>361.11802133508195</v>
      </c>
      <c r="AD4089">
        <v>0</v>
      </c>
      <c r="AE4089">
        <v>781.9761360283411</v>
      </c>
    </row>
    <row r="4090" spans="1:31" x14ac:dyDescent="0.25">
      <c r="A4090">
        <v>2140630</v>
      </c>
      <c r="B4090">
        <v>1</v>
      </c>
      <c r="C4090" t="s">
        <v>80</v>
      </c>
      <c r="D4090" t="s">
        <v>94</v>
      </c>
      <c r="E4090" t="s">
        <v>146</v>
      </c>
      <c r="F4090" t="s">
        <v>11926</v>
      </c>
      <c r="G4090" t="s">
        <v>167</v>
      </c>
      <c r="H4090" t="s">
        <v>143</v>
      </c>
      <c r="I4090" t="s">
        <v>135</v>
      </c>
      <c r="J4090" t="s">
        <v>136</v>
      </c>
      <c r="K4090" t="s">
        <v>137</v>
      </c>
      <c r="L4090" t="s">
        <v>11927</v>
      </c>
      <c r="M4090" t="s">
        <v>11928</v>
      </c>
      <c r="N4090">
        <v>2.8858333329999999</v>
      </c>
      <c r="O4090">
        <v>0</v>
      </c>
      <c r="P4090">
        <v>125</v>
      </c>
      <c r="Q4090">
        <v>0</v>
      </c>
      <c r="R4090">
        <v>0</v>
      </c>
      <c r="S4090">
        <v>1</v>
      </c>
      <c r="T4090">
        <v>2</v>
      </c>
      <c r="U4090">
        <v>0</v>
      </c>
      <c r="V4090">
        <v>0</v>
      </c>
      <c r="W4090">
        <v>0</v>
      </c>
      <c r="X4090">
        <v>20.424258556628853</v>
      </c>
      <c r="Y4090">
        <v>0</v>
      </c>
      <c r="Z4090">
        <v>0</v>
      </c>
      <c r="AA4090">
        <v>4.1504839335551997</v>
      </c>
      <c r="AB4090">
        <v>6.8276128506666671E-4</v>
      </c>
      <c r="AC4090">
        <v>0</v>
      </c>
      <c r="AD4090">
        <v>0</v>
      </c>
      <c r="AE4090">
        <v>24.57542525146912</v>
      </c>
    </row>
    <row r="4091" spans="1:31" x14ac:dyDescent="0.25">
      <c r="A4091">
        <v>2140633</v>
      </c>
      <c r="B4091">
        <v>1</v>
      </c>
      <c r="C4091" t="s">
        <v>80</v>
      </c>
      <c r="D4091" t="s">
        <v>96</v>
      </c>
      <c r="E4091" t="s">
        <v>196</v>
      </c>
      <c r="F4091" t="s">
        <v>8830</v>
      </c>
      <c r="G4091" t="s">
        <v>226</v>
      </c>
      <c r="H4091" t="s">
        <v>227</v>
      </c>
      <c r="I4091" t="s">
        <v>135</v>
      </c>
      <c r="J4091" t="s">
        <v>136</v>
      </c>
      <c r="K4091" t="s">
        <v>137</v>
      </c>
      <c r="L4091" t="s">
        <v>11929</v>
      </c>
      <c r="M4091" t="s">
        <v>11930</v>
      </c>
      <c r="N4091">
        <v>0.56444444400000005</v>
      </c>
      <c r="O4091">
        <v>0</v>
      </c>
      <c r="P4091">
        <v>258</v>
      </c>
      <c r="Q4091">
        <v>11</v>
      </c>
      <c r="R4091">
        <v>21</v>
      </c>
      <c r="S4091">
        <v>7</v>
      </c>
      <c r="T4091">
        <v>28</v>
      </c>
      <c r="U4091">
        <v>3</v>
      </c>
      <c r="V4091">
        <v>0</v>
      </c>
      <c r="W4091">
        <v>0</v>
      </c>
      <c r="X4091">
        <v>45.745228947950245</v>
      </c>
      <c r="Y4091">
        <v>3.3179551276358672</v>
      </c>
      <c r="Z4091">
        <v>5.223600001936668</v>
      </c>
      <c r="AA4091">
        <v>20.868578863723997</v>
      </c>
      <c r="AB4091">
        <v>14.1233512272568</v>
      </c>
      <c r="AC4091">
        <v>115.91481922264532</v>
      </c>
      <c r="AD4091">
        <v>0</v>
      </c>
      <c r="AE4091">
        <v>205.19353339114889</v>
      </c>
    </row>
    <row r="4092" spans="1:31" x14ac:dyDescent="0.25">
      <c r="A4092">
        <v>2140635</v>
      </c>
      <c r="B4092">
        <v>1</v>
      </c>
      <c r="C4092" t="s">
        <v>80</v>
      </c>
      <c r="D4092" t="s">
        <v>100</v>
      </c>
      <c r="E4092" t="s">
        <v>140</v>
      </c>
      <c r="F4092" t="s">
        <v>11931</v>
      </c>
      <c r="G4092" t="s">
        <v>142</v>
      </c>
      <c r="H4092" t="s">
        <v>143</v>
      </c>
      <c r="I4092" t="s">
        <v>135</v>
      </c>
      <c r="J4092" t="s">
        <v>136</v>
      </c>
      <c r="K4092" t="s">
        <v>137</v>
      </c>
      <c r="L4092" t="s">
        <v>11932</v>
      </c>
      <c r="M4092" t="s">
        <v>11933</v>
      </c>
      <c r="N4092">
        <v>1.1291666659999999</v>
      </c>
      <c r="O4092">
        <v>0</v>
      </c>
      <c r="P4092">
        <v>914</v>
      </c>
      <c r="Q4092">
        <v>11</v>
      </c>
      <c r="R4092">
        <v>31</v>
      </c>
      <c r="S4092">
        <v>2</v>
      </c>
      <c r="T4092">
        <v>109</v>
      </c>
      <c r="U4092">
        <v>0</v>
      </c>
      <c r="V4092">
        <v>0</v>
      </c>
      <c r="W4092">
        <v>0</v>
      </c>
      <c r="X4092">
        <v>256.74139999821153</v>
      </c>
      <c r="Y4092">
        <v>4.9258568933179649</v>
      </c>
      <c r="Z4092">
        <v>6.1216265569602495</v>
      </c>
      <c r="AA4092">
        <v>15.498641727533998</v>
      </c>
      <c r="AB4092">
        <v>109.27020432873844</v>
      </c>
      <c r="AC4092">
        <v>0</v>
      </c>
      <c r="AD4092">
        <v>0</v>
      </c>
      <c r="AE4092">
        <v>392.55772950476216</v>
      </c>
    </row>
    <row r="4093" spans="1:31" x14ac:dyDescent="0.25">
      <c r="A4093">
        <v>2140640</v>
      </c>
      <c r="B4093">
        <v>1</v>
      </c>
      <c r="C4093" t="s">
        <v>80</v>
      </c>
      <c r="D4093" t="s">
        <v>104</v>
      </c>
      <c r="E4093" t="s">
        <v>140</v>
      </c>
      <c r="F4093" t="s">
        <v>5499</v>
      </c>
      <c r="G4093" t="s">
        <v>142</v>
      </c>
      <c r="H4093" t="s">
        <v>143</v>
      </c>
      <c r="I4093" t="s">
        <v>135</v>
      </c>
      <c r="J4093" t="s">
        <v>136</v>
      </c>
      <c r="K4093" t="s">
        <v>137</v>
      </c>
      <c r="L4093" t="s">
        <v>11934</v>
      </c>
      <c r="M4093" t="s">
        <v>11935</v>
      </c>
      <c r="N4093">
        <v>0.62472222200000005</v>
      </c>
      <c r="O4093">
        <v>8</v>
      </c>
      <c r="P4093">
        <v>165</v>
      </c>
      <c r="Q4093">
        <v>10</v>
      </c>
      <c r="R4093">
        <v>20</v>
      </c>
      <c r="S4093">
        <v>11</v>
      </c>
      <c r="T4093">
        <v>55</v>
      </c>
      <c r="U4093">
        <v>1</v>
      </c>
      <c r="V4093">
        <v>0</v>
      </c>
      <c r="W4093">
        <v>17.682111446923084</v>
      </c>
      <c r="X4093">
        <v>60.291345181938873</v>
      </c>
      <c r="Y4093">
        <v>10.023356084558483</v>
      </c>
      <c r="Z4093">
        <v>12.680711963926539</v>
      </c>
      <c r="AA4093">
        <v>58.774552644651997</v>
      </c>
      <c r="AB4093">
        <v>83.097233572198292</v>
      </c>
      <c r="AC4093">
        <v>12.45067283799809</v>
      </c>
      <c r="AD4093">
        <v>0</v>
      </c>
      <c r="AE4093">
        <v>254.99998373219537</v>
      </c>
    </row>
    <row r="4094" spans="1:31" x14ac:dyDescent="0.25">
      <c r="A4094">
        <v>2140642</v>
      </c>
      <c r="B4094">
        <v>1</v>
      </c>
      <c r="C4094" t="s">
        <v>81</v>
      </c>
      <c r="D4094" t="s">
        <v>113</v>
      </c>
      <c r="E4094" t="s">
        <v>140</v>
      </c>
      <c r="F4094" t="s">
        <v>9586</v>
      </c>
      <c r="G4094" t="s">
        <v>142</v>
      </c>
      <c r="H4094" t="s">
        <v>143</v>
      </c>
      <c r="I4094" t="s">
        <v>135</v>
      </c>
      <c r="J4094" t="s">
        <v>136</v>
      </c>
      <c r="K4094" t="s">
        <v>137</v>
      </c>
      <c r="L4094" t="s">
        <v>11936</v>
      </c>
      <c r="M4094" t="s">
        <v>11937</v>
      </c>
      <c r="N4094">
        <v>0.36444444399999998</v>
      </c>
      <c r="O4094">
        <v>2</v>
      </c>
      <c r="P4094">
        <v>2599</v>
      </c>
      <c r="Q4094">
        <v>42</v>
      </c>
      <c r="R4094">
        <v>740</v>
      </c>
      <c r="S4094">
        <v>9</v>
      </c>
      <c r="T4094">
        <v>158</v>
      </c>
      <c r="U4094">
        <v>0</v>
      </c>
      <c r="V4094">
        <v>2</v>
      </c>
      <c r="W4094">
        <v>0.32042903271466672</v>
      </c>
      <c r="X4094">
        <v>154.66787051330661</v>
      </c>
      <c r="Y4094">
        <v>8.1223207306540441</v>
      </c>
      <c r="Z4094">
        <v>59.541062751709482</v>
      </c>
      <c r="AA4094">
        <v>44.847993166686408</v>
      </c>
      <c r="AB4094">
        <v>38.413498131200541</v>
      </c>
      <c r="AC4094">
        <v>0</v>
      </c>
      <c r="AD4094">
        <v>1.2646717254399999</v>
      </c>
      <c r="AE4094">
        <v>307.17784605171175</v>
      </c>
    </row>
    <row r="4095" spans="1:31" x14ac:dyDescent="0.25">
      <c r="A4095">
        <v>2140644</v>
      </c>
      <c r="B4095">
        <v>1</v>
      </c>
      <c r="C4095" t="s">
        <v>80</v>
      </c>
      <c r="D4095" t="s">
        <v>97</v>
      </c>
      <c r="E4095" t="s">
        <v>224</v>
      </c>
      <c r="F4095" t="s">
        <v>11938</v>
      </c>
      <c r="G4095" t="s">
        <v>142</v>
      </c>
      <c r="H4095" t="s">
        <v>143</v>
      </c>
      <c r="I4095" t="s">
        <v>135</v>
      </c>
      <c r="J4095" t="s">
        <v>136</v>
      </c>
      <c r="K4095" t="s">
        <v>137</v>
      </c>
      <c r="L4095" t="s">
        <v>11939</v>
      </c>
      <c r="M4095" t="s">
        <v>11940</v>
      </c>
      <c r="N4095">
        <v>3.275555555</v>
      </c>
      <c r="O4095">
        <v>3</v>
      </c>
      <c r="P4095">
        <v>703</v>
      </c>
      <c r="Q4095">
        <v>4</v>
      </c>
      <c r="R4095">
        <v>0</v>
      </c>
      <c r="S4095">
        <v>9</v>
      </c>
      <c r="T4095">
        <v>9</v>
      </c>
      <c r="U4095">
        <v>1</v>
      </c>
      <c r="V4095">
        <v>0</v>
      </c>
      <c r="W4095">
        <v>442.08051673470732</v>
      </c>
      <c r="X4095">
        <v>478.84493559407417</v>
      </c>
      <c r="Y4095">
        <v>75.426087584694372</v>
      </c>
      <c r="Z4095">
        <v>0</v>
      </c>
      <c r="AA4095">
        <v>979.81346304422402</v>
      </c>
      <c r="AB4095">
        <v>40.187376109037437</v>
      </c>
      <c r="AC4095">
        <v>25.679368772459334</v>
      </c>
      <c r="AD4095">
        <v>0</v>
      </c>
      <c r="AE4095">
        <v>2042.0317478391967</v>
      </c>
    </row>
    <row r="4096" spans="1:31" x14ac:dyDescent="0.25">
      <c r="A4096">
        <v>2140645</v>
      </c>
      <c r="B4096">
        <v>1</v>
      </c>
      <c r="C4096" t="s">
        <v>80</v>
      </c>
      <c r="D4096" t="s">
        <v>97</v>
      </c>
      <c r="E4096" t="s">
        <v>224</v>
      </c>
      <c r="F4096" t="s">
        <v>10696</v>
      </c>
      <c r="G4096" t="s">
        <v>142</v>
      </c>
      <c r="H4096" t="s">
        <v>143</v>
      </c>
      <c r="I4096" t="s">
        <v>135</v>
      </c>
      <c r="J4096" t="s">
        <v>136</v>
      </c>
      <c r="K4096" t="s">
        <v>137</v>
      </c>
      <c r="L4096" t="s">
        <v>11941</v>
      </c>
      <c r="M4096" t="s">
        <v>11942</v>
      </c>
      <c r="N4096">
        <v>3.017222222</v>
      </c>
      <c r="O4096">
        <v>0</v>
      </c>
      <c r="P4096">
        <v>0</v>
      </c>
      <c r="Q4096">
        <v>0</v>
      </c>
      <c r="R4096">
        <v>0</v>
      </c>
      <c r="S4096">
        <v>9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175.26533569823278</v>
      </c>
      <c r="AB4096">
        <v>0</v>
      </c>
      <c r="AC4096">
        <v>0</v>
      </c>
      <c r="AD4096">
        <v>0</v>
      </c>
      <c r="AE4096">
        <v>175.26533569823278</v>
      </c>
    </row>
    <row r="4097" spans="1:31" x14ac:dyDescent="0.25">
      <c r="A4097">
        <v>2140650</v>
      </c>
      <c r="B4097">
        <v>1</v>
      </c>
      <c r="C4097" t="s">
        <v>80</v>
      </c>
      <c r="D4097" t="s">
        <v>87</v>
      </c>
      <c r="E4097" t="s">
        <v>174</v>
      </c>
      <c r="F4097" t="s">
        <v>11943</v>
      </c>
      <c r="G4097" t="s">
        <v>176</v>
      </c>
      <c r="H4097" t="s">
        <v>134</v>
      </c>
      <c r="I4097" t="s">
        <v>135</v>
      </c>
      <c r="J4097" t="s">
        <v>136</v>
      </c>
      <c r="K4097" t="s">
        <v>137</v>
      </c>
      <c r="L4097" t="s">
        <v>11944</v>
      </c>
      <c r="M4097" t="s">
        <v>11945</v>
      </c>
      <c r="N4097">
        <v>3.4624999999999999</v>
      </c>
      <c r="O4097">
        <v>0</v>
      </c>
      <c r="P4097">
        <v>57</v>
      </c>
      <c r="Q4097">
        <v>0</v>
      </c>
      <c r="R4097">
        <v>0</v>
      </c>
      <c r="S4097">
        <v>0</v>
      </c>
      <c r="T4097">
        <v>2</v>
      </c>
      <c r="U4097">
        <v>0</v>
      </c>
      <c r="V4097">
        <v>0</v>
      </c>
      <c r="W4097">
        <v>0</v>
      </c>
      <c r="X4097">
        <v>79.028444701216102</v>
      </c>
      <c r="Y4097">
        <v>0</v>
      </c>
      <c r="Z4097">
        <v>0</v>
      </c>
      <c r="AA4097">
        <v>0</v>
      </c>
      <c r="AB4097">
        <v>10.637391729817127</v>
      </c>
      <c r="AC4097">
        <v>0</v>
      </c>
      <c r="AD4097">
        <v>0</v>
      </c>
      <c r="AE4097">
        <v>89.665836431033227</v>
      </c>
    </row>
    <row r="4098" spans="1:31" x14ac:dyDescent="0.25">
      <c r="A4098">
        <v>2140651</v>
      </c>
      <c r="B4098">
        <v>1</v>
      </c>
      <c r="C4098" t="s">
        <v>81</v>
      </c>
      <c r="D4098" t="s">
        <v>121</v>
      </c>
      <c r="E4098" t="s">
        <v>174</v>
      </c>
      <c r="F4098" t="s">
        <v>11946</v>
      </c>
      <c r="G4098" t="s">
        <v>187</v>
      </c>
      <c r="H4098" t="s">
        <v>134</v>
      </c>
      <c r="I4098" t="s">
        <v>135</v>
      </c>
      <c r="J4098" t="s">
        <v>136</v>
      </c>
      <c r="K4098" t="s">
        <v>137</v>
      </c>
      <c r="L4098" t="s">
        <v>11947</v>
      </c>
      <c r="M4098" t="s">
        <v>11948</v>
      </c>
      <c r="N4098">
        <v>1.4424999999999999</v>
      </c>
      <c r="O4098">
        <v>0</v>
      </c>
      <c r="P4098">
        <v>9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1.9530642363326003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1.9530642363326003</v>
      </c>
    </row>
    <row r="4099" spans="1:31" x14ac:dyDescent="0.25">
      <c r="A4099">
        <v>2140653</v>
      </c>
      <c r="B4099">
        <v>1</v>
      </c>
      <c r="C4099" t="s">
        <v>80</v>
      </c>
      <c r="D4099" t="s">
        <v>105</v>
      </c>
      <c r="E4099" t="s">
        <v>140</v>
      </c>
      <c r="F4099" t="s">
        <v>982</v>
      </c>
      <c r="G4099" t="s">
        <v>142</v>
      </c>
      <c r="H4099" t="s">
        <v>143</v>
      </c>
      <c r="I4099" t="s">
        <v>135</v>
      </c>
      <c r="J4099" t="s">
        <v>136</v>
      </c>
      <c r="K4099" t="s">
        <v>137</v>
      </c>
      <c r="L4099" t="s">
        <v>11949</v>
      </c>
      <c r="M4099" t="s">
        <v>11950</v>
      </c>
      <c r="N4099">
        <v>0.12555555500000001</v>
      </c>
      <c r="O4099">
        <v>0</v>
      </c>
      <c r="P4099">
        <v>2878</v>
      </c>
      <c r="Q4099">
        <v>0</v>
      </c>
      <c r="R4099">
        <v>0</v>
      </c>
      <c r="S4099">
        <v>0</v>
      </c>
      <c r="T4099">
        <v>137</v>
      </c>
      <c r="U4099">
        <v>0</v>
      </c>
      <c r="V4099">
        <v>0</v>
      </c>
      <c r="W4099">
        <v>0</v>
      </c>
      <c r="X4099">
        <v>70.949356091777318</v>
      </c>
      <c r="Y4099">
        <v>0</v>
      </c>
      <c r="Z4099">
        <v>0</v>
      </c>
      <c r="AA4099">
        <v>0</v>
      </c>
      <c r="AB4099">
        <v>19.728283345203074</v>
      </c>
      <c r="AC4099">
        <v>0</v>
      </c>
      <c r="AD4099">
        <v>0</v>
      </c>
      <c r="AE4099">
        <v>90.6776394369804</v>
      </c>
    </row>
    <row r="4100" spans="1:31" x14ac:dyDescent="0.25">
      <c r="A4100">
        <v>2140654</v>
      </c>
      <c r="B4100">
        <v>1</v>
      </c>
      <c r="C4100" t="s">
        <v>80</v>
      </c>
      <c r="D4100" t="s">
        <v>85</v>
      </c>
      <c r="E4100" t="s">
        <v>131</v>
      </c>
      <c r="F4100" t="s">
        <v>11951</v>
      </c>
      <c r="G4100" t="s">
        <v>133</v>
      </c>
      <c r="H4100" t="s">
        <v>134</v>
      </c>
      <c r="I4100" t="s">
        <v>135</v>
      </c>
      <c r="J4100" t="s">
        <v>136</v>
      </c>
      <c r="K4100" t="s">
        <v>137</v>
      </c>
      <c r="L4100" t="s">
        <v>11952</v>
      </c>
      <c r="M4100" t="s">
        <v>11953</v>
      </c>
      <c r="N4100">
        <v>4.7372222219999998</v>
      </c>
      <c r="O4100">
        <v>0</v>
      </c>
      <c r="P4100">
        <v>11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11.52345382695375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11.52345382695375</v>
      </c>
    </row>
    <row r="4101" spans="1:31" x14ac:dyDescent="0.25">
      <c r="A4101">
        <v>2140655</v>
      </c>
      <c r="B4101">
        <v>1</v>
      </c>
      <c r="C4101" t="s">
        <v>81</v>
      </c>
      <c r="D4101" t="s">
        <v>123</v>
      </c>
      <c r="E4101" t="s">
        <v>196</v>
      </c>
      <c r="F4101" t="s">
        <v>11954</v>
      </c>
      <c r="G4101" t="s">
        <v>142</v>
      </c>
      <c r="H4101" t="s">
        <v>143</v>
      </c>
      <c r="I4101" t="s">
        <v>135</v>
      </c>
      <c r="J4101" t="s">
        <v>136</v>
      </c>
      <c r="K4101" t="s">
        <v>137</v>
      </c>
      <c r="L4101" t="s">
        <v>11955</v>
      </c>
      <c r="M4101" t="s">
        <v>11956</v>
      </c>
      <c r="N4101">
        <v>1.3316666660000001</v>
      </c>
      <c r="O4101">
        <v>4</v>
      </c>
      <c r="P4101">
        <v>550</v>
      </c>
      <c r="Q4101">
        <v>310</v>
      </c>
      <c r="R4101">
        <v>375</v>
      </c>
      <c r="S4101">
        <v>29</v>
      </c>
      <c r="T4101">
        <v>72</v>
      </c>
      <c r="U4101">
        <v>1</v>
      </c>
      <c r="V4101">
        <v>0</v>
      </c>
      <c r="W4101">
        <v>14.206450851252251</v>
      </c>
      <c r="X4101">
        <v>133.03377378223092</v>
      </c>
      <c r="Y4101">
        <v>423.07509937279002</v>
      </c>
      <c r="Z4101">
        <v>160.44674271742355</v>
      </c>
      <c r="AA4101">
        <v>115.03800321599036</v>
      </c>
      <c r="AB4101">
        <v>57.001910686761384</v>
      </c>
      <c r="AC4101">
        <v>0</v>
      </c>
      <c r="AD4101">
        <v>0</v>
      </c>
      <c r="AE4101">
        <v>902.80198062644843</v>
      </c>
    </row>
    <row r="4102" spans="1:31" x14ac:dyDescent="0.25">
      <c r="A4102">
        <v>2140656</v>
      </c>
      <c r="B4102">
        <v>1</v>
      </c>
      <c r="C4102" t="s">
        <v>80</v>
      </c>
      <c r="D4102" t="s">
        <v>100</v>
      </c>
      <c r="E4102" t="s">
        <v>174</v>
      </c>
      <c r="F4102" t="s">
        <v>11957</v>
      </c>
      <c r="G4102" t="s">
        <v>187</v>
      </c>
      <c r="H4102" t="s">
        <v>134</v>
      </c>
      <c r="I4102" t="s">
        <v>135</v>
      </c>
      <c r="J4102" t="s">
        <v>136</v>
      </c>
      <c r="K4102" t="s">
        <v>137</v>
      </c>
      <c r="L4102" t="s">
        <v>11958</v>
      </c>
      <c r="M4102" t="s">
        <v>11959</v>
      </c>
      <c r="N4102">
        <v>0.71083333299999996</v>
      </c>
      <c r="O4102">
        <v>0</v>
      </c>
      <c r="P4102">
        <v>72</v>
      </c>
      <c r="Q4102">
        <v>0</v>
      </c>
      <c r="R4102">
        <v>1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10.267187014970771</v>
      </c>
      <c r="Y4102">
        <v>0</v>
      </c>
      <c r="Z4102">
        <v>4.0997845234500008E-3</v>
      </c>
      <c r="AA4102">
        <v>0</v>
      </c>
      <c r="AB4102">
        <v>0</v>
      </c>
      <c r="AC4102">
        <v>0</v>
      </c>
      <c r="AD4102">
        <v>0</v>
      </c>
      <c r="AE4102">
        <v>10.271286799494222</v>
      </c>
    </row>
    <row r="4103" spans="1:31" x14ac:dyDescent="0.25">
      <c r="A4103">
        <v>2140659</v>
      </c>
      <c r="B4103">
        <v>1</v>
      </c>
      <c r="C4103" t="s">
        <v>80</v>
      </c>
      <c r="D4103" t="s">
        <v>108</v>
      </c>
      <c r="E4103" t="s">
        <v>174</v>
      </c>
      <c r="F4103" t="s">
        <v>11960</v>
      </c>
      <c r="G4103" t="s">
        <v>176</v>
      </c>
      <c r="H4103" t="s">
        <v>134</v>
      </c>
      <c r="I4103" t="s">
        <v>135</v>
      </c>
      <c r="J4103" t="s">
        <v>136</v>
      </c>
      <c r="K4103" t="s">
        <v>137</v>
      </c>
      <c r="L4103" t="s">
        <v>11961</v>
      </c>
      <c r="M4103" t="s">
        <v>11962</v>
      </c>
      <c r="N4103">
        <v>2.6291666660000002</v>
      </c>
      <c r="O4103">
        <v>0</v>
      </c>
      <c r="P4103">
        <v>6</v>
      </c>
      <c r="Q4103">
        <v>0</v>
      </c>
      <c r="R4103">
        <v>3</v>
      </c>
      <c r="S4103">
        <v>0</v>
      </c>
      <c r="T4103">
        <v>1</v>
      </c>
      <c r="U4103">
        <v>0</v>
      </c>
      <c r="V4103">
        <v>0</v>
      </c>
      <c r="W4103">
        <v>0</v>
      </c>
      <c r="X4103">
        <v>3.0702185859950006</v>
      </c>
      <c r="Y4103">
        <v>0</v>
      </c>
      <c r="Z4103">
        <v>5.7877366902068754</v>
      </c>
      <c r="AA4103">
        <v>0</v>
      </c>
      <c r="AB4103">
        <v>0</v>
      </c>
      <c r="AC4103">
        <v>0</v>
      </c>
      <c r="AD4103">
        <v>0</v>
      </c>
      <c r="AE4103">
        <v>8.8579552762018761</v>
      </c>
    </row>
    <row r="4104" spans="1:31" x14ac:dyDescent="0.25">
      <c r="A4104">
        <v>2140660</v>
      </c>
      <c r="B4104">
        <v>1</v>
      </c>
      <c r="C4104" t="s">
        <v>80</v>
      </c>
      <c r="D4104" t="s">
        <v>97</v>
      </c>
      <c r="E4104" t="s">
        <v>146</v>
      </c>
      <c r="F4104" t="s">
        <v>11963</v>
      </c>
      <c r="G4104" t="s">
        <v>538</v>
      </c>
      <c r="H4104" t="s">
        <v>143</v>
      </c>
      <c r="I4104" t="s">
        <v>135</v>
      </c>
      <c r="J4104" t="s">
        <v>136</v>
      </c>
      <c r="K4104" t="s">
        <v>236</v>
      </c>
      <c r="L4104" t="s">
        <v>11964</v>
      </c>
      <c r="M4104" t="s">
        <v>11965</v>
      </c>
      <c r="N4104">
        <v>2.8386111110000001</v>
      </c>
      <c r="O4104">
        <v>0</v>
      </c>
      <c r="P4104">
        <v>186</v>
      </c>
      <c r="Q4104">
        <v>1</v>
      </c>
      <c r="R4104">
        <v>31</v>
      </c>
      <c r="S4104">
        <v>9</v>
      </c>
      <c r="T4104">
        <v>11</v>
      </c>
      <c r="U4104">
        <v>4</v>
      </c>
      <c r="V4104">
        <v>0</v>
      </c>
      <c r="W4104">
        <v>0</v>
      </c>
      <c r="X4104">
        <v>175.54727677251805</v>
      </c>
      <c r="Y4104">
        <v>24.499855861226287</v>
      </c>
      <c r="Z4104">
        <v>27.223218439085706</v>
      </c>
      <c r="AA4104">
        <v>96.838340482508158</v>
      </c>
      <c r="AB4104">
        <v>56.163944798769116</v>
      </c>
      <c r="AC4104">
        <v>378.22644306008374</v>
      </c>
      <c r="AD4104">
        <v>0</v>
      </c>
      <c r="AE4104">
        <v>758.4990794141911</v>
      </c>
    </row>
    <row r="4105" spans="1:31" x14ac:dyDescent="0.25">
      <c r="A4105">
        <v>2140662</v>
      </c>
      <c r="B4105">
        <v>1</v>
      </c>
      <c r="C4105" t="s">
        <v>80</v>
      </c>
      <c r="D4105" t="s">
        <v>110</v>
      </c>
      <c r="E4105" t="s">
        <v>174</v>
      </c>
      <c r="F4105" t="s">
        <v>498</v>
      </c>
      <c r="G4105" t="s">
        <v>538</v>
      </c>
      <c r="H4105" t="s">
        <v>134</v>
      </c>
      <c r="I4105" t="s">
        <v>135</v>
      </c>
      <c r="J4105" t="s">
        <v>136</v>
      </c>
      <c r="K4105" t="s">
        <v>236</v>
      </c>
      <c r="L4105" t="s">
        <v>11966</v>
      </c>
      <c r="M4105" t="s">
        <v>11967</v>
      </c>
      <c r="N4105">
        <v>8.1940572219999996</v>
      </c>
      <c r="O4105">
        <v>0</v>
      </c>
      <c r="P4105">
        <v>275</v>
      </c>
      <c r="Q4105">
        <v>0</v>
      </c>
      <c r="R4105">
        <v>0</v>
      </c>
      <c r="S4105">
        <v>0</v>
      </c>
      <c r="T4105">
        <v>20</v>
      </c>
      <c r="U4105">
        <v>0</v>
      </c>
      <c r="V4105">
        <v>0</v>
      </c>
      <c r="W4105">
        <v>0</v>
      </c>
      <c r="X4105">
        <v>520.33675262752217</v>
      </c>
      <c r="Y4105">
        <v>0</v>
      </c>
      <c r="Z4105">
        <v>0</v>
      </c>
      <c r="AA4105">
        <v>0</v>
      </c>
      <c r="AB4105">
        <v>90.40940061624714</v>
      </c>
      <c r="AC4105">
        <v>0</v>
      </c>
      <c r="AD4105">
        <v>0</v>
      </c>
      <c r="AE4105">
        <v>610.7461532437693</v>
      </c>
    </row>
    <row r="4106" spans="1:31" x14ac:dyDescent="0.25">
      <c r="A4106">
        <v>2140663</v>
      </c>
      <c r="B4106">
        <v>1</v>
      </c>
      <c r="C4106" t="s">
        <v>81</v>
      </c>
      <c r="D4106" t="s">
        <v>127</v>
      </c>
      <c r="E4106" t="s">
        <v>131</v>
      </c>
      <c r="F4106" t="s">
        <v>11968</v>
      </c>
      <c r="G4106" t="s">
        <v>231</v>
      </c>
      <c r="H4106" t="s">
        <v>134</v>
      </c>
      <c r="I4106" t="s">
        <v>135</v>
      </c>
      <c r="J4106" t="s">
        <v>136</v>
      </c>
      <c r="K4106" t="s">
        <v>137</v>
      </c>
      <c r="L4106" t="s">
        <v>11969</v>
      </c>
      <c r="M4106" t="s">
        <v>11970</v>
      </c>
      <c r="N4106">
        <v>2.826944444</v>
      </c>
      <c r="O4106">
        <v>0</v>
      </c>
      <c r="P4106">
        <v>1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1.223243715905467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1.223243715905467</v>
      </c>
    </row>
    <row r="4107" spans="1:31" x14ac:dyDescent="0.25">
      <c r="A4107">
        <v>2140665</v>
      </c>
      <c r="B4107">
        <v>1</v>
      </c>
      <c r="C4107" t="s">
        <v>81</v>
      </c>
      <c r="D4107" t="s">
        <v>120</v>
      </c>
      <c r="E4107" t="s">
        <v>161</v>
      </c>
      <c r="F4107" t="s">
        <v>11971</v>
      </c>
      <c r="G4107" t="s">
        <v>215</v>
      </c>
      <c r="H4107" t="s">
        <v>134</v>
      </c>
      <c r="I4107" t="s">
        <v>135</v>
      </c>
      <c r="J4107" t="s">
        <v>136</v>
      </c>
      <c r="K4107" t="s">
        <v>137</v>
      </c>
      <c r="L4107" t="s">
        <v>11972</v>
      </c>
      <c r="M4107" t="s">
        <v>11973</v>
      </c>
      <c r="N4107">
        <v>1.4955555549999999</v>
      </c>
      <c r="O4107">
        <v>0</v>
      </c>
      <c r="P4107">
        <v>173</v>
      </c>
      <c r="Q4107">
        <v>0</v>
      </c>
      <c r="R4107">
        <v>1</v>
      </c>
      <c r="S4107">
        <v>0</v>
      </c>
      <c r="T4107">
        <v>7</v>
      </c>
      <c r="U4107">
        <v>0</v>
      </c>
      <c r="V4107">
        <v>0</v>
      </c>
      <c r="W4107">
        <v>0</v>
      </c>
      <c r="X4107">
        <v>71.819533224964587</v>
      </c>
      <c r="Y4107">
        <v>0</v>
      </c>
      <c r="Z4107">
        <v>3.648959126936667E-2</v>
      </c>
      <c r="AA4107">
        <v>0</v>
      </c>
      <c r="AB4107">
        <v>3.6902835718531888</v>
      </c>
      <c r="AC4107">
        <v>0</v>
      </c>
      <c r="AD4107">
        <v>0</v>
      </c>
      <c r="AE4107">
        <v>75.546306388087146</v>
      </c>
    </row>
    <row r="4108" spans="1:31" x14ac:dyDescent="0.25">
      <c r="A4108">
        <v>2140666</v>
      </c>
      <c r="B4108">
        <v>1</v>
      </c>
      <c r="C4108" t="s">
        <v>80</v>
      </c>
      <c r="D4108" t="s">
        <v>98</v>
      </c>
      <c r="E4108" t="s">
        <v>146</v>
      </c>
      <c r="F4108" t="s">
        <v>584</v>
      </c>
      <c r="G4108" t="s">
        <v>538</v>
      </c>
      <c r="H4108" t="s">
        <v>143</v>
      </c>
      <c r="I4108" t="s">
        <v>135</v>
      </c>
      <c r="J4108" t="s">
        <v>136</v>
      </c>
      <c r="K4108" t="s">
        <v>236</v>
      </c>
      <c r="L4108" t="s">
        <v>11974</v>
      </c>
      <c r="M4108" t="s">
        <v>11975</v>
      </c>
      <c r="N4108">
        <v>8.2334750000000003</v>
      </c>
      <c r="O4108">
        <v>0</v>
      </c>
      <c r="P4108">
        <v>63</v>
      </c>
      <c r="Q4108">
        <v>0</v>
      </c>
      <c r="R4108">
        <v>0</v>
      </c>
      <c r="S4108">
        <v>0</v>
      </c>
      <c r="T4108">
        <v>3</v>
      </c>
      <c r="U4108">
        <v>0</v>
      </c>
      <c r="V4108">
        <v>0</v>
      </c>
      <c r="W4108">
        <v>0</v>
      </c>
      <c r="X4108">
        <v>54.653652386199617</v>
      </c>
      <c r="Y4108">
        <v>0</v>
      </c>
      <c r="Z4108">
        <v>0</v>
      </c>
      <c r="AA4108">
        <v>0</v>
      </c>
      <c r="AB4108">
        <v>4.9733182313810591</v>
      </c>
      <c r="AC4108">
        <v>0</v>
      </c>
      <c r="AD4108">
        <v>0</v>
      </c>
      <c r="AE4108">
        <v>59.626970617580675</v>
      </c>
    </row>
    <row r="4109" spans="1:31" x14ac:dyDescent="0.25">
      <c r="A4109">
        <v>2140667</v>
      </c>
      <c r="B4109">
        <v>1</v>
      </c>
      <c r="C4109" t="s">
        <v>81</v>
      </c>
      <c r="D4109" t="s">
        <v>120</v>
      </c>
      <c r="E4109" t="s">
        <v>196</v>
      </c>
      <c r="F4109" t="s">
        <v>11901</v>
      </c>
      <c r="G4109" t="s">
        <v>235</v>
      </c>
      <c r="H4109" t="s">
        <v>143</v>
      </c>
      <c r="I4109" t="s">
        <v>135</v>
      </c>
      <c r="J4109" t="s">
        <v>136</v>
      </c>
      <c r="K4109" t="s">
        <v>236</v>
      </c>
      <c r="L4109" t="s">
        <v>11976</v>
      </c>
      <c r="M4109" t="s">
        <v>11977</v>
      </c>
      <c r="N4109">
        <v>7.8546388880000002</v>
      </c>
      <c r="O4109">
        <v>3</v>
      </c>
      <c r="P4109">
        <v>688</v>
      </c>
      <c r="Q4109">
        <v>29</v>
      </c>
      <c r="R4109">
        <v>18</v>
      </c>
      <c r="S4109">
        <v>11</v>
      </c>
      <c r="T4109">
        <v>39</v>
      </c>
      <c r="U4109">
        <v>5</v>
      </c>
      <c r="V4109">
        <v>0</v>
      </c>
      <c r="W4109">
        <v>10.774343132031827</v>
      </c>
      <c r="X4109">
        <v>624.87285473778422</v>
      </c>
      <c r="Y4109">
        <v>1062.4863690440632</v>
      </c>
      <c r="Z4109">
        <v>31.991459526223462</v>
      </c>
      <c r="AA4109">
        <v>780.80438847777577</v>
      </c>
      <c r="AB4109">
        <v>83.661846396221279</v>
      </c>
      <c r="AC4109">
        <v>2683.005163464517</v>
      </c>
      <c r="AD4109">
        <v>0</v>
      </c>
      <c r="AE4109">
        <v>5277.5964247786169</v>
      </c>
    </row>
    <row r="4110" spans="1:31" x14ac:dyDescent="0.25">
      <c r="A4110">
        <v>2140669</v>
      </c>
      <c r="B4110">
        <v>1</v>
      </c>
      <c r="C4110" t="s">
        <v>81</v>
      </c>
      <c r="D4110" t="s">
        <v>122</v>
      </c>
      <c r="E4110" t="s">
        <v>140</v>
      </c>
      <c r="F4110" t="s">
        <v>11978</v>
      </c>
      <c r="G4110" t="s">
        <v>235</v>
      </c>
      <c r="H4110" t="s">
        <v>143</v>
      </c>
      <c r="I4110" t="s">
        <v>135</v>
      </c>
      <c r="J4110" t="s">
        <v>136</v>
      </c>
      <c r="K4110" t="s">
        <v>236</v>
      </c>
      <c r="L4110" t="s">
        <v>11979</v>
      </c>
      <c r="M4110" t="s">
        <v>11980</v>
      </c>
      <c r="N4110">
        <v>8.5559238880000006</v>
      </c>
      <c r="O4110">
        <v>12</v>
      </c>
      <c r="P4110">
        <v>818</v>
      </c>
      <c r="Q4110">
        <v>1</v>
      </c>
      <c r="R4110">
        <v>19</v>
      </c>
      <c r="S4110">
        <v>2</v>
      </c>
      <c r="T4110">
        <v>52</v>
      </c>
      <c r="U4110">
        <v>1</v>
      </c>
      <c r="V4110">
        <v>0</v>
      </c>
      <c r="W4110">
        <v>23.082411729784639</v>
      </c>
      <c r="X4110">
        <v>787.7511535771223</v>
      </c>
      <c r="Y4110">
        <v>0.31640999681730003</v>
      </c>
      <c r="Z4110">
        <v>9.7145042500357377</v>
      </c>
      <c r="AA4110">
        <v>719.20066072149143</v>
      </c>
      <c r="AB4110">
        <v>108.18281997390552</v>
      </c>
      <c r="AC4110">
        <v>418.9149502875178</v>
      </c>
      <c r="AD4110">
        <v>0</v>
      </c>
      <c r="AE4110">
        <v>2067.1629105366746</v>
      </c>
    </row>
    <row r="4111" spans="1:31" x14ac:dyDescent="0.25">
      <c r="A4111">
        <v>2140670</v>
      </c>
      <c r="B4111">
        <v>1</v>
      </c>
      <c r="C4111" t="s">
        <v>80</v>
      </c>
      <c r="D4111" t="s">
        <v>88</v>
      </c>
      <c r="E4111" t="s">
        <v>146</v>
      </c>
      <c r="F4111" t="s">
        <v>11981</v>
      </c>
      <c r="G4111" t="s">
        <v>235</v>
      </c>
      <c r="H4111" t="s">
        <v>143</v>
      </c>
      <c r="I4111" t="s">
        <v>135</v>
      </c>
      <c r="J4111" t="s">
        <v>136</v>
      </c>
      <c r="K4111" t="s">
        <v>236</v>
      </c>
      <c r="L4111" t="s">
        <v>11982</v>
      </c>
      <c r="M4111" t="s">
        <v>11983</v>
      </c>
      <c r="N4111">
        <v>9.1730555549999995</v>
      </c>
      <c r="O4111">
        <v>0</v>
      </c>
      <c r="P4111">
        <v>275</v>
      </c>
      <c r="Q4111">
        <v>0</v>
      </c>
      <c r="R4111">
        <v>0</v>
      </c>
      <c r="S4111">
        <v>0</v>
      </c>
      <c r="T4111">
        <v>18</v>
      </c>
      <c r="U4111">
        <v>0</v>
      </c>
      <c r="V4111">
        <v>0</v>
      </c>
      <c r="W4111">
        <v>0</v>
      </c>
      <c r="X4111">
        <v>600.5157511555426</v>
      </c>
      <c r="Y4111">
        <v>0</v>
      </c>
      <c r="Z4111">
        <v>0</v>
      </c>
      <c r="AA4111">
        <v>0</v>
      </c>
      <c r="AB4111">
        <v>141.33717568727994</v>
      </c>
      <c r="AC4111">
        <v>0</v>
      </c>
      <c r="AD4111">
        <v>0</v>
      </c>
      <c r="AE4111">
        <v>741.85292684282251</v>
      </c>
    </row>
    <row r="4112" spans="1:31" x14ac:dyDescent="0.25">
      <c r="A4112">
        <v>2140674</v>
      </c>
      <c r="B4112">
        <v>1</v>
      </c>
      <c r="C4112" t="s">
        <v>81</v>
      </c>
      <c r="D4112" t="s">
        <v>123</v>
      </c>
      <c r="E4112" t="s">
        <v>161</v>
      </c>
      <c r="F4112" t="s">
        <v>9836</v>
      </c>
      <c r="G4112" t="s">
        <v>538</v>
      </c>
      <c r="H4112" t="s">
        <v>134</v>
      </c>
      <c r="I4112" t="s">
        <v>135</v>
      </c>
      <c r="J4112" t="s">
        <v>136</v>
      </c>
      <c r="K4112" t="s">
        <v>236</v>
      </c>
      <c r="L4112" t="s">
        <v>11984</v>
      </c>
      <c r="M4112" t="s">
        <v>11985</v>
      </c>
      <c r="N4112">
        <v>7.6174944440000001</v>
      </c>
      <c r="O4112">
        <v>0</v>
      </c>
      <c r="P4112">
        <v>542</v>
      </c>
      <c r="Q4112">
        <v>0</v>
      </c>
      <c r="R4112">
        <v>1</v>
      </c>
      <c r="S4112">
        <v>0</v>
      </c>
      <c r="T4112">
        <v>28</v>
      </c>
      <c r="U4112">
        <v>0</v>
      </c>
      <c r="V4112">
        <v>0</v>
      </c>
      <c r="W4112">
        <v>0</v>
      </c>
      <c r="X4112">
        <v>855.989810980117</v>
      </c>
      <c r="Y4112">
        <v>0</v>
      </c>
      <c r="Z4112">
        <v>0</v>
      </c>
      <c r="AA4112">
        <v>0</v>
      </c>
      <c r="AB4112">
        <v>70.276243995024373</v>
      </c>
      <c r="AC4112">
        <v>0</v>
      </c>
      <c r="AD4112">
        <v>0</v>
      </c>
      <c r="AE4112">
        <v>926.2660549751414</v>
      </c>
    </row>
    <row r="4113" spans="1:31" x14ac:dyDescent="0.25">
      <c r="A4113">
        <v>2140675</v>
      </c>
      <c r="B4113">
        <v>1</v>
      </c>
      <c r="C4113" t="s">
        <v>81</v>
      </c>
      <c r="D4113" t="s">
        <v>115</v>
      </c>
      <c r="E4113" t="s">
        <v>196</v>
      </c>
      <c r="F4113" t="s">
        <v>3668</v>
      </c>
      <c r="G4113" t="s">
        <v>235</v>
      </c>
      <c r="H4113" t="s">
        <v>143</v>
      </c>
      <c r="I4113" t="s">
        <v>135</v>
      </c>
      <c r="J4113" t="s">
        <v>136</v>
      </c>
      <c r="K4113" t="s">
        <v>236</v>
      </c>
      <c r="L4113" t="s">
        <v>11986</v>
      </c>
      <c r="M4113" t="s">
        <v>11987</v>
      </c>
      <c r="N4113">
        <v>5.9465925000000004</v>
      </c>
      <c r="O4113">
        <v>0</v>
      </c>
      <c r="P4113">
        <v>418</v>
      </c>
      <c r="Q4113">
        <v>3</v>
      </c>
      <c r="R4113">
        <v>16</v>
      </c>
      <c r="S4113">
        <v>0</v>
      </c>
      <c r="T4113">
        <v>29</v>
      </c>
      <c r="U4113">
        <v>0</v>
      </c>
      <c r="V4113">
        <v>1</v>
      </c>
      <c r="W4113">
        <v>0</v>
      </c>
      <c r="X4113">
        <v>198.75589784403371</v>
      </c>
      <c r="Y4113">
        <v>3.5041589743663999</v>
      </c>
      <c r="Z4113">
        <v>10.953548050451188</v>
      </c>
      <c r="AA4113">
        <v>0</v>
      </c>
      <c r="AB4113">
        <v>29.836874364143124</v>
      </c>
      <c r="AC4113">
        <v>0</v>
      </c>
      <c r="AD4113">
        <v>3.2125629157500001E-3</v>
      </c>
      <c r="AE4113">
        <v>243.05369179591017</v>
      </c>
    </row>
    <row r="4114" spans="1:31" x14ac:dyDescent="0.25">
      <c r="A4114">
        <v>2140678</v>
      </c>
      <c r="B4114">
        <v>1</v>
      </c>
      <c r="C4114" t="s">
        <v>81</v>
      </c>
      <c r="D4114" t="s">
        <v>114</v>
      </c>
      <c r="E4114" t="s">
        <v>174</v>
      </c>
      <c r="F4114" t="s">
        <v>11988</v>
      </c>
      <c r="G4114" t="s">
        <v>235</v>
      </c>
      <c r="H4114" t="s">
        <v>134</v>
      </c>
      <c r="I4114" t="s">
        <v>135</v>
      </c>
      <c r="J4114" t="s">
        <v>136</v>
      </c>
      <c r="K4114" t="s">
        <v>236</v>
      </c>
      <c r="L4114" t="s">
        <v>11989</v>
      </c>
      <c r="M4114" t="s">
        <v>11990</v>
      </c>
      <c r="N4114">
        <v>2.9228638880000002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1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21.38256346262628</v>
      </c>
      <c r="AC4114">
        <v>0</v>
      </c>
      <c r="AD4114">
        <v>0</v>
      </c>
      <c r="AE4114">
        <v>21.38256346262628</v>
      </c>
    </row>
    <row r="4115" spans="1:31" x14ac:dyDescent="0.25">
      <c r="A4115">
        <v>2140679</v>
      </c>
      <c r="B4115">
        <v>1</v>
      </c>
      <c r="C4115" t="s">
        <v>80</v>
      </c>
      <c r="D4115" t="s">
        <v>105</v>
      </c>
      <c r="E4115" t="s">
        <v>206</v>
      </c>
      <c r="F4115" t="s">
        <v>11991</v>
      </c>
      <c r="G4115" t="s">
        <v>235</v>
      </c>
      <c r="H4115" t="s">
        <v>134</v>
      </c>
      <c r="I4115" t="s">
        <v>135</v>
      </c>
      <c r="J4115" t="s">
        <v>136</v>
      </c>
      <c r="K4115" t="s">
        <v>236</v>
      </c>
      <c r="L4115" t="s">
        <v>11992</v>
      </c>
      <c r="M4115" t="s">
        <v>11993</v>
      </c>
      <c r="N4115">
        <v>6.0322480550000002</v>
      </c>
      <c r="O4115">
        <v>0</v>
      </c>
      <c r="P4115">
        <v>20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24.592075405251268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24.592075405251268</v>
      </c>
    </row>
    <row r="4116" spans="1:31" x14ac:dyDescent="0.25">
      <c r="A4116">
        <v>2140680</v>
      </c>
      <c r="B4116">
        <v>1</v>
      </c>
      <c r="C4116" t="s">
        <v>81</v>
      </c>
      <c r="D4116" t="s">
        <v>117</v>
      </c>
      <c r="E4116" t="s">
        <v>140</v>
      </c>
      <c r="F4116" t="s">
        <v>3618</v>
      </c>
      <c r="G4116" t="s">
        <v>142</v>
      </c>
      <c r="H4116" t="s">
        <v>143</v>
      </c>
      <c r="I4116" t="s">
        <v>148</v>
      </c>
      <c r="J4116" t="s">
        <v>136</v>
      </c>
      <c r="K4116" t="s">
        <v>137</v>
      </c>
      <c r="L4116" t="s">
        <v>11994</v>
      </c>
      <c r="M4116" t="s">
        <v>11995</v>
      </c>
      <c r="N4116">
        <v>2.1111110999999998E-2</v>
      </c>
      <c r="O4116">
        <v>0</v>
      </c>
      <c r="P4116">
        <v>2224</v>
      </c>
      <c r="Q4116">
        <v>33</v>
      </c>
      <c r="R4116">
        <v>76</v>
      </c>
      <c r="S4116">
        <v>17</v>
      </c>
      <c r="T4116">
        <v>191</v>
      </c>
      <c r="U4116">
        <v>7</v>
      </c>
      <c r="V4116">
        <v>1</v>
      </c>
      <c r="W4116">
        <v>0</v>
      </c>
      <c r="X4116">
        <v>6.1234940198942089</v>
      </c>
      <c r="Y4116">
        <v>1.9231948929317115</v>
      </c>
      <c r="Z4116">
        <v>0.27011705045146672</v>
      </c>
      <c r="AA4116">
        <v>2.0560021619899334</v>
      </c>
      <c r="AB4116">
        <v>2.1807755500573336</v>
      </c>
      <c r="AC4116">
        <v>17.702787023851069</v>
      </c>
      <c r="AD4116">
        <v>0.22560712773866667</v>
      </c>
      <c r="AE4116">
        <v>30.481977826914392</v>
      </c>
    </row>
    <row r="4117" spans="1:31" x14ac:dyDescent="0.25">
      <c r="A4117">
        <v>2140681</v>
      </c>
      <c r="B4117">
        <v>1</v>
      </c>
      <c r="C4117" t="s">
        <v>80</v>
      </c>
      <c r="D4117" t="s">
        <v>93</v>
      </c>
      <c r="E4117" t="s">
        <v>140</v>
      </c>
      <c r="F4117" t="s">
        <v>3920</v>
      </c>
      <c r="G4117" t="s">
        <v>142</v>
      </c>
      <c r="H4117" t="s">
        <v>143</v>
      </c>
      <c r="I4117" t="s">
        <v>135</v>
      </c>
      <c r="J4117" t="s">
        <v>136</v>
      </c>
      <c r="K4117" t="s">
        <v>137</v>
      </c>
      <c r="L4117" t="s">
        <v>11996</v>
      </c>
      <c r="M4117" t="s">
        <v>11997</v>
      </c>
      <c r="N4117">
        <v>0.52138888800000005</v>
      </c>
      <c r="O4117">
        <v>3</v>
      </c>
      <c r="P4117">
        <v>12</v>
      </c>
      <c r="Q4117">
        <v>39</v>
      </c>
      <c r="R4117">
        <v>165</v>
      </c>
      <c r="S4117">
        <v>10</v>
      </c>
      <c r="T4117">
        <v>39</v>
      </c>
      <c r="U4117">
        <v>0</v>
      </c>
      <c r="V4117">
        <v>0</v>
      </c>
      <c r="W4117">
        <v>3.2002910008472081</v>
      </c>
      <c r="X4117">
        <v>2.8554531456230503</v>
      </c>
      <c r="Y4117">
        <v>44.458721459414512</v>
      </c>
      <c r="Z4117">
        <v>119.4467323536074</v>
      </c>
      <c r="AA4117">
        <v>57.725943223428281</v>
      </c>
      <c r="AB4117">
        <v>15.131219605082467</v>
      </c>
      <c r="AC4117">
        <v>0</v>
      </c>
      <c r="AD4117">
        <v>0</v>
      </c>
      <c r="AE4117">
        <v>242.81836078800293</v>
      </c>
    </row>
    <row r="4118" spans="1:31" x14ac:dyDescent="0.25">
      <c r="A4118">
        <v>2140682</v>
      </c>
      <c r="B4118">
        <v>1</v>
      </c>
      <c r="C4118" t="s">
        <v>81</v>
      </c>
      <c r="D4118" t="s">
        <v>127</v>
      </c>
      <c r="E4118" t="s">
        <v>131</v>
      </c>
      <c r="F4118" t="s">
        <v>11998</v>
      </c>
      <c r="G4118" t="s">
        <v>133</v>
      </c>
      <c r="H4118" t="s">
        <v>134</v>
      </c>
      <c r="I4118" t="s">
        <v>135</v>
      </c>
      <c r="J4118" t="s">
        <v>136</v>
      </c>
      <c r="K4118" t="s">
        <v>137</v>
      </c>
      <c r="L4118" t="s">
        <v>11999</v>
      </c>
      <c r="M4118" t="s">
        <v>12000</v>
      </c>
      <c r="N4118">
        <v>5.0411111110000002</v>
      </c>
      <c r="O4118">
        <v>0</v>
      </c>
      <c r="P4118">
        <v>14</v>
      </c>
      <c r="Q4118">
        <v>0</v>
      </c>
      <c r="R4118">
        <v>0</v>
      </c>
      <c r="S4118">
        <v>0</v>
      </c>
      <c r="T4118">
        <v>2</v>
      </c>
      <c r="U4118">
        <v>0</v>
      </c>
      <c r="V4118">
        <v>0</v>
      </c>
      <c r="W4118">
        <v>0</v>
      </c>
      <c r="X4118">
        <v>12.542871826191403</v>
      </c>
      <c r="Y4118">
        <v>0</v>
      </c>
      <c r="Z4118">
        <v>0</v>
      </c>
      <c r="AA4118">
        <v>0</v>
      </c>
      <c r="AB4118">
        <v>2.5786222033855335</v>
      </c>
      <c r="AC4118">
        <v>0</v>
      </c>
      <c r="AD4118">
        <v>0</v>
      </c>
      <c r="AE4118">
        <v>15.121494029576937</v>
      </c>
    </row>
    <row r="4119" spans="1:31" x14ac:dyDescent="0.25">
      <c r="A4119">
        <v>2140683</v>
      </c>
      <c r="B4119">
        <v>1</v>
      </c>
      <c r="C4119" t="s">
        <v>80</v>
      </c>
      <c r="D4119" t="s">
        <v>98</v>
      </c>
      <c r="E4119" t="s">
        <v>140</v>
      </c>
      <c r="F4119" t="s">
        <v>6781</v>
      </c>
      <c r="G4119" t="s">
        <v>142</v>
      </c>
      <c r="H4119" t="s">
        <v>143</v>
      </c>
      <c r="I4119" t="s">
        <v>135</v>
      </c>
      <c r="J4119" t="s">
        <v>136</v>
      </c>
      <c r="K4119" t="s">
        <v>137</v>
      </c>
      <c r="L4119" t="s">
        <v>12001</v>
      </c>
      <c r="M4119" t="s">
        <v>12002</v>
      </c>
      <c r="N4119">
        <v>0.11</v>
      </c>
      <c r="O4119">
        <v>0</v>
      </c>
      <c r="P4119">
        <v>200</v>
      </c>
      <c r="Q4119">
        <v>33</v>
      </c>
      <c r="R4119">
        <v>31</v>
      </c>
      <c r="S4119">
        <v>5</v>
      </c>
      <c r="T4119">
        <v>45</v>
      </c>
      <c r="U4119">
        <v>0</v>
      </c>
      <c r="V4119">
        <v>0</v>
      </c>
      <c r="W4119">
        <v>0</v>
      </c>
      <c r="X4119">
        <v>5.9428200027273022</v>
      </c>
      <c r="Y4119">
        <v>3.2550759084690011</v>
      </c>
      <c r="Z4119">
        <v>2.0680584419616004</v>
      </c>
      <c r="AA4119">
        <v>1.2670816528633999</v>
      </c>
      <c r="AB4119">
        <v>8.192281015842001</v>
      </c>
      <c r="AC4119">
        <v>0</v>
      </c>
      <c r="AD4119">
        <v>0</v>
      </c>
      <c r="AE4119">
        <v>20.725317021863304</v>
      </c>
    </row>
    <row r="4120" spans="1:31" x14ac:dyDescent="0.25">
      <c r="A4120">
        <v>2140684</v>
      </c>
      <c r="B4120">
        <v>1</v>
      </c>
      <c r="C4120" t="s">
        <v>80</v>
      </c>
      <c r="D4120" t="s">
        <v>106</v>
      </c>
      <c r="E4120" t="s">
        <v>174</v>
      </c>
      <c r="F4120" t="s">
        <v>2508</v>
      </c>
      <c r="G4120" t="s">
        <v>538</v>
      </c>
      <c r="H4120" t="s">
        <v>134</v>
      </c>
      <c r="I4120" t="s">
        <v>135</v>
      </c>
      <c r="J4120" t="s">
        <v>136</v>
      </c>
      <c r="K4120" t="s">
        <v>236</v>
      </c>
      <c r="L4120" t="s">
        <v>12003</v>
      </c>
      <c r="M4120" t="s">
        <v>12004</v>
      </c>
      <c r="N4120">
        <v>8.437413888</v>
      </c>
      <c r="O4120">
        <v>0</v>
      </c>
      <c r="P4120">
        <v>27</v>
      </c>
      <c r="Q4120">
        <v>0</v>
      </c>
      <c r="R4120">
        <v>5</v>
      </c>
      <c r="S4120">
        <v>0</v>
      </c>
      <c r="T4120">
        <v>7</v>
      </c>
      <c r="U4120">
        <v>0</v>
      </c>
      <c r="V4120">
        <v>0</v>
      </c>
      <c r="W4120">
        <v>0</v>
      </c>
      <c r="X4120">
        <v>44.850841218413983</v>
      </c>
      <c r="Y4120">
        <v>0</v>
      </c>
      <c r="Z4120">
        <v>28.207451655964999</v>
      </c>
      <c r="AA4120">
        <v>0</v>
      </c>
      <c r="AB4120">
        <v>121.01321879982822</v>
      </c>
      <c r="AC4120">
        <v>0</v>
      </c>
      <c r="AD4120">
        <v>0</v>
      </c>
      <c r="AE4120">
        <v>194.07151167420722</v>
      </c>
    </row>
    <row r="4121" spans="1:31" x14ac:dyDescent="0.25">
      <c r="A4121">
        <v>2140689</v>
      </c>
      <c r="B4121">
        <v>1</v>
      </c>
      <c r="C4121" t="s">
        <v>80</v>
      </c>
      <c r="D4121" t="s">
        <v>110</v>
      </c>
      <c r="E4121" t="s">
        <v>131</v>
      </c>
      <c r="F4121" t="s">
        <v>12005</v>
      </c>
      <c r="G4121" t="s">
        <v>152</v>
      </c>
      <c r="H4121" t="s">
        <v>134</v>
      </c>
      <c r="I4121" t="s">
        <v>135</v>
      </c>
      <c r="J4121" t="s">
        <v>136</v>
      </c>
      <c r="K4121" t="s">
        <v>137</v>
      </c>
      <c r="L4121" t="s">
        <v>12006</v>
      </c>
      <c r="M4121" t="s">
        <v>12007</v>
      </c>
      <c r="N4121">
        <v>2.6530555549999999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1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13.587977835906834</v>
      </c>
      <c r="AC4121">
        <v>0</v>
      </c>
      <c r="AD4121">
        <v>0</v>
      </c>
      <c r="AE4121">
        <v>13.587977835906834</v>
      </c>
    </row>
    <row r="4122" spans="1:31" x14ac:dyDescent="0.25">
      <c r="A4122">
        <v>2140691</v>
      </c>
      <c r="B4122">
        <v>1</v>
      </c>
      <c r="C4122" t="s">
        <v>80</v>
      </c>
      <c r="D4122" t="s">
        <v>91</v>
      </c>
      <c r="E4122" t="s">
        <v>140</v>
      </c>
      <c r="F4122" t="s">
        <v>12008</v>
      </c>
      <c r="G4122" t="s">
        <v>883</v>
      </c>
      <c r="H4122" t="s">
        <v>143</v>
      </c>
      <c r="I4122" t="s">
        <v>135</v>
      </c>
      <c r="J4122" t="s">
        <v>136</v>
      </c>
      <c r="K4122" t="s">
        <v>236</v>
      </c>
      <c r="L4122" t="s">
        <v>12009</v>
      </c>
      <c r="M4122" t="s">
        <v>12010</v>
      </c>
      <c r="N4122">
        <v>2.1597222220000001</v>
      </c>
      <c r="O4122">
        <v>1</v>
      </c>
      <c r="P4122">
        <v>31</v>
      </c>
      <c r="Q4122">
        <v>21</v>
      </c>
      <c r="R4122">
        <v>263</v>
      </c>
      <c r="S4122">
        <v>8</v>
      </c>
      <c r="T4122">
        <v>44</v>
      </c>
      <c r="U4122">
        <v>3</v>
      </c>
      <c r="V4122">
        <v>0</v>
      </c>
      <c r="W4122">
        <v>0.20768918525000002</v>
      </c>
      <c r="X4122">
        <v>16.870692718780202</v>
      </c>
      <c r="Y4122">
        <v>62.278015188436164</v>
      </c>
      <c r="Z4122">
        <v>159.93725533341433</v>
      </c>
      <c r="AA4122">
        <v>698.15536737439675</v>
      </c>
      <c r="AB4122">
        <v>87.711189197269647</v>
      </c>
      <c r="AC4122">
        <v>387.48360694071084</v>
      </c>
      <c r="AD4122">
        <v>0</v>
      </c>
      <c r="AE4122">
        <v>1412.6438159382581</v>
      </c>
    </row>
    <row r="4123" spans="1:31" x14ac:dyDescent="0.25">
      <c r="A4123">
        <v>2140693</v>
      </c>
      <c r="B4123">
        <v>1</v>
      </c>
      <c r="C4123" t="s">
        <v>80</v>
      </c>
      <c r="D4123" t="s">
        <v>83</v>
      </c>
      <c r="E4123" t="s">
        <v>196</v>
      </c>
      <c r="F4123" t="s">
        <v>12011</v>
      </c>
      <c r="G4123" t="s">
        <v>235</v>
      </c>
      <c r="H4123" t="s">
        <v>143</v>
      </c>
      <c r="I4123" t="s">
        <v>135</v>
      </c>
      <c r="J4123" t="s">
        <v>136</v>
      </c>
      <c r="K4123" t="s">
        <v>236</v>
      </c>
      <c r="L4123" t="s">
        <v>12012</v>
      </c>
      <c r="M4123" t="s">
        <v>12013</v>
      </c>
      <c r="N4123">
        <v>4.1278833329999998</v>
      </c>
      <c r="O4123">
        <v>0</v>
      </c>
      <c r="P4123">
        <v>502</v>
      </c>
      <c r="Q4123">
        <v>0</v>
      </c>
      <c r="R4123">
        <v>0</v>
      </c>
      <c r="S4123">
        <v>4</v>
      </c>
      <c r="T4123">
        <v>38</v>
      </c>
      <c r="U4123">
        <v>2</v>
      </c>
      <c r="V4123">
        <v>0</v>
      </c>
      <c r="W4123">
        <v>0</v>
      </c>
      <c r="X4123">
        <v>514.55998764756271</v>
      </c>
      <c r="Y4123">
        <v>0</v>
      </c>
      <c r="Z4123">
        <v>0</v>
      </c>
      <c r="AA4123">
        <v>177.06109578889425</v>
      </c>
      <c r="AB4123">
        <v>82.898766382240652</v>
      </c>
      <c r="AC4123">
        <v>158.60361995335373</v>
      </c>
      <c r="AD4123">
        <v>0</v>
      </c>
      <c r="AE4123">
        <v>933.12346977205129</v>
      </c>
    </row>
    <row r="4124" spans="1:31" x14ac:dyDescent="0.25">
      <c r="A4124">
        <v>2140695</v>
      </c>
      <c r="B4124">
        <v>1</v>
      </c>
      <c r="C4124" t="s">
        <v>81</v>
      </c>
      <c r="D4124" t="s">
        <v>127</v>
      </c>
      <c r="E4124" t="s">
        <v>146</v>
      </c>
      <c r="F4124" t="s">
        <v>8982</v>
      </c>
      <c r="G4124" t="s">
        <v>235</v>
      </c>
      <c r="H4124" t="s">
        <v>143</v>
      </c>
      <c r="I4124" t="s">
        <v>135</v>
      </c>
      <c r="J4124" t="s">
        <v>136</v>
      </c>
      <c r="K4124" t="s">
        <v>236</v>
      </c>
      <c r="L4124" t="s">
        <v>12014</v>
      </c>
      <c r="M4124" t="s">
        <v>12015</v>
      </c>
      <c r="N4124">
        <v>9.2144674999999996</v>
      </c>
      <c r="O4124">
        <v>2</v>
      </c>
      <c r="P4124">
        <v>3</v>
      </c>
      <c r="Q4124">
        <v>57</v>
      </c>
      <c r="R4124">
        <v>36</v>
      </c>
      <c r="S4124">
        <v>1</v>
      </c>
      <c r="T4124">
        <v>2</v>
      </c>
      <c r="U4124">
        <v>0</v>
      </c>
      <c r="V4124">
        <v>0</v>
      </c>
      <c r="W4124">
        <v>12.511489282219202</v>
      </c>
      <c r="X4124">
        <v>18.339857315001602</v>
      </c>
      <c r="Y4124">
        <v>280.77801240728081</v>
      </c>
      <c r="Z4124">
        <v>106.14516136983944</v>
      </c>
      <c r="AA4124">
        <v>6.7544939256544261</v>
      </c>
      <c r="AB4124">
        <v>16.729848839661379</v>
      </c>
      <c r="AC4124">
        <v>0</v>
      </c>
      <c r="AD4124">
        <v>0</v>
      </c>
      <c r="AE4124">
        <v>441.25886313965685</v>
      </c>
    </row>
    <row r="4125" spans="1:31" x14ac:dyDescent="0.25">
      <c r="A4125">
        <v>2140696</v>
      </c>
      <c r="B4125">
        <v>1</v>
      </c>
      <c r="C4125" t="s">
        <v>80</v>
      </c>
      <c r="D4125" t="s">
        <v>83</v>
      </c>
      <c r="E4125" t="s">
        <v>131</v>
      </c>
      <c r="F4125" t="s">
        <v>12016</v>
      </c>
      <c r="G4125" t="s">
        <v>133</v>
      </c>
      <c r="H4125" t="s">
        <v>134</v>
      </c>
      <c r="I4125" t="s">
        <v>135</v>
      </c>
      <c r="J4125" t="s">
        <v>136</v>
      </c>
      <c r="K4125" t="s">
        <v>137</v>
      </c>
      <c r="L4125" t="s">
        <v>12017</v>
      </c>
      <c r="M4125" t="s">
        <v>12018</v>
      </c>
      <c r="N4125">
        <v>0.69388888800000004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1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2.3894025279402085</v>
      </c>
      <c r="AC4125">
        <v>0</v>
      </c>
      <c r="AD4125">
        <v>0</v>
      </c>
      <c r="AE4125">
        <v>2.3894025279402085</v>
      </c>
    </row>
    <row r="4126" spans="1:31" x14ac:dyDescent="0.25">
      <c r="A4126">
        <v>2140702</v>
      </c>
      <c r="B4126">
        <v>1</v>
      </c>
      <c r="C4126" t="s">
        <v>80</v>
      </c>
      <c r="D4126" t="s">
        <v>84</v>
      </c>
      <c r="E4126" t="s">
        <v>161</v>
      </c>
      <c r="F4126" t="s">
        <v>12019</v>
      </c>
      <c r="G4126" t="s">
        <v>163</v>
      </c>
      <c r="H4126" t="s">
        <v>134</v>
      </c>
      <c r="I4126" t="s">
        <v>135</v>
      </c>
      <c r="J4126" t="s">
        <v>136</v>
      </c>
      <c r="K4126" t="s">
        <v>137</v>
      </c>
      <c r="L4126" t="s">
        <v>12020</v>
      </c>
      <c r="M4126" t="s">
        <v>12021</v>
      </c>
      <c r="N4126">
        <v>1.146666666</v>
      </c>
      <c r="O4126">
        <v>0</v>
      </c>
      <c r="P4126">
        <v>971</v>
      </c>
      <c r="Q4126">
        <v>0</v>
      </c>
      <c r="R4126">
        <v>0</v>
      </c>
      <c r="S4126">
        <v>0</v>
      </c>
      <c r="T4126">
        <v>30</v>
      </c>
      <c r="U4126">
        <v>0</v>
      </c>
      <c r="V4126">
        <v>0</v>
      </c>
      <c r="W4126">
        <v>0</v>
      </c>
      <c r="X4126">
        <v>218.32844189649774</v>
      </c>
      <c r="Y4126">
        <v>0</v>
      </c>
      <c r="Z4126">
        <v>0</v>
      </c>
      <c r="AA4126">
        <v>0</v>
      </c>
      <c r="AB4126">
        <v>68.75123516860593</v>
      </c>
      <c r="AC4126">
        <v>0</v>
      </c>
      <c r="AD4126">
        <v>0</v>
      </c>
      <c r="AE4126">
        <v>287.07967706510368</v>
      </c>
    </row>
    <row r="4127" spans="1:31" x14ac:dyDescent="0.25">
      <c r="A4127">
        <v>2140704</v>
      </c>
      <c r="B4127">
        <v>1</v>
      </c>
      <c r="C4127" t="s">
        <v>80</v>
      </c>
      <c r="D4127" t="s">
        <v>85</v>
      </c>
      <c r="E4127" t="s">
        <v>174</v>
      </c>
      <c r="F4127" t="s">
        <v>12022</v>
      </c>
      <c r="G4127" t="s">
        <v>235</v>
      </c>
      <c r="H4127" t="s">
        <v>134</v>
      </c>
      <c r="I4127" t="s">
        <v>135</v>
      </c>
      <c r="J4127" t="s">
        <v>136</v>
      </c>
      <c r="K4127" t="s">
        <v>236</v>
      </c>
      <c r="L4127" t="s">
        <v>12023</v>
      </c>
      <c r="M4127" t="s">
        <v>12024</v>
      </c>
      <c r="N4127">
        <v>0.66622777700000002</v>
      </c>
      <c r="O4127">
        <v>0</v>
      </c>
      <c r="P4127">
        <v>201</v>
      </c>
      <c r="Q4127">
        <v>0</v>
      </c>
      <c r="R4127">
        <v>0</v>
      </c>
      <c r="S4127">
        <v>0</v>
      </c>
      <c r="T4127">
        <v>24</v>
      </c>
      <c r="U4127">
        <v>0</v>
      </c>
      <c r="V4127">
        <v>0</v>
      </c>
      <c r="W4127">
        <v>0</v>
      </c>
      <c r="X4127">
        <v>29.466024055468129</v>
      </c>
      <c r="Y4127">
        <v>0</v>
      </c>
      <c r="Z4127">
        <v>0</v>
      </c>
      <c r="AA4127">
        <v>0</v>
      </c>
      <c r="AB4127">
        <v>15.27460461180117</v>
      </c>
      <c r="AC4127">
        <v>0</v>
      </c>
      <c r="AD4127">
        <v>0</v>
      </c>
      <c r="AE4127">
        <v>44.740628667269299</v>
      </c>
    </row>
    <row r="4128" spans="1:31" x14ac:dyDescent="0.25">
      <c r="A4128">
        <v>2140705</v>
      </c>
      <c r="B4128">
        <v>1</v>
      </c>
      <c r="C4128" t="s">
        <v>80</v>
      </c>
      <c r="D4128" t="s">
        <v>82</v>
      </c>
      <c r="E4128" t="s">
        <v>161</v>
      </c>
      <c r="F4128" t="s">
        <v>12025</v>
      </c>
      <c r="G4128" t="s">
        <v>171</v>
      </c>
      <c r="H4128" t="s">
        <v>134</v>
      </c>
      <c r="I4128" t="s">
        <v>135</v>
      </c>
      <c r="J4128" t="s">
        <v>136</v>
      </c>
      <c r="K4128" t="s">
        <v>137</v>
      </c>
      <c r="L4128" t="s">
        <v>12026</v>
      </c>
      <c r="M4128" t="s">
        <v>12027</v>
      </c>
      <c r="N4128">
        <v>0.60722222199999998</v>
      </c>
      <c r="O4128">
        <v>0</v>
      </c>
      <c r="P4128">
        <v>16</v>
      </c>
      <c r="Q4128">
        <v>0</v>
      </c>
      <c r="R4128">
        <v>0</v>
      </c>
      <c r="S4128">
        <v>0</v>
      </c>
      <c r="T4128">
        <v>182</v>
      </c>
      <c r="U4128">
        <v>0</v>
      </c>
      <c r="V4128">
        <v>2</v>
      </c>
      <c r="W4128">
        <v>0</v>
      </c>
      <c r="X4128">
        <v>3.8521194797736005</v>
      </c>
      <c r="Y4128">
        <v>0</v>
      </c>
      <c r="Z4128">
        <v>0</v>
      </c>
      <c r="AA4128">
        <v>0</v>
      </c>
      <c r="AB4128">
        <v>107.15191691889919</v>
      </c>
      <c r="AC4128">
        <v>0</v>
      </c>
      <c r="AD4128">
        <v>2.3231890360488334</v>
      </c>
      <c r="AE4128">
        <v>113.32722543472163</v>
      </c>
    </row>
    <row r="4129" spans="1:31" x14ac:dyDescent="0.25">
      <c r="A4129">
        <v>2140706</v>
      </c>
      <c r="B4129">
        <v>1</v>
      </c>
      <c r="C4129" t="s">
        <v>81</v>
      </c>
      <c r="D4129" t="s">
        <v>128</v>
      </c>
      <c r="E4129" t="s">
        <v>174</v>
      </c>
      <c r="F4129" t="s">
        <v>7983</v>
      </c>
      <c r="G4129" t="s">
        <v>538</v>
      </c>
      <c r="H4129" t="s">
        <v>134</v>
      </c>
      <c r="I4129" t="s">
        <v>135</v>
      </c>
      <c r="J4129" t="s">
        <v>136</v>
      </c>
      <c r="K4129" t="s">
        <v>236</v>
      </c>
      <c r="L4129" t="s">
        <v>12028</v>
      </c>
      <c r="M4129" t="s">
        <v>12029</v>
      </c>
      <c r="N4129">
        <v>7.7348694440000001</v>
      </c>
      <c r="O4129">
        <v>0</v>
      </c>
      <c r="P4129">
        <v>1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2.3301500047306249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2.3301500047306249</v>
      </c>
    </row>
    <row r="4130" spans="1:31" x14ac:dyDescent="0.25">
      <c r="A4130">
        <v>2140707</v>
      </c>
      <c r="B4130">
        <v>1</v>
      </c>
      <c r="C4130" t="s">
        <v>81</v>
      </c>
      <c r="D4130" t="s">
        <v>114</v>
      </c>
      <c r="E4130" t="s">
        <v>161</v>
      </c>
      <c r="F4130" t="s">
        <v>1577</v>
      </c>
      <c r="G4130" t="s">
        <v>538</v>
      </c>
      <c r="H4130" t="s">
        <v>134</v>
      </c>
      <c r="I4130" t="s">
        <v>135</v>
      </c>
      <c r="J4130" t="s">
        <v>136</v>
      </c>
      <c r="K4130" t="s">
        <v>236</v>
      </c>
      <c r="L4130" t="s">
        <v>12030</v>
      </c>
      <c r="M4130" t="s">
        <v>12031</v>
      </c>
      <c r="N4130">
        <v>7.4470869439999996</v>
      </c>
      <c r="O4130">
        <v>0</v>
      </c>
      <c r="P4130">
        <v>137</v>
      </c>
      <c r="Q4130">
        <v>0</v>
      </c>
      <c r="R4130">
        <v>0</v>
      </c>
      <c r="S4130">
        <v>0</v>
      </c>
      <c r="T4130">
        <v>5</v>
      </c>
      <c r="U4130">
        <v>0</v>
      </c>
      <c r="V4130">
        <v>0</v>
      </c>
      <c r="W4130">
        <v>0</v>
      </c>
      <c r="X4130">
        <v>72.104590099046277</v>
      </c>
      <c r="Y4130">
        <v>0</v>
      </c>
      <c r="Z4130">
        <v>0</v>
      </c>
      <c r="AA4130">
        <v>0</v>
      </c>
      <c r="AB4130">
        <v>2.0883188967061006</v>
      </c>
      <c r="AC4130">
        <v>0</v>
      </c>
      <c r="AD4130">
        <v>0</v>
      </c>
      <c r="AE4130">
        <v>74.192908995752376</v>
      </c>
    </row>
    <row r="4131" spans="1:31" x14ac:dyDescent="0.25">
      <c r="A4131">
        <v>2140708</v>
      </c>
      <c r="B4131">
        <v>1</v>
      </c>
      <c r="C4131" t="s">
        <v>80</v>
      </c>
      <c r="D4131" t="s">
        <v>103</v>
      </c>
      <c r="E4131" t="s">
        <v>196</v>
      </c>
      <c r="F4131" t="s">
        <v>12032</v>
      </c>
      <c r="G4131" t="s">
        <v>226</v>
      </c>
      <c r="H4131" t="s">
        <v>143</v>
      </c>
      <c r="I4131" t="s">
        <v>135</v>
      </c>
      <c r="J4131" t="s">
        <v>136</v>
      </c>
      <c r="K4131" t="s">
        <v>236</v>
      </c>
      <c r="L4131" t="s">
        <v>12033</v>
      </c>
      <c r="M4131" t="s">
        <v>12034</v>
      </c>
      <c r="N4131">
        <v>0.32211944399999998</v>
      </c>
      <c r="O4131">
        <v>3</v>
      </c>
      <c r="P4131">
        <v>1815</v>
      </c>
      <c r="Q4131">
        <v>20</v>
      </c>
      <c r="R4131">
        <v>230</v>
      </c>
      <c r="S4131">
        <v>22</v>
      </c>
      <c r="T4131">
        <v>501</v>
      </c>
      <c r="U4131">
        <v>2</v>
      </c>
      <c r="V4131">
        <v>1</v>
      </c>
      <c r="W4131">
        <v>0.22248451949733333</v>
      </c>
      <c r="X4131">
        <v>94.412643319328424</v>
      </c>
      <c r="Y4131">
        <v>9.8748768361499994</v>
      </c>
      <c r="Z4131">
        <v>10.478090959710666</v>
      </c>
      <c r="AA4131">
        <v>44.440900707768009</v>
      </c>
      <c r="AB4131">
        <v>44.148796381473659</v>
      </c>
      <c r="AC4131">
        <v>13.296929468153333</v>
      </c>
      <c r="AD4131">
        <v>15.204022276853669</v>
      </c>
      <c r="AE4131">
        <v>232.07874446893507</v>
      </c>
    </row>
    <row r="4132" spans="1:31" x14ac:dyDescent="0.25">
      <c r="A4132">
        <v>2140709</v>
      </c>
      <c r="B4132">
        <v>1</v>
      </c>
      <c r="C4132" t="s">
        <v>81</v>
      </c>
      <c r="D4132" t="s">
        <v>115</v>
      </c>
      <c r="E4132" t="s">
        <v>146</v>
      </c>
      <c r="F4132" t="s">
        <v>12035</v>
      </c>
      <c r="G4132" t="s">
        <v>167</v>
      </c>
      <c r="H4132" t="s">
        <v>143</v>
      </c>
      <c r="I4132" t="s">
        <v>135</v>
      </c>
      <c r="J4132" t="s">
        <v>136</v>
      </c>
      <c r="K4132" t="s">
        <v>137</v>
      </c>
      <c r="L4132" t="s">
        <v>11959</v>
      </c>
      <c r="M4132" t="s">
        <v>12036</v>
      </c>
      <c r="N4132">
        <v>7.7686111110000002</v>
      </c>
      <c r="O4132">
        <v>0</v>
      </c>
      <c r="P4132">
        <v>116</v>
      </c>
      <c r="Q4132">
        <v>1</v>
      </c>
      <c r="R4132">
        <v>39</v>
      </c>
      <c r="S4132">
        <v>0</v>
      </c>
      <c r="T4132">
        <v>7</v>
      </c>
      <c r="U4132">
        <v>0</v>
      </c>
      <c r="V4132">
        <v>0</v>
      </c>
      <c r="W4132">
        <v>0</v>
      </c>
      <c r="X4132">
        <v>96.259998904930725</v>
      </c>
      <c r="Y4132">
        <v>20.257414254602832</v>
      </c>
      <c r="Z4132">
        <v>44.01583487334841</v>
      </c>
      <c r="AA4132">
        <v>0</v>
      </c>
      <c r="AB4132">
        <v>4.8362167938048843</v>
      </c>
      <c r="AC4132">
        <v>0</v>
      </c>
      <c r="AD4132">
        <v>0</v>
      </c>
      <c r="AE4132">
        <v>165.36946482668685</v>
      </c>
    </row>
    <row r="4133" spans="1:31" x14ac:dyDescent="0.25">
      <c r="A4133">
        <v>2140710</v>
      </c>
      <c r="B4133">
        <v>1</v>
      </c>
      <c r="C4133" t="s">
        <v>81</v>
      </c>
      <c r="D4133" t="s">
        <v>128</v>
      </c>
      <c r="E4133" t="s">
        <v>174</v>
      </c>
      <c r="F4133" t="s">
        <v>12037</v>
      </c>
      <c r="G4133" t="s">
        <v>235</v>
      </c>
      <c r="H4133" t="s">
        <v>134</v>
      </c>
      <c r="I4133" t="s">
        <v>135</v>
      </c>
      <c r="J4133" t="s">
        <v>136</v>
      </c>
      <c r="K4133" t="s">
        <v>236</v>
      </c>
      <c r="L4133" t="s">
        <v>12038</v>
      </c>
      <c r="M4133" t="s">
        <v>12039</v>
      </c>
      <c r="N4133">
        <v>1.338432222</v>
      </c>
      <c r="O4133">
        <v>0</v>
      </c>
      <c r="P4133">
        <v>10</v>
      </c>
      <c r="Q4133">
        <v>0</v>
      </c>
      <c r="R4133">
        <v>11</v>
      </c>
      <c r="S4133">
        <v>0</v>
      </c>
      <c r="T4133">
        <v>5</v>
      </c>
      <c r="U4133">
        <v>0</v>
      </c>
      <c r="V4133">
        <v>0</v>
      </c>
      <c r="W4133">
        <v>0</v>
      </c>
      <c r="X4133">
        <v>6.7747806922677345</v>
      </c>
      <c r="Y4133">
        <v>0</v>
      </c>
      <c r="Z4133">
        <v>5.5466304819144936</v>
      </c>
      <c r="AA4133">
        <v>0</v>
      </c>
      <c r="AB4133">
        <v>4.6503747867587748</v>
      </c>
      <c r="AC4133">
        <v>0</v>
      </c>
      <c r="AD4133">
        <v>0</v>
      </c>
      <c r="AE4133">
        <v>16.971785960941002</v>
      </c>
    </row>
    <row r="4134" spans="1:31" x14ac:dyDescent="0.25">
      <c r="A4134">
        <v>2140714</v>
      </c>
      <c r="B4134">
        <v>1</v>
      </c>
      <c r="C4134" t="s">
        <v>80</v>
      </c>
      <c r="D4134" t="s">
        <v>102</v>
      </c>
      <c r="E4134" t="s">
        <v>146</v>
      </c>
      <c r="F4134" t="s">
        <v>12040</v>
      </c>
      <c r="G4134" t="s">
        <v>538</v>
      </c>
      <c r="H4134" t="s">
        <v>143</v>
      </c>
      <c r="I4134" t="s">
        <v>135</v>
      </c>
      <c r="J4134" t="s">
        <v>136</v>
      </c>
      <c r="K4134" t="s">
        <v>236</v>
      </c>
      <c r="L4134" t="s">
        <v>12041</v>
      </c>
      <c r="M4134" t="s">
        <v>12042</v>
      </c>
      <c r="N4134">
        <v>7.2942305550000004</v>
      </c>
      <c r="O4134">
        <v>0</v>
      </c>
      <c r="P4134">
        <v>100</v>
      </c>
      <c r="Q4134">
        <v>0</v>
      </c>
      <c r="R4134">
        <v>0</v>
      </c>
      <c r="S4134">
        <v>0</v>
      </c>
      <c r="T4134">
        <v>4</v>
      </c>
      <c r="U4134">
        <v>0</v>
      </c>
      <c r="V4134">
        <v>0</v>
      </c>
      <c r="W4134">
        <v>0</v>
      </c>
      <c r="X4134">
        <v>91.801064484800449</v>
      </c>
      <c r="Y4134">
        <v>0</v>
      </c>
      <c r="Z4134">
        <v>0</v>
      </c>
      <c r="AA4134">
        <v>0</v>
      </c>
      <c r="AB4134">
        <v>13.027377258936889</v>
      </c>
      <c r="AC4134">
        <v>0</v>
      </c>
      <c r="AD4134">
        <v>0</v>
      </c>
      <c r="AE4134">
        <v>104.82844174373734</v>
      </c>
    </row>
    <row r="4135" spans="1:31" x14ac:dyDescent="0.25">
      <c r="A4135">
        <v>2140716</v>
      </c>
      <c r="B4135">
        <v>1</v>
      </c>
      <c r="C4135" t="s">
        <v>80</v>
      </c>
      <c r="D4135" t="s">
        <v>85</v>
      </c>
      <c r="E4135" t="s">
        <v>131</v>
      </c>
      <c r="F4135" t="s">
        <v>12043</v>
      </c>
      <c r="G4135" t="s">
        <v>152</v>
      </c>
      <c r="H4135" t="s">
        <v>134</v>
      </c>
      <c r="I4135" t="s">
        <v>135</v>
      </c>
      <c r="J4135" t="s">
        <v>136</v>
      </c>
      <c r="K4135" t="s">
        <v>137</v>
      </c>
      <c r="L4135" t="s">
        <v>12044</v>
      </c>
      <c r="M4135" t="s">
        <v>12045</v>
      </c>
      <c r="N4135">
        <v>6.5213888879999997</v>
      </c>
      <c r="O4135">
        <v>0</v>
      </c>
      <c r="P4135">
        <v>12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14.133045092746663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14.133045092746663</v>
      </c>
    </row>
    <row r="4136" spans="1:31" x14ac:dyDescent="0.25">
      <c r="A4136">
        <v>2140719</v>
      </c>
      <c r="B4136">
        <v>1</v>
      </c>
      <c r="C4136" t="s">
        <v>80</v>
      </c>
      <c r="D4136" t="s">
        <v>104</v>
      </c>
      <c r="E4136" t="s">
        <v>161</v>
      </c>
      <c r="F4136" t="s">
        <v>12046</v>
      </c>
      <c r="G4136" t="s">
        <v>538</v>
      </c>
      <c r="H4136" t="s">
        <v>134</v>
      </c>
      <c r="I4136" t="s">
        <v>135</v>
      </c>
      <c r="J4136" t="s">
        <v>136</v>
      </c>
      <c r="K4136" t="s">
        <v>236</v>
      </c>
      <c r="L4136" t="s">
        <v>12047</v>
      </c>
      <c r="M4136" t="s">
        <v>12048</v>
      </c>
      <c r="N4136">
        <v>5.9907805549999997</v>
      </c>
      <c r="O4136">
        <v>0</v>
      </c>
      <c r="P4136">
        <v>548</v>
      </c>
      <c r="Q4136">
        <v>0</v>
      </c>
      <c r="R4136">
        <v>21</v>
      </c>
      <c r="S4136">
        <v>0</v>
      </c>
      <c r="T4136">
        <v>49</v>
      </c>
      <c r="U4136">
        <v>0</v>
      </c>
      <c r="V4136">
        <v>0</v>
      </c>
      <c r="W4136">
        <v>0</v>
      </c>
      <c r="X4136">
        <v>622.2626464758697</v>
      </c>
      <c r="Y4136">
        <v>0</v>
      </c>
      <c r="Z4136">
        <v>44.709199174861652</v>
      </c>
      <c r="AA4136">
        <v>0</v>
      </c>
      <c r="AB4136">
        <v>124.97473913618978</v>
      </c>
      <c r="AC4136">
        <v>0</v>
      </c>
      <c r="AD4136">
        <v>0</v>
      </c>
      <c r="AE4136">
        <v>791.94658478692111</v>
      </c>
    </row>
    <row r="4137" spans="1:31" x14ac:dyDescent="0.25">
      <c r="A4137">
        <v>2140722</v>
      </c>
      <c r="B4137">
        <v>1</v>
      </c>
      <c r="C4137" t="s">
        <v>81</v>
      </c>
      <c r="D4137" t="s">
        <v>121</v>
      </c>
      <c r="E4137" t="s">
        <v>196</v>
      </c>
      <c r="F4137" t="s">
        <v>7507</v>
      </c>
      <c r="G4137" t="s">
        <v>235</v>
      </c>
      <c r="H4137" t="s">
        <v>143</v>
      </c>
      <c r="I4137" t="s">
        <v>135</v>
      </c>
      <c r="J4137" t="s">
        <v>136</v>
      </c>
      <c r="K4137" t="s">
        <v>236</v>
      </c>
      <c r="L4137" t="s">
        <v>12049</v>
      </c>
      <c r="M4137" t="s">
        <v>12050</v>
      </c>
      <c r="N4137">
        <v>7.8152777770000004</v>
      </c>
      <c r="O4137">
        <v>0</v>
      </c>
      <c r="P4137">
        <v>442</v>
      </c>
      <c r="Q4137">
        <v>0</v>
      </c>
      <c r="R4137">
        <v>0</v>
      </c>
      <c r="S4137">
        <v>1</v>
      </c>
      <c r="T4137">
        <v>24</v>
      </c>
      <c r="U4137">
        <v>0</v>
      </c>
      <c r="V4137">
        <v>0</v>
      </c>
      <c r="W4137">
        <v>0</v>
      </c>
      <c r="X4137">
        <v>297.83559561337051</v>
      </c>
      <c r="Y4137">
        <v>0</v>
      </c>
      <c r="Z4137">
        <v>0</v>
      </c>
      <c r="AA4137">
        <v>0</v>
      </c>
      <c r="AB4137">
        <v>28.598194606073829</v>
      </c>
      <c r="AC4137">
        <v>0</v>
      </c>
      <c r="AD4137">
        <v>0</v>
      </c>
      <c r="AE4137">
        <v>326.43379021944435</v>
      </c>
    </row>
    <row r="4138" spans="1:31" x14ac:dyDescent="0.25">
      <c r="A4138">
        <v>2140724</v>
      </c>
      <c r="B4138">
        <v>1</v>
      </c>
      <c r="C4138" t="s">
        <v>80</v>
      </c>
      <c r="D4138" t="s">
        <v>88</v>
      </c>
      <c r="E4138" t="s">
        <v>131</v>
      </c>
      <c r="F4138" t="s">
        <v>12051</v>
      </c>
      <c r="G4138" t="s">
        <v>133</v>
      </c>
      <c r="H4138" t="s">
        <v>134</v>
      </c>
      <c r="I4138" t="s">
        <v>135</v>
      </c>
      <c r="J4138" t="s">
        <v>136</v>
      </c>
      <c r="K4138" t="s">
        <v>137</v>
      </c>
      <c r="L4138" t="s">
        <v>12052</v>
      </c>
      <c r="M4138" t="s">
        <v>12053</v>
      </c>
      <c r="N4138">
        <v>8.4802777769999995</v>
      </c>
      <c r="O4138">
        <v>0</v>
      </c>
      <c r="P4138">
        <v>1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1.8886123210981001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1.8886123210981001</v>
      </c>
    </row>
    <row r="4139" spans="1:31" x14ac:dyDescent="0.25">
      <c r="A4139">
        <v>2140726</v>
      </c>
      <c r="B4139">
        <v>1</v>
      </c>
      <c r="C4139" t="s">
        <v>80</v>
      </c>
      <c r="D4139" t="s">
        <v>90</v>
      </c>
      <c r="E4139" t="s">
        <v>131</v>
      </c>
      <c r="F4139" t="s">
        <v>12054</v>
      </c>
      <c r="G4139" t="s">
        <v>300</v>
      </c>
      <c r="H4139" t="s">
        <v>134</v>
      </c>
      <c r="I4139" t="s">
        <v>135</v>
      </c>
      <c r="J4139" t="s">
        <v>3</v>
      </c>
      <c r="K4139" t="s">
        <v>137</v>
      </c>
      <c r="L4139" t="s">
        <v>12055</v>
      </c>
      <c r="M4139" t="s">
        <v>12056</v>
      </c>
      <c r="N4139">
        <v>1.9483333329999999</v>
      </c>
      <c r="O4139">
        <v>0</v>
      </c>
      <c r="P4139">
        <v>3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1.522551205903075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1.522551205903075</v>
      </c>
    </row>
    <row r="4140" spans="1:31" x14ac:dyDescent="0.25">
      <c r="A4140">
        <v>2140728</v>
      </c>
      <c r="B4140">
        <v>1</v>
      </c>
      <c r="C4140" t="s">
        <v>80</v>
      </c>
      <c r="D4140" t="s">
        <v>96</v>
      </c>
      <c r="E4140" t="s">
        <v>174</v>
      </c>
      <c r="F4140" t="s">
        <v>12057</v>
      </c>
      <c r="G4140" t="s">
        <v>300</v>
      </c>
      <c r="H4140" t="s">
        <v>134</v>
      </c>
      <c r="I4140" t="s">
        <v>135</v>
      </c>
      <c r="J4140" t="s">
        <v>3</v>
      </c>
      <c r="K4140" t="s">
        <v>137</v>
      </c>
      <c r="L4140" t="s">
        <v>12058</v>
      </c>
      <c r="M4140" t="s">
        <v>12059</v>
      </c>
      <c r="N4140">
        <v>0.86722222199999999</v>
      </c>
      <c r="O4140">
        <v>0</v>
      </c>
      <c r="P4140">
        <v>40</v>
      </c>
      <c r="Q4140">
        <v>0</v>
      </c>
      <c r="R4140">
        <v>0</v>
      </c>
      <c r="S4140">
        <v>0</v>
      </c>
      <c r="T4140">
        <v>3</v>
      </c>
      <c r="U4140">
        <v>0</v>
      </c>
      <c r="V4140">
        <v>0</v>
      </c>
      <c r="W4140">
        <v>0</v>
      </c>
      <c r="X4140">
        <v>6.5182439621391657</v>
      </c>
      <c r="Y4140">
        <v>0</v>
      </c>
      <c r="Z4140">
        <v>0</v>
      </c>
      <c r="AA4140">
        <v>0</v>
      </c>
      <c r="AB4140">
        <v>0.36825638291278334</v>
      </c>
      <c r="AC4140">
        <v>0</v>
      </c>
      <c r="AD4140">
        <v>0</v>
      </c>
      <c r="AE4140">
        <v>6.8865003450519486</v>
      </c>
    </row>
    <row r="4141" spans="1:31" x14ac:dyDescent="0.25">
      <c r="A4141">
        <v>2140729</v>
      </c>
      <c r="B4141">
        <v>1</v>
      </c>
      <c r="C4141" t="s">
        <v>80</v>
      </c>
      <c r="D4141" t="s">
        <v>83</v>
      </c>
      <c r="E4141" t="s">
        <v>140</v>
      </c>
      <c r="F4141" t="s">
        <v>12060</v>
      </c>
      <c r="G4141" t="s">
        <v>226</v>
      </c>
      <c r="H4141" t="s">
        <v>143</v>
      </c>
      <c r="I4141" t="s">
        <v>135</v>
      </c>
      <c r="J4141" t="s">
        <v>136</v>
      </c>
      <c r="K4141" t="s">
        <v>137</v>
      </c>
      <c r="L4141" t="s">
        <v>12061</v>
      </c>
      <c r="M4141" t="s">
        <v>12062</v>
      </c>
      <c r="N4141">
        <v>0.18055555500000001</v>
      </c>
      <c r="O4141">
        <v>0</v>
      </c>
      <c r="P4141">
        <v>10826</v>
      </c>
      <c r="Q4141">
        <v>0</v>
      </c>
      <c r="R4141">
        <v>3</v>
      </c>
      <c r="S4141">
        <v>33</v>
      </c>
      <c r="T4141">
        <v>2406</v>
      </c>
      <c r="U4141">
        <v>8</v>
      </c>
      <c r="V4141">
        <v>41</v>
      </c>
      <c r="W4141">
        <v>0</v>
      </c>
      <c r="X4141">
        <v>411.4376407676495</v>
      </c>
      <c r="Y4141">
        <v>0</v>
      </c>
      <c r="Z4141">
        <v>0.19028039893500004</v>
      </c>
      <c r="AA4141">
        <v>177.57690147019258</v>
      </c>
      <c r="AB4141">
        <v>774.02185077189108</v>
      </c>
      <c r="AC4141">
        <v>235.86839337080917</v>
      </c>
      <c r="AD4141">
        <v>263.68687253011569</v>
      </c>
      <c r="AE4141">
        <v>1862.7819393095929</v>
      </c>
    </row>
    <row r="4142" spans="1:31" x14ac:dyDescent="0.25">
      <c r="A4142">
        <v>2140731</v>
      </c>
      <c r="B4142">
        <v>1</v>
      </c>
      <c r="C4142" t="s">
        <v>80</v>
      </c>
      <c r="D4142" t="s">
        <v>105</v>
      </c>
      <c r="E4142" t="s">
        <v>131</v>
      </c>
      <c r="F4142" t="s">
        <v>12063</v>
      </c>
      <c r="G4142" t="s">
        <v>300</v>
      </c>
      <c r="H4142" t="s">
        <v>134</v>
      </c>
      <c r="I4142" t="s">
        <v>135</v>
      </c>
      <c r="J4142" t="s">
        <v>3</v>
      </c>
      <c r="K4142" t="s">
        <v>137</v>
      </c>
      <c r="L4142" t="s">
        <v>12064</v>
      </c>
      <c r="M4142" t="s">
        <v>12065</v>
      </c>
      <c r="N4142">
        <v>3.1047222219999999</v>
      </c>
      <c r="O4142">
        <v>0</v>
      </c>
      <c r="P4142">
        <v>3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1.4310718254522667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1.4310718254522667</v>
      </c>
    </row>
    <row r="4143" spans="1:31" x14ac:dyDescent="0.25">
      <c r="A4143">
        <v>2140732</v>
      </c>
      <c r="B4143">
        <v>1</v>
      </c>
      <c r="C4143" t="s">
        <v>80</v>
      </c>
      <c r="D4143" t="s">
        <v>103</v>
      </c>
      <c r="E4143" t="s">
        <v>146</v>
      </c>
      <c r="F4143" t="s">
        <v>12066</v>
      </c>
      <c r="G4143" t="s">
        <v>235</v>
      </c>
      <c r="H4143" t="s">
        <v>143</v>
      </c>
      <c r="I4143" t="s">
        <v>135</v>
      </c>
      <c r="J4143" t="s">
        <v>136</v>
      </c>
      <c r="K4143" t="s">
        <v>236</v>
      </c>
      <c r="L4143" t="s">
        <v>12067</v>
      </c>
      <c r="M4143" t="s">
        <v>12068</v>
      </c>
      <c r="N4143">
        <v>7.5304777769999998</v>
      </c>
      <c r="O4143">
        <v>0</v>
      </c>
      <c r="P4143">
        <v>72</v>
      </c>
      <c r="Q4143">
        <v>0</v>
      </c>
      <c r="R4143">
        <v>3</v>
      </c>
      <c r="S4143">
        <v>0</v>
      </c>
      <c r="T4143">
        <v>10</v>
      </c>
      <c r="U4143">
        <v>0</v>
      </c>
      <c r="V4143">
        <v>0</v>
      </c>
      <c r="W4143">
        <v>0</v>
      </c>
      <c r="X4143">
        <v>84.946605362574189</v>
      </c>
      <c r="Y4143">
        <v>0</v>
      </c>
      <c r="Z4143">
        <v>4.3901043851776667</v>
      </c>
      <c r="AA4143">
        <v>0</v>
      </c>
      <c r="AB4143">
        <v>14.268178856112664</v>
      </c>
      <c r="AC4143">
        <v>0</v>
      </c>
      <c r="AD4143">
        <v>0</v>
      </c>
      <c r="AE4143">
        <v>103.60488860386452</v>
      </c>
    </row>
    <row r="4144" spans="1:31" x14ac:dyDescent="0.25">
      <c r="A4144">
        <v>2140733</v>
      </c>
      <c r="B4144">
        <v>1</v>
      </c>
      <c r="C4144" t="s">
        <v>80</v>
      </c>
      <c r="D4144" t="s">
        <v>97</v>
      </c>
      <c r="E4144" t="s">
        <v>206</v>
      </c>
      <c r="F4144" t="s">
        <v>12069</v>
      </c>
      <c r="G4144" t="s">
        <v>187</v>
      </c>
      <c r="H4144" t="s">
        <v>134</v>
      </c>
      <c r="I4144" t="s">
        <v>135</v>
      </c>
      <c r="J4144" t="s">
        <v>136</v>
      </c>
      <c r="K4144" t="s">
        <v>137</v>
      </c>
      <c r="L4144" t="s">
        <v>12070</v>
      </c>
      <c r="M4144" t="s">
        <v>12071</v>
      </c>
      <c r="N4144">
        <v>1.979166666</v>
      </c>
      <c r="O4144">
        <v>0</v>
      </c>
      <c r="P4144">
        <v>1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1.9631420627340002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1.9631420627340002</v>
      </c>
    </row>
    <row r="4145" spans="1:31" x14ac:dyDescent="0.25">
      <c r="A4145">
        <v>2140734</v>
      </c>
      <c r="B4145">
        <v>1</v>
      </c>
      <c r="C4145" t="s">
        <v>80</v>
      </c>
      <c r="D4145" t="s">
        <v>103</v>
      </c>
      <c r="E4145" t="s">
        <v>174</v>
      </c>
      <c r="F4145" t="s">
        <v>12072</v>
      </c>
      <c r="G4145" t="s">
        <v>538</v>
      </c>
      <c r="H4145" t="s">
        <v>134</v>
      </c>
      <c r="I4145" t="s">
        <v>135</v>
      </c>
      <c r="J4145" t="s">
        <v>136</v>
      </c>
      <c r="K4145" t="s">
        <v>236</v>
      </c>
      <c r="L4145" t="s">
        <v>12073</v>
      </c>
      <c r="M4145" t="s">
        <v>12074</v>
      </c>
      <c r="N4145">
        <v>7.0594444440000004</v>
      </c>
      <c r="O4145">
        <v>0</v>
      </c>
      <c r="P4145">
        <v>50</v>
      </c>
      <c r="Q4145">
        <v>0</v>
      </c>
      <c r="R4145">
        <v>4</v>
      </c>
      <c r="S4145">
        <v>0</v>
      </c>
      <c r="T4145">
        <v>10</v>
      </c>
      <c r="U4145">
        <v>0</v>
      </c>
      <c r="V4145">
        <v>0</v>
      </c>
      <c r="W4145">
        <v>0</v>
      </c>
      <c r="X4145">
        <v>86.041820496359037</v>
      </c>
      <c r="Y4145">
        <v>0</v>
      </c>
      <c r="Z4145">
        <v>5.333572574147305</v>
      </c>
      <c r="AA4145">
        <v>0</v>
      </c>
      <c r="AB4145">
        <v>8.1949098268739995</v>
      </c>
      <c r="AC4145">
        <v>0</v>
      </c>
      <c r="AD4145">
        <v>0</v>
      </c>
      <c r="AE4145">
        <v>99.570302897380344</v>
      </c>
    </row>
    <row r="4146" spans="1:31" x14ac:dyDescent="0.25">
      <c r="A4146">
        <v>2140737</v>
      </c>
      <c r="B4146">
        <v>1</v>
      </c>
      <c r="C4146" t="s">
        <v>80</v>
      </c>
      <c r="D4146" t="s">
        <v>100</v>
      </c>
      <c r="E4146" t="s">
        <v>131</v>
      </c>
      <c r="F4146" t="s">
        <v>12075</v>
      </c>
      <c r="G4146" t="s">
        <v>152</v>
      </c>
      <c r="H4146" t="s">
        <v>134</v>
      </c>
      <c r="I4146" t="s">
        <v>135</v>
      </c>
      <c r="J4146" t="s">
        <v>136</v>
      </c>
      <c r="K4146" t="s">
        <v>137</v>
      </c>
      <c r="L4146" t="s">
        <v>12076</v>
      </c>
      <c r="M4146" t="s">
        <v>12077</v>
      </c>
      <c r="N4146">
        <v>1.2283333329999999</v>
      </c>
      <c r="O4146">
        <v>0</v>
      </c>
      <c r="P4146">
        <v>1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0.37480827969340008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0.37480827969340008</v>
      </c>
    </row>
    <row r="4147" spans="1:31" x14ac:dyDescent="0.25">
      <c r="A4147">
        <v>2140738</v>
      </c>
      <c r="B4147">
        <v>1</v>
      </c>
      <c r="C4147" t="s">
        <v>81</v>
      </c>
      <c r="D4147" t="s">
        <v>116</v>
      </c>
      <c r="E4147" t="s">
        <v>161</v>
      </c>
      <c r="F4147" t="s">
        <v>12078</v>
      </c>
      <c r="G4147" t="s">
        <v>538</v>
      </c>
      <c r="H4147" t="s">
        <v>134</v>
      </c>
      <c r="I4147" t="s">
        <v>135</v>
      </c>
      <c r="J4147" t="s">
        <v>136</v>
      </c>
      <c r="K4147" t="s">
        <v>236</v>
      </c>
      <c r="L4147" t="s">
        <v>12079</v>
      </c>
      <c r="M4147" t="s">
        <v>12080</v>
      </c>
      <c r="N4147">
        <v>1.920555555</v>
      </c>
      <c r="O4147">
        <v>0</v>
      </c>
      <c r="P4147">
        <v>48</v>
      </c>
      <c r="Q4147">
        <v>0</v>
      </c>
      <c r="R4147">
        <v>0</v>
      </c>
      <c r="S4147">
        <v>0</v>
      </c>
      <c r="T4147">
        <v>1</v>
      </c>
      <c r="U4147">
        <v>0</v>
      </c>
      <c r="V4147">
        <v>0</v>
      </c>
      <c r="W4147">
        <v>0</v>
      </c>
      <c r="X4147">
        <v>7.4593358508022778</v>
      </c>
      <c r="Y4147">
        <v>0</v>
      </c>
      <c r="Z4147">
        <v>0</v>
      </c>
      <c r="AA4147">
        <v>0</v>
      </c>
      <c r="AB4147">
        <v>0.17652792158320002</v>
      </c>
      <c r="AC4147">
        <v>0</v>
      </c>
      <c r="AD4147">
        <v>0</v>
      </c>
      <c r="AE4147">
        <v>7.6358637723854779</v>
      </c>
    </row>
    <row r="4148" spans="1:31" x14ac:dyDescent="0.25">
      <c r="A4148">
        <v>2140739</v>
      </c>
      <c r="B4148">
        <v>1</v>
      </c>
      <c r="C4148" t="s">
        <v>80</v>
      </c>
      <c r="D4148" t="s">
        <v>110</v>
      </c>
      <c r="E4148" t="s">
        <v>174</v>
      </c>
      <c r="F4148" t="s">
        <v>480</v>
      </c>
      <c r="G4148" t="s">
        <v>538</v>
      </c>
      <c r="H4148" t="s">
        <v>134</v>
      </c>
      <c r="I4148" t="s">
        <v>135</v>
      </c>
      <c r="J4148" t="s">
        <v>136</v>
      </c>
      <c r="K4148" t="s">
        <v>236</v>
      </c>
      <c r="L4148" t="s">
        <v>12081</v>
      </c>
      <c r="M4148" t="s">
        <v>12082</v>
      </c>
      <c r="N4148">
        <v>7.1957388880000002</v>
      </c>
      <c r="O4148">
        <v>0</v>
      </c>
      <c r="P4148">
        <v>150</v>
      </c>
      <c r="Q4148">
        <v>0</v>
      </c>
      <c r="R4148">
        <v>0</v>
      </c>
      <c r="S4148">
        <v>0</v>
      </c>
      <c r="T4148">
        <v>6</v>
      </c>
      <c r="U4148">
        <v>0</v>
      </c>
      <c r="V4148">
        <v>0</v>
      </c>
      <c r="W4148">
        <v>0</v>
      </c>
      <c r="X4148">
        <v>273.88440962553688</v>
      </c>
      <c r="Y4148">
        <v>0</v>
      </c>
      <c r="Z4148">
        <v>0</v>
      </c>
      <c r="AA4148">
        <v>0</v>
      </c>
      <c r="AB4148">
        <v>35.034469656223294</v>
      </c>
      <c r="AC4148">
        <v>0</v>
      </c>
      <c r="AD4148">
        <v>0</v>
      </c>
      <c r="AE4148">
        <v>308.91887928176016</v>
      </c>
    </row>
    <row r="4149" spans="1:31" x14ac:dyDescent="0.25">
      <c r="A4149">
        <v>2140740</v>
      </c>
      <c r="B4149">
        <v>1</v>
      </c>
      <c r="C4149" t="s">
        <v>80</v>
      </c>
      <c r="D4149" t="s">
        <v>107</v>
      </c>
      <c r="E4149" t="s">
        <v>196</v>
      </c>
      <c r="F4149" t="s">
        <v>12083</v>
      </c>
      <c r="G4149" t="s">
        <v>235</v>
      </c>
      <c r="H4149" t="s">
        <v>143</v>
      </c>
      <c r="I4149" t="s">
        <v>135</v>
      </c>
      <c r="J4149" t="s">
        <v>136</v>
      </c>
      <c r="K4149" t="s">
        <v>236</v>
      </c>
      <c r="L4149" t="s">
        <v>12084</v>
      </c>
      <c r="M4149" t="s">
        <v>12085</v>
      </c>
      <c r="N4149">
        <v>8.608055555</v>
      </c>
      <c r="O4149">
        <v>2</v>
      </c>
      <c r="P4149">
        <v>1078</v>
      </c>
      <c r="Q4149">
        <v>15</v>
      </c>
      <c r="R4149">
        <v>26</v>
      </c>
      <c r="S4149">
        <v>4</v>
      </c>
      <c r="T4149">
        <v>28</v>
      </c>
      <c r="U4149">
        <v>0</v>
      </c>
      <c r="V4149">
        <v>3</v>
      </c>
      <c r="W4149">
        <v>242.13663832188402</v>
      </c>
      <c r="X4149">
        <v>1392.3617113184023</v>
      </c>
      <c r="Y4149">
        <v>220.16063444967531</v>
      </c>
      <c r="Z4149">
        <v>70.647094843523007</v>
      </c>
      <c r="AA4149">
        <v>326.13680702151072</v>
      </c>
      <c r="AB4149">
        <v>408.91944316675864</v>
      </c>
      <c r="AC4149">
        <v>0</v>
      </c>
      <c r="AD4149">
        <v>187.49194053814387</v>
      </c>
      <c r="AE4149">
        <v>2847.8542696598979</v>
      </c>
    </row>
    <row r="4150" spans="1:31" x14ac:dyDescent="0.25">
      <c r="A4150">
        <v>2140742</v>
      </c>
      <c r="B4150">
        <v>1</v>
      </c>
      <c r="C4150" t="s">
        <v>80</v>
      </c>
      <c r="D4150" t="s">
        <v>110</v>
      </c>
      <c r="E4150" t="s">
        <v>174</v>
      </c>
      <c r="F4150" t="s">
        <v>3957</v>
      </c>
      <c r="G4150" t="s">
        <v>538</v>
      </c>
      <c r="H4150" t="s">
        <v>134</v>
      </c>
      <c r="I4150" t="s">
        <v>135</v>
      </c>
      <c r="J4150" t="s">
        <v>136</v>
      </c>
      <c r="K4150" t="s">
        <v>236</v>
      </c>
      <c r="L4150" t="s">
        <v>12086</v>
      </c>
      <c r="M4150" t="s">
        <v>12087</v>
      </c>
      <c r="N4150">
        <v>7.0983480549999998</v>
      </c>
      <c r="O4150">
        <v>0</v>
      </c>
      <c r="P4150">
        <v>345</v>
      </c>
      <c r="Q4150">
        <v>0</v>
      </c>
      <c r="R4150">
        <v>0</v>
      </c>
      <c r="S4150">
        <v>0</v>
      </c>
      <c r="T4150">
        <v>25</v>
      </c>
      <c r="U4150">
        <v>0</v>
      </c>
      <c r="V4150">
        <v>0</v>
      </c>
      <c r="W4150">
        <v>0</v>
      </c>
      <c r="X4150">
        <v>509.3892168256836</v>
      </c>
      <c r="Y4150">
        <v>0</v>
      </c>
      <c r="Z4150">
        <v>0</v>
      </c>
      <c r="AA4150">
        <v>0</v>
      </c>
      <c r="AB4150">
        <v>214.88767518266272</v>
      </c>
      <c r="AC4150">
        <v>0</v>
      </c>
      <c r="AD4150">
        <v>0</v>
      </c>
      <c r="AE4150">
        <v>724.27689200834629</v>
      </c>
    </row>
    <row r="4151" spans="1:31" x14ac:dyDescent="0.25">
      <c r="A4151">
        <v>2140744</v>
      </c>
      <c r="B4151">
        <v>1</v>
      </c>
      <c r="C4151" t="s">
        <v>80</v>
      </c>
      <c r="D4151" t="s">
        <v>110</v>
      </c>
      <c r="E4151" t="s">
        <v>174</v>
      </c>
      <c r="F4151" t="s">
        <v>12088</v>
      </c>
      <c r="G4151" t="s">
        <v>538</v>
      </c>
      <c r="H4151" t="s">
        <v>134</v>
      </c>
      <c r="I4151" t="s">
        <v>135</v>
      </c>
      <c r="J4151" t="s">
        <v>136</v>
      </c>
      <c r="K4151" t="s">
        <v>236</v>
      </c>
      <c r="L4151" t="s">
        <v>12089</v>
      </c>
      <c r="M4151" t="s">
        <v>12090</v>
      </c>
      <c r="N4151">
        <v>7.7972619439999997</v>
      </c>
      <c r="O4151">
        <v>0</v>
      </c>
      <c r="P4151">
        <v>155</v>
      </c>
      <c r="Q4151">
        <v>0</v>
      </c>
      <c r="R4151">
        <v>0</v>
      </c>
      <c r="S4151">
        <v>0</v>
      </c>
      <c r="T4151">
        <v>11</v>
      </c>
      <c r="U4151">
        <v>0</v>
      </c>
      <c r="V4151">
        <v>0</v>
      </c>
      <c r="W4151">
        <v>0</v>
      </c>
      <c r="X4151">
        <v>285.94401810765908</v>
      </c>
      <c r="Y4151">
        <v>0</v>
      </c>
      <c r="Z4151">
        <v>0</v>
      </c>
      <c r="AA4151">
        <v>0</v>
      </c>
      <c r="AB4151">
        <v>33.214722878110379</v>
      </c>
      <c r="AC4151">
        <v>0</v>
      </c>
      <c r="AD4151">
        <v>0</v>
      </c>
      <c r="AE4151">
        <v>319.15874098576944</v>
      </c>
    </row>
    <row r="4152" spans="1:31" x14ac:dyDescent="0.25">
      <c r="A4152">
        <v>2140745</v>
      </c>
      <c r="B4152">
        <v>1</v>
      </c>
      <c r="C4152" t="s">
        <v>80</v>
      </c>
      <c r="D4152" t="s">
        <v>104</v>
      </c>
      <c r="E4152" t="s">
        <v>196</v>
      </c>
      <c r="F4152" t="s">
        <v>12091</v>
      </c>
      <c r="G4152" t="s">
        <v>226</v>
      </c>
      <c r="H4152" t="s">
        <v>143</v>
      </c>
      <c r="I4152" t="s">
        <v>135</v>
      </c>
      <c r="J4152" t="s">
        <v>136</v>
      </c>
      <c r="K4152" t="s">
        <v>236</v>
      </c>
      <c r="L4152" t="s">
        <v>12092</v>
      </c>
      <c r="M4152" t="s">
        <v>12093</v>
      </c>
      <c r="N4152">
        <v>0.93138888799999997</v>
      </c>
      <c r="O4152">
        <v>2</v>
      </c>
      <c r="P4152">
        <v>788</v>
      </c>
      <c r="Q4152">
        <v>12</v>
      </c>
      <c r="R4152">
        <v>82</v>
      </c>
      <c r="S4152">
        <v>4</v>
      </c>
      <c r="T4152">
        <v>169</v>
      </c>
      <c r="U4152">
        <v>3</v>
      </c>
      <c r="V4152">
        <v>0</v>
      </c>
      <c r="W4152">
        <v>0.83640836994715018</v>
      </c>
      <c r="X4152">
        <v>138.72628404471249</v>
      </c>
      <c r="Y4152">
        <v>2.0400410034504501</v>
      </c>
      <c r="Z4152">
        <v>11.618997990970866</v>
      </c>
      <c r="AA4152">
        <v>5.2860273558548947</v>
      </c>
      <c r="AB4152">
        <v>75.360095357922049</v>
      </c>
      <c r="AC4152">
        <v>138.21952553862866</v>
      </c>
      <c r="AD4152">
        <v>0</v>
      </c>
      <c r="AE4152">
        <v>372.08737966148652</v>
      </c>
    </row>
    <row r="4153" spans="1:31" x14ac:dyDescent="0.25">
      <c r="A4153">
        <v>2140749</v>
      </c>
      <c r="B4153">
        <v>1</v>
      </c>
      <c r="C4153" t="s">
        <v>80</v>
      </c>
      <c r="D4153" t="s">
        <v>110</v>
      </c>
      <c r="E4153" t="s">
        <v>174</v>
      </c>
      <c r="F4153" t="s">
        <v>8934</v>
      </c>
      <c r="G4153" t="s">
        <v>538</v>
      </c>
      <c r="H4153" t="s">
        <v>134</v>
      </c>
      <c r="I4153" t="s">
        <v>135</v>
      </c>
      <c r="J4153" t="s">
        <v>136</v>
      </c>
      <c r="K4153" t="s">
        <v>236</v>
      </c>
      <c r="L4153" t="s">
        <v>12094</v>
      </c>
      <c r="M4153" t="s">
        <v>12095</v>
      </c>
      <c r="N4153">
        <v>7.3957333329999999</v>
      </c>
      <c r="O4153">
        <v>0</v>
      </c>
      <c r="P4153">
        <v>223</v>
      </c>
      <c r="Q4153">
        <v>0</v>
      </c>
      <c r="R4153">
        <v>0</v>
      </c>
      <c r="S4153">
        <v>0</v>
      </c>
      <c r="T4153">
        <v>22</v>
      </c>
      <c r="U4153">
        <v>0</v>
      </c>
      <c r="V4153">
        <v>0</v>
      </c>
      <c r="W4153">
        <v>0</v>
      </c>
      <c r="X4153">
        <v>435.63610708572037</v>
      </c>
      <c r="Y4153">
        <v>0</v>
      </c>
      <c r="Z4153">
        <v>0</v>
      </c>
      <c r="AA4153">
        <v>0</v>
      </c>
      <c r="AB4153">
        <v>83.303501638902063</v>
      </c>
      <c r="AC4153">
        <v>0</v>
      </c>
      <c r="AD4153">
        <v>0</v>
      </c>
      <c r="AE4153">
        <v>518.93960872462242</v>
      </c>
    </row>
    <row r="4154" spans="1:31" x14ac:dyDescent="0.25">
      <c r="A4154">
        <v>2140750</v>
      </c>
      <c r="B4154">
        <v>1</v>
      </c>
      <c r="C4154" t="s">
        <v>80</v>
      </c>
      <c r="D4154" t="s">
        <v>106</v>
      </c>
      <c r="E4154" t="s">
        <v>161</v>
      </c>
      <c r="F4154" t="s">
        <v>5989</v>
      </c>
      <c r="G4154" t="s">
        <v>538</v>
      </c>
      <c r="H4154" t="s">
        <v>134</v>
      </c>
      <c r="I4154" t="s">
        <v>135</v>
      </c>
      <c r="J4154" t="s">
        <v>136</v>
      </c>
      <c r="K4154" t="s">
        <v>236</v>
      </c>
      <c r="L4154" t="s">
        <v>12096</v>
      </c>
      <c r="M4154" t="s">
        <v>12097</v>
      </c>
      <c r="N4154">
        <v>8.442475</v>
      </c>
      <c r="O4154">
        <v>0</v>
      </c>
      <c r="P4154">
        <v>115</v>
      </c>
      <c r="Q4154">
        <v>0</v>
      </c>
      <c r="R4154">
        <v>18</v>
      </c>
      <c r="S4154">
        <v>0</v>
      </c>
      <c r="T4154">
        <v>11</v>
      </c>
      <c r="U4154">
        <v>0</v>
      </c>
      <c r="V4154">
        <v>0</v>
      </c>
      <c r="W4154">
        <v>0</v>
      </c>
      <c r="X4154">
        <v>190.08801436350257</v>
      </c>
      <c r="Y4154">
        <v>0</v>
      </c>
      <c r="Z4154">
        <v>59.470298308263168</v>
      </c>
      <c r="AA4154">
        <v>0</v>
      </c>
      <c r="AB4154">
        <v>33.451579185539011</v>
      </c>
      <c r="AC4154">
        <v>0</v>
      </c>
      <c r="AD4154">
        <v>0</v>
      </c>
      <c r="AE4154">
        <v>283.00989185730475</v>
      </c>
    </row>
    <row r="4155" spans="1:31" x14ac:dyDescent="0.25">
      <c r="A4155">
        <v>2140751</v>
      </c>
      <c r="B4155">
        <v>1</v>
      </c>
      <c r="C4155" t="s">
        <v>80</v>
      </c>
      <c r="D4155" t="s">
        <v>110</v>
      </c>
      <c r="E4155" t="s">
        <v>174</v>
      </c>
      <c r="F4155" t="s">
        <v>4158</v>
      </c>
      <c r="G4155" t="s">
        <v>538</v>
      </c>
      <c r="H4155" t="s">
        <v>134</v>
      </c>
      <c r="I4155" t="s">
        <v>135</v>
      </c>
      <c r="J4155" t="s">
        <v>136</v>
      </c>
      <c r="K4155" t="s">
        <v>236</v>
      </c>
      <c r="L4155" t="s">
        <v>12098</v>
      </c>
      <c r="M4155" t="s">
        <v>12099</v>
      </c>
      <c r="N4155">
        <v>7.6233766660000004</v>
      </c>
      <c r="O4155">
        <v>0</v>
      </c>
      <c r="P4155">
        <v>139</v>
      </c>
      <c r="Q4155">
        <v>0</v>
      </c>
      <c r="R4155">
        <v>0</v>
      </c>
      <c r="S4155">
        <v>0</v>
      </c>
      <c r="T4155">
        <v>19</v>
      </c>
      <c r="U4155">
        <v>0</v>
      </c>
      <c r="V4155">
        <v>0</v>
      </c>
      <c r="W4155">
        <v>0</v>
      </c>
      <c r="X4155">
        <v>224.14276331289611</v>
      </c>
      <c r="Y4155">
        <v>0</v>
      </c>
      <c r="Z4155">
        <v>0</v>
      </c>
      <c r="AA4155">
        <v>0</v>
      </c>
      <c r="AB4155">
        <v>46.357656319607052</v>
      </c>
      <c r="AC4155">
        <v>0</v>
      </c>
      <c r="AD4155">
        <v>0</v>
      </c>
      <c r="AE4155">
        <v>270.50041963250317</v>
      </c>
    </row>
    <row r="4156" spans="1:31" x14ac:dyDescent="0.25">
      <c r="A4156">
        <v>2140754</v>
      </c>
      <c r="B4156">
        <v>1</v>
      </c>
      <c r="C4156" t="s">
        <v>80</v>
      </c>
      <c r="D4156" t="s">
        <v>84</v>
      </c>
      <c r="E4156" t="s">
        <v>174</v>
      </c>
      <c r="F4156" t="s">
        <v>12100</v>
      </c>
      <c r="G4156" t="s">
        <v>187</v>
      </c>
      <c r="H4156" t="s">
        <v>134</v>
      </c>
      <c r="I4156" t="s">
        <v>135</v>
      </c>
      <c r="J4156" t="s">
        <v>136</v>
      </c>
      <c r="K4156" t="s">
        <v>137</v>
      </c>
      <c r="L4156" t="s">
        <v>12101</v>
      </c>
      <c r="M4156" t="s">
        <v>12102</v>
      </c>
      <c r="N4156">
        <v>2.8530555550000001</v>
      </c>
      <c r="O4156">
        <v>0</v>
      </c>
      <c r="P4156">
        <v>70</v>
      </c>
      <c r="Q4156">
        <v>0</v>
      </c>
      <c r="R4156">
        <v>0</v>
      </c>
      <c r="S4156">
        <v>0</v>
      </c>
      <c r="T4156">
        <v>15</v>
      </c>
      <c r="U4156">
        <v>0</v>
      </c>
      <c r="V4156">
        <v>0</v>
      </c>
      <c r="W4156">
        <v>0</v>
      </c>
      <c r="X4156">
        <v>38.054274235496692</v>
      </c>
      <c r="Y4156">
        <v>0</v>
      </c>
      <c r="Z4156">
        <v>0</v>
      </c>
      <c r="AA4156">
        <v>0</v>
      </c>
      <c r="AB4156">
        <v>40.712580825468507</v>
      </c>
      <c r="AC4156">
        <v>0</v>
      </c>
      <c r="AD4156">
        <v>0</v>
      </c>
      <c r="AE4156">
        <v>78.766855060965199</v>
      </c>
    </row>
    <row r="4157" spans="1:31" x14ac:dyDescent="0.25">
      <c r="A4157">
        <v>2140755</v>
      </c>
      <c r="B4157">
        <v>1</v>
      </c>
      <c r="C4157" t="s">
        <v>81</v>
      </c>
      <c r="D4157" t="s">
        <v>113</v>
      </c>
      <c r="E4157" t="s">
        <v>140</v>
      </c>
      <c r="F4157" t="s">
        <v>4356</v>
      </c>
      <c r="G4157" t="s">
        <v>142</v>
      </c>
      <c r="H4157" t="s">
        <v>143</v>
      </c>
      <c r="I4157" t="s">
        <v>148</v>
      </c>
      <c r="J4157" t="s">
        <v>136</v>
      </c>
      <c r="K4157" t="s">
        <v>137</v>
      </c>
      <c r="L4157" t="s">
        <v>12103</v>
      </c>
      <c r="M4157" t="s">
        <v>12104</v>
      </c>
      <c r="N4157">
        <v>5.5555550000000002E-3</v>
      </c>
      <c r="O4157">
        <v>0</v>
      </c>
      <c r="P4157">
        <v>1215</v>
      </c>
      <c r="Q4157">
        <v>2</v>
      </c>
      <c r="R4157">
        <v>385</v>
      </c>
      <c r="S4157">
        <v>2</v>
      </c>
      <c r="T4157">
        <v>54</v>
      </c>
      <c r="U4157">
        <v>0</v>
      </c>
      <c r="V4157">
        <v>1</v>
      </c>
      <c r="W4157">
        <v>0</v>
      </c>
      <c r="X4157">
        <v>0.7901552090769991</v>
      </c>
      <c r="Y4157">
        <v>7.6534700515000003E-3</v>
      </c>
      <c r="Z4157">
        <v>0.20327447494355569</v>
      </c>
      <c r="AA4157">
        <v>1.9796921608111112E-2</v>
      </c>
      <c r="AB4157">
        <v>0.14788842923788895</v>
      </c>
      <c r="AC4157">
        <v>0</v>
      </c>
      <c r="AD4157">
        <v>0</v>
      </c>
      <c r="AE4157">
        <v>1.168768504918055</v>
      </c>
    </row>
    <row r="4158" spans="1:31" x14ac:dyDescent="0.25">
      <c r="A4158">
        <v>2140756</v>
      </c>
      <c r="B4158">
        <v>1</v>
      </c>
      <c r="C4158" t="s">
        <v>81</v>
      </c>
      <c r="D4158" t="s">
        <v>123</v>
      </c>
      <c r="E4158" t="s">
        <v>196</v>
      </c>
      <c r="F4158" t="s">
        <v>11954</v>
      </c>
      <c r="G4158" t="s">
        <v>142</v>
      </c>
      <c r="H4158" t="s">
        <v>143</v>
      </c>
      <c r="I4158" t="s">
        <v>135</v>
      </c>
      <c r="J4158" t="s">
        <v>136</v>
      </c>
      <c r="K4158" t="s">
        <v>137</v>
      </c>
      <c r="L4158" t="s">
        <v>12105</v>
      </c>
      <c r="M4158" t="s">
        <v>12106</v>
      </c>
      <c r="N4158">
        <v>1.216111111</v>
      </c>
      <c r="O4158">
        <v>4</v>
      </c>
      <c r="P4158">
        <v>550</v>
      </c>
      <c r="Q4158">
        <v>310</v>
      </c>
      <c r="R4158">
        <v>375</v>
      </c>
      <c r="S4158">
        <v>29</v>
      </c>
      <c r="T4158">
        <v>72</v>
      </c>
      <c r="U4158">
        <v>1</v>
      </c>
      <c r="V4158">
        <v>0</v>
      </c>
      <c r="W4158">
        <v>12.982631225926035</v>
      </c>
      <c r="X4158">
        <v>121.57353306074207</v>
      </c>
      <c r="Y4158">
        <v>374.71841470444622</v>
      </c>
      <c r="Z4158">
        <v>135.05628253210136</v>
      </c>
      <c r="AA4158">
        <v>104.59392279478362</v>
      </c>
      <c r="AB4158">
        <v>52.678516788992106</v>
      </c>
      <c r="AC4158">
        <v>0</v>
      </c>
      <c r="AD4158">
        <v>0</v>
      </c>
      <c r="AE4158">
        <v>801.60330110699124</v>
      </c>
    </row>
    <row r="4159" spans="1:31" x14ac:dyDescent="0.25">
      <c r="A4159">
        <v>2140757</v>
      </c>
      <c r="B4159">
        <v>1</v>
      </c>
      <c r="C4159" t="s">
        <v>80</v>
      </c>
      <c r="D4159" t="s">
        <v>96</v>
      </c>
      <c r="E4159" t="s">
        <v>174</v>
      </c>
      <c r="F4159" t="s">
        <v>12107</v>
      </c>
      <c r="G4159" t="s">
        <v>163</v>
      </c>
      <c r="H4159" t="s">
        <v>134</v>
      </c>
      <c r="I4159" t="s">
        <v>135</v>
      </c>
      <c r="J4159" t="s">
        <v>136</v>
      </c>
      <c r="K4159" t="s">
        <v>137</v>
      </c>
      <c r="L4159" t="s">
        <v>12108</v>
      </c>
      <c r="M4159" t="s">
        <v>12109</v>
      </c>
      <c r="N4159">
        <v>0.87277777700000003</v>
      </c>
      <c r="O4159">
        <v>0</v>
      </c>
      <c r="P4159">
        <v>17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9.5298921497509674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9.5298921497509674</v>
      </c>
    </row>
    <row r="4160" spans="1:31" x14ac:dyDescent="0.25">
      <c r="A4160">
        <v>2140758</v>
      </c>
      <c r="B4160">
        <v>1</v>
      </c>
      <c r="C4160" t="s">
        <v>80</v>
      </c>
      <c r="D4160" t="s">
        <v>110</v>
      </c>
      <c r="E4160" t="s">
        <v>206</v>
      </c>
      <c r="F4160" t="s">
        <v>461</v>
      </c>
      <c r="G4160" t="s">
        <v>538</v>
      </c>
      <c r="H4160" t="s">
        <v>134</v>
      </c>
      <c r="I4160" t="s">
        <v>135</v>
      </c>
      <c r="J4160" t="s">
        <v>136</v>
      </c>
      <c r="K4160" t="s">
        <v>236</v>
      </c>
      <c r="L4160" t="s">
        <v>12110</v>
      </c>
      <c r="M4160" t="s">
        <v>12111</v>
      </c>
      <c r="N4160">
        <v>7.1449222219999999</v>
      </c>
      <c r="O4160">
        <v>0</v>
      </c>
      <c r="P4160">
        <v>91</v>
      </c>
      <c r="Q4160">
        <v>0</v>
      </c>
      <c r="R4160">
        <v>0</v>
      </c>
      <c r="S4160">
        <v>0</v>
      </c>
      <c r="T4160">
        <v>19</v>
      </c>
      <c r="U4160">
        <v>0</v>
      </c>
      <c r="V4160">
        <v>0</v>
      </c>
      <c r="W4160">
        <v>0</v>
      </c>
      <c r="X4160">
        <v>132.67559383884623</v>
      </c>
      <c r="Y4160">
        <v>0</v>
      </c>
      <c r="Z4160">
        <v>0</v>
      </c>
      <c r="AA4160">
        <v>0</v>
      </c>
      <c r="AB4160">
        <v>40.342503709023603</v>
      </c>
      <c r="AC4160">
        <v>0</v>
      </c>
      <c r="AD4160">
        <v>0</v>
      </c>
      <c r="AE4160">
        <v>173.01809754786984</v>
      </c>
    </row>
    <row r="4161" spans="1:31" x14ac:dyDescent="0.25">
      <c r="A4161">
        <v>2140760</v>
      </c>
      <c r="B4161">
        <v>1</v>
      </c>
      <c r="C4161" t="s">
        <v>80</v>
      </c>
      <c r="D4161" t="s">
        <v>86</v>
      </c>
      <c r="E4161" t="s">
        <v>131</v>
      </c>
      <c r="F4161" t="s">
        <v>12112</v>
      </c>
      <c r="G4161" t="s">
        <v>300</v>
      </c>
      <c r="H4161" t="s">
        <v>134</v>
      </c>
      <c r="I4161" t="s">
        <v>135</v>
      </c>
      <c r="J4161" t="s">
        <v>3</v>
      </c>
      <c r="K4161" t="s">
        <v>137</v>
      </c>
      <c r="L4161" t="s">
        <v>12113</v>
      </c>
      <c r="M4161" t="s">
        <v>12114</v>
      </c>
      <c r="N4161">
        <v>3.915277777</v>
      </c>
      <c r="O4161">
        <v>0</v>
      </c>
      <c r="P4161">
        <v>16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12.360782398223968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12.360782398223968</v>
      </c>
    </row>
    <row r="4162" spans="1:31" x14ac:dyDescent="0.25">
      <c r="A4162">
        <v>2140761</v>
      </c>
      <c r="B4162">
        <v>1</v>
      </c>
      <c r="C4162" t="s">
        <v>80</v>
      </c>
      <c r="D4162" t="s">
        <v>98</v>
      </c>
      <c r="E4162" t="s">
        <v>161</v>
      </c>
      <c r="F4162" t="s">
        <v>12115</v>
      </c>
      <c r="G4162" t="s">
        <v>163</v>
      </c>
      <c r="H4162" t="s">
        <v>134</v>
      </c>
      <c r="I4162" t="s">
        <v>135</v>
      </c>
      <c r="J4162" t="s">
        <v>136</v>
      </c>
      <c r="K4162" t="s">
        <v>137</v>
      </c>
      <c r="L4162" t="s">
        <v>12116</v>
      </c>
      <c r="M4162" t="s">
        <v>12117</v>
      </c>
      <c r="N4162">
        <v>0.628611111</v>
      </c>
      <c r="O4162">
        <v>0</v>
      </c>
      <c r="P4162">
        <v>18</v>
      </c>
      <c r="Q4162">
        <v>0</v>
      </c>
      <c r="R4162">
        <v>45</v>
      </c>
      <c r="S4162">
        <v>0</v>
      </c>
      <c r="T4162">
        <v>12</v>
      </c>
      <c r="U4162">
        <v>0</v>
      </c>
      <c r="V4162">
        <v>0</v>
      </c>
      <c r="W4162">
        <v>0</v>
      </c>
      <c r="X4162">
        <v>2.1875050504228088</v>
      </c>
      <c r="Y4162">
        <v>0</v>
      </c>
      <c r="Z4162">
        <v>12.530202244871226</v>
      </c>
      <c r="AA4162">
        <v>0</v>
      </c>
      <c r="AB4162">
        <v>3.5984741886038001</v>
      </c>
      <c r="AC4162">
        <v>0</v>
      </c>
      <c r="AD4162">
        <v>0</v>
      </c>
      <c r="AE4162">
        <v>18.316181483897836</v>
      </c>
    </row>
    <row r="4163" spans="1:31" x14ac:dyDescent="0.25">
      <c r="A4163">
        <v>2140762</v>
      </c>
      <c r="B4163">
        <v>1</v>
      </c>
      <c r="C4163" t="s">
        <v>80</v>
      </c>
      <c r="D4163" t="s">
        <v>85</v>
      </c>
      <c r="E4163" t="s">
        <v>161</v>
      </c>
      <c r="F4163" t="s">
        <v>12118</v>
      </c>
      <c r="G4163" t="s">
        <v>235</v>
      </c>
      <c r="H4163" t="s">
        <v>134</v>
      </c>
      <c r="I4163" t="s">
        <v>135</v>
      </c>
      <c r="J4163" t="s">
        <v>136</v>
      </c>
      <c r="K4163" t="s">
        <v>236</v>
      </c>
      <c r="L4163" t="s">
        <v>12119</v>
      </c>
      <c r="M4163" t="s">
        <v>12120</v>
      </c>
      <c r="N4163">
        <v>0.54694444399999997</v>
      </c>
      <c r="O4163">
        <v>0</v>
      </c>
      <c r="P4163">
        <v>810</v>
      </c>
      <c r="Q4163">
        <v>0</v>
      </c>
      <c r="R4163">
        <v>0</v>
      </c>
      <c r="S4163">
        <v>0</v>
      </c>
      <c r="T4163">
        <v>76</v>
      </c>
      <c r="U4163">
        <v>0</v>
      </c>
      <c r="V4163">
        <v>0</v>
      </c>
      <c r="W4163">
        <v>0</v>
      </c>
      <c r="X4163">
        <v>104.21500847295049</v>
      </c>
      <c r="Y4163">
        <v>0</v>
      </c>
      <c r="Z4163">
        <v>0</v>
      </c>
      <c r="AA4163">
        <v>0</v>
      </c>
      <c r="AB4163">
        <v>41.717671075930667</v>
      </c>
      <c r="AC4163">
        <v>0</v>
      </c>
      <c r="AD4163">
        <v>0</v>
      </c>
      <c r="AE4163">
        <v>145.93267954888114</v>
      </c>
    </row>
    <row r="4164" spans="1:31" x14ac:dyDescent="0.25">
      <c r="A4164">
        <v>2140763</v>
      </c>
      <c r="B4164">
        <v>1</v>
      </c>
      <c r="C4164" t="s">
        <v>80</v>
      </c>
      <c r="D4164" t="s">
        <v>103</v>
      </c>
      <c r="E4164" t="s">
        <v>161</v>
      </c>
      <c r="F4164" t="s">
        <v>12121</v>
      </c>
      <c r="G4164" t="s">
        <v>8469</v>
      </c>
      <c r="H4164" t="s">
        <v>134</v>
      </c>
      <c r="I4164" t="s">
        <v>135</v>
      </c>
      <c r="J4164" t="s">
        <v>136</v>
      </c>
      <c r="K4164" t="s">
        <v>137</v>
      </c>
      <c r="L4164" t="s">
        <v>12122</v>
      </c>
      <c r="M4164" t="s">
        <v>12123</v>
      </c>
      <c r="N4164">
        <v>2.7083333330000001</v>
      </c>
      <c r="O4164">
        <v>0</v>
      </c>
      <c r="P4164">
        <v>144</v>
      </c>
      <c r="Q4164">
        <v>0</v>
      </c>
      <c r="R4164">
        <v>3</v>
      </c>
      <c r="S4164">
        <v>0</v>
      </c>
      <c r="T4164">
        <v>24</v>
      </c>
      <c r="U4164">
        <v>0</v>
      </c>
      <c r="V4164">
        <v>0</v>
      </c>
      <c r="W4164">
        <v>0</v>
      </c>
      <c r="X4164">
        <v>104.85742487503545</v>
      </c>
      <c r="Y4164">
        <v>0</v>
      </c>
      <c r="Z4164">
        <v>0.86706795915458346</v>
      </c>
      <c r="AA4164">
        <v>0</v>
      </c>
      <c r="AB4164">
        <v>95.37831923168082</v>
      </c>
      <c r="AC4164">
        <v>0</v>
      </c>
      <c r="AD4164">
        <v>0</v>
      </c>
      <c r="AE4164">
        <v>201.10281206587086</v>
      </c>
    </row>
    <row r="4165" spans="1:31" x14ac:dyDescent="0.25">
      <c r="A4165">
        <v>2140764</v>
      </c>
      <c r="B4165">
        <v>1</v>
      </c>
      <c r="C4165" t="s">
        <v>80</v>
      </c>
      <c r="D4165" t="s">
        <v>96</v>
      </c>
      <c r="E4165" t="s">
        <v>131</v>
      </c>
      <c r="F4165" t="s">
        <v>12124</v>
      </c>
      <c r="G4165" t="s">
        <v>152</v>
      </c>
      <c r="H4165" t="s">
        <v>134</v>
      </c>
      <c r="I4165" t="s">
        <v>135</v>
      </c>
      <c r="J4165" t="s">
        <v>136</v>
      </c>
      <c r="K4165" t="s">
        <v>137</v>
      </c>
      <c r="L4165" t="s">
        <v>12125</v>
      </c>
      <c r="M4165" t="s">
        <v>12126</v>
      </c>
      <c r="N4165">
        <v>0.832777777</v>
      </c>
      <c r="O4165">
        <v>0</v>
      </c>
      <c r="P4165">
        <v>1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0.39844386876326676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0.39844386876326676</v>
      </c>
    </row>
    <row r="4166" spans="1:31" x14ac:dyDescent="0.25">
      <c r="A4166">
        <v>2140765</v>
      </c>
      <c r="B4166">
        <v>1</v>
      </c>
      <c r="C4166" t="s">
        <v>80</v>
      </c>
      <c r="D4166" t="s">
        <v>104</v>
      </c>
      <c r="E4166" t="s">
        <v>146</v>
      </c>
      <c r="F4166" t="s">
        <v>12127</v>
      </c>
      <c r="G4166" t="s">
        <v>235</v>
      </c>
      <c r="H4166" t="s">
        <v>143</v>
      </c>
      <c r="I4166" t="s">
        <v>135</v>
      </c>
      <c r="J4166" t="s">
        <v>136</v>
      </c>
      <c r="K4166" t="s">
        <v>236</v>
      </c>
      <c r="L4166" t="s">
        <v>12128</v>
      </c>
      <c r="M4166" t="s">
        <v>12129</v>
      </c>
      <c r="N4166">
        <v>4.1502777770000003</v>
      </c>
      <c r="O4166">
        <v>0</v>
      </c>
      <c r="P4166">
        <v>128</v>
      </c>
      <c r="Q4166">
        <v>0</v>
      </c>
      <c r="R4166">
        <v>0</v>
      </c>
      <c r="S4166">
        <v>0</v>
      </c>
      <c r="T4166">
        <v>25</v>
      </c>
      <c r="U4166">
        <v>0</v>
      </c>
      <c r="V4166">
        <v>0</v>
      </c>
      <c r="W4166">
        <v>0</v>
      </c>
      <c r="X4166">
        <v>127.65559362882163</v>
      </c>
      <c r="Y4166">
        <v>0</v>
      </c>
      <c r="Z4166">
        <v>0</v>
      </c>
      <c r="AA4166">
        <v>0</v>
      </c>
      <c r="AB4166">
        <v>82.423068431133231</v>
      </c>
      <c r="AC4166">
        <v>0</v>
      </c>
      <c r="AD4166">
        <v>0</v>
      </c>
      <c r="AE4166">
        <v>210.07866205995487</v>
      </c>
    </row>
    <row r="4167" spans="1:31" x14ac:dyDescent="0.25">
      <c r="A4167">
        <v>2140766</v>
      </c>
      <c r="B4167">
        <v>1</v>
      </c>
      <c r="C4167" t="s">
        <v>81</v>
      </c>
      <c r="D4167" t="s">
        <v>123</v>
      </c>
      <c r="E4167" t="s">
        <v>196</v>
      </c>
      <c r="F4167" t="s">
        <v>12130</v>
      </c>
      <c r="G4167" t="s">
        <v>142</v>
      </c>
      <c r="H4167" t="s">
        <v>143</v>
      </c>
      <c r="I4167" t="s">
        <v>135</v>
      </c>
      <c r="J4167" t="s">
        <v>136</v>
      </c>
      <c r="K4167" t="s">
        <v>137</v>
      </c>
      <c r="L4167" t="s">
        <v>12131</v>
      </c>
      <c r="M4167" t="s">
        <v>12132</v>
      </c>
      <c r="N4167">
        <v>0.98722222199999998</v>
      </c>
      <c r="O4167">
        <v>0</v>
      </c>
      <c r="P4167">
        <v>1</v>
      </c>
      <c r="Q4167">
        <v>0</v>
      </c>
      <c r="R4167">
        <v>31</v>
      </c>
      <c r="S4167">
        <v>0</v>
      </c>
      <c r="T4167">
        <v>5</v>
      </c>
      <c r="U4167">
        <v>0</v>
      </c>
      <c r="V4167">
        <v>0</v>
      </c>
      <c r="W4167">
        <v>0</v>
      </c>
      <c r="X4167">
        <v>1.1349390272512501</v>
      </c>
      <c r="Y4167">
        <v>0</v>
      </c>
      <c r="Z4167">
        <v>5.2533337785419025</v>
      </c>
      <c r="AA4167">
        <v>0</v>
      </c>
      <c r="AB4167">
        <v>4.6551896124904752</v>
      </c>
      <c r="AC4167">
        <v>0</v>
      </c>
      <c r="AD4167">
        <v>0</v>
      </c>
      <c r="AE4167">
        <v>11.043462418283628</v>
      </c>
    </row>
    <row r="4168" spans="1:31" x14ac:dyDescent="0.25">
      <c r="A4168">
        <v>2140767</v>
      </c>
      <c r="B4168">
        <v>1</v>
      </c>
      <c r="C4168" t="s">
        <v>80</v>
      </c>
      <c r="D4168" t="s">
        <v>86</v>
      </c>
      <c r="E4168" t="s">
        <v>161</v>
      </c>
      <c r="F4168" t="s">
        <v>12133</v>
      </c>
      <c r="G4168" t="s">
        <v>235</v>
      </c>
      <c r="H4168" t="s">
        <v>134</v>
      </c>
      <c r="I4168" t="s">
        <v>135</v>
      </c>
      <c r="J4168" t="s">
        <v>136</v>
      </c>
      <c r="K4168" t="s">
        <v>236</v>
      </c>
      <c r="L4168" t="s">
        <v>12134</v>
      </c>
      <c r="M4168" t="s">
        <v>12135</v>
      </c>
      <c r="N4168">
        <v>4.0208333329999997</v>
      </c>
      <c r="O4168">
        <v>0</v>
      </c>
      <c r="P4168">
        <v>184</v>
      </c>
      <c r="Q4168">
        <v>0</v>
      </c>
      <c r="R4168">
        <v>0</v>
      </c>
      <c r="S4168">
        <v>0</v>
      </c>
      <c r="T4168">
        <v>16</v>
      </c>
      <c r="U4168">
        <v>0</v>
      </c>
      <c r="V4168">
        <v>0</v>
      </c>
      <c r="W4168">
        <v>0</v>
      </c>
      <c r="X4168">
        <v>276.30095203845889</v>
      </c>
      <c r="Y4168">
        <v>0</v>
      </c>
      <c r="Z4168">
        <v>0</v>
      </c>
      <c r="AA4168">
        <v>0</v>
      </c>
      <c r="AB4168">
        <v>130.33166407739</v>
      </c>
      <c r="AC4168">
        <v>0</v>
      </c>
      <c r="AD4168">
        <v>0</v>
      </c>
      <c r="AE4168">
        <v>406.63261611584892</v>
      </c>
    </row>
    <row r="4169" spans="1:31" x14ac:dyDescent="0.25">
      <c r="A4169">
        <v>2140768</v>
      </c>
      <c r="B4169">
        <v>1</v>
      </c>
      <c r="C4169" t="s">
        <v>80</v>
      </c>
      <c r="D4169" t="s">
        <v>85</v>
      </c>
      <c r="E4169" t="s">
        <v>131</v>
      </c>
      <c r="F4169" t="s">
        <v>12136</v>
      </c>
      <c r="G4169" t="s">
        <v>133</v>
      </c>
      <c r="H4169" t="s">
        <v>134</v>
      </c>
      <c r="I4169" t="s">
        <v>135</v>
      </c>
      <c r="J4169" t="s">
        <v>136</v>
      </c>
      <c r="K4169" t="s">
        <v>137</v>
      </c>
      <c r="L4169" t="s">
        <v>12137</v>
      </c>
      <c r="M4169" t="s">
        <v>12138</v>
      </c>
      <c r="N4169">
        <v>7.1222222220000004</v>
      </c>
      <c r="O4169">
        <v>0</v>
      </c>
      <c r="P4169">
        <v>10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8.4216277606229983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8.4216277606229983</v>
      </c>
    </row>
    <row r="4170" spans="1:31" x14ac:dyDescent="0.25">
      <c r="A4170">
        <v>2140769</v>
      </c>
      <c r="B4170">
        <v>1</v>
      </c>
      <c r="C4170" t="s">
        <v>80</v>
      </c>
      <c r="D4170" t="s">
        <v>97</v>
      </c>
      <c r="E4170" t="s">
        <v>131</v>
      </c>
      <c r="F4170" t="s">
        <v>12139</v>
      </c>
      <c r="G4170" t="s">
        <v>231</v>
      </c>
      <c r="H4170" t="s">
        <v>134</v>
      </c>
      <c r="I4170" t="s">
        <v>135</v>
      </c>
      <c r="J4170" t="s">
        <v>136</v>
      </c>
      <c r="K4170" t="s">
        <v>137</v>
      </c>
      <c r="L4170" t="s">
        <v>12140</v>
      </c>
      <c r="M4170" t="s">
        <v>12141</v>
      </c>
      <c r="N4170">
        <v>2.1549999999999998</v>
      </c>
      <c r="O4170">
        <v>0</v>
      </c>
      <c r="P4170">
        <v>2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1.7060622306728002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1.7060622306728002</v>
      </c>
    </row>
    <row r="4171" spans="1:31" x14ac:dyDescent="0.25">
      <c r="A4171">
        <v>2140771</v>
      </c>
      <c r="B4171">
        <v>1</v>
      </c>
      <c r="C4171" t="s">
        <v>80</v>
      </c>
      <c r="D4171" t="s">
        <v>103</v>
      </c>
      <c r="E4171" t="s">
        <v>131</v>
      </c>
      <c r="F4171" t="s">
        <v>12142</v>
      </c>
      <c r="G4171" t="s">
        <v>152</v>
      </c>
      <c r="H4171" t="s">
        <v>134</v>
      </c>
      <c r="I4171" t="s">
        <v>135</v>
      </c>
      <c r="J4171" t="s">
        <v>136</v>
      </c>
      <c r="K4171" t="s">
        <v>137</v>
      </c>
      <c r="L4171" t="s">
        <v>12143</v>
      </c>
      <c r="M4171" t="s">
        <v>12144</v>
      </c>
      <c r="N4171">
        <v>0.698333333</v>
      </c>
      <c r="O4171">
        <v>0</v>
      </c>
      <c r="P4171">
        <v>1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0.6952658880490501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0.6952658880490501</v>
      </c>
    </row>
    <row r="4172" spans="1:31" x14ac:dyDescent="0.25">
      <c r="A4172">
        <v>2140772</v>
      </c>
      <c r="B4172">
        <v>1</v>
      </c>
      <c r="C4172" t="s">
        <v>80</v>
      </c>
      <c r="D4172" t="s">
        <v>85</v>
      </c>
      <c r="E4172" t="s">
        <v>206</v>
      </c>
      <c r="F4172" t="s">
        <v>8241</v>
      </c>
      <c r="G4172" t="s">
        <v>3795</v>
      </c>
      <c r="H4172" t="s">
        <v>134</v>
      </c>
      <c r="I4172" t="s">
        <v>135</v>
      </c>
      <c r="J4172" t="s">
        <v>136</v>
      </c>
      <c r="K4172" t="s">
        <v>137</v>
      </c>
      <c r="L4172" t="s">
        <v>12145</v>
      </c>
      <c r="M4172" t="s">
        <v>12146</v>
      </c>
      <c r="N4172">
        <v>2.3369444439999998</v>
      </c>
      <c r="O4172">
        <v>0</v>
      </c>
      <c r="P4172">
        <v>83</v>
      </c>
      <c r="Q4172">
        <v>0</v>
      </c>
      <c r="R4172">
        <v>0</v>
      </c>
      <c r="S4172">
        <v>0</v>
      </c>
      <c r="T4172">
        <v>10</v>
      </c>
      <c r="U4172">
        <v>0</v>
      </c>
      <c r="V4172">
        <v>0</v>
      </c>
      <c r="W4172">
        <v>0</v>
      </c>
      <c r="X4172">
        <v>36.020510551949641</v>
      </c>
      <c r="Y4172">
        <v>0</v>
      </c>
      <c r="Z4172">
        <v>0</v>
      </c>
      <c r="AA4172">
        <v>0</v>
      </c>
      <c r="AB4172">
        <v>38.769611670687439</v>
      </c>
      <c r="AC4172">
        <v>0</v>
      </c>
      <c r="AD4172">
        <v>0</v>
      </c>
      <c r="AE4172">
        <v>74.790122222637081</v>
      </c>
    </row>
    <row r="4173" spans="1:31" x14ac:dyDescent="0.25">
      <c r="A4173">
        <v>2140773</v>
      </c>
      <c r="B4173">
        <v>1</v>
      </c>
      <c r="C4173" t="s">
        <v>80</v>
      </c>
      <c r="D4173" t="s">
        <v>95</v>
      </c>
      <c r="E4173" t="s">
        <v>146</v>
      </c>
      <c r="F4173" t="s">
        <v>12147</v>
      </c>
      <c r="G4173" t="s">
        <v>142</v>
      </c>
      <c r="H4173" t="s">
        <v>143</v>
      </c>
      <c r="I4173" t="s">
        <v>135</v>
      </c>
      <c r="J4173" t="s">
        <v>136</v>
      </c>
      <c r="K4173" t="s">
        <v>137</v>
      </c>
      <c r="L4173" t="s">
        <v>12148</v>
      </c>
      <c r="M4173" t="s">
        <v>12149</v>
      </c>
      <c r="N4173">
        <v>1.3744444440000001</v>
      </c>
      <c r="O4173">
        <v>1</v>
      </c>
      <c r="P4173">
        <v>0</v>
      </c>
      <c r="Q4173">
        <v>3</v>
      </c>
      <c r="R4173">
        <v>0</v>
      </c>
      <c r="S4173">
        <v>1</v>
      </c>
      <c r="T4173">
        <v>0</v>
      </c>
      <c r="U4173">
        <v>0</v>
      </c>
      <c r="V4173">
        <v>0</v>
      </c>
      <c r="W4173">
        <v>0.60489036245670003</v>
      </c>
      <c r="X4173">
        <v>0</v>
      </c>
      <c r="Y4173">
        <v>4.9171145057335002</v>
      </c>
      <c r="Z4173">
        <v>0</v>
      </c>
      <c r="AA4173">
        <v>0.48248356234036671</v>
      </c>
      <c r="AB4173">
        <v>0</v>
      </c>
      <c r="AC4173">
        <v>0</v>
      </c>
      <c r="AD4173">
        <v>0</v>
      </c>
      <c r="AE4173">
        <v>6.004488430530567</v>
      </c>
    </row>
    <row r="4174" spans="1:31" x14ac:dyDescent="0.25">
      <c r="A4174">
        <v>2140774</v>
      </c>
      <c r="B4174">
        <v>1</v>
      </c>
      <c r="C4174" t="s">
        <v>81</v>
      </c>
      <c r="D4174" t="s">
        <v>128</v>
      </c>
      <c r="E4174" t="s">
        <v>161</v>
      </c>
      <c r="F4174" t="s">
        <v>8965</v>
      </c>
      <c r="G4174" t="s">
        <v>235</v>
      </c>
      <c r="H4174" t="s">
        <v>134</v>
      </c>
      <c r="I4174" t="s">
        <v>135</v>
      </c>
      <c r="J4174" t="s">
        <v>136</v>
      </c>
      <c r="K4174" t="s">
        <v>236</v>
      </c>
      <c r="L4174" t="s">
        <v>12150</v>
      </c>
      <c r="M4174" t="s">
        <v>12151</v>
      </c>
      <c r="N4174">
        <v>5.9452638880000004</v>
      </c>
      <c r="O4174">
        <v>0</v>
      </c>
      <c r="P4174">
        <v>354</v>
      </c>
      <c r="Q4174">
        <v>0</v>
      </c>
      <c r="R4174">
        <v>0</v>
      </c>
      <c r="S4174">
        <v>0</v>
      </c>
      <c r="T4174">
        <v>8</v>
      </c>
      <c r="U4174">
        <v>0</v>
      </c>
      <c r="V4174">
        <v>0</v>
      </c>
      <c r="W4174">
        <v>0</v>
      </c>
      <c r="X4174">
        <v>399.5505434756019</v>
      </c>
      <c r="Y4174">
        <v>0</v>
      </c>
      <c r="Z4174">
        <v>0</v>
      </c>
      <c r="AA4174">
        <v>0</v>
      </c>
      <c r="AB4174">
        <v>29.095551853197907</v>
      </c>
      <c r="AC4174">
        <v>0</v>
      </c>
      <c r="AD4174">
        <v>0</v>
      </c>
      <c r="AE4174">
        <v>428.64609532879979</v>
      </c>
    </row>
    <row r="4175" spans="1:31" x14ac:dyDescent="0.25">
      <c r="A4175">
        <v>2140776</v>
      </c>
      <c r="B4175">
        <v>1</v>
      </c>
      <c r="C4175" t="s">
        <v>80</v>
      </c>
      <c r="D4175" t="s">
        <v>93</v>
      </c>
      <c r="E4175" t="s">
        <v>131</v>
      </c>
      <c r="F4175" t="s">
        <v>12152</v>
      </c>
      <c r="G4175" t="s">
        <v>152</v>
      </c>
      <c r="H4175" t="s">
        <v>134</v>
      </c>
      <c r="I4175" t="s">
        <v>135</v>
      </c>
      <c r="J4175" t="s">
        <v>136</v>
      </c>
      <c r="K4175" t="s">
        <v>137</v>
      </c>
      <c r="L4175" t="s">
        <v>12153</v>
      </c>
      <c r="M4175" t="s">
        <v>12154</v>
      </c>
      <c r="N4175">
        <v>1.4811111109999999</v>
      </c>
      <c r="O4175">
        <v>0</v>
      </c>
      <c r="P4175">
        <v>1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0.73866954942681673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0.73866954942681673</v>
      </c>
    </row>
    <row r="4176" spans="1:31" x14ac:dyDescent="0.25">
      <c r="A4176">
        <v>2140781</v>
      </c>
      <c r="B4176">
        <v>1</v>
      </c>
      <c r="C4176" t="s">
        <v>80</v>
      </c>
      <c r="D4176" t="s">
        <v>96</v>
      </c>
      <c r="E4176" t="s">
        <v>131</v>
      </c>
      <c r="F4176" t="s">
        <v>12155</v>
      </c>
      <c r="G4176" t="s">
        <v>133</v>
      </c>
      <c r="H4176" t="s">
        <v>134</v>
      </c>
      <c r="I4176" t="s">
        <v>135</v>
      </c>
      <c r="J4176" t="s">
        <v>136</v>
      </c>
      <c r="K4176" t="s">
        <v>137</v>
      </c>
      <c r="L4176" t="s">
        <v>12156</v>
      </c>
      <c r="M4176" t="s">
        <v>12157</v>
      </c>
      <c r="N4176">
        <v>0.76527777699999999</v>
      </c>
      <c r="O4176">
        <v>0</v>
      </c>
      <c r="P4176">
        <v>1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6.0895641389599992E-2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6.0895641389599992E-2</v>
      </c>
    </row>
    <row r="4177" spans="1:31" x14ac:dyDescent="0.25">
      <c r="A4177">
        <v>2140782</v>
      </c>
      <c r="B4177">
        <v>1</v>
      </c>
      <c r="C4177" t="s">
        <v>80</v>
      </c>
      <c r="D4177" t="s">
        <v>100</v>
      </c>
      <c r="E4177" t="s">
        <v>174</v>
      </c>
      <c r="F4177" t="s">
        <v>12158</v>
      </c>
      <c r="G4177" t="s">
        <v>581</v>
      </c>
      <c r="H4177" t="s">
        <v>134</v>
      </c>
      <c r="I4177" t="s">
        <v>135</v>
      </c>
      <c r="J4177" t="s">
        <v>136</v>
      </c>
      <c r="K4177" t="s">
        <v>137</v>
      </c>
      <c r="L4177" t="s">
        <v>12153</v>
      </c>
      <c r="M4177" t="s">
        <v>12159</v>
      </c>
      <c r="N4177">
        <v>3.1205555550000001</v>
      </c>
      <c r="O4177">
        <v>0</v>
      </c>
      <c r="P4177">
        <v>16</v>
      </c>
      <c r="Q4177">
        <v>0</v>
      </c>
      <c r="R4177">
        <v>7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28.996199421546319</v>
      </c>
      <c r="Y4177">
        <v>0</v>
      </c>
      <c r="Z4177">
        <v>13.245988124123718</v>
      </c>
      <c r="AA4177">
        <v>0</v>
      </c>
      <c r="AB4177">
        <v>0</v>
      </c>
      <c r="AC4177">
        <v>0</v>
      </c>
      <c r="AD4177">
        <v>0</v>
      </c>
      <c r="AE4177">
        <v>42.242187545670035</v>
      </c>
    </row>
    <row r="4178" spans="1:31" x14ac:dyDescent="0.25">
      <c r="A4178">
        <v>2140783</v>
      </c>
      <c r="B4178">
        <v>1</v>
      </c>
      <c r="C4178" t="s">
        <v>80</v>
      </c>
      <c r="D4178" t="s">
        <v>85</v>
      </c>
      <c r="E4178" t="s">
        <v>161</v>
      </c>
      <c r="F4178" t="s">
        <v>12160</v>
      </c>
      <c r="G4178" t="s">
        <v>235</v>
      </c>
      <c r="H4178" t="s">
        <v>134</v>
      </c>
      <c r="I4178" t="s">
        <v>135</v>
      </c>
      <c r="J4178" t="s">
        <v>136</v>
      </c>
      <c r="K4178" t="s">
        <v>236</v>
      </c>
      <c r="L4178" t="s">
        <v>12161</v>
      </c>
      <c r="M4178" t="s">
        <v>12162</v>
      </c>
      <c r="N4178">
        <v>2.8369444439999998</v>
      </c>
      <c r="O4178">
        <v>0</v>
      </c>
      <c r="P4178">
        <v>362</v>
      </c>
      <c r="Q4178">
        <v>0</v>
      </c>
      <c r="R4178">
        <v>0</v>
      </c>
      <c r="S4178">
        <v>0</v>
      </c>
      <c r="T4178">
        <v>6</v>
      </c>
      <c r="U4178">
        <v>0</v>
      </c>
      <c r="V4178">
        <v>0</v>
      </c>
      <c r="W4178">
        <v>0</v>
      </c>
      <c r="X4178">
        <v>202.30466331866415</v>
      </c>
      <c r="Y4178">
        <v>0</v>
      </c>
      <c r="Z4178">
        <v>0</v>
      </c>
      <c r="AA4178">
        <v>0</v>
      </c>
      <c r="AB4178">
        <v>3.1398238217438177</v>
      </c>
      <c r="AC4178">
        <v>0</v>
      </c>
      <c r="AD4178">
        <v>0</v>
      </c>
      <c r="AE4178">
        <v>205.44448714040797</v>
      </c>
    </row>
    <row r="4179" spans="1:31" x14ac:dyDescent="0.25">
      <c r="A4179">
        <v>2140785</v>
      </c>
      <c r="B4179">
        <v>1</v>
      </c>
      <c r="C4179" t="s">
        <v>80</v>
      </c>
      <c r="D4179" t="s">
        <v>93</v>
      </c>
      <c r="E4179" t="s">
        <v>174</v>
      </c>
      <c r="F4179" t="s">
        <v>12163</v>
      </c>
      <c r="G4179" t="s">
        <v>3037</v>
      </c>
      <c r="H4179" t="s">
        <v>134</v>
      </c>
      <c r="I4179" t="s">
        <v>135</v>
      </c>
      <c r="J4179" t="s">
        <v>136</v>
      </c>
      <c r="K4179" t="s">
        <v>137</v>
      </c>
      <c r="L4179" t="s">
        <v>12164</v>
      </c>
      <c r="M4179" t="s">
        <v>12165</v>
      </c>
      <c r="N4179">
        <v>2.0474999999999999</v>
      </c>
      <c r="O4179">
        <v>0</v>
      </c>
      <c r="P4179">
        <v>0</v>
      </c>
      <c r="Q4179">
        <v>0</v>
      </c>
      <c r="R4179">
        <v>3</v>
      </c>
      <c r="S4179">
        <v>0</v>
      </c>
      <c r="T4179">
        <v>1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3.4915910491661504</v>
      </c>
      <c r="AA4179">
        <v>0</v>
      </c>
      <c r="AB4179">
        <v>8.4728292403053995</v>
      </c>
      <c r="AC4179">
        <v>0</v>
      </c>
      <c r="AD4179">
        <v>0</v>
      </c>
      <c r="AE4179">
        <v>11.964420289471549</v>
      </c>
    </row>
    <row r="4180" spans="1:31" x14ac:dyDescent="0.25">
      <c r="A4180">
        <v>2140787</v>
      </c>
      <c r="B4180">
        <v>1</v>
      </c>
      <c r="C4180" t="s">
        <v>80</v>
      </c>
      <c r="D4180" t="s">
        <v>96</v>
      </c>
      <c r="E4180" t="s">
        <v>131</v>
      </c>
      <c r="F4180" t="s">
        <v>2150</v>
      </c>
      <c r="G4180" t="s">
        <v>133</v>
      </c>
      <c r="H4180" t="s">
        <v>134</v>
      </c>
      <c r="I4180" t="s">
        <v>135</v>
      </c>
      <c r="J4180" t="s">
        <v>136</v>
      </c>
      <c r="K4180" t="s">
        <v>137</v>
      </c>
      <c r="L4180" t="s">
        <v>12166</v>
      </c>
      <c r="M4180" t="s">
        <v>12167</v>
      </c>
      <c r="N4180">
        <v>2.329722222</v>
      </c>
      <c r="O4180">
        <v>0</v>
      </c>
      <c r="P4180">
        <v>1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5.4897442250000008E-4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5.4897442250000008E-4</v>
      </c>
    </row>
    <row r="4181" spans="1:31" x14ac:dyDescent="0.25">
      <c r="A4181">
        <v>2140789</v>
      </c>
      <c r="B4181">
        <v>1</v>
      </c>
      <c r="C4181" t="s">
        <v>80</v>
      </c>
      <c r="D4181" t="s">
        <v>106</v>
      </c>
      <c r="E4181" t="s">
        <v>146</v>
      </c>
      <c r="F4181" t="s">
        <v>12168</v>
      </c>
      <c r="G4181" t="s">
        <v>2008</v>
      </c>
      <c r="H4181" t="s">
        <v>143</v>
      </c>
      <c r="I4181" t="s">
        <v>135</v>
      </c>
      <c r="J4181" t="s">
        <v>136</v>
      </c>
      <c r="K4181" t="s">
        <v>137</v>
      </c>
      <c r="L4181" t="s">
        <v>12169</v>
      </c>
      <c r="M4181" t="s">
        <v>12170</v>
      </c>
      <c r="N4181">
        <v>0.46194444400000001</v>
      </c>
      <c r="O4181">
        <v>0</v>
      </c>
      <c r="P4181">
        <v>0</v>
      </c>
      <c r="Q4181">
        <v>0</v>
      </c>
      <c r="R4181">
        <v>13</v>
      </c>
      <c r="S4181">
        <v>0</v>
      </c>
      <c r="T4181">
        <v>4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1.9033811602014084</v>
      </c>
      <c r="AA4181">
        <v>0</v>
      </c>
      <c r="AB4181">
        <v>0.64608792122416669</v>
      </c>
      <c r="AC4181">
        <v>0</v>
      </c>
      <c r="AD4181">
        <v>0</v>
      </c>
      <c r="AE4181">
        <v>2.5494690814255749</v>
      </c>
    </row>
    <row r="4182" spans="1:31" x14ac:dyDescent="0.25">
      <c r="A4182">
        <v>2140791</v>
      </c>
      <c r="B4182">
        <v>1</v>
      </c>
      <c r="C4182" t="s">
        <v>81</v>
      </c>
      <c r="D4182" t="s">
        <v>116</v>
      </c>
      <c r="E4182" t="s">
        <v>196</v>
      </c>
      <c r="F4182" t="s">
        <v>10727</v>
      </c>
      <c r="G4182" t="s">
        <v>142</v>
      </c>
      <c r="H4182" t="s">
        <v>143</v>
      </c>
      <c r="I4182" t="s">
        <v>135</v>
      </c>
      <c r="J4182" t="s">
        <v>136</v>
      </c>
      <c r="K4182" t="s">
        <v>137</v>
      </c>
      <c r="L4182" t="s">
        <v>12171</v>
      </c>
      <c r="M4182" t="s">
        <v>12172</v>
      </c>
      <c r="N4182">
        <v>0.44916666599999999</v>
      </c>
      <c r="O4182">
        <v>1</v>
      </c>
      <c r="P4182">
        <v>2806</v>
      </c>
      <c r="Q4182">
        <v>119</v>
      </c>
      <c r="R4182">
        <v>222</v>
      </c>
      <c r="S4182">
        <v>7</v>
      </c>
      <c r="T4182">
        <v>388</v>
      </c>
      <c r="U4182">
        <v>0</v>
      </c>
      <c r="V4182">
        <v>0</v>
      </c>
      <c r="W4182">
        <v>1.89037766302E-2</v>
      </c>
      <c r="X4182">
        <v>178.87792515902547</v>
      </c>
      <c r="Y4182">
        <v>7.1190704007346017</v>
      </c>
      <c r="Z4182">
        <v>7.4111068754222496</v>
      </c>
      <c r="AA4182">
        <v>30.452832387161799</v>
      </c>
      <c r="AB4182">
        <v>86.080268979522728</v>
      </c>
      <c r="AC4182">
        <v>0</v>
      </c>
      <c r="AD4182">
        <v>0</v>
      </c>
      <c r="AE4182">
        <v>309.96010757849706</v>
      </c>
    </row>
    <row r="4183" spans="1:31" x14ac:dyDescent="0.25">
      <c r="A4183">
        <v>2140792</v>
      </c>
      <c r="B4183">
        <v>1</v>
      </c>
      <c r="C4183" t="s">
        <v>80</v>
      </c>
      <c r="D4183" t="s">
        <v>108</v>
      </c>
      <c r="E4183" t="s">
        <v>174</v>
      </c>
      <c r="F4183" t="s">
        <v>12173</v>
      </c>
      <c r="G4183" t="s">
        <v>176</v>
      </c>
      <c r="H4183" t="s">
        <v>134</v>
      </c>
      <c r="I4183" t="s">
        <v>135</v>
      </c>
      <c r="J4183" t="s">
        <v>136</v>
      </c>
      <c r="K4183" t="s">
        <v>137</v>
      </c>
      <c r="L4183" t="s">
        <v>12174</v>
      </c>
      <c r="M4183" t="s">
        <v>12175</v>
      </c>
      <c r="N4183">
        <v>2.1625000000000001</v>
      </c>
      <c r="O4183">
        <v>0</v>
      </c>
      <c r="P4183">
        <v>17</v>
      </c>
      <c r="Q4183">
        <v>0</v>
      </c>
      <c r="R4183">
        <v>7</v>
      </c>
      <c r="S4183">
        <v>0</v>
      </c>
      <c r="T4183">
        <v>2</v>
      </c>
      <c r="U4183">
        <v>0</v>
      </c>
      <c r="V4183">
        <v>0</v>
      </c>
      <c r="W4183">
        <v>0</v>
      </c>
      <c r="X4183">
        <v>4.8115064292966663</v>
      </c>
      <c r="Y4183">
        <v>0</v>
      </c>
      <c r="Z4183">
        <v>0.98149679167471671</v>
      </c>
      <c r="AA4183">
        <v>0</v>
      </c>
      <c r="AB4183">
        <v>47.672589153695682</v>
      </c>
      <c r="AC4183">
        <v>0</v>
      </c>
      <c r="AD4183">
        <v>0</v>
      </c>
      <c r="AE4183">
        <v>53.465592374667068</v>
      </c>
    </row>
    <row r="4184" spans="1:31" x14ac:dyDescent="0.25">
      <c r="A4184">
        <v>2140793</v>
      </c>
      <c r="B4184">
        <v>1</v>
      </c>
      <c r="C4184" t="s">
        <v>80</v>
      </c>
      <c r="D4184" t="s">
        <v>94</v>
      </c>
      <c r="E4184" t="s">
        <v>131</v>
      </c>
      <c r="F4184" t="s">
        <v>12176</v>
      </c>
      <c r="G4184" t="s">
        <v>231</v>
      </c>
      <c r="H4184" t="s">
        <v>134</v>
      </c>
      <c r="I4184" t="s">
        <v>135</v>
      </c>
      <c r="J4184" t="s">
        <v>136</v>
      </c>
      <c r="K4184" t="s">
        <v>137</v>
      </c>
      <c r="L4184" t="s">
        <v>12177</v>
      </c>
      <c r="M4184" t="s">
        <v>12178</v>
      </c>
      <c r="N4184">
        <v>0.92500000000000004</v>
      </c>
      <c r="O4184">
        <v>0</v>
      </c>
      <c r="P4184">
        <v>9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2.5229787008912496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2.5229787008912496</v>
      </c>
    </row>
    <row r="4185" spans="1:31" x14ac:dyDescent="0.25">
      <c r="A4185">
        <v>2140794</v>
      </c>
      <c r="B4185">
        <v>1</v>
      </c>
      <c r="C4185" t="s">
        <v>80</v>
      </c>
      <c r="D4185" t="s">
        <v>90</v>
      </c>
      <c r="E4185" t="s">
        <v>174</v>
      </c>
      <c r="F4185" t="s">
        <v>12179</v>
      </c>
      <c r="G4185" t="s">
        <v>176</v>
      </c>
      <c r="H4185" t="s">
        <v>134</v>
      </c>
      <c r="I4185" t="s">
        <v>135</v>
      </c>
      <c r="J4185" t="s">
        <v>136</v>
      </c>
      <c r="K4185" t="s">
        <v>137</v>
      </c>
      <c r="L4185" t="s">
        <v>12180</v>
      </c>
      <c r="M4185" t="s">
        <v>12181</v>
      </c>
      <c r="N4185">
        <v>1.6130555550000001</v>
      </c>
      <c r="O4185">
        <v>0</v>
      </c>
      <c r="P4185">
        <v>141</v>
      </c>
      <c r="Q4185">
        <v>0</v>
      </c>
      <c r="R4185">
        <v>0</v>
      </c>
      <c r="S4185">
        <v>0</v>
      </c>
      <c r="T4185">
        <v>2</v>
      </c>
      <c r="U4185">
        <v>0</v>
      </c>
      <c r="V4185">
        <v>0</v>
      </c>
      <c r="W4185">
        <v>0</v>
      </c>
      <c r="X4185">
        <v>50.823539712624907</v>
      </c>
      <c r="Y4185">
        <v>0</v>
      </c>
      <c r="Z4185">
        <v>0</v>
      </c>
      <c r="AA4185">
        <v>0</v>
      </c>
      <c r="AB4185">
        <v>1.2792236388858083</v>
      </c>
      <c r="AC4185">
        <v>0</v>
      </c>
      <c r="AD4185">
        <v>0</v>
      </c>
      <c r="AE4185">
        <v>52.102763351510717</v>
      </c>
    </row>
    <row r="4186" spans="1:31" x14ac:dyDescent="0.25">
      <c r="A4186">
        <v>2140796</v>
      </c>
      <c r="B4186">
        <v>1</v>
      </c>
      <c r="C4186" t="s">
        <v>80</v>
      </c>
      <c r="D4186" t="s">
        <v>108</v>
      </c>
      <c r="E4186" t="s">
        <v>174</v>
      </c>
      <c r="F4186" t="s">
        <v>1434</v>
      </c>
      <c r="G4186" t="s">
        <v>187</v>
      </c>
      <c r="H4186" t="s">
        <v>134</v>
      </c>
      <c r="I4186" t="s">
        <v>135</v>
      </c>
      <c r="J4186" t="s">
        <v>136</v>
      </c>
      <c r="K4186" t="s">
        <v>137</v>
      </c>
      <c r="L4186" t="s">
        <v>12182</v>
      </c>
      <c r="M4186" t="s">
        <v>12183</v>
      </c>
      <c r="N4186">
        <v>0.98888888799999997</v>
      </c>
      <c r="O4186">
        <v>0</v>
      </c>
      <c r="P4186">
        <v>20</v>
      </c>
      <c r="Q4186">
        <v>0</v>
      </c>
      <c r="R4186">
        <v>9</v>
      </c>
      <c r="S4186">
        <v>0</v>
      </c>
      <c r="T4186">
        <v>3</v>
      </c>
      <c r="U4186">
        <v>0</v>
      </c>
      <c r="V4186">
        <v>0</v>
      </c>
      <c r="W4186">
        <v>0</v>
      </c>
      <c r="X4186">
        <v>3.3945899471404677</v>
      </c>
      <c r="Y4186">
        <v>0</v>
      </c>
      <c r="Z4186">
        <v>2.3263386961292336</v>
      </c>
      <c r="AA4186">
        <v>0</v>
      </c>
      <c r="AB4186">
        <v>2.4550898933324667</v>
      </c>
      <c r="AC4186">
        <v>0</v>
      </c>
      <c r="AD4186">
        <v>0</v>
      </c>
      <c r="AE4186">
        <v>8.176018536602168</v>
      </c>
    </row>
    <row r="4187" spans="1:31" x14ac:dyDescent="0.25">
      <c r="A4187">
        <v>2140798</v>
      </c>
      <c r="B4187">
        <v>1</v>
      </c>
      <c r="C4187" t="s">
        <v>80</v>
      </c>
      <c r="D4187" t="s">
        <v>98</v>
      </c>
      <c r="E4187" t="s">
        <v>196</v>
      </c>
      <c r="F4187" t="s">
        <v>12184</v>
      </c>
      <c r="G4187" t="s">
        <v>142</v>
      </c>
      <c r="H4187" t="s">
        <v>143</v>
      </c>
      <c r="I4187" t="s">
        <v>135</v>
      </c>
      <c r="J4187" t="s">
        <v>136</v>
      </c>
      <c r="K4187" t="s">
        <v>137</v>
      </c>
      <c r="L4187" t="s">
        <v>12185</v>
      </c>
      <c r="M4187" t="s">
        <v>12186</v>
      </c>
      <c r="N4187">
        <v>0.814722222</v>
      </c>
      <c r="O4187">
        <v>0</v>
      </c>
      <c r="P4187">
        <v>75</v>
      </c>
      <c r="Q4187">
        <v>0</v>
      </c>
      <c r="R4187">
        <v>19</v>
      </c>
      <c r="S4187">
        <v>0</v>
      </c>
      <c r="T4187">
        <v>16</v>
      </c>
      <c r="U4187">
        <v>0</v>
      </c>
      <c r="V4187">
        <v>0</v>
      </c>
      <c r="W4187">
        <v>0</v>
      </c>
      <c r="X4187">
        <v>17.137767657491366</v>
      </c>
      <c r="Y4187">
        <v>0</v>
      </c>
      <c r="Z4187">
        <v>8.0036376416646995</v>
      </c>
      <c r="AA4187">
        <v>0</v>
      </c>
      <c r="AB4187">
        <v>7.0581007112915071</v>
      </c>
      <c r="AC4187">
        <v>0</v>
      </c>
      <c r="AD4187">
        <v>0</v>
      </c>
      <c r="AE4187">
        <v>32.199506010447571</v>
      </c>
    </row>
    <row r="4188" spans="1:31" x14ac:dyDescent="0.25">
      <c r="A4188">
        <v>2140803</v>
      </c>
      <c r="B4188">
        <v>1</v>
      </c>
      <c r="C4188" t="s">
        <v>80</v>
      </c>
      <c r="D4188" t="s">
        <v>103</v>
      </c>
      <c r="E4188" t="s">
        <v>131</v>
      </c>
      <c r="F4188" t="s">
        <v>12187</v>
      </c>
      <c r="G4188" t="s">
        <v>152</v>
      </c>
      <c r="H4188" t="s">
        <v>134</v>
      </c>
      <c r="I4188" t="s">
        <v>135</v>
      </c>
      <c r="J4188" t="s">
        <v>136</v>
      </c>
      <c r="K4188" t="s">
        <v>137</v>
      </c>
      <c r="L4188" t="s">
        <v>12188</v>
      </c>
      <c r="M4188" t="s">
        <v>12189</v>
      </c>
      <c r="N4188">
        <v>3.9727777770000001</v>
      </c>
      <c r="O4188">
        <v>0</v>
      </c>
      <c r="P4188">
        <v>2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0.78235287257250008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0.78235287257250008</v>
      </c>
    </row>
    <row r="4189" spans="1:31" x14ac:dyDescent="0.25">
      <c r="A4189">
        <v>2140807</v>
      </c>
      <c r="B4189">
        <v>1</v>
      </c>
      <c r="C4189" t="s">
        <v>81</v>
      </c>
      <c r="D4189" t="s">
        <v>118</v>
      </c>
      <c r="E4189" t="s">
        <v>131</v>
      </c>
      <c r="F4189" t="s">
        <v>12190</v>
      </c>
      <c r="G4189" t="s">
        <v>152</v>
      </c>
      <c r="H4189" t="s">
        <v>134</v>
      </c>
      <c r="I4189" t="s">
        <v>135</v>
      </c>
      <c r="J4189" t="s">
        <v>136</v>
      </c>
      <c r="K4189" t="s">
        <v>137</v>
      </c>
      <c r="L4189" t="s">
        <v>12191</v>
      </c>
      <c r="M4189" t="s">
        <v>12192</v>
      </c>
      <c r="N4189">
        <v>1.9683333329999999</v>
      </c>
      <c r="O4189">
        <v>0</v>
      </c>
      <c r="P4189">
        <v>1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0.21966259213873335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0.21966259213873335</v>
      </c>
    </row>
    <row r="4190" spans="1:31" x14ac:dyDescent="0.25">
      <c r="A4190">
        <v>2140811</v>
      </c>
      <c r="B4190">
        <v>1</v>
      </c>
      <c r="C4190" t="s">
        <v>80</v>
      </c>
      <c r="D4190" t="s">
        <v>90</v>
      </c>
      <c r="E4190" t="s">
        <v>131</v>
      </c>
      <c r="F4190" t="s">
        <v>12193</v>
      </c>
      <c r="G4190" t="s">
        <v>152</v>
      </c>
      <c r="H4190" t="s">
        <v>134</v>
      </c>
      <c r="I4190" t="s">
        <v>135</v>
      </c>
      <c r="J4190" t="s">
        <v>136</v>
      </c>
      <c r="K4190" t="s">
        <v>137</v>
      </c>
      <c r="L4190" t="s">
        <v>12194</v>
      </c>
      <c r="M4190" t="s">
        <v>12195</v>
      </c>
      <c r="N4190">
        <v>1.821666666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1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2.7965254025429331</v>
      </c>
      <c r="AC4190">
        <v>0</v>
      </c>
      <c r="AD4190">
        <v>0</v>
      </c>
      <c r="AE4190">
        <v>2.7965254025429331</v>
      </c>
    </row>
    <row r="4191" spans="1:31" x14ac:dyDescent="0.25">
      <c r="A4191">
        <v>2140812</v>
      </c>
      <c r="B4191">
        <v>1</v>
      </c>
      <c r="C4191" t="s">
        <v>81</v>
      </c>
      <c r="D4191" t="s">
        <v>118</v>
      </c>
      <c r="E4191" t="s">
        <v>196</v>
      </c>
      <c r="F4191" t="s">
        <v>1118</v>
      </c>
      <c r="G4191" t="s">
        <v>142</v>
      </c>
      <c r="H4191" t="s">
        <v>143</v>
      </c>
      <c r="I4191" t="s">
        <v>135</v>
      </c>
      <c r="J4191" t="s">
        <v>136</v>
      </c>
      <c r="K4191" t="s">
        <v>137</v>
      </c>
      <c r="L4191" t="s">
        <v>12196</v>
      </c>
      <c r="M4191" t="s">
        <v>12197</v>
      </c>
      <c r="N4191">
        <v>0.28416666600000001</v>
      </c>
      <c r="O4191">
        <v>1</v>
      </c>
      <c r="P4191">
        <v>367</v>
      </c>
      <c r="Q4191">
        <v>113</v>
      </c>
      <c r="R4191">
        <v>83</v>
      </c>
      <c r="S4191">
        <v>13</v>
      </c>
      <c r="T4191">
        <v>38</v>
      </c>
      <c r="U4191">
        <v>2</v>
      </c>
      <c r="V4191">
        <v>0</v>
      </c>
      <c r="W4191">
        <v>9.5835290372250012E-2</v>
      </c>
      <c r="X4191">
        <v>16.276395094153987</v>
      </c>
      <c r="Y4191">
        <v>39.430027504139524</v>
      </c>
      <c r="Z4191">
        <v>13.096978229077422</v>
      </c>
      <c r="AA4191">
        <v>18.899088468393465</v>
      </c>
      <c r="AB4191">
        <v>3.5605007334203997</v>
      </c>
      <c r="AC4191">
        <v>35.133196128896252</v>
      </c>
      <c r="AD4191">
        <v>0</v>
      </c>
      <c r="AE4191">
        <v>126.4920214484533</v>
      </c>
    </row>
    <row r="4192" spans="1:31" x14ac:dyDescent="0.25">
      <c r="A4192">
        <v>2140814</v>
      </c>
      <c r="B4192">
        <v>1</v>
      </c>
      <c r="C4192" t="s">
        <v>81</v>
      </c>
      <c r="D4192" t="s">
        <v>117</v>
      </c>
      <c r="E4192" t="s">
        <v>140</v>
      </c>
      <c r="F4192" t="s">
        <v>12198</v>
      </c>
      <c r="G4192" t="s">
        <v>235</v>
      </c>
      <c r="H4192" t="s">
        <v>143</v>
      </c>
      <c r="I4192" t="s">
        <v>135</v>
      </c>
      <c r="J4192" t="s">
        <v>136</v>
      </c>
      <c r="K4192" t="s">
        <v>236</v>
      </c>
      <c r="L4192" t="s">
        <v>12199</v>
      </c>
      <c r="M4192" t="s">
        <v>12200</v>
      </c>
      <c r="N4192">
        <v>0.68528333299999999</v>
      </c>
      <c r="O4192">
        <v>5</v>
      </c>
      <c r="P4192">
        <v>11881</v>
      </c>
      <c r="Q4192">
        <v>85</v>
      </c>
      <c r="R4192">
        <v>310</v>
      </c>
      <c r="S4192">
        <v>21</v>
      </c>
      <c r="T4192">
        <v>1815</v>
      </c>
      <c r="U4192">
        <v>3</v>
      </c>
      <c r="V4192">
        <v>21</v>
      </c>
      <c r="W4192">
        <v>2.3564459886461004</v>
      </c>
      <c r="X4192">
        <v>1464.6705796937185</v>
      </c>
      <c r="Y4192">
        <v>78.647145397570185</v>
      </c>
      <c r="Z4192">
        <v>43.458900017502714</v>
      </c>
      <c r="AA4192">
        <v>122.93352852207097</v>
      </c>
      <c r="AB4192">
        <v>767.96460628340219</v>
      </c>
      <c r="AC4192">
        <v>82.690609996690867</v>
      </c>
      <c r="AD4192">
        <v>219.8881242019132</v>
      </c>
      <c r="AE4192">
        <v>2782.6099401015149</v>
      </c>
    </row>
    <row r="4193" spans="1:31" x14ac:dyDescent="0.25">
      <c r="A4193">
        <v>2140815</v>
      </c>
      <c r="B4193">
        <v>1</v>
      </c>
      <c r="C4193" t="s">
        <v>80</v>
      </c>
      <c r="D4193" t="s">
        <v>96</v>
      </c>
      <c r="E4193" t="s">
        <v>131</v>
      </c>
      <c r="F4193" t="s">
        <v>12201</v>
      </c>
      <c r="G4193" t="s">
        <v>133</v>
      </c>
      <c r="H4193" t="s">
        <v>134</v>
      </c>
      <c r="I4193" t="s">
        <v>135</v>
      </c>
      <c r="J4193" t="s">
        <v>136</v>
      </c>
      <c r="K4193" t="s">
        <v>137</v>
      </c>
      <c r="L4193" t="s">
        <v>12202</v>
      </c>
      <c r="M4193" t="s">
        <v>12203</v>
      </c>
      <c r="N4193">
        <v>5.2516666660000002</v>
      </c>
      <c r="O4193">
        <v>0</v>
      </c>
      <c r="P4193">
        <v>1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2.268214080845175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2.268214080845175</v>
      </c>
    </row>
    <row r="4194" spans="1:31" x14ac:dyDescent="0.25">
      <c r="A4194">
        <v>2140817</v>
      </c>
      <c r="B4194">
        <v>1</v>
      </c>
      <c r="C4194" t="s">
        <v>81</v>
      </c>
      <c r="D4194" t="s">
        <v>120</v>
      </c>
      <c r="E4194" t="s">
        <v>131</v>
      </c>
      <c r="F4194" t="s">
        <v>12204</v>
      </c>
      <c r="G4194" t="s">
        <v>152</v>
      </c>
      <c r="H4194" t="s">
        <v>134</v>
      </c>
      <c r="I4194" t="s">
        <v>135</v>
      </c>
      <c r="J4194" t="s">
        <v>136</v>
      </c>
      <c r="K4194" t="s">
        <v>137</v>
      </c>
      <c r="L4194" t="s">
        <v>12205</v>
      </c>
      <c r="M4194" t="s">
        <v>12206</v>
      </c>
      <c r="N4194">
        <v>1.4494444440000001</v>
      </c>
      <c r="O4194">
        <v>0</v>
      </c>
      <c r="P4194">
        <v>1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0.16624590728850003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0.16624590728850003</v>
      </c>
    </row>
    <row r="4195" spans="1:31" x14ac:dyDescent="0.25">
      <c r="A4195">
        <v>2140820</v>
      </c>
      <c r="B4195">
        <v>1</v>
      </c>
      <c r="C4195" t="s">
        <v>80</v>
      </c>
      <c r="D4195" t="s">
        <v>107</v>
      </c>
      <c r="E4195" t="s">
        <v>140</v>
      </c>
      <c r="F4195" t="s">
        <v>12207</v>
      </c>
      <c r="G4195" t="s">
        <v>142</v>
      </c>
      <c r="H4195" t="s">
        <v>143</v>
      </c>
      <c r="I4195" t="s">
        <v>135</v>
      </c>
      <c r="J4195" t="s">
        <v>136</v>
      </c>
      <c r="K4195" t="s">
        <v>137</v>
      </c>
      <c r="L4195" t="s">
        <v>12208</v>
      </c>
      <c r="M4195" t="s">
        <v>12209</v>
      </c>
      <c r="N4195">
        <v>8.4722222E-2</v>
      </c>
      <c r="O4195">
        <v>17</v>
      </c>
      <c r="P4195">
        <v>8382</v>
      </c>
      <c r="Q4195">
        <v>19</v>
      </c>
      <c r="R4195">
        <v>81</v>
      </c>
      <c r="S4195">
        <v>31</v>
      </c>
      <c r="T4195">
        <v>379</v>
      </c>
      <c r="U4195">
        <v>0</v>
      </c>
      <c r="V4195">
        <v>10</v>
      </c>
      <c r="W4195">
        <v>16.719233515968753</v>
      </c>
      <c r="X4195">
        <v>105.81773625361463</v>
      </c>
      <c r="Y4195">
        <v>1.4149214395121248</v>
      </c>
      <c r="Z4195">
        <v>5.2536821211523348</v>
      </c>
      <c r="AA4195">
        <v>55.267161441353871</v>
      </c>
      <c r="AB4195">
        <v>30.286983210764593</v>
      </c>
      <c r="AC4195">
        <v>0</v>
      </c>
      <c r="AD4195">
        <v>3.3275825045108332</v>
      </c>
      <c r="AE4195">
        <v>218.08730048687713</v>
      </c>
    </row>
    <row r="4196" spans="1:31" x14ac:dyDescent="0.25">
      <c r="A4196">
        <v>2140821</v>
      </c>
      <c r="B4196">
        <v>1</v>
      </c>
      <c r="C4196" t="s">
        <v>80</v>
      </c>
      <c r="D4196" t="s">
        <v>87</v>
      </c>
      <c r="E4196" t="s">
        <v>131</v>
      </c>
      <c r="F4196" t="s">
        <v>12210</v>
      </c>
      <c r="G4196" t="s">
        <v>231</v>
      </c>
      <c r="H4196" t="s">
        <v>134</v>
      </c>
      <c r="I4196" t="s">
        <v>135</v>
      </c>
      <c r="J4196" t="s">
        <v>136</v>
      </c>
      <c r="K4196" t="s">
        <v>137</v>
      </c>
      <c r="L4196" t="s">
        <v>12211</v>
      </c>
      <c r="M4196" t="s">
        <v>12212</v>
      </c>
      <c r="N4196">
        <v>2.5447222219999999</v>
      </c>
      <c r="O4196">
        <v>0</v>
      </c>
      <c r="P4196">
        <v>21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13.118169968114678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13.118169968114678</v>
      </c>
    </row>
    <row r="4197" spans="1:31" x14ac:dyDescent="0.25">
      <c r="A4197">
        <v>2140823</v>
      </c>
      <c r="B4197">
        <v>1</v>
      </c>
      <c r="C4197" t="s">
        <v>80</v>
      </c>
      <c r="D4197" t="s">
        <v>111</v>
      </c>
      <c r="E4197" t="s">
        <v>131</v>
      </c>
      <c r="F4197" t="s">
        <v>12213</v>
      </c>
      <c r="G4197" t="s">
        <v>231</v>
      </c>
      <c r="H4197" t="s">
        <v>134</v>
      </c>
      <c r="I4197" t="s">
        <v>135</v>
      </c>
      <c r="J4197" t="s">
        <v>136</v>
      </c>
      <c r="K4197" t="s">
        <v>137</v>
      </c>
      <c r="L4197" t="s">
        <v>12214</v>
      </c>
      <c r="M4197" t="s">
        <v>12215</v>
      </c>
      <c r="N4197">
        <v>4.2766666659999997</v>
      </c>
      <c r="O4197">
        <v>0</v>
      </c>
      <c r="P4197">
        <v>6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4.9661934575465985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4.9661934575465985</v>
      </c>
    </row>
    <row r="4198" spans="1:31" x14ac:dyDescent="0.25">
      <c r="A4198">
        <v>2140827</v>
      </c>
      <c r="B4198">
        <v>1</v>
      </c>
      <c r="C4198" t="s">
        <v>81</v>
      </c>
      <c r="D4198" t="s">
        <v>117</v>
      </c>
      <c r="E4198" t="s">
        <v>140</v>
      </c>
      <c r="F4198" t="s">
        <v>12216</v>
      </c>
      <c r="G4198" t="s">
        <v>235</v>
      </c>
      <c r="H4198" t="s">
        <v>143</v>
      </c>
      <c r="I4198" t="s">
        <v>135</v>
      </c>
      <c r="J4198" t="s">
        <v>136</v>
      </c>
      <c r="K4198" t="s">
        <v>236</v>
      </c>
      <c r="L4198" t="s">
        <v>12217</v>
      </c>
      <c r="M4198" t="s">
        <v>12218</v>
      </c>
      <c r="N4198">
        <v>0.84305555499999996</v>
      </c>
      <c r="O4198">
        <v>5</v>
      </c>
      <c r="P4198">
        <v>3134</v>
      </c>
      <c r="Q4198">
        <v>107</v>
      </c>
      <c r="R4198">
        <v>264</v>
      </c>
      <c r="S4198">
        <v>26</v>
      </c>
      <c r="T4198">
        <v>124</v>
      </c>
      <c r="U4198">
        <v>2</v>
      </c>
      <c r="V4198">
        <v>0</v>
      </c>
      <c r="W4198">
        <v>0.80073733214637499</v>
      </c>
      <c r="X4198">
        <v>302.25047944786957</v>
      </c>
      <c r="Y4198">
        <v>149.35746791331718</v>
      </c>
      <c r="Z4198">
        <v>16.490868697929084</v>
      </c>
      <c r="AA4198">
        <v>94.302577141807944</v>
      </c>
      <c r="AB4198">
        <v>55.349429550528534</v>
      </c>
      <c r="AC4198">
        <v>141.867769863755</v>
      </c>
      <c r="AD4198">
        <v>0</v>
      </c>
      <c r="AE4198">
        <v>760.41932994735373</v>
      </c>
    </row>
    <row r="4199" spans="1:31" x14ac:dyDescent="0.25">
      <c r="A4199">
        <v>2140828</v>
      </c>
      <c r="B4199">
        <v>1</v>
      </c>
      <c r="C4199" t="s">
        <v>80</v>
      </c>
      <c r="D4199" t="s">
        <v>96</v>
      </c>
      <c r="E4199" t="s">
        <v>131</v>
      </c>
      <c r="F4199" t="s">
        <v>12219</v>
      </c>
      <c r="G4199" t="s">
        <v>152</v>
      </c>
      <c r="H4199" t="s">
        <v>134</v>
      </c>
      <c r="I4199" t="s">
        <v>135</v>
      </c>
      <c r="J4199" t="s">
        <v>136</v>
      </c>
      <c r="K4199" t="s">
        <v>137</v>
      </c>
      <c r="L4199" t="s">
        <v>12220</v>
      </c>
      <c r="M4199" t="s">
        <v>12221</v>
      </c>
      <c r="N4199">
        <v>3.1358333329999999</v>
      </c>
      <c r="O4199">
        <v>0</v>
      </c>
      <c r="P4199">
        <v>1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0.28806556517141668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0.28806556517141668</v>
      </c>
    </row>
    <row r="4200" spans="1:31" x14ac:dyDescent="0.25">
      <c r="A4200">
        <v>2140829</v>
      </c>
      <c r="B4200">
        <v>1</v>
      </c>
      <c r="C4200" t="s">
        <v>80</v>
      </c>
      <c r="D4200" t="s">
        <v>95</v>
      </c>
      <c r="E4200" t="s">
        <v>174</v>
      </c>
      <c r="F4200" t="s">
        <v>12222</v>
      </c>
      <c r="G4200" t="s">
        <v>187</v>
      </c>
      <c r="H4200" t="s">
        <v>134</v>
      </c>
      <c r="I4200" t="s">
        <v>135</v>
      </c>
      <c r="J4200" t="s">
        <v>136</v>
      </c>
      <c r="K4200" t="s">
        <v>137</v>
      </c>
      <c r="L4200" t="s">
        <v>12223</v>
      </c>
      <c r="M4200" t="s">
        <v>12224</v>
      </c>
      <c r="N4200">
        <v>1.7375</v>
      </c>
      <c r="O4200">
        <v>0</v>
      </c>
      <c r="P4200">
        <v>42</v>
      </c>
      <c r="Q4200">
        <v>0</v>
      </c>
      <c r="R4200">
        <v>1</v>
      </c>
      <c r="S4200">
        <v>0</v>
      </c>
      <c r="T4200">
        <v>2</v>
      </c>
      <c r="U4200">
        <v>0</v>
      </c>
      <c r="V4200">
        <v>0</v>
      </c>
      <c r="W4200">
        <v>0</v>
      </c>
      <c r="X4200">
        <v>18.340455209019332</v>
      </c>
      <c r="Y4200">
        <v>0</v>
      </c>
      <c r="Z4200">
        <v>2.5389557615000005E-3</v>
      </c>
      <c r="AA4200">
        <v>0</v>
      </c>
      <c r="AB4200">
        <v>2.9353107503426776</v>
      </c>
      <c r="AC4200">
        <v>0</v>
      </c>
      <c r="AD4200">
        <v>0</v>
      </c>
      <c r="AE4200">
        <v>21.27830491512351</v>
      </c>
    </row>
    <row r="4201" spans="1:31" x14ac:dyDescent="0.25">
      <c r="A4201">
        <v>2140830</v>
      </c>
      <c r="B4201">
        <v>1</v>
      </c>
      <c r="C4201" t="s">
        <v>80</v>
      </c>
      <c r="D4201" t="s">
        <v>98</v>
      </c>
      <c r="E4201" t="s">
        <v>131</v>
      </c>
      <c r="F4201" t="s">
        <v>12225</v>
      </c>
      <c r="G4201" t="s">
        <v>152</v>
      </c>
      <c r="H4201" t="s">
        <v>134</v>
      </c>
      <c r="I4201" t="s">
        <v>135</v>
      </c>
      <c r="J4201" t="s">
        <v>136</v>
      </c>
      <c r="K4201" t="s">
        <v>137</v>
      </c>
      <c r="L4201" t="s">
        <v>12226</v>
      </c>
      <c r="M4201" t="s">
        <v>12227</v>
      </c>
      <c r="N4201">
        <v>7.3955555549999996</v>
      </c>
      <c r="O4201">
        <v>0</v>
      </c>
      <c r="P4201">
        <v>1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0.61472769854060005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0.61472769854060005</v>
      </c>
    </row>
    <row r="4202" spans="1:31" x14ac:dyDescent="0.25">
      <c r="A4202">
        <v>2140833</v>
      </c>
      <c r="B4202">
        <v>1</v>
      </c>
      <c r="C4202" t="s">
        <v>81</v>
      </c>
      <c r="D4202" t="s">
        <v>123</v>
      </c>
      <c r="E4202" t="s">
        <v>146</v>
      </c>
      <c r="F4202" t="s">
        <v>12228</v>
      </c>
      <c r="G4202" t="s">
        <v>142</v>
      </c>
      <c r="H4202" t="s">
        <v>143</v>
      </c>
      <c r="I4202" t="s">
        <v>135</v>
      </c>
      <c r="J4202" t="s">
        <v>136</v>
      </c>
      <c r="K4202" t="s">
        <v>137</v>
      </c>
      <c r="L4202" t="s">
        <v>12229</v>
      </c>
      <c r="M4202" t="s">
        <v>12230</v>
      </c>
      <c r="N4202">
        <v>1.213333333</v>
      </c>
      <c r="O4202">
        <v>0</v>
      </c>
      <c r="P4202">
        <v>16</v>
      </c>
      <c r="Q4202">
        <v>79</v>
      </c>
      <c r="R4202">
        <v>16</v>
      </c>
      <c r="S4202">
        <v>3</v>
      </c>
      <c r="T4202">
        <v>21</v>
      </c>
      <c r="U4202">
        <v>0</v>
      </c>
      <c r="V4202">
        <v>0</v>
      </c>
      <c r="W4202">
        <v>0</v>
      </c>
      <c r="X4202">
        <v>2.2018388121304002</v>
      </c>
      <c r="Y4202">
        <v>38.084514278100407</v>
      </c>
      <c r="Z4202">
        <v>4.1728876561911994</v>
      </c>
      <c r="AA4202">
        <v>7.2061705947586674</v>
      </c>
      <c r="AB4202">
        <v>2.4680406898224003</v>
      </c>
      <c r="AC4202">
        <v>0</v>
      </c>
      <c r="AD4202">
        <v>0</v>
      </c>
      <c r="AE4202">
        <v>54.133452031003074</v>
      </c>
    </row>
    <row r="4203" spans="1:31" x14ac:dyDescent="0.25">
      <c r="A4203">
        <v>2140839</v>
      </c>
      <c r="B4203">
        <v>1</v>
      </c>
      <c r="C4203" t="s">
        <v>80</v>
      </c>
      <c r="D4203" t="s">
        <v>108</v>
      </c>
      <c r="E4203" t="s">
        <v>146</v>
      </c>
      <c r="F4203" t="s">
        <v>12231</v>
      </c>
      <c r="G4203" t="s">
        <v>167</v>
      </c>
      <c r="H4203" t="s">
        <v>143</v>
      </c>
      <c r="I4203" t="s">
        <v>135</v>
      </c>
      <c r="J4203" t="s">
        <v>136</v>
      </c>
      <c r="K4203" t="s">
        <v>137</v>
      </c>
      <c r="L4203" t="s">
        <v>12232</v>
      </c>
      <c r="M4203" t="s">
        <v>12233</v>
      </c>
      <c r="N4203">
        <v>2.5611111110000002</v>
      </c>
      <c r="O4203">
        <v>0</v>
      </c>
      <c r="P4203">
        <v>20</v>
      </c>
      <c r="Q4203">
        <v>0</v>
      </c>
      <c r="R4203">
        <v>5</v>
      </c>
      <c r="S4203">
        <v>0</v>
      </c>
      <c r="T4203">
        <v>1</v>
      </c>
      <c r="U4203">
        <v>0</v>
      </c>
      <c r="V4203">
        <v>0</v>
      </c>
      <c r="W4203">
        <v>0</v>
      </c>
      <c r="X4203">
        <v>4.938133683251599</v>
      </c>
      <c r="Y4203">
        <v>0</v>
      </c>
      <c r="Z4203">
        <v>0.79487389722974999</v>
      </c>
      <c r="AA4203">
        <v>0</v>
      </c>
      <c r="AB4203">
        <v>0.77283774521615012</v>
      </c>
      <c r="AC4203">
        <v>0</v>
      </c>
      <c r="AD4203">
        <v>0</v>
      </c>
      <c r="AE4203">
        <v>6.5058453256974991</v>
      </c>
    </row>
    <row r="4204" spans="1:31" x14ac:dyDescent="0.25">
      <c r="A4204">
        <v>2140840</v>
      </c>
      <c r="B4204">
        <v>1</v>
      </c>
      <c r="C4204" t="s">
        <v>80</v>
      </c>
      <c r="D4204" t="s">
        <v>97</v>
      </c>
      <c r="E4204" t="s">
        <v>131</v>
      </c>
      <c r="F4204" t="s">
        <v>12234</v>
      </c>
      <c r="G4204" t="s">
        <v>152</v>
      </c>
      <c r="H4204" t="s">
        <v>134</v>
      </c>
      <c r="I4204" t="s">
        <v>135</v>
      </c>
      <c r="J4204" t="s">
        <v>136</v>
      </c>
      <c r="K4204" t="s">
        <v>137</v>
      </c>
      <c r="L4204" t="s">
        <v>12235</v>
      </c>
      <c r="M4204" t="s">
        <v>12236</v>
      </c>
      <c r="N4204">
        <v>2.3630555549999999</v>
      </c>
      <c r="O4204">
        <v>0</v>
      </c>
      <c r="P4204">
        <v>1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0.2528447591322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0.2528447591322</v>
      </c>
    </row>
    <row r="4205" spans="1:31" x14ac:dyDescent="0.25">
      <c r="A4205">
        <v>2140841</v>
      </c>
      <c r="B4205">
        <v>1</v>
      </c>
      <c r="C4205" t="s">
        <v>80</v>
      </c>
      <c r="D4205" t="s">
        <v>106</v>
      </c>
      <c r="E4205" t="s">
        <v>174</v>
      </c>
      <c r="F4205" t="s">
        <v>12237</v>
      </c>
      <c r="G4205" t="s">
        <v>6048</v>
      </c>
      <c r="H4205" t="s">
        <v>134</v>
      </c>
      <c r="I4205" t="s">
        <v>135</v>
      </c>
      <c r="J4205" t="s">
        <v>136</v>
      </c>
      <c r="K4205" t="s">
        <v>137</v>
      </c>
      <c r="L4205" t="s">
        <v>12238</v>
      </c>
      <c r="M4205" t="s">
        <v>12239</v>
      </c>
      <c r="N4205">
        <v>0.49916666599999998</v>
      </c>
      <c r="O4205">
        <v>0</v>
      </c>
      <c r="P4205">
        <v>0</v>
      </c>
      <c r="Q4205">
        <v>0</v>
      </c>
      <c r="R4205">
        <v>3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2.0088742400445003</v>
      </c>
      <c r="AA4205">
        <v>0</v>
      </c>
      <c r="AB4205">
        <v>0</v>
      </c>
      <c r="AC4205">
        <v>0</v>
      </c>
      <c r="AD4205">
        <v>0</v>
      </c>
      <c r="AE4205">
        <v>2.0088742400445003</v>
      </c>
    </row>
    <row r="4206" spans="1:31" x14ac:dyDescent="0.25">
      <c r="A4206">
        <v>2140844</v>
      </c>
      <c r="B4206">
        <v>1</v>
      </c>
      <c r="C4206" t="s">
        <v>80</v>
      </c>
      <c r="D4206" t="s">
        <v>104</v>
      </c>
      <c r="E4206" t="s">
        <v>146</v>
      </c>
      <c r="F4206" t="s">
        <v>12240</v>
      </c>
      <c r="G4206" t="s">
        <v>167</v>
      </c>
      <c r="H4206" t="s">
        <v>143</v>
      </c>
      <c r="I4206" t="s">
        <v>135</v>
      </c>
      <c r="J4206" t="s">
        <v>136</v>
      </c>
      <c r="K4206" t="s">
        <v>137</v>
      </c>
      <c r="L4206" t="s">
        <v>12241</v>
      </c>
      <c r="M4206" t="s">
        <v>12242</v>
      </c>
      <c r="N4206">
        <v>3.3586111110000001</v>
      </c>
      <c r="O4206">
        <v>0</v>
      </c>
      <c r="P4206">
        <v>67</v>
      </c>
      <c r="Q4206">
        <v>0</v>
      </c>
      <c r="R4206">
        <v>1</v>
      </c>
      <c r="S4206">
        <v>0</v>
      </c>
      <c r="T4206">
        <v>12</v>
      </c>
      <c r="U4206">
        <v>0</v>
      </c>
      <c r="V4206">
        <v>0</v>
      </c>
      <c r="W4206">
        <v>0</v>
      </c>
      <c r="X4206">
        <v>26.311668177051761</v>
      </c>
      <c r="Y4206">
        <v>0</v>
      </c>
      <c r="Z4206">
        <v>0.33023604244020832</v>
      </c>
      <c r="AA4206">
        <v>0</v>
      </c>
      <c r="AB4206">
        <v>7.3699930071444992</v>
      </c>
      <c r="AC4206">
        <v>0</v>
      </c>
      <c r="AD4206">
        <v>0</v>
      </c>
      <c r="AE4206">
        <v>34.011897226636471</v>
      </c>
    </row>
    <row r="4207" spans="1:31" x14ac:dyDescent="0.25">
      <c r="A4207">
        <v>2140849</v>
      </c>
      <c r="B4207">
        <v>1</v>
      </c>
      <c r="C4207" t="s">
        <v>81</v>
      </c>
      <c r="D4207" t="s">
        <v>127</v>
      </c>
      <c r="E4207" t="s">
        <v>174</v>
      </c>
      <c r="F4207" t="s">
        <v>5412</v>
      </c>
      <c r="G4207" t="s">
        <v>187</v>
      </c>
      <c r="H4207" t="s">
        <v>134</v>
      </c>
      <c r="I4207" t="s">
        <v>135</v>
      </c>
      <c r="J4207" t="s">
        <v>136</v>
      </c>
      <c r="K4207" t="s">
        <v>137</v>
      </c>
      <c r="L4207" t="s">
        <v>12243</v>
      </c>
      <c r="M4207" t="s">
        <v>12244</v>
      </c>
      <c r="N4207">
        <v>7.113888888</v>
      </c>
      <c r="O4207">
        <v>0</v>
      </c>
      <c r="P4207">
        <v>35</v>
      </c>
      <c r="Q4207">
        <v>0</v>
      </c>
      <c r="R4207">
        <v>6</v>
      </c>
      <c r="S4207">
        <v>0</v>
      </c>
      <c r="T4207">
        <v>4</v>
      </c>
      <c r="U4207">
        <v>0</v>
      </c>
      <c r="V4207">
        <v>1</v>
      </c>
      <c r="W4207">
        <v>0</v>
      </c>
      <c r="X4207">
        <v>53.064402199993793</v>
      </c>
      <c r="Y4207">
        <v>0</v>
      </c>
      <c r="Z4207">
        <v>20.806208047868065</v>
      </c>
      <c r="AA4207">
        <v>0</v>
      </c>
      <c r="AB4207">
        <v>12.048037724143562</v>
      </c>
      <c r="AC4207">
        <v>0</v>
      </c>
      <c r="AD4207">
        <v>5.1624360856629998</v>
      </c>
      <c r="AE4207">
        <v>91.081084057668434</v>
      </c>
    </row>
    <row r="4208" spans="1:31" x14ac:dyDescent="0.25">
      <c r="A4208">
        <v>2140855</v>
      </c>
      <c r="B4208">
        <v>1</v>
      </c>
      <c r="C4208" t="s">
        <v>81</v>
      </c>
      <c r="D4208" t="s">
        <v>128</v>
      </c>
      <c r="E4208" t="s">
        <v>174</v>
      </c>
      <c r="F4208" t="s">
        <v>12245</v>
      </c>
      <c r="G4208" t="s">
        <v>328</v>
      </c>
      <c r="H4208" t="s">
        <v>134</v>
      </c>
      <c r="I4208" t="s">
        <v>135</v>
      </c>
      <c r="J4208" t="s">
        <v>136</v>
      </c>
      <c r="K4208" t="s">
        <v>137</v>
      </c>
      <c r="L4208" t="s">
        <v>12246</v>
      </c>
      <c r="M4208" t="s">
        <v>12247</v>
      </c>
      <c r="N4208">
        <v>2.2094444439999998</v>
      </c>
      <c r="O4208">
        <v>0</v>
      </c>
      <c r="P4208">
        <v>3</v>
      </c>
      <c r="Q4208">
        <v>0</v>
      </c>
      <c r="R4208">
        <v>1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1.101833787173</v>
      </c>
      <c r="Y4208">
        <v>0</v>
      </c>
      <c r="Z4208">
        <v>0.83314538556483342</v>
      </c>
      <c r="AA4208">
        <v>0</v>
      </c>
      <c r="AB4208">
        <v>0</v>
      </c>
      <c r="AC4208">
        <v>0</v>
      </c>
      <c r="AD4208">
        <v>0</v>
      </c>
      <c r="AE4208">
        <v>1.9349791727378334</v>
      </c>
    </row>
    <row r="4209" spans="1:31" x14ac:dyDescent="0.25">
      <c r="A4209">
        <v>2140857</v>
      </c>
      <c r="B4209">
        <v>1</v>
      </c>
      <c r="C4209" t="s">
        <v>81</v>
      </c>
      <c r="D4209" t="s">
        <v>118</v>
      </c>
      <c r="E4209" t="s">
        <v>196</v>
      </c>
      <c r="F4209" t="s">
        <v>12248</v>
      </c>
      <c r="G4209" t="s">
        <v>142</v>
      </c>
      <c r="H4209" t="s">
        <v>143</v>
      </c>
      <c r="I4209" t="s">
        <v>148</v>
      </c>
      <c r="J4209" t="s">
        <v>136</v>
      </c>
      <c r="K4209" t="s">
        <v>137</v>
      </c>
      <c r="L4209" t="s">
        <v>12249</v>
      </c>
      <c r="M4209" t="s">
        <v>12250</v>
      </c>
      <c r="N4209">
        <v>9.1666660000000004E-3</v>
      </c>
      <c r="O4209">
        <v>1</v>
      </c>
      <c r="P4209">
        <v>353</v>
      </c>
      <c r="Q4209">
        <v>44</v>
      </c>
      <c r="R4209">
        <v>33</v>
      </c>
      <c r="S4209">
        <v>9</v>
      </c>
      <c r="T4209">
        <v>38</v>
      </c>
      <c r="U4209">
        <v>0</v>
      </c>
      <c r="V4209">
        <v>0</v>
      </c>
      <c r="W4209">
        <v>3.5383444734000007E-3</v>
      </c>
      <c r="X4209">
        <v>0.39129063602832553</v>
      </c>
      <c r="Y4209">
        <v>1.8105750559047253</v>
      </c>
      <c r="Z4209">
        <v>7.0431239146399982E-2</v>
      </c>
      <c r="AA4209">
        <v>0.27810715862013335</v>
      </c>
      <c r="AB4209">
        <v>0.28062969128700005</v>
      </c>
      <c r="AC4209">
        <v>0</v>
      </c>
      <c r="AD4209">
        <v>0</v>
      </c>
      <c r="AE4209">
        <v>2.8345721254599843</v>
      </c>
    </row>
    <row r="4210" spans="1:31" x14ac:dyDescent="0.25">
      <c r="A4210">
        <v>2140866</v>
      </c>
      <c r="B4210">
        <v>1</v>
      </c>
      <c r="C4210" t="s">
        <v>80</v>
      </c>
      <c r="D4210" t="s">
        <v>93</v>
      </c>
      <c r="E4210" t="s">
        <v>224</v>
      </c>
      <c r="F4210" t="s">
        <v>11414</v>
      </c>
      <c r="G4210" t="s">
        <v>12251</v>
      </c>
      <c r="H4210" t="s">
        <v>227</v>
      </c>
      <c r="I4210" t="s">
        <v>135</v>
      </c>
      <c r="J4210" t="s">
        <v>136</v>
      </c>
      <c r="K4210" t="s">
        <v>137</v>
      </c>
      <c r="L4210" t="s">
        <v>12252</v>
      </c>
      <c r="M4210" t="s">
        <v>12253</v>
      </c>
      <c r="N4210">
        <v>0.241388888</v>
      </c>
      <c r="O4210">
        <v>5</v>
      </c>
      <c r="P4210">
        <v>3550</v>
      </c>
      <c r="Q4210">
        <v>142</v>
      </c>
      <c r="R4210">
        <v>720</v>
      </c>
      <c r="S4210">
        <v>34</v>
      </c>
      <c r="T4210">
        <v>865</v>
      </c>
      <c r="U4210">
        <v>6</v>
      </c>
      <c r="V4210">
        <v>2</v>
      </c>
      <c r="W4210">
        <v>6.4780603342394505</v>
      </c>
      <c r="X4210">
        <v>178.75787135997345</v>
      </c>
      <c r="Y4210">
        <v>126.03886271987963</v>
      </c>
      <c r="Z4210">
        <v>165.63777472445125</v>
      </c>
      <c r="AA4210">
        <v>72.328376375974798</v>
      </c>
      <c r="AB4210">
        <v>183.90414348787593</v>
      </c>
      <c r="AC4210">
        <v>154.81806836034383</v>
      </c>
      <c r="AD4210">
        <v>3.1309117402851743</v>
      </c>
      <c r="AE4210">
        <v>891.09406910302346</v>
      </c>
    </row>
    <row r="4211" spans="1:31" x14ac:dyDescent="0.25">
      <c r="A4211">
        <v>2140869</v>
      </c>
      <c r="B4211">
        <v>1</v>
      </c>
      <c r="C4211" t="s">
        <v>80</v>
      </c>
      <c r="D4211" t="s">
        <v>110</v>
      </c>
      <c r="E4211" t="s">
        <v>131</v>
      </c>
      <c r="F4211" t="s">
        <v>12254</v>
      </c>
      <c r="G4211" t="s">
        <v>152</v>
      </c>
      <c r="H4211" t="s">
        <v>134</v>
      </c>
      <c r="I4211" t="s">
        <v>135</v>
      </c>
      <c r="J4211" t="s">
        <v>136</v>
      </c>
      <c r="K4211" t="s">
        <v>137</v>
      </c>
      <c r="L4211" t="s">
        <v>12255</v>
      </c>
      <c r="M4211" t="s">
        <v>12256</v>
      </c>
      <c r="N4211">
        <v>5.9047222220000002</v>
      </c>
      <c r="O4211">
        <v>0</v>
      </c>
      <c r="P4211">
        <v>6</v>
      </c>
      <c r="Q4211">
        <v>0</v>
      </c>
      <c r="R4211">
        <v>0</v>
      </c>
      <c r="S4211">
        <v>0</v>
      </c>
      <c r="T4211">
        <v>1</v>
      </c>
      <c r="U4211">
        <v>0</v>
      </c>
      <c r="V4211">
        <v>0</v>
      </c>
      <c r="W4211">
        <v>0</v>
      </c>
      <c r="X4211">
        <v>9.4440249146687858</v>
      </c>
      <c r="Y4211">
        <v>0</v>
      </c>
      <c r="Z4211">
        <v>0</v>
      </c>
      <c r="AA4211">
        <v>0</v>
      </c>
      <c r="AB4211">
        <v>1.9616837378041665E-2</v>
      </c>
      <c r="AC4211">
        <v>0</v>
      </c>
      <c r="AD4211">
        <v>0</v>
      </c>
      <c r="AE4211">
        <v>9.4636417520468274</v>
      </c>
    </row>
    <row r="4212" spans="1:31" x14ac:dyDescent="0.25">
      <c r="A4212">
        <v>2140873</v>
      </c>
      <c r="B4212">
        <v>1</v>
      </c>
      <c r="C4212" t="s">
        <v>81</v>
      </c>
      <c r="D4212" t="s">
        <v>113</v>
      </c>
      <c r="E4212" t="s">
        <v>224</v>
      </c>
      <c r="F4212" t="s">
        <v>12257</v>
      </c>
      <c r="G4212" t="s">
        <v>142</v>
      </c>
      <c r="H4212" t="s">
        <v>143</v>
      </c>
      <c r="I4212" t="s">
        <v>135</v>
      </c>
      <c r="J4212" t="s">
        <v>136</v>
      </c>
      <c r="K4212" t="s">
        <v>137</v>
      </c>
      <c r="L4212" t="s">
        <v>12258</v>
      </c>
      <c r="M4212" t="s">
        <v>12259</v>
      </c>
      <c r="N4212">
        <v>6.5780555000000004E-2</v>
      </c>
      <c r="O4212">
        <v>6</v>
      </c>
      <c r="P4212">
        <v>2476</v>
      </c>
      <c r="Q4212">
        <v>69</v>
      </c>
      <c r="R4212">
        <v>572</v>
      </c>
      <c r="S4212">
        <v>47</v>
      </c>
      <c r="T4212">
        <v>417</v>
      </c>
      <c r="U4212">
        <v>21</v>
      </c>
      <c r="V4212">
        <v>7</v>
      </c>
      <c r="W4212">
        <v>3.2418193454000002E-2</v>
      </c>
      <c r="X4212">
        <v>21.502655622104839</v>
      </c>
      <c r="Y4212">
        <v>1.8549159444030336</v>
      </c>
      <c r="Z4212">
        <v>8.7071674594675041</v>
      </c>
      <c r="AA4212">
        <v>89.795174154339165</v>
      </c>
      <c r="AB4212">
        <v>23.395077782271613</v>
      </c>
      <c r="AC4212">
        <v>182.13729736885969</v>
      </c>
      <c r="AD4212">
        <v>2.6526738135254004</v>
      </c>
      <c r="AE4212">
        <v>330.07738033842526</v>
      </c>
    </row>
    <row r="4213" spans="1:31" x14ac:dyDescent="0.25">
      <c r="A4213">
        <v>2140874</v>
      </c>
      <c r="B4213">
        <v>1</v>
      </c>
      <c r="C4213" t="s">
        <v>80</v>
      </c>
      <c r="D4213" t="s">
        <v>96</v>
      </c>
      <c r="E4213" t="s">
        <v>140</v>
      </c>
      <c r="F4213" t="s">
        <v>12260</v>
      </c>
      <c r="G4213" t="s">
        <v>167</v>
      </c>
      <c r="H4213" t="s">
        <v>143</v>
      </c>
      <c r="I4213" t="s">
        <v>135</v>
      </c>
      <c r="J4213" t="s">
        <v>136</v>
      </c>
      <c r="K4213" t="s">
        <v>137</v>
      </c>
      <c r="L4213" t="s">
        <v>12261</v>
      </c>
      <c r="M4213" t="s">
        <v>12262</v>
      </c>
      <c r="N4213">
        <v>4.7641666660000004</v>
      </c>
      <c r="O4213">
        <v>0</v>
      </c>
      <c r="P4213">
        <v>93</v>
      </c>
      <c r="Q4213">
        <v>0</v>
      </c>
      <c r="R4213">
        <v>0</v>
      </c>
      <c r="S4213">
        <v>0</v>
      </c>
      <c r="T4213">
        <v>11</v>
      </c>
      <c r="U4213">
        <v>0</v>
      </c>
      <c r="V4213">
        <v>0</v>
      </c>
      <c r="W4213">
        <v>0</v>
      </c>
      <c r="X4213">
        <v>213.6544260234044</v>
      </c>
      <c r="Y4213">
        <v>0</v>
      </c>
      <c r="Z4213">
        <v>0</v>
      </c>
      <c r="AA4213">
        <v>0</v>
      </c>
      <c r="AB4213">
        <v>147.92535386559314</v>
      </c>
      <c r="AC4213">
        <v>0</v>
      </c>
      <c r="AD4213">
        <v>0</v>
      </c>
      <c r="AE4213">
        <v>361.57977988899756</v>
      </c>
    </row>
    <row r="4214" spans="1:31" x14ac:dyDescent="0.25">
      <c r="A4214">
        <v>2140875</v>
      </c>
      <c r="B4214">
        <v>1</v>
      </c>
      <c r="C4214" t="s">
        <v>80</v>
      </c>
      <c r="D4214" t="s">
        <v>93</v>
      </c>
      <c r="E4214" t="s">
        <v>174</v>
      </c>
      <c r="F4214" t="s">
        <v>12263</v>
      </c>
      <c r="G4214" t="s">
        <v>211</v>
      </c>
      <c r="H4214" t="s">
        <v>134</v>
      </c>
      <c r="I4214" t="s">
        <v>135</v>
      </c>
      <c r="J4214" t="s">
        <v>136</v>
      </c>
      <c r="K4214" t="s">
        <v>137</v>
      </c>
      <c r="L4214" t="s">
        <v>12264</v>
      </c>
      <c r="M4214" t="s">
        <v>12265</v>
      </c>
      <c r="N4214">
        <v>1.2011111109999999</v>
      </c>
      <c r="O4214">
        <v>0</v>
      </c>
      <c r="P4214">
        <v>8</v>
      </c>
      <c r="Q4214">
        <v>0</v>
      </c>
      <c r="R4214">
        <v>3</v>
      </c>
      <c r="S4214">
        <v>0</v>
      </c>
      <c r="T4214">
        <v>1</v>
      </c>
      <c r="U4214">
        <v>0</v>
      </c>
      <c r="V4214">
        <v>0</v>
      </c>
      <c r="W4214">
        <v>0</v>
      </c>
      <c r="X4214">
        <v>1.6368816506678006</v>
      </c>
      <c r="Y4214">
        <v>0</v>
      </c>
      <c r="Z4214">
        <v>2.1825586457546668</v>
      </c>
      <c r="AA4214">
        <v>0</v>
      </c>
      <c r="AB4214">
        <v>0.5222962062854668</v>
      </c>
      <c r="AC4214">
        <v>0</v>
      </c>
      <c r="AD4214">
        <v>0</v>
      </c>
      <c r="AE4214">
        <v>4.341736502707934</v>
      </c>
    </row>
    <row r="4215" spans="1:31" x14ac:dyDescent="0.25">
      <c r="A4215">
        <v>2140877</v>
      </c>
      <c r="B4215">
        <v>1</v>
      </c>
      <c r="C4215" t="s">
        <v>80</v>
      </c>
      <c r="D4215" t="s">
        <v>104</v>
      </c>
      <c r="E4215" t="s">
        <v>161</v>
      </c>
      <c r="F4215" t="s">
        <v>12266</v>
      </c>
      <c r="G4215" t="s">
        <v>374</v>
      </c>
      <c r="H4215" t="s">
        <v>134</v>
      </c>
      <c r="I4215" t="s">
        <v>135</v>
      </c>
      <c r="J4215" t="s">
        <v>136</v>
      </c>
      <c r="K4215" t="s">
        <v>137</v>
      </c>
      <c r="L4215" t="s">
        <v>12267</v>
      </c>
      <c r="M4215" t="s">
        <v>12268</v>
      </c>
      <c r="N4215">
        <v>4.5105555549999998</v>
      </c>
      <c r="O4215">
        <v>0</v>
      </c>
      <c r="P4215">
        <v>3</v>
      </c>
      <c r="Q4215">
        <v>0</v>
      </c>
      <c r="R4215">
        <v>9</v>
      </c>
      <c r="S4215">
        <v>0</v>
      </c>
      <c r="T4215">
        <v>15</v>
      </c>
      <c r="U4215">
        <v>0</v>
      </c>
      <c r="V4215">
        <v>0</v>
      </c>
      <c r="W4215">
        <v>0</v>
      </c>
      <c r="X4215">
        <v>13.711302852345002</v>
      </c>
      <c r="Y4215">
        <v>0</v>
      </c>
      <c r="Z4215">
        <v>8.9041377149190009</v>
      </c>
      <c r="AA4215">
        <v>0</v>
      </c>
      <c r="AB4215">
        <v>140.26481183891164</v>
      </c>
      <c r="AC4215">
        <v>0</v>
      </c>
      <c r="AD4215">
        <v>0</v>
      </c>
      <c r="AE4215">
        <v>162.88025240617566</v>
      </c>
    </row>
    <row r="4216" spans="1:31" x14ac:dyDescent="0.25">
      <c r="A4216">
        <v>2140878</v>
      </c>
      <c r="B4216">
        <v>1</v>
      </c>
      <c r="C4216" t="s">
        <v>80</v>
      </c>
      <c r="D4216" t="s">
        <v>83</v>
      </c>
      <c r="E4216" t="s">
        <v>131</v>
      </c>
      <c r="F4216" t="s">
        <v>12269</v>
      </c>
      <c r="G4216" t="s">
        <v>187</v>
      </c>
      <c r="H4216" t="s">
        <v>134</v>
      </c>
      <c r="I4216" t="s">
        <v>135</v>
      </c>
      <c r="J4216" t="s">
        <v>136</v>
      </c>
      <c r="K4216" t="s">
        <v>137</v>
      </c>
      <c r="L4216" t="s">
        <v>12270</v>
      </c>
      <c r="M4216" t="s">
        <v>12271</v>
      </c>
      <c r="N4216">
        <v>3.025555555</v>
      </c>
      <c r="O4216">
        <v>0</v>
      </c>
      <c r="P4216">
        <v>3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1.4832794624579999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1.4832794624579999</v>
      </c>
    </row>
    <row r="4217" spans="1:31" x14ac:dyDescent="0.25">
      <c r="A4217">
        <v>2140879</v>
      </c>
      <c r="B4217">
        <v>1</v>
      </c>
      <c r="C4217" t="s">
        <v>80</v>
      </c>
      <c r="D4217" t="s">
        <v>97</v>
      </c>
      <c r="E4217" t="s">
        <v>206</v>
      </c>
      <c r="F4217" t="s">
        <v>12272</v>
      </c>
      <c r="G4217" t="s">
        <v>246</v>
      </c>
      <c r="H4217" t="s">
        <v>134</v>
      </c>
      <c r="I4217" t="s">
        <v>135</v>
      </c>
      <c r="J4217" t="s">
        <v>136</v>
      </c>
      <c r="K4217" t="s">
        <v>137</v>
      </c>
      <c r="L4217" t="s">
        <v>12273</v>
      </c>
      <c r="M4217" t="s">
        <v>12274</v>
      </c>
      <c r="N4217">
        <v>2.6625000000000001</v>
      </c>
      <c r="O4217">
        <v>0</v>
      </c>
      <c r="P4217">
        <v>13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22.043474595623852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22.043474595623852</v>
      </c>
    </row>
    <row r="4218" spans="1:31" x14ac:dyDescent="0.25">
      <c r="A4218">
        <v>2140881</v>
      </c>
      <c r="B4218">
        <v>1</v>
      </c>
      <c r="C4218" t="s">
        <v>80</v>
      </c>
      <c r="D4218" t="s">
        <v>85</v>
      </c>
      <c r="E4218" t="s">
        <v>174</v>
      </c>
      <c r="F4218" t="s">
        <v>12275</v>
      </c>
      <c r="G4218" t="s">
        <v>384</v>
      </c>
      <c r="H4218" t="s">
        <v>134</v>
      </c>
      <c r="I4218" t="s">
        <v>135</v>
      </c>
      <c r="J4218" t="s">
        <v>136</v>
      </c>
      <c r="K4218" t="s">
        <v>137</v>
      </c>
      <c r="L4218" t="s">
        <v>12276</v>
      </c>
      <c r="M4218" t="s">
        <v>12277</v>
      </c>
      <c r="N4218">
        <v>4.5861111110000001</v>
      </c>
      <c r="O4218">
        <v>0</v>
      </c>
      <c r="P4218">
        <v>145</v>
      </c>
      <c r="Q4218">
        <v>0</v>
      </c>
      <c r="R4218">
        <v>0</v>
      </c>
      <c r="S4218">
        <v>0</v>
      </c>
      <c r="T4218">
        <v>4</v>
      </c>
      <c r="U4218">
        <v>0</v>
      </c>
      <c r="V4218">
        <v>0</v>
      </c>
      <c r="W4218">
        <v>0</v>
      </c>
      <c r="X4218">
        <v>160.54701691537625</v>
      </c>
      <c r="Y4218">
        <v>0</v>
      </c>
      <c r="Z4218">
        <v>0</v>
      </c>
      <c r="AA4218">
        <v>0</v>
      </c>
      <c r="AB4218">
        <v>2.0871665731494669</v>
      </c>
      <c r="AC4218">
        <v>0</v>
      </c>
      <c r="AD4218">
        <v>0</v>
      </c>
      <c r="AE4218">
        <v>162.63418348852571</v>
      </c>
    </row>
    <row r="4219" spans="1:31" x14ac:dyDescent="0.25">
      <c r="A4219">
        <v>2140886</v>
      </c>
      <c r="B4219">
        <v>1</v>
      </c>
      <c r="C4219" t="s">
        <v>80</v>
      </c>
      <c r="D4219" t="s">
        <v>103</v>
      </c>
      <c r="E4219" t="s">
        <v>196</v>
      </c>
      <c r="F4219" t="s">
        <v>12278</v>
      </c>
      <c r="G4219" t="s">
        <v>235</v>
      </c>
      <c r="H4219" t="s">
        <v>143</v>
      </c>
      <c r="I4219" t="s">
        <v>135</v>
      </c>
      <c r="J4219" t="s">
        <v>136</v>
      </c>
      <c r="K4219" t="s">
        <v>236</v>
      </c>
      <c r="L4219" t="s">
        <v>12279</v>
      </c>
      <c r="M4219" t="s">
        <v>12280</v>
      </c>
      <c r="N4219">
        <v>1.0436111109999999</v>
      </c>
      <c r="O4219">
        <v>0</v>
      </c>
      <c r="P4219">
        <v>54</v>
      </c>
      <c r="Q4219">
        <v>1</v>
      </c>
      <c r="R4219">
        <v>51</v>
      </c>
      <c r="S4219">
        <v>15</v>
      </c>
      <c r="T4219">
        <v>32</v>
      </c>
      <c r="U4219">
        <v>16</v>
      </c>
      <c r="V4219">
        <v>0</v>
      </c>
      <c r="W4219">
        <v>0</v>
      </c>
      <c r="X4219">
        <v>10.43852047845051</v>
      </c>
      <c r="Y4219">
        <v>0.49875228888083323</v>
      </c>
      <c r="Z4219">
        <v>8.103648195116806</v>
      </c>
      <c r="AA4219">
        <v>111.57307067128451</v>
      </c>
      <c r="AB4219">
        <v>15.395208385543153</v>
      </c>
      <c r="AC4219">
        <v>2556.6523272115028</v>
      </c>
      <c r="AD4219">
        <v>0</v>
      </c>
      <c r="AE4219">
        <v>2702.6615272307786</v>
      </c>
    </row>
    <row r="4220" spans="1:31" x14ac:dyDescent="0.25">
      <c r="A4220">
        <v>2140889</v>
      </c>
      <c r="B4220">
        <v>1</v>
      </c>
      <c r="C4220" t="s">
        <v>80</v>
      </c>
      <c r="D4220" t="s">
        <v>84</v>
      </c>
      <c r="E4220" t="s">
        <v>131</v>
      </c>
      <c r="F4220" t="s">
        <v>12281</v>
      </c>
      <c r="G4220" t="s">
        <v>152</v>
      </c>
      <c r="H4220" t="s">
        <v>134</v>
      </c>
      <c r="I4220" t="s">
        <v>135</v>
      </c>
      <c r="J4220" t="s">
        <v>136</v>
      </c>
      <c r="K4220" t="s">
        <v>137</v>
      </c>
      <c r="L4220" t="s">
        <v>12282</v>
      </c>
      <c r="M4220" t="s">
        <v>12283</v>
      </c>
      <c r="N4220">
        <v>5.3063888879999999</v>
      </c>
      <c r="O4220">
        <v>0</v>
      </c>
      <c r="P4220">
        <v>4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3.9166756777918001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3.9166756777918001</v>
      </c>
    </row>
    <row r="4221" spans="1:31" x14ac:dyDescent="0.25">
      <c r="A4221">
        <v>2140898</v>
      </c>
      <c r="B4221">
        <v>1</v>
      </c>
      <c r="C4221" t="s">
        <v>80</v>
      </c>
      <c r="D4221" t="s">
        <v>96</v>
      </c>
      <c r="E4221" t="s">
        <v>131</v>
      </c>
      <c r="F4221" t="s">
        <v>12284</v>
      </c>
      <c r="G4221" t="s">
        <v>152</v>
      </c>
      <c r="H4221" t="s">
        <v>134</v>
      </c>
      <c r="I4221" t="s">
        <v>135</v>
      </c>
      <c r="J4221" t="s">
        <v>136</v>
      </c>
      <c r="K4221" t="s">
        <v>137</v>
      </c>
      <c r="L4221" t="s">
        <v>12285</v>
      </c>
      <c r="M4221" t="s">
        <v>12286</v>
      </c>
      <c r="N4221">
        <v>2.3705555550000001</v>
      </c>
      <c r="O4221">
        <v>0</v>
      </c>
      <c r="P4221">
        <v>2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0.1791799883304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0.1791799883304</v>
      </c>
    </row>
    <row r="4222" spans="1:31" x14ac:dyDescent="0.25">
      <c r="A4222">
        <v>2140901</v>
      </c>
      <c r="B4222">
        <v>1</v>
      </c>
      <c r="C4222" t="s">
        <v>81</v>
      </c>
      <c r="D4222" t="s">
        <v>120</v>
      </c>
      <c r="E4222" t="s">
        <v>146</v>
      </c>
      <c r="F4222" t="s">
        <v>12287</v>
      </c>
      <c r="G4222" t="s">
        <v>411</v>
      </c>
      <c r="H4222" t="s">
        <v>143</v>
      </c>
      <c r="I4222" t="s">
        <v>135</v>
      </c>
      <c r="J4222" t="s">
        <v>136</v>
      </c>
      <c r="K4222" t="s">
        <v>137</v>
      </c>
      <c r="L4222" t="s">
        <v>12288</v>
      </c>
      <c r="M4222" t="s">
        <v>12289</v>
      </c>
      <c r="N4222">
        <v>0.885833333</v>
      </c>
      <c r="O4222">
        <v>0</v>
      </c>
      <c r="P4222">
        <v>50</v>
      </c>
      <c r="Q4222">
        <v>0</v>
      </c>
      <c r="R4222">
        <v>0</v>
      </c>
      <c r="S4222">
        <v>0</v>
      </c>
      <c r="T4222">
        <v>4</v>
      </c>
      <c r="U4222">
        <v>0</v>
      </c>
      <c r="V4222">
        <v>0</v>
      </c>
      <c r="W4222">
        <v>0</v>
      </c>
      <c r="X4222">
        <v>4.9802479500221759</v>
      </c>
      <c r="Y4222">
        <v>0</v>
      </c>
      <c r="Z4222">
        <v>0</v>
      </c>
      <c r="AA4222">
        <v>0</v>
      </c>
      <c r="AB4222">
        <v>0.75788998618567494</v>
      </c>
      <c r="AC4222">
        <v>0</v>
      </c>
      <c r="AD4222">
        <v>0</v>
      </c>
      <c r="AE4222">
        <v>5.7381379362078508</v>
      </c>
    </row>
    <row r="4223" spans="1:31" x14ac:dyDescent="0.25">
      <c r="A4223">
        <v>2140903</v>
      </c>
      <c r="B4223">
        <v>1</v>
      </c>
      <c r="C4223" t="s">
        <v>80</v>
      </c>
      <c r="D4223" t="s">
        <v>82</v>
      </c>
      <c r="E4223" t="s">
        <v>131</v>
      </c>
      <c r="F4223" t="s">
        <v>12290</v>
      </c>
      <c r="G4223" t="s">
        <v>152</v>
      </c>
      <c r="H4223" t="s">
        <v>134</v>
      </c>
      <c r="I4223" t="s">
        <v>135</v>
      </c>
      <c r="J4223" t="s">
        <v>136</v>
      </c>
      <c r="K4223" t="s">
        <v>137</v>
      </c>
      <c r="L4223" t="s">
        <v>12291</v>
      </c>
      <c r="M4223" t="s">
        <v>12292</v>
      </c>
      <c r="N4223">
        <v>3.863888888</v>
      </c>
      <c r="O4223">
        <v>0</v>
      </c>
      <c r="P4223">
        <v>3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2.6193868394384165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2.6193868394384165</v>
      </c>
    </row>
    <row r="4224" spans="1:31" x14ac:dyDescent="0.25">
      <c r="A4224">
        <v>2140904</v>
      </c>
      <c r="B4224">
        <v>1</v>
      </c>
      <c r="C4224" t="s">
        <v>81</v>
      </c>
      <c r="D4224" t="s">
        <v>128</v>
      </c>
      <c r="E4224" t="s">
        <v>206</v>
      </c>
      <c r="F4224" t="s">
        <v>12293</v>
      </c>
      <c r="G4224" t="s">
        <v>2524</v>
      </c>
      <c r="H4224" t="s">
        <v>134</v>
      </c>
      <c r="I4224" t="s">
        <v>135</v>
      </c>
      <c r="J4224" t="s">
        <v>136</v>
      </c>
      <c r="K4224" t="s">
        <v>137</v>
      </c>
      <c r="L4224" t="s">
        <v>12294</v>
      </c>
      <c r="M4224" t="s">
        <v>12295</v>
      </c>
      <c r="N4224">
        <v>1.420833333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2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347.86302350299502</v>
      </c>
      <c r="AE4224">
        <v>347.86302350299502</v>
      </c>
    </row>
    <row r="4225" spans="1:31" x14ac:dyDescent="0.25">
      <c r="A4225">
        <v>2140905</v>
      </c>
      <c r="B4225">
        <v>1</v>
      </c>
      <c r="C4225" t="s">
        <v>80</v>
      </c>
      <c r="D4225" t="s">
        <v>82</v>
      </c>
      <c r="E4225" t="s">
        <v>161</v>
      </c>
      <c r="F4225" t="s">
        <v>12296</v>
      </c>
      <c r="G4225" t="s">
        <v>171</v>
      </c>
      <c r="H4225" t="s">
        <v>134</v>
      </c>
      <c r="I4225" t="s">
        <v>135</v>
      </c>
      <c r="J4225" t="s">
        <v>136</v>
      </c>
      <c r="K4225" t="s">
        <v>137</v>
      </c>
      <c r="L4225" t="s">
        <v>12297</v>
      </c>
      <c r="M4225" t="s">
        <v>12298</v>
      </c>
      <c r="N4225">
        <v>1.7341666659999999</v>
      </c>
      <c r="O4225">
        <v>0</v>
      </c>
      <c r="P4225">
        <v>404</v>
      </c>
      <c r="Q4225">
        <v>0</v>
      </c>
      <c r="R4225">
        <v>0</v>
      </c>
      <c r="S4225">
        <v>0</v>
      </c>
      <c r="T4225">
        <v>55</v>
      </c>
      <c r="U4225">
        <v>0</v>
      </c>
      <c r="V4225">
        <v>0</v>
      </c>
      <c r="W4225">
        <v>0</v>
      </c>
      <c r="X4225">
        <v>196.45069857871252</v>
      </c>
      <c r="Y4225">
        <v>0</v>
      </c>
      <c r="Z4225">
        <v>0</v>
      </c>
      <c r="AA4225">
        <v>0</v>
      </c>
      <c r="AB4225">
        <v>154.30410849776106</v>
      </c>
      <c r="AC4225">
        <v>0</v>
      </c>
      <c r="AD4225">
        <v>0</v>
      </c>
      <c r="AE4225">
        <v>350.75480707647358</v>
      </c>
    </row>
    <row r="4226" spans="1:31" x14ac:dyDescent="0.25">
      <c r="A4226">
        <v>2140907</v>
      </c>
      <c r="B4226">
        <v>1</v>
      </c>
      <c r="C4226" t="s">
        <v>80</v>
      </c>
      <c r="D4226" t="s">
        <v>107</v>
      </c>
      <c r="E4226" t="s">
        <v>131</v>
      </c>
      <c r="F4226" t="s">
        <v>12299</v>
      </c>
      <c r="G4226" t="s">
        <v>152</v>
      </c>
      <c r="H4226" t="s">
        <v>134</v>
      </c>
      <c r="I4226" t="s">
        <v>135</v>
      </c>
      <c r="J4226" t="s">
        <v>136</v>
      </c>
      <c r="K4226" t="s">
        <v>137</v>
      </c>
      <c r="L4226" t="s">
        <v>12300</v>
      </c>
      <c r="M4226" t="s">
        <v>12301</v>
      </c>
      <c r="N4226">
        <v>2.7547222219999998</v>
      </c>
      <c r="O4226">
        <v>0</v>
      </c>
      <c r="P4226">
        <v>1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0.8402102041524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0.8402102041524</v>
      </c>
    </row>
    <row r="4227" spans="1:31" x14ac:dyDescent="0.25">
      <c r="A4227">
        <v>2140908</v>
      </c>
      <c r="B4227">
        <v>1</v>
      </c>
      <c r="C4227" t="s">
        <v>80</v>
      </c>
      <c r="D4227" t="s">
        <v>84</v>
      </c>
      <c r="E4227" t="s">
        <v>131</v>
      </c>
      <c r="F4227" t="s">
        <v>12302</v>
      </c>
      <c r="G4227" t="s">
        <v>152</v>
      </c>
      <c r="H4227" t="s">
        <v>134</v>
      </c>
      <c r="I4227" t="s">
        <v>135</v>
      </c>
      <c r="J4227" t="s">
        <v>136</v>
      </c>
      <c r="K4227" t="s">
        <v>137</v>
      </c>
      <c r="L4227" t="s">
        <v>12303</v>
      </c>
      <c r="M4227" t="s">
        <v>12304</v>
      </c>
      <c r="N4227">
        <v>3.4561111109999998</v>
      </c>
      <c r="O4227">
        <v>0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1.8219568853043751</v>
      </c>
      <c r="AA4227">
        <v>0</v>
      </c>
      <c r="AB4227">
        <v>0</v>
      </c>
      <c r="AC4227">
        <v>0</v>
      </c>
      <c r="AD4227">
        <v>0</v>
      </c>
      <c r="AE4227">
        <v>1.8219568853043751</v>
      </c>
    </row>
    <row r="4228" spans="1:31" x14ac:dyDescent="0.25">
      <c r="A4228">
        <v>2140910</v>
      </c>
      <c r="B4228">
        <v>1</v>
      </c>
      <c r="C4228" t="s">
        <v>81</v>
      </c>
      <c r="D4228" t="s">
        <v>113</v>
      </c>
      <c r="E4228" t="s">
        <v>146</v>
      </c>
      <c r="F4228" t="s">
        <v>12305</v>
      </c>
      <c r="G4228" t="s">
        <v>142</v>
      </c>
      <c r="H4228" t="s">
        <v>143</v>
      </c>
      <c r="I4228" t="s">
        <v>135</v>
      </c>
      <c r="J4228" t="s">
        <v>136</v>
      </c>
      <c r="K4228" t="s">
        <v>137</v>
      </c>
      <c r="L4228" t="s">
        <v>12306</v>
      </c>
      <c r="M4228" t="s">
        <v>12307</v>
      </c>
      <c r="N4228">
        <v>0.37638888799999998</v>
      </c>
      <c r="O4228">
        <v>0</v>
      </c>
      <c r="P4228">
        <v>1269</v>
      </c>
      <c r="Q4228">
        <v>6</v>
      </c>
      <c r="R4228">
        <v>28</v>
      </c>
      <c r="S4228">
        <v>1</v>
      </c>
      <c r="T4228">
        <v>257</v>
      </c>
      <c r="U4228">
        <v>0</v>
      </c>
      <c r="V4228">
        <v>0</v>
      </c>
      <c r="W4228">
        <v>0</v>
      </c>
      <c r="X4228">
        <v>92.428071248323704</v>
      </c>
      <c r="Y4228">
        <v>0.77486162283970828</v>
      </c>
      <c r="Z4228">
        <v>13.400773238917587</v>
      </c>
      <c r="AA4228">
        <v>0.159309000830375</v>
      </c>
      <c r="AB4228">
        <v>41.351578557548365</v>
      </c>
      <c r="AC4228">
        <v>0</v>
      </c>
      <c r="AD4228">
        <v>0</v>
      </c>
      <c r="AE4228">
        <v>148.11459366845975</v>
      </c>
    </row>
    <row r="4229" spans="1:31" x14ac:dyDescent="0.25">
      <c r="A4229">
        <v>2140911</v>
      </c>
      <c r="B4229">
        <v>1</v>
      </c>
      <c r="C4229" t="s">
        <v>81</v>
      </c>
      <c r="D4229" t="s">
        <v>128</v>
      </c>
      <c r="E4229" t="s">
        <v>131</v>
      </c>
      <c r="F4229" t="s">
        <v>12308</v>
      </c>
      <c r="G4229" t="s">
        <v>133</v>
      </c>
      <c r="H4229" t="s">
        <v>134</v>
      </c>
      <c r="I4229" t="s">
        <v>135</v>
      </c>
      <c r="J4229" t="s">
        <v>136</v>
      </c>
      <c r="K4229" t="s">
        <v>137</v>
      </c>
      <c r="L4229" t="s">
        <v>12309</v>
      </c>
      <c r="M4229" t="s">
        <v>12310</v>
      </c>
      <c r="N4229">
        <v>2.7733333330000001</v>
      </c>
      <c r="O4229">
        <v>0</v>
      </c>
      <c r="P4229">
        <v>1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0.10126463873690002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0.10126463873690002</v>
      </c>
    </row>
    <row r="4230" spans="1:31" x14ac:dyDescent="0.25">
      <c r="A4230">
        <v>2140915</v>
      </c>
      <c r="B4230">
        <v>1</v>
      </c>
      <c r="C4230" t="s">
        <v>80</v>
      </c>
      <c r="D4230" t="s">
        <v>94</v>
      </c>
      <c r="E4230" t="s">
        <v>140</v>
      </c>
      <c r="F4230" t="s">
        <v>12311</v>
      </c>
      <c r="G4230" t="s">
        <v>142</v>
      </c>
      <c r="H4230" t="s">
        <v>143</v>
      </c>
      <c r="I4230" t="s">
        <v>148</v>
      </c>
      <c r="J4230" t="s">
        <v>136</v>
      </c>
      <c r="K4230" t="s">
        <v>137</v>
      </c>
      <c r="L4230" t="s">
        <v>12312</v>
      </c>
      <c r="M4230" t="s">
        <v>12313</v>
      </c>
      <c r="N4230">
        <v>9.4444439999999998E-3</v>
      </c>
      <c r="O4230">
        <v>0</v>
      </c>
      <c r="P4230">
        <v>843</v>
      </c>
      <c r="Q4230">
        <v>31</v>
      </c>
      <c r="R4230">
        <v>29</v>
      </c>
      <c r="S4230">
        <v>6</v>
      </c>
      <c r="T4230">
        <v>142</v>
      </c>
      <c r="U4230">
        <v>2</v>
      </c>
      <c r="V4230">
        <v>0</v>
      </c>
      <c r="W4230">
        <v>0</v>
      </c>
      <c r="X4230">
        <v>1.0171889752869838</v>
      </c>
      <c r="Y4230">
        <v>0.15774198989853333</v>
      </c>
      <c r="Z4230">
        <v>1.2446042919750001E-2</v>
      </c>
      <c r="AA4230">
        <v>6.5828388389633341E-2</v>
      </c>
      <c r="AB4230">
        <v>0.39769131800323348</v>
      </c>
      <c r="AC4230">
        <v>1.4966378260543336</v>
      </c>
      <c r="AD4230">
        <v>0</v>
      </c>
      <c r="AE4230">
        <v>3.1475345405524675</v>
      </c>
    </row>
    <row r="4231" spans="1:31" x14ac:dyDescent="0.25">
      <c r="A4231">
        <v>2140916</v>
      </c>
      <c r="B4231">
        <v>1</v>
      </c>
      <c r="C4231" t="s">
        <v>80</v>
      </c>
      <c r="D4231" t="s">
        <v>90</v>
      </c>
      <c r="E4231" t="s">
        <v>174</v>
      </c>
      <c r="F4231" t="s">
        <v>12314</v>
      </c>
      <c r="G4231" t="s">
        <v>163</v>
      </c>
      <c r="H4231" t="s">
        <v>134</v>
      </c>
      <c r="I4231" t="s">
        <v>135</v>
      </c>
      <c r="J4231" t="s">
        <v>136</v>
      </c>
      <c r="K4231" t="s">
        <v>137</v>
      </c>
      <c r="L4231" t="s">
        <v>12315</v>
      </c>
      <c r="M4231" t="s">
        <v>12316</v>
      </c>
      <c r="N4231">
        <v>0.87055555500000004</v>
      </c>
      <c r="O4231">
        <v>0</v>
      </c>
      <c r="P4231">
        <v>198</v>
      </c>
      <c r="Q4231">
        <v>0</v>
      </c>
      <c r="R4231">
        <v>0</v>
      </c>
      <c r="S4231">
        <v>0</v>
      </c>
      <c r="T4231">
        <v>2</v>
      </c>
      <c r="U4231">
        <v>0</v>
      </c>
      <c r="V4231">
        <v>0</v>
      </c>
      <c r="W4231">
        <v>0</v>
      </c>
      <c r="X4231">
        <v>43.225709125895825</v>
      </c>
      <c r="Y4231">
        <v>0</v>
      </c>
      <c r="Z4231">
        <v>0</v>
      </c>
      <c r="AA4231">
        <v>0</v>
      </c>
      <c r="AB4231">
        <v>0.59167668368316673</v>
      </c>
      <c r="AC4231">
        <v>0</v>
      </c>
      <c r="AD4231">
        <v>0</v>
      </c>
      <c r="AE4231">
        <v>43.817385809578994</v>
      </c>
    </row>
    <row r="4232" spans="1:31" x14ac:dyDescent="0.25">
      <c r="A4232">
        <v>2140917</v>
      </c>
      <c r="B4232">
        <v>1</v>
      </c>
      <c r="C4232" t="s">
        <v>80</v>
      </c>
      <c r="D4232" t="s">
        <v>84</v>
      </c>
      <c r="E4232" t="s">
        <v>174</v>
      </c>
      <c r="F4232" t="s">
        <v>12317</v>
      </c>
      <c r="G4232" t="s">
        <v>183</v>
      </c>
      <c r="H4232" t="s">
        <v>134</v>
      </c>
      <c r="I4232" t="s">
        <v>135</v>
      </c>
      <c r="J4232" t="s">
        <v>136</v>
      </c>
      <c r="K4232" t="s">
        <v>137</v>
      </c>
      <c r="L4232" t="s">
        <v>12318</v>
      </c>
      <c r="M4232" t="s">
        <v>12319</v>
      </c>
      <c r="N4232">
        <v>8.7561111109999992</v>
      </c>
      <c r="O4232">
        <v>0</v>
      </c>
      <c r="P4232">
        <v>155</v>
      </c>
      <c r="Q4232">
        <v>0</v>
      </c>
      <c r="R4232">
        <v>0</v>
      </c>
      <c r="S4232">
        <v>0</v>
      </c>
      <c r="T4232">
        <v>4</v>
      </c>
      <c r="U4232">
        <v>0</v>
      </c>
      <c r="V4232">
        <v>1</v>
      </c>
      <c r="W4232">
        <v>0</v>
      </c>
      <c r="X4232">
        <v>269.696615503999</v>
      </c>
      <c r="Y4232">
        <v>0</v>
      </c>
      <c r="Z4232">
        <v>0</v>
      </c>
      <c r="AA4232">
        <v>0</v>
      </c>
      <c r="AB4232">
        <v>8.188006859601499</v>
      </c>
      <c r="AC4232">
        <v>0</v>
      </c>
      <c r="AD4232">
        <v>3.1050183103816664</v>
      </c>
      <c r="AE4232">
        <v>280.98964067398219</v>
      </c>
    </row>
    <row r="4233" spans="1:31" x14ac:dyDescent="0.25">
      <c r="A4233">
        <v>2140918</v>
      </c>
      <c r="B4233">
        <v>1</v>
      </c>
      <c r="C4233" t="s">
        <v>80</v>
      </c>
      <c r="D4233" t="s">
        <v>104</v>
      </c>
      <c r="E4233" t="s">
        <v>131</v>
      </c>
      <c r="F4233" t="s">
        <v>12320</v>
      </c>
      <c r="G4233" t="s">
        <v>133</v>
      </c>
      <c r="H4233" t="s">
        <v>134</v>
      </c>
      <c r="I4233" t="s">
        <v>135</v>
      </c>
      <c r="J4233" t="s">
        <v>136</v>
      </c>
      <c r="K4233" t="s">
        <v>137</v>
      </c>
      <c r="L4233" t="s">
        <v>12321</v>
      </c>
      <c r="M4233" t="s">
        <v>12322</v>
      </c>
      <c r="N4233">
        <v>2.1625000000000001</v>
      </c>
      <c r="O4233">
        <v>0</v>
      </c>
      <c r="P4233">
        <v>1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2.13563547480635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2.13563547480635</v>
      </c>
    </row>
    <row r="4234" spans="1:31" x14ac:dyDescent="0.25">
      <c r="A4234">
        <v>2140919</v>
      </c>
      <c r="B4234">
        <v>1</v>
      </c>
      <c r="C4234" t="s">
        <v>81</v>
      </c>
      <c r="D4234" t="s">
        <v>128</v>
      </c>
      <c r="E4234" t="s">
        <v>131</v>
      </c>
      <c r="F4234" t="s">
        <v>12323</v>
      </c>
      <c r="G4234" t="s">
        <v>300</v>
      </c>
      <c r="H4234" t="s">
        <v>134</v>
      </c>
      <c r="I4234" t="s">
        <v>135</v>
      </c>
      <c r="J4234" t="s">
        <v>3</v>
      </c>
      <c r="K4234" t="s">
        <v>137</v>
      </c>
      <c r="L4234" t="s">
        <v>12324</v>
      </c>
      <c r="M4234" t="s">
        <v>12325</v>
      </c>
      <c r="N4234">
        <v>1.575</v>
      </c>
      <c r="O4234">
        <v>0</v>
      </c>
      <c r="P4234">
        <v>1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0.42086446868050004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0.42086446868050004</v>
      </c>
    </row>
    <row r="4235" spans="1:31" x14ac:dyDescent="0.25">
      <c r="A4235">
        <v>2140920</v>
      </c>
      <c r="B4235">
        <v>1</v>
      </c>
      <c r="C4235" t="s">
        <v>80</v>
      </c>
      <c r="D4235" t="s">
        <v>107</v>
      </c>
      <c r="E4235" t="s">
        <v>131</v>
      </c>
      <c r="F4235" t="s">
        <v>12326</v>
      </c>
      <c r="G4235" t="s">
        <v>152</v>
      </c>
      <c r="H4235" t="s">
        <v>134</v>
      </c>
      <c r="I4235" t="s">
        <v>135</v>
      </c>
      <c r="J4235" t="s">
        <v>136</v>
      </c>
      <c r="K4235" t="s">
        <v>137</v>
      </c>
      <c r="L4235" t="s">
        <v>12327</v>
      </c>
      <c r="M4235" t="s">
        <v>12328</v>
      </c>
      <c r="N4235">
        <v>3.8766666660000002</v>
      </c>
      <c r="O4235">
        <v>0</v>
      </c>
      <c r="P4235">
        <v>2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0.7166761467079501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0.7166761467079501</v>
      </c>
    </row>
    <row r="4236" spans="1:31" x14ac:dyDescent="0.25">
      <c r="A4236">
        <v>2140923</v>
      </c>
      <c r="B4236">
        <v>1</v>
      </c>
      <c r="C4236" t="s">
        <v>80</v>
      </c>
      <c r="D4236" t="s">
        <v>92</v>
      </c>
      <c r="E4236" t="s">
        <v>131</v>
      </c>
      <c r="F4236" t="s">
        <v>12329</v>
      </c>
      <c r="G4236" t="s">
        <v>152</v>
      </c>
      <c r="H4236" t="s">
        <v>134</v>
      </c>
      <c r="I4236" t="s">
        <v>135</v>
      </c>
      <c r="J4236" t="s">
        <v>136</v>
      </c>
      <c r="K4236" t="s">
        <v>137</v>
      </c>
      <c r="L4236" t="s">
        <v>12330</v>
      </c>
      <c r="M4236" t="s">
        <v>12331</v>
      </c>
      <c r="N4236">
        <v>3.8333333330000001</v>
      </c>
      <c r="O4236">
        <v>0</v>
      </c>
      <c r="P4236">
        <v>1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1.1785776031203918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1.1785776031203918</v>
      </c>
    </row>
    <row r="4237" spans="1:31" x14ac:dyDescent="0.25">
      <c r="A4237">
        <v>2140924</v>
      </c>
      <c r="B4237">
        <v>1</v>
      </c>
      <c r="C4237" t="s">
        <v>80</v>
      </c>
      <c r="D4237" t="s">
        <v>103</v>
      </c>
      <c r="E4237" t="s">
        <v>131</v>
      </c>
      <c r="F4237" t="s">
        <v>12332</v>
      </c>
      <c r="G4237" t="s">
        <v>300</v>
      </c>
      <c r="H4237" t="s">
        <v>134</v>
      </c>
      <c r="I4237" t="s">
        <v>135</v>
      </c>
      <c r="J4237" t="s">
        <v>3</v>
      </c>
      <c r="K4237" t="s">
        <v>137</v>
      </c>
      <c r="L4237" t="s">
        <v>12333</v>
      </c>
      <c r="M4237" t="s">
        <v>12334</v>
      </c>
      <c r="N4237">
        <v>1.36</v>
      </c>
      <c r="O4237">
        <v>0</v>
      </c>
      <c r="P4237">
        <v>2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0.73189109149333342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0.73189109149333342</v>
      </c>
    </row>
    <row r="4238" spans="1:31" x14ac:dyDescent="0.25">
      <c r="A4238">
        <v>2140925</v>
      </c>
      <c r="B4238">
        <v>1</v>
      </c>
      <c r="C4238" t="s">
        <v>80</v>
      </c>
      <c r="D4238" t="s">
        <v>99</v>
      </c>
      <c r="E4238" t="s">
        <v>131</v>
      </c>
      <c r="F4238" t="s">
        <v>12335</v>
      </c>
      <c r="G4238" t="s">
        <v>152</v>
      </c>
      <c r="H4238" t="s">
        <v>134</v>
      </c>
      <c r="I4238" t="s">
        <v>135</v>
      </c>
      <c r="J4238" t="s">
        <v>136</v>
      </c>
      <c r="K4238" t="s">
        <v>137</v>
      </c>
      <c r="L4238" t="s">
        <v>12336</v>
      </c>
      <c r="M4238" t="s">
        <v>12337</v>
      </c>
      <c r="N4238">
        <v>1.5947222219999999</v>
      </c>
      <c r="O4238">
        <v>0</v>
      </c>
      <c r="P4238">
        <v>1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2.0523660153900003E-2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2.0523660153900003E-2</v>
      </c>
    </row>
    <row r="4239" spans="1:31" x14ac:dyDescent="0.25">
      <c r="A4239">
        <v>2140933</v>
      </c>
      <c r="B4239">
        <v>1</v>
      </c>
      <c r="C4239" t="s">
        <v>81</v>
      </c>
      <c r="D4239" t="s">
        <v>128</v>
      </c>
      <c r="E4239" t="s">
        <v>146</v>
      </c>
      <c r="F4239" t="s">
        <v>12338</v>
      </c>
      <c r="G4239" t="s">
        <v>142</v>
      </c>
      <c r="H4239" t="s">
        <v>143</v>
      </c>
      <c r="I4239" t="s">
        <v>135</v>
      </c>
      <c r="J4239" t="s">
        <v>136</v>
      </c>
      <c r="K4239" t="s">
        <v>137</v>
      </c>
      <c r="L4239" t="s">
        <v>12339</v>
      </c>
      <c r="M4239" t="s">
        <v>12340</v>
      </c>
      <c r="N4239">
        <v>1.6883333330000001</v>
      </c>
      <c r="O4239">
        <v>0</v>
      </c>
      <c r="P4239">
        <v>15</v>
      </c>
      <c r="Q4239">
        <v>0</v>
      </c>
      <c r="R4239">
        <v>19</v>
      </c>
      <c r="S4239">
        <v>8</v>
      </c>
      <c r="T4239">
        <v>4</v>
      </c>
      <c r="U4239">
        <v>2</v>
      </c>
      <c r="V4239">
        <v>0</v>
      </c>
      <c r="W4239">
        <v>0</v>
      </c>
      <c r="X4239">
        <v>6.3181101332835521</v>
      </c>
      <c r="Y4239">
        <v>0</v>
      </c>
      <c r="Z4239">
        <v>14.5306541339351</v>
      </c>
      <c r="AA4239">
        <v>1216.0774411877601</v>
      </c>
      <c r="AB4239">
        <v>19.989288978510803</v>
      </c>
      <c r="AC4239">
        <v>394.10368708651208</v>
      </c>
      <c r="AD4239">
        <v>0</v>
      </c>
      <c r="AE4239">
        <v>1651.0191815200017</v>
      </c>
    </row>
    <row r="4240" spans="1:31" x14ac:dyDescent="0.25">
      <c r="A4240">
        <v>2140937</v>
      </c>
      <c r="B4240">
        <v>1</v>
      </c>
      <c r="C4240" t="s">
        <v>81</v>
      </c>
      <c r="D4240" t="s">
        <v>113</v>
      </c>
      <c r="E4240" t="s">
        <v>196</v>
      </c>
      <c r="F4240" t="s">
        <v>646</v>
      </c>
      <c r="G4240" t="s">
        <v>142</v>
      </c>
      <c r="H4240" t="s">
        <v>143</v>
      </c>
      <c r="I4240" t="s">
        <v>148</v>
      </c>
      <c r="J4240" t="s">
        <v>136</v>
      </c>
      <c r="K4240" t="s">
        <v>137</v>
      </c>
      <c r="L4240" t="s">
        <v>12341</v>
      </c>
      <c r="M4240" t="s">
        <v>12342</v>
      </c>
      <c r="N4240">
        <v>5.5555550000000002E-3</v>
      </c>
      <c r="O4240">
        <v>0</v>
      </c>
      <c r="P4240">
        <v>641</v>
      </c>
      <c r="Q4240">
        <v>46</v>
      </c>
      <c r="R4240">
        <v>241</v>
      </c>
      <c r="S4240">
        <v>5</v>
      </c>
      <c r="T4240">
        <v>32</v>
      </c>
      <c r="U4240">
        <v>1</v>
      </c>
      <c r="V4240">
        <v>0</v>
      </c>
      <c r="W4240">
        <v>0</v>
      </c>
      <c r="X4240">
        <v>0.5946383087506667</v>
      </c>
      <c r="Y4240">
        <v>6.8213908392777772E-2</v>
      </c>
      <c r="Z4240">
        <v>0.17747264809600008</v>
      </c>
      <c r="AA4240">
        <v>0.61282437806549994</v>
      </c>
      <c r="AB4240">
        <v>8.4371232960333331E-2</v>
      </c>
      <c r="AC4240">
        <v>0.17698924096050003</v>
      </c>
      <c r="AD4240">
        <v>0</v>
      </c>
      <c r="AE4240">
        <v>1.7145097172257777</v>
      </c>
    </row>
    <row r="4241" spans="1:31" x14ac:dyDescent="0.25">
      <c r="A4241">
        <v>2140941</v>
      </c>
      <c r="B4241">
        <v>1</v>
      </c>
      <c r="C4241" t="s">
        <v>80</v>
      </c>
      <c r="D4241" t="s">
        <v>96</v>
      </c>
      <c r="E4241" t="s">
        <v>131</v>
      </c>
      <c r="F4241" t="s">
        <v>12343</v>
      </c>
      <c r="G4241" t="s">
        <v>231</v>
      </c>
      <c r="H4241" t="s">
        <v>134</v>
      </c>
      <c r="I4241" t="s">
        <v>135</v>
      </c>
      <c r="J4241" t="s">
        <v>136</v>
      </c>
      <c r="K4241" t="s">
        <v>137</v>
      </c>
      <c r="L4241" t="s">
        <v>12344</v>
      </c>
      <c r="M4241" t="s">
        <v>12345</v>
      </c>
      <c r="N4241">
        <v>2.2308333330000001</v>
      </c>
      <c r="O4241">
        <v>0</v>
      </c>
      <c r="P4241">
        <v>1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</row>
    <row r="4242" spans="1:31" x14ac:dyDescent="0.25">
      <c r="A4242">
        <v>2140942</v>
      </c>
      <c r="B4242">
        <v>1</v>
      </c>
      <c r="C4242" t="s">
        <v>80</v>
      </c>
      <c r="D4242" t="s">
        <v>104</v>
      </c>
      <c r="E4242" t="s">
        <v>146</v>
      </c>
      <c r="F4242" t="s">
        <v>12346</v>
      </c>
      <c r="G4242" t="s">
        <v>167</v>
      </c>
      <c r="H4242" t="s">
        <v>143</v>
      </c>
      <c r="I4242" t="s">
        <v>135</v>
      </c>
      <c r="J4242" t="s">
        <v>136</v>
      </c>
      <c r="K4242" t="s">
        <v>137</v>
      </c>
      <c r="L4242" t="s">
        <v>12347</v>
      </c>
      <c r="M4242" t="s">
        <v>12348</v>
      </c>
      <c r="N4242">
        <v>3.8133333330000001</v>
      </c>
      <c r="O4242">
        <v>0</v>
      </c>
      <c r="P4242">
        <v>38</v>
      </c>
      <c r="Q4242">
        <v>0</v>
      </c>
      <c r="R4242">
        <v>0</v>
      </c>
      <c r="S4242">
        <v>0</v>
      </c>
      <c r="T4242">
        <v>10</v>
      </c>
      <c r="U4242">
        <v>0</v>
      </c>
      <c r="V4242">
        <v>0</v>
      </c>
      <c r="W4242">
        <v>0</v>
      </c>
      <c r="X4242">
        <v>18.644064293156408</v>
      </c>
      <c r="Y4242">
        <v>0</v>
      </c>
      <c r="Z4242">
        <v>0</v>
      </c>
      <c r="AA4242">
        <v>0</v>
      </c>
      <c r="AB4242">
        <v>5.7157947701280012</v>
      </c>
      <c r="AC4242">
        <v>0</v>
      </c>
      <c r="AD4242">
        <v>0</v>
      </c>
      <c r="AE4242">
        <v>24.359859063284411</v>
      </c>
    </row>
    <row r="4243" spans="1:31" x14ac:dyDescent="0.25">
      <c r="A4243">
        <v>2140944</v>
      </c>
      <c r="B4243">
        <v>1</v>
      </c>
      <c r="C4243" t="s">
        <v>80</v>
      </c>
      <c r="D4243" t="s">
        <v>97</v>
      </c>
      <c r="E4243" t="s">
        <v>131</v>
      </c>
      <c r="F4243" t="s">
        <v>12349</v>
      </c>
      <c r="G4243" t="s">
        <v>133</v>
      </c>
      <c r="H4243" t="s">
        <v>134</v>
      </c>
      <c r="I4243" t="s">
        <v>135</v>
      </c>
      <c r="J4243" t="s">
        <v>136</v>
      </c>
      <c r="K4243" t="s">
        <v>137</v>
      </c>
      <c r="L4243" t="s">
        <v>12350</v>
      </c>
      <c r="M4243" t="s">
        <v>12351</v>
      </c>
      <c r="N4243">
        <v>1.2141666659999999</v>
      </c>
      <c r="O4243">
        <v>0</v>
      </c>
      <c r="P4243">
        <v>3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3.6003378820691498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3.6003378820691498</v>
      </c>
    </row>
    <row r="4244" spans="1:31" x14ac:dyDescent="0.25">
      <c r="A4244">
        <v>2140948</v>
      </c>
      <c r="B4244">
        <v>1</v>
      </c>
      <c r="C4244" t="s">
        <v>80</v>
      </c>
      <c r="D4244" t="s">
        <v>95</v>
      </c>
      <c r="E4244" t="s">
        <v>146</v>
      </c>
      <c r="F4244" t="s">
        <v>12352</v>
      </c>
      <c r="G4244" t="s">
        <v>167</v>
      </c>
      <c r="H4244" t="s">
        <v>143</v>
      </c>
      <c r="I4244" t="s">
        <v>135</v>
      </c>
      <c r="J4244" t="s">
        <v>136</v>
      </c>
      <c r="K4244" t="s">
        <v>137</v>
      </c>
      <c r="L4244" t="s">
        <v>12353</v>
      </c>
      <c r="M4244" t="s">
        <v>12354</v>
      </c>
      <c r="N4244">
        <v>0.80472222199999999</v>
      </c>
      <c r="O4244">
        <v>0</v>
      </c>
      <c r="P4244">
        <v>137</v>
      </c>
      <c r="Q4244">
        <v>0</v>
      </c>
      <c r="R4244">
        <v>1</v>
      </c>
      <c r="S4244">
        <v>0</v>
      </c>
      <c r="T4244">
        <v>8</v>
      </c>
      <c r="U4244">
        <v>0</v>
      </c>
      <c r="V4244">
        <v>0</v>
      </c>
      <c r="W4244">
        <v>0</v>
      </c>
      <c r="X4244">
        <v>25.149790597062413</v>
      </c>
      <c r="Y4244">
        <v>0</v>
      </c>
      <c r="Z4244">
        <v>0</v>
      </c>
      <c r="AA4244">
        <v>0</v>
      </c>
      <c r="AB4244">
        <v>6.2763466154731766</v>
      </c>
      <c r="AC4244">
        <v>0</v>
      </c>
      <c r="AD4244">
        <v>0</v>
      </c>
      <c r="AE4244">
        <v>31.42613721253559</v>
      </c>
    </row>
    <row r="4245" spans="1:31" x14ac:dyDescent="0.25">
      <c r="A4245">
        <v>2140950</v>
      </c>
      <c r="B4245">
        <v>1</v>
      </c>
      <c r="C4245" t="s">
        <v>80</v>
      </c>
      <c r="D4245" t="s">
        <v>93</v>
      </c>
      <c r="E4245" t="s">
        <v>224</v>
      </c>
      <c r="F4245" t="s">
        <v>11414</v>
      </c>
      <c r="G4245" t="s">
        <v>142</v>
      </c>
      <c r="H4245" t="s">
        <v>227</v>
      </c>
      <c r="I4245" t="s">
        <v>135</v>
      </c>
      <c r="J4245" t="s">
        <v>136</v>
      </c>
      <c r="K4245" t="s">
        <v>137</v>
      </c>
      <c r="L4245" t="s">
        <v>12355</v>
      </c>
      <c r="M4245" t="s">
        <v>12356</v>
      </c>
      <c r="N4245">
        <v>7.2777777000000002E-2</v>
      </c>
      <c r="O4245">
        <v>5</v>
      </c>
      <c r="P4245">
        <v>3550</v>
      </c>
      <c r="Q4245">
        <v>142</v>
      </c>
      <c r="R4245">
        <v>720</v>
      </c>
      <c r="S4245">
        <v>34</v>
      </c>
      <c r="T4245">
        <v>865</v>
      </c>
      <c r="U4245">
        <v>6</v>
      </c>
      <c r="V4245">
        <v>2</v>
      </c>
      <c r="W4245">
        <v>2.2443994607803002</v>
      </c>
      <c r="X4245">
        <v>61.967547291532114</v>
      </c>
      <c r="Y4245">
        <v>35.720969235925892</v>
      </c>
      <c r="Z4245">
        <v>59.272524082445102</v>
      </c>
      <c r="AA4245">
        <v>19.000856295868054</v>
      </c>
      <c r="AB4245">
        <v>48.627808515585215</v>
      </c>
      <c r="AC4245">
        <v>31.625523572334167</v>
      </c>
      <c r="AD4245">
        <v>0.61602680460615</v>
      </c>
      <c r="AE4245">
        <v>259.07565525907694</v>
      </c>
    </row>
    <row r="4246" spans="1:31" x14ac:dyDescent="0.25">
      <c r="A4246">
        <v>2140951</v>
      </c>
      <c r="B4246">
        <v>1</v>
      </c>
      <c r="C4246" t="s">
        <v>80</v>
      </c>
      <c r="D4246" t="s">
        <v>93</v>
      </c>
      <c r="E4246" t="s">
        <v>140</v>
      </c>
      <c r="F4246" t="s">
        <v>12357</v>
      </c>
      <c r="G4246" t="s">
        <v>142</v>
      </c>
      <c r="H4246" t="s">
        <v>143</v>
      </c>
      <c r="I4246" t="s">
        <v>135</v>
      </c>
      <c r="J4246" t="s">
        <v>136</v>
      </c>
      <c r="K4246" t="s">
        <v>137</v>
      </c>
      <c r="L4246" t="s">
        <v>12358</v>
      </c>
      <c r="M4246" t="s">
        <v>12359</v>
      </c>
      <c r="N4246">
        <v>0.92111111099999998</v>
      </c>
      <c r="O4246">
        <v>3</v>
      </c>
      <c r="P4246">
        <v>3</v>
      </c>
      <c r="Q4246">
        <v>37</v>
      </c>
      <c r="R4246">
        <v>0</v>
      </c>
      <c r="S4246">
        <v>8</v>
      </c>
      <c r="T4246">
        <v>11</v>
      </c>
      <c r="U4246">
        <v>1</v>
      </c>
      <c r="V4246">
        <v>0</v>
      </c>
      <c r="W4246">
        <v>1.7524832986766001</v>
      </c>
      <c r="X4246">
        <v>1.5797813599078003</v>
      </c>
      <c r="Y4246">
        <v>86.566600576843939</v>
      </c>
      <c r="Z4246">
        <v>0</v>
      </c>
      <c r="AA4246">
        <v>18.041589368510813</v>
      </c>
      <c r="AB4246">
        <v>7.9155988497355017</v>
      </c>
      <c r="AC4246">
        <v>18.391576142272001</v>
      </c>
      <c r="AD4246">
        <v>0</v>
      </c>
      <c r="AE4246">
        <v>134.24762959594665</v>
      </c>
    </row>
    <row r="4247" spans="1:31" x14ac:dyDescent="0.25">
      <c r="A4247">
        <v>2140954</v>
      </c>
      <c r="B4247">
        <v>1</v>
      </c>
      <c r="C4247" t="s">
        <v>81</v>
      </c>
      <c r="D4247" t="s">
        <v>128</v>
      </c>
      <c r="E4247" t="s">
        <v>196</v>
      </c>
      <c r="F4247" t="s">
        <v>794</v>
      </c>
      <c r="G4247" t="s">
        <v>142</v>
      </c>
      <c r="H4247" t="s">
        <v>143</v>
      </c>
      <c r="I4247" t="s">
        <v>135</v>
      </c>
      <c r="J4247" t="s">
        <v>136</v>
      </c>
      <c r="K4247" t="s">
        <v>137</v>
      </c>
      <c r="L4247" t="s">
        <v>12360</v>
      </c>
      <c r="M4247" t="s">
        <v>12361</v>
      </c>
      <c r="N4247">
        <v>1.290277777</v>
      </c>
      <c r="O4247">
        <v>1</v>
      </c>
      <c r="P4247">
        <v>552</v>
      </c>
      <c r="Q4247">
        <v>2</v>
      </c>
      <c r="R4247">
        <v>3</v>
      </c>
      <c r="S4247">
        <v>3</v>
      </c>
      <c r="T4247">
        <v>38</v>
      </c>
      <c r="U4247">
        <v>0</v>
      </c>
      <c r="V4247">
        <v>0</v>
      </c>
      <c r="W4247">
        <v>0.3313062738</v>
      </c>
      <c r="X4247">
        <v>83.063769539324753</v>
      </c>
      <c r="Y4247">
        <v>1.7885700833598333</v>
      </c>
      <c r="Z4247">
        <v>0.49365135675083338</v>
      </c>
      <c r="AA4247">
        <v>13.678359903980418</v>
      </c>
      <c r="AB4247">
        <v>20.906066474326352</v>
      </c>
      <c r="AC4247">
        <v>0</v>
      </c>
      <c r="AD4247">
        <v>0</v>
      </c>
      <c r="AE4247">
        <v>120.26172363154218</v>
      </c>
    </row>
    <row r="4248" spans="1:31" x14ac:dyDescent="0.25">
      <c r="A4248">
        <v>2140955</v>
      </c>
      <c r="B4248">
        <v>1</v>
      </c>
      <c r="C4248" t="s">
        <v>80</v>
      </c>
      <c r="D4248" t="s">
        <v>94</v>
      </c>
      <c r="E4248" t="s">
        <v>131</v>
      </c>
      <c r="F4248" t="s">
        <v>12362</v>
      </c>
      <c r="G4248" t="s">
        <v>152</v>
      </c>
      <c r="H4248" t="s">
        <v>134</v>
      </c>
      <c r="I4248" t="s">
        <v>135</v>
      </c>
      <c r="J4248" t="s">
        <v>136</v>
      </c>
      <c r="K4248" t="s">
        <v>137</v>
      </c>
      <c r="L4248" t="s">
        <v>12363</v>
      </c>
      <c r="M4248" t="s">
        <v>12364</v>
      </c>
      <c r="N4248">
        <v>2.5102777770000002</v>
      </c>
      <c r="O4248">
        <v>0</v>
      </c>
      <c r="P4248">
        <v>3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0.91382767826760003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0.91382767826760003</v>
      </c>
    </row>
    <row r="4249" spans="1:31" x14ac:dyDescent="0.25">
      <c r="A4249">
        <v>2140956</v>
      </c>
      <c r="B4249">
        <v>1</v>
      </c>
      <c r="C4249" t="s">
        <v>80</v>
      </c>
      <c r="D4249" t="s">
        <v>98</v>
      </c>
      <c r="E4249" t="s">
        <v>131</v>
      </c>
      <c r="F4249" t="s">
        <v>12365</v>
      </c>
      <c r="G4249" t="s">
        <v>152</v>
      </c>
      <c r="H4249" t="s">
        <v>134</v>
      </c>
      <c r="I4249" t="s">
        <v>135</v>
      </c>
      <c r="J4249" t="s">
        <v>136</v>
      </c>
      <c r="K4249" t="s">
        <v>137</v>
      </c>
      <c r="L4249" t="s">
        <v>12366</v>
      </c>
      <c r="M4249" t="s">
        <v>12367</v>
      </c>
      <c r="N4249">
        <v>1.493333333</v>
      </c>
      <c r="O4249">
        <v>0</v>
      </c>
      <c r="P4249">
        <v>1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8.5573286918400007E-2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8.5573286918400007E-2</v>
      </c>
    </row>
    <row r="4250" spans="1:31" x14ac:dyDescent="0.25">
      <c r="A4250">
        <v>2140959</v>
      </c>
      <c r="B4250">
        <v>1</v>
      </c>
      <c r="C4250" t="s">
        <v>81</v>
      </c>
      <c r="D4250" t="s">
        <v>115</v>
      </c>
      <c r="E4250" t="s">
        <v>161</v>
      </c>
      <c r="F4250" t="s">
        <v>12368</v>
      </c>
      <c r="G4250" t="s">
        <v>215</v>
      </c>
      <c r="H4250" t="s">
        <v>134</v>
      </c>
      <c r="I4250" t="s">
        <v>135</v>
      </c>
      <c r="J4250" t="s">
        <v>136</v>
      </c>
      <c r="K4250" t="s">
        <v>137</v>
      </c>
      <c r="L4250" t="s">
        <v>12369</v>
      </c>
      <c r="M4250" t="s">
        <v>12370</v>
      </c>
      <c r="N4250">
        <v>2.8422222220000002</v>
      </c>
      <c r="O4250">
        <v>0</v>
      </c>
      <c r="P4250">
        <v>133</v>
      </c>
      <c r="Q4250">
        <v>0</v>
      </c>
      <c r="R4250">
        <v>1</v>
      </c>
      <c r="S4250">
        <v>0</v>
      </c>
      <c r="T4250">
        <v>13</v>
      </c>
      <c r="U4250">
        <v>0</v>
      </c>
      <c r="V4250">
        <v>0</v>
      </c>
      <c r="W4250">
        <v>0</v>
      </c>
      <c r="X4250">
        <v>49.13735459667253</v>
      </c>
      <c r="Y4250">
        <v>0</v>
      </c>
      <c r="Z4250">
        <v>1.7245163719533333E-2</v>
      </c>
      <c r="AA4250">
        <v>0</v>
      </c>
      <c r="AB4250">
        <v>7.287131149862577</v>
      </c>
      <c r="AC4250">
        <v>0</v>
      </c>
      <c r="AD4250">
        <v>0</v>
      </c>
      <c r="AE4250">
        <v>56.441730910254641</v>
      </c>
    </row>
    <row r="4251" spans="1:31" x14ac:dyDescent="0.25">
      <c r="A4251">
        <v>2140961</v>
      </c>
      <c r="B4251">
        <v>1</v>
      </c>
      <c r="C4251" t="s">
        <v>80</v>
      </c>
      <c r="D4251" t="s">
        <v>92</v>
      </c>
      <c r="E4251" t="s">
        <v>206</v>
      </c>
      <c r="F4251" t="s">
        <v>12371</v>
      </c>
      <c r="G4251" t="s">
        <v>183</v>
      </c>
      <c r="H4251" t="s">
        <v>134</v>
      </c>
      <c r="I4251" t="s">
        <v>135</v>
      </c>
      <c r="J4251" t="s">
        <v>136</v>
      </c>
      <c r="K4251" t="s">
        <v>137</v>
      </c>
      <c r="L4251" t="s">
        <v>12372</v>
      </c>
      <c r="M4251" t="s">
        <v>12373</v>
      </c>
      <c r="N4251">
        <v>2.0699999999999998</v>
      </c>
      <c r="O4251">
        <v>0</v>
      </c>
      <c r="P4251">
        <v>73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47.724410585912914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47.724410585912914</v>
      </c>
    </row>
    <row r="4252" spans="1:31" x14ac:dyDescent="0.25">
      <c r="A4252">
        <v>2140963</v>
      </c>
      <c r="B4252">
        <v>1</v>
      </c>
      <c r="C4252" t="s">
        <v>81</v>
      </c>
      <c r="D4252" t="s">
        <v>112</v>
      </c>
      <c r="E4252" t="s">
        <v>131</v>
      </c>
      <c r="F4252" t="s">
        <v>12374</v>
      </c>
      <c r="G4252" t="s">
        <v>231</v>
      </c>
      <c r="H4252" t="s">
        <v>134</v>
      </c>
      <c r="I4252" t="s">
        <v>135</v>
      </c>
      <c r="J4252" t="s">
        <v>136</v>
      </c>
      <c r="K4252" t="s">
        <v>137</v>
      </c>
      <c r="L4252" t="s">
        <v>12375</v>
      </c>
      <c r="M4252" t="s">
        <v>12376</v>
      </c>
      <c r="N4252">
        <v>1.852777777</v>
      </c>
      <c r="O4252">
        <v>0</v>
      </c>
      <c r="P4252">
        <v>9</v>
      </c>
      <c r="Q4252">
        <v>0</v>
      </c>
      <c r="R4252">
        <v>0</v>
      </c>
      <c r="S4252">
        <v>0</v>
      </c>
      <c r="T4252">
        <v>1</v>
      </c>
      <c r="U4252">
        <v>0</v>
      </c>
      <c r="V4252">
        <v>0</v>
      </c>
      <c r="W4252">
        <v>0</v>
      </c>
      <c r="X4252">
        <v>3.1191168772167503</v>
      </c>
      <c r="Y4252">
        <v>0</v>
      </c>
      <c r="Z4252">
        <v>0</v>
      </c>
      <c r="AA4252">
        <v>0</v>
      </c>
      <c r="AB4252">
        <v>0.39538354335096665</v>
      </c>
      <c r="AC4252">
        <v>0</v>
      </c>
      <c r="AD4252">
        <v>0</v>
      </c>
      <c r="AE4252">
        <v>3.5145004205677171</v>
      </c>
    </row>
    <row r="4253" spans="1:31" x14ac:dyDescent="0.25">
      <c r="A4253">
        <v>2140965</v>
      </c>
      <c r="B4253">
        <v>1</v>
      </c>
      <c r="C4253" t="s">
        <v>81</v>
      </c>
      <c r="D4253" t="s">
        <v>128</v>
      </c>
      <c r="E4253" t="s">
        <v>131</v>
      </c>
      <c r="F4253" t="s">
        <v>12377</v>
      </c>
      <c r="G4253" t="s">
        <v>300</v>
      </c>
      <c r="H4253" t="s">
        <v>134</v>
      </c>
      <c r="I4253" t="s">
        <v>135</v>
      </c>
      <c r="J4253" t="s">
        <v>136</v>
      </c>
      <c r="K4253" t="s">
        <v>137</v>
      </c>
      <c r="L4253" t="s">
        <v>12378</v>
      </c>
      <c r="M4253" t="s">
        <v>12379</v>
      </c>
      <c r="N4253">
        <v>3.2680555550000001</v>
      </c>
      <c r="O4253">
        <v>0</v>
      </c>
      <c r="P4253">
        <v>13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9.2344229790426855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9.2344229790426855</v>
      </c>
    </row>
    <row r="4254" spans="1:31" x14ac:dyDescent="0.25">
      <c r="A4254">
        <v>2140966</v>
      </c>
      <c r="B4254">
        <v>1</v>
      </c>
      <c r="C4254" t="s">
        <v>81</v>
      </c>
      <c r="D4254" t="s">
        <v>123</v>
      </c>
      <c r="E4254" t="s">
        <v>146</v>
      </c>
      <c r="F4254" t="s">
        <v>12380</v>
      </c>
      <c r="G4254" t="s">
        <v>411</v>
      </c>
      <c r="H4254" t="s">
        <v>143</v>
      </c>
      <c r="I4254" t="s">
        <v>135</v>
      </c>
      <c r="J4254" t="s">
        <v>136</v>
      </c>
      <c r="K4254" t="s">
        <v>137</v>
      </c>
      <c r="L4254" t="s">
        <v>12381</v>
      </c>
      <c r="M4254" t="s">
        <v>12382</v>
      </c>
      <c r="N4254">
        <v>6.1825000000000001</v>
      </c>
      <c r="O4254">
        <v>0</v>
      </c>
      <c r="P4254">
        <v>548</v>
      </c>
      <c r="Q4254">
        <v>0</v>
      </c>
      <c r="R4254">
        <v>0</v>
      </c>
      <c r="S4254">
        <v>0</v>
      </c>
      <c r="T4254">
        <v>31</v>
      </c>
      <c r="U4254">
        <v>0</v>
      </c>
      <c r="V4254">
        <v>0</v>
      </c>
      <c r="W4254">
        <v>0</v>
      </c>
      <c r="X4254">
        <v>783.92138910808137</v>
      </c>
      <c r="Y4254">
        <v>0</v>
      </c>
      <c r="Z4254">
        <v>0</v>
      </c>
      <c r="AA4254">
        <v>0</v>
      </c>
      <c r="AB4254">
        <v>67.643160615936992</v>
      </c>
      <c r="AC4254">
        <v>0</v>
      </c>
      <c r="AD4254">
        <v>0</v>
      </c>
      <c r="AE4254">
        <v>851.56454972401832</v>
      </c>
    </row>
    <row r="4255" spans="1:31" x14ac:dyDescent="0.25">
      <c r="A4255">
        <v>2140968</v>
      </c>
      <c r="B4255">
        <v>1</v>
      </c>
      <c r="C4255" t="s">
        <v>81</v>
      </c>
      <c r="D4255" t="s">
        <v>123</v>
      </c>
      <c r="E4255" t="s">
        <v>146</v>
      </c>
      <c r="F4255" t="s">
        <v>12228</v>
      </c>
      <c r="G4255" t="s">
        <v>142</v>
      </c>
      <c r="H4255" t="s">
        <v>143</v>
      </c>
      <c r="I4255" t="s">
        <v>135</v>
      </c>
      <c r="J4255" t="s">
        <v>136</v>
      </c>
      <c r="K4255" t="s">
        <v>137</v>
      </c>
      <c r="L4255" t="s">
        <v>12383</v>
      </c>
      <c r="M4255" t="s">
        <v>12384</v>
      </c>
      <c r="N4255">
        <v>1.0649999999999999</v>
      </c>
      <c r="O4255">
        <v>0</v>
      </c>
      <c r="P4255">
        <v>16</v>
      </c>
      <c r="Q4255">
        <v>79</v>
      </c>
      <c r="R4255">
        <v>16</v>
      </c>
      <c r="S4255">
        <v>3</v>
      </c>
      <c r="T4255">
        <v>21</v>
      </c>
      <c r="U4255">
        <v>0</v>
      </c>
      <c r="V4255">
        <v>0</v>
      </c>
      <c r="W4255">
        <v>0</v>
      </c>
      <c r="X4255">
        <v>2.3543469704784834</v>
      </c>
      <c r="Y4255">
        <v>31.415535963773689</v>
      </c>
      <c r="Z4255">
        <v>4.5247250212004682</v>
      </c>
      <c r="AA4255">
        <v>5.3404215284539172</v>
      </c>
      <c r="AB4255">
        <v>1.8256387932667497</v>
      </c>
      <c r="AC4255">
        <v>0</v>
      </c>
      <c r="AD4255">
        <v>0</v>
      </c>
      <c r="AE4255">
        <v>45.460668277173305</v>
      </c>
    </row>
    <row r="4256" spans="1:31" x14ac:dyDescent="0.25">
      <c r="A4256">
        <v>2140969</v>
      </c>
      <c r="B4256">
        <v>1</v>
      </c>
      <c r="C4256" t="s">
        <v>80</v>
      </c>
      <c r="D4256" t="s">
        <v>105</v>
      </c>
      <c r="E4256" t="s">
        <v>131</v>
      </c>
      <c r="F4256" t="s">
        <v>12385</v>
      </c>
      <c r="G4256" t="s">
        <v>133</v>
      </c>
      <c r="H4256" t="s">
        <v>134</v>
      </c>
      <c r="I4256" t="s">
        <v>135</v>
      </c>
      <c r="J4256" t="s">
        <v>136</v>
      </c>
      <c r="K4256" t="s">
        <v>137</v>
      </c>
      <c r="L4256" t="s">
        <v>12386</v>
      </c>
      <c r="M4256" t="s">
        <v>12387</v>
      </c>
      <c r="N4256">
        <v>2.5577777770000001</v>
      </c>
      <c r="O4256">
        <v>0</v>
      </c>
      <c r="P4256">
        <v>9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6.3282547661301329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6.3282547661301329</v>
      </c>
    </row>
    <row r="4257" spans="1:31" x14ac:dyDescent="0.25">
      <c r="A4257">
        <v>2140971</v>
      </c>
      <c r="B4257">
        <v>1</v>
      </c>
      <c r="C4257" t="s">
        <v>80</v>
      </c>
      <c r="D4257" t="s">
        <v>86</v>
      </c>
      <c r="E4257" t="s">
        <v>131</v>
      </c>
      <c r="F4257" t="s">
        <v>12388</v>
      </c>
      <c r="G4257" t="s">
        <v>231</v>
      </c>
      <c r="H4257" t="s">
        <v>134</v>
      </c>
      <c r="I4257" t="s">
        <v>135</v>
      </c>
      <c r="J4257" t="s">
        <v>136</v>
      </c>
      <c r="K4257" t="s">
        <v>137</v>
      </c>
      <c r="L4257" t="s">
        <v>12389</v>
      </c>
      <c r="M4257" t="s">
        <v>12390</v>
      </c>
      <c r="N4257">
        <v>1.6286111109999999</v>
      </c>
      <c r="O4257">
        <v>0</v>
      </c>
      <c r="P4257">
        <v>3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2.1890841594830333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2.1890841594830333</v>
      </c>
    </row>
    <row r="4258" spans="1:31" x14ac:dyDescent="0.25">
      <c r="A4258">
        <v>2140972</v>
      </c>
      <c r="B4258">
        <v>1</v>
      </c>
      <c r="C4258" t="s">
        <v>80</v>
      </c>
      <c r="D4258" t="s">
        <v>108</v>
      </c>
      <c r="E4258" t="s">
        <v>174</v>
      </c>
      <c r="F4258" t="s">
        <v>12391</v>
      </c>
      <c r="G4258" t="s">
        <v>187</v>
      </c>
      <c r="H4258" t="s">
        <v>134</v>
      </c>
      <c r="I4258" t="s">
        <v>135</v>
      </c>
      <c r="J4258" t="s">
        <v>136</v>
      </c>
      <c r="K4258" t="s">
        <v>137</v>
      </c>
      <c r="L4258" t="s">
        <v>12392</v>
      </c>
      <c r="M4258" t="s">
        <v>12393</v>
      </c>
      <c r="N4258">
        <v>2.6333333329999999</v>
      </c>
      <c r="O4258">
        <v>0</v>
      </c>
      <c r="P4258">
        <v>25</v>
      </c>
      <c r="Q4258">
        <v>0</v>
      </c>
      <c r="R4258">
        <v>1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7.9348596283589989</v>
      </c>
      <c r="Y4258">
        <v>0</v>
      </c>
      <c r="Z4258">
        <v>0.30508358218000003</v>
      </c>
      <c r="AA4258">
        <v>0</v>
      </c>
      <c r="AB4258">
        <v>0</v>
      </c>
      <c r="AC4258">
        <v>0</v>
      </c>
      <c r="AD4258">
        <v>0</v>
      </c>
      <c r="AE4258">
        <v>8.2399432105389998</v>
      </c>
    </row>
    <row r="4259" spans="1:31" x14ac:dyDescent="0.25">
      <c r="A4259">
        <v>2140973</v>
      </c>
      <c r="B4259">
        <v>1</v>
      </c>
      <c r="C4259" t="s">
        <v>80</v>
      </c>
      <c r="D4259" t="s">
        <v>96</v>
      </c>
      <c r="E4259" t="s">
        <v>140</v>
      </c>
      <c r="F4259" t="s">
        <v>12394</v>
      </c>
      <c r="G4259" t="s">
        <v>142</v>
      </c>
      <c r="H4259" t="s">
        <v>143</v>
      </c>
      <c r="I4259" t="s">
        <v>135</v>
      </c>
      <c r="J4259" t="s">
        <v>136</v>
      </c>
      <c r="K4259" t="s">
        <v>137</v>
      </c>
      <c r="L4259" t="s">
        <v>12395</v>
      </c>
      <c r="M4259" t="s">
        <v>12396</v>
      </c>
      <c r="N4259">
        <v>0.53666666600000001</v>
      </c>
      <c r="O4259">
        <v>2</v>
      </c>
      <c r="P4259">
        <v>1568</v>
      </c>
      <c r="Q4259">
        <v>1</v>
      </c>
      <c r="R4259">
        <v>2</v>
      </c>
      <c r="S4259">
        <v>6</v>
      </c>
      <c r="T4259">
        <v>223</v>
      </c>
      <c r="U4259">
        <v>0</v>
      </c>
      <c r="V4259">
        <v>1</v>
      </c>
      <c r="W4259">
        <v>12.806321924811799</v>
      </c>
      <c r="X4259">
        <v>322.19266675008106</v>
      </c>
      <c r="Y4259">
        <v>3.4530460673093</v>
      </c>
      <c r="Z4259">
        <v>1.078314615427</v>
      </c>
      <c r="AA4259">
        <v>18.992932977249001</v>
      </c>
      <c r="AB4259">
        <v>104.6043792934139</v>
      </c>
      <c r="AC4259">
        <v>0</v>
      </c>
      <c r="AD4259">
        <v>3.6942802957060006</v>
      </c>
      <c r="AE4259">
        <v>466.82194192399805</v>
      </c>
    </row>
    <row r="4260" spans="1:31" x14ac:dyDescent="0.25">
      <c r="A4260">
        <v>2140977</v>
      </c>
      <c r="B4260">
        <v>1</v>
      </c>
      <c r="C4260" t="s">
        <v>81</v>
      </c>
      <c r="D4260" t="s">
        <v>112</v>
      </c>
      <c r="E4260" t="s">
        <v>131</v>
      </c>
      <c r="F4260" t="s">
        <v>12397</v>
      </c>
      <c r="G4260" t="s">
        <v>231</v>
      </c>
      <c r="H4260" t="s">
        <v>134</v>
      </c>
      <c r="I4260" t="s">
        <v>135</v>
      </c>
      <c r="J4260" t="s">
        <v>136</v>
      </c>
      <c r="K4260" t="s">
        <v>137</v>
      </c>
      <c r="L4260" t="s">
        <v>12398</v>
      </c>
      <c r="M4260" t="s">
        <v>12399</v>
      </c>
      <c r="N4260">
        <v>2.3447222220000001</v>
      </c>
      <c r="O4260">
        <v>0</v>
      </c>
      <c r="P4260">
        <v>9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3.7270539788925503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3.7270539788925503</v>
      </c>
    </row>
    <row r="4261" spans="1:31" x14ac:dyDescent="0.25">
      <c r="A4261">
        <v>2140981</v>
      </c>
      <c r="B4261">
        <v>1</v>
      </c>
      <c r="C4261" t="s">
        <v>80</v>
      </c>
      <c r="D4261" t="s">
        <v>110</v>
      </c>
      <c r="E4261" t="s">
        <v>174</v>
      </c>
      <c r="F4261" t="s">
        <v>12400</v>
      </c>
      <c r="G4261" t="s">
        <v>384</v>
      </c>
      <c r="H4261" t="s">
        <v>134</v>
      </c>
      <c r="I4261" t="s">
        <v>135</v>
      </c>
      <c r="J4261" t="s">
        <v>136</v>
      </c>
      <c r="K4261" t="s">
        <v>137</v>
      </c>
      <c r="L4261" t="s">
        <v>12401</v>
      </c>
      <c r="M4261" t="s">
        <v>12402</v>
      </c>
      <c r="N4261">
        <v>3.5580555550000001</v>
      </c>
      <c r="O4261">
        <v>0</v>
      </c>
      <c r="P4261">
        <v>46</v>
      </c>
      <c r="Q4261">
        <v>0</v>
      </c>
      <c r="R4261">
        <v>0</v>
      </c>
      <c r="S4261">
        <v>0</v>
      </c>
      <c r="T4261">
        <v>1</v>
      </c>
      <c r="U4261">
        <v>0</v>
      </c>
      <c r="V4261">
        <v>0</v>
      </c>
      <c r="W4261">
        <v>0</v>
      </c>
      <c r="X4261">
        <v>54.13153592798286</v>
      </c>
      <c r="Y4261">
        <v>0</v>
      </c>
      <c r="Z4261">
        <v>0</v>
      </c>
      <c r="AA4261">
        <v>0</v>
      </c>
      <c r="AB4261">
        <v>0.19990709161449999</v>
      </c>
      <c r="AC4261">
        <v>0</v>
      </c>
      <c r="AD4261">
        <v>0</v>
      </c>
      <c r="AE4261">
        <v>54.331443019597359</v>
      </c>
    </row>
    <row r="4262" spans="1:31" x14ac:dyDescent="0.25">
      <c r="A4262">
        <v>2140984</v>
      </c>
      <c r="B4262">
        <v>1</v>
      </c>
      <c r="C4262" t="s">
        <v>80</v>
      </c>
      <c r="D4262" t="s">
        <v>97</v>
      </c>
      <c r="E4262" t="s">
        <v>206</v>
      </c>
      <c r="F4262" t="s">
        <v>12272</v>
      </c>
      <c r="G4262" t="s">
        <v>187</v>
      </c>
      <c r="H4262" t="s">
        <v>134</v>
      </c>
      <c r="I4262" t="s">
        <v>135</v>
      </c>
      <c r="J4262" t="s">
        <v>136</v>
      </c>
      <c r="K4262" t="s">
        <v>137</v>
      </c>
      <c r="L4262" t="s">
        <v>12403</v>
      </c>
      <c r="M4262" t="s">
        <v>12404</v>
      </c>
      <c r="N4262">
        <v>1.0305555550000001</v>
      </c>
      <c r="O4262">
        <v>0</v>
      </c>
      <c r="P4262">
        <v>13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11.018549825560399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11.018549825560399</v>
      </c>
    </row>
    <row r="4263" spans="1:31" x14ac:dyDescent="0.25">
      <c r="A4263">
        <v>2140987</v>
      </c>
      <c r="B4263">
        <v>1</v>
      </c>
      <c r="C4263" t="s">
        <v>80</v>
      </c>
      <c r="D4263" t="s">
        <v>96</v>
      </c>
      <c r="E4263" t="s">
        <v>146</v>
      </c>
      <c r="F4263" t="s">
        <v>12405</v>
      </c>
      <c r="G4263" t="s">
        <v>3244</v>
      </c>
      <c r="H4263" t="s">
        <v>143</v>
      </c>
      <c r="I4263" t="s">
        <v>135</v>
      </c>
      <c r="J4263" t="s">
        <v>136</v>
      </c>
      <c r="K4263" t="s">
        <v>137</v>
      </c>
      <c r="L4263" t="s">
        <v>12406</v>
      </c>
      <c r="M4263" t="s">
        <v>12407</v>
      </c>
      <c r="N4263">
        <v>5.136111111</v>
      </c>
      <c r="O4263">
        <v>0</v>
      </c>
      <c r="P4263">
        <v>40</v>
      </c>
      <c r="Q4263">
        <v>0</v>
      </c>
      <c r="R4263">
        <v>1</v>
      </c>
      <c r="S4263">
        <v>0</v>
      </c>
      <c r="T4263">
        <v>5</v>
      </c>
      <c r="U4263">
        <v>0</v>
      </c>
      <c r="V4263">
        <v>0</v>
      </c>
      <c r="W4263">
        <v>0</v>
      </c>
      <c r="X4263">
        <v>181.38294341640889</v>
      </c>
      <c r="Y4263">
        <v>0</v>
      </c>
      <c r="Z4263">
        <v>0.5147239146914</v>
      </c>
      <c r="AA4263">
        <v>0</v>
      </c>
      <c r="AB4263">
        <v>8.8352796240887503</v>
      </c>
      <c r="AC4263">
        <v>0</v>
      </c>
      <c r="AD4263">
        <v>0</v>
      </c>
      <c r="AE4263">
        <v>190.73294695518902</v>
      </c>
    </row>
    <row r="4264" spans="1:31" x14ac:dyDescent="0.25">
      <c r="A4264">
        <v>2140989</v>
      </c>
      <c r="B4264">
        <v>1</v>
      </c>
      <c r="C4264" t="s">
        <v>80</v>
      </c>
      <c r="D4264" t="s">
        <v>82</v>
      </c>
      <c r="E4264" t="s">
        <v>131</v>
      </c>
      <c r="F4264" t="s">
        <v>12408</v>
      </c>
      <c r="G4264" t="s">
        <v>152</v>
      </c>
      <c r="H4264" t="s">
        <v>134</v>
      </c>
      <c r="I4264" t="s">
        <v>135</v>
      </c>
      <c r="J4264" t="s">
        <v>136</v>
      </c>
      <c r="K4264" t="s">
        <v>137</v>
      </c>
      <c r="L4264" t="s">
        <v>12409</v>
      </c>
      <c r="M4264" t="s">
        <v>12410</v>
      </c>
      <c r="N4264">
        <v>3.423888888</v>
      </c>
      <c r="O4264">
        <v>0</v>
      </c>
      <c r="P4264">
        <v>1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1.4160137062856002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1.4160137062856002</v>
      </c>
    </row>
    <row r="4265" spans="1:31" x14ac:dyDescent="0.25">
      <c r="A4265">
        <v>2140991</v>
      </c>
      <c r="B4265">
        <v>1</v>
      </c>
      <c r="C4265" t="s">
        <v>80</v>
      </c>
      <c r="D4265" t="s">
        <v>97</v>
      </c>
      <c r="E4265" t="s">
        <v>131</v>
      </c>
      <c r="F4265" t="s">
        <v>12411</v>
      </c>
      <c r="G4265" t="s">
        <v>152</v>
      </c>
      <c r="H4265" t="s">
        <v>134</v>
      </c>
      <c r="I4265" t="s">
        <v>135</v>
      </c>
      <c r="J4265" t="s">
        <v>136</v>
      </c>
      <c r="K4265" t="s">
        <v>137</v>
      </c>
      <c r="L4265" t="s">
        <v>12412</v>
      </c>
      <c r="M4265" t="s">
        <v>12413</v>
      </c>
      <c r="N4265">
        <v>0.71916666600000001</v>
      </c>
      <c r="O4265">
        <v>0</v>
      </c>
      <c r="P4265">
        <v>1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0.28895153139392499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0.28895153139392499</v>
      </c>
    </row>
    <row r="4266" spans="1:31" x14ac:dyDescent="0.25">
      <c r="A4266">
        <v>2140992</v>
      </c>
      <c r="B4266">
        <v>1</v>
      </c>
      <c r="C4266" t="s">
        <v>80</v>
      </c>
      <c r="D4266" t="s">
        <v>88</v>
      </c>
      <c r="E4266" t="s">
        <v>131</v>
      </c>
      <c r="F4266" t="s">
        <v>779</v>
      </c>
      <c r="G4266" t="s">
        <v>152</v>
      </c>
      <c r="H4266" t="s">
        <v>134</v>
      </c>
      <c r="I4266" t="s">
        <v>135</v>
      </c>
      <c r="J4266" t="s">
        <v>136</v>
      </c>
      <c r="K4266" t="s">
        <v>137</v>
      </c>
      <c r="L4266" t="s">
        <v>12414</v>
      </c>
      <c r="M4266" t="s">
        <v>12415</v>
      </c>
      <c r="N4266">
        <v>0.7</v>
      </c>
      <c r="O4266">
        <v>0</v>
      </c>
      <c r="P4266">
        <v>2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0.37460119460399999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0.37460119460399999</v>
      </c>
    </row>
    <row r="4267" spans="1:31" x14ac:dyDescent="0.25">
      <c r="A4267">
        <v>2140995</v>
      </c>
      <c r="B4267">
        <v>1</v>
      </c>
      <c r="C4267" t="s">
        <v>81</v>
      </c>
      <c r="D4267" t="s">
        <v>120</v>
      </c>
      <c r="E4267" t="s">
        <v>131</v>
      </c>
      <c r="F4267" t="s">
        <v>994</v>
      </c>
      <c r="G4267" t="s">
        <v>133</v>
      </c>
      <c r="H4267" t="s">
        <v>134</v>
      </c>
      <c r="I4267" t="s">
        <v>135</v>
      </c>
      <c r="J4267" t="s">
        <v>136</v>
      </c>
      <c r="K4267" t="s">
        <v>137</v>
      </c>
      <c r="L4267" t="s">
        <v>12416</v>
      </c>
      <c r="M4267" t="s">
        <v>12417</v>
      </c>
      <c r="N4267">
        <v>16.148055554999999</v>
      </c>
      <c r="O4267">
        <v>0</v>
      </c>
      <c r="P4267">
        <v>1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4.8094076191009494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4.8094076191009494</v>
      </c>
    </row>
    <row r="4268" spans="1:31" x14ac:dyDescent="0.25">
      <c r="A4268">
        <v>2140997</v>
      </c>
      <c r="B4268">
        <v>1</v>
      </c>
      <c r="C4268" t="s">
        <v>81</v>
      </c>
      <c r="D4268" t="s">
        <v>113</v>
      </c>
      <c r="E4268" t="s">
        <v>174</v>
      </c>
      <c r="F4268" t="s">
        <v>12418</v>
      </c>
      <c r="G4268" t="s">
        <v>187</v>
      </c>
      <c r="H4268" t="s">
        <v>134</v>
      </c>
      <c r="I4268" t="s">
        <v>135</v>
      </c>
      <c r="J4268" t="s">
        <v>136</v>
      </c>
      <c r="K4268" t="s">
        <v>137</v>
      </c>
      <c r="L4268" t="s">
        <v>12419</v>
      </c>
      <c r="M4268" t="s">
        <v>12420</v>
      </c>
      <c r="N4268">
        <v>2.3438888879999999</v>
      </c>
      <c r="O4268">
        <v>0</v>
      </c>
      <c r="P4268">
        <v>71</v>
      </c>
      <c r="Q4268">
        <v>0</v>
      </c>
      <c r="R4268">
        <v>0</v>
      </c>
      <c r="S4268">
        <v>0</v>
      </c>
      <c r="T4268">
        <v>3</v>
      </c>
      <c r="U4268">
        <v>0</v>
      </c>
      <c r="V4268">
        <v>0</v>
      </c>
      <c r="W4268">
        <v>0</v>
      </c>
      <c r="X4268">
        <v>39.830913272958462</v>
      </c>
      <c r="Y4268">
        <v>0</v>
      </c>
      <c r="Z4268">
        <v>0</v>
      </c>
      <c r="AA4268">
        <v>0</v>
      </c>
      <c r="AB4268">
        <v>15.965887750794568</v>
      </c>
      <c r="AC4268">
        <v>0</v>
      </c>
      <c r="AD4268">
        <v>0</v>
      </c>
      <c r="AE4268">
        <v>55.796801023753034</v>
      </c>
    </row>
    <row r="4269" spans="1:31" x14ac:dyDescent="0.25">
      <c r="A4269">
        <v>2140998</v>
      </c>
      <c r="B4269">
        <v>1</v>
      </c>
      <c r="C4269" t="s">
        <v>80</v>
      </c>
      <c r="D4269" t="s">
        <v>103</v>
      </c>
      <c r="E4269" t="s">
        <v>131</v>
      </c>
      <c r="F4269" t="s">
        <v>12421</v>
      </c>
      <c r="G4269" t="s">
        <v>152</v>
      </c>
      <c r="H4269" t="s">
        <v>134</v>
      </c>
      <c r="I4269" t="s">
        <v>135</v>
      </c>
      <c r="J4269" t="s">
        <v>136</v>
      </c>
      <c r="K4269" t="s">
        <v>137</v>
      </c>
      <c r="L4269" t="s">
        <v>12422</v>
      </c>
      <c r="M4269" t="s">
        <v>12423</v>
      </c>
      <c r="N4269">
        <v>1.528611111</v>
      </c>
      <c r="O4269">
        <v>0</v>
      </c>
      <c r="P4269">
        <v>3</v>
      </c>
      <c r="Q4269">
        <v>0</v>
      </c>
      <c r="R4269">
        <v>0</v>
      </c>
      <c r="S4269">
        <v>0</v>
      </c>
      <c r="T4269">
        <v>1</v>
      </c>
      <c r="U4269">
        <v>0</v>
      </c>
      <c r="V4269">
        <v>0</v>
      </c>
      <c r="W4269">
        <v>0</v>
      </c>
      <c r="X4269">
        <v>0.88851007644104996</v>
      </c>
      <c r="Y4269">
        <v>0</v>
      </c>
      <c r="Z4269">
        <v>0</v>
      </c>
      <c r="AA4269">
        <v>0</v>
      </c>
      <c r="AB4269">
        <v>3.5986404304416672E-2</v>
      </c>
      <c r="AC4269">
        <v>0</v>
      </c>
      <c r="AD4269">
        <v>0</v>
      </c>
      <c r="AE4269">
        <v>0.92449648074546664</v>
      </c>
    </row>
    <row r="4270" spans="1:31" x14ac:dyDescent="0.25">
      <c r="A4270">
        <v>2140999</v>
      </c>
      <c r="B4270">
        <v>1</v>
      </c>
      <c r="C4270" t="s">
        <v>81</v>
      </c>
      <c r="D4270" t="s">
        <v>118</v>
      </c>
      <c r="E4270" t="s">
        <v>131</v>
      </c>
      <c r="F4270" t="s">
        <v>12424</v>
      </c>
      <c r="G4270" t="s">
        <v>152</v>
      </c>
      <c r="H4270" t="s">
        <v>134</v>
      </c>
      <c r="I4270" t="s">
        <v>135</v>
      </c>
      <c r="J4270" t="s">
        <v>136</v>
      </c>
      <c r="K4270" t="s">
        <v>137</v>
      </c>
      <c r="L4270" t="s">
        <v>12425</v>
      </c>
      <c r="M4270" t="s">
        <v>12426</v>
      </c>
      <c r="N4270">
        <v>1.5863888880000001</v>
      </c>
      <c r="O4270">
        <v>0</v>
      </c>
      <c r="P4270">
        <v>1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0.41650227214245006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0.41650227214245006</v>
      </c>
    </row>
    <row r="4271" spans="1:31" x14ac:dyDescent="0.25">
      <c r="A4271">
        <v>2141002</v>
      </c>
      <c r="B4271">
        <v>1</v>
      </c>
      <c r="C4271" t="s">
        <v>80</v>
      </c>
      <c r="D4271" t="s">
        <v>96</v>
      </c>
      <c r="E4271" t="s">
        <v>174</v>
      </c>
      <c r="F4271" t="s">
        <v>12057</v>
      </c>
      <c r="G4271" t="s">
        <v>374</v>
      </c>
      <c r="H4271" t="s">
        <v>134</v>
      </c>
      <c r="I4271" t="s">
        <v>135</v>
      </c>
      <c r="J4271" t="s">
        <v>136</v>
      </c>
      <c r="K4271" t="s">
        <v>137</v>
      </c>
      <c r="L4271" t="s">
        <v>12427</v>
      </c>
      <c r="M4271" t="s">
        <v>12428</v>
      </c>
      <c r="N4271">
        <v>2.593611111</v>
      </c>
      <c r="O4271">
        <v>0</v>
      </c>
      <c r="P4271">
        <v>40</v>
      </c>
      <c r="Q4271">
        <v>0</v>
      </c>
      <c r="R4271">
        <v>0</v>
      </c>
      <c r="S4271">
        <v>0</v>
      </c>
      <c r="T4271">
        <v>3</v>
      </c>
      <c r="U4271">
        <v>0</v>
      </c>
      <c r="V4271">
        <v>0</v>
      </c>
      <c r="W4271">
        <v>0</v>
      </c>
      <c r="X4271">
        <v>21.609422005343934</v>
      </c>
      <c r="Y4271">
        <v>0</v>
      </c>
      <c r="Z4271">
        <v>0</v>
      </c>
      <c r="AA4271">
        <v>0</v>
      </c>
      <c r="AB4271">
        <v>0.71768931107141665</v>
      </c>
      <c r="AC4271">
        <v>0</v>
      </c>
      <c r="AD4271">
        <v>0</v>
      </c>
      <c r="AE4271">
        <v>22.327111316415351</v>
      </c>
    </row>
    <row r="4272" spans="1:31" x14ac:dyDescent="0.25">
      <c r="A4272">
        <v>2141003</v>
      </c>
      <c r="B4272">
        <v>1</v>
      </c>
      <c r="C4272" t="s">
        <v>80</v>
      </c>
      <c r="D4272" t="s">
        <v>97</v>
      </c>
      <c r="E4272" t="s">
        <v>206</v>
      </c>
      <c r="F4272" t="s">
        <v>12272</v>
      </c>
      <c r="G4272" t="s">
        <v>187</v>
      </c>
      <c r="H4272" t="s">
        <v>134</v>
      </c>
      <c r="I4272" t="s">
        <v>135</v>
      </c>
      <c r="J4272" t="s">
        <v>136</v>
      </c>
      <c r="K4272" t="s">
        <v>137</v>
      </c>
      <c r="L4272" t="s">
        <v>12429</v>
      </c>
      <c r="M4272" t="s">
        <v>12430</v>
      </c>
      <c r="N4272">
        <v>0.81777777699999998</v>
      </c>
      <c r="O4272">
        <v>0</v>
      </c>
      <c r="P4272">
        <v>13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8.4312740465984017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8.4312740465984017</v>
      </c>
    </row>
    <row r="4273" spans="1:31" x14ac:dyDescent="0.25">
      <c r="A4273">
        <v>2141007</v>
      </c>
      <c r="B4273">
        <v>1</v>
      </c>
      <c r="C4273" t="s">
        <v>80</v>
      </c>
      <c r="D4273" t="s">
        <v>82</v>
      </c>
      <c r="E4273" t="s">
        <v>131</v>
      </c>
      <c r="F4273" t="s">
        <v>12431</v>
      </c>
      <c r="G4273" t="s">
        <v>152</v>
      </c>
      <c r="H4273" t="s">
        <v>134</v>
      </c>
      <c r="I4273" t="s">
        <v>135</v>
      </c>
      <c r="J4273" t="s">
        <v>136</v>
      </c>
      <c r="K4273" t="s">
        <v>137</v>
      </c>
      <c r="L4273" t="s">
        <v>12432</v>
      </c>
      <c r="M4273" t="s">
        <v>12433</v>
      </c>
      <c r="N4273">
        <v>2.2677777770000001</v>
      </c>
      <c r="O4273">
        <v>0</v>
      </c>
      <c r="P4273">
        <v>1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0.6261778134279834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0.6261778134279834</v>
      </c>
    </row>
    <row r="4274" spans="1:31" x14ac:dyDescent="0.25">
      <c r="A4274">
        <v>2141008</v>
      </c>
      <c r="B4274">
        <v>1</v>
      </c>
      <c r="C4274" t="s">
        <v>80</v>
      </c>
      <c r="D4274" t="s">
        <v>111</v>
      </c>
      <c r="E4274" t="s">
        <v>174</v>
      </c>
      <c r="F4274" t="s">
        <v>12434</v>
      </c>
      <c r="G4274" t="s">
        <v>187</v>
      </c>
      <c r="H4274" t="s">
        <v>134</v>
      </c>
      <c r="I4274" t="s">
        <v>135</v>
      </c>
      <c r="J4274" t="s">
        <v>136</v>
      </c>
      <c r="K4274" t="s">
        <v>137</v>
      </c>
      <c r="L4274" t="s">
        <v>12435</v>
      </c>
      <c r="M4274" t="s">
        <v>12436</v>
      </c>
      <c r="N4274">
        <v>1.099722222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20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92.153417999682887</v>
      </c>
      <c r="AC4274">
        <v>0</v>
      </c>
      <c r="AD4274">
        <v>0</v>
      </c>
      <c r="AE4274">
        <v>92.153417999682887</v>
      </c>
    </row>
    <row r="4275" spans="1:31" x14ac:dyDescent="0.25">
      <c r="A4275">
        <v>2141009</v>
      </c>
      <c r="B4275">
        <v>1</v>
      </c>
      <c r="C4275" t="s">
        <v>80</v>
      </c>
      <c r="D4275" t="s">
        <v>97</v>
      </c>
      <c r="E4275" t="s">
        <v>131</v>
      </c>
      <c r="F4275" t="s">
        <v>12437</v>
      </c>
      <c r="G4275" t="s">
        <v>152</v>
      </c>
      <c r="H4275" t="s">
        <v>134</v>
      </c>
      <c r="I4275" t="s">
        <v>135</v>
      </c>
      <c r="J4275" t="s">
        <v>136</v>
      </c>
      <c r="K4275" t="s">
        <v>137</v>
      </c>
      <c r="L4275" t="s">
        <v>12438</v>
      </c>
      <c r="M4275" t="s">
        <v>12439</v>
      </c>
      <c r="N4275">
        <v>1.3558333330000001</v>
      </c>
      <c r="O4275">
        <v>0</v>
      </c>
      <c r="P4275">
        <v>1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0.34573726389539994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0.34573726389539994</v>
      </c>
    </row>
    <row r="4276" spans="1:31" x14ac:dyDescent="0.25">
      <c r="A4276">
        <v>2141010</v>
      </c>
      <c r="B4276">
        <v>1</v>
      </c>
      <c r="C4276" t="s">
        <v>80</v>
      </c>
      <c r="D4276" t="s">
        <v>82</v>
      </c>
      <c r="E4276" t="s">
        <v>131</v>
      </c>
      <c r="F4276" t="s">
        <v>12440</v>
      </c>
      <c r="G4276" t="s">
        <v>152</v>
      </c>
      <c r="H4276" t="s">
        <v>134</v>
      </c>
      <c r="I4276" t="s">
        <v>135</v>
      </c>
      <c r="J4276" t="s">
        <v>136</v>
      </c>
      <c r="K4276" t="s">
        <v>137</v>
      </c>
      <c r="L4276" t="s">
        <v>12441</v>
      </c>
      <c r="M4276" t="s">
        <v>12442</v>
      </c>
      <c r="N4276">
        <v>5.6597222220000001</v>
      </c>
      <c r="O4276">
        <v>0</v>
      </c>
      <c r="P4276">
        <v>1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1.6011222170038497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1.6011222170038497</v>
      </c>
    </row>
    <row r="4277" spans="1:31" x14ac:dyDescent="0.25">
      <c r="A4277">
        <v>2141011</v>
      </c>
      <c r="B4277">
        <v>1</v>
      </c>
      <c r="C4277" t="s">
        <v>80</v>
      </c>
      <c r="D4277" t="s">
        <v>110</v>
      </c>
      <c r="E4277" t="s">
        <v>174</v>
      </c>
      <c r="F4277" t="s">
        <v>12443</v>
      </c>
      <c r="G4277" t="s">
        <v>384</v>
      </c>
      <c r="H4277" t="s">
        <v>134</v>
      </c>
      <c r="I4277" t="s">
        <v>135</v>
      </c>
      <c r="J4277" t="s">
        <v>136</v>
      </c>
      <c r="K4277" t="s">
        <v>137</v>
      </c>
      <c r="L4277" t="s">
        <v>12444</v>
      </c>
      <c r="M4277" t="s">
        <v>12445</v>
      </c>
      <c r="N4277">
        <v>1.5024999999999999</v>
      </c>
      <c r="O4277">
        <v>0</v>
      </c>
      <c r="P4277">
        <v>144</v>
      </c>
      <c r="Q4277">
        <v>0</v>
      </c>
      <c r="R4277">
        <v>0</v>
      </c>
      <c r="S4277">
        <v>0</v>
      </c>
      <c r="T4277">
        <v>2</v>
      </c>
      <c r="U4277">
        <v>0</v>
      </c>
      <c r="V4277">
        <v>0</v>
      </c>
      <c r="W4277">
        <v>0</v>
      </c>
      <c r="X4277">
        <v>70.559715609555298</v>
      </c>
      <c r="Y4277">
        <v>0</v>
      </c>
      <c r="Z4277">
        <v>0</v>
      </c>
      <c r="AA4277">
        <v>0</v>
      </c>
      <c r="AB4277">
        <v>0.65708112784799999</v>
      </c>
      <c r="AC4277">
        <v>0</v>
      </c>
      <c r="AD4277">
        <v>0</v>
      </c>
      <c r="AE4277">
        <v>71.2167967374033</v>
      </c>
    </row>
    <row r="4278" spans="1:31" x14ac:dyDescent="0.25">
      <c r="A4278">
        <v>2141014</v>
      </c>
      <c r="B4278">
        <v>1</v>
      </c>
      <c r="C4278" t="s">
        <v>80</v>
      </c>
      <c r="D4278" t="s">
        <v>92</v>
      </c>
      <c r="E4278" t="s">
        <v>131</v>
      </c>
      <c r="F4278" t="s">
        <v>12446</v>
      </c>
      <c r="G4278" t="s">
        <v>133</v>
      </c>
      <c r="H4278" t="s">
        <v>134</v>
      </c>
      <c r="I4278" t="s">
        <v>135</v>
      </c>
      <c r="J4278" t="s">
        <v>136</v>
      </c>
      <c r="K4278" t="s">
        <v>137</v>
      </c>
      <c r="L4278" t="s">
        <v>12447</v>
      </c>
      <c r="M4278" t="s">
        <v>12448</v>
      </c>
      <c r="N4278">
        <v>2.1091666660000001</v>
      </c>
      <c r="O4278">
        <v>0</v>
      </c>
      <c r="P4278">
        <v>1</v>
      </c>
      <c r="Q4278">
        <v>0</v>
      </c>
      <c r="R4278">
        <v>1</v>
      </c>
      <c r="S4278">
        <v>0</v>
      </c>
      <c r="T4278">
        <v>1</v>
      </c>
      <c r="U4278">
        <v>0</v>
      </c>
      <c r="V4278">
        <v>0</v>
      </c>
      <c r="W4278">
        <v>0</v>
      </c>
      <c r="X4278">
        <v>0.14171081959965001</v>
      </c>
      <c r="Y4278">
        <v>0</v>
      </c>
      <c r="Z4278">
        <v>0</v>
      </c>
      <c r="AA4278">
        <v>0</v>
      </c>
      <c r="AB4278">
        <v>3.2545781768920503</v>
      </c>
      <c r="AC4278">
        <v>0</v>
      </c>
      <c r="AD4278">
        <v>0</v>
      </c>
      <c r="AE4278">
        <v>3.3962889964917005</v>
      </c>
    </row>
    <row r="4279" spans="1:31" x14ac:dyDescent="0.25">
      <c r="A4279">
        <v>2141016</v>
      </c>
      <c r="B4279">
        <v>1</v>
      </c>
      <c r="C4279" t="s">
        <v>80</v>
      </c>
      <c r="D4279" t="s">
        <v>96</v>
      </c>
      <c r="E4279" t="s">
        <v>131</v>
      </c>
      <c r="F4279" t="s">
        <v>12449</v>
      </c>
      <c r="G4279" t="s">
        <v>133</v>
      </c>
      <c r="H4279" t="s">
        <v>134</v>
      </c>
      <c r="I4279" t="s">
        <v>135</v>
      </c>
      <c r="J4279" t="s">
        <v>136</v>
      </c>
      <c r="K4279" t="s">
        <v>137</v>
      </c>
      <c r="L4279" t="s">
        <v>12450</v>
      </c>
      <c r="M4279" t="s">
        <v>12451</v>
      </c>
      <c r="N4279">
        <v>1.589722222</v>
      </c>
      <c r="O4279">
        <v>0</v>
      </c>
      <c r="P4279">
        <v>5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1.8063236495588333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1.8063236495588333</v>
      </c>
    </row>
    <row r="4280" spans="1:31" x14ac:dyDescent="0.25">
      <c r="A4280">
        <v>2141021</v>
      </c>
      <c r="B4280">
        <v>1</v>
      </c>
      <c r="C4280" t="s">
        <v>80</v>
      </c>
      <c r="D4280" t="s">
        <v>105</v>
      </c>
      <c r="E4280" t="s">
        <v>174</v>
      </c>
      <c r="F4280" t="s">
        <v>1995</v>
      </c>
      <c r="G4280" t="s">
        <v>187</v>
      </c>
      <c r="H4280" t="s">
        <v>134</v>
      </c>
      <c r="I4280" t="s">
        <v>135</v>
      </c>
      <c r="J4280" t="s">
        <v>136</v>
      </c>
      <c r="K4280" t="s">
        <v>137</v>
      </c>
      <c r="L4280" t="s">
        <v>12452</v>
      </c>
      <c r="M4280" t="s">
        <v>12453</v>
      </c>
      <c r="N4280">
        <v>0.58750000000000002</v>
      </c>
      <c r="O4280">
        <v>0</v>
      </c>
      <c r="P4280">
        <v>27</v>
      </c>
      <c r="Q4280">
        <v>0</v>
      </c>
      <c r="R4280">
        <v>0</v>
      </c>
      <c r="S4280">
        <v>0</v>
      </c>
      <c r="T4280">
        <v>3</v>
      </c>
      <c r="U4280">
        <v>0</v>
      </c>
      <c r="V4280">
        <v>1</v>
      </c>
      <c r="W4280">
        <v>0</v>
      </c>
      <c r="X4280">
        <v>3.345756458467501</v>
      </c>
      <c r="Y4280">
        <v>0</v>
      </c>
      <c r="Z4280">
        <v>0</v>
      </c>
      <c r="AA4280">
        <v>0</v>
      </c>
      <c r="AB4280">
        <v>0.73307007276894165</v>
      </c>
      <c r="AC4280">
        <v>0</v>
      </c>
      <c r="AD4280">
        <v>2.9333933252798499</v>
      </c>
      <c r="AE4280">
        <v>7.0122198565162925</v>
      </c>
    </row>
    <row r="4281" spans="1:31" x14ac:dyDescent="0.25">
      <c r="A4281">
        <v>2141024</v>
      </c>
      <c r="B4281">
        <v>1</v>
      </c>
      <c r="C4281" t="s">
        <v>80</v>
      </c>
      <c r="D4281" t="s">
        <v>97</v>
      </c>
      <c r="E4281" t="s">
        <v>131</v>
      </c>
      <c r="F4281" t="s">
        <v>12454</v>
      </c>
      <c r="G4281" t="s">
        <v>133</v>
      </c>
      <c r="H4281" t="s">
        <v>134</v>
      </c>
      <c r="I4281" t="s">
        <v>135</v>
      </c>
      <c r="J4281" t="s">
        <v>136</v>
      </c>
      <c r="K4281" t="s">
        <v>137</v>
      </c>
      <c r="L4281" t="s">
        <v>12455</v>
      </c>
      <c r="M4281" t="s">
        <v>12456</v>
      </c>
      <c r="N4281">
        <v>0.38277777699999999</v>
      </c>
      <c r="O4281">
        <v>0</v>
      </c>
      <c r="P4281">
        <v>1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7.7572790301933328E-2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7.7572790301933328E-2</v>
      </c>
    </row>
    <row r="4282" spans="1:31" x14ac:dyDescent="0.25">
      <c r="A4282">
        <v>2141026</v>
      </c>
      <c r="B4282">
        <v>1</v>
      </c>
      <c r="C4282" t="s">
        <v>81</v>
      </c>
      <c r="D4282" t="s">
        <v>123</v>
      </c>
      <c r="E4282" t="s">
        <v>196</v>
      </c>
      <c r="F4282" t="s">
        <v>12457</v>
      </c>
      <c r="G4282" t="s">
        <v>142</v>
      </c>
      <c r="H4282" t="s">
        <v>143</v>
      </c>
      <c r="I4282" t="s">
        <v>135</v>
      </c>
      <c r="J4282" t="s">
        <v>136</v>
      </c>
      <c r="K4282" t="s">
        <v>137</v>
      </c>
      <c r="L4282" t="s">
        <v>12458</v>
      </c>
      <c r="M4282" t="s">
        <v>12459</v>
      </c>
      <c r="N4282">
        <v>0.83944444399999996</v>
      </c>
      <c r="O4282">
        <v>0</v>
      </c>
      <c r="P4282">
        <v>2033</v>
      </c>
      <c r="Q4282">
        <v>0</v>
      </c>
      <c r="R4282">
        <v>0</v>
      </c>
      <c r="S4282">
        <v>0</v>
      </c>
      <c r="T4282">
        <v>149</v>
      </c>
      <c r="U4282">
        <v>0</v>
      </c>
      <c r="V4282">
        <v>1</v>
      </c>
      <c r="W4282">
        <v>0</v>
      </c>
      <c r="X4282">
        <v>319.09657879307593</v>
      </c>
      <c r="Y4282">
        <v>0</v>
      </c>
      <c r="Z4282">
        <v>0</v>
      </c>
      <c r="AA4282">
        <v>0</v>
      </c>
      <c r="AB4282">
        <v>38.031197327455516</v>
      </c>
      <c r="AC4282">
        <v>0</v>
      </c>
      <c r="AD4282">
        <v>0</v>
      </c>
      <c r="AE4282">
        <v>357.12777612053145</v>
      </c>
    </row>
    <row r="4283" spans="1:31" x14ac:dyDescent="0.25">
      <c r="A4283">
        <v>2141355</v>
      </c>
      <c r="B4283">
        <v>1</v>
      </c>
      <c r="C4283" t="s">
        <v>80</v>
      </c>
      <c r="D4283" t="s">
        <v>106</v>
      </c>
      <c r="E4283" t="s">
        <v>174</v>
      </c>
      <c r="F4283" t="s">
        <v>12460</v>
      </c>
      <c r="G4283" t="s">
        <v>187</v>
      </c>
      <c r="H4283" t="s">
        <v>134</v>
      </c>
      <c r="I4283" t="s">
        <v>135</v>
      </c>
      <c r="J4283" t="s">
        <v>136</v>
      </c>
      <c r="K4283" t="s">
        <v>137</v>
      </c>
      <c r="L4283" t="s">
        <v>12461</v>
      </c>
      <c r="M4283" t="s">
        <v>12462</v>
      </c>
      <c r="N4283">
        <v>2.4449999999999998</v>
      </c>
      <c r="O4283">
        <v>0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1.8917145752166669E-3</v>
      </c>
      <c r="AA4283">
        <v>0</v>
      </c>
      <c r="AB4283">
        <v>0</v>
      </c>
      <c r="AC4283">
        <v>0</v>
      </c>
      <c r="AD4283">
        <v>0</v>
      </c>
      <c r="AE4283">
        <v>1.8917145752166669E-3</v>
      </c>
    </row>
    <row r="4284" spans="1:31" x14ac:dyDescent="0.25">
      <c r="A4284">
        <v>2141378</v>
      </c>
      <c r="B4284">
        <v>1</v>
      </c>
      <c r="C4284" t="s">
        <v>80</v>
      </c>
      <c r="D4284" t="s">
        <v>105</v>
      </c>
      <c r="E4284" t="s">
        <v>131</v>
      </c>
      <c r="F4284" t="s">
        <v>12463</v>
      </c>
      <c r="G4284" t="s">
        <v>300</v>
      </c>
      <c r="H4284" t="s">
        <v>134</v>
      </c>
      <c r="I4284" t="s">
        <v>135</v>
      </c>
      <c r="J4284" t="s">
        <v>3</v>
      </c>
      <c r="K4284" t="s">
        <v>137</v>
      </c>
      <c r="L4284" t="s">
        <v>12464</v>
      </c>
      <c r="M4284" t="s">
        <v>12465</v>
      </c>
      <c r="N4284">
        <v>1.5708333329999999</v>
      </c>
      <c r="O4284">
        <v>0</v>
      </c>
      <c r="P4284">
        <v>3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0.618331348613125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0.618331348613125</v>
      </c>
    </row>
    <row r="4285" spans="1:31" x14ac:dyDescent="0.25">
      <c r="A4285">
        <v>2141455</v>
      </c>
      <c r="B4285">
        <v>1</v>
      </c>
      <c r="C4285" t="s">
        <v>81</v>
      </c>
      <c r="D4285" t="s">
        <v>122</v>
      </c>
      <c r="E4285" t="s">
        <v>161</v>
      </c>
      <c r="F4285" t="s">
        <v>7513</v>
      </c>
      <c r="G4285" t="s">
        <v>215</v>
      </c>
      <c r="H4285" t="s">
        <v>134</v>
      </c>
      <c r="I4285" t="s">
        <v>135</v>
      </c>
      <c r="J4285" t="s">
        <v>136</v>
      </c>
      <c r="K4285" t="s">
        <v>137</v>
      </c>
      <c r="L4285" t="s">
        <v>12466</v>
      </c>
      <c r="M4285" t="s">
        <v>12467</v>
      </c>
      <c r="N4285">
        <v>0.95138888799999999</v>
      </c>
      <c r="O4285">
        <v>0</v>
      </c>
      <c r="P4285">
        <v>132</v>
      </c>
      <c r="Q4285">
        <v>0</v>
      </c>
      <c r="R4285">
        <v>0</v>
      </c>
      <c r="S4285">
        <v>0</v>
      </c>
      <c r="T4285">
        <v>14</v>
      </c>
      <c r="U4285">
        <v>0</v>
      </c>
      <c r="V4285">
        <v>0</v>
      </c>
      <c r="W4285">
        <v>0</v>
      </c>
      <c r="X4285">
        <v>17.931881191386253</v>
      </c>
      <c r="Y4285">
        <v>0</v>
      </c>
      <c r="Z4285">
        <v>0</v>
      </c>
      <c r="AA4285">
        <v>0</v>
      </c>
      <c r="AB4285">
        <v>1.4657081192791666</v>
      </c>
      <c r="AC4285">
        <v>0</v>
      </c>
      <c r="AD4285">
        <v>0</v>
      </c>
      <c r="AE4285">
        <v>19.39758931066542</v>
      </c>
    </row>
    <row r="4286" spans="1:31" x14ac:dyDescent="0.25">
      <c r="A4286">
        <v>2141209</v>
      </c>
      <c r="B4286">
        <v>1</v>
      </c>
      <c r="C4286" t="s">
        <v>81</v>
      </c>
      <c r="D4286" t="s">
        <v>117</v>
      </c>
      <c r="E4286" t="s">
        <v>131</v>
      </c>
      <c r="F4286" t="s">
        <v>12468</v>
      </c>
      <c r="G4286" t="s">
        <v>152</v>
      </c>
      <c r="H4286" t="s">
        <v>134</v>
      </c>
      <c r="I4286" t="s">
        <v>135</v>
      </c>
      <c r="J4286" t="s">
        <v>136</v>
      </c>
      <c r="K4286" t="s">
        <v>137</v>
      </c>
      <c r="L4286" t="s">
        <v>12469</v>
      </c>
      <c r="M4286" t="s">
        <v>12470</v>
      </c>
      <c r="N4286">
        <v>1.801388888</v>
      </c>
      <c r="O4286">
        <v>0</v>
      </c>
      <c r="P4286">
        <v>1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0.20538729364474997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0.20538729364474997</v>
      </c>
    </row>
    <row r="4287" spans="1:31" x14ac:dyDescent="0.25">
      <c r="A4287">
        <v>2141309</v>
      </c>
      <c r="B4287">
        <v>1</v>
      </c>
      <c r="C4287" t="s">
        <v>81</v>
      </c>
      <c r="D4287" t="s">
        <v>127</v>
      </c>
      <c r="E4287" t="s">
        <v>131</v>
      </c>
      <c r="F4287" t="s">
        <v>12471</v>
      </c>
      <c r="G4287" t="s">
        <v>231</v>
      </c>
      <c r="H4287" t="s">
        <v>134</v>
      </c>
      <c r="I4287" t="s">
        <v>135</v>
      </c>
      <c r="J4287" t="s">
        <v>136</v>
      </c>
      <c r="K4287" t="s">
        <v>137</v>
      </c>
      <c r="L4287" t="s">
        <v>12472</v>
      </c>
      <c r="M4287" t="s">
        <v>12473</v>
      </c>
      <c r="N4287">
        <v>1.5986111110000001</v>
      </c>
      <c r="O4287">
        <v>0</v>
      </c>
      <c r="P4287">
        <v>4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0.76469237682668334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0.76469237682668334</v>
      </c>
    </row>
    <row r="4288" spans="1:31" x14ac:dyDescent="0.25">
      <c r="A4288">
        <v>2141246</v>
      </c>
      <c r="B4288">
        <v>1</v>
      </c>
      <c r="C4288" t="s">
        <v>81</v>
      </c>
      <c r="D4288" t="s">
        <v>123</v>
      </c>
      <c r="E4288" t="s">
        <v>174</v>
      </c>
      <c r="F4288" t="s">
        <v>12474</v>
      </c>
      <c r="G4288" t="s">
        <v>187</v>
      </c>
      <c r="H4288" t="s">
        <v>134</v>
      </c>
      <c r="I4288" t="s">
        <v>135</v>
      </c>
      <c r="J4288" t="s">
        <v>136</v>
      </c>
      <c r="K4288" t="s">
        <v>137</v>
      </c>
      <c r="L4288" t="s">
        <v>12475</v>
      </c>
      <c r="M4288" t="s">
        <v>12476</v>
      </c>
      <c r="N4288">
        <v>2.525833333</v>
      </c>
      <c r="O4288">
        <v>0</v>
      </c>
      <c r="P4288">
        <v>388</v>
      </c>
      <c r="Q4288">
        <v>0</v>
      </c>
      <c r="R4288">
        <v>0</v>
      </c>
      <c r="S4288">
        <v>0</v>
      </c>
      <c r="T4288">
        <v>1</v>
      </c>
      <c r="U4288">
        <v>0</v>
      </c>
      <c r="V4288">
        <v>0</v>
      </c>
      <c r="W4288">
        <v>0</v>
      </c>
      <c r="X4288">
        <v>233.48578706759423</v>
      </c>
      <c r="Y4288">
        <v>0</v>
      </c>
      <c r="Z4288">
        <v>0</v>
      </c>
      <c r="AA4288">
        <v>0</v>
      </c>
      <c r="AB4288">
        <v>1.8444916924196753</v>
      </c>
      <c r="AC4288">
        <v>0</v>
      </c>
      <c r="AD4288">
        <v>0</v>
      </c>
      <c r="AE4288">
        <v>235.3302787600139</v>
      </c>
    </row>
    <row r="4289" spans="1:31" x14ac:dyDescent="0.25">
      <c r="A4289">
        <v>2141249</v>
      </c>
      <c r="B4289">
        <v>1</v>
      </c>
      <c r="C4289" t="s">
        <v>81</v>
      </c>
      <c r="D4289" t="s">
        <v>123</v>
      </c>
      <c r="E4289" t="s">
        <v>131</v>
      </c>
      <c r="F4289" t="s">
        <v>12477</v>
      </c>
      <c r="G4289" t="s">
        <v>231</v>
      </c>
      <c r="H4289" t="s">
        <v>134</v>
      </c>
      <c r="I4289" t="s">
        <v>135</v>
      </c>
      <c r="J4289" t="s">
        <v>136</v>
      </c>
      <c r="K4289" t="s">
        <v>137</v>
      </c>
      <c r="L4289" t="s">
        <v>12478</v>
      </c>
      <c r="M4289" t="s">
        <v>12479</v>
      </c>
      <c r="N4289">
        <v>2.2061111109999998</v>
      </c>
      <c r="O4289">
        <v>0</v>
      </c>
      <c r="P4289">
        <v>2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0.73497868635780006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0.73497868635780006</v>
      </c>
    </row>
    <row r="4290" spans="1:31" x14ac:dyDescent="0.25">
      <c r="A4290">
        <v>2141083</v>
      </c>
      <c r="B4290">
        <v>1</v>
      </c>
      <c r="C4290" t="s">
        <v>80</v>
      </c>
      <c r="D4290" t="s">
        <v>88</v>
      </c>
      <c r="E4290" t="s">
        <v>206</v>
      </c>
      <c r="F4290" t="s">
        <v>5170</v>
      </c>
      <c r="G4290" t="s">
        <v>187</v>
      </c>
      <c r="H4290" t="s">
        <v>134</v>
      </c>
      <c r="I4290" t="s">
        <v>135</v>
      </c>
      <c r="J4290" t="s">
        <v>136</v>
      </c>
      <c r="K4290" t="s">
        <v>137</v>
      </c>
      <c r="L4290" t="s">
        <v>12480</v>
      </c>
      <c r="M4290" t="s">
        <v>12481</v>
      </c>
      <c r="N4290">
        <v>1.4130555549999999</v>
      </c>
      <c r="O4290">
        <v>0</v>
      </c>
      <c r="P4290">
        <v>74</v>
      </c>
      <c r="Q4290">
        <v>0</v>
      </c>
      <c r="R4290">
        <v>0</v>
      </c>
      <c r="S4290">
        <v>0</v>
      </c>
      <c r="T4290">
        <v>3</v>
      </c>
      <c r="U4290">
        <v>0</v>
      </c>
      <c r="V4290">
        <v>0</v>
      </c>
      <c r="W4290">
        <v>0</v>
      </c>
      <c r="X4290">
        <v>28.187067393822595</v>
      </c>
      <c r="Y4290">
        <v>0</v>
      </c>
      <c r="Z4290">
        <v>0</v>
      </c>
      <c r="AA4290">
        <v>0</v>
      </c>
      <c r="AB4290">
        <v>2.0591086221434751</v>
      </c>
      <c r="AC4290">
        <v>0</v>
      </c>
      <c r="AD4290">
        <v>0</v>
      </c>
      <c r="AE4290">
        <v>30.246176015966071</v>
      </c>
    </row>
    <row r="4291" spans="1:31" x14ac:dyDescent="0.25">
      <c r="A4291">
        <v>2141461</v>
      </c>
      <c r="B4291">
        <v>1</v>
      </c>
      <c r="C4291" t="s">
        <v>80</v>
      </c>
      <c r="D4291" t="s">
        <v>98</v>
      </c>
      <c r="E4291" t="s">
        <v>146</v>
      </c>
      <c r="F4291" t="s">
        <v>12482</v>
      </c>
      <c r="G4291" t="s">
        <v>167</v>
      </c>
      <c r="H4291" t="s">
        <v>143</v>
      </c>
      <c r="I4291" t="s">
        <v>135</v>
      </c>
      <c r="J4291" t="s">
        <v>136</v>
      </c>
      <c r="K4291" t="s">
        <v>137</v>
      </c>
      <c r="L4291" t="s">
        <v>12483</v>
      </c>
      <c r="M4291" t="s">
        <v>12484</v>
      </c>
      <c r="N4291">
        <v>1.8474999999999999</v>
      </c>
      <c r="O4291">
        <v>0</v>
      </c>
      <c r="P4291">
        <v>0</v>
      </c>
      <c r="Q4291">
        <v>1</v>
      </c>
      <c r="R4291">
        <v>0</v>
      </c>
      <c r="S4291">
        <v>2</v>
      </c>
      <c r="T4291">
        <v>0</v>
      </c>
      <c r="U4291">
        <v>1</v>
      </c>
      <c r="V4291">
        <v>0</v>
      </c>
      <c r="W4291">
        <v>0</v>
      </c>
      <c r="X4291">
        <v>0</v>
      </c>
      <c r="Y4291">
        <v>2.1426292737873003</v>
      </c>
      <c r="Z4291">
        <v>0</v>
      </c>
      <c r="AA4291">
        <v>16.524156385447199</v>
      </c>
      <c r="AB4291">
        <v>0</v>
      </c>
      <c r="AC4291">
        <v>30.771747328549001</v>
      </c>
      <c r="AD4291">
        <v>0</v>
      </c>
      <c r="AE4291">
        <v>49.438532987783503</v>
      </c>
    </row>
    <row r="4292" spans="1:31" x14ac:dyDescent="0.25">
      <c r="A4292">
        <v>2141438</v>
      </c>
      <c r="B4292">
        <v>1</v>
      </c>
      <c r="C4292" t="s">
        <v>80</v>
      </c>
      <c r="D4292" t="s">
        <v>98</v>
      </c>
      <c r="E4292" t="s">
        <v>161</v>
      </c>
      <c r="F4292" t="s">
        <v>12485</v>
      </c>
      <c r="G4292" t="s">
        <v>176</v>
      </c>
      <c r="H4292" t="s">
        <v>134</v>
      </c>
      <c r="I4292" t="s">
        <v>135</v>
      </c>
      <c r="J4292" t="s">
        <v>136</v>
      </c>
      <c r="K4292" t="s">
        <v>137</v>
      </c>
      <c r="L4292" t="s">
        <v>12486</v>
      </c>
      <c r="M4292" t="s">
        <v>12487</v>
      </c>
      <c r="N4292">
        <v>0.66027777700000001</v>
      </c>
      <c r="O4292">
        <v>0</v>
      </c>
      <c r="P4292">
        <v>82</v>
      </c>
      <c r="Q4292">
        <v>0</v>
      </c>
      <c r="R4292">
        <v>4</v>
      </c>
      <c r="S4292">
        <v>0</v>
      </c>
      <c r="T4292">
        <v>8</v>
      </c>
      <c r="U4292">
        <v>0</v>
      </c>
      <c r="V4292">
        <v>0</v>
      </c>
      <c r="W4292">
        <v>0</v>
      </c>
      <c r="X4292">
        <v>8.7049016303681555</v>
      </c>
      <c r="Y4292">
        <v>0</v>
      </c>
      <c r="Z4292">
        <v>0.9080034848452917</v>
      </c>
      <c r="AA4292">
        <v>0</v>
      </c>
      <c r="AB4292">
        <v>8.8886243992769991</v>
      </c>
      <c r="AC4292">
        <v>0</v>
      </c>
      <c r="AD4292">
        <v>0</v>
      </c>
      <c r="AE4292">
        <v>18.501529514490446</v>
      </c>
    </row>
    <row r="4293" spans="1:31" x14ac:dyDescent="0.25">
      <c r="A4293">
        <v>2141412</v>
      </c>
      <c r="B4293">
        <v>1</v>
      </c>
      <c r="C4293" t="s">
        <v>80</v>
      </c>
      <c r="D4293" t="s">
        <v>93</v>
      </c>
      <c r="E4293" t="s">
        <v>174</v>
      </c>
      <c r="F4293" t="s">
        <v>12488</v>
      </c>
      <c r="G4293" t="s">
        <v>187</v>
      </c>
      <c r="H4293" t="s">
        <v>134</v>
      </c>
      <c r="I4293" t="s">
        <v>135</v>
      </c>
      <c r="J4293" t="s">
        <v>136</v>
      </c>
      <c r="K4293" t="s">
        <v>137</v>
      </c>
      <c r="L4293" t="s">
        <v>12489</v>
      </c>
      <c r="M4293" t="s">
        <v>12490</v>
      </c>
      <c r="N4293">
        <v>2.6008333330000002</v>
      </c>
      <c r="O4293">
        <v>0</v>
      </c>
      <c r="P4293">
        <v>0</v>
      </c>
      <c r="Q4293">
        <v>0</v>
      </c>
      <c r="R4293">
        <v>2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5.1043429608136011</v>
      </c>
      <c r="AA4293">
        <v>0</v>
      </c>
      <c r="AB4293">
        <v>0</v>
      </c>
      <c r="AC4293">
        <v>0</v>
      </c>
      <c r="AD4293">
        <v>0</v>
      </c>
      <c r="AE4293">
        <v>5.1043429608136011</v>
      </c>
    </row>
    <row r="4294" spans="1:31" x14ac:dyDescent="0.25">
      <c r="A4294">
        <v>2141040</v>
      </c>
      <c r="B4294">
        <v>1</v>
      </c>
      <c r="C4294" t="s">
        <v>80</v>
      </c>
      <c r="D4294" t="s">
        <v>92</v>
      </c>
      <c r="E4294" t="s">
        <v>146</v>
      </c>
      <c r="F4294" t="s">
        <v>12491</v>
      </c>
      <c r="G4294" t="s">
        <v>2083</v>
      </c>
      <c r="H4294" t="s">
        <v>143</v>
      </c>
      <c r="I4294" t="s">
        <v>135</v>
      </c>
      <c r="J4294" t="s">
        <v>136</v>
      </c>
      <c r="K4294" t="s">
        <v>137</v>
      </c>
      <c r="L4294" t="s">
        <v>12492</v>
      </c>
      <c r="M4294" t="s">
        <v>12493</v>
      </c>
      <c r="N4294">
        <v>1.668055555</v>
      </c>
      <c r="O4294">
        <v>0</v>
      </c>
      <c r="P4294">
        <v>88</v>
      </c>
      <c r="Q4294">
        <v>0</v>
      </c>
      <c r="R4294">
        <v>2</v>
      </c>
      <c r="S4294">
        <v>0</v>
      </c>
      <c r="T4294">
        <v>7</v>
      </c>
      <c r="U4294">
        <v>0</v>
      </c>
      <c r="V4294">
        <v>0</v>
      </c>
      <c r="W4294">
        <v>0</v>
      </c>
      <c r="X4294">
        <v>33.319337006594715</v>
      </c>
      <c r="Y4294">
        <v>0</v>
      </c>
      <c r="Z4294">
        <v>0.27392517096791669</v>
      </c>
      <c r="AA4294">
        <v>0</v>
      </c>
      <c r="AB4294">
        <v>3.4114542366437504</v>
      </c>
      <c r="AC4294">
        <v>0</v>
      </c>
      <c r="AD4294">
        <v>0</v>
      </c>
      <c r="AE4294">
        <v>37.004716414206378</v>
      </c>
    </row>
    <row r="4295" spans="1:31" x14ac:dyDescent="0.25">
      <c r="A4295">
        <v>2141232</v>
      </c>
      <c r="B4295">
        <v>1</v>
      </c>
      <c r="C4295" t="s">
        <v>80</v>
      </c>
      <c r="D4295" t="s">
        <v>93</v>
      </c>
      <c r="E4295" t="s">
        <v>224</v>
      </c>
      <c r="F4295" t="s">
        <v>12494</v>
      </c>
      <c r="G4295" t="s">
        <v>538</v>
      </c>
      <c r="H4295" t="s">
        <v>143</v>
      </c>
      <c r="I4295" t="s">
        <v>135</v>
      </c>
      <c r="J4295" t="s">
        <v>136</v>
      </c>
      <c r="K4295" t="s">
        <v>236</v>
      </c>
      <c r="L4295" t="s">
        <v>12495</v>
      </c>
      <c r="M4295" t="s">
        <v>12496</v>
      </c>
      <c r="N4295">
        <v>3.5971091660000001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</row>
    <row r="4296" spans="1:31" x14ac:dyDescent="0.25">
      <c r="A4296">
        <v>2141375</v>
      </c>
      <c r="B4296">
        <v>1</v>
      </c>
      <c r="C4296" t="s">
        <v>81</v>
      </c>
      <c r="D4296" t="s">
        <v>112</v>
      </c>
      <c r="E4296" t="s">
        <v>131</v>
      </c>
      <c r="F4296" t="s">
        <v>12497</v>
      </c>
      <c r="G4296" t="s">
        <v>152</v>
      </c>
      <c r="H4296" t="s">
        <v>134</v>
      </c>
      <c r="I4296" t="s">
        <v>135</v>
      </c>
      <c r="J4296" t="s">
        <v>136</v>
      </c>
      <c r="K4296" t="s">
        <v>137</v>
      </c>
      <c r="L4296" t="s">
        <v>12498</v>
      </c>
      <c r="M4296" t="s">
        <v>12499</v>
      </c>
      <c r="N4296">
        <v>2.9575</v>
      </c>
      <c r="O4296">
        <v>0</v>
      </c>
      <c r="P4296">
        <v>3</v>
      </c>
      <c r="Q4296">
        <v>0</v>
      </c>
      <c r="R4296">
        <v>0</v>
      </c>
      <c r="S4296">
        <v>0</v>
      </c>
      <c r="T4296">
        <v>1</v>
      </c>
      <c r="U4296">
        <v>0</v>
      </c>
      <c r="V4296">
        <v>0</v>
      </c>
      <c r="W4296">
        <v>0</v>
      </c>
      <c r="X4296">
        <v>1.5475252752947253</v>
      </c>
      <c r="Y4296">
        <v>0</v>
      </c>
      <c r="Z4296">
        <v>0</v>
      </c>
      <c r="AA4296">
        <v>0</v>
      </c>
      <c r="AB4296">
        <v>0.19090022091375</v>
      </c>
      <c r="AC4296">
        <v>0</v>
      </c>
      <c r="AD4296">
        <v>0</v>
      </c>
      <c r="AE4296">
        <v>1.7384254962084753</v>
      </c>
    </row>
    <row r="4297" spans="1:31" x14ac:dyDescent="0.25">
      <c r="A4297">
        <v>2141169</v>
      </c>
      <c r="B4297">
        <v>1</v>
      </c>
      <c r="C4297" t="s">
        <v>81</v>
      </c>
      <c r="D4297" t="s">
        <v>128</v>
      </c>
      <c r="E4297" t="s">
        <v>196</v>
      </c>
      <c r="F4297" t="s">
        <v>5939</v>
      </c>
      <c r="G4297" t="s">
        <v>538</v>
      </c>
      <c r="H4297" t="s">
        <v>143</v>
      </c>
      <c r="I4297" t="s">
        <v>135</v>
      </c>
      <c r="J4297" t="s">
        <v>136</v>
      </c>
      <c r="K4297" t="s">
        <v>236</v>
      </c>
      <c r="L4297" t="s">
        <v>12500</v>
      </c>
      <c r="M4297" t="s">
        <v>12501</v>
      </c>
      <c r="N4297">
        <v>8.153611111</v>
      </c>
      <c r="O4297">
        <v>0</v>
      </c>
      <c r="P4297">
        <v>22</v>
      </c>
      <c r="Q4297">
        <v>2</v>
      </c>
      <c r="R4297">
        <v>1</v>
      </c>
      <c r="S4297">
        <v>3</v>
      </c>
      <c r="T4297">
        <v>6</v>
      </c>
      <c r="U4297">
        <v>0</v>
      </c>
      <c r="V4297">
        <v>0</v>
      </c>
      <c r="W4297">
        <v>0</v>
      </c>
      <c r="X4297">
        <v>33.405550051860516</v>
      </c>
      <c r="Y4297">
        <v>28.385021789707498</v>
      </c>
      <c r="Z4297">
        <v>1.0799883779556665</v>
      </c>
      <c r="AA4297">
        <v>108.19739190965511</v>
      </c>
      <c r="AB4297">
        <v>41.42580496002099</v>
      </c>
      <c r="AC4297">
        <v>0</v>
      </c>
      <c r="AD4297">
        <v>0</v>
      </c>
      <c r="AE4297">
        <v>212.49375708919979</v>
      </c>
    </row>
    <row r="4298" spans="1:31" x14ac:dyDescent="0.25">
      <c r="A4298">
        <v>2141418</v>
      </c>
      <c r="B4298">
        <v>1</v>
      </c>
      <c r="C4298" t="s">
        <v>81</v>
      </c>
      <c r="D4298" t="s">
        <v>123</v>
      </c>
      <c r="E4298" t="s">
        <v>174</v>
      </c>
      <c r="F4298" t="s">
        <v>12502</v>
      </c>
      <c r="G4298" t="s">
        <v>187</v>
      </c>
      <c r="H4298" t="s">
        <v>134</v>
      </c>
      <c r="I4298" t="s">
        <v>135</v>
      </c>
      <c r="J4298" t="s">
        <v>136</v>
      </c>
      <c r="K4298" t="s">
        <v>137</v>
      </c>
      <c r="L4298" t="s">
        <v>12503</v>
      </c>
      <c r="M4298" t="s">
        <v>12504</v>
      </c>
      <c r="N4298">
        <v>1.003055555</v>
      </c>
      <c r="O4298">
        <v>0</v>
      </c>
      <c r="P4298">
        <v>109</v>
      </c>
      <c r="Q4298">
        <v>0</v>
      </c>
      <c r="R4298">
        <v>0</v>
      </c>
      <c r="S4298">
        <v>0</v>
      </c>
      <c r="T4298">
        <v>3</v>
      </c>
      <c r="U4298">
        <v>0</v>
      </c>
      <c r="V4298">
        <v>0</v>
      </c>
      <c r="W4298">
        <v>0</v>
      </c>
      <c r="X4298">
        <v>31.588197209953528</v>
      </c>
      <c r="Y4298">
        <v>0</v>
      </c>
      <c r="Z4298">
        <v>0</v>
      </c>
      <c r="AA4298">
        <v>0</v>
      </c>
      <c r="AB4298">
        <v>0.82708630591589993</v>
      </c>
      <c r="AC4298">
        <v>0</v>
      </c>
      <c r="AD4298">
        <v>0</v>
      </c>
      <c r="AE4298">
        <v>32.415283515869426</v>
      </c>
    </row>
    <row r="4299" spans="1:31" x14ac:dyDescent="0.25">
      <c r="A4299">
        <v>2141143</v>
      </c>
      <c r="B4299">
        <v>1</v>
      </c>
      <c r="C4299" t="s">
        <v>80</v>
      </c>
      <c r="D4299" t="s">
        <v>83</v>
      </c>
      <c r="E4299" t="s">
        <v>146</v>
      </c>
      <c r="F4299" t="s">
        <v>12505</v>
      </c>
      <c r="G4299" t="s">
        <v>235</v>
      </c>
      <c r="H4299" t="s">
        <v>143</v>
      </c>
      <c r="I4299" t="s">
        <v>135</v>
      </c>
      <c r="J4299" t="s">
        <v>136</v>
      </c>
      <c r="K4299" t="s">
        <v>236</v>
      </c>
      <c r="L4299" t="s">
        <v>12506</v>
      </c>
      <c r="M4299" t="s">
        <v>12507</v>
      </c>
      <c r="N4299">
        <v>8.9786111109999993</v>
      </c>
      <c r="O4299">
        <v>0</v>
      </c>
      <c r="P4299">
        <v>894</v>
      </c>
      <c r="Q4299">
        <v>0</v>
      </c>
      <c r="R4299">
        <v>0</v>
      </c>
      <c r="S4299">
        <v>0</v>
      </c>
      <c r="T4299">
        <v>79</v>
      </c>
      <c r="U4299">
        <v>0</v>
      </c>
      <c r="V4299">
        <v>1</v>
      </c>
      <c r="W4299">
        <v>0</v>
      </c>
      <c r="X4299">
        <v>1916.7626360688971</v>
      </c>
      <c r="Y4299">
        <v>0</v>
      </c>
      <c r="Z4299">
        <v>0</v>
      </c>
      <c r="AA4299">
        <v>0</v>
      </c>
      <c r="AB4299">
        <v>275.62092798062901</v>
      </c>
      <c r="AC4299">
        <v>0</v>
      </c>
      <c r="AD4299">
        <v>27.758587116341928</v>
      </c>
      <c r="AE4299">
        <v>2220.1421511658682</v>
      </c>
    </row>
    <row r="4300" spans="1:31" x14ac:dyDescent="0.25">
      <c r="A4300">
        <v>2141398</v>
      </c>
      <c r="B4300">
        <v>1</v>
      </c>
      <c r="C4300" t="s">
        <v>80</v>
      </c>
      <c r="D4300" t="s">
        <v>99</v>
      </c>
      <c r="E4300" t="s">
        <v>131</v>
      </c>
      <c r="F4300" t="s">
        <v>12508</v>
      </c>
      <c r="G4300" t="s">
        <v>152</v>
      </c>
      <c r="H4300" t="s">
        <v>134</v>
      </c>
      <c r="I4300" t="s">
        <v>135</v>
      </c>
      <c r="J4300" t="s">
        <v>136</v>
      </c>
      <c r="K4300" t="s">
        <v>137</v>
      </c>
      <c r="L4300" t="s">
        <v>12509</v>
      </c>
      <c r="M4300" t="s">
        <v>12510</v>
      </c>
      <c r="N4300">
        <v>2.0972222220000001</v>
      </c>
      <c r="O4300">
        <v>0</v>
      </c>
      <c r="P4300">
        <v>1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1.0965183359416668E-2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1.0965183359416668E-2</v>
      </c>
    </row>
    <row r="4301" spans="1:31" x14ac:dyDescent="0.25">
      <c r="A4301">
        <v>2141206</v>
      </c>
      <c r="B4301">
        <v>1</v>
      </c>
      <c r="C4301" t="s">
        <v>80</v>
      </c>
      <c r="D4301" t="s">
        <v>108</v>
      </c>
      <c r="E4301" t="s">
        <v>196</v>
      </c>
      <c r="F4301" t="s">
        <v>2463</v>
      </c>
      <c r="G4301" t="s">
        <v>142</v>
      </c>
      <c r="H4301" t="s">
        <v>143</v>
      </c>
      <c r="I4301" t="s">
        <v>135</v>
      </c>
      <c r="J4301" t="s">
        <v>136</v>
      </c>
      <c r="K4301" t="s">
        <v>137</v>
      </c>
      <c r="L4301" t="s">
        <v>12511</v>
      </c>
      <c r="M4301" t="s">
        <v>12512</v>
      </c>
      <c r="N4301">
        <v>0.59277777700000001</v>
      </c>
      <c r="O4301">
        <v>0</v>
      </c>
      <c r="P4301">
        <v>1054</v>
      </c>
      <c r="Q4301">
        <v>2</v>
      </c>
      <c r="R4301">
        <v>414</v>
      </c>
      <c r="S4301">
        <v>8</v>
      </c>
      <c r="T4301">
        <v>206</v>
      </c>
      <c r="U4301">
        <v>0</v>
      </c>
      <c r="V4301">
        <v>0</v>
      </c>
      <c r="W4301">
        <v>0</v>
      </c>
      <c r="X4301">
        <v>141.40786587106356</v>
      </c>
      <c r="Y4301">
        <v>1.4959365878306667</v>
      </c>
      <c r="Z4301">
        <v>125.11676615025964</v>
      </c>
      <c r="AA4301">
        <v>25.650573210994416</v>
      </c>
      <c r="AB4301">
        <v>136.13449605203394</v>
      </c>
      <c r="AC4301">
        <v>0</v>
      </c>
      <c r="AD4301">
        <v>0</v>
      </c>
      <c r="AE4301">
        <v>429.80563787218227</v>
      </c>
    </row>
    <row r="4302" spans="1:31" x14ac:dyDescent="0.25">
      <c r="A4302">
        <v>2141289</v>
      </c>
      <c r="B4302">
        <v>1</v>
      </c>
      <c r="C4302" t="s">
        <v>80</v>
      </c>
      <c r="D4302" t="s">
        <v>90</v>
      </c>
      <c r="E4302" t="s">
        <v>131</v>
      </c>
      <c r="F4302" t="s">
        <v>12513</v>
      </c>
      <c r="G4302" t="s">
        <v>152</v>
      </c>
      <c r="H4302" t="s">
        <v>134</v>
      </c>
      <c r="I4302" t="s">
        <v>135</v>
      </c>
      <c r="J4302" t="s">
        <v>136</v>
      </c>
      <c r="K4302" t="s">
        <v>137</v>
      </c>
      <c r="L4302" t="s">
        <v>12514</v>
      </c>
      <c r="M4302" t="s">
        <v>12515</v>
      </c>
      <c r="N4302">
        <v>2.474444444</v>
      </c>
      <c r="O4302">
        <v>0</v>
      </c>
      <c r="P4302">
        <v>1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0.52359261402599999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0.52359261402599999</v>
      </c>
    </row>
    <row r="4303" spans="1:31" x14ac:dyDescent="0.25">
      <c r="A4303">
        <v>2141352</v>
      </c>
      <c r="B4303">
        <v>1</v>
      </c>
      <c r="C4303" t="s">
        <v>80</v>
      </c>
      <c r="D4303" t="s">
        <v>94</v>
      </c>
      <c r="E4303" t="s">
        <v>146</v>
      </c>
      <c r="F4303" t="s">
        <v>12516</v>
      </c>
      <c r="G4303" t="s">
        <v>235</v>
      </c>
      <c r="H4303" t="s">
        <v>143</v>
      </c>
      <c r="I4303" t="s">
        <v>135</v>
      </c>
      <c r="J4303" t="s">
        <v>136</v>
      </c>
      <c r="K4303" t="s">
        <v>236</v>
      </c>
      <c r="L4303" t="s">
        <v>12517</v>
      </c>
      <c r="M4303" t="s">
        <v>12518</v>
      </c>
      <c r="N4303">
        <v>1.557969444</v>
      </c>
      <c r="O4303">
        <v>0</v>
      </c>
      <c r="P4303">
        <v>26</v>
      </c>
      <c r="Q4303">
        <v>0</v>
      </c>
      <c r="R4303">
        <v>0</v>
      </c>
      <c r="S4303">
        <v>0</v>
      </c>
      <c r="T4303">
        <v>6</v>
      </c>
      <c r="U4303">
        <v>0</v>
      </c>
      <c r="V4303">
        <v>0</v>
      </c>
      <c r="W4303">
        <v>0</v>
      </c>
      <c r="X4303">
        <v>38.847667119560569</v>
      </c>
      <c r="Y4303">
        <v>0</v>
      </c>
      <c r="Z4303">
        <v>0</v>
      </c>
      <c r="AA4303">
        <v>0</v>
      </c>
      <c r="AB4303">
        <v>3.2228253610176556</v>
      </c>
      <c r="AC4303">
        <v>0</v>
      </c>
      <c r="AD4303">
        <v>0</v>
      </c>
      <c r="AE4303">
        <v>42.070492480578224</v>
      </c>
    </row>
    <row r="4304" spans="1:31" x14ac:dyDescent="0.25">
      <c r="A4304">
        <v>2141149</v>
      </c>
      <c r="B4304">
        <v>1</v>
      </c>
      <c r="C4304" t="s">
        <v>81</v>
      </c>
      <c r="D4304" t="s">
        <v>128</v>
      </c>
      <c r="E4304" t="s">
        <v>140</v>
      </c>
      <c r="F4304" t="s">
        <v>12519</v>
      </c>
      <c r="G4304" t="s">
        <v>538</v>
      </c>
      <c r="H4304" t="s">
        <v>143</v>
      </c>
      <c r="I4304" t="s">
        <v>135</v>
      </c>
      <c r="J4304" t="s">
        <v>136</v>
      </c>
      <c r="K4304" t="s">
        <v>236</v>
      </c>
      <c r="L4304" t="s">
        <v>12520</v>
      </c>
      <c r="M4304" t="s">
        <v>12521</v>
      </c>
      <c r="N4304">
        <v>3.160403611</v>
      </c>
      <c r="O4304">
        <v>2</v>
      </c>
      <c r="P4304">
        <v>4627</v>
      </c>
      <c r="Q4304">
        <v>16</v>
      </c>
      <c r="R4304">
        <v>9</v>
      </c>
      <c r="S4304">
        <v>6</v>
      </c>
      <c r="T4304">
        <v>233</v>
      </c>
      <c r="U4304">
        <v>0</v>
      </c>
      <c r="V4304">
        <v>0</v>
      </c>
      <c r="W4304">
        <v>145.23638717589301</v>
      </c>
      <c r="X4304">
        <v>3599.7971086206817</v>
      </c>
      <c r="Y4304">
        <v>14.842661812104087</v>
      </c>
      <c r="Z4304">
        <v>7.5637837215910295</v>
      </c>
      <c r="AA4304">
        <v>1086.792690509255</v>
      </c>
      <c r="AB4304">
        <v>1150.803788572581</v>
      </c>
      <c r="AC4304">
        <v>0</v>
      </c>
      <c r="AD4304">
        <v>0</v>
      </c>
      <c r="AE4304">
        <v>6005.0364204121051</v>
      </c>
    </row>
    <row r="4305" spans="1:31" x14ac:dyDescent="0.25">
      <c r="A4305">
        <v>2141415</v>
      </c>
      <c r="B4305">
        <v>1</v>
      </c>
      <c r="C4305" t="s">
        <v>81</v>
      </c>
      <c r="D4305" t="s">
        <v>112</v>
      </c>
      <c r="E4305" t="s">
        <v>131</v>
      </c>
      <c r="F4305" t="s">
        <v>12522</v>
      </c>
      <c r="G4305" t="s">
        <v>152</v>
      </c>
      <c r="H4305" t="s">
        <v>134</v>
      </c>
      <c r="I4305" t="s">
        <v>135</v>
      </c>
      <c r="J4305" t="s">
        <v>136</v>
      </c>
      <c r="K4305" t="s">
        <v>137</v>
      </c>
      <c r="L4305" t="s">
        <v>12523</v>
      </c>
      <c r="M4305" t="s">
        <v>12524</v>
      </c>
      <c r="N4305">
        <v>3.4725000000000001</v>
      </c>
      <c r="O4305">
        <v>0</v>
      </c>
      <c r="P4305">
        <v>1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0.32692614976045831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0.32692614976045831</v>
      </c>
    </row>
    <row r="4306" spans="1:31" x14ac:dyDescent="0.25">
      <c r="A4306">
        <v>2141435</v>
      </c>
      <c r="B4306">
        <v>1</v>
      </c>
      <c r="C4306" t="s">
        <v>80</v>
      </c>
      <c r="D4306" t="s">
        <v>93</v>
      </c>
      <c r="E4306" t="s">
        <v>131</v>
      </c>
      <c r="F4306" t="s">
        <v>12525</v>
      </c>
      <c r="G4306" t="s">
        <v>152</v>
      </c>
      <c r="H4306" t="s">
        <v>134</v>
      </c>
      <c r="I4306" t="s">
        <v>135</v>
      </c>
      <c r="J4306" t="s">
        <v>136</v>
      </c>
      <c r="K4306" t="s">
        <v>137</v>
      </c>
      <c r="L4306" t="s">
        <v>12526</v>
      </c>
      <c r="M4306" t="s">
        <v>12527</v>
      </c>
      <c r="N4306">
        <v>2.6349999999999998</v>
      </c>
      <c r="O4306">
        <v>0</v>
      </c>
      <c r="P4306">
        <v>1</v>
      </c>
      <c r="Q4306">
        <v>0</v>
      </c>
      <c r="R4306">
        <v>1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3.1702808003999999E-3</v>
      </c>
      <c r="Y4306">
        <v>0</v>
      </c>
      <c r="Z4306">
        <v>0.14100157589425</v>
      </c>
      <c r="AA4306">
        <v>0</v>
      </c>
      <c r="AB4306">
        <v>0</v>
      </c>
      <c r="AC4306">
        <v>0</v>
      </c>
      <c r="AD4306">
        <v>0</v>
      </c>
      <c r="AE4306">
        <v>0.14417185669464999</v>
      </c>
    </row>
    <row r="4307" spans="1:31" x14ac:dyDescent="0.25">
      <c r="A4307">
        <v>2141315</v>
      </c>
      <c r="B4307">
        <v>1</v>
      </c>
      <c r="C4307" t="s">
        <v>80</v>
      </c>
      <c r="D4307" t="s">
        <v>99</v>
      </c>
      <c r="E4307" t="s">
        <v>131</v>
      </c>
      <c r="F4307" t="s">
        <v>12528</v>
      </c>
      <c r="G4307" t="s">
        <v>152</v>
      </c>
      <c r="H4307" t="s">
        <v>134</v>
      </c>
      <c r="I4307" t="s">
        <v>135</v>
      </c>
      <c r="J4307" t="s">
        <v>136</v>
      </c>
      <c r="K4307" t="s">
        <v>137</v>
      </c>
      <c r="L4307" t="s">
        <v>12529</v>
      </c>
      <c r="M4307" t="s">
        <v>12530</v>
      </c>
      <c r="N4307">
        <v>5.0602777769999996</v>
      </c>
      <c r="O4307">
        <v>0</v>
      </c>
      <c r="P4307">
        <v>4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10.740960248310401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10.740960248310401</v>
      </c>
    </row>
    <row r="4308" spans="1:31" x14ac:dyDescent="0.25">
      <c r="A4308">
        <v>2141229</v>
      </c>
      <c r="B4308">
        <v>1</v>
      </c>
      <c r="C4308" t="s">
        <v>80</v>
      </c>
      <c r="D4308" t="s">
        <v>104</v>
      </c>
      <c r="E4308" t="s">
        <v>131</v>
      </c>
      <c r="F4308" t="s">
        <v>12531</v>
      </c>
      <c r="G4308" t="s">
        <v>152</v>
      </c>
      <c r="H4308" t="s">
        <v>134</v>
      </c>
      <c r="I4308" t="s">
        <v>135</v>
      </c>
      <c r="J4308" t="s">
        <v>136</v>
      </c>
      <c r="K4308" t="s">
        <v>137</v>
      </c>
      <c r="L4308" t="s">
        <v>12532</v>
      </c>
      <c r="M4308" t="s">
        <v>12533</v>
      </c>
      <c r="N4308">
        <v>4.2347222220000003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2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0.11824522529074168</v>
      </c>
      <c r="AC4308">
        <v>0</v>
      </c>
      <c r="AD4308">
        <v>0</v>
      </c>
      <c r="AE4308">
        <v>0.11824522529074168</v>
      </c>
    </row>
    <row r="4309" spans="1:31" x14ac:dyDescent="0.25">
      <c r="A4309">
        <v>2141372</v>
      </c>
      <c r="B4309">
        <v>1</v>
      </c>
      <c r="C4309" t="s">
        <v>80</v>
      </c>
      <c r="D4309" t="s">
        <v>93</v>
      </c>
      <c r="E4309" t="s">
        <v>140</v>
      </c>
      <c r="F4309" t="s">
        <v>12534</v>
      </c>
      <c r="G4309" t="s">
        <v>142</v>
      </c>
      <c r="H4309" t="s">
        <v>143</v>
      </c>
      <c r="I4309" t="s">
        <v>148</v>
      </c>
      <c r="J4309" t="s">
        <v>136</v>
      </c>
      <c r="K4309" t="s">
        <v>137</v>
      </c>
      <c r="L4309" t="s">
        <v>12535</v>
      </c>
      <c r="M4309" t="s">
        <v>12536</v>
      </c>
      <c r="N4309">
        <v>2.1944444E-2</v>
      </c>
      <c r="O4309">
        <v>1</v>
      </c>
      <c r="P4309">
        <v>14469</v>
      </c>
      <c r="Q4309">
        <v>18</v>
      </c>
      <c r="R4309">
        <v>1821</v>
      </c>
      <c r="S4309">
        <v>48</v>
      </c>
      <c r="T4309">
        <v>3261</v>
      </c>
      <c r="U4309">
        <v>15</v>
      </c>
      <c r="V4309">
        <v>6</v>
      </c>
      <c r="W4309">
        <v>8.2609050615000002E-3</v>
      </c>
      <c r="X4309">
        <v>65.767748879001545</v>
      </c>
      <c r="Y4309">
        <v>0.55836841230804457</v>
      </c>
      <c r="Z4309">
        <v>19.923942256067164</v>
      </c>
      <c r="AA4309">
        <v>14.756140230609962</v>
      </c>
      <c r="AB4309">
        <v>37.993794775235813</v>
      </c>
      <c r="AC4309">
        <v>18.458701073895305</v>
      </c>
      <c r="AD4309">
        <v>1.656207025389</v>
      </c>
      <c r="AE4309">
        <v>159.12316355756832</v>
      </c>
    </row>
    <row r="4310" spans="1:31" x14ac:dyDescent="0.25">
      <c r="A4310">
        <v>2141192</v>
      </c>
      <c r="B4310">
        <v>1</v>
      </c>
      <c r="C4310" t="s">
        <v>80</v>
      </c>
      <c r="D4310" t="s">
        <v>106</v>
      </c>
      <c r="E4310" t="s">
        <v>196</v>
      </c>
      <c r="F4310" t="s">
        <v>1547</v>
      </c>
      <c r="G4310" t="s">
        <v>235</v>
      </c>
      <c r="H4310" t="s">
        <v>143</v>
      </c>
      <c r="I4310" t="s">
        <v>135</v>
      </c>
      <c r="J4310" t="s">
        <v>136</v>
      </c>
      <c r="K4310" t="s">
        <v>236</v>
      </c>
      <c r="L4310" t="s">
        <v>12537</v>
      </c>
      <c r="M4310" t="s">
        <v>12538</v>
      </c>
      <c r="N4310">
        <v>7.8780555550000004</v>
      </c>
      <c r="O4310">
        <v>0</v>
      </c>
      <c r="P4310">
        <v>783</v>
      </c>
      <c r="Q4310">
        <v>2</v>
      </c>
      <c r="R4310">
        <v>23</v>
      </c>
      <c r="S4310">
        <v>5</v>
      </c>
      <c r="T4310">
        <v>83</v>
      </c>
      <c r="U4310">
        <v>0</v>
      </c>
      <c r="V4310">
        <v>0</v>
      </c>
      <c r="W4310">
        <v>0</v>
      </c>
      <c r="X4310">
        <v>1001.318382055757</v>
      </c>
      <c r="Y4310">
        <v>6.4885537570901164</v>
      </c>
      <c r="Z4310">
        <v>15.661645098783451</v>
      </c>
      <c r="AA4310">
        <v>222.48768188632783</v>
      </c>
      <c r="AB4310">
        <v>479.56084169485314</v>
      </c>
      <c r="AC4310">
        <v>0</v>
      </c>
      <c r="AD4310">
        <v>0</v>
      </c>
      <c r="AE4310">
        <v>1725.5171044928115</v>
      </c>
    </row>
    <row r="4311" spans="1:31" x14ac:dyDescent="0.25">
      <c r="A4311">
        <v>2141069</v>
      </c>
      <c r="B4311">
        <v>1</v>
      </c>
      <c r="C4311" t="s">
        <v>80</v>
      </c>
      <c r="D4311" t="s">
        <v>87</v>
      </c>
      <c r="E4311" t="s">
        <v>140</v>
      </c>
      <c r="F4311" t="s">
        <v>12539</v>
      </c>
      <c r="G4311" t="s">
        <v>226</v>
      </c>
      <c r="H4311" t="s">
        <v>143</v>
      </c>
      <c r="I4311" t="s">
        <v>148</v>
      </c>
      <c r="J4311" t="s">
        <v>136</v>
      </c>
      <c r="K4311" t="s">
        <v>236</v>
      </c>
      <c r="L4311" t="s">
        <v>12540</v>
      </c>
      <c r="M4311" t="s">
        <v>12541</v>
      </c>
      <c r="N4311">
        <v>3.0555555000000002E-2</v>
      </c>
      <c r="O4311">
        <v>0</v>
      </c>
      <c r="P4311">
        <v>10500</v>
      </c>
      <c r="Q4311">
        <v>0</v>
      </c>
      <c r="R4311">
        <v>0</v>
      </c>
      <c r="S4311">
        <v>3</v>
      </c>
      <c r="T4311">
        <v>938</v>
      </c>
      <c r="U4311">
        <v>0</v>
      </c>
      <c r="V4311">
        <v>1</v>
      </c>
      <c r="W4311">
        <v>0</v>
      </c>
      <c r="X4311">
        <v>60.331736659131963</v>
      </c>
      <c r="Y4311">
        <v>0</v>
      </c>
      <c r="Z4311">
        <v>0</v>
      </c>
      <c r="AA4311">
        <v>0.57148074462050003</v>
      </c>
      <c r="AB4311">
        <v>16.766628766517034</v>
      </c>
      <c r="AC4311">
        <v>0</v>
      </c>
      <c r="AD4311">
        <v>4.4681104243132497</v>
      </c>
      <c r="AE4311">
        <v>82.137956594582747</v>
      </c>
    </row>
    <row r="4312" spans="1:31" x14ac:dyDescent="0.25">
      <c r="A4312">
        <v>2141115</v>
      </c>
      <c r="B4312">
        <v>1</v>
      </c>
      <c r="C4312" t="s">
        <v>80</v>
      </c>
      <c r="D4312" t="s">
        <v>103</v>
      </c>
      <c r="E4312" t="s">
        <v>146</v>
      </c>
      <c r="F4312" t="s">
        <v>12542</v>
      </c>
      <c r="G4312" t="s">
        <v>2008</v>
      </c>
      <c r="H4312" t="s">
        <v>143</v>
      </c>
      <c r="I4312" t="s">
        <v>135</v>
      </c>
      <c r="J4312" t="s">
        <v>136</v>
      </c>
      <c r="K4312" t="s">
        <v>137</v>
      </c>
      <c r="L4312" t="s">
        <v>12543</v>
      </c>
      <c r="M4312" t="s">
        <v>12544</v>
      </c>
      <c r="N4312">
        <v>0.46777777700000001</v>
      </c>
      <c r="O4312">
        <v>0</v>
      </c>
      <c r="P4312">
        <v>0</v>
      </c>
      <c r="Q4312">
        <v>0</v>
      </c>
      <c r="R4312">
        <v>6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8.614965964778234</v>
      </c>
      <c r="AA4312">
        <v>0</v>
      </c>
      <c r="AB4312">
        <v>0</v>
      </c>
      <c r="AC4312">
        <v>0</v>
      </c>
      <c r="AD4312">
        <v>0</v>
      </c>
      <c r="AE4312">
        <v>8.614965964778234</v>
      </c>
    </row>
    <row r="4313" spans="1:31" x14ac:dyDescent="0.25">
      <c r="A4313">
        <v>2141338</v>
      </c>
      <c r="B4313">
        <v>1</v>
      </c>
      <c r="C4313" t="s">
        <v>80</v>
      </c>
      <c r="D4313" t="s">
        <v>88</v>
      </c>
      <c r="E4313" t="s">
        <v>174</v>
      </c>
      <c r="F4313" t="s">
        <v>12545</v>
      </c>
      <c r="G4313" t="s">
        <v>187</v>
      </c>
      <c r="H4313" t="s">
        <v>134</v>
      </c>
      <c r="I4313" t="s">
        <v>135</v>
      </c>
      <c r="J4313" t="s">
        <v>136</v>
      </c>
      <c r="K4313" t="s">
        <v>137</v>
      </c>
      <c r="L4313" t="s">
        <v>12546</v>
      </c>
      <c r="M4313" t="s">
        <v>12547</v>
      </c>
      <c r="N4313">
        <v>2.5119444440000001</v>
      </c>
      <c r="O4313">
        <v>0</v>
      </c>
      <c r="P4313">
        <v>83</v>
      </c>
      <c r="Q4313">
        <v>0</v>
      </c>
      <c r="R4313">
        <v>0</v>
      </c>
      <c r="S4313">
        <v>0</v>
      </c>
      <c r="T4313">
        <v>1</v>
      </c>
      <c r="U4313">
        <v>0</v>
      </c>
      <c r="V4313">
        <v>0</v>
      </c>
      <c r="W4313">
        <v>0</v>
      </c>
      <c r="X4313">
        <v>61.725063031288684</v>
      </c>
      <c r="Y4313">
        <v>0</v>
      </c>
      <c r="Z4313">
        <v>0</v>
      </c>
      <c r="AA4313">
        <v>0</v>
      </c>
      <c r="AB4313">
        <v>0.25461602013500001</v>
      </c>
      <c r="AC4313">
        <v>0</v>
      </c>
      <c r="AD4313">
        <v>0</v>
      </c>
      <c r="AE4313">
        <v>61.979679051423687</v>
      </c>
    </row>
    <row r="4314" spans="1:31" x14ac:dyDescent="0.25">
      <c r="A4314">
        <v>2141255</v>
      </c>
      <c r="B4314">
        <v>1</v>
      </c>
      <c r="C4314" t="s">
        <v>80</v>
      </c>
      <c r="D4314" t="s">
        <v>100</v>
      </c>
      <c r="E4314" t="s">
        <v>146</v>
      </c>
      <c r="F4314" t="s">
        <v>12548</v>
      </c>
      <c r="G4314" t="s">
        <v>167</v>
      </c>
      <c r="H4314" t="s">
        <v>143</v>
      </c>
      <c r="I4314" t="s">
        <v>135</v>
      </c>
      <c r="J4314" t="s">
        <v>136</v>
      </c>
      <c r="K4314" t="s">
        <v>137</v>
      </c>
      <c r="L4314" t="s">
        <v>12549</v>
      </c>
      <c r="M4314" t="s">
        <v>12550</v>
      </c>
      <c r="N4314">
        <v>2.1263888880000001</v>
      </c>
      <c r="O4314">
        <v>0</v>
      </c>
      <c r="P4314">
        <v>69</v>
      </c>
      <c r="Q4314">
        <v>0</v>
      </c>
      <c r="R4314">
        <v>5</v>
      </c>
      <c r="S4314">
        <v>0</v>
      </c>
      <c r="T4314">
        <v>16</v>
      </c>
      <c r="U4314">
        <v>0</v>
      </c>
      <c r="V4314">
        <v>0</v>
      </c>
      <c r="W4314">
        <v>0</v>
      </c>
      <c r="X4314">
        <v>47.447081576251186</v>
      </c>
      <c r="Y4314">
        <v>0</v>
      </c>
      <c r="Z4314">
        <v>4.899215033626767</v>
      </c>
      <c r="AA4314">
        <v>0</v>
      </c>
      <c r="AB4314">
        <v>28.347092993077066</v>
      </c>
      <c r="AC4314">
        <v>0</v>
      </c>
      <c r="AD4314">
        <v>0</v>
      </c>
      <c r="AE4314">
        <v>80.693389602955023</v>
      </c>
    </row>
    <row r="4315" spans="1:31" x14ac:dyDescent="0.25">
      <c r="A4315">
        <v>2141152</v>
      </c>
      <c r="B4315">
        <v>1</v>
      </c>
      <c r="C4315" t="s">
        <v>80</v>
      </c>
      <c r="D4315" t="s">
        <v>83</v>
      </c>
      <c r="E4315" t="s">
        <v>196</v>
      </c>
      <c r="F4315" t="s">
        <v>12551</v>
      </c>
      <c r="G4315" t="s">
        <v>538</v>
      </c>
      <c r="H4315" t="s">
        <v>143</v>
      </c>
      <c r="I4315" t="s">
        <v>135</v>
      </c>
      <c r="J4315" t="s">
        <v>136</v>
      </c>
      <c r="K4315" t="s">
        <v>236</v>
      </c>
      <c r="L4315" t="s">
        <v>12552</v>
      </c>
      <c r="M4315" t="s">
        <v>12553</v>
      </c>
      <c r="N4315">
        <v>7.3961111109999997</v>
      </c>
      <c r="O4315">
        <v>4</v>
      </c>
      <c r="P4315">
        <v>267</v>
      </c>
      <c r="Q4315">
        <v>7</v>
      </c>
      <c r="R4315">
        <v>22</v>
      </c>
      <c r="S4315">
        <v>12</v>
      </c>
      <c r="T4315">
        <v>17</v>
      </c>
      <c r="U4315">
        <v>0</v>
      </c>
      <c r="V4315">
        <v>0</v>
      </c>
      <c r="W4315">
        <v>73.142014449581481</v>
      </c>
      <c r="X4315">
        <v>548.68498435625372</v>
      </c>
      <c r="Y4315">
        <v>91.433544629229445</v>
      </c>
      <c r="Z4315">
        <v>111.70069302536771</v>
      </c>
      <c r="AA4315">
        <v>1866.3405654817009</v>
      </c>
      <c r="AB4315">
        <v>139.4934440111895</v>
      </c>
      <c r="AC4315">
        <v>0</v>
      </c>
      <c r="AD4315">
        <v>0</v>
      </c>
      <c r="AE4315">
        <v>2830.795245953323</v>
      </c>
    </row>
    <row r="4316" spans="1:31" x14ac:dyDescent="0.25">
      <c r="A4316">
        <v>2141447</v>
      </c>
      <c r="B4316">
        <v>1</v>
      </c>
      <c r="C4316" t="s">
        <v>80</v>
      </c>
      <c r="D4316" t="s">
        <v>94</v>
      </c>
      <c r="E4316" t="s">
        <v>146</v>
      </c>
      <c r="F4316" t="s">
        <v>12554</v>
      </c>
      <c r="G4316" t="s">
        <v>142</v>
      </c>
      <c r="H4316" t="s">
        <v>143</v>
      </c>
      <c r="I4316" t="s">
        <v>135</v>
      </c>
      <c r="J4316" t="s">
        <v>136</v>
      </c>
      <c r="K4316" t="s">
        <v>137</v>
      </c>
      <c r="L4316" t="s">
        <v>12555</v>
      </c>
      <c r="M4316" t="s">
        <v>12556</v>
      </c>
      <c r="N4316">
        <v>2.11</v>
      </c>
      <c r="O4316">
        <v>0</v>
      </c>
      <c r="P4316">
        <v>0</v>
      </c>
      <c r="Q4316">
        <v>0</v>
      </c>
      <c r="R4316">
        <v>0</v>
      </c>
      <c r="S4316">
        <v>2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32.214688811900864</v>
      </c>
      <c r="AB4316">
        <v>0</v>
      </c>
      <c r="AC4316">
        <v>0</v>
      </c>
      <c r="AD4316">
        <v>0</v>
      </c>
      <c r="AE4316">
        <v>32.214688811900864</v>
      </c>
    </row>
    <row r="4317" spans="1:31" x14ac:dyDescent="0.25">
      <c r="A4317">
        <v>2141052</v>
      </c>
      <c r="B4317">
        <v>1</v>
      </c>
      <c r="C4317" t="s">
        <v>80</v>
      </c>
      <c r="D4317" t="s">
        <v>108</v>
      </c>
      <c r="E4317" t="s">
        <v>146</v>
      </c>
      <c r="F4317" t="s">
        <v>12557</v>
      </c>
      <c r="G4317" t="s">
        <v>2083</v>
      </c>
      <c r="H4317" t="s">
        <v>143</v>
      </c>
      <c r="I4317" t="s">
        <v>135</v>
      </c>
      <c r="J4317" t="s">
        <v>136</v>
      </c>
      <c r="K4317" t="s">
        <v>137</v>
      </c>
      <c r="L4317" t="s">
        <v>12558</v>
      </c>
      <c r="M4317" t="s">
        <v>12559</v>
      </c>
      <c r="N4317">
        <v>0.47583333300000002</v>
      </c>
      <c r="O4317">
        <v>0</v>
      </c>
      <c r="P4317">
        <v>72</v>
      </c>
      <c r="Q4317">
        <v>0</v>
      </c>
      <c r="R4317">
        <v>6</v>
      </c>
      <c r="S4317">
        <v>0</v>
      </c>
      <c r="T4317">
        <v>7</v>
      </c>
      <c r="U4317">
        <v>0</v>
      </c>
      <c r="V4317">
        <v>0</v>
      </c>
      <c r="W4317">
        <v>0</v>
      </c>
      <c r="X4317">
        <v>4.9421087037637994</v>
      </c>
      <c r="Y4317">
        <v>0</v>
      </c>
      <c r="Z4317">
        <v>0.50891362720082489</v>
      </c>
      <c r="AA4317">
        <v>0</v>
      </c>
      <c r="AB4317">
        <v>2.00274693312375</v>
      </c>
      <c r="AC4317">
        <v>0</v>
      </c>
      <c r="AD4317">
        <v>0</v>
      </c>
      <c r="AE4317">
        <v>7.4537692640883746</v>
      </c>
    </row>
    <row r="4318" spans="1:31" x14ac:dyDescent="0.25">
      <c r="A4318">
        <v>2141198</v>
      </c>
      <c r="B4318">
        <v>1</v>
      </c>
      <c r="C4318" t="s">
        <v>81</v>
      </c>
      <c r="D4318" t="s">
        <v>118</v>
      </c>
      <c r="E4318" t="s">
        <v>174</v>
      </c>
      <c r="F4318" t="s">
        <v>12560</v>
      </c>
      <c r="G4318" t="s">
        <v>235</v>
      </c>
      <c r="H4318" t="s">
        <v>134</v>
      </c>
      <c r="I4318" t="s">
        <v>135</v>
      </c>
      <c r="J4318" t="s">
        <v>136</v>
      </c>
      <c r="K4318" t="s">
        <v>236</v>
      </c>
      <c r="L4318" t="s">
        <v>12561</v>
      </c>
      <c r="M4318" t="s">
        <v>12562</v>
      </c>
      <c r="N4318">
        <v>3.7147222219999998</v>
      </c>
      <c r="O4318">
        <v>0</v>
      </c>
      <c r="P4318">
        <v>31</v>
      </c>
      <c r="Q4318">
        <v>0</v>
      </c>
      <c r="R4318">
        <v>3</v>
      </c>
      <c r="S4318">
        <v>0</v>
      </c>
      <c r="T4318">
        <v>3</v>
      </c>
      <c r="U4318">
        <v>0</v>
      </c>
      <c r="V4318">
        <v>0</v>
      </c>
      <c r="W4318">
        <v>0</v>
      </c>
      <c r="X4318">
        <v>17.336902782117324</v>
      </c>
      <c r="Y4318">
        <v>0</v>
      </c>
      <c r="Z4318">
        <v>0.18588900072786665</v>
      </c>
      <c r="AA4318">
        <v>0</v>
      </c>
      <c r="AB4318">
        <v>0.13856180399160001</v>
      </c>
      <c r="AC4318">
        <v>0</v>
      </c>
      <c r="AD4318">
        <v>0</v>
      </c>
      <c r="AE4318">
        <v>17.661353586836789</v>
      </c>
    </row>
    <row r="4319" spans="1:31" x14ac:dyDescent="0.25">
      <c r="A4319">
        <v>2141132</v>
      </c>
      <c r="B4319">
        <v>1</v>
      </c>
      <c r="C4319" t="s">
        <v>81</v>
      </c>
      <c r="D4319" t="s">
        <v>123</v>
      </c>
      <c r="E4319" t="s">
        <v>161</v>
      </c>
      <c r="F4319" t="s">
        <v>12563</v>
      </c>
      <c r="G4319" t="s">
        <v>538</v>
      </c>
      <c r="H4319" t="s">
        <v>134</v>
      </c>
      <c r="I4319" t="s">
        <v>135</v>
      </c>
      <c r="J4319" t="s">
        <v>136</v>
      </c>
      <c r="K4319" t="s">
        <v>236</v>
      </c>
      <c r="L4319" t="s">
        <v>12564</v>
      </c>
      <c r="M4319" t="s">
        <v>12565</v>
      </c>
      <c r="N4319">
        <v>3.1544202769999998</v>
      </c>
      <c r="O4319">
        <v>0</v>
      </c>
      <c r="P4319">
        <v>162</v>
      </c>
      <c r="Q4319">
        <v>0</v>
      </c>
      <c r="R4319">
        <v>1</v>
      </c>
      <c r="S4319">
        <v>0</v>
      </c>
      <c r="T4319">
        <v>1</v>
      </c>
      <c r="U4319">
        <v>0</v>
      </c>
      <c r="V4319">
        <v>0</v>
      </c>
      <c r="W4319">
        <v>0</v>
      </c>
      <c r="X4319">
        <v>157.63660561198941</v>
      </c>
      <c r="Y4319">
        <v>0</v>
      </c>
      <c r="Z4319">
        <v>4.7252473927348664</v>
      </c>
      <c r="AA4319">
        <v>0</v>
      </c>
      <c r="AB4319">
        <v>0.50004709436746675</v>
      </c>
      <c r="AC4319">
        <v>0</v>
      </c>
      <c r="AD4319">
        <v>0</v>
      </c>
      <c r="AE4319">
        <v>162.86190009909174</v>
      </c>
    </row>
    <row r="4320" spans="1:31" x14ac:dyDescent="0.25">
      <c r="A4320">
        <v>2141155</v>
      </c>
      <c r="B4320">
        <v>1</v>
      </c>
      <c r="C4320" t="s">
        <v>80</v>
      </c>
      <c r="D4320" t="s">
        <v>101</v>
      </c>
      <c r="E4320" t="s">
        <v>146</v>
      </c>
      <c r="F4320" t="s">
        <v>3429</v>
      </c>
      <c r="G4320" t="s">
        <v>167</v>
      </c>
      <c r="H4320" t="s">
        <v>143</v>
      </c>
      <c r="I4320" t="s">
        <v>135</v>
      </c>
      <c r="J4320" t="s">
        <v>136</v>
      </c>
      <c r="K4320" t="s">
        <v>137</v>
      </c>
      <c r="L4320" t="s">
        <v>12566</v>
      </c>
      <c r="M4320" t="s">
        <v>12567</v>
      </c>
      <c r="N4320">
        <v>1.726388888</v>
      </c>
      <c r="O4320">
        <v>3</v>
      </c>
      <c r="P4320">
        <v>74</v>
      </c>
      <c r="Q4320">
        <v>5</v>
      </c>
      <c r="R4320">
        <v>26</v>
      </c>
      <c r="S4320">
        <v>5</v>
      </c>
      <c r="T4320">
        <v>22</v>
      </c>
      <c r="U4320">
        <v>0</v>
      </c>
      <c r="V4320">
        <v>0</v>
      </c>
      <c r="W4320">
        <v>5.1253189625466664</v>
      </c>
      <c r="X4320">
        <v>33.319506687073215</v>
      </c>
      <c r="Y4320">
        <v>39.999179997817073</v>
      </c>
      <c r="Z4320">
        <v>5.835125386396709</v>
      </c>
      <c r="AA4320">
        <v>16.559602911517459</v>
      </c>
      <c r="AB4320">
        <v>57.094840486711497</v>
      </c>
      <c r="AC4320">
        <v>0</v>
      </c>
      <c r="AD4320">
        <v>0</v>
      </c>
      <c r="AE4320">
        <v>157.93357443206261</v>
      </c>
    </row>
    <row r="4321" spans="1:31" x14ac:dyDescent="0.25">
      <c r="A4321">
        <v>2141175</v>
      </c>
      <c r="B4321">
        <v>1</v>
      </c>
      <c r="C4321" t="s">
        <v>80</v>
      </c>
      <c r="D4321" t="s">
        <v>96</v>
      </c>
      <c r="E4321" t="s">
        <v>131</v>
      </c>
      <c r="F4321" t="s">
        <v>12568</v>
      </c>
      <c r="G4321" t="s">
        <v>152</v>
      </c>
      <c r="H4321" t="s">
        <v>134</v>
      </c>
      <c r="I4321" t="s">
        <v>135</v>
      </c>
      <c r="J4321" t="s">
        <v>136</v>
      </c>
      <c r="K4321" t="s">
        <v>137</v>
      </c>
      <c r="L4321" t="s">
        <v>12569</v>
      </c>
      <c r="M4321" t="s">
        <v>12570</v>
      </c>
      <c r="N4321">
        <v>4.1061111109999997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1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5.4207405861194662</v>
      </c>
      <c r="AC4321">
        <v>0</v>
      </c>
      <c r="AD4321">
        <v>0</v>
      </c>
      <c r="AE4321">
        <v>5.4207405861194662</v>
      </c>
    </row>
    <row r="4322" spans="1:31" x14ac:dyDescent="0.25">
      <c r="A4322">
        <v>2141318</v>
      </c>
      <c r="B4322">
        <v>1</v>
      </c>
      <c r="C4322" t="s">
        <v>81</v>
      </c>
      <c r="D4322" t="s">
        <v>123</v>
      </c>
      <c r="E4322" t="s">
        <v>174</v>
      </c>
      <c r="F4322" t="s">
        <v>12571</v>
      </c>
      <c r="G4322" t="s">
        <v>384</v>
      </c>
      <c r="H4322" t="s">
        <v>134</v>
      </c>
      <c r="I4322" t="s">
        <v>135</v>
      </c>
      <c r="J4322" t="s">
        <v>136</v>
      </c>
      <c r="K4322" t="s">
        <v>137</v>
      </c>
      <c r="L4322" t="s">
        <v>12572</v>
      </c>
      <c r="M4322" t="s">
        <v>12573</v>
      </c>
      <c r="N4322">
        <v>3.1475</v>
      </c>
      <c r="O4322">
        <v>0</v>
      </c>
      <c r="P4322">
        <v>24</v>
      </c>
      <c r="Q4322">
        <v>0</v>
      </c>
      <c r="R4322">
        <v>5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14.268179487299102</v>
      </c>
      <c r="Y4322">
        <v>0</v>
      </c>
      <c r="Z4322">
        <v>3.3792350910696007</v>
      </c>
      <c r="AA4322">
        <v>0</v>
      </c>
      <c r="AB4322">
        <v>0</v>
      </c>
      <c r="AC4322">
        <v>0</v>
      </c>
      <c r="AD4322">
        <v>0</v>
      </c>
      <c r="AE4322">
        <v>17.647414578368704</v>
      </c>
    </row>
    <row r="4323" spans="1:31" x14ac:dyDescent="0.25">
      <c r="A4323">
        <v>2141467</v>
      </c>
      <c r="B4323">
        <v>1</v>
      </c>
      <c r="C4323" t="s">
        <v>80</v>
      </c>
      <c r="D4323" t="s">
        <v>87</v>
      </c>
      <c r="E4323" t="s">
        <v>174</v>
      </c>
      <c r="F4323" t="s">
        <v>12574</v>
      </c>
      <c r="G4323" t="s">
        <v>300</v>
      </c>
      <c r="H4323" t="s">
        <v>134</v>
      </c>
      <c r="I4323" t="s">
        <v>135</v>
      </c>
      <c r="J4323" t="s">
        <v>136</v>
      </c>
      <c r="K4323" t="s">
        <v>137</v>
      </c>
      <c r="L4323" t="s">
        <v>12575</v>
      </c>
      <c r="M4323" t="s">
        <v>12576</v>
      </c>
      <c r="N4323">
        <v>1.092777777</v>
      </c>
      <c r="O4323">
        <v>0</v>
      </c>
      <c r="P4323">
        <v>32</v>
      </c>
      <c r="Q4323">
        <v>0</v>
      </c>
      <c r="R4323">
        <v>0</v>
      </c>
      <c r="S4323">
        <v>0</v>
      </c>
      <c r="T4323">
        <v>10</v>
      </c>
      <c r="U4323">
        <v>0</v>
      </c>
      <c r="V4323">
        <v>0</v>
      </c>
      <c r="W4323">
        <v>0</v>
      </c>
      <c r="X4323">
        <v>6.3305373386588677</v>
      </c>
      <c r="Y4323">
        <v>0</v>
      </c>
      <c r="Z4323">
        <v>0</v>
      </c>
      <c r="AA4323">
        <v>0</v>
      </c>
      <c r="AB4323">
        <v>3.8777152400195609</v>
      </c>
      <c r="AC4323">
        <v>0</v>
      </c>
      <c r="AD4323">
        <v>0</v>
      </c>
      <c r="AE4323">
        <v>10.20825257867843</v>
      </c>
    </row>
    <row r="4324" spans="1:31" x14ac:dyDescent="0.25">
      <c r="A4324">
        <v>2141427</v>
      </c>
      <c r="B4324">
        <v>1</v>
      </c>
      <c r="C4324" t="s">
        <v>81</v>
      </c>
      <c r="D4324" t="s">
        <v>128</v>
      </c>
      <c r="E4324" t="s">
        <v>131</v>
      </c>
      <c r="F4324" t="s">
        <v>12577</v>
      </c>
      <c r="G4324" t="s">
        <v>231</v>
      </c>
      <c r="H4324" t="s">
        <v>134</v>
      </c>
      <c r="I4324" t="s">
        <v>135</v>
      </c>
      <c r="J4324" t="s">
        <v>136</v>
      </c>
      <c r="K4324" t="s">
        <v>137</v>
      </c>
      <c r="L4324" t="s">
        <v>12578</v>
      </c>
      <c r="M4324" t="s">
        <v>12579</v>
      </c>
      <c r="N4324">
        <v>2.5249999999999999</v>
      </c>
      <c r="O4324">
        <v>0</v>
      </c>
      <c r="P4324">
        <v>1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0.11611319324800001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0.11611319324800001</v>
      </c>
    </row>
    <row r="4325" spans="1:31" x14ac:dyDescent="0.25">
      <c r="A4325">
        <v>2141258</v>
      </c>
      <c r="B4325">
        <v>1</v>
      </c>
      <c r="C4325" t="s">
        <v>80</v>
      </c>
      <c r="D4325" t="s">
        <v>96</v>
      </c>
      <c r="E4325" t="s">
        <v>131</v>
      </c>
      <c r="F4325" t="s">
        <v>12580</v>
      </c>
      <c r="G4325" t="s">
        <v>152</v>
      </c>
      <c r="H4325" t="s">
        <v>134</v>
      </c>
      <c r="I4325" t="s">
        <v>135</v>
      </c>
      <c r="J4325" t="s">
        <v>136</v>
      </c>
      <c r="K4325" t="s">
        <v>137</v>
      </c>
      <c r="L4325" t="s">
        <v>12581</v>
      </c>
      <c r="M4325" t="s">
        <v>12582</v>
      </c>
      <c r="N4325">
        <v>4.9636111109999996</v>
      </c>
      <c r="O4325">
        <v>0</v>
      </c>
      <c r="P4325">
        <v>1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1.2073566798526001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1.2073566798526001</v>
      </c>
    </row>
    <row r="4326" spans="1:31" x14ac:dyDescent="0.25">
      <c r="A4326">
        <v>2141381</v>
      </c>
      <c r="B4326">
        <v>1</v>
      </c>
      <c r="C4326" t="s">
        <v>80</v>
      </c>
      <c r="D4326" t="s">
        <v>83</v>
      </c>
      <c r="E4326" t="s">
        <v>174</v>
      </c>
      <c r="F4326" t="s">
        <v>12583</v>
      </c>
      <c r="G4326" t="s">
        <v>300</v>
      </c>
      <c r="H4326" t="s">
        <v>134</v>
      </c>
      <c r="I4326" t="s">
        <v>135</v>
      </c>
      <c r="J4326" t="s">
        <v>136</v>
      </c>
      <c r="K4326" t="s">
        <v>137</v>
      </c>
      <c r="L4326" t="s">
        <v>12584</v>
      </c>
      <c r="M4326" t="s">
        <v>12585</v>
      </c>
      <c r="N4326">
        <v>3.6924999999999999</v>
      </c>
      <c r="O4326">
        <v>0</v>
      </c>
      <c r="P4326">
        <v>10</v>
      </c>
      <c r="Q4326">
        <v>0</v>
      </c>
      <c r="R4326">
        <v>0</v>
      </c>
      <c r="S4326">
        <v>0</v>
      </c>
      <c r="T4326">
        <v>81</v>
      </c>
      <c r="U4326">
        <v>0</v>
      </c>
      <c r="V4326">
        <v>0</v>
      </c>
      <c r="W4326">
        <v>0</v>
      </c>
      <c r="X4326">
        <v>33.665451838489076</v>
      </c>
      <c r="Y4326">
        <v>0</v>
      </c>
      <c r="Z4326">
        <v>0</v>
      </c>
      <c r="AA4326">
        <v>0</v>
      </c>
      <c r="AB4326">
        <v>214.90931349950858</v>
      </c>
      <c r="AC4326">
        <v>0</v>
      </c>
      <c r="AD4326">
        <v>0</v>
      </c>
      <c r="AE4326">
        <v>248.57476533799766</v>
      </c>
    </row>
    <row r="4327" spans="1:31" x14ac:dyDescent="0.25">
      <c r="A4327">
        <v>2141212</v>
      </c>
      <c r="B4327">
        <v>1</v>
      </c>
      <c r="C4327" t="s">
        <v>80</v>
      </c>
      <c r="D4327" t="s">
        <v>94</v>
      </c>
      <c r="E4327" t="s">
        <v>131</v>
      </c>
      <c r="F4327" t="s">
        <v>12586</v>
      </c>
      <c r="G4327" t="s">
        <v>152</v>
      </c>
      <c r="H4327" t="s">
        <v>134</v>
      </c>
      <c r="I4327" t="s">
        <v>135</v>
      </c>
      <c r="J4327" t="s">
        <v>136</v>
      </c>
      <c r="K4327" t="s">
        <v>137</v>
      </c>
      <c r="L4327" t="s">
        <v>12587</v>
      </c>
      <c r="M4327" t="s">
        <v>12588</v>
      </c>
      <c r="N4327">
        <v>2.1913888880000001</v>
      </c>
      <c r="O4327">
        <v>0</v>
      </c>
      <c r="P4327">
        <v>2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0.72985017667382501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0.72985017667382501</v>
      </c>
    </row>
    <row r="4328" spans="1:31" x14ac:dyDescent="0.25">
      <c r="A4328">
        <v>2141235</v>
      </c>
      <c r="B4328">
        <v>1</v>
      </c>
      <c r="C4328" t="s">
        <v>80</v>
      </c>
      <c r="D4328" t="s">
        <v>111</v>
      </c>
      <c r="E4328" t="s">
        <v>161</v>
      </c>
      <c r="F4328" t="s">
        <v>12589</v>
      </c>
      <c r="G4328" t="s">
        <v>215</v>
      </c>
      <c r="H4328" t="s">
        <v>134</v>
      </c>
      <c r="I4328" t="s">
        <v>135</v>
      </c>
      <c r="J4328" t="s">
        <v>136</v>
      </c>
      <c r="K4328" t="s">
        <v>137</v>
      </c>
      <c r="L4328" t="s">
        <v>12590</v>
      </c>
      <c r="M4328" t="s">
        <v>12591</v>
      </c>
      <c r="N4328">
        <v>3.1363888879999999</v>
      </c>
      <c r="O4328">
        <v>0</v>
      </c>
      <c r="P4328">
        <v>33</v>
      </c>
      <c r="Q4328">
        <v>0</v>
      </c>
      <c r="R4328">
        <v>37</v>
      </c>
      <c r="S4328">
        <v>0</v>
      </c>
      <c r="T4328">
        <v>32</v>
      </c>
      <c r="U4328">
        <v>0</v>
      </c>
      <c r="V4328">
        <v>0</v>
      </c>
      <c r="W4328">
        <v>0</v>
      </c>
      <c r="X4328">
        <v>77.461796316369728</v>
      </c>
      <c r="Y4328">
        <v>0</v>
      </c>
      <c r="Z4328">
        <v>59.045728474501864</v>
      </c>
      <c r="AA4328">
        <v>0</v>
      </c>
      <c r="AB4328">
        <v>258.42611607411203</v>
      </c>
      <c r="AC4328">
        <v>0</v>
      </c>
      <c r="AD4328">
        <v>0</v>
      </c>
      <c r="AE4328">
        <v>394.93364086498366</v>
      </c>
    </row>
    <row r="4329" spans="1:31" x14ac:dyDescent="0.25">
      <c r="A4329">
        <v>2141358</v>
      </c>
      <c r="B4329">
        <v>1</v>
      </c>
      <c r="C4329" t="s">
        <v>80</v>
      </c>
      <c r="D4329" t="s">
        <v>84</v>
      </c>
      <c r="E4329" t="s">
        <v>131</v>
      </c>
      <c r="F4329" t="s">
        <v>12592</v>
      </c>
      <c r="G4329" t="s">
        <v>152</v>
      </c>
      <c r="H4329" t="s">
        <v>134</v>
      </c>
      <c r="I4329" t="s">
        <v>135</v>
      </c>
      <c r="J4329" t="s">
        <v>136</v>
      </c>
      <c r="K4329" t="s">
        <v>137</v>
      </c>
      <c r="L4329" t="s">
        <v>12593</v>
      </c>
      <c r="M4329" t="s">
        <v>12594</v>
      </c>
      <c r="N4329">
        <v>1.8005555550000001</v>
      </c>
      <c r="O4329">
        <v>0</v>
      </c>
      <c r="P4329">
        <v>1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0.1387780295121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0.1387780295121</v>
      </c>
    </row>
    <row r="4330" spans="1:31" x14ac:dyDescent="0.25">
      <c r="A4330">
        <v>2141089</v>
      </c>
      <c r="B4330">
        <v>1</v>
      </c>
      <c r="C4330" t="s">
        <v>80</v>
      </c>
      <c r="D4330" t="s">
        <v>104</v>
      </c>
      <c r="E4330" t="s">
        <v>174</v>
      </c>
      <c r="F4330" t="s">
        <v>12595</v>
      </c>
      <c r="G4330" t="s">
        <v>187</v>
      </c>
      <c r="H4330" t="s">
        <v>134</v>
      </c>
      <c r="I4330" t="s">
        <v>135</v>
      </c>
      <c r="J4330" t="s">
        <v>136</v>
      </c>
      <c r="K4330" t="s">
        <v>137</v>
      </c>
      <c r="L4330" t="s">
        <v>12596</v>
      </c>
      <c r="M4330" t="s">
        <v>12597</v>
      </c>
      <c r="N4330">
        <v>1.5647222220000001</v>
      </c>
      <c r="O4330">
        <v>0</v>
      </c>
      <c r="P4330">
        <v>29</v>
      </c>
      <c r="Q4330">
        <v>0</v>
      </c>
      <c r="R4330">
        <v>0</v>
      </c>
      <c r="S4330">
        <v>0</v>
      </c>
      <c r="T4330">
        <v>2</v>
      </c>
      <c r="U4330">
        <v>0</v>
      </c>
      <c r="V4330">
        <v>0</v>
      </c>
      <c r="W4330">
        <v>0</v>
      </c>
      <c r="X4330">
        <v>8.8543039432264106</v>
      </c>
      <c r="Y4330">
        <v>0</v>
      </c>
      <c r="Z4330">
        <v>0</v>
      </c>
      <c r="AA4330">
        <v>0</v>
      </c>
      <c r="AB4330">
        <v>0.42244851902796671</v>
      </c>
      <c r="AC4330">
        <v>0</v>
      </c>
      <c r="AD4330">
        <v>0</v>
      </c>
      <c r="AE4330">
        <v>9.2767524622543771</v>
      </c>
    </row>
    <row r="4331" spans="1:31" x14ac:dyDescent="0.25">
      <c r="A4331">
        <v>2141341</v>
      </c>
      <c r="B4331">
        <v>1</v>
      </c>
      <c r="C4331" t="s">
        <v>80</v>
      </c>
      <c r="D4331" t="s">
        <v>90</v>
      </c>
      <c r="E4331" t="s">
        <v>174</v>
      </c>
      <c r="F4331" t="s">
        <v>12598</v>
      </c>
      <c r="G4331" t="s">
        <v>171</v>
      </c>
      <c r="H4331" t="s">
        <v>134</v>
      </c>
      <c r="I4331" t="s">
        <v>135</v>
      </c>
      <c r="J4331" t="s">
        <v>136</v>
      </c>
      <c r="K4331" t="s">
        <v>137</v>
      </c>
      <c r="L4331" t="s">
        <v>12599</v>
      </c>
      <c r="M4331" t="s">
        <v>12600</v>
      </c>
      <c r="N4331">
        <v>1.104166666</v>
      </c>
      <c r="O4331">
        <v>0</v>
      </c>
      <c r="P4331">
        <v>119</v>
      </c>
      <c r="Q4331">
        <v>0</v>
      </c>
      <c r="R4331">
        <v>0</v>
      </c>
      <c r="S4331">
        <v>0</v>
      </c>
      <c r="T4331">
        <v>9</v>
      </c>
      <c r="U4331">
        <v>0</v>
      </c>
      <c r="V4331">
        <v>0</v>
      </c>
      <c r="W4331">
        <v>0</v>
      </c>
      <c r="X4331">
        <v>36.082067713387502</v>
      </c>
      <c r="Y4331">
        <v>0</v>
      </c>
      <c r="Z4331">
        <v>0</v>
      </c>
      <c r="AA4331">
        <v>0</v>
      </c>
      <c r="AB4331">
        <v>4.053219505810417</v>
      </c>
      <c r="AC4331">
        <v>0</v>
      </c>
      <c r="AD4331">
        <v>0</v>
      </c>
      <c r="AE4331">
        <v>40.13528721919792</v>
      </c>
    </row>
    <row r="4332" spans="1:31" x14ac:dyDescent="0.25">
      <c r="A4332">
        <v>2141049</v>
      </c>
      <c r="B4332">
        <v>1</v>
      </c>
      <c r="C4332" t="s">
        <v>80</v>
      </c>
      <c r="D4332" t="s">
        <v>82</v>
      </c>
      <c r="E4332" t="s">
        <v>146</v>
      </c>
      <c r="F4332" t="s">
        <v>12601</v>
      </c>
      <c r="G4332" t="s">
        <v>226</v>
      </c>
      <c r="H4332" t="s">
        <v>143</v>
      </c>
      <c r="I4332" t="s">
        <v>135</v>
      </c>
      <c r="J4332" t="s">
        <v>136</v>
      </c>
      <c r="K4332" t="s">
        <v>236</v>
      </c>
      <c r="L4332" t="s">
        <v>12602</v>
      </c>
      <c r="M4332" t="s">
        <v>12603</v>
      </c>
      <c r="N4332">
        <v>0.15555555500000001</v>
      </c>
      <c r="O4332">
        <v>0</v>
      </c>
      <c r="P4332">
        <v>713</v>
      </c>
      <c r="Q4332">
        <v>0</v>
      </c>
      <c r="R4332">
        <v>0</v>
      </c>
      <c r="S4332">
        <v>2</v>
      </c>
      <c r="T4332">
        <v>234</v>
      </c>
      <c r="U4332">
        <v>0</v>
      </c>
      <c r="V4332">
        <v>0</v>
      </c>
      <c r="W4332">
        <v>0</v>
      </c>
      <c r="X4332">
        <v>18.558815545535992</v>
      </c>
      <c r="Y4332">
        <v>0</v>
      </c>
      <c r="Z4332">
        <v>0</v>
      </c>
      <c r="AA4332">
        <v>49.082704661760005</v>
      </c>
      <c r="AB4332">
        <v>17.682133271460003</v>
      </c>
      <c r="AC4332">
        <v>0</v>
      </c>
      <c r="AD4332">
        <v>0</v>
      </c>
      <c r="AE4332">
        <v>85.323653478756</v>
      </c>
    </row>
    <row r="4333" spans="1:31" x14ac:dyDescent="0.25">
      <c r="A4333">
        <v>2141464</v>
      </c>
      <c r="B4333">
        <v>1</v>
      </c>
      <c r="C4333" t="s">
        <v>81</v>
      </c>
      <c r="D4333" t="s">
        <v>118</v>
      </c>
      <c r="E4333" t="s">
        <v>174</v>
      </c>
      <c r="F4333" t="s">
        <v>2073</v>
      </c>
      <c r="G4333" t="s">
        <v>458</v>
      </c>
      <c r="H4333" t="s">
        <v>134</v>
      </c>
      <c r="I4333" t="s">
        <v>135</v>
      </c>
      <c r="J4333" t="s">
        <v>136</v>
      </c>
      <c r="K4333" t="s">
        <v>137</v>
      </c>
      <c r="L4333" t="s">
        <v>12604</v>
      </c>
      <c r="M4333" t="s">
        <v>12605</v>
      </c>
      <c r="N4333">
        <v>1.624166666</v>
      </c>
      <c r="O4333">
        <v>0</v>
      </c>
      <c r="P4333">
        <v>29</v>
      </c>
      <c r="Q4333">
        <v>0</v>
      </c>
      <c r="R4333">
        <v>0</v>
      </c>
      <c r="S4333">
        <v>0</v>
      </c>
      <c r="T4333">
        <v>1</v>
      </c>
      <c r="U4333">
        <v>0</v>
      </c>
      <c r="V4333">
        <v>0</v>
      </c>
      <c r="W4333">
        <v>0</v>
      </c>
      <c r="X4333">
        <v>7.0265387209181505</v>
      </c>
      <c r="Y4333">
        <v>0</v>
      </c>
      <c r="Z4333">
        <v>0</v>
      </c>
      <c r="AA4333">
        <v>0</v>
      </c>
      <c r="AB4333">
        <v>7.2246180498833329E-2</v>
      </c>
      <c r="AC4333">
        <v>0</v>
      </c>
      <c r="AD4333">
        <v>0</v>
      </c>
      <c r="AE4333">
        <v>7.0987849014169839</v>
      </c>
    </row>
    <row r="4334" spans="1:31" x14ac:dyDescent="0.25">
      <c r="A4334">
        <v>2141129</v>
      </c>
      <c r="B4334">
        <v>1</v>
      </c>
      <c r="C4334" t="s">
        <v>80</v>
      </c>
      <c r="D4334" t="s">
        <v>103</v>
      </c>
      <c r="E4334" t="s">
        <v>224</v>
      </c>
      <c r="F4334" t="s">
        <v>12606</v>
      </c>
      <c r="G4334" t="s">
        <v>235</v>
      </c>
      <c r="H4334" t="s">
        <v>143</v>
      </c>
      <c r="I4334" t="s">
        <v>135</v>
      </c>
      <c r="J4334" t="s">
        <v>136</v>
      </c>
      <c r="K4334" t="s">
        <v>236</v>
      </c>
      <c r="L4334" t="s">
        <v>12607</v>
      </c>
      <c r="M4334" t="s">
        <v>12608</v>
      </c>
      <c r="N4334">
        <v>9.4519888880000007</v>
      </c>
      <c r="O4334">
        <v>0</v>
      </c>
      <c r="P4334">
        <v>6</v>
      </c>
      <c r="Q4334">
        <v>37</v>
      </c>
      <c r="R4334">
        <v>60</v>
      </c>
      <c r="S4334">
        <v>7</v>
      </c>
      <c r="T4334">
        <v>16</v>
      </c>
      <c r="U4334">
        <v>5</v>
      </c>
      <c r="V4334">
        <v>0</v>
      </c>
      <c r="W4334">
        <v>0</v>
      </c>
      <c r="X4334">
        <v>30.695091489296001</v>
      </c>
      <c r="Y4334">
        <v>431.4563574778706</v>
      </c>
      <c r="Z4334">
        <v>478.01771749836911</v>
      </c>
      <c r="AA4334">
        <v>1793.6105803451658</v>
      </c>
      <c r="AB4334">
        <v>229.83913349303538</v>
      </c>
      <c r="AC4334">
        <v>10454.366357794606</v>
      </c>
      <c r="AD4334">
        <v>0</v>
      </c>
      <c r="AE4334">
        <v>13417.985238098343</v>
      </c>
    </row>
    <row r="4335" spans="1:31" x14ac:dyDescent="0.25">
      <c r="A4335">
        <v>2141135</v>
      </c>
      <c r="B4335">
        <v>1</v>
      </c>
      <c r="C4335" t="s">
        <v>80</v>
      </c>
      <c r="D4335" t="s">
        <v>94</v>
      </c>
      <c r="E4335" t="s">
        <v>146</v>
      </c>
      <c r="F4335" t="s">
        <v>12516</v>
      </c>
      <c r="G4335" t="s">
        <v>235</v>
      </c>
      <c r="H4335" t="s">
        <v>143</v>
      </c>
      <c r="I4335" t="s">
        <v>135</v>
      </c>
      <c r="J4335" t="s">
        <v>136</v>
      </c>
      <c r="K4335" t="s">
        <v>236</v>
      </c>
      <c r="L4335" t="s">
        <v>12609</v>
      </c>
      <c r="M4335" t="s">
        <v>12610</v>
      </c>
      <c r="N4335">
        <v>1.5064194440000001</v>
      </c>
      <c r="O4335">
        <v>0</v>
      </c>
      <c r="P4335">
        <v>26</v>
      </c>
      <c r="Q4335">
        <v>0</v>
      </c>
      <c r="R4335">
        <v>0</v>
      </c>
      <c r="S4335">
        <v>0</v>
      </c>
      <c r="T4335">
        <v>6</v>
      </c>
      <c r="U4335">
        <v>0</v>
      </c>
      <c r="V4335">
        <v>0</v>
      </c>
      <c r="W4335">
        <v>0</v>
      </c>
      <c r="X4335">
        <v>38.080682828773206</v>
      </c>
      <c r="Y4335">
        <v>0</v>
      </c>
      <c r="Z4335">
        <v>0</v>
      </c>
      <c r="AA4335">
        <v>0</v>
      </c>
      <c r="AB4335">
        <v>3.3734459763185498</v>
      </c>
      <c r="AC4335">
        <v>0</v>
      </c>
      <c r="AD4335">
        <v>0</v>
      </c>
      <c r="AE4335">
        <v>41.454128805091756</v>
      </c>
    </row>
    <row r="4336" spans="1:31" x14ac:dyDescent="0.25">
      <c r="A4336">
        <v>2142981</v>
      </c>
      <c r="B4336">
        <v>1</v>
      </c>
      <c r="C4336" t="s">
        <v>80</v>
      </c>
      <c r="D4336" t="s">
        <v>103</v>
      </c>
      <c r="E4336" t="s">
        <v>224</v>
      </c>
      <c r="F4336" t="s">
        <v>12611</v>
      </c>
      <c r="G4336" t="s">
        <v>226</v>
      </c>
      <c r="H4336" t="s">
        <v>143</v>
      </c>
      <c r="I4336" t="s">
        <v>148</v>
      </c>
      <c r="J4336" t="s">
        <v>136</v>
      </c>
      <c r="K4336" t="s">
        <v>137</v>
      </c>
      <c r="L4336" t="s">
        <v>12612</v>
      </c>
      <c r="M4336" t="s">
        <v>12613</v>
      </c>
      <c r="N4336">
        <v>3.3333333E-2</v>
      </c>
      <c r="O4336">
        <v>0</v>
      </c>
      <c r="P4336">
        <v>1502</v>
      </c>
      <c r="Q4336">
        <v>29</v>
      </c>
      <c r="R4336">
        <v>167</v>
      </c>
      <c r="S4336">
        <v>15</v>
      </c>
      <c r="T4336">
        <v>144</v>
      </c>
      <c r="U4336">
        <v>2</v>
      </c>
      <c r="V4336">
        <v>0</v>
      </c>
      <c r="W4336">
        <v>0</v>
      </c>
      <c r="X4336">
        <v>13.691841028957027</v>
      </c>
      <c r="Y4336">
        <v>0.63847187847766673</v>
      </c>
      <c r="Z4336">
        <v>8.9697802388546659</v>
      </c>
      <c r="AA4336">
        <v>1.6309166268683331</v>
      </c>
      <c r="AB4336">
        <v>3.9701320613936657</v>
      </c>
      <c r="AC4336">
        <v>11.810032668080002</v>
      </c>
      <c r="AD4336">
        <v>0</v>
      </c>
      <c r="AE4336">
        <v>40.711174502631366</v>
      </c>
    </row>
    <row r="4337" spans="1:31" x14ac:dyDescent="0.25">
      <c r="A4337">
        <v>2141172</v>
      </c>
      <c r="B4337">
        <v>1</v>
      </c>
      <c r="C4337" t="s">
        <v>80</v>
      </c>
      <c r="D4337" t="s">
        <v>82</v>
      </c>
      <c r="E4337" t="s">
        <v>146</v>
      </c>
      <c r="F4337" t="s">
        <v>12614</v>
      </c>
      <c r="G4337" t="s">
        <v>167</v>
      </c>
      <c r="H4337" t="s">
        <v>143</v>
      </c>
      <c r="I4337" t="s">
        <v>135</v>
      </c>
      <c r="J4337" t="s">
        <v>136</v>
      </c>
      <c r="K4337" t="s">
        <v>137</v>
      </c>
      <c r="L4337" t="s">
        <v>12615</v>
      </c>
      <c r="M4337" t="s">
        <v>12616</v>
      </c>
      <c r="N4337">
        <v>2.2149999999999999</v>
      </c>
      <c r="O4337">
        <v>0</v>
      </c>
      <c r="P4337">
        <v>155</v>
      </c>
      <c r="Q4337">
        <v>0</v>
      </c>
      <c r="R4337">
        <v>0</v>
      </c>
      <c r="S4337">
        <v>0</v>
      </c>
      <c r="T4337">
        <v>11</v>
      </c>
      <c r="U4337">
        <v>0</v>
      </c>
      <c r="V4337">
        <v>0</v>
      </c>
      <c r="W4337">
        <v>0</v>
      </c>
      <c r="X4337">
        <v>109.03370995096319</v>
      </c>
      <c r="Y4337">
        <v>0</v>
      </c>
      <c r="Z4337">
        <v>0</v>
      </c>
      <c r="AA4337">
        <v>0</v>
      </c>
      <c r="AB4337">
        <v>11.108048206682133</v>
      </c>
      <c r="AC4337">
        <v>0</v>
      </c>
      <c r="AD4337">
        <v>0</v>
      </c>
      <c r="AE4337">
        <v>120.14175815764531</v>
      </c>
    </row>
    <row r="4338" spans="1:31" x14ac:dyDescent="0.25">
      <c r="A4338">
        <v>2141421</v>
      </c>
      <c r="B4338">
        <v>1</v>
      </c>
      <c r="C4338" t="s">
        <v>81</v>
      </c>
      <c r="D4338" t="s">
        <v>126</v>
      </c>
      <c r="E4338" t="s">
        <v>131</v>
      </c>
      <c r="F4338" t="s">
        <v>12617</v>
      </c>
      <c r="G4338" t="s">
        <v>152</v>
      </c>
      <c r="H4338" t="s">
        <v>134</v>
      </c>
      <c r="I4338" t="s">
        <v>135</v>
      </c>
      <c r="J4338" t="s">
        <v>136</v>
      </c>
      <c r="K4338" t="s">
        <v>137</v>
      </c>
      <c r="L4338" t="s">
        <v>12618</v>
      </c>
      <c r="M4338" t="s">
        <v>12619</v>
      </c>
      <c r="N4338">
        <v>1.5336111109999999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1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4.2544061494425005</v>
      </c>
      <c r="AC4338">
        <v>0</v>
      </c>
      <c r="AD4338">
        <v>0</v>
      </c>
      <c r="AE4338">
        <v>4.2544061494425005</v>
      </c>
    </row>
    <row r="4339" spans="1:31" x14ac:dyDescent="0.25">
      <c r="A4339">
        <v>2141364</v>
      </c>
      <c r="B4339">
        <v>1</v>
      </c>
      <c r="C4339" t="s">
        <v>80</v>
      </c>
      <c r="D4339" t="s">
        <v>96</v>
      </c>
      <c r="E4339" t="s">
        <v>131</v>
      </c>
      <c r="F4339" t="s">
        <v>12620</v>
      </c>
      <c r="G4339" t="s">
        <v>152</v>
      </c>
      <c r="H4339" t="s">
        <v>134</v>
      </c>
      <c r="I4339" t="s">
        <v>135</v>
      </c>
      <c r="J4339" t="s">
        <v>136</v>
      </c>
      <c r="K4339" t="s">
        <v>137</v>
      </c>
      <c r="L4339" t="s">
        <v>12621</v>
      </c>
      <c r="M4339" t="s">
        <v>12622</v>
      </c>
      <c r="N4339">
        <v>3.727222222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1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3.1419271415714003</v>
      </c>
      <c r="AC4339">
        <v>0</v>
      </c>
      <c r="AD4339">
        <v>0</v>
      </c>
      <c r="AE4339">
        <v>3.1419271415714003</v>
      </c>
    </row>
    <row r="4340" spans="1:31" x14ac:dyDescent="0.25">
      <c r="A4340">
        <v>2141321</v>
      </c>
      <c r="B4340">
        <v>1</v>
      </c>
      <c r="C4340" t="s">
        <v>81</v>
      </c>
      <c r="D4340" t="s">
        <v>118</v>
      </c>
      <c r="E4340" t="s">
        <v>131</v>
      </c>
      <c r="F4340" t="s">
        <v>12623</v>
      </c>
      <c r="G4340" t="s">
        <v>300</v>
      </c>
      <c r="H4340" t="s">
        <v>134</v>
      </c>
      <c r="I4340" t="s">
        <v>135</v>
      </c>
      <c r="J4340" t="s">
        <v>3</v>
      </c>
      <c r="K4340" t="s">
        <v>137</v>
      </c>
      <c r="L4340" t="s">
        <v>12624</v>
      </c>
      <c r="M4340" t="s">
        <v>12625</v>
      </c>
      <c r="N4340">
        <v>3.1124999999999998</v>
      </c>
      <c r="O4340">
        <v>0</v>
      </c>
      <c r="P4340">
        <v>2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1.5882041098803004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1.5882041098803004</v>
      </c>
    </row>
    <row r="4341" spans="1:31" x14ac:dyDescent="0.25">
      <c r="A4341">
        <v>2141144</v>
      </c>
      <c r="B4341">
        <v>1</v>
      </c>
      <c r="C4341" t="s">
        <v>81</v>
      </c>
      <c r="D4341" t="s">
        <v>117</v>
      </c>
      <c r="E4341" t="s">
        <v>146</v>
      </c>
      <c r="F4341" t="s">
        <v>12626</v>
      </c>
      <c r="G4341" t="s">
        <v>167</v>
      </c>
      <c r="H4341" t="s">
        <v>143</v>
      </c>
      <c r="I4341" t="s">
        <v>135</v>
      </c>
      <c r="J4341" t="s">
        <v>136</v>
      </c>
      <c r="K4341" t="s">
        <v>137</v>
      </c>
      <c r="L4341" t="s">
        <v>12627</v>
      </c>
      <c r="M4341" t="s">
        <v>12628</v>
      </c>
      <c r="N4341">
        <v>3.64</v>
      </c>
      <c r="O4341">
        <v>0</v>
      </c>
      <c r="P4341">
        <v>317</v>
      </c>
      <c r="Q4341">
        <v>13</v>
      </c>
      <c r="R4341">
        <v>14</v>
      </c>
      <c r="S4341">
        <v>0</v>
      </c>
      <c r="T4341">
        <v>17</v>
      </c>
      <c r="U4341">
        <v>0</v>
      </c>
      <c r="V4341">
        <v>0</v>
      </c>
      <c r="W4341">
        <v>0</v>
      </c>
      <c r="X4341">
        <v>195.23884094408507</v>
      </c>
      <c r="Y4341">
        <v>138.22291353386663</v>
      </c>
      <c r="Z4341">
        <v>12.802714070974666</v>
      </c>
      <c r="AA4341">
        <v>0</v>
      </c>
      <c r="AB4341">
        <v>10.783742237278398</v>
      </c>
      <c r="AC4341">
        <v>0</v>
      </c>
      <c r="AD4341">
        <v>0</v>
      </c>
      <c r="AE4341">
        <v>357.04821078620472</v>
      </c>
    </row>
    <row r="4342" spans="1:31" x14ac:dyDescent="0.25">
      <c r="A4342">
        <v>2141430</v>
      </c>
      <c r="B4342">
        <v>1</v>
      </c>
      <c r="C4342" t="s">
        <v>81</v>
      </c>
      <c r="D4342" t="s">
        <v>113</v>
      </c>
      <c r="E4342" t="s">
        <v>131</v>
      </c>
      <c r="F4342" t="s">
        <v>12629</v>
      </c>
      <c r="G4342" t="s">
        <v>152</v>
      </c>
      <c r="H4342" t="s">
        <v>134</v>
      </c>
      <c r="I4342" t="s">
        <v>135</v>
      </c>
      <c r="J4342" t="s">
        <v>136</v>
      </c>
      <c r="K4342" t="s">
        <v>137</v>
      </c>
      <c r="L4342" t="s">
        <v>12630</v>
      </c>
      <c r="M4342" t="s">
        <v>12631</v>
      </c>
      <c r="N4342">
        <v>1.5352777769999999</v>
      </c>
      <c r="O4342">
        <v>0</v>
      </c>
      <c r="P4342">
        <v>2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0.26550015832080004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0.26550015832080004</v>
      </c>
    </row>
    <row r="4343" spans="1:31" x14ac:dyDescent="0.25">
      <c r="A4343">
        <v>2141453</v>
      </c>
      <c r="B4343">
        <v>1</v>
      </c>
      <c r="C4343" t="s">
        <v>80</v>
      </c>
      <c r="D4343" t="s">
        <v>96</v>
      </c>
      <c r="E4343" t="s">
        <v>174</v>
      </c>
      <c r="F4343" t="s">
        <v>12632</v>
      </c>
      <c r="G4343" t="s">
        <v>183</v>
      </c>
      <c r="H4343" t="s">
        <v>134</v>
      </c>
      <c r="I4343" t="s">
        <v>135</v>
      </c>
      <c r="J4343" t="s">
        <v>136</v>
      </c>
      <c r="K4343" t="s">
        <v>137</v>
      </c>
      <c r="L4343" t="s">
        <v>12633</v>
      </c>
      <c r="M4343" t="s">
        <v>12634</v>
      </c>
      <c r="N4343">
        <v>6.3061111109999999</v>
      </c>
      <c r="O4343">
        <v>0</v>
      </c>
      <c r="P4343">
        <v>31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53.692648791359069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53.692648791359069</v>
      </c>
    </row>
    <row r="4344" spans="1:31" x14ac:dyDescent="0.25">
      <c r="A4344">
        <v>2141138</v>
      </c>
      <c r="B4344">
        <v>1</v>
      </c>
      <c r="C4344" t="s">
        <v>80</v>
      </c>
      <c r="D4344" t="s">
        <v>96</v>
      </c>
      <c r="E4344" t="s">
        <v>131</v>
      </c>
      <c r="F4344" t="s">
        <v>7268</v>
      </c>
      <c r="G4344" t="s">
        <v>133</v>
      </c>
      <c r="H4344" t="s">
        <v>134</v>
      </c>
      <c r="I4344" t="s">
        <v>135</v>
      </c>
      <c r="J4344" t="s">
        <v>136</v>
      </c>
      <c r="K4344" t="s">
        <v>137</v>
      </c>
      <c r="L4344" t="s">
        <v>12635</v>
      </c>
      <c r="M4344" t="s">
        <v>12636</v>
      </c>
      <c r="N4344">
        <v>2.4313888879999999</v>
      </c>
      <c r="O4344">
        <v>0</v>
      </c>
      <c r="P4344">
        <v>1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2.9359872148334003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2.9359872148334003</v>
      </c>
    </row>
    <row r="4345" spans="1:31" x14ac:dyDescent="0.25">
      <c r="A4345">
        <v>2141161</v>
      </c>
      <c r="B4345">
        <v>1</v>
      </c>
      <c r="C4345" t="s">
        <v>80</v>
      </c>
      <c r="D4345" t="s">
        <v>97</v>
      </c>
      <c r="E4345" t="s">
        <v>146</v>
      </c>
      <c r="F4345" t="s">
        <v>12637</v>
      </c>
      <c r="G4345" t="s">
        <v>167</v>
      </c>
      <c r="H4345" t="s">
        <v>143</v>
      </c>
      <c r="I4345" t="s">
        <v>135</v>
      </c>
      <c r="J4345" t="s">
        <v>136</v>
      </c>
      <c r="K4345" t="s">
        <v>137</v>
      </c>
      <c r="L4345" t="s">
        <v>12638</v>
      </c>
      <c r="M4345" t="s">
        <v>12639</v>
      </c>
      <c r="N4345">
        <v>2.3363888880000001</v>
      </c>
      <c r="O4345">
        <v>0</v>
      </c>
      <c r="P4345">
        <v>39</v>
      </c>
      <c r="Q4345">
        <v>0</v>
      </c>
      <c r="R4345">
        <v>77</v>
      </c>
      <c r="S4345">
        <v>0</v>
      </c>
      <c r="T4345">
        <v>16</v>
      </c>
      <c r="U4345">
        <v>0</v>
      </c>
      <c r="V4345">
        <v>0</v>
      </c>
      <c r="W4345">
        <v>0</v>
      </c>
      <c r="X4345">
        <v>97.735412244647719</v>
      </c>
      <c r="Y4345">
        <v>0</v>
      </c>
      <c r="Z4345">
        <v>51.507201488883979</v>
      </c>
      <c r="AA4345">
        <v>0</v>
      </c>
      <c r="AB4345">
        <v>29.59590136811676</v>
      </c>
      <c r="AC4345">
        <v>0</v>
      </c>
      <c r="AD4345">
        <v>0</v>
      </c>
      <c r="AE4345">
        <v>178.83851510164845</v>
      </c>
    </row>
    <row r="4346" spans="1:31" x14ac:dyDescent="0.25">
      <c r="A4346">
        <v>2141244</v>
      </c>
      <c r="B4346">
        <v>1</v>
      </c>
      <c r="C4346" t="s">
        <v>80</v>
      </c>
      <c r="D4346" t="s">
        <v>105</v>
      </c>
      <c r="E4346" t="s">
        <v>196</v>
      </c>
      <c r="F4346" t="s">
        <v>2070</v>
      </c>
      <c r="G4346" t="s">
        <v>226</v>
      </c>
      <c r="H4346" t="s">
        <v>143</v>
      </c>
      <c r="I4346" t="s">
        <v>135</v>
      </c>
      <c r="J4346" t="s">
        <v>136</v>
      </c>
      <c r="K4346" t="s">
        <v>137</v>
      </c>
      <c r="L4346" t="s">
        <v>12640</v>
      </c>
      <c r="M4346" t="s">
        <v>12641</v>
      </c>
      <c r="N4346">
        <v>0.197222222</v>
      </c>
      <c r="O4346">
        <v>1</v>
      </c>
      <c r="P4346">
        <v>94</v>
      </c>
      <c r="Q4346">
        <v>5</v>
      </c>
      <c r="R4346">
        <v>4</v>
      </c>
      <c r="S4346">
        <v>12</v>
      </c>
      <c r="T4346">
        <v>8</v>
      </c>
      <c r="U4346">
        <v>1</v>
      </c>
      <c r="V4346">
        <v>0</v>
      </c>
      <c r="W4346">
        <v>4.1503465208000002E-2</v>
      </c>
      <c r="X4346">
        <v>4.5119184602406675</v>
      </c>
      <c r="Y4346">
        <v>0.74391490224450008</v>
      </c>
      <c r="Z4346">
        <v>0.27451488497141663</v>
      </c>
      <c r="AA4346">
        <v>14.764450954541749</v>
      </c>
      <c r="AB4346">
        <v>5.0966978475479729</v>
      </c>
      <c r="AC4346">
        <v>9.082832177906667</v>
      </c>
      <c r="AD4346">
        <v>0</v>
      </c>
      <c r="AE4346">
        <v>34.515832692660972</v>
      </c>
    </row>
    <row r="4347" spans="1:31" x14ac:dyDescent="0.25">
      <c r="A4347">
        <v>2141098</v>
      </c>
      <c r="B4347">
        <v>1</v>
      </c>
      <c r="C4347" t="s">
        <v>80</v>
      </c>
      <c r="D4347" t="s">
        <v>100</v>
      </c>
      <c r="E4347" t="s">
        <v>174</v>
      </c>
      <c r="F4347" t="s">
        <v>12642</v>
      </c>
      <c r="G4347" t="s">
        <v>187</v>
      </c>
      <c r="H4347" t="s">
        <v>134</v>
      </c>
      <c r="I4347" t="s">
        <v>135</v>
      </c>
      <c r="J4347" t="s">
        <v>136</v>
      </c>
      <c r="K4347" t="s">
        <v>137</v>
      </c>
      <c r="L4347" t="s">
        <v>12643</v>
      </c>
      <c r="M4347" t="s">
        <v>12644</v>
      </c>
      <c r="N4347">
        <v>1.808888888</v>
      </c>
      <c r="O4347">
        <v>0</v>
      </c>
      <c r="P4347">
        <v>40</v>
      </c>
      <c r="Q4347">
        <v>0</v>
      </c>
      <c r="R4347">
        <v>1</v>
      </c>
      <c r="S4347">
        <v>0</v>
      </c>
      <c r="T4347">
        <v>6</v>
      </c>
      <c r="U4347">
        <v>0</v>
      </c>
      <c r="V4347">
        <v>0</v>
      </c>
      <c r="W4347">
        <v>0</v>
      </c>
      <c r="X4347">
        <v>9.8870128189983184</v>
      </c>
      <c r="Y4347">
        <v>0</v>
      </c>
      <c r="Z4347">
        <v>2.3914920219189999</v>
      </c>
      <c r="AA4347">
        <v>0</v>
      </c>
      <c r="AB4347">
        <v>17.053632724971337</v>
      </c>
      <c r="AC4347">
        <v>0</v>
      </c>
      <c r="AD4347">
        <v>0</v>
      </c>
      <c r="AE4347">
        <v>29.332137565888655</v>
      </c>
    </row>
    <row r="4348" spans="1:31" x14ac:dyDescent="0.25">
      <c r="A4348">
        <v>2141347</v>
      </c>
      <c r="B4348">
        <v>1</v>
      </c>
      <c r="C4348" t="s">
        <v>80</v>
      </c>
      <c r="D4348" t="s">
        <v>98</v>
      </c>
      <c r="E4348" t="s">
        <v>196</v>
      </c>
      <c r="F4348" t="s">
        <v>12645</v>
      </c>
      <c r="G4348" t="s">
        <v>142</v>
      </c>
      <c r="H4348" t="s">
        <v>143</v>
      </c>
      <c r="I4348" t="s">
        <v>135</v>
      </c>
      <c r="J4348" t="s">
        <v>136</v>
      </c>
      <c r="K4348" t="s">
        <v>137</v>
      </c>
      <c r="L4348" t="s">
        <v>12646</v>
      </c>
      <c r="M4348" t="s">
        <v>12647</v>
      </c>
      <c r="N4348">
        <v>2.3888888879999999</v>
      </c>
      <c r="O4348">
        <v>0</v>
      </c>
      <c r="P4348">
        <v>186</v>
      </c>
      <c r="Q4348">
        <v>0</v>
      </c>
      <c r="R4348">
        <v>59</v>
      </c>
      <c r="S4348">
        <v>2</v>
      </c>
      <c r="T4348">
        <v>39</v>
      </c>
      <c r="U4348">
        <v>0</v>
      </c>
      <c r="V4348">
        <v>0</v>
      </c>
      <c r="W4348">
        <v>0</v>
      </c>
      <c r="X4348">
        <v>170.95123357484727</v>
      </c>
      <c r="Y4348">
        <v>0</v>
      </c>
      <c r="Z4348">
        <v>57.66067386769496</v>
      </c>
      <c r="AA4348">
        <v>5.9005185050980007</v>
      </c>
      <c r="AB4348">
        <v>51.944262154149065</v>
      </c>
      <c r="AC4348">
        <v>0</v>
      </c>
      <c r="AD4348">
        <v>0</v>
      </c>
      <c r="AE4348">
        <v>286.45668810178927</v>
      </c>
    </row>
    <row r="4349" spans="1:31" x14ac:dyDescent="0.25">
      <c r="A4349">
        <v>2141133</v>
      </c>
      <c r="B4349">
        <v>1</v>
      </c>
      <c r="C4349" t="s">
        <v>80</v>
      </c>
      <c r="D4349" t="s">
        <v>88</v>
      </c>
      <c r="E4349" t="s">
        <v>206</v>
      </c>
      <c r="F4349" t="s">
        <v>5170</v>
      </c>
      <c r="G4349" t="s">
        <v>187</v>
      </c>
      <c r="H4349" t="s">
        <v>134</v>
      </c>
      <c r="I4349" t="s">
        <v>135</v>
      </c>
      <c r="J4349" t="s">
        <v>136</v>
      </c>
      <c r="K4349" t="s">
        <v>137</v>
      </c>
      <c r="L4349" t="s">
        <v>12648</v>
      </c>
      <c r="M4349" t="s">
        <v>12649</v>
      </c>
      <c r="N4349">
        <v>0.80194444399999998</v>
      </c>
      <c r="O4349">
        <v>0</v>
      </c>
      <c r="P4349">
        <v>74</v>
      </c>
      <c r="Q4349">
        <v>0</v>
      </c>
      <c r="R4349">
        <v>0</v>
      </c>
      <c r="S4349">
        <v>0</v>
      </c>
      <c r="T4349">
        <v>3</v>
      </c>
      <c r="U4349">
        <v>0</v>
      </c>
      <c r="V4349">
        <v>0</v>
      </c>
      <c r="W4349">
        <v>0</v>
      </c>
      <c r="X4349">
        <v>17.380970654192804</v>
      </c>
      <c r="Y4349">
        <v>0</v>
      </c>
      <c r="Z4349">
        <v>0</v>
      </c>
      <c r="AA4349">
        <v>0</v>
      </c>
      <c r="AB4349">
        <v>1.2524567051452751</v>
      </c>
      <c r="AC4349">
        <v>0</v>
      </c>
      <c r="AD4349">
        <v>0</v>
      </c>
      <c r="AE4349">
        <v>18.633427359338079</v>
      </c>
    </row>
    <row r="4350" spans="1:31" x14ac:dyDescent="0.25">
      <c r="A4350">
        <v>2141113</v>
      </c>
      <c r="B4350">
        <v>1</v>
      </c>
      <c r="C4350" t="s">
        <v>80</v>
      </c>
      <c r="D4350" t="s">
        <v>94</v>
      </c>
      <c r="E4350" t="s">
        <v>140</v>
      </c>
      <c r="F4350" t="s">
        <v>12650</v>
      </c>
      <c r="G4350" t="s">
        <v>142</v>
      </c>
      <c r="H4350" t="s">
        <v>143</v>
      </c>
      <c r="I4350" t="s">
        <v>148</v>
      </c>
      <c r="J4350" t="s">
        <v>136</v>
      </c>
      <c r="K4350" t="s">
        <v>137</v>
      </c>
      <c r="L4350" t="s">
        <v>12651</v>
      </c>
      <c r="M4350" t="s">
        <v>12652</v>
      </c>
      <c r="N4350">
        <v>1.1111111E-2</v>
      </c>
      <c r="O4350">
        <v>3</v>
      </c>
      <c r="P4350">
        <v>3194</v>
      </c>
      <c r="Q4350">
        <v>64</v>
      </c>
      <c r="R4350">
        <v>379</v>
      </c>
      <c r="S4350">
        <v>29</v>
      </c>
      <c r="T4350">
        <v>287</v>
      </c>
      <c r="U4350">
        <v>0</v>
      </c>
      <c r="V4350">
        <v>0</v>
      </c>
      <c r="W4350">
        <v>1.7163610436000003E-2</v>
      </c>
      <c r="X4350">
        <v>4.361170983903996</v>
      </c>
      <c r="Y4350">
        <v>0.59895686379811119</v>
      </c>
      <c r="Z4350">
        <v>0.93111775505811079</v>
      </c>
      <c r="AA4350">
        <v>1.5286711661901109</v>
      </c>
      <c r="AB4350">
        <v>1.0986602276424444</v>
      </c>
      <c r="AC4350">
        <v>0</v>
      </c>
      <c r="AD4350">
        <v>0</v>
      </c>
      <c r="AE4350">
        <v>8.5357406070287727</v>
      </c>
    </row>
    <row r="4351" spans="1:31" x14ac:dyDescent="0.25">
      <c r="A4351">
        <v>2141325</v>
      </c>
      <c r="B4351">
        <v>1</v>
      </c>
      <c r="C4351" t="s">
        <v>81</v>
      </c>
      <c r="D4351" t="s">
        <v>125</v>
      </c>
      <c r="E4351" t="s">
        <v>196</v>
      </c>
      <c r="F4351" t="s">
        <v>12653</v>
      </c>
      <c r="G4351" t="s">
        <v>142</v>
      </c>
      <c r="H4351" t="s">
        <v>143</v>
      </c>
      <c r="I4351" t="s">
        <v>135</v>
      </c>
      <c r="J4351" t="s">
        <v>136</v>
      </c>
      <c r="K4351" t="s">
        <v>137</v>
      </c>
      <c r="L4351" t="s">
        <v>12654</v>
      </c>
      <c r="M4351" t="s">
        <v>12655</v>
      </c>
      <c r="N4351">
        <v>0.55944444400000004</v>
      </c>
      <c r="O4351">
        <v>0</v>
      </c>
      <c r="P4351">
        <v>317</v>
      </c>
      <c r="Q4351">
        <v>2</v>
      </c>
      <c r="R4351">
        <v>3</v>
      </c>
      <c r="S4351">
        <v>1</v>
      </c>
      <c r="T4351">
        <v>18</v>
      </c>
      <c r="U4351">
        <v>0</v>
      </c>
      <c r="V4351">
        <v>0</v>
      </c>
      <c r="W4351">
        <v>0</v>
      </c>
      <c r="X4351">
        <v>15.198248233231013</v>
      </c>
      <c r="Y4351">
        <v>17.562301148948336</v>
      </c>
      <c r="Z4351">
        <v>4.1635799624999997E-2</v>
      </c>
      <c r="AA4351">
        <v>4.0016891048055996</v>
      </c>
      <c r="AB4351">
        <v>1.9263503981795838</v>
      </c>
      <c r="AC4351">
        <v>0</v>
      </c>
      <c r="AD4351">
        <v>0</v>
      </c>
      <c r="AE4351">
        <v>38.730224684789533</v>
      </c>
    </row>
    <row r="4352" spans="1:31" x14ac:dyDescent="0.25">
      <c r="A4352">
        <v>2141319</v>
      </c>
      <c r="B4352">
        <v>1</v>
      </c>
      <c r="C4352" t="s">
        <v>80</v>
      </c>
      <c r="D4352" t="s">
        <v>93</v>
      </c>
      <c r="E4352" t="s">
        <v>131</v>
      </c>
      <c r="F4352" t="s">
        <v>12656</v>
      </c>
      <c r="G4352" t="s">
        <v>171</v>
      </c>
      <c r="H4352" t="s">
        <v>134</v>
      </c>
      <c r="I4352" t="s">
        <v>135</v>
      </c>
      <c r="J4352" t="s">
        <v>136</v>
      </c>
      <c r="K4352" t="s">
        <v>137</v>
      </c>
      <c r="L4352" t="s">
        <v>12657</v>
      </c>
      <c r="M4352" t="s">
        <v>12658</v>
      </c>
      <c r="N4352">
        <v>2.3977777769999999</v>
      </c>
      <c r="O4352">
        <v>0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0.22135268354765</v>
      </c>
      <c r="AA4352">
        <v>0</v>
      </c>
      <c r="AB4352">
        <v>0</v>
      </c>
      <c r="AC4352">
        <v>0</v>
      </c>
      <c r="AD4352">
        <v>0</v>
      </c>
      <c r="AE4352">
        <v>0.22135268354765</v>
      </c>
    </row>
    <row r="4353" spans="1:31" x14ac:dyDescent="0.25">
      <c r="A4353">
        <v>2141165</v>
      </c>
      <c r="B4353">
        <v>1</v>
      </c>
      <c r="C4353" t="s">
        <v>80</v>
      </c>
      <c r="D4353" t="s">
        <v>83</v>
      </c>
      <c r="E4353" t="s">
        <v>174</v>
      </c>
      <c r="F4353" t="s">
        <v>9031</v>
      </c>
      <c r="G4353" t="s">
        <v>163</v>
      </c>
      <c r="H4353" t="s">
        <v>134</v>
      </c>
      <c r="I4353" t="s">
        <v>135</v>
      </c>
      <c r="J4353" t="s">
        <v>136</v>
      </c>
      <c r="K4353" t="s">
        <v>137</v>
      </c>
      <c r="L4353" t="s">
        <v>12659</v>
      </c>
      <c r="M4353" t="s">
        <v>12660</v>
      </c>
      <c r="N4353">
        <v>1.145</v>
      </c>
      <c r="O4353">
        <v>0</v>
      </c>
      <c r="P4353">
        <v>34</v>
      </c>
      <c r="Q4353">
        <v>0</v>
      </c>
      <c r="R4353">
        <v>0</v>
      </c>
      <c r="S4353">
        <v>0</v>
      </c>
      <c r="T4353">
        <v>8</v>
      </c>
      <c r="U4353">
        <v>0</v>
      </c>
      <c r="V4353">
        <v>3</v>
      </c>
      <c r="W4353">
        <v>0</v>
      </c>
      <c r="X4353">
        <v>8.3267001910855463</v>
      </c>
      <c r="Y4353">
        <v>0</v>
      </c>
      <c r="Z4353">
        <v>0</v>
      </c>
      <c r="AA4353">
        <v>0</v>
      </c>
      <c r="AB4353">
        <v>7.6529566332443997</v>
      </c>
      <c r="AC4353">
        <v>0</v>
      </c>
      <c r="AD4353">
        <v>22.785149687906703</v>
      </c>
      <c r="AE4353">
        <v>38.764806512236646</v>
      </c>
    </row>
    <row r="4354" spans="1:31" x14ac:dyDescent="0.25">
      <c r="A4354">
        <v>2141288</v>
      </c>
      <c r="B4354">
        <v>1</v>
      </c>
      <c r="C4354" t="s">
        <v>80</v>
      </c>
      <c r="D4354" t="s">
        <v>108</v>
      </c>
      <c r="E4354" t="s">
        <v>174</v>
      </c>
      <c r="F4354" t="s">
        <v>12661</v>
      </c>
      <c r="G4354" t="s">
        <v>176</v>
      </c>
      <c r="H4354" t="s">
        <v>134</v>
      </c>
      <c r="I4354" t="s">
        <v>135</v>
      </c>
      <c r="J4354" t="s">
        <v>136</v>
      </c>
      <c r="K4354" t="s">
        <v>137</v>
      </c>
      <c r="L4354" t="s">
        <v>12662</v>
      </c>
      <c r="M4354" t="s">
        <v>12663</v>
      </c>
      <c r="N4354">
        <v>4.352777777</v>
      </c>
      <c r="O4354">
        <v>0</v>
      </c>
      <c r="P4354">
        <v>1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0.34358838504610001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0.34358838504610001</v>
      </c>
    </row>
    <row r="4355" spans="1:31" x14ac:dyDescent="0.25">
      <c r="A4355">
        <v>2141042</v>
      </c>
      <c r="B4355">
        <v>1</v>
      </c>
      <c r="C4355" t="s">
        <v>80</v>
      </c>
      <c r="D4355" t="s">
        <v>104</v>
      </c>
      <c r="E4355" t="s">
        <v>224</v>
      </c>
      <c r="F4355" t="s">
        <v>12664</v>
      </c>
      <c r="G4355" t="s">
        <v>226</v>
      </c>
      <c r="H4355" t="s">
        <v>143</v>
      </c>
      <c r="I4355" t="s">
        <v>135</v>
      </c>
      <c r="J4355" t="s">
        <v>136</v>
      </c>
      <c r="K4355" t="s">
        <v>137</v>
      </c>
      <c r="L4355" t="s">
        <v>12665</v>
      </c>
      <c r="M4355" t="s">
        <v>12666</v>
      </c>
      <c r="N4355">
        <v>0.53333333299999997</v>
      </c>
      <c r="O4355">
        <v>15</v>
      </c>
      <c r="P4355">
        <v>299</v>
      </c>
      <c r="Q4355">
        <v>25</v>
      </c>
      <c r="R4355">
        <v>22</v>
      </c>
      <c r="S4355">
        <v>36</v>
      </c>
      <c r="T4355">
        <v>30</v>
      </c>
      <c r="U4355">
        <v>15</v>
      </c>
      <c r="V4355">
        <v>2</v>
      </c>
      <c r="W4355">
        <v>5.9635738612160019</v>
      </c>
      <c r="X4355">
        <v>39.528076107568005</v>
      </c>
      <c r="Y4355">
        <v>10.443265441520003</v>
      </c>
      <c r="Z4355">
        <v>4.9186443105013327</v>
      </c>
      <c r="AA4355">
        <v>187.20265252532266</v>
      </c>
      <c r="AB4355">
        <v>13.329272871413332</v>
      </c>
      <c r="AC4355">
        <v>1709.5149922291198</v>
      </c>
      <c r="AD4355">
        <v>41.463540172800002</v>
      </c>
      <c r="AE4355">
        <v>2012.3640175194612</v>
      </c>
    </row>
    <row r="4356" spans="1:31" x14ac:dyDescent="0.25">
      <c r="A4356">
        <v>2141434</v>
      </c>
      <c r="B4356">
        <v>1</v>
      </c>
      <c r="C4356" t="s">
        <v>80</v>
      </c>
      <c r="D4356" t="s">
        <v>82</v>
      </c>
      <c r="E4356" t="s">
        <v>174</v>
      </c>
      <c r="F4356" t="s">
        <v>12667</v>
      </c>
      <c r="G4356" t="s">
        <v>384</v>
      </c>
      <c r="H4356" t="s">
        <v>134</v>
      </c>
      <c r="I4356" t="s">
        <v>135</v>
      </c>
      <c r="J4356" t="s">
        <v>136</v>
      </c>
      <c r="K4356" t="s">
        <v>137</v>
      </c>
      <c r="L4356" t="s">
        <v>12668</v>
      </c>
      <c r="M4356" t="s">
        <v>12669</v>
      </c>
      <c r="N4356">
        <v>1.852222222</v>
      </c>
      <c r="O4356">
        <v>0</v>
      </c>
      <c r="P4356">
        <v>136</v>
      </c>
      <c r="Q4356">
        <v>0</v>
      </c>
      <c r="R4356">
        <v>0</v>
      </c>
      <c r="S4356">
        <v>0</v>
      </c>
      <c r="T4356">
        <v>3</v>
      </c>
      <c r="U4356">
        <v>0</v>
      </c>
      <c r="V4356">
        <v>0</v>
      </c>
      <c r="W4356">
        <v>0</v>
      </c>
      <c r="X4356">
        <v>65.88960223207917</v>
      </c>
      <c r="Y4356">
        <v>0</v>
      </c>
      <c r="Z4356">
        <v>0</v>
      </c>
      <c r="AA4356">
        <v>0</v>
      </c>
      <c r="AB4356">
        <v>3.2235321713668887</v>
      </c>
      <c r="AC4356">
        <v>0</v>
      </c>
      <c r="AD4356">
        <v>0</v>
      </c>
      <c r="AE4356">
        <v>69.113134403446054</v>
      </c>
    </row>
    <row r="4357" spans="1:31" x14ac:dyDescent="0.25">
      <c r="A4357">
        <v>2141351</v>
      </c>
      <c r="B4357">
        <v>1</v>
      </c>
      <c r="C4357" t="s">
        <v>80</v>
      </c>
      <c r="D4357" t="s">
        <v>97</v>
      </c>
      <c r="E4357" t="s">
        <v>161</v>
      </c>
      <c r="F4357" t="s">
        <v>12670</v>
      </c>
      <c r="G4357" t="s">
        <v>215</v>
      </c>
      <c r="H4357" t="s">
        <v>134</v>
      </c>
      <c r="I4357" t="s">
        <v>135</v>
      </c>
      <c r="J4357" t="s">
        <v>136</v>
      </c>
      <c r="K4357" t="s">
        <v>137</v>
      </c>
      <c r="L4357" t="s">
        <v>12671</v>
      </c>
      <c r="M4357" t="s">
        <v>12672</v>
      </c>
      <c r="N4357">
        <v>0.95250000000000001</v>
      </c>
      <c r="O4357">
        <v>1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19.414203862861559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19.414203862861559</v>
      </c>
    </row>
    <row r="4358" spans="1:31" x14ac:dyDescent="0.25">
      <c r="A4358">
        <v>2141248</v>
      </c>
      <c r="B4358">
        <v>1</v>
      </c>
      <c r="C4358" t="s">
        <v>81</v>
      </c>
      <c r="D4358" t="s">
        <v>122</v>
      </c>
      <c r="E4358" t="s">
        <v>131</v>
      </c>
      <c r="F4358" t="s">
        <v>12673</v>
      </c>
      <c r="G4358" t="s">
        <v>231</v>
      </c>
      <c r="H4358" t="s">
        <v>134</v>
      </c>
      <c r="I4358" t="s">
        <v>135</v>
      </c>
      <c r="J4358" t="s">
        <v>136</v>
      </c>
      <c r="K4358" t="s">
        <v>137</v>
      </c>
      <c r="L4358" t="s">
        <v>12674</v>
      </c>
      <c r="M4358" t="s">
        <v>12675</v>
      </c>
      <c r="N4358">
        <v>2.750277777</v>
      </c>
      <c r="O4358">
        <v>0</v>
      </c>
      <c r="P4358">
        <v>7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3.8165114440255499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3.8165114440255499</v>
      </c>
    </row>
    <row r="4359" spans="1:31" x14ac:dyDescent="0.25">
      <c r="A4359">
        <v>2141457</v>
      </c>
      <c r="B4359">
        <v>1</v>
      </c>
      <c r="C4359" t="s">
        <v>80</v>
      </c>
      <c r="D4359" t="s">
        <v>111</v>
      </c>
      <c r="E4359" t="s">
        <v>161</v>
      </c>
      <c r="F4359" t="s">
        <v>12676</v>
      </c>
      <c r="G4359" t="s">
        <v>581</v>
      </c>
      <c r="H4359" t="s">
        <v>134</v>
      </c>
      <c r="I4359" t="s">
        <v>135</v>
      </c>
      <c r="J4359" t="s">
        <v>136</v>
      </c>
      <c r="K4359" t="s">
        <v>137</v>
      </c>
      <c r="L4359" t="s">
        <v>12677</v>
      </c>
      <c r="M4359" t="s">
        <v>12678</v>
      </c>
      <c r="N4359">
        <v>0.98722222199999998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23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102.50342755458955</v>
      </c>
      <c r="AC4359">
        <v>0</v>
      </c>
      <c r="AD4359">
        <v>0</v>
      </c>
      <c r="AE4359">
        <v>102.50342755458955</v>
      </c>
    </row>
    <row r="4360" spans="1:31" x14ac:dyDescent="0.25">
      <c r="A4360">
        <v>2141079</v>
      </c>
      <c r="B4360">
        <v>1</v>
      </c>
      <c r="C4360" t="s">
        <v>80</v>
      </c>
      <c r="D4360" t="s">
        <v>97</v>
      </c>
      <c r="E4360" t="s">
        <v>206</v>
      </c>
      <c r="F4360" t="s">
        <v>12679</v>
      </c>
      <c r="G4360" t="s">
        <v>183</v>
      </c>
      <c r="H4360" t="s">
        <v>134</v>
      </c>
      <c r="I4360" t="s">
        <v>135</v>
      </c>
      <c r="J4360" t="s">
        <v>136</v>
      </c>
      <c r="K4360" t="s">
        <v>137</v>
      </c>
      <c r="L4360" t="s">
        <v>12680</v>
      </c>
      <c r="M4360" t="s">
        <v>12681</v>
      </c>
      <c r="N4360">
        <v>2.835</v>
      </c>
      <c r="O4360">
        <v>0</v>
      </c>
      <c r="P4360">
        <v>19</v>
      </c>
      <c r="Q4360">
        <v>0</v>
      </c>
      <c r="R4360">
        <v>1</v>
      </c>
      <c r="S4360">
        <v>0</v>
      </c>
      <c r="T4360">
        <v>6</v>
      </c>
      <c r="U4360">
        <v>0</v>
      </c>
      <c r="V4360">
        <v>0</v>
      </c>
      <c r="W4360">
        <v>0</v>
      </c>
      <c r="X4360">
        <v>26.563777804144763</v>
      </c>
      <c r="Y4360">
        <v>0</v>
      </c>
      <c r="Z4360">
        <v>15.793615506675749</v>
      </c>
      <c r="AA4360">
        <v>0</v>
      </c>
      <c r="AB4360">
        <v>13.233992780985188</v>
      </c>
      <c r="AC4360">
        <v>0</v>
      </c>
      <c r="AD4360">
        <v>0</v>
      </c>
      <c r="AE4360">
        <v>55.591386091805703</v>
      </c>
    </row>
    <row r="4361" spans="1:31" x14ac:dyDescent="0.25">
      <c r="A4361">
        <v>2141265</v>
      </c>
      <c r="B4361">
        <v>1</v>
      </c>
      <c r="C4361" t="s">
        <v>80</v>
      </c>
      <c r="D4361" t="s">
        <v>106</v>
      </c>
      <c r="E4361" t="s">
        <v>140</v>
      </c>
      <c r="F4361" t="s">
        <v>12682</v>
      </c>
      <c r="G4361" t="s">
        <v>142</v>
      </c>
      <c r="H4361" t="s">
        <v>143</v>
      </c>
      <c r="I4361" t="s">
        <v>135</v>
      </c>
      <c r="J4361" t="s">
        <v>136</v>
      </c>
      <c r="K4361" t="s">
        <v>137</v>
      </c>
      <c r="L4361" t="s">
        <v>12683</v>
      </c>
      <c r="M4361" t="s">
        <v>12684</v>
      </c>
      <c r="N4361">
        <v>0.31222222199999999</v>
      </c>
      <c r="O4361">
        <v>0</v>
      </c>
      <c r="P4361">
        <v>544</v>
      </c>
      <c r="Q4361">
        <v>20</v>
      </c>
      <c r="R4361">
        <v>158</v>
      </c>
      <c r="S4361">
        <v>9</v>
      </c>
      <c r="T4361">
        <v>112</v>
      </c>
      <c r="U4361">
        <v>0</v>
      </c>
      <c r="V4361">
        <v>0</v>
      </c>
      <c r="W4361">
        <v>0</v>
      </c>
      <c r="X4361">
        <v>38.761943276528626</v>
      </c>
      <c r="Y4361">
        <v>23.110307126154201</v>
      </c>
      <c r="Z4361">
        <v>25.696272441887075</v>
      </c>
      <c r="AA4361">
        <v>7.6859712045644022</v>
      </c>
      <c r="AB4361">
        <v>28.511711278414531</v>
      </c>
      <c r="AC4361">
        <v>0</v>
      </c>
      <c r="AD4361">
        <v>0</v>
      </c>
      <c r="AE4361">
        <v>123.76620532754882</v>
      </c>
    </row>
    <row r="4362" spans="1:31" x14ac:dyDescent="0.25">
      <c r="A4362">
        <v>2141122</v>
      </c>
      <c r="B4362">
        <v>1</v>
      </c>
      <c r="C4362" t="s">
        <v>80</v>
      </c>
      <c r="D4362" t="s">
        <v>106</v>
      </c>
      <c r="E4362" t="s">
        <v>174</v>
      </c>
      <c r="F4362" t="s">
        <v>12685</v>
      </c>
      <c r="G4362" t="s">
        <v>187</v>
      </c>
      <c r="H4362" t="s">
        <v>134</v>
      </c>
      <c r="I4362" t="s">
        <v>135</v>
      </c>
      <c r="J4362" t="s">
        <v>136</v>
      </c>
      <c r="K4362" t="s">
        <v>137</v>
      </c>
      <c r="L4362" t="s">
        <v>12686</v>
      </c>
      <c r="M4362" t="s">
        <v>12687</v>
      </c>
      <c r="N4362">
        <v>2.988888888</v>
      </c>
      <c r="O4362">
        <v>0</v>
      </c>
      <c r="P4362">
        <v>34</v>
      </c>
      <c r="Q4362">
        <v>0</v>
      </c>
      <c r="R4362">
        <v>1</v>
      </c>
      <c r="S4362">
        <v>0</v>
      </c>
      <c r="T4362">
        <v>2</v>
      </c>
      <c r="U4362">
        <v>0</v>
      </c>
      <c r="V4362">
        <v>0</v>
      </c>
      <c r="W4362">
        <v>0</v>
      </c>
      <c r="X4362">
        <v>26.886285154489194</v>
      </c>
      <c r="Y4362">
        <v>0</v>
      </c>
      <c r="Z4362">
        <v>13.362211046836544</v>
      </c>
      <c r="AA4362">
        <v>0</v>
      </c>
      <c r="AB4362">
        <v>0.39398042615966672</v>
      </c>
      <c r="AC4362">
        <v>0</v>
      </c>
      <c r="AD4362">
        <v>0</v>
      </c>
      <c r="AE4362">
        <v>40.642476627485401</v>
      </c>
    </row>
    <row r="4363" spans="1:31" x14ac:dyDescent="0.25">
      <c r="A4363">
        <v>2141371</v>
      </c>
      <c r="B4363">
        <v>1</v>
      </c>
      <c r="C4363" t="s">
        <v>80</v>
      </c>
      <c r="D4363" t="s">
        <v>93</v>
      </c>
      <c r="E4363" t="s">
        <v>140</v>
      </c>
      <c r="F4363" t="s">
        <v>12688</v>
      </c>
      <c r="G4363" t="s">
        <v>142</v>
      </c>
      <c r="H4363" t="s">
        <v>143</v>
      </c>
      <c r="I4363" t="s">
        <v>135</v>
      </c>
      <c r="J4363" t="s">
        <v>136</v>
      </c>
      <c r="K4363" t="s">
        <v>137</v>
      </c>
      <c r="L4363" t="s">
        <v>12689</v>
      </c>
      <c r="M4363" t="s">
        <v>12690</v>
      </c>
      <c r="N4363">
        <v>0.12944444399999999</v>
      </c>
      <c r="O4363">
        <v>0</v>
      </c>
      <c r="P4363">
        <v>10123</v>
      </c>
      <c r="Q4363">
        <v>62</v>
      </c>
      <c r="R4363">
        <v>2311</v>
      </c>
      <c r="S4363">
        <v>78</v>
      </c>
      <c r="T4363">
        <v>1695</v>
      </c>
      <c r="U4363">
        <v>2</v>
      </c>
      <c r="V4363">
        <v>0</v>
      </c>
      <c r="W4363">
        <v>0</v>
      </c>
      <c r="X4363">
        <v>230.07204733765491</v>
      </c>
      <c r="Y4363">
        <v>11.994376934500378</v>
      </c>
      <c r="Z4363">
        <v>114.67924293436892</v>
      </c>
      <c r="AA4363">
        <v>79.797481721270671</v>
      </c>
      <c r="AB4363">
        <v>129.71405145361837</v>
      </c>
      <c r="AC4363">
        <v>4.0930648484084999</v>
      </c>
      <c r="AD4363">
        <v>0</v>
      </c>
      <c r="AE4363">
        <v>570.35026522982173</v>
      </c>
    </row>
    <row r="4364" spans="1:31" x14ac:dyDescent="0.25">
      <c r="A4364">
        <v>2141271</v>
      </c>
      <c r="B4364">
        <v>1</v>
      </c>
      <c r="C4364" t="s">
        <v>80</v>
      </c>
      <c r="D4364" t="s">
        <v>92</v>
      </c>
      <c r="E4364" t="s">
        <v>131</v>
      </c>
      <c r="F4364" t="s">
        <v>12691</v>
      </c>
      <c r="G4364" t="s">
        <v>152</v>
      </c>
      <c r="H4364" t="s">
        <v>134</v>
      </c>
      <c r="I4364" t="s">
        <v>135</v>
      </c>
      <c r="J4364" t="s">
        <v>136</v>
      </c>
      <c r="K4364" t="s">
        <v>137</v>
      </c>
      <c r="L4364" t="s">
        <v>12692</v>
      </c>
      <c r="M4364" t="s">
        <v>12693</v>
      </c>
      <c r="N4364">
        <v>2.8419444440000001</v>
      </c>
      <c r="O4364">
        <v>0</v>
      </c>
      <c r="P4364">
        <v>1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1.5525634896526501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1.5525634896526501</v>
      </c>
    </row>
    <row r="4365" spans="1:31" x14ac:dyDescent="0.25">
      <c r="A4365">
        <v>2141285</v>
      </c>
      <c r="B4365">
        <v>1</v>
      </c>
      <c r="C4365" t="s">
        <v>80</v>
      </c>
      <c r="D4365" t="s">
        <v>99</v>
      </c>
      <c r="E4365" t="s">
        <v>174</v>
      </c>
      <c r="F4365" t="s">
        <v>2410</v>
      </c>
      <c r="G4365" t="s">
        <v>384</v>
      </c>
      <c r="H4365" t="s">
        <v>134</v>
      </c>
      <c r="I4365" t="s">
        <v>135</v>
      </c>
      <c r="J4365" t="s">
        <v>136</v>
      </c>
      <c r="K4365" t="s">
        <v>137</v>
      </c>
      <c r="L4365" t="s">
        <v>12694</v>
      </c>
      <c r="M4365" t="s">
        <v>12695</v>
      </c>
      <c r="N4365">
        <v>1.370833333</v>
      </c>
      <c r="O4365">
        <v>0</v>
      </c>
      <c r="P4365">
        <v>12</v>
      </c>
      <c r="Q4365">
        <v>0</v>
      </c>
      <c r="R4365">
        <v>0</v>
      </c>
      <c r="S4365">
        <v>0</v>
      </c>
      <c r="T4365">
        <v>8</v>
      </c>
      <c r="U4365">
        <v>0</v>
      </c>
      <c r="V4365">
        <v>0</v>
      </c>
      <c r="W4365">
        <v>0</v>
      </c>
      <c r="X4365">
        <v>3.6244450545151841</v>
      </c>
      <c r="Y4365">
        <v>0</v>
      </c>
      <c r="Z4365">
        <v>0</v>
      </c>
      <c r="AA4365">
        <v>0</v>
      </c>
      <c r="AB4365">
        <v>22.792453064172165</v>
      </c>
      <c r="AC4365">
        <v>0</v>
      </c>
      <c r="AD4365">
        <v>0</v>
      </c>
      <c r="AE4365">
        <v>26.416898118687349</v>
      </c>
    </row>
    <row r="4366" spans="1:31" x14ac:dyDescent="0.25">
      <c r="A4366">
        <v>2141139</v>
      </c>
      <c r="B4366">
        <v>1</v>
      </c>
      <c r="C4366" t="s">
        <v>81</v>
      </c>
      <c r="D4366" t="s">
        <v>123</v>
      </c>
      <c r="E4366" t="s">
        <v>131</v>
      </c>
      <c r="F4366" t="s">
        <v>12696</v>
      </c>
      <c r="G4366" t="s">
        <v>152</v>
      </c>
      <c r="H4366" t="s">
        <v>134</v>
      </c>
      <c r="I4366" t="s">
        <v>135</v>
      </c>
      <c r="J4366" t="s">
        <v>136</v>
      </c>
      <c r="K4366" t="s">
        <v>137</v>
      </c>
      <c r="L4366" t="s">
        <v>12697</v>
      </c>
      <c r="M4366" t="s">
        <v>12698</v>
      </c>
      <c r="N4366">
        <v>1.8802777770000001</v>
      </c>
      <c r="O4366">
        <v>0</v>
      </c>
      <c r="P4366">
        <v>1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0.74489372424786682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0.74489372424786682</v>
      </c>
    </row>
    <row r="4367" spans="1:31" x14ac:dyDescent="0.25">
      <c r="A4367">
        <v>2141331</v>
      </c>
      <c r="B4367">
        <v>1</v>
      </c>
      <c r="C4367" t="s">
        <v>80</v>
      </c>
      <c r="D4367" t="s">
        <v>86</v>
      </c>
      <c r="E4367" t="s">
        <v>131</v>
      </c>
      <c r="F4367" t="s">
        <v>12699</v>
      </c>
      <c r="G4367" t="s">
        <v>152</v>
      </c>
      <c r="H4367" t="s">
        <v>134</v>
      </c>
      <c r="I4367" t="s">
        <v>135</v>
      </c>
      <c r="J4367" t="s">
        <v>136</v>
      </c>
      <c r="K4367" t="s">
        <v>137</v>
      </c>
      <c r="L4367" t="s">
        <v>12700</v>
      </c>
      <c r="M4367" t="s">
        <v>12701</v>
      </c>
      <c r="N4367">
        <v>1.3544444440000001</v>
      </c>
      <c r="O4367">
        <v>0</v>
      </c>
      <c r="P4367">
        <v>1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0.38879901830069996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0.38879901830069996</v>
      </c>
    </row>
    <row r="4368" spans="1:31" x14ac:dyDescent="0.25">
      <c r="A4368">
        <v>2141308</v>
      </c>
      <c r="B4368">
        <v>1</v>
      </c>
      <c r="C4368" t="s">
        <v>80</v>
      </c>
      <c r="D4368" t="s">
        <v>97</v>
      </c>
      <c r="E4368" t="s">
        <v>196</v>
      </c>
      <c r="F4368" t="s">
        <v>3258</v>
      </c>
      <c r="G4368" t="s">
        <v>142</v>
      </c>
      <c r="H4368" t="s">
        <v>143</v>
      </c>
      <c r="I4368" t="s">
        <v>135</v>
      </c>
      <c r="J4368" t="s">
        <v>136</v>
      </c>
      <c r="K4368" t="s">
        <v>137</v>
      </c>
      <c r="L4368" t="s">
        <v>12702</v>
      </c>
      <c r="M4368" t="s">
        <v>12703</v>
      </c>
      <c r="N4368">
        <v>0.54972222199999998</v>
      </c>
      <c r="O4368">
        <v>1</v>
      </c>
      <c r="P4368">
        <v>2187</v>
      </c>
      <c r="Q4368">
        <v>0</v>
      </c>
      <c r="R4368">
        <v>60</v>
      </c>
      <c r="S4368">
        <v>8</v>
      </c>
      <c r="T4368">
        <v>240</v>
      </c>
      <c r="U4368">
        <v>0</v>
      </c>
      <c r="V4368">
        <v>1</v>
      </c>
      <c r="W4368">
        <v>10.118213215825719</v>
      </c>
      <c r="X4368">
        <v>397.89796960348792</v>
      </c>
      <c r="Y4368">
        <v>0</v>
      </c>
      <c r="Z4368">
        <v>13.760794514149216</v>
      </c>
      <c r="AA4368">
        <v>90.778562116975678</v>
      </c>
      <c r="AB4368">
        <v>182.11299317624432</v>
      </c>
      <c r="AC4368">
        <v>0</v>
      </c>
      <c r="AD4368">
        <v>1.6857298089512167</v>
      </c>
      <c r="AE4368">
        <v>696.35426243563415</v>
      </c>
    </row>
    <row r="4369" spans="1:31" x14ac:dyDescent="0.25">
      <c r="A4369">
        <v>2141185</v>
      </c>
      <c r="B4369">
        <v>1</v>
      </c>
      <c r="C4369" t="s">
        <v>81</v>
      </c>
      <c r="D4369" t="s">
        <v>128</v>
      </c>
      <c r="E4369" t="s">
        <v>161</v>
      </c>
      <c r="F4369" t="s">
        <v>12704</v>
      </c>
      <c r="G4369" t="s">
        <v>235</v>
      </c>
      <c r="H4369" t="s">
        <v>134</v>
      </c>
      <c r="I4369" t="s">
        <v>135</v>
      </c>
      <c r="J4369" t="s">
        <v>136</v>
      </c>
      <c r="K4369" t="s">
        <v>236</v>
      </c>
      <c r="L4369" t="s">
        <v>12705</v>
      </c>
      <c r="M4369" t="s">
        <v>12706</v>
      </c>
      <c r="N4369">
        <v>5.2474999999999996</v>
      </c>
      <c r="O4369">
        <v>0</v>
      </c>
      <c r="P4369">
        <v>66</v>
      </c>
      <c r="Q4369">
        <v>0</v>
      </c>
      <c r="R4369">
        <v>0</v>
      </c>
      <c r="S4369">
        <v>0</v>
      </c>
      <c r="T4369">
        <v>5</v>
      </c>
      <c r="U4369">
        <v>0</v>
      </c>
      <c r="V4369">
        <v>0</v>
      </c>
      <c r="W4369">
        <v>0</v>
      </c>
      <c r="X4369">
        <v>35.316207258251389</v>
      </c>
      <c r="Y4369">
        <v>0</v>
      </c>
      <c r="Z4369">
        <v>0</v>
      </c>
      <c r="AA4369">
        <v>0</v>
      </c>
      <c r="AB4369">
        <v>2.7600040162890003</v>
      </c>
      <c r="AC4369">
        <v>0</v>
      </c>
      <c r="AD4369">
        <v>0</v>
      </c>
      <c r="AE4369">
        <v>38.076211274540391</v>
      </c>
    </row>
    <row r="4370" spans="1:31" x14ac:dyDescent="0.25">
      <c r="A4370">
        <v>2141431</v>
      </c>
      <c r="B4370">
        <v>1</v>
      </c>
      <c r="C4370" t="s">
        <v>80</v>
      </c>
      <c r="D4370" t="s">
        <v>100</v>
      </c>
      <c r="E4370" t="s">
        <v>131</v>
      </c>
      <c r="F4370" t="s">
        <v>12707</v>
      </c>
      <c r="G4370" t="s">
        <v>152</v>
      </c>
      <c r="H4370" t="s">
        <v>134</v>
      </c>
      <c r="I4370" t="s">
        <v>135</v>
      </c>
      <c r="J4370" t="s">
        <v>136</v>
      </c>
      <c r="K4370" t="s">
        <v>137</v>
      </c>
      <c r="L4370" t="s">
        <v>12708</v>
      </c>
      <c r="M4370" t="s">
        <v>12709</v>
      </c>
      <c r="N4370">
        <v>2.528611111</v>
      </c>
      <c r="O4370">
        <v>0</v>
      </c>
      <c r="P4370">
        <v>1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0.12495189824331666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0.12495189824331666</v>
      </c>
    </row>
    <row r="4371" spans="1:31" x14ac:dyDescent="0.25">
      <c r="A4371">
        <v>2141208</v>
      </c>
      <c r="B4371">
        <v>1</v>
      </c>
      <c r="C4371" t="s">
        <v>80</v>
      </c>
      <c r="D4371" t="s">
        <v>107</v>
      </c>
      <c r="E4371" t="s">
        <v>174</v>
      </c>
      <c r="F4371" t="s">
        <v>12710</v>
      </c>
      <c r="G4371" t="s">
        <v>171</v>
      </c>
      <c r="H4371" t="s">
        <v>134</v>
      </c>
      <c r="I4371" t="s">
        <v>135</v>
      </c>
      <c r="J4371" t="s">
        <v>136</v>
      </c>
      <c r="K4371" t="s">
        <v>137</v>
      </c>
      <c r="L4371" t="s">
        <v>12711</v>
      </c>
      <c r="M4371" t="s">
        <v>12712</v>
      </c>
      <c r="N4371">
        <v>8.1944444000000005E-2</v>
      </c>
      <c r="O4371">
        <v>0</v>
      </c>
      <c r="P4371">
        <v>59</v>
      </c>
      <c r="Q4371">
        <v>0</v>
      </c>
      <c r="R4371">
        <v>0</v>
      </c>
      <c r="S4371">
        <v>0</v>
      </c>
      <c r="T4371">
        <v>3</v>
      </c>
      <c r="U4371">
        <v>0</v>
      </c>
      <c r="V4371">
        <v>0</v>
      </c>
      <c r="W4371">
        <v>0</v>
      </c>
      <c r="X4371">
        <v>1.2450878947113755</v>
      </c>
      <c r="Y4371">
        <v>0</v>
      </c>
      <c r="Z4371">
        <v>0</v>
      </c>
      <c r="AA4371">
        <v>0</v>
      </c>
      <c r="AB4371">
        <v>1.5828916440666668E-2</v>
      </c>
      <c r="AC4371">
        <v>0</v>
      </c>
      <c r="AD4371">
        <v>0</v>
      </c>
      <c r="AE4371">
        <v>1.2609168111520421</v>
      </c>
    </row>
    <row r="4372" spans="1:31" x14ac:dyDescent="0.25">
      <c r="A4372">
        <v>2141291</v>
      </c>
      <c r="B4372">
        <v>1</v>
      </c>
      <c r="C4372" t="s">
        <v>80</v>
      </c>
      <c r="D4372" t="s">
        <v>89</v>
      </c>
      <c r="E4372" t="s">
        <v>131</v>
      </c>
      <c r="F4372" t="s">
        <v>12713</v>
      </c>
      <c r="G4372" t="s">
        <v>231</v>
      </c>
      <c r="H4372" t="s">
        <v>134</v>
      </c>
      <c r="I4372" t="s">
        <v>135</v>
      </c>
      <c r="J4372" t="s">
        <v>136</v>
      </c>
      <c r="K4372" t="s">
        <v>137</v>
      </c>
      <c r="L4372" t="s">
        <v>12714</v>
      </c>
      <c r="M4372" t="s">
        <v>12715</v>
      </c>
      <c r="N4372">
        <v>0.47666666600000002</v>
      </c>
      <c r="O4372">
        <v>0</v>
      </c>
      <c r="P4372">
        <v>1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0.40863956858009998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0.40863956858009998</v>
      </c>
    </row>
    <row r="4373" spans="1:31" x14ac:dyDescent="0.25">
      <c r="A4373">
        <v>2141394</v>
      </c>
      <c r="B4373">
        <v>1</v>
      </c>
      <c r="C4373" t="s">
        <v>80</v>
      </c>
      <c r="D4373" t="s">
        <v>101</v>
      </c>
      <c r="E4373" t="s">
        <v>131</v>
      </c>
      <c r="F4373" t="s">
        <v>12716</v>
      </c>
      <c r="G4373" t="s">
        <v>152</v>
      </c>
      <c r="H4373" t="s">
        <v>134</v>
      </c>
      <c r="I4373" t="s">
        <v>135</v>
      </c>
      <c r="J4373" t="s">
        <v>136</v>
      </c>
      <c r="K4373" t="s">
        <v>137</v>
      </c>
      <c r="L4373" t="s">
        <v>12717</v>
      </c>
      <c r="M4373" t="s">
        <v>12718</v>
      </c>
      <c r="N4373">
        <v>3.2866666659999999</v>
      </c>
      <c r="O4373">
        <v>0</v>
      </c>
      <c r="P4373">
        <v>1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7.1626612330000011E-4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7.1626612330000011E-4</v>
      </c>
    </row>
    <row r="4374" spans="1:31" x14ac:dyDescent="0.25">
      <c r="A4374">
        <v>2141099</v>
      </c>
      <c r="B4374">
        <v>1</v>
      </c>
      <c r="C4374" t="s">
        <v>81</v>
      </c>
      <c r="D4374" t="s">
        <v>128</v>
      </c>
      <c r="E4374" t="s">
        <v>131</v>
      </c>
      <c r="F4374" t="s">
        <v>12719</v>
      </c>
      <c r="G4374" t="s">
        <v>133</v>
      </c>
      <c r="H4374" t="s">
        <v>134</v>
      </c>
      <c r="I4374" t="s">
        <v>135</v>
      </c>
      <c r="J4374" t="s">
        <v>136</v>
      </c>
      <c r="K4374" t="s">
        <v>137</v>
      </c>
      <c r="L4374" t="s">
        <v>12720</v>
      </c>
      <c r="M4374" t="s">
        <v>12721</v>
      </c>
      <c r="N4374">
        <v>11.741111111</v>
      </c>
      <c r="O4374">
        <v>0</v>
      </c>
      <c r="P4374">
        <v>10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31.119196724483196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31.119196724483196</v>
      </c>
    </row>
    <row r="4375" spans="1:31" x14ac:dyDescent="0.25">
      <c r="A4375">
        <v>2141225</v>
      </c>
      <c r="B4375">
        <v>1</v>
      </c>
      <c r="C4375" t="s">
        <v>80</v>
      </c>
      <c r="D4375" t="s">
        <v>103</v>
      </c>
      <c r="E4375" t="s">
        <v>174</v>
      </c>
      <c r="F4375" t="s">
        <v>12722</v>
      </c>
      <c r="G4375" t="s">
        <v>187</v>
      </c>
      <c r="H4375" t="s">
        <v>134</v>
      </c>
      <c r="I4375" t="s">
        <v>135</v>
      </c>
      <c r="J4375" t="s">
        <v>136</v>
      </c>
      <c r="K4375" t="s">
        <v>137</v>
      </c>
      <c r="L4375" t="s">
        <v>12723</v>
      </c>
      <c r="M4375" t="s">
        <v>12724</v>
      </c>
      <c r="N4375">
        <v>0.335277777</v>
      </c>
      <c r="O4375">
        <v>0</v>
      </c>
      <c r="P4375">
        <v>1</v>
      </c>
      <c r="Q4375">
        <v>0</v>
      </c>
      <c r="R4375">
        <v>2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0.23402795694492504</v>
      </c>
      <c r="Y4375">
        <v>0</v>
      </c>
      <c r="Z4375">
        <v>2.3242456881481504</v>
      </c>
      <c r="AA4375">
        <v>0</v>
      </c>
      <c r="AB4375">
        <v>0</v>
      </c>
      <c r="AC4375">
        <v>0</v>
      </c>
      <c r="AD4375">
        <v>0</v>
      </c>
      <c r="AE4375">
        <v>2.5582736450930752</v>
      </c>
    </row>
    <row r="4376" spans="1:31" x14ac:dyDescent="0.25">
      <c r="A4376">
        <v>2141437</v>
      </c>
      <c r="B4376">
        <v>1</v>
      </c>
      <c r="C4376" t="s">
        <v>80</v>
      </c>
      <c r="D4376" t="s">
        <v>97</v>
      </c>
      <c r="E4376" t="s">
        <v>131</v>
      </c>
      <c r="F4376" t="s">
        <v>12725</v>
      </c>
      <c r="G4376" t="s">
        <v>231</v>
      </c>
      <c r="H4376" t="s">
        <v>134</v>
      </c>
      <c r="I4376" t="s">
        <v>135</v>
      </c>
      <c r="J4376" t="s">
        <v>136</v>
      </c>
      <c r="K4376" t="s">
        <v>137</v>
      </c>
      <c r="L4376" t="s">
        <v>12726</v>
      </c>
      <c r="M4376" t="s">
        <v>12727</v>
      </c>
      <c r="N4376">
        <v>0.50611111099999995</v>
      </c>
      <c r="O4376">
        <v>0</v>
      </c>
      <c r="P4376">
        <v>1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0.51090602862255841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0.51090602862255841</v>
      </c>
    </row>
    <row r="4377" spans="1:31" x14ac:dyDescent="0.25">
      <c r="A4377">
        <v>2141105</v>
      </c>
      <c r="B4377">
        <v>1</v>
      </c>
      <c r="C4377" t="s">
        <v>80</v>
      </c>
      <c r="D4377" t="s">
        <v>103</v>
      </c>
      <c r="E4377" t="s">
        <v>174</v>
      </c>
      <c r="F4377" t="s">
        <v>12728</v>
      </c>
      <c r="G4377" t="s">
        <v>538</v>
      </c>
      <c r="H4377" t="s">
        <v>134</v>
      </c>
      <c r="I4377" t="s">
        <v>135</v>
      </c>
      <c r="J4377" t="s">
        <v>136</v>
      </c>
      <c r="K4377" t="s">
        <v>236</v>
      </c>
      <c r="L4377" t="s">
        <v>12729</v>
      </c>
      <c r="M4377" t="s">
        <v>12730</v>
      </c>
      <c r="N4377">
        <v>7.8211238879999998</v>
      </c>
      <c r="O4377">
        <v>0</v>
      </c>
      <c r="P4377">
        <v>5</v>
      </c>
      <c r="Q4377">
        <v>0</v>
      </c>
      <c r="R4377">
        <v>12</v>
      </c>
      <c r="S4377">
        <v>0</v>
      </c>
      <c r="T4377">
        <v>12</v>
      </c>
      <c r="U4377">
        <v>0</v>
      </c>
      <c r="V4377">
        <v>0</v>
      </c>
      <c r="W4377">
        <v>0</v>
      </c>
      <c r="X4377">
        <v>13.199139116709842</v>
      </c>
      <c r="Y4377">
        <v>0</v>
      </c>
      <c r="Z4377">
        <v>11.151249888525212</v>
      </c>
      <c r="AA4377">
        <v>0</v>
      </c>
      <c r="AB4377">
        <v>60.238749475669579</v>
      </c>
      <c r="AC4377">
        <v>0</v>
      </c>
      <c r="AD4377">
        <v>0</v>
      </c>
      <c r="AE4377">
        <v>84.589138480904637</v>
      </c>
    </row>
    <row r="4378" spans="1:31" x14ac:dyDescent="0.25">
      <c r="A4378">
        <v>2141205</v>
      </c>
      <c r="B4378">
        <v>1</v>
      </c>
      <c r="C4378" t="s">
        <v>80</v>
      </c>
      <c r="D4378" t="s">
        <v>100</v>
      </c>
      <c r="E4378" t="s">
        <v>131</v>
      </c>
      <c r="F4378" t="s">
        <v>12731</v>
      </c>
      <c r="G4378" t="s">
        <v>152</v>
      </c>
      <c r="H4378" t="s">
        <v>134</v>
      </c>
      <c r="I4378" t="s">
        <v>135</v>
      </c>
      <c r="J4378" t="s">
        <v>136</v>
      </c>
      <c r="K4378" t="s">
        <v>137</v>
      </c>
      <c r="L4378" t="s">
        <v>12732</v>
      </c>
      <c r="M4378" t="s">
        <v>12733</v>
      </c>
      <c r="N4378">
        <v>2.448611111</v>
      </c>
      <c r="O4378">
        <v>0</v>
      </c>
      <c r="P4378">
        <v>1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0.28533345805378335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0.28533345805378335</v>
      </c>
    </row>
    <row r="4379" spans="1:31" x14ac:dyDescent="0.25">
      <c r="A4379">
        <v>2141039</v>
      </c>
      <c r="B4379">
        <v>1</v>
      </c>
      <c r="C4379" t="s">
        <v>80</v>
      </c>
      <c r="D4379" t="s">
        <v>105</v>
      </c>
      <c r="E4379" t="s">
        <v>131</v>
      </c>
      <c r="F4379" t="s">
        <v>12734</v>
      </c>
      <c r="G4379" t="s">
        <v>133</v>
      </c>
      <c r="H4379" t="s">
        <v>134</v>
      </c>
      <c r="I4379" t="s">
        <v>135</v>
      </c>
      <c r="J4379" t="s">
        <v>136</v>
      </c>
      <c r="K4379" t="s">
        <v>137</v>
      </c>
      <c r="L4379" t="s">
        <v>12735</v>
      </c>
      <c r="M4379" t="s">
        <v>12736</v>
      </c>
      <c r="N4379">
        <v>5.0411111110000002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1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9.9126730745466674</v>
      </c>
      <c r="AC4379">
        <v>0</v>
      </c>
      <c r="AD4379">
        <v>0</v>
      </c>
      <c r="AE4379">
        <v>9.9126730745466674</v>
      </c>
    </row>
    <row r="4380" spans="1:31" x14ac:dyDescent="0.25">
      <c r="A4380">
        <v>2141182</v>
      </c>
      <c r="B4380">
        <v>1</v>
      </c>
      <c r="C4380" t="s">
        <v>80</v>
      </c>
      <c r="D4380" t="s">
        <v>86</v>
      </c>
      <c r="E4380" t="s">
        <v>174</v>
      </c>
      <c r="F4380" t="s">
        <v>12737</v>
      </c>
      <c r="G4380" t="s">
        <v>755</v>
      </c>
      <c r="H4380" t="s">
        <v>134</v>
      </c>
      <c r="I4380" t="s">
        <v>135</v>
      </c>
      <c r="J4380" t="s">
        <v>136</v>
      </c>
      <c r="K4380" t="s">
        <v>137</v>
      </c>
      <c r="L4380" t="s">
        <v>12738</v>
      </c>
      <c r="M4380" t="s">
        <v>12739</v>
      </c>
      <c r="N4380">
        <v>1.9841666659999999</v>
      </c>
      <c r="O4380">
        <v>0</v>
      </c>
      <c r="P4380">
        <v>13</v>
      </c>
      <c r="Q4380">
        <v>0</v>
      </c>
      <c r="R4380">
        <v>7</v>
      </c>
      <c r="S4380">
        <v>0</v>
      </c>
      <c r="T4380">
        <v>5</v>
      </c>
      <c r="U4380">
        <v>0</v>
      </c>
      <c r="V4380">
        <v>0</v>
      </c>
      <c r="W4380">
        <v>0</v>
      </c>
      <c r="X4380">
        <v>57.247069681629803</v>
      </c>
      <c r="Y4380">
        <v>0</v>
      </c>
      <c r="Z4380">
        <v>3.232911669813376</v>
      </c>
      <c r="AA4380">
        <v>0</v>
      </c>
      <c r="AB4380">
        <v>26.758710484235671</v>
      </c>
      <c r="AC4380">
        <v>0</v>
      </c>
      <c r="AD4380">
        <v>0</v>
      </c>
      <c r="AE4380">
        <v>87.23869183567885</v>
      </c>
    </row>
    <row r="4381" spans="1:31" x14ac:dyDescent="0.25">
      <c r="A4381">
        <v>2141125</v>
      </c>
      <c r="B4381">
        <v>1</v>
      </c>
      <c r="C4381" t="s">
        <v>81</v>
      </c>
      <c r="D4381" t="s">
        <v>118</v>
      </c>
      <c r="E4381" t="s">
        <v>196</v>
      </c>
      <c r="F4381" t="s">
        <v>12740</v>
      </c>
      <c r="G4381" t="s">
        <v>235</v>
      </c>
      <c r="H4381" t="s">
        <v>143</v>
      </c>
      <c r="I4381" t="s">
        <v>135</v>
      </c>
      <c r="J4381" t="s">
        <v>136</v>
      </c>
      <c r="K4381" t="s">
        <v>236</v>
      </c>
      <c r="L4381" t="s">
        <v>12741</v>
      </c>
      <c r="M4381" t="s">
        <v>12742</v>
      </c>
      <c r="N4381">
        <v>3.4033044440000002</v>
      </c>
      <c r="O4381">
        <v>2</v>
      </c>
      <c r="P4381">
        <v>0</v>
      </c>
      <c r="Q4381">
        <v>30</v>
      </c>
      <c r="R4381">
        <v>10</v>
      </c>
      <c r="S4381">
        <v>3</v>
      </c>
      <c r="T4381">
        <v>1</v>
      </c>
      <c r="U4381">
        <v>0</v>
      </c>
      <c r="V4381">
        <v>0</v>
      </c>
      <c r="W4381">
        <v>1.4945388114912002</v>
      </c>
      <c r="X4381">
        <v>0</v>
      </c>
      <c r="Y4381">
        <v>56.566838758764213</v>
      </c>
      <c r="Z4381">
        <v>0.26935738009850002</v>
      </c>
      <c r="AA4381">
        <v>59.551396343402601</v>
      </c>
      <c r="AB4381">
        <v>9.4813232475325009</v>
      </c>
      <c r="AC4381">
        <v>0</v>
      </c>
      <c r="AD4381">
        <v>0</v>
      </c>
      <c r="AE4381">
        <v>127.36345454128902</v>
      </c>
    </row>
    <row r="4382" spans="1:31" x14ac:dyDescent="0.25">
      <c r="A4382">
        <v>2141374</v>
      </c>
      <c r="B4382">
        <v>1</v>
      </c>
      <c r="C4382" t="s">
        <v>81</v>
      </c>
      <c r="D4382" t="s">
        <v>116</v>
      </c>
      <c r="E4382" t="s">
        <v>196</v>
      </c>
      <c r="F4382" t="s">
        <v>10727</v>
      </c>
      <c r="G4382" t="s">
        <v>142</v>
      </c>
      <c r="H4382" t="s">
        <v>143</v>
      </c>
      <c r="I4382" t="s">
        <v>135</v>
      </c>
      <c r="J4382" t="s">
        <v>136</v>
      </c>
      <c r="K4382" t="s">
        <v>137</v>
      </c>
      <c r="L4382" t="s">
        <v>12743</v>
      </c>
      <c r="M4382" t="s">
        <v>12744</v>
      </c>
      <c r="N4382">
        <v>1.041388888</v>
      </c>
      <c r="O4382">
        <v>1</v>
      </c>
      <c r="P4382">
        <v>2806</v>
      </c>
      <c r="Q4382">
        <v>119</v>
      </c>
      <c r="R4382">
        <v>222</v>
      </c>
      <c r="S4382">
        <v>7</v>
      </c>
      <c r="T4382">
        <v>388</v>
      </c>
      <c r="U4382">
        <v>0</v>
      </c>
      <c r="V4382">
        <v>0</v>
      </c>
      <c r="W4382">
        <v>5.3125933622350005E-2</v>
      </c>
      <c r="X4382">
        <v>502.94244608557153</v>
      </c>
      <c r="Y4382">
        <v>16.492617443124217</v>
      </c>
      <c r="Z4382">
        <v>20.465655173233095</v>
      </c>
      <c r="AA4382">
        <v>58.190666690133483</v>
      </c>
      <c r="AB4382">
        <v>162.3197679496576</v>
      </c>
      <c r="AC4382">
        <v>0</v>
      </c>
      <c r="AD4382">
        <v>0</v>
      </c>
      <c r="AE4382">
        <v>760.46427927534239</v>
      </c>
    </row>
    <row r="4383" spans="1:31" x14ac:dyDescent="0.25">
      <c r="A4383">
        <v>2141268</v>
      </c>
      <c r="B4383">
        <v>1</v>
      </c>
      <c r="C4383" t="s">
        <v>80</v>
      </c>
      <c r="D4383" t="s">
        <v>99</v>
      </c>
      <c r="E4383" t="s">
        <v>131</v>
      </c>
      <c r="F4383" t="s">
        <v>12745</v>
      </c>
      <c r="G4383" t="s">
        <v>133</v>
      </c>
      <c r="H4383" t="s">
        <v>134</v>
      </c>
      <c r="I4383" t="s">
        <v>135</v>
      </c>
      <c r="J4383" t="s">
        <v>136</v>
      </c>
      <c r="K4383" t="s">
        <v>137</v>
      </c>
      <c r="L4383" t="s">
        <v>12746</v>
      </c>
      <c r="M4383" t="s">
        <v>12747</v>
      </c>
      <c r="N4383">
        <v>5.5827777770000004</v>
      </c>
      <c r="O4383">
        <v>0</v>
      </c>
      <c r="P4383">
        <v>2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5.3134773563869997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5.3134773563869997</v>
      </c>
    </row>
    <row r="4384" spans="1:31" x14ac:dyDescent="0.25">
      <c r="A4384">
        <v>2141411</v>
      </c>
      <c r="B4384">
        <v>1</v>
      </c>
      <c r="C4384" t="s">
        <v>81</v>
      </c>
      <c r="D4384" t="s">
        <v>127</v>
      </c>
      <c r="E4384" t="s">
        <v>131</v>
      </c>
      <c r="F4384" t="s">
        <v>12748</v>
      </c>
      <c r="G4384" t="s">
        <v>231</v>
      </c>
      <c r="H4384" t="s">
        <v>134</v>
      </c>
      <c r="I4384" t="s">
        <v>135</v>
      </c>
      <c r="J4384" t="s">
        <v>136</v>
      </c>
      <c r="K4384" t="s">
        <v>137</v>
      </c>
      <c r="L4384" t="s">
        <v>12749</v>
      </c>
      <c r="M4384" t="s">
        <v>12750</v>
      </c>
      <c r="N4384">
        <v>0.74444444399999998</v>
      </c>
      <c r="O4384">
        <v>0</v>
      </c>
      <c r="P4384">
        <v>2</v>
      </c>
      <c r="Q4384">
        <v>0</v>
      </c>
      <c r="R4384">
        <v>0</v>
      </c>
      <c r="S4384">
        <v>0</v>
      </c>
      <c r="T4384">
        <v>1</v>
      </c>
      <c r="U4384">
        <v>0</v>
      </c>
      <c r="V4384">
        <v>0</v>
      </c>
      <c r="W4384">
        <v>0</v>
      </c>
      <c r="X4384">
        <v>0.15777092114181668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0.15777092114181668</v>
      </c>
    </row>
    <row r="4385" spans="1:31" x14ac:dyDescent="0.25">
      <c r="A4385">
        <v>2141417</v>
      </c>
      <c r="B4385">
        <v>1</v>
      </c>
      <c r="C4385" t="s">
        <v>80</v>
      </c>
      <c r="D4385" t="s">
        <v>101</v>
      </c>
      <c r="E4385" t="s">
        <v>131</v>
      </c>
      <c r="F4385" t="s">
        <v>12751</v>
      </c>
      <c r="G4385" t="s">
        <v>152</v>
      </c>
      <c r="H4385" t="s">
        <v>134</v>
      </c>
      <c r="I4385" t="s">
        <v>135</v>
      </c>
      <c r="J4385" t="s">
        <v>136</v>
      </c>
      <c r="K4385" t="s">
        <v>137</v>
      </c>
      <c r="L4385" t="s">
        <v>12752</v>
      </c>
      <c r="M4385" t="s">
        <v>12753</v>
      </c>
      <c r="N4385">
        <v>1.9544444439999999</v>
      </c>
      <c r="O4385">
        <v>0</v>
      </c>
      <c r="P4385">
        <v>1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0.85255237844653342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0.85255237844653342</v>
      </c>
    </row>
    <row r="4386" spans="1:31" x14ac:dyDescent="0.25">
      <c r="A4386">
        <v>2141048</v>
      </c>
      <c r="B4386">
        <v>1</v>
      </c>
      <c r="C4386" t="s">
        <v>80</v>
      </c>
      <c r="D4386" t="s">
        <v>104</v>
      </c>
      <c r="E4386" t="s">
        <v>196</v>
      </c>
      <c r="F4386" t="s">
        <v>12754</v>
      </c>
      <c r="G4386" t="s">
        <v>142</v>
      </c>
      <c r="H4386" t="s">
        <v>143</v>
      </c>
      <c r="I4386" t="s">
        <v>135</v>
      </c>
      <c r="J4386" t="s">
        <v>136</v>
      </c>
      <c r="K4386" t="s">
        <v>137</v>
      </c>
      <c r="L4386" t="s">
        <v>12755</v>
      </c>
      <c r="M4386" t="s">
        <v>12756</v>
      </c>
      <c r="N4386">
        <v>1.3975</v>
      </c>
      <c r="O4386">
        <v>15</v>
      </c>
      <c r="P4386">
        <v>82</v>
      </c>
      <c r="Q4386">
        <v>19</v>
      </c>
      <c r="R4386">
        <v>19</v>
      </c>
      <c r="S4386">
        <v>28</v>
      </c>
      <c r="T4386">
        <v>18</v>
      </c>
      <c r="U4386">
        <v>11</v>
      </c>
      <c r="V4386">
        <v>2</v>
      </c>
      <c r="W4386">
        <v>15.472856472926775</v>
      </c>
      <c r="X4386">
        <v>58.007619943583151</v>
      </c>
      <c r="Y4386">
        <v>22.171299739543134</v>
      </c>
      <c r="Z4386">
        <v>12.071889093469901</v>
      </c>
      <c r="AA4386">
        <v>181.49582737663317</v>
      </c>
      <c r="AB4386">
        <v>18.69841363492375</v>
      </c>
      <c r="AC4386">
        <v>3446.1240321138534</v>
      </c>
      <c r="AD4386">
        <v>106.47757942103476</v>
      </c>
      <c r="AE4386">
        <v>3860.5195177959677</v>
      </c>
    </row>
    <row r="4387" spans="1:31" x14ac:dyDescent="0.25">
      <c r="A4387">
        <v>2141380</v>
      </c>
      <c r="B4387">
        <v>1</v>
      </c>
      <c r="C4387" t="s">
        <v>80</v>
      </c>
      <c r="D4387" t="s">
        <v>92</v>
      </c>
      <c r="E4387" t="s">
        <v>131</v>
      </c>
      <c r="F4387" t="s">
        <v>12757</v>
      </c>
      <c r="G4387" t="s">
        <v>152</v>
      </c>
      <c r="H4387" t="s">
        <v>134</v>
      </c>
      <c r="I4387" t="s">
        <v>135</v>
      </c>
      <c r="J4387" t="s">
        <v>136</v>
      </c>
      <c r="K4387" t="s">
        <v>137</v>
      </c>
      <c r="L4387" t="s">
        <v>12758</v>
      </c>
      <c r="M4387" t="s">
        <v>12759</v>
      </c>
      <c r="N4387">
        <v>3.2055555550000001</v>
      </c>
      <c r="O4387">
        <v>0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2.4178231258847251</v>
      </c>
      <c r="AA4387">
        <v>0</v>
      </c>
      <c r="AB4387">
        <v>0</v>
      </c>
      <c r="AC4387">
        <v>0</v>
      </c>
      <c r="AD4387">
        <v>0</v>
      </c>
      <c r="AE4387">
        <v>2.4178231258847251</v>
      </c>
    </row>
    <row r="4388" spans="1:31" x14ac:dyDescent="0.25">
      <c r="A4388">
        <v>2141403</v>
      </c>
      <c r="B4388">
        <v>1</v>
      </c>
      <c r="C4388" t="s">
        <v>81</v>
      </c>
      <c r="D4388" t="s">
        <v>113</v>
      </c>
      <c r="E4388" t="s">
        <v>174</v>
      </c>
      <c r="F4388" t="s">
        <v>12760</v>
      </c>
      <c r="G4388" t="s">
        <v>187</v>
      </c>
      <c r="H4388" t="s">
        <v>134</v>
      </c>
      <c r="I4388" t="s">
        <v>135</v>
      </c>
      <c r="J4388" t="s">
        <v>136</v>
      </c>
      <c r="K4388" t="s">
        <v>137</v>
      </c>
      <c r="L4388" t="s">
        <v>12761</v>
      </c>
      <c r="M4388" t="s">
        <v>12762</v>
      </c>
      <c r="N4388">
        <v>1.8233333329999999</v>
      </c>
      <c r="O4388">
        <v>0</v>
      </c>
      <c r="P4388">
        <v>41</v>
      </c>
      <c r="Q4388">
        <v>0</v>
      </c>
      <c r="R4388">
        <v>1</v>
      </c>
      <c r="S4388">
        <v>0</v>
      </c>
      <c r="T4388">
        <v>1</v>
      </c>
      <c r="U4388">
        <v>0</v>
      </c>
      <c r="V4388">
        <v>0</v>
      </c>
      <c r="W4388">
        <v>0</v>
      </c>
      <c r="X4388">
        <v>9.4352827506179953</v>
      </c>
      <c r="Y4388">
        <v>0</v>
      </c>
      <c r="Z4388">
        <v>3.0227664988000003E-2</v>
      </c>
      <c r="AA4388">
        <v>0</v>
      </c>
      <c r="AB4388">
        <v>4.4243374800000002E-3</v>
      </c>
      <c r="AC4388">
        <v>0</v>
      </c>
      <c r="AD4388">
        <v>0</v>
      </c>
      <c r="AE4388">
        <v>9.4699347530859956</v>
      </c>
    </row>
    <row r="4389" spans="1:31" x14ac:dyDescent="0.25">
      <c r="A4389">
        <v>2141211</v>
      </c>
      <c r="B4389">
        <v>1</v>
      </c>
      <c r="C4389" t="s">
        <v>81</v>
      </c>
      <c r="D4389" t="s">
        <v>117</v>
      </c>
      <c r="E4389" t="s">
        <v>140</v>
      </c>
      <c r="F4389" t="s">
        <v>9073</v>
      </c>
      <c r="G4389" t="s">
        <v>142</v>
      </c>
      <c r="H4389" t="s">
        <v>143</v>
      </c>
      <c r="I4389" t="s">
        <v>148</v>
      </c>
      <c r="J4389" t="s">
        <v>136</v>
      </c>
      <c r="K4389" t="s">
        <v>137</v>
      </c>
      <c r="L4389" t="s">
        <v>12763</v>
      </c>
      <c r="M4389" t="s">
        <v>12764</v>
      </c>
      <c r="N4389">
        <v>8.3333330000000001E-3</v>
      </c>
      <c r="O4389">
        <v>0</v>
      </c>
      <c r="P4389">
        <v>2224</v>
      </c>
      <c r="Q4389">
        <v>33</v>
      </c>
      <c r="R4389">
        <v>76</v>
      </c>
      <c r="S4389">
        <v>17</v>
      </c>
      <c r="T4389">
        <v>191</v>
      </c>
      <c r="U4389">
        <v>7</v>
      </c>
      <c r="V4389">
        <v>1</v>
      </c>
      <c r="W4389">
        <v>0</v>
      </c>
      <c r="X4389">
        <v>2.8011026084715036</v>
      </c>
      <c r="Y4389">
        <v>0.68952041681333343</v>
      </c>
      <c r="Z4389">
        <v>0.10603912352825</v>
      </c>
      <c r="AA4389">
        <v>0.68358883868999998</v>
      </c>
      <c r="AB4389">
        <v>0.77136444373716651</v>
      </c>
      <c r="AC4389">
        <v>4.6109299076959998</v>
      </c>
      <c r="AD4389">
        <v>6.1262479245000001E-2</v>
      </c>
      <c r="AE4389">
        <v>9.7238078181812533</v>
      </c>
    </row>
    <row r="4390" spans="1:31" x14ac:dyDescent="0.25">
      <c r="A4390">
        <v>2141334</v>
      </c>
      <c r="B4390">
        <v>1</v>
      </c>
      <c r="C4390" t="s">
        <v>80</v>
      </c>
      <c r="D4390" t="s">
        <v>88</v>
      </c>
      <c r="E4390" t="s">
        <v>131</v>
      </c>
      <c r="F4390" t="s">
        <v>12765</v>
      </c>
      <c r="G4390" t="s">
        <v>231</v>
      </c>
      <c r="H4390" t="s">
        <v>134</v>
      </c>
      <c r="I4390" t="s">
        <v>135</v>
      </c>
      <c r="J4390" t="s">
        <v>136</v>
      </c>
      <c r="K4390" t="s">
        <v>137</v>
      </c>
      <c r="L4390" t="s">
        <v>12766</v>
      </c>
      <c r="M4390" t="s">
        <v>12767</v>
      </c>
      <c r="N4390">
        <v>2.2763888880000001</v>
      </c>
      <c r="O4390">
        <v>0</v>
      </c>
      <c r="P4390">
        <v>20</v>
      </c>
      <c r="Q4390">
        <v>0</v>
      </c>
      <c r="R4390">
        <v>0</v>
      </c>
      <c r="S4390">
        <v>0</v>
      </c>
      <c r="T4390">
        <v>1</v>
      </c>
      <c r="U4390">
        <v>0</v>
      </c>
      <c r="V4390">
        <v>0</v>
      </c>
      <c r="W4390">
        <v>0</v>
      </c>
      <c r="X4390">
        <v>9.4854885328522016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9.4854885328522016</v>
      </c>
    </row>
    <row r="4391" spans="1:31" x14ac:dyDescent="0.25">
      <c r="A4391">
        <v>2141397</v>
      </c>
      <c r="B4391">
        <v>1</v>
      </c>
      <c r="C4391" t="s">
        <v>80</v>
      </c>
      <c r="D4391" t="s">
        <v>110</v>
      </c>
      <c r="E4391" t="s">
        <v>174</v>
      </c>
      <c r="F4391" t="s">
        <v>12768</v>
      </c>
      <c r="G4391" t="s">
        <v>187</v>
      </c>
      <c r="H4391" t="s">
        <v>134</v>
      </c>
      <c r="I4391" t="s">
        <v>135</v>
      </c>
      <c r="J4391" t="s">
        <v>136</v>
      </c>
      <c r="K4391" t="s">
        <v>137</v>
      </c>
      <c r="L4391" t="s">
        <v>12769</v>
      </c>
      <c r="M4391" t="s">
        <v>12770</v>
      </c>
      <c r="N4391">
        <v>1.8491666659999999</v>
      </c>
      <c r="O4391">
        <v>0</v>
      </c>
      <c r="P4391">
        <v>110</v>
      </c>
      <c r="Q4391">
        <v>0</v>
      </c>
      <c r="R4391">
        <v>0</v>
      </c>
      <c r="S4391">
        <v>0</v>
      </c>
      <c r="T4391">
        <v>9</v>
      </c>
      <c r="U4391">
        <v>0</v>
      </c>
      <c r="V4391">
        <v>0</v>
      </c>
      <c r="W4391">
        <v>0</v>
      </c>
      <c r="X4391">
        <v>50.592727121339934</v>
      </c>
      <c r="Y4391">
        <v>0</v>
      </c>
      <c r="Z4391">
        <v>0</v>
      </c>
      <c r="AA4391">
        <v>0</v>
      </c>
      <c r="AB4391">
        <v>9.6882372114122237</v>
      </c>
      <c r="AC4391">
        <v>0</v>
      </c>
      <c r="AD4391">
        <v>0</v>
      </c>
      <c r="AE4391">
        <v>60.280964332752156</v>
      </c>
    </row>
    <row r="4392" spans="1:31" x14ac:dyDescent="0.25">
      <c r="A4392">
        <v>2141340</v>
      </c>
      <c r="B4392">
        <v>1</v>
      </c>
      <c r="C4392" t="s">
        <v>81</v>
      </c>
      <c r="D4392" t="s">
        <v>121</v>
      </c>
      <c r="E4392" t="s">
        <v>174</v>
      </c>
      <c r="F4392" t="s">
        <v>12771</v>
      </c>
      <c r="G4392" t="s">
        <v>187</v>
      </c>
      <c r="H4392" t="s">
        <v>134</v>
      </c>
      <c r="I4392" t="s">
        <v>135</v>
      </c>
      <c r="J4392" t="s">
        <v>136</v>
      </c>
      <c r="K4392" t="s">
        <v>137</v>
      </c>
      <c r="L4392" t="s">
        <v>12772</v>
      </c>
      <c r="M4392" t="s">
        <v>12773</v>
      </c>
      <c r="N4392">
        <v>0.98916666600000003</v>
      </c>
      <c r="O4392">
        <v>0</v>
      </c>
      <c r="P4392">
        <v>8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0.93007377699549154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0.93007377699549154</v>
      </c>
    </row>
    <row r="4393" spans="1:31" x14ac:dyDescent="0.25">
      <c r="A4393">
        <v>2141294</v>
      </c>
      <c r="B4393">
        <v>1</v>
      </c>
      <c r="C4393" t="s">
        <v>80</v>
      </c>
      <c r="D4393" t="s">
        <v>85</v>
      </c>
      <c r="E4393" t="s">
        <v>146</v>
      </c>
      <c r="F4393" t="s">
        <v>12774</v>
      </c>
      <c r="G4393" t="s">
        <v>538</v>
      </c>
      <c r="H4393" t="s">
        <v>143</v>
      </c>
      <c r="I4393" t="s">
        <v>135</v>
      </c>
      <c r="J4393" t="s">
        <v>136</v>
      </c>
      <c r="K4393" t="s">
        <v>236</v>
      </c>
      <c r="L4393" t="s">
        <v>12775</v>
      </c>
      <c r="M4393" t="s">
        <v>12776</v>
      </c>
      <c r="N4393">
        <v>1.579488888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340.03729145004797</v>
      </c>
      <c r="AD4393">
        <v>0</v>
      </c>
      <c r="AE4393">
        <v>340.03729145004797</v>
      </c>
    </row>
    <row r="4394" spans="1:31" x14ac:dyDescent="0.25">
      <c r="A4394">
        <v>2141194</v>
      </c>
      <c r="B4394">
        <v>1</v>
      </c>
      <c r="C4394" t="s">
        <v>80</v>
      </c>
      <c r="D4394" t="s">
        <v>100</v>
      </c>
      <c r="E4394" t="s">
        <v>140</v>
      </c>
      <c r="F4394" t="s">
        <v>12777</v>
      </c>
      <c r="G4394" t="s">
        <v>142</v>
      </c>
      <c r="H4394" t="s">
        <v>143</v>
      </c>
      <c r="I4394" t="s">
        <v>135</v>
      </c>
      <c r="J4394" t="s">
        <v>136</v>
      </c>
      <c r="K4394" t="s">
        <v>137</v>
      </c>
      <c r="L4394" t="s">
        <v>12778</v>
      </c>
      <c r="M4394" t="s">
        <v>12779</v>
      </c>
      <c r="N4394">
        <v>0.381111111</v>
      </c>
      <c r="O4394">
        <v>0</v>
      </c>
      <c r="P4394">
        <v>0</v>
      </c>
      <c r="Q4394">
        <v>0</v>
      </c>
      <c r="R4394">
        <v>0</v>
      </c>
      <c r="S4394">
        <v>2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50.286119945959342</v>
      </c>
      <c r="AB4394">
        <v>0</v>
      </c>
      <c r="AC4394">
        <v>0</v>
      </c>
      <c r="AD4394">
        <v>0</v>
      </c>
      <c r="AE4394">
        <v>50.286119945959342</v>
      </c>
    </row>
    <row r="4395" spans="1:31" x14ac:dyDescent="0.25">
      <c r="A4395">
        <v>2141443</v>
      </c>
      <c r="B4395">
        <v>1</v>
      </c>
      <c r="C4395" t="s">
        <v>80</v>
      </c>
      <c r="D4395" t="s">
        <v>82</v>
      </c>
      <c r="E4395" t="s">
        <v>161</v>
      </c>
      <c r="F4395" t="s">
        <v>12780</v>
      </c>
      <c r="G4395" t="s">
        <v>171</v>
      </c>
      <c r="H4395" t="s">
        <v>134</v>
      </c>
      <c r="I4395" t="s">
        <v>135</v>
      </c>
      <c r="J4395" t="s">
        <v>136</v>
      </c>
      <c r="K4395" t="s">
        <v>137</v>
      </c>
      <c r="L4395" t="s">
        <v>12781</v>
      </c>
      <c r="M4395" t="s">
        <v>12782</v>
      </c>
      <c r="N4395">
        <v>0.97833333300000003</v>
      </c>
      <c r="O4395">
        <v>0</v>
      </c>
      <c r="P4395">
        <v>796</v>
      </c>
      <c r="Q4395">
        <v>0</v>
      </c>
      <c r="R4395">
        <v>0</v>
      </c>
      <c r="S4395">
        <v>0</v>
      </c>
      <c r="T4395">
        <v>16</v>
      </c>
      <c r="U4395">
        <v>0</v>
      </c>
      <c r="V4395">
        <v>0</v>
      </c>
      <c r="W4395">
        <v>0</v>
      </c>
      <c r="X4395">
        <v>225.3575060426536</v>
      </c>
      <c r="Y4395">
        <v>0</v>
      </c>
      <c r="Z4395">
        <v>0</v>
      </c>
      <c r="AA4395">
        <v>0</v>
      </c>
      <c r="AB4395">
        <v>7.0914146090088765</v>
      </c>
      <c r="AC4395">
        <v>0</v>
      </c>
      <c r="AD4395">
        <v>0</v>
      </c>
      <c r="AE4395">
        <v>232.44892065166246</v>
      </c>
    </row>
    <row r="4396" spans="1:31" x14ac:dyDescent="0.25">
      <c r="A4396">
        <v>2141148</v>
      </c>
      <c r="B4396">
        <v>1</v>
      </c>
      <c r="C4396" t="s">
        <v>80</v>
      </c>
      <c r="D4396" t="s">
        <v>104</v>
      </c>
      <c r="E4396" t="s">
        <v>140</v>
      </c>
      <c r="F4396" t="s">
        <v>12783</v>
      </c>
      <c r="G4396" t="s">
        <v>235</v>
      </c>
      <c r="H4396" t="s">
        <v>143</v>
      </c>
      <c r="I4396" t="s">
        <v>135</v>
      </c>
      <c r="J4396" t="s">
        <v>136</v>
      </c>
      <c r="K4396" t="s">
        <v>236</v>
      </c>
      <c r="L4396" t="s">
        <v>12784</v>
      </c>
      <c r="M4396" t="s">
        <v>12785</v>
      </c>
      <c r="N4396">
        <v>1.2040305549999999</v>
      </c>
      <c r="O4396">
        <v>19</v>
      </c>
      <c r="P4396">
        <v>79</v>
      </c>
      <c r="Q4396">
        <v>143</v>
      </c>
      <c r="R4396">
        <v>281</v>
      </c>
      <c r="S4396">
        <v>35</v>
      </c>
      <c r="T4396">
        <v>64</v>
      </c>
      <c r="U4396">
        <v>16</v>
      </c>
      <c r="V4396">
        <v>0</v>
      </c>
      <c r="W4396">
        <v>7.8119587953120009</v>
      </c>
      <c r="X4396">
        <v>23.559362536836289</v>
      </c>
      <c r="Y4396">
        <v>169.89847029432408</v>
      </c>
      <c r="Z4396">
        <v>49.073657589625981</v>
      </c>
      <c r="AA4396">
        <v>346.94596034145803</v>
      </c>
      <c r="AB4396">
        <v>91.52491653098933</v>
      </c>
      <c r="AC4396">
        <v>1827.0495425744784</v>
      </c>
      <c r="AD4396">
        <v>0</v>
      </c>
      <c r="AE4396">
        <v>2515.8638686630243</v>
      </c>
    </row>
    <row r="4397" spans="1:31" x14ac:dyDescent="0.25">
      <c r="A4397">
        <v>2141251</v>
      </c>
      <c r="B4397">
        <v>1</v>
      </c>
      <c r="C4397" t="s">
        <v>81</v>
      </c>
      <c r="D4397" t="s">
        <v>112</v>
      </c>
      <c r="E4397" t="s">
        <v>131</v>
      </c>
      <c r="F4397" t="s">
        <v>12786</v>
      </c>
      <c r="G4397" t="s">
        <v>300</v>
      </c>
      <c r="H4397" t="s">
        <v>134</v>
      </c>
      <c r="I4397" t="s">
        <v>135</v>
      </c>
      <c r="J4397" t="s">
        <v>136</v>
      </c>
      <c r="K4397" t="s">
        <v>137</v>
      </c>
      <c r="L4397" t="s">
        <v>12787</v>
      </c>
      <c r="M4397" t="s">
        <v>12788</v>
      </c>
      <c r="N4397">
        <v>1.923611111</v>
      </c>
      <c r="O4397">
        <v>0</v>
      </c>
      <c r="P4397">
        <v>2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0.28771847088739999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0.28771847088739999</v>
      </c>
    </row>
    <row r="4398" spans="1:31" x14ac:dyDescent="0.25">
      <c r="A4398">
        <v>2141314</v>
      </c>
      <c r="B4398">
        <v>1</v>
      </c>
      <c r="C4398" t="s">
        <v>80</v>
      </c>
      <c r="D4398" t="s">
        <v>104</v>
      </c>
      <c r="E4398" t="s">
        <v>174</v>
      </c>
      <c r="F4398" t="s">
        <v>12789</v>
      </c>
      <c r="G4398" t="s">
        <v>187</v>
      </c>
      <c r="H4398" t="s">
        <v>134</v>
      </c>
      <c r="I4398" t="s">
        <v>135</v>
      </c>
      <c r="J4398" t="s">
        <v>136</v>
      </c>
      <c r="K4398" t="s">
        <v>137</v>
      </c>
      <c r="L4398" t="s">
        <v>12790</v>
      </c>
      <c r="M4398" t="s">
        <v>12791</v>
      </c>
      <c r="N4398">
        <v>3.7425000000000002</v>
      </c>
      <c r="O4398">
        <v>0</v>
      </c>
      <c r="P4398">
        <v>80</v>
      </c>
      <c r="Q4398">
        <v>0</v>
      </c>
      <c r="R4398">
        <v>1</v>
      </c>
      <c r="S4398">
        <v>0</v>
      </c>
      <c r="T4398">
        <v>1</v>
      </c>
      <c r="U4398">
        <v>0</v>
      </c>
      <c r="V4398">
        <v>0</v>
      </c>
      <c r="W4398">
        <v>0</v>
      </c>
      <c r="X4398">
        <v>78.534870773609271</v>
      </c>
      <c r="Y4398">
        <v>0</v>
      </c>
      <c r="Z4398">
        <v>0.76127360991500004</v>
      </c>
      <c r="AA4398">
        <v>0</v>
      </c>
      <c r="AB4398">
        <v>0.38792301326220008</v>
      </c>
      <c r="AC4398">
        <v>0</v>
      </c>
      <c r="AD4398">
        <v>0</v>
      </c>
      <c r="AE4398">
        <v>79.68406739678646</v>
      </c>
    </row>
    <row r="4399" spans="1:31" x14ac:dyDescent="0.25">
      <c r="A4399">
        <v>2141128</v>
      </c>
      <c r="B4399">
        <v>1</v>
      </c>
      <c r="C4399" t="s">
        <v>80</v>
      </c>
      <c r="D4399" t="s">
        <v>82</v>
      </c>
      <c r="E4399" t="s">
        <v>146</v>
      </c>
      <c r="F4399" t="s">
        <v>12792</v>
      </c>
      <c r="G4399" t="s">
        <v>235</v>
      </c>
      <c r="H4399" t="s">
        <v>143</v>
      </c>
      <c r="I4399" t="s">
        <v>135</v>
      </c>
      <c r="J4399" t="s">
        <v>136</v>
      </c>
      <c r="K4399" t="s">
        <v>236</v>
      </c>
      <c r="L4399" t="s">
        <v>12793</v>
      </c>
      <c r="M4399" t="s">
        <v>12794</v>
      </c>
      <c r="N4399">
        <v>8.5768405550000004</v>
      </c>
      <c r="O4399">
        <v>0</v>
      </c>
      <c r="P4399">
        <v>493</v>
      </c>
      <c r="Q4399">
        <v>0</v>
      </c>
      <c r="R4399">
        <v>0</v>
      </c>
      <c r="S4399">
        <v>0</v>
      </c>
      <c r="T4399">
        <v>116</v>
      </c>
      <c r="U4399">
        <v>0</v>
      </c>
      <c r="V4399">
        <v>0</v>
      </c>
      <c r="W4399">
        <v>0</v>
      </c>
      <c r="X4399">
        <v>1076.4045155208778</v>
      </c>
      <c r="Y4399">
        <v>0</v>
      </c>
      <c r="Z4399">
        <v>0</v>
      </c>
      <c r="AA4399">
        <v>0</v>
      </c>
      <c r="AB4399">
        <v>905.24433698255507</v>
      </c>
      <c r="AC4399">
        <v>0</v>
      </c>
      <c r="AD4399">
        <v>0</v>
      </c>
      <c r="AE4399">
        <v>1981.6488525034329</v>
      </c>
    </row>
    <row r="4400" spans="1:31" x14ac:dyDescent="0.25">
      <c r="A4400">
        <v>2141171</v>
      </c>
      <c r="B4400">
        <v>1</v>
      </c>
      <c r="C4400" t="s">
        <v>81</v>
      </c>
      <c r="D4400" t="s">
        <v>127</v>
      </c>
      <c r="E4400" t="s">
        <v>146</v>
      </c>
      <c r="F4400" t="s">
        <v>242</v>
      </c>
      <c r="G4400" t="s">
        <v>142</v>
      </c>
      <c r="H4400" t="s">
        <v>143</v>
      </c>
      <c r="I4400" t="s">
        <v>135</v>
      </c>
      <c r="J4400" t="s">
        <v>136</v>
      </c>
      <c r="K4400" t="s">
        <v>137</v>
      </c>
      <c r="L4400" t="s">
        <v>690</v>
      </c>
      <c r="M4400" t="s">
        <v>12795</v>
      </c>
      <c r="N4400">
        <v>0.62944444399999999</v>
      </c>
      <c r="O4400">
        <v>0</v>
      </c>
      <c r="P4400">
        <v>382</v>
      </c>
      <c r="Q4400">
        <v>23</v>
      </c>
      <c r="R4400">
        <v>52</v>
      </c>
      <c r="S4400">
        <v>4</v>
      </c>
      <c r="T4400">
        <v>20</v>
      </c>
      <c r="U4400">
        <v>0</v>
      </c>
      <c r="V4400">
        <v>0</v>
      </c>
      <c r="W4400">
        <v>0</v>
      </c>
      <c r="X4400">
        <v>49.295098116594026</v>
      </c>
      <c r="Y4400">
        <v>5.6338414217239015</v>
      </c>
      <c r="Z4400">
        <v>9.6651634881703039</v>
      </c>
      <c r="AA4400">
        <v>10.681371866440001</v>
      </c>
      <c r="AB4400">
        <v>4.3347461142987234</v>
      </c>
      <c r="AC4400">
        <v>0</v>
      </c>
      <c r="AD4400">
        <v>0</v>
      </c>
      <c r="AE4400">
        <v>79.610221007226954</v>
      </c>
    </row>
    <row r="4401" spans="1:31" x14ac:dyDescent="0.25">
      <c r="A4401">
        <v>2141214</v>
      </c>
      <c r="B4401">
        <v>1</v>
      </c>
      <c r="C4401" t="s">
        <v>80</v>
      </c>
      <c r="D4401" t="s">
        <v>93</v>
      </c>
      <c r="E4401" t="s">
        <v>224</v>
      </c>
      <c r="F4401" t="s">
        <v>12796</v>
      </c>
      <c r="G4401" t="s">
        <v>538</v>
      </c>
      <c r="H4401" t="s">
        <v>143</v>
      </c>
      <c r="I4401" t="s">
        <v>135</v>
      </c>
      <c r="J4401" t="s">
        <v>136</v>
      </c>
      <c r="K4401" t="s">
        <v>236</v>
      </c>
      <c r="L4401" t="s">
        <v>719</v>
      </c>
      <c r="M4401" t="s">
        <v>720</v>
      </c>
      <c r="N4401">
        <v>3.2711111110000002</v>
      </c>
      <c r="O4401">
        <v>4</v>
      </c>
      <c r="P4401">
        <v>3259</v>
      </c>
      <c r="Q4401">
        <v>100</v>
      </c>
      <c r="R4401">
        <v>784</v>
      </c>
      <c r="S4401">
        <v>46</v>
      </c>
      <c r="T4401">
        <v>658</v>
      </c>
      <c r="U4401">
        <v>2</v>
      </c>
      <c r="V4401">
        <v>1</v>
      </c>
      <c r="W4401">
        <v>10.831041788821336</v>
      </c>
      <c r="X4401">
        <v>1849.1298943056452</v>
      </c>
      <c r="Y4401">
        <v>1491.5475152162669</v>
      </c>
      <c r="Z4401">
        <v>3139.5370846141918</v>
      </c>
      <c r="AA4401">
        <v>984.50022137495932</v>
      </c>
      <c r="AB4401">
        <v>2136.2696364861672</v>
      </c>
      <c r="AC4401">
        <v>212.73361233285385</v>
      </c>
      <c r="AD4401">
        <v>24.257511699859997</v>
      </c>
      <c r="AE4401">
        <v>9848.8065178187644</v>
      </c>
    </row>
    <row r="4402" spans="1:31" x14ac:dyDescent="0.25">
      <c r="A4402">
        <v>2141337</v>
      </c>
      <c r="B4402">
        <v>1</v>
      </c>
      <c r="C4402" t="s">
        <v>81</v>
      </c>
      <c r="D4402" t="s">
        <v>112</v>
      </c>
      <c r="E4402" t="s">
        <v>140</v>
      </c>
      <c r="F4402" t="s">
        <v>12797</v>
      </c>
      <c r="G4402" t="s">
        <v>226</v>
      </c>
      <c r="H4402" t="s">
        <v>143</v>
      </c>
      <c r="I4402" t="s">
        <v>148</v>
      </c>
      <c r="J4402" t="s">
        <v>136</v>
      </c>
      <c r="K4402" t="s">
        <v>137</v>
      </c>
      <c r="L4402" t="s">
        <v>12798</v>
      </c>
      <c r="M4402" t="s">
        <v>12799</v>
      </c>
      <c r="N4402">
        <v>1.3888888E-2</v>
      </c>
      <c r="O4402">
        <v>0</v>
      </c>
      <c r="P4402">
        <v>327</v>
      </c>
      <c r="Q4402">
        <v>0</v>
      </c>
      <c r="R4402">
        <v>11</v>
      </c>
      <c r="S4402">
        <v>1</v>
      </c>
      <c r="T4402">
        <v>40</v>
      </c>
      <c r="U4402">
        <v>0</v>
      </c>
      <c r="V4402">
        <v>0</v>
      </c>
      <c r="W4402">
        <v>0</v>
      </c>
      <c r="X4402">
        <v>1.0604762918716664</v>
      </c>
      <c r="Y4402">
        <v>0</v>
      </c>
      <c r="Z4402">
        <v>0.45511760437500004</v>
      </c>
      <c r="AA4402">
        <v>1.6625700693333332E-2</v>
      </c>
      <c r="AB4402">
        <v>0.12533379887708335</v>
      </c>
      <c r="AC4402">
        <v>0</v>
      </c>
      <c r="AD4402">
        <v>0</v>
      </c>
      <c r="AE4402">
        <v>1.6575533958170829</v>
      </c>
    </row>
    <row r="4403" spans="1:31" x14ac:dyDescent="0.25">
      <c r="A4403">
        <v>2141045</v>
      </c>
      <c r="B4403">
        <v>1</v>
      </c>
      <c r="C4403" t="s">
        <v>80</v>
      </c>
      <c r="D4403" t="s">
        <v>97</v>
      </c>
      <c r="E4403" t="s">
        <v>131</v>
      </c>
      <c r="F4403" t="s">
        <v>12800</v>
      </c>
      <c r="G4403" t="s">
        <v>152</v>
      </c>
      <c r="H4403" t="s">
        <v>134</v>
      </c>
      <c r="I4403" t="s">
        <v>135</v>
      </c>
      <c r="J4403" t="s">
        <v>136</v>
      </c>
      <c r="K4403" t="s">
        <v>137</v>
      </c>
      <c r="L4403" t="s">
        <v>12801</v>
      </c>
      <c r="M4403" t="s">
        <v>12802</v>
      </c>
      <c r="N4403">
        <v>3.8588888880000001</v>
      </c>
      <c r="O4403">
        <v>0</v>
      </c>
      <c r="P4403">
        <v>3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0.71036918364313328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0.71036918364313328</v>
      </c>
    </row>
    <row r="4404" spans="1:31" x14ac:dyDescent="0.25">
      <c r="A4404">
        <v>2141151</v>
      </c>
      <c r="B4404">
        <v>1</v>
      </c>
      <c r="C4404" t="s">
        <v>80</v>
      </c>
      <c r="D4404" t="s">
        <v>83</v>
      </c>
      <c r="E4404" t="s">
        <v>174</v>
      </c>
      <c r="F4404" t="s">
        <v>12803</v>
      </c>
      <c r="G4404" t="s">
        <v>300</v>
      </c>
      <c r="H4404" t="s">
        <v>134</v>
      </c>
      <c r="I4404" t="s">
        <v>135</v>
      </c>
      <c r="J4404" t="s">
        <v>3</v>
      </c>
      <c r="K4404" t="s">
        <v>137</v>
      </c>
      <c r="L4404" t="s">
        <v>12804</v>
      </c>
      <c r="M4404" t="s">
        <v>12805</v>
      </c>
      <c r="N4404">
        <v>4.2255555549999997</v>
      </c>
      <c r="O4404">
        <v>0</v>
      </c>
      <c r="P4404">
        <v>35</v>
      </c>
      <c r="Q4404">
        <v>0</v>
      </c>
      <c r="R4404">
        <v>0</v>
      </c>
      <c r="S4404">
        <v>0</v>
      </c>
      <c r="T4404">
        <v>4</v>
      </c>
      <c r="U4404">
        <v>0</v>
      </c>
      <c r="V4404">
        <v>0</v>
      </c>
      <c r="W4404">
        <v>0</v>
      </c>
      <c r="X4404">
        <v>35.576316491506496</v>
      </c>
      <c r="Y4404">
        <v>0</v>
      </c>
      <c r="Z4404">
        <v>0</v>
      </c>
      <c r="AA4404">
        <v>0</v>
      </c>
      <c r="AB4404">
        <v>1.3784354324377501</v>
      </c>
      <c r="AC4404">
        <v>0</v>
      </c>
      <c r="AD4404">
        <v>0</v>
      </c>
      <c r="AE4404">
        <v>36.954751923944244</v>
      </c>
    </row>
    <row r="4405" spans="1:31" x14ac:dyDescent="0.25">
      <c r="A4405">
        <v>2141274</v>
      </c>
      <c r="B4405">
        <v>1</v>
      </c>
      <c r="C4405" t="s">
        <v>80</v>
      </c>
      <c r="D4405" t="s">
        <v>83</v>
      </c>
      <c r="E4405" t="s">
        <v>146</v>
      </c>
      <c r="F4405" t="s">
        <v>8368</v>
      </c>
      <c r="G4405" t="s">
        <v>142</v>
      </c>
      <c r="H4405" t="s">
        <v>143</v>
      </c>
      <c r="I4405" t="s">
        <v>135</v>
      </c>
      <c r="J4405" t="s">
        <v>136</v>
      </c>
      <c r="K4405" t="s">
        <v>137</v>
      </c>
      <c r="L4405" t="s">
        <v>12806</v>
      </c>
      <c r="M4405" t="s">
        <v>12807</v>
      </c>
      <c r="N4405">
        <v>1.7652777770000001</v>
      </c>
      <c r="O4405">
        <v>0</v>
      </c>
      <c r="P4405">
        <v>149</v>
      </c>
      <c r="Q4405">
        <v>0</v>
      </c>
      <c r="R4405">
        <v>0</v>
      </c>
      <c r="S4405">
        <v>0</v>
      </c>
      <c r="T4405">
        <v>45</v>
      </c>
      <c r="U4405">
        <v>1</v>
      </c>
      <c r="V4405">
        <v>1</v>
      </c>
      <c r="W4405">
        <v>0</v>
      </c>
      <c r="X4405">
        <v>104.17074464581736</v>
      </c>
      <c r="Y4405">
        <v>0</v>
      </c>
      <c r="Z4405">
        <v>0</v>
      </c>
      <c r="AA4405">
        <v>0</v>
      </c>
      <c r="AB4405">
        <v>40.864120060600122</v>
      </c>
      <c r="AC4405">
        <v>0</v>
      </c>
      <c r="AD4405">
        <v>25.368840254129175</v>
      </c>
      <c r="AE4405">
        <v>170.40370496054666</v>
      </c>
    </row>
    <row r="4406" spans="1:31" x14ac:dyDescent="0.25">
      <c r="A4406">
        <v>2141460</v>
      </c>
      <c r="B4406">
        <v>1</v>
      </c>
      <c r="C4406" t="s">
        <v>80</v>
      </c>
      <c r="D4406" t="s">
        <v>103</v>
      </c>
      <c r="E4406" t="s">
        <v>131</v>
      </c>
      <c r="F4406" t="s">
        <v>12808</v>
      </c>
      <c r="G4406" t="s">
        <v>231</v>
      </c>
      <c r="H4406" t="s">
        <v>134</v>
      </c>
      <c r="I4406" t="s">
        <v>135</v>
      </c>
      <c r="J4406" t="s">
        <v>136</v>
      </c>
      <c r="K4406" t="s">
        <v>137</v>
      </c>
      <c r="L4406" t="s">
        <v>12809</v>
      </c>
      <c r="M4406" t="s">
        <v>12810</v>
      </c>
      <c r="N4406">
        <v>1.0961111109999999</v>
      </c>
      <c r="O4406">
        <v>0</v>
      </c>
      <c r="P4406">
        <v>4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0.75402095027110005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0.75402095027110005</v>
      </c>
    </row>
    <row r="4407" spans="1:31" x14ac:dyDescent="0.25">
      <c r="A4407">
        <v>2141088</v>
      </c>
      <c r="B4407">
        <v>1</v>
      </c>
      <c r="C4407" t="s">
        <v>81</v>
      </c>
      <c r="D4407" t="s">
        <v>117</v>
      </c>
      <c r="E4407" t="s">
        <v>140</v>
      </c>
      <c r="F4407" t="s">
        <v>9073</v>
      </c>
      <c r="G4407" t="s">
        <v>142</v>
      </c>
      <c r="H4407" t="s">
        <v>143</v>
      </c>
      <c r="I4407" t="s">
        <v>135</v>
      </c>
      <c r="J4407" t="s">
        <v>136</v>
      </c>
      <c r="K4407" t="s">
        <v>137</v>
      </c>
      <c r="L4407" t="s">
        <v>12811</v>
      </c>
      <c r="M4407" t="s">
        <v>12812</v>
      </c>
      <c r="N4407">
        <v>0.11388888799999999</v>
      </c>
      <c r="O4407">
        <v>0</v>
      </c>
      <c r="P4407">
        <v>2224</v>
      </c>
      <c r="Q4407">
        <v>33</v>
      </c>
      <c r="R4407">
        <v>76</v>
      </c>
      <c r="S4407">
        <v>17</v>
      </c>
      <c r="T4407">
        <v>191</v>
      </c>
      <c r="U4407">
        <v>7</v>
      </c>
      <c r="V4407">
        <v>1</v>
      </c>
      <c r="W4407">
        <v>0</v>
      </c>
      <c r="X4407">
        <v>36.545806196196523</v>
      </c>
      <c r="Y4407">
        <v>10.457298705879275</v>
      </c>
      <c r="Z4407">
        <v>1.6578528114694167</v>
      </c>
      <c r="AA4407">
        <v>9.3227179599057504</v>
      </c>
      <c r="AB4407">
        <v>10.051893931875444</v>
      </c>
      <c r="AC4407">
        <v>73.253035125833009</v>
      </c>
      <c r="AD4407">
        <v>0.96544976220916656</v>
      </c>
      <c r="AE4407">
        <v>142.25405449336859</v>
      </c>
    </row>
    <row r="4408" spans="1:31" x14ac:dyDescent="0.25">
      <c r="A4408">
        <v>2141466</v>
      </c>
      <c r="B4408">
        <v>1</v>
      </c>
      <c r="C4408" t="s">
        <v>81</v>
      </c>
      <c r="D4408" t="s">
        <v>123</v>
      </c>
      <c r="E4408" t="s">
        <v>131</v>
      </c>
      <c r="F4408" t="s">
        <v>12813</v>
      </c>
      <c r="G4408" t="s">
        <v>231</v>
      </c>
      <c r="H4408" t="s">
        <v>134</v>
      </c>
      <c r="I4408" t="s">
        <v>135</v>
      </c>
      <c r="J4408" t="s">
        <v>136</v>
      </c>
      <c r="K4408" t="s">
        <v>137</v>
      </c>
      <c r="L4408" t="s">
        <v>12814</v>
      </c>
      <c r="M4408" t="s">
        <v>12815</v>
      </c>
      <c r="N4408">
        <v>1.9444444439999999</v>
      </c>
      <c r="O4408">
        <v>0</v>
      </c>
      <c r="P4408">
        <v>13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4.359284220517333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4.359284220517333</v>
      </c>
    </row>
    <row r="4409" spans="1:31" x14ac:dyDescent="0.25">
      <c r="A4409">
        <v>2141317</v>
      </c>
      <c r="B4409">
        <v>1</v>
      </c>
      <c r="C4409" t="s">
        <v>80</v>
      </c>
      <c r="D4409" t="s">
        <v>95</v>
      </c>
      <c r="E4409" t="s">
        <v>140</v>
      </c>
      <c r="F4409" t="s">
        <v>4800</v>
      </c>
      <c r="G4409" t="s">
        <v>226</v>
      </c>
      <c r="H4409" t="s">
        <v>143</v>
      </c>
      <c r="I4409" t="s">
        <v>135</v>
      </c>
      <c r="J4409" t="s">
        <v>136</v>
      </c>
      <c r="K4409" t="s">
        <v>137</v>
      </c>
      <c r="L4409" t="s">
        <v>12816</v>
      </c>
      <c r="M4409" t="s">
        <v>12817</v>
      </c>
      <c r="N4409">
        <v>0.755</v>
      </c>
      <c r="O4409">
        <v>3</v>
      </c>
      <c r="P4409">
        <v>644</v>
      </c>
      <c r="Q4409">
        <v>23</v>
      </c>
      <c r="R4409">
        <v>7</v>
      </c>
      <c r="S4409">
        <v>29</v>
      </c>
      <c r="T4409">
        <v>32</v>
      </c>
      <c r="U4409">
        <v>0</v>
      </c>
      <c r="V4409">
        <v>0</v>
      </c>
      <c r="W4409">
        <v>2.2028125882517666</v>
      </c>
      <c r="X4409">
        <v>109.6944605195192</v>
      </c>
      <c r="Y4409">
        <v>60.688241807495388</v>
      </c>
      <c r="Z4409">
        <v>2.0368197045064833</v>
      </c>
      <c r="AA4409">
        <v>320.21925942503549</v>
      </c>
      <c r="AB4409">
        <v>7.6145477399151797</v>
      </c>
      <c r="AC4409">
        <v>0</v>
      </c>
      <c r="AD4409">
        <v>0</v>
      </c>
      <c r="AE4409">
        <v>502.45614178472346</v>
      </c>
    </row>
    <row r="4410" spans="1:31" x14ac:dyDescent="0.25">
      <c r="A4410">
        <v>2141174</v>
      </c>
      <c r="B4410">
        <v>1</v>
      </c>
      <c r="C4410" t="s">
        <v>80</v>
      </c>
      <c r="D4410" t="s">
        <v>105</v>
      </c>
      <c r="E4410" t="s">
        <v>140</v>
      </c>
      <c r="F4410" t="s">
        <v>12818</v>
      </c>
      <c r="G4410" t="s">
        <v>235</v>
      </c>
      <c r="H4410" t="s">
        <v>143</v>
      </c>
      <c r="I4410" t="s">
        <v>135</v>
      </c>
      <c r="J4410" t="s">
        <v>136</v>
      </c>
      <c r="K4410" t="s">
        <v>236</v>
      </c>
      <c r="L4410" t="s">
        <v>12819</v>
      </c>
      <c r="M4410" t="s">
        <v>12820</v>
      </c>
      <c r="N4410">
        <v>1.9158333329999999</v>
      </c>
      <c r="O4410">
        <v>0</v>
      </c>
      <c r="P4410">
        <v>0</v>
      </c>
      <c r="Q4410">
        <v>0</v>
      </c>
      <c r="R4410">
        <v>0</v>
      </c>
      <c r="S4410">
        <v>2</v>
      </c>
      <c r="T4410">
        <v>1</v>
      </c>
      <c r="U4410">
        <v>3</v>
      </c>
      <c r="V4410">
        <v>1</v>
      </c>
      <c r="W4410">
        <v>0</v>
      </c>
      <c r="X4410">
        <v>0</v>
      </c>
      <c r="Y4410">
        <v>0</v>
      </c>
      <c r="Z4410">
        <v>0</v>
      </c>
      <c r="AA4410">
        <v>84.314531027609036</v>
      </c>
      <c r="AB4410">
        <v>6.5094805033358991</v>
      </c>
      <c r="AC4410">
        <v>271.92131544874769</v>
      </c>
      <c r="AD4410">
        <v>55.059756930668001</v>
      </c>
      <c r="AE4410">
        <v>417.80508391036062</v>
      </c>
    </row>
    <row r="4411" spans="1:31" x14ac:dyDescent="0.25">
      <c r="A4411">
        <v>2141286</v>
      </c>
      <c r="B4411">
        <v>1</v>
      </c>
      <c r="C4411" t="s">
        <v>80</v>
      </c>
      <c r="D4411" t="s">
        <v>105</v>
      </c>
      <c r="E4411" t="s">
        <v>131</v>
      </c>
      <c r="F4411" t="s">
        <v>12821</v>
      </c>
      <c r="G4411" t="s">
        <v>133</v>
      </c>
      <c r="H4411" t="s">
        <v>134</v>
      </c>
      <c r="I4411" t="s">
        <v>135</v>
      </c>
      <c r="J4411" t="s">
        <v>136</v>
      </c>
      <c r="K4411" t="s">
        <v>137</v>
      </c>
      <c r="L4411" t="s">
        <v>12822</v>
      </c>
      <c r="M4411" t="s">
        <v>12823</v>
      </c>
      <c r="N4411">
        <v>1.008888888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1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4.0837063814599998E-2</v>
      </c>
      <c r="AC4411">
        <v>0</v>
      </c>
      <c r="AD4411">
        <v>0</v>
      </c>
      <c r="AE4411">
        <v>4.0837063814599998E-2</v>
      </c>
    </row>
    <row r="4412" spans="1:31" x14ac:dyDescent="0.25">
      <c r="A4412">
        <v>2141426</v>
      </c>
      <c r="B4412">
        <v>1</v>
      </c>
      <c r="C4412" t="s">
        <v>81</v>
      </c>
      <c r="D4412" t="s">
        <v>112</v>
      </c>
      <c r="E4412" t="s">
        <v>131</v>
      </c>
      <c r="F4412" t="s">
        <v>12824</v>
      </c>
      <c r="G4412" t="s">
        <v>152</v>
      </c>
      <c r="H4412" t="s">
        <v>134</v>
      </c>
      <c r="I4412" t="s">
        <v>135</v>
      </c>
      <c r="J4412" t="s">
        <v>136</v>
      </c>
      <c r="K4412" t="s">
        <v>137</v>
      </c>
      <c r="L4412" t="s">
        <v>12825</v>
      </c>
      <c r="M4412" t="s">
        <v>12826</v>
      </c>
      <c r="N4412">
        <v>4.4683333330000004</v>
      </c>
      <c r="O4412">
        <v>0</v>
      </c>
      <c r="P4412">
        <v>1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0.9085472678562001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0.9085472678562001</v>
      </c>
    </row>
    <row r="4413" spans="1:31" x14ac:dyDescent="0.25">
      <c r="A4413">
        <v>2141240</v>
      </c>
      <c r="B4413">
        <v>1</v>
      </c>
      <c r="C4413" t="s">
        <v>80</v>
      </c>
      <c r="D4413" t="s">
        <v>96</v>
      </c>
      <c r="E4413" t="s">
        <v>131</v>
      </c>
      <c r="F4413" t="s">
        <v>12827</v>
      </c>
      <c r="G4413" t="s">
        <v>231</v>
      </c>
      <c r="H4413" t="s">
        <v>134</v>
      </c>
      <c r="I4413" t="s">
        <v>135</v>
      </c>
      <c r="J4413" t="s">
        <v>136</v>
      </c>
      <c r="K4413" t="s">
        <v>137</v>
      </c>
      <c r="L4413" t="s">
        <v>12828</v>
      </c>
      <c r="M4413" t="s">
        <v>12820</v>
      </c>
      <c r="N4413">
        <v>0.204166666</v>
      </c>
      <c r="O4413">
        <v>0</v>
      </c>
      <c r="P4413">
        <v>1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0.11690464587839999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0.11690464587839999</v>
      </c>
    </row>
    <row r="4414" spans="1:31" x14ac:dyDescent="0.25">
      <c r="A4414">
        <v>2141140</v>
      </c>
      <c r="B4414">
        <v>1</v>
      </c>
      <c r="C4414" t="s">
        <v>81</v>
      </c>
      <c r="D4414" t="s">
        <v>122</v>
      </c>
      <c r="E4414" t="s">
        <v>140</v>
      </c>
      <c r="F4414" t="s">
        <v>11978</v>
      </c>
      <c r="G4414" t="s">
        <v>235</v>
      </c>
      <c r="H4414" t="s">
        <v>143</v>
      </c>
      <c r="I4414" t="s">
        <v>135</v>
      </c>
      <c r="J4414" t="s">
        <v>136</v>
      </c>
      <c r="K4414" t="s">
        <v>236</v>
      </c>
      <c r="L4414" t="s">
        <v>12829</v>
      </c>
      <c r="M4414" t="s">
        <v>12830</v>
      </c>
      <c r="N4414">
        <v>7.8508083329999998</v>
      </c>
      <c r="O4414">
        <v>12</v>
      </c>
      <c r="P4414">
        <v>818</v>
      </c>
      <c r="Q4414">
        <v>1</v>
      </c>
      <c r="R4414">
        <v>19</v>
      </c>
      <c r="S4414">
        <v>2</v>
      </c>
      <c r="T4414">
        <v>52</v>
      </c>
      <c r="U4414">
        <v>1</v>
      </c>
      <c r="V4414">
        <v>0</v>
      </c>
      <c r="W4414">
        <v>23.595603757987963</v>
      </c>
      <c r="X4414">
        <v>805.23619075897977</v>
      </c>
      <c r="Y4414">
        <v>0.29092142753377503</v>
      </c>
      <c r="Z4414">
        <v>8.9552020375699328</v>
      </c>
      <c r="AA4414">
        <v>570.95060561742469</v>
      </c>
      <c r="AB4414">
        <v>86.471236058861535</v>
      </c>
      <c r="AC4414">
        <v>285.09651005590348</v>
      </c>
      <c r="AD4414">
        <v>0</v>
      </c>
      <c r="AE4414">
        <v>1780.5962697142611</v>
      </c>
    </row>
    <row r="4415" spans="1:31" x14ac:dyDescent="0.25">
      <c r="A4415">
        <v>2141386</v>
      </c>
      <c r="B4415">
        <v>1</v>
      </c>
      <c r="C4415" t="s">
        <v>80</v>
      </c>
      <c r="D4415" t="s">
        <v>103</v>
      </c>
      <c r="E4415" t="s">
        <v>131</v>
      </c>
      <c r="F4415" t="s">
        <v>12831</v>
      </c>
      <c r="G4415" t="s">
        <v>300</v>
      </c>
      <c r="H4415" t="s">
        <v>134</v>
      </c>
      <c r="I4415" t="s">
        <v>135</v>
      </c>
      <c r="J4415" t="s">
        <v>3</v>
      </c>
      <c r="K4415" t="s">
        <v>137</v>
      </c>
      <c r="L4415" t="s">
        <v>12832</v>
      </c>
      <c r="M4415" t="s">
        <v>12833</v>
      </c>
      <c r="N4415">
        <v>5.949166666</v>
      </c>
      <c r="O4415">
        <v>0</v>
      </c>
      <c r="P4415">
        <v>5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6.8292882768792662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6.8292882768792662</v>
      </c>
    </row>
    <row r="4416" spans="1:31" x14ac:dyDescent="0.25">
      <c r="A4416">
        <v>2141200</v>
      </c>
      <c r="B4416">
        <v>1</v>
      </c>
      <c r="C4416" t="s">
        <v>80</v>
      </c>
      <c r="D4416" t="s">
        <v>94</v>
      </c>
      <c r="E4416" t="s">
        <v>131</v>
      </c>
      <c r="F4416" t="s">
        <v>12834</v>
      </c>
      <c r="G4416" t="s">
        <v>231</v>
      </c>
      <c r="H4416" t="s">
        <v>134</v>
      </c>
      <c r="I4416" t="s">
        <v>135</v>
      </c>
      <c r="J4416" t="s">
        <v>136</v>
      </c>
      <c r="K4416" t="s">
        <v>137</v>
      </c>
      <c r="L4416" t="s">
        <v>12835</v>
      </c>
      <c r="M4416" t="s">
        <v>12836</v>
      </c>
      <c r="N4416">
        <v>1.433611111</v>
      </c>
      <c r="O4416">
        <v>0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</row>
    <row r="4417" spans="1:31" x14ac:dyDescent="0.25">
      <c r="A4417">
        <v>2141177</v>
      </c>
      <c r="B4417">
        <v>1</v>
      </c>
      <c r="C4417" t="s">
        <v>81</v>
      </c>
      <c r="D4417" t="s">
        <v>117</v>
      </c>
      <c r="E4417" t="s">
        <v>146</v>
      </c>
      <c r="F4417" t="s">
        <v>12837</v>
      </c>
      <c r="G4417" t="s">
        <v>142</v>
      </c>
      <c r="H4417" t="s">
        <v>143</v>
      </c>
      <c r="I4417" t="s">
        <v>135</v>
      </c>
      <c r="J4417" t="s">
        <v>136</v>
      </c>
      <c r="K4417" t="s">
        <v>137</v>
      </c>
      <c r="L4417" t="s">
        <v>12838</v>
      </c>
      <c r="M4417" t="s">
        <v>12839</v>
      </c>
      <c r="N4417">
        <v>0.46250000000000002</v>
      </c>
      <c r="O4417">
        <v>5</v>
      </c>
      <c r="P4417">
        <v>929</v>
      </c>
      <c r="Q4417">
        <v>84</v>
      </c>
      <c r="R4417">
        <v>198</v>
      </c>
      <c r="S4417">
        <v>12</v>
      </c>
      <c r="T4417">
        <v>97</v>
      </c>
      <c r="U4417">
        <v>1</v>
      </c>
      <c r="V4417">
        <v>0</v>
      </c>
      <c r="W4417">
        <v>1.9746016875675005</v>
      </c>
      <c r="X4417">
        <v>95.508731463922572</v>
      </c>
      <c r="Y4417">
        <v>45.462350132398505</v>
      </c>
      <c r="Z4417">
        <v>18.436319516708995</v>
      </c>
      <c r="AA4417">
        <v>47.746869686043127</v>
      </c>
      <c r="AB4417">
        <v>52.673156073530613</v>
      </c>
      <c r="AC4417">
        <v>1.4287720612642503</v>
      </c>
      <c r="AD4417">
        <v>0</v>
      </c>
      <c r="AE4417">
        <v>263.23080062143555</v>
      </c>
    </row>
    <row r="4418" spans="1:31" x14ac:dyDescent="0.25">
      <c r="A4418">
        <v>2141034</v>
      </c>
      <c r="B4418">
        <v>1</v>
      </c>
      <c r="C4418" t="s">
        <v>80</v>
      </c>
      <c r="D4418" t="s">
        <v>104</v>
      </c>
      <c r="E4418" t="s">
        <v>196</v>
      </c>
      <c r="F4418" t="s">
        <v>12840</v>
      </c>
      <c r="G4418" t="s">
        <v>142</v>
      </c>
      <c r="H4418" t="s">
        <v>143</v>
      </c>
      <c r="I4418" t="s">
        <v>135</v>
      </c>
      <c r="J4418" t="s">
        <v>136</v>
      </c>
      <c r="K4418" t="s">
        <v>137</v>
      </c>
      <c r="L4418" t="s">
        <v>12841</v>
      </c>
      <c r="M4418" t="s">
        <v>12842</v>
      </c>
      <c r="N4418">
        <v>0.99722222199999999</v>
      </c>
      <c r="O4418">
        <v>15</v>
      </c>
      <c r="P4418">
        <v>299</v>
      </c>
      <c r="Q4418">
        <v>24</v>
      </c>
      <c r="R4418">
        <v>22</v>
      </c>
      <c r="S4418">
        <v>35</v>
      </c>
      <c r="T4418">
        <v>30</v>
      </c>
      <c r="U4418">
        <v>14</v>
      </c>
      <c r="V4418">
        <v>2</v>
      </c>
      <c r="W4418">
        <v>11.920463559720829</v>
      </c>
      <c r="X4418">
        <v>79.011740358042019</v>
      </c>
      <c r="Y4418">
        <v>19.486987449828369</v>
      </c>
      <c r="Z4418">
        <v>9.5373226765641377</v>
      </c>
      <c r="AA4418">
        <v>338.0211647432609</v>
      </c>
      <c r="AB4418">
        <v>25.510178000327922</v>
      </c>
      <c r="AC4418">
        <v>3141.7506074994812</v>
      </c>
      <c r="AD4418">
        <v>77.663805278119995</v>
      </c>
      <c r="AE4418">
        <v>3702.9022695653453</v>
      </c>
    </row>
    <row r="4419" spans="1:31" x14ac:dyDescent="0.25">
      <c r="A4419">
        <v>2141183</v>
      </c>
      <c r="B4419">
        <v>1</v>
      </c>
      <c r="C4419" t="s">
        <v>80</v>
      </c>
      <c r="D4419" t="s">
        <v>82</v>
      </c>
      <c r="E4419" t="s">
        <v>146</v>
      </c>
      <c r="F4419" t="s">
        <v>12843</v>
      </c>
      <c r="G4419" t="s">
        <v>142</v>
      </c>
      <c r="H4419" t="s">
        <v>143</v>
      </c>
      <c r="I4419" t="s">
        <v>135</v>
      </c>
      <c r="J4419" t="s">
        <v>136</v>
      </c>
      <c r="K4419" t="s">
        <v>137</v>
      </c>
      <c r="L4419" t="s">
        <v>576</v>
      </c>
      <c r="M4419" t="s">
        <v>12844</v>
      </c>
      <c r="N4419">
        <v>1.5791666660000001</v>
      </c>
      <c r="O4419">
        <v>1</v>
      </c>
      <c r="P4419">
        <v>1065</v>
      </c>
      <c r="Q4419">
        <v>0</v>
      </c>
      <c r="R4419">
        <v>56</v>
      </c>
      <c r="S4419">
        <v>0</v>
      </c>
      <c r="T4419">
        <v>192</v>
      </c>
      <c r="U4419">
        <v>0</v>
      </c>
      <c r="V4419">
        <v>0</v>
      </c>
      <c r="W4419">
        <v>28.039596709765874</v>
      </c>
      <c r="X4419">
        <v>414.30013206491788</v>
      </c>
      <c r="Y4419">
        <v>0</v>
      </c>
      <c r="Z4419">
        <v>65.579404309211483</v>
      </c>
      <c r="AA4419">
        <v>0</v>
      </c>
      <c r="AB4419">
        <v>287.61460842745015</v>
      </c>
      <c r="AC4419">
        <v>0</v>
      </c>
      <c r="AD4419">
        <v>0</v>
      </c>
      <c r="AE4419">
        <v>795.5337415113454</v>
      </c>
    </row>
    <row r="4420" spans="1:31" x14ac:dyDescent="0.25">
      <c r="A4420">
        <v>2141077</v>
      </c>
      <c r="B4420">
        <v>1</v>
      </c>
      <c r="C4420" t="s">
        <v>80</v>
      </c>
      <c r="D4420" t="s">
        <v>106</v>
      </c>
      <c r="E4420" t="s">
        <v>196</v>
      </c>
      <c r="F4420" t="s">
        <v>2862</v>
      </c>
      <c r="G4420" t="s">
        <v>142</v>
      </c>
      <c r="H4420" t="s">
        <v>143</v>
      </c>
      <c r="I4420" t="s">
        <v>135</v>
      </c>
      <c r="J4420" t="s">
        <v>136</v>
      </c>
      <c r="K4420" t="s">
        <v>137</v>
      </c>
      <c r="L4420" t="s">
        <v>12845</v>
      </c>
      <c r="M4420" t="s">
        <v>12846</v>
      </c>
      <c r="N4420">
        <v>1.2030555549999999</v>
      </c>
      <c r="O4420">
        <v>0</v>
      </c>
      <c r="P4420">
        <v>622</v>
      </c>
      <c r="Q4420">
        <v>0</v>
      </c>
      <c r="R4420">
        <v>60</v>
      </c>
      <c r="S4420">
        <v>1</v>
      </c>
      <c r="T4420">
        <v>91</v>
      </c>
      <c r="U4420">
        <v>0</v>
      </c>
      <c r="V4420">
        <v>0</v>
      </c>
      <c r="W4420">
        <v>0</v>
      </c>
      <c r="X4420">
        <v>92.861429774373519</v>
      </c>
      <c r="Y4420">
        <v>0</v>
      </c>
      <c r="Z4420">
        <v>36.421349630317458</v>
      </c>
      <c r="AA4420">
        <v>1.5321829036816002</v>
      </c>
      <c r="AB4420">
        <v>46.269045363564004</v>
      </c>
      <c r="AC4420">
        <v>0</v>
      </c>
      <c r="AD4420">
        <v>0</v>
      </c>
      <c r="AE4420">
        <v>177.08400767193658</v>
      </c>
    </row>
    <row r="4421" spans="1:31" x14ac:dyDescent="0.25">
      <c r="A4421">
        <v>2141369</v>
      </c>
      <c r="B4421">
        <v>1</v>
      </c>
      <c r="C4421" t="s">
        <v>81</v>
      </c>
      <c r="D4421" t="s">
        <v>115</v>
      </c>
      <c r="E4421" t="s">
        <v>174</v>
      </c>
      <c r="F4421" t="s">
        <v>12847</v>
      </c>
      <c r="G4421" t="s">
        <v>187</v>
      </c>
      <c r="H4421" t="s">
        <v>134</v>
      </c>
      <c r="I4421" t="s">
        <v>135</v>
      </c>
      <c r="J4421" t="s">
        <v>136</v>
      </c>
      <c r="K4421" t="s">
        <v>137</v>
      </c>
      <c r="L4421" t="s">
        <v>12848</v>
      </c>
      <c r="M4421" t="s">
        <v>12849</v>
      </c>
      <c r="N4421">
        <v>1.1802777769999999</v>
      </c>
      <c r="O4421">
        <v>0</v>
      </c>
      <c r="P4421">
        <v>19</v>
      </c>
      <c r="Q4421">
        <v>0</v>
      </c>
      <c r="R4421">
        <v>0</v>
      </c>
      <c r="S4421">
        <v>0</v>
      </c>
      <c r="T4421">
        <v>1</v>
      </c>
      <c r="U4421">
        <v>0</v>
      </c>
      <c r="V4421">
        <v>0</v>
      </c>
      <c r="W4421">
        <v>0</v>
      </c>
      <c r="X4421">
        <v>3.2693081856939754</v>
      </c>
      <c r="Y4421">
        <v>0</v>
      </c>
      <c r="Z4421">
        <v>0</v>
      </c>
      <c r="AA4421">
        <v>0</v>
      </c>
      <c r="AB4421">
        <v>4.8301094036066673E-2</v>
      </c>
      <c r="AC4421">
        <v>0</v>
      </c>
      <c r="AD4421">
        <v>0</v>
      </c>
      <c r="AE4421">
        <v>3.3176092797300423</v>
      </c>
    </row>
    <row r="4422" spans="1:31" x14ac:dyDescent="0.25">
      <c r="A4422">
        <v>2141120</v>
      </c>
      <c r="B4422">
        <v>1</v>
      </c>
      <c r="C4422" t="s">
        <v>80</v>
      </c>
      <c r="D4422" t="s">
        <v>82</v>
      </c>
      <c r="E4422" t="s">
        <v>131</v>
      </c>
      <c r="F4422" t="s">
        <v>12850</v>
      </c>
      <c r="G4422" t="s">
        <v>231</v>
      </c>
      <c r="H4422" t="s">
        <v>134</v>
      </c>
      <c r="I4422" t="s">
        <v>135</v>
      </c>
      <c r="J4422" t="s">
        <v>136</v>
      </c>
      <c r="K4422" t="s">
        <v>137</v>
      </c>
      <c r="L4422" t="s">
        <v>12851</v>
      </c>
      <c r="M4422" t="s">
        <v>12852</v>
      </c>
      <c r="N4422">
        <v>0.92361111100000004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1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5.2030811031499997</v>
      </c>
      <c r="AC4422">
        <v>0</v>
      </c>
      <c r="AD4422">
        <v>0</v>
      </c>
      <c r="AE4422">
        <v>5.2030811031499997</v>
      </c>
    </row>
    <row r="4423" spans="1:31" x14ac:dyDescent="0.25">
      <c r="A4423">
        <v>2141306</v>
      </c>
      <c r="B4423">
        <v>1</v>
      </c>
      <c r="C4423" t="s">
        <v>80</v>
      </c>
      <c r="D4423" t="s">
        <v>96</v>
      </c>
      <c r="E4423" t="s">
        <v>131</v>
      </c>
      <c r="F4423" t="s">
        <v>12853</v>
      </c>
      <c r="G4423" t="s">
        <v>152</v>
      </c>
      <c r="H4423" t="s">
        <v>134</v>
      </c>
      <c r="I4423" t="s">
        <v>135</v>
      </c>
      <c r="J4423" t="s">
        <v>136</v>
      </c>
      <c r="K4423" t="s">
        <v>137</v>
      </c>
      <c r="L4423" t="s">
        <v>12854</v>
      </c>
      <c r="M4423" t="s">
        <v>12855</v>
      </c>
      <c r="N4423">
        <v>4.250277777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11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18.084807256652333</v>
      </c>
      <c r="AC4423">
        <v>0</v>
      </c>
      <c r="AD4423">
        <v>0</v>
      </c>
      <c r="AE4423">
        <v>18.084807256652333</v>
      </c>
    </row>
    <row r="4424" spans="1:31" x14ac:dyDescent="0.25">
      <c r="A4424">
        <v>2141260</v>
      </c>
      <c r="B4424">
        <v>1</v>
      </c>
      <c r="C4424" t="s">
        <v>80</v>
      </c>
      <c r="D4424" t="s">
        <v>97</v>
      </c>
      <c r="E4424" t="s">
        <v>206</v>
      </c>
      <c r="F4424" t="s">
        <v>12272</v>
      </c>
      <c r="G4424" t="s">
        <v>183</v>
      </c>
      <c r="H4424" t="s">
        <v>134</v>
      </c>
      <c r="I4424" t="s">
        <v>135</v>
      </c>
      <c r="J4424" t="s">
        <v>136</v>
      </c>
      <c r="K4424" t="s">
        <v>137</v>
      </c>
      <c r="L4424" t="s">
        <v>12856</v>
      </c>
      <c r="M4424" t="s">
        <v>12857</v>
      </c>
      <c r="N4424">
        <v>4.6500000000000004</v>
      </c>
      <c r="O4424">
        <v>0</v>
      </c>
      <c r="P4424">
        <v>13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43.103228924517445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43.103228924517445</v>
      </c>
    </row>
    <row r="4425" spans="1:31" x14ac:dyDescent="0.25">
      <c r="A4425">
        <v>2141406</v>
      </c>
      <c r="B4425">
        <v>1</v>
      </c>
      <c r="C4425" t="s">
        <v>80</v>
      </c>
      <c r="D4425" t="s">
        <v>107</v>
      </c>
      <c r="E4425" t="s">
        <v>131</v>
      </c>
      <c r="F4425" t="s">
        <v>12858</v>
      </c>
      <c r="G4425" t="s">
        <v>133</v>
      </c>
      <c r="H4425" t="s">
        <v>134</v>
      </c>
      <c r="I4425" t="s">
        <v>135</v>
      </c>
      <c r="J4425" t="s">
        <v>136</v>
      </c>
      <c r="K4425" t="s">
        <v>137</v>
      </c>
      <c r="L4425" t="s">
        <v>12859</v>
      </c>
      <c r="M4425" t="s">
        <v>12860</v>
      </c>
      <c r="N4425">
        <v>4.7016666660000004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1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0.77049146641660826</v>
      </c>
      <c r="AC4425">
        <v>0</v>
      </c>
      <c r="AD4425">
        <v>0</v>
      </c>
      <c r="AE4425">
        <v>0.77049146641660826</v>
      </c>
    </row>
    <row r="4426" spans="1:31" x14ac:dyDescent="0.25">
      <c r="A4426">
        <v>2141243</v>
      </c>
      <c r="B4426">
        <v>1</v>
      </c>
      <c r="C4426" t="s">
        <v>80</v>
      </c>
      <c r="D4426" t="s">
        <v>99</v>
      </c>
      <c r="E4426" t="s">
        <v>161</v>
      </c>
      <c r="F4426" t="s">
        <v>12861</v>
      </c>
      <c r="G4426" t="s">
        <v>235</v>
      </c>
      <c r="H4426" t="s">
        <v>134</v>
      </c>
      <c r="I4426" t="s">
        <v>135</v>
      </c>
      <c r="J4426" t="s">
        <v>136</v>
      </c>
      <c r="K4426" t="s">
        <v>236</v>
      </c>
      <c r="L4426" t="s">
        <v>12640</v>
      </c>
      <c r="M4426" t="s">
        <v>12862</v>
      </c>
      <c r="N4426">
        <v>1.061388888</v>
      </c>
      <c r="O4426">
        <v>0</v>
      </c>
      <c r="P4426">
        <v>99</v>
      </c>
      <c r="Q4426">
        <v>0</v>
      </c>
      <c r="R4426">
        <v>0</v>
      </c>
      <c r="S4426">
        <v>0</v>
      </c>
      <c r="T4426">
        <v>2</v>
      </c>
      <c r="U4426">
        <v>0</v>
      </c>
      <c r="V4426">
        <v>0</v>
      </c>
      <c r="W4426">
        <v>0</v>
      </c>
      <c r="X4426">
        <v>23.595026445346949</v>
      </c>
      <c r="Y4426">
        <v>0</v>
      </c>
      <c r="Z4426">
        <v>0</v>
      </c>
      <c r="AA4426">
        <v>0</v>
      </c>
      <c r="AB4426">
        <v>0.892411527579</v>
      </c>
      <c r="AC4426">
        <v>0</v>
      </c>
      <c r="AD4426">
        <v>0</v>
      </c>
      <c r="AE4426">
        <v>24.487437972925949</v>
      </c>
    </row>
    <row r="4427" spans="1:31" x14ac:dyDescent="0.25">
      <c r="A4427">
        <v>2141097</v>
      </c>
      <c r="B4427">
        <v>1</v>
      </c>
      <c r="C4427" t="s">
        <v>81</v>
      </c>
      <c r="D4427" t="s">
        <v>119</v>
      </c>
      <c r="E4427" t="s">
        <v>196</v>
      </c>
      <c r="F4427" t="s">
        <v>12863</v>
      </c>
      <c r="G4427" t="s">
        <v>142</v>
      </c>
      <c r="H4427" t="s">
        <v>143</v>
      </c>
      <c r="I4427" t="s">
        <v>148</v>
      </c>
      <c r="J4427" t="s">
        <v>136</v>
      </c>
      <c r="K4427" t="s">
        <v>137</v>
      </c>
      <c r="L4427" t="s">
        <v>12864</v>
      </c>
      <c r="M4427" t="s">
        <v>12865</v>
      </c>
      <c r="N4427">
        <v>5.5555550000000002E-3</v>
      </c>
      <c r="O4427">
        <v>0</v>
      </c>
      <c r="P4427">
        <v>897</v>
      </c>
      <c r="Q4427">
        <v>55</v>
      </c>
      <c r="R4427">
        <v>54</v>
      </c>
      <c r="S4427">
        <v>1</v>
      </c>
      <c r="T4427">
        <v>61</v>
      </c>
      <c r="U4427">
        <v>0</v>
      </c>
      <c r="V4427">
        <v>0</v>
      </c>
      <c r="W4427">
        <v>0</v>
      </c>
      <c r="X4427">
        <v>1.0067111304611667</v>
      </c>
      <c r="Y4427">
        <v>0.16596558517233334</v>
      </c>
      <c r="Z4427">
        <v>2.8751965819500003E-2</v>
      </c>
      <c r="AA4427">
        <v>6.7744713671111113E-3</v>
      </c>
      <c r="AB4427">
        <v>6.2140384174555592E-2</v>
      </c>
      <c r="AC4427">
        <v>0</v>
      </c>
      <c r="AD4427">
        <v>0</v>
      </c>
      <c r="AE4427">
        <v>1.2703435369946667</v>
      </c>
    </row>
    <row r="4428" spans="1:31" x14ac:dyDescent="0.25">
      <c r="A4428">
        <v>2141346</v>
      </c>
      <c r="B4428">
        <v>1</v>
      </c>
      <c r="C4428" t="s">
        <v>81</v>
      </c>
      <c r="D4428" t="s">
        <v>127</v>
      </c>
      <c r="E4428" t="s">
        <v>131</v>
      </c>
      <c r="F4428" t="s">
        <v>12866</v>
      </c>
      <c r="G4428" t="s">
        <v>231</v>
      </c>
      <c r="H4428" t="s">
        <v>134</v>
      </c>
      <c r="I4428" t="s">
        <v>135</v>
      </c>
      <c r="J4428" t="s">
        <v>136</v>
      </c>
      <c r="K4428" t="s">
        <v>137</v>
      </c>
      <c r="L4428" t="s">
        <v>12867</v>
      </c>
      <c r="M4428" t="s">
        <v>12868</v>
      </c>
      <c r="N4428">
        <v>1.7583333329999999</v>
      </c>
      <c r="O4428">
        <v>0</v>
      </c>
      <c r="P4428">
        <v>8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3.329360043942367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3.329360043942367</v>
      </c>
    </row>
    <row r="4429" spans="1:31" x14ac:dyDescent="0.25">
      <c r="A4429">
        <v>2141197</v>
      </c>
      <c r="B4429">
        <v>1</v>
      </c>
      <c r="C4429" t="s">
        <v>80</v>
      </c>
      <c r="D4429" t="s">
        <v>94</v>
      </c>
      <c r="E4429" t="s">
        <v>146</v>
      </c>
      <c r="F4429" t="s">
        <v>12869</v>
      </c>
      <c r="G4429" t="s">
        <v>235</v>
      </c>
      <c r="H4429" t="s">
        <v>143</v>
      </c>
      <c r="I4429" t="s">
        <v>135</v>
      </c>
      <c r="J4429" t="s">
        <v>136</v>
      </c>
      <c r="K4429" t="s">
        <v>236</v>
      </c>
      <c r="L4429" t="s">
        <v>12870</v>
      </c>
      <c r="M4429" t="s">
        <v>12871</v>
      </c>
      <c r="N4429">
        <v>9.0666666659999997</v>
      </c>
      <c r="O4429">
        <v>0</v>
      </c>
      <c r="P4429">
        <v>363</v>
      </c>
      <c r="Q4429">
        <v>0</v>
      </c>
      <c r="R4429">
        <v>0</v>
      </c>
      <c r="S4429">
        <v>0</v>
      </c>
      <c r="T4429">
        <v>8</v>
      </c>
      <c r="U4429">
        <v>0</v>
      </c>
      <c r="V4429">
        <v>0</v>
      </c>
      <c r="W4429">
        <v>0</v>
      </c>
      <c r="X4429">
        <v>634.05837337104606</v>
      </c>
      <c r="Y4429">
        <v>0</v>
      </c>
      <c r="Z4429">
        <v>0</v>
      </c>
      <c r="AA4429">
        <v>0</v>
      </c>
      <c r="AB4429">
        <v>547.08583322265019</v>
      </c>
      <c r="AC4429">
        <v>0</v>
      </c>
      <c r="AD4429">
        <v>0</v>
      </c>
      <c r="AE4429">
        <v>1181.1442065936963</v>
      </c>
    </row>
    <row r="4430" spans="1:31" x14ac:dyDescent="0.25">
      <c r="A4430">
        <v>2141037</v>
      </c>
      <c r="B4430">
        <v>1</v>
      </c>
      <c r="C4430" t="s">
        <v>81</v>
      </c>
      <c r="D4430" t="s">
        <v>113</v>
      </c>
      <c r="E4430" t="s">
        <v>140</v>
      </c>
      <c r="F4430" t="s">
        <v>4356</v>
      </c>
      <c r="G4430" t="s">
        <v>142</v>
      </c>
      <c r="H4430" t="s">
        <v>143</v>
      </c>
      <c r="I4430" t="s">
        <v>148</v>
      </c>
      <c r="J4430" t="s">
        <v>136</v>
      </c>
      <c r="K4430" t="s">
        <v>137</v>
      </c>
      <c r="L4430" t="s">
        <v>12872</v>
      </c>
      <c r="M4430" t="s">
        <v>12873</v>
      </c>
      <c r="N4430">
        <v>9.1666660000000004E-3</v>
      </c>
      <c r="O4430">
        <v>0</v>
      </c>
      <c r="P4430">
        <v>1215</v>
      </c>
      <c r="Q4430">
        <v>2</v>
      </c>
      <c r="R4430">
        <v>385</v>
      </c>
      <c r="S4430">
        <v>2</v>
      </c>
      <c r="T4430">
        <v>54</v>
      </c>
      <c r="U4430">
        <v>0</v>
      </c>
      <c r="V4430">
        <v>1</v>
      </c>
      <c r="W4430">
        <v>0</v>
      </c>
      <c r="X4430">
        <v>1.0738711675730503</v>
      </c>
      <c r="Y4430">
        <v>1.031134086675E-2</v>
      </c>
      <c r="Z4430">
        <v>0.27025833016801687</v>
      </c>
      <c r="AA4430">
        <v>2.4245374143925004E-2</v>
      </c>
      <c r="AB4430">
        <v>0.1247190829213083</v>
      </c>
      <c r="AC4430">
        <v>0</v>
      </c>
      <c r="AD4430">
        <v>0</v>
      </c>
      <c r="AE4430">
        <v>1.5034052956730504</v>
      </c>
    </row>
    <row r="4431" spans="1:31" x14ac:dyDescent="0.25">
      <c r="A4431">
        <v>2141160</v>
      </c>
      <c r="B4431">
        <v>1</v>
      </c>
      <c r="C4431" t="s">
        <v>80</v>
      </c>
      <c r="D4431" t="s">
        <v>90</v>
      </c>
      <c r="E4431" t="s">
        <v>161</v>
      </c>
      <c r="F4431" t="s">
        <v>12874</v>
      </c>
      <c r="G4431" t="s">
        <v>3654</v>
      </c>
      <c r="H4431" t="s">
        <v>134</v>
      </c>
      <c r="I4431" t="s">
        <v>135</v>
      </c>
      <c r="J4431" t="s">
        <v>136</v>
      </c>
      <c r="K4431" t="s">
        <v>137</v>
      </c>
      <c r="L4431" t="s">
        <v>12875</v>
      </c>
      <c r="M4431" t="s">
        <v>12876</v>
      </c>
      <c r="N4431">
        <v>1.4225000000000001</v>
      </c>
      <c r="O4431">
        <v>0</v>
      </c>
      <c r="P4431">
        <v>704</v>
      </c>
      <c r="Q4431">
        <v>0</v>
      </c>
      <c r="R4431">
        <v>0</v>
      </c>
      <c r="S4431">
        <v>0</v>
      </c>
      <c r="T4431">
        <v>78</v>
      </c>
      <c r="U4431">
        <v>0</v>
      </c>
      <c r="V4431">
        <v>1</v>
      </c>
      <c r="W4431">
        <v>0</v>
      </c>
      <c r="X4431">
        <v>267.04844446051595</v>
      </c>
      <c r="Y4431">
        <v>0</v>
      </c>
      <c r="Z4431">
        <v>0</v>
      </c>
      <c r="AA4431">
        <v>0</v>
      </c>
      <c r="AB4431">
        <v>112.88856122366253</v>
      </c>
      <c r="AC4431">
        <v>0</v>
      </c>
      <c r="AD4431">
        <v>8.0051527624567527</v>
      </c>
      <c r="AE4431">
        <v>387.94215844663523</v>
      </c>
    </row>
    <row r="4432" spans="1:31" x14ac:dyDescent="0.25">
      <c r="A4432">
        <v>2141409</v>
      </c>
      <c r="B4432">
        <v>1</v>
      </c>
      <c r="C4432" t="s">
        <v>80</v>
      </c>
      <c r="D4432" t="s">
        <v>109</v>
      </c>
      <c r="E4432" t="s">
        <v>174</v>
      </c>
      <c r="F4432" t="s">
        <v>12877</v>
      </c>
      <c r="G4432" t="s">
        <v>176</v>
      </c>
      <c r="H4432" t="s">
        <v>134</v>
      </c>
      <c r="I4432" t="s">
        <v>135</v>
      </c>
      <c r="J4432" t="s">
        <v>136</v>
      </c>
      <c r="K4432" t="s">
        <v>137</v>
      </c>
      <c r="L4432" t="s">
        <v>12878</v>
      </c>
      <c r="M4432" t="s">
        <v>12879</v>
      </c>
      <c r="N4432">
        <v>2.0605555550000001</v>
      </c>
      <c r="O4432">
        <v>0</v>
      </c>
      <c r="P4432">
        <v>9</v>
      </c>
      <c r="Q4432">
        <v>0</v>
      </c>
      <c r="R4432">
        <v>0</v>
      </c>
      <c r="S4432">
        <v>0</v>
      </c>
      <c r="T4432">
        <v>1</v>
      </c>
      <c r="U4432">
        <v>0</v>
      </c>
      <c r="V4432">
        <v>0</v>
      </c>
      <c r="W4432">
        <v>0</v>
      </c>
      <c r="X4432">
        <v>2.5737077171822911</v>
      </c>
      <c r="Y4432">
        <v>0</v>
      </c>
      <c r="Z4432">
        <v>0</v>
      </c>
      <c r="AA4432">
        <v>0</v>
      </c>
      <c r="AB4432">
        <v>11.335796882708401</v>
      </c>
      <c r="AC4432">
        <v>0</v>
      </c>
      <c r="AD4432">
        <v>0</v>
      </c>
      <c r="AE4432">
        <v>13.909504599890692</v>
      </c>
    </row>
    <row r="4433" spans="1:31" x14ac:dyDescent="0.25">
      <c r="A4433">
        <v>2141266</v>
      </c>
      <c r="B4433">
        <v>1</v>
      </c>
      <c r="C4433" t="s">
        <v>80</v>
      </c>
      <c r="D4433" t="s">
        <v>84</v>
      </c>
      <c r="E4433" t="s">
        <v>161</v>
      </c>
      <c r="F4433" t="s">
        <v>12880</v>
      </c>
      <c r="G4433" t="s">
        <v>538</v>
      </c>
      <c r="H4433" t="s">
        <v>134</v>
      </c>
      <c r="I4433" t="s">
        <v>135</v>
      </c>
      <c r="J4433" t="s">
        <v>136</v>
      </c>
      <c r="K4433" t="s">
        <v>236</v>
      </c>
      <c r="L4433" t="s">
        <v>12881</v>
      </c>
      <c r="M4433" t="s">
        <v>12882</v>
      </c>
      <c r="N4433">
        <v>0.74583333299999999</v>
      </c>
      <c r="O4433">
        <v>0</v>
      </c>
      <c r="P4433">
        <v>432</v>
      </c>
      <c r="Q4433">
        <v>0</v>
      </c>
      <c r="R4433">
        <v>0</v>
      </c>
      <c r="S4433">
        <v>0</v>
      </c>
      <c r="T4433">
        <v>72</v>
      </c>
      <c r="U4433">
        <v>0</v>
      </c>
      <c r="V4433">
        <v>0</v>
      </c>
      <c r="W4433">
        <v>0</v>
      </c>
      <c r="X4433">
        <v>101.75794384815678</v>
      </c>
      <c r="Y4433">
        <v>0</v>
      </c>
      <c r="Z4433">
        <v>0</v>
      </c>
      <c r="AA4433">
        <v>0</v>
      </c>
      <c r="AB4433">
        <v>105.4260341954499</v>
      </c>
      <c r="AC4433">
        <v>0</v>
      </c>
      <c r="AD4433">
        <v>0</v>
      </c>
      <c r="AE4433">
        <v>207.18397804360669</v>
      </c>
    </row>
    <row r="4434" spans="1:31" x14ac:dyDescent="0.25">
      <c r="A4434">
        <v>2141217</v>
      </c>
      <c r="B4434">
        <v>1</v>
      </c>
      <c r="C4434" t="s">
        <v>81</v>
      </c>
      <c r="D4434" t="s">
        <v>122</v>
      </c>
      <c r="E4434" t="s">
        <v>140</v>
      </c>
      <c r="F4434" t="s">
        <v>4637</v>
      </c>
      <c r="G4434" t="s">
        <v>142</v>
      </c>
      <c r="H4434" t="s">
        <v>143</v>
      </c>
      <c r="I4434" t="s">
        <v>135</v>
      </c>
      <c r="J4434" t="s">
        <v>136</v>
      </c>
      <c r="K4434" t="s">
        <v>137</v>
      </c>
      <c r="L4434" t="s">
        <v>12883</v>
      </c>
      <c r="M4434" t="s">
        <v>12884</v>
      </c>
      <c r="N4434">
        <v>0.59416666600000001</v>
      </c>
      <c r="O4434">
        <v>23</v>
      </c>
      <c r="P4434">
        <v>689</v>
      </c>
      <c r="Q4434">
        <v>66</v>
      </c>
      <c r="R4434">
        <v>21</v>
      </c>
      <c r="S4434">
        <v>18</v>
      </c>
      <c r="T4434">
        <v>45</v>
      </c>
      <c r="U4434">
        <v>0</v>
      </c>
      <c r="V4434">
        <v>1</v>
      </c>
      <c r="W4434">
        <v>2.9027942025654005</v>
      </c>
      <c r="X4434">
        <v>55.927835884727756</v>
      </c>
      <c r="Y4434">
        <v>29.822870218932461</v>
      </c>
      <c r="Z4434">
        <v>2.4688983860473832</v>
      </c>
      <c r="AA4434">
        <v>52.362223303196203</v>
      </c>
      <c r="AB4434">
        <v>10.24818928210515</v>
      </c>
      <c r="AC4434">
        <v>0</v>
      </c>
      <c r="AD4434">
        <v>0.80171299491074988</v>
      </c>
      <c r="AE4434">
        <v>154.53452427248513</v>
      </c>
    </row>
    <row r="4435" spans="1:31" x14ac:dyDescent="0.25">
      <c r="A4435">
        <v>2141323</v>
      </c>
      <c r="B4435">
        <v>1</v>
      </c>
      <c r="C4435" t="s">
        <v>80</v>
      </c>
      <c r="D4435" t="s">
        <v>92</v>
      </c>
      <c r="E4435" t="s">
        <v>131</v>
      </c>
      <c r="F4435" t="s">
        <v>12885</v>
      </c>
      <c r="G4435" t="s">
        <v>152</v>
      </c>
      <c r="H4435" t="s">
        <v>134</v>
      </c>
      <c r="I4435" t="s">
        <v>135</v>
      </c>
      <c r="J4435" t="s">
        <v>136</v>
      </c>
      <c r="K4435" t="s">
        <v>137</v>
      </c>
      <c r="L4435" t="s">
        <v>12886</v>
      </c>
      <c r="M4435" t="s">
        <v>12887</v>
      </c>
      <c r="N4435">
        <v>2.1247222219999999</v>
      </c>
      <c r="O4435">
        <v>0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0.19343012310475005</v>
      </c>
      <c r="AA4435">
        <v>0</v>
      </c>
      <c r="AB4435">
        <v>0</v>
      </c>
      <c r="AC4435">
        <v>0</v>
      </c>
      <c r="AD4435">
        <v>0</v>
      </c>
      <c r="AE4435">
        <v>0.19343012310475005</v>
      </c>
    </row>
    <row r="4436" spans="1:31" x14ac:dyDescent="0.25">
      <c r="A4436">
        <v>2141468</v>
      </c>
      <c r="B4436">
        <v>1</v>
      </c>
      <c r="C4436" t="s">
        <v>81</v>
      </c>
      <c r="D4436" t="s">
        <v>123</v>
      </c>
      <c r="E4436" t="s">
        <v>196</v>
      </c>
      <c r="F4436" t="s">
        <v>8529</v>
      </c>
      <c r="G4436" t="s">
        <v>142</v>
      </c>
      <c r="H4436" t="s">
        <v>143</v>
      </c>
      <c r="I4436" t="s">
        <v>135</v>
      </c>
      <c r="J4436" t="s">
        <v>136</v>
      </c>
      <c r="K4436" t="s">
        <v>137</v>
      </c>
      <c r="L4436" t="s">
        <v>12888</v>
      </c>
      <c r="M4436" t="s">
        <v>12889</v>
      </c>
      <c r="N4436">
        <v>0.42388888800000002</v>
      </c>
      <c r="O4436">
        <v>3</v>
      </c>
      <c r="P4436">
        <v>25</v>
      </c>
      <c r="Q4436">
        <v>111</v>
      </c>
      <c r="R4436">
        <v>273</v>
      </c>
      <c r="S4436">
        <v>11</v>
      </c>
      <c r="T4436">
        <v>48</v>
      </c>
      <c r="U4436">
        <v>0</v>
      </c>
      <c r="V4436">
        <v>0</v>
      </c>
      <c r="W4436">
        <v>0.21534284726254999</v>
      </c>
      <c r="X4436">
        <v>11.382155423600617</v>
      </c>
      <c r="Y4436">
        <v>8.1821935462160447</v>
      </c>
      <c r="Z4436">
        <v>30.17230060402381</v>
      </c>
      <c r="AA4436">
        <v>2.3317086835359331</v>
      </c>
      <c r="AB4436">
        <v>6.8598290741082666</v>
      </c>
      <c r="AC4436">
        <v>0</v>
      </c>
      <c r="AD4436">
        <v>0</v>
      </c>
      <c r="AE4436">
        <v>59.143530178747227</v>
      </c>
    </row>
    <row r="4437" spans="1:31" x14ac:dyDescent="0.25">
      <c r="A4437">
        <v>2141471</v>
      </c>
      <c r="B4437">
        <v>1</v>
      </c>
      <c r="C4437" t="s">
        <v>80</v>
      </c>
      <c r="D4437" t="s">
        <v>93</v>
      </c>
      <c r="E4437" t="s">
        <v>140</v>
      </c>
      <c r="F4437" t="s">
        <v>12890</v>
      </c>
      <c r="G4437" t="s">
        <v>226</v>
      </c>
      <c r="H4437" t="s">
        <v>143</v>
      </c>
      <c r="I4437" t="s">
        <v>135</v>
      </c>
      <c r="J4437" t="s">
        <v>136</v>
      </c>
      <c r="K4437" t="s">
        <v>236</v>
      </c>
      <c r="L4437" t="s">
        <v>12891</v>
      </c>
      <c r="M4437" t="s">
        <v>12892</v>
      </c>
      <c r="N4437">
        <v>7.5043333000000004E-2</v>
      </c>
      <c r="O4437">
        <v>0</v>
      </c>
      <c r="P4437">
        <v>5415</v>
      </c>
      <c r="Q4437">
        <v>0</v>
      </c>
      <c r="R4437">
        <v>79</v>
      </c>
      <c r="S4437">
        <v>15</v>
      </c>
      <c r="T4437">
        <v>2410</v>
      </c>
      <c r="U4437">
        <v>7</v>
      </c>
      <c r="V4437">
        <v>17</v>
      </c>
      <c r="W4437">
        <v>0</v>
      </c>
      <c r="X4437">
        <v>71.408488721384444</v>
      </c>
      <c r="Y4437">
        <v>0</v>
      </c>
      <c r="Z4437">
        <v>6.0012081142639264</v>
      </c>
      <c r="AA4437">
        <v>4.9642070065979169</v>
      </c>
      <c r="AB4437">
        <v>68.253568282949388</v>
      </c>
      <c r="AC4437">
        <v>11.848143805678832</v>
      </c>
      <c r="AD4437">
        <v>2.3953881649280424</v>
      </c>
      <c r="AE4437">
        <v>164.87100409580256</v>
      </c>
    </row>
    <row r="4438" spans="1:31" x14ac:dyDescent="0.25">
      <c r="A4438">
        <v>2141477</v>
      </c>
      <c r="B4438">
        <v>1</v>
      </c>
      <c r="C4438" t="s">
        <v>80</v>
      </c>
      <c r="D4438" t="s">
        <v>93</v>
      </c>
      <c r="E4438" t="s">
        <v>140</v>
      </c>
      <c r="F4438" t="s">
        <v>12893</v>
      </c>
      <c r="G4438" t="s">
        <v>226</v>
      </c>
      <c r="H4438" t="s">
        <v>143</v>
      </c>
      <c r="I4438" t="s">
        <v>148</v>
      </c>
      <c r="J4438" t="s">
        <v>136</v>
      </c>
      <c r="K4438" t="s">
        <v>236</v>
      </c>
      <c r="L4438" t="s">
        <v>12894</v>
      </c>
      <c r="M4438" t="s">
        <v>12895</v>
      </c>
      <c r="N4438">
        <v>4.6388888000000003E-2</v>
      </c>
      <c r="O4438">
        <v>0</v>
      </c>
      <c r="P4438">
        <v>4296</v>
      </c>
      <c r="Q4438">
        <v>1</v>
      </c>
      <c r="R4438">
        <v>5</v>
      </c>
      <c r="S4438">
        <v>3</v>
      </c>
      <c r="T4438">
        <v>239</v>
      </c>
      <c r="U4438">
        <v>0</v>
      </c>
      <c r="V4438">
        <v>0</v>
      </c>
      <c r="W4438">
        <v>0</v>
      </c>
      <c r="X4438">
        <v>34.899379357446314</v>
      </c>
      <c r="Y4438">
        <v>0.42043753843350001</v>
      </c>
      <c r="Z4438">
        <v>0.41833875176076674</v>
      </c>
      <c r="AA4438">
        <v>23.640454546688002</v>
      </c>
      <c r="AB4438">
        <v>7.0256287138222966</v>
      </c>
      <c r="AC4438">
        <v>0</v>
      </c>
      <c r="AD4438">
        <v>0</v>
      </c>
      <c r="AE4438">
        <v>66.404238908150873</v>
      </c>
    </row>
    <row r="4439" spans="1:31" x14ac:dyDescent="0.25">
      <c r="A4439">
        <v>2141480</v>
      </c>
      <c r="B4439">
        <v>1</v>
      </c>
      <c r="C4439" t="s">
        <v>80</v>
      </c>
      <c r="D4439" t="s">
        <v>83</v>
      </c>
      <c r="E4439" t="s">
        <v>224</v>
      </c>
      <c r="F4439" t="s">
        <v>12896</v>
      </c>
      <c r="G4439" t="s">
        <v>226</v>
      </c>
      <c r="H4439" t="s">
        <v>143</v>
      </c>
      <c r="I4439" t="s">
        <v>135</v>
      </c>
      <c r="J4439" t="s">
        <v>136</v>
      </c>
      <c r="K4439" t="s">
        <v>236</v>
      </c>
      <c r="L4439" t="s">
        <v>12897</v>
      </c>
      <c r="M4439" t="s">
        <v>12898</v>
      </c>
      <c r="N4439">
        <v>0.101388888</v>
      </c>
      <c r="O4439">
        <v>0</v>
      </c>
      <c r="P4439">
        <v>3316</v>
      </c>
      <c r="Q4439">
        <v>0</v>
      </c>
      <c r="R4439">
        <v>1</v>
      </c>
      <c r="S4439">
        <v>0</v>
      </c>
      <c r="T4439">
        <v>281</v>
      </c>
      <c r="U4439">
        <v>0</v>
      </c>
      <c r="V4439">
        <v>0</v>
      </c>
      <c r="W4439">
        <v>0</v>
      </c>
      <c r="X4439">
        <v>68.471451938950935</v>
      </c>
      <c r="Y4439">
        <v>0</v>
      </c>
      <c r="Z4439">
        <v>8.1307629950000005E-3</v>
      </c>
      <c r="AA4439">
        <v>0</v>
      </c>
      <c r="AB4439">
        <v>13.500968679047311</v>
      </c>
      <c r="AC4439">
        <v>0</v>
      </c>
      <c r="AD4439">
        <v>0</v>
      </c>
      <c r="AE4439">
        <v>81.980551380993234</v>
      </c>
    </row>
    <row r="4440" spans="1:31" x14ac:dyDescent="0.25">
      <c r="A4440">
        <v>2141483</v>
      </c>
      <c r="B4440">
        <v>1</v>
      </c>
      <c r="C4440" t="s">
        <v>81</v>
      </c>
      <c r="D4440" t="s">
        <v>127</v>
      </c>
      <c r="E4440" t="s">
        <v>131</v>
      </c>
      <c r="F4440" t="s">
        <v>12899</v>
      </c>
      <c r="G4440" t="s">
        <v>171</v>
      </c>
      <c r="H4440" t="s">
        <v>134</v>
      </c>
      <c r="I4440" t="s">
        <v>135</v>
      </c>
      <c r="J4440" t="s">
        <v>136</v>
      </c>
      <c r="K4440" t="s">
        <v>137</v>
      </c>
      <c r="L4440" t="s">
        <v>12900</v>
      </c>
      <c r="M4440" t="s">
        <v>12901</v>
      </c>
      <c r="N4440">
        <v>1.555555555</v>
      </c>
      <c r="O4440">
        <v>0</v>
      </c>
      <c r="P4440">
        <v>2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0.74893884099860009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0.74893884099860009</v>
      </c>
    </row>
    <row r="4441" spans="1:31" x14ac:dyDescent="0.25">
      <c r="A4441">
        <v>2141486</v>
      </c>
      <c r="B4441">
        <v>1</v>
      </c>
      <c r="C4441" t="s">
        <v>80</v>
      </c>
      <c r="D4441" t="s">
        <v>84</v>
      </c>
      <c r="E4441" t="s">
        <v>131</v>
      </c>
      <c r="F4441" t="s">
        <v>12902</v>
      </c>
      <c r="G4441" t="s">
        <v>231</v>
      </c>
      <c r="H4441" t="s">
        <v>134</v>
      </c>
      <c r="I4441" t="s">
        <v>135</v>
      </c>
      <c r="J4441" t="s">
        <v>136</v>
      </c>
      <c r="K4441" t="s">
        <v>137</v>
      </c>
      <c r="L4441" t="s">
        <v>12903</v>
      </c>
      <c r="M4441" t="s">
        <v>12904</v>
      </c>
      <c r="N4441">
        <v>0.68861111100000005</v>
      </c>
      <c r="O4441">
        <v>0</v>
      </c>
      <c r="P4441">
        <v>4</v>
      </c>
      <c r="Q4441">
        <v>0</v>
      </c>
      <c r="R4441">
        <v>0</v>
      </c>
      <c r="S4441">
        <v>0</v>
      </c>
      <c r="T4441">
        <v>1</v>
      </c>
      <c r="U4441">
        <v>0</v>
      </c>
      <c r="V4441">
        <v>0</v>
      </c>
      <c r="W4441">
        <v>0</v>
      </c>
      <c r="X4441">
        <v>0.28966730914348332</v>
      </c>
      <c r="Y4441">
        <v>0</v>
      </c>
      <c r="Z4441">
        <v>0</v>
      </c>
      <c r="AA4441">
        <v>0</v>
      </c>
      <c r="AB4441">
        <v>6.3170671753000007E-2</v>
      </c>
      <c r="AC4441">
        <v>0</v>
      </c>
      <c r="AD4441">
        <v>0</v>
      </c>
      <c r="AE4441">
        <v>0.35283798089648333</v>
      </c>
    </row>
    <row r="4442" spans="1:31" x14ac:dyDescent="0.25">
      <c r="A4442">
        <v>2141491</v>
      </c>
      <c r="B4442">
        <v>1</v>
      </c>
      <c r="C4442" t="s">
        <v>80</v>
      </c>
      <c r="D4442" t="s">
        <v>111</v>
      </c>
      <c r="E4442" t="s">
        <v>146</v>
      </c>
      <c r="F4442" t="s">
        <v>12905</v>
      </c>
      <c r="G4442" t="s">
        <v>226</v>
      </c>
      <c r="H4442" t="s">
        <v>143</v>
      </c>
      <c r="I4442" t="s">
        <v>148</v>
      </c>
      <c r="J4442" t="s">
        <v>136</v>
      </c>
      <c r="K4442" t="s">
        <v>236</v>
      </c>
      <c r="L4442" t="s">
        <v>12906</v>
      </c>
      <c r="M4442" t="s">
        <v>12907</v>
      </c>
      <c r="N4442">
        <v>2.3407221999999998E-2</v>
      </c>
      <c r="O4442">
        <v>0</v>
      </c>
      <c r="P4442">
        <v>2220</v>
      </c>
      <c r="Q4442">
        <v>0</v>
      </c>
      <c r="R4442">
        <v>0</v>
      </c>
      <c r="S4442">
        <v>1</v>
      </c>
      <c r="T4442">
        <v>271</v>
      </c>
      <c r="U4442">
        <v>0</v>
      </c>
      <c r="V4442">
        <v>1</v>
      </c>
      <c r="W4442">
        <v>0</v>
      </c>
      <c r="X4442">
        <v>10.219263790139145</v>
      </c>
      <c r="Y4442">
        <v>0</v>
      </c>
      <c r="Z4442">
        <v>0</v>
      </c>
      <c r="AA4442">
        <v>0.24140635049025003</v>
      </c>
      <c r="AB4442">
        <v>3.2002603190495833</v>
      </c>
      <c r="AC4442">
        <v>0</v>
      </c>
      <c r="AD4442">
        <v>2.4913324922666669E-2</v>
      </c>
      <c r="AE4442">
        <v>13.685843784601644</v>
      </c>
    </row>
    <row r="4443" spans="1:31" x14ac:dyDescent="0.25">
      <c r="A4443">
        <v>2141495</v>
      </c>
      <c r="B4443">
        <v>1</v>
      </c>
      <c r="C4443" t="s">
        <v>80</v>
      </c>
      <c r="D4443" t="s">
        <v>83</v>
      </c>
      <c r="E4443" t="s">
        <v>196</v>
      </c>
      <c r="F4443" t="s">
        <v>12908</v>
      </c>
      <c r="G4443" t="s">
        <v>226</v>
      </c>
      <c r="H4443" t="s">
        <v>143</v>
      </c>
      <c r="I4443" t="s">
        <v>135</v>
      </c>
      <c r="J4443" t="s">
        <v>136</v>
      </c>
      <c r="K4443" t="s">
        <v>236</v>
      </c>
      <c r="L4443" t="s">
        <v>12909</v>
      </c>
      <c r="M4443" t="s">
        <v>12910</v>
      </c>
      <c r="N4443">
        <v>9.6633333000000002E-2</v>
      </c>
      <c r="O4443">
        <v>0</v>
      </c>
      <c r="P4443">
        <v>1686</v>
      </c>
      <c r="Q4443">
        <v>0</v>
      </c>
      <c r="R4443">
        <v>0</v>
      </c>
      <c r="S4443">
        <v>5</v>
      </c>
      <c r="T4443">
        <v>79</v>
      </c>
      <c r="U4443">
        <v>0</v>
      </c>
      <c r="V4443">
        <v>0</v>
      </c>
      <c r="W4443">
        <v>0</v>
      </c>
      <c r="X4443">
        <v>32.040400005987166</v>
      </c>
      <c r="Y4443">
        <v>0</v>
      </c>
      <c r="Z4443">
        <v>0</v>
      </c>
      <c r="AA4443">
        <v>3.5974655844231003</v>
      </c>
      <c r="AB4443">
        <v>2.2023725111288996</v>
      </c>
      <c r="AC4443">
        <v>0</v>
      </c>
      <c r="AD4443">
        <v>0</v>
      </c>
      <c r="AE4443">
        <v>37.840238101539164</v>
      </c>
    </row>
    <row r="4444" spans="1:31" x14ac:dyDescent="0.25">
      <c r="A4444">
        <v>2141498</v>
      </c>
      <c r="B4444">
        <v>1</v>
      </c>
      <c r="C4444" t="s">
        <v>81</v>
      </c>
      <c r="D4444" t="s">
        <v>123</v>
      </c>
      <c r="E4444" t="s">
        <v>140</v>
      </c>
      <c r="F4444" t="s">
        <v>12911</v>
      </c>
      <c r="G4444" t="s">
        <v>142</v>
      </c>
      <c r="H4444" t="s">
        <v>143</v>
      </c>
      <c r="I4444" t="s">
        <v>135</v>
      </c>
      <c r="J4444" t="s">
        <v>136</v>
      </c>
      <c r="K4444" t="s">
        <v>137</v>
      </c>
      <c r="L4444" t="s">
        <v>12912</v>
      </c>
      <c r="M4444" t="s">
        <v>12913</v>
      </c>
      <c r="N4444">
        <v>1.060277777</v>
      </c>
      <c r="O4444">
        <v>0</v>
      </c>
      <c r="P4444">
        <v>10</v>
      </c>
      <c r="Q4444">
        <v>0</v>
      </c>
      <c r="R4444">
        <v>31</v>
      </c>
      <c r="S4444">
        <v>12</v>
      </c>
      <c r="T4444">
        <v>352</v>
      </c>
      <c r="U4444">
        <v>11</v>
      </c>
      <c r="V4444">
        <v>13</v>
      </c>
      <c r="W4444">
        <v>0</v>
      </c>
      <c r="X4444">
        <v>2.15843015866625</v>
      </c>
      <c r="Y4444">
        <v>0</v>
      </c>
      <c r="Z4444">
        <v>8.5580287019044761</v>
      </c>
      <c r="AA4444">
        <v>159.76229152016461</v>
      </c>
      <c r="AB4444">
        <v>278.31121031637252</v>
      </c>
      <c r="AC4444">
        <v>846.26483969834396</v>
      </c>
      <c r="AD4444">
        <v>104.10183425774913</v>
      </c>
      <c r="AE4444">
        <v>1399.1566346532009</v>
      </c>
    </row>
    <row r="4445" spans="1:31" x14ac:dyDescent="0.25">
      <c r="A4445">
        <v>2141500</v>
      </c>
      <c r="B4445">
        <v>1</v>
      </c>
      <c r="C4445" t="s">
        <v>80</v>
      </c>
      <c r="D4445" t="s">
        <v>104</v>
      </c>
      <c r="E4445" t="s">
        <v>140</v>
      </c>
      <c r="F4445" t="s">
        <v>12914</v>
      </c>
      <c r="G4445" t="s">
        <v>142</v>
      </c>
      <c r="H4445" t="s">
        <v>143</v>
      </c>
      <c r="I4445" t="s">
        <v>135</v>
      </c>
      <c r="J4445" t="s">
        <v>136</v>
      </c>
      <c r="K4445" t="s">
        <v>137</v>
      </c>
      <c r="L4445" t="s">
        <v>12915</v>
      </c>
      <c r="M4445" t="s">
        <v>12916</v>
      </c>
      <c r="N4445">
        <v>0.61138888800000002</v>
      </c>
      <c r="O4445">
        <v>36</v>
      </c>
      <c r="P4445">
        <v>2767</v>
      </c>
      <c r="Q4445">
        <v>118</v>
      </c>
      <c r="R4445">
        <v>189</v>
      </c>
      <c r="S4445">
        <v>51</v>
      </c>
      <c r="T4445">
        <v>292</v>
      </c>
      <c r="U4445">
        <v>3</v>
      </c>
      <c r="V4445">
        <v>1</v>
      </c>
      <c r="W4445">
        <v>53.157687309193122</v>
      </c>
      <c r="X4445">
        <v>422.08295912718927</v>
      </c>
      <c r="Y4445">
        <v>24.706512785140404</v>
      </c>
      <c r="Z4445">
        <v>29.87448763532883</v>
      </c>
      <c r="AA4445">
        <v>64.202070892904828</v>
      </c>
      <c r="AB4445">
        <v>70.666583012684512</v>
      </c>
      <c r="AC4445">
        <v>13.710388048455449</v>
      </c>
      <c r="AD4445">
        <v>0.45747067795921675</v>
      </c>
      <c r="AE4445">
        <v>678.85815948885579</v>
      </c>
    </row>
    <row r="4446" spans="1:31" x14ac:dyDescent="0.25">
      <c r="A4446">
        <v>2141502</v>
      </c>
      <c r="B4446">
        <v>1</v>
      </c>
      <c r="C4446" t="s">
        <v>81</v>
      </c>
      <c r="D4446" t="s">
        <v>128</v>
      </c>
      <c r="E4446" t="s">
        <v>206</v>
      </c>
      <c r="F4446" t="s">
        <v>12917</v>
      </c>
      <c r="G4446" t="s">
        <v>183</v>
      </c>
      <c r="H4446" t="s">
        <v>134</v>
      </c>
      <c r="I4446" t="s">
        <v>135</v>
      </c>
      <c r="J4446" t="s">
        <v>136</v>
      </c>
      <c r="K4446" t="s">
        <v>137</v>
      </c>
      <c r="L4446" t="s">
        <v>12918</v>
      </c>
      <c r="M4446" t="s">
        <v>12919</v>
      </c>
      <c r="N4446">
        <v>9.2719444440000007</v>
      </c>
      <c r="O4446">
        <v>0</v>
      </c>
      <c r="P4446">
        <v>45</v>
      </c>
      <c r="Q4446">
        <v>0</v>
      </c>
      <c r="R4446">
        <v>0</v>
      </c>
      <c r="S4446">
        <v>0</v>
      </c>
      <c r="T4446">
        <v>4</v>
      </c>
      <c r="U4446">
        <v>0</v>
      </c>
      <c r="V4446">
        <v>0</v>
      </c>
      <c r="W4446">
        <v>0</v>
      </c>
      <c r="X4446">
        <v>92.851493658647115</v>
      </c>
      <c r="Y4446">
        <v>0</v>
      </c>
      <c r="Z4446">
        <v>0</v>
      </c>
      <c r="AA4446">
        <v>0</v>
      </c>
      <c r="AB4446">
        <v>28.925034598864446</v>
      </c>
      <c r="AC4446">
        <v>0</v>
      </c>
      <c r="AD4446">
        <v>0</v>
      </c>
      <c r="AE4446">
        <v>121.77652825751156</v>
      </c>
    </row>
    <row r="4447" spans="1:31" x14ac:dyDescent="0.25">
      <c r="A4447">
        <v>2141507</v>
      </c>
      <c r="B4447">
        <v>1</v>
      </c>
      <c r="C4447" t="s">
        <v>80</v>
      </c>
      <c r="D4447" t="s">
        <v>93</v>
      </c>
      <c r="E4447" t="s">
        <v>140</v>
      </c>
      <c r="F4447" t="s">
        <v>12920</v>
      </c>
      <c r="G4447" t="s">
        <v>142</v>
      </c>
      <c r="H4447" t="s">
        <v>143</v>
      </c>
      <c r="I4447" t="s">
        <v>135</v>
      </c>
      <c r="J4447" t="s">
        <v>136</v>
      </c>
      <c r="K4447" t="s">
        <v>137</v>
      </c>
      <c r="L4447" t="s">
        <v>12921</v>
      </c>
      <c r="M4447" t="s">
        <v>12922</v>
      </c>
      <c r="N4447">
        <v>0.64111111099999996</v>
      </c>
      <c r="O4447">
        <v>0</v>
      </c>
      <c r="P4447">
        <v>901</v>
      </c>
      <c r="Q4447">
        <v>0</v>
      </c>
      <c r="R4447">
        <v>18</v>
      </c>
      <c r="S4447">
        <v>0</v>
      </c>
      <c r="T4447">
        <v>150</v>
      </c>
      <c r="U4447">
        <v>0</v>
      </c>
      <c r="V4447">
        <v>0</v>
      </c>
      <c r="W4447">
        <v>0</v>
      </c>
      <c r="X4447">
        <v>88.715581017435895</v>
      </c>
      <c r="Y4447">
        <v>0</v>
      </c>
      <c r="Z4447">
        <v>8.2067770101755304</v>
      </c>
      <c r="AA4447">
        <v>0</v>
      </c>
      <c r="AB4447">
        <v>28.600837212375701</v>
      </c>
      <c r="AC4447">
        <v>0</v>
      </c>
      <c r="AD4447">
        <v>0</v>
      </c>
      <c r="AE4447">
        <v>125.52319523998713</v>
      </c>
    </row>
    <row r="4448" spans="1:31" x14ac:dyDescent="0.25">
      <c r="A4448">
        <v>2141509</v>
      </c>
      <c r="B4448">
        <v>1</v>
      </c>
      <c r="C4448" t="s">
        <v>80</v>
      </c>
      <c r="D4448" t="s">
        <v>97</v>
      </c>
      <c r="E4448" t="s">
        <v>140</v>
      </c>
      <c r="F4448" t="s">
        <v>12923</v>
      </c>
      <c r="G4448" t="s">
        <v>226</v>
      </c>
      <c r="H4448" t="s">
        <v>143</v>
      </c>
      <c r="I4448" t="s">
        <v>135</v>
      </c>
      <c r="J4448" t="s">
        <v>136</v>
      </c>
      <c r="K4448" t="s">
        <v>236</v>
      </c>
      <c r="L4448" t="s">
        <v>12924</v>
      </c>
      <c r="M4448" t="s">
        <v>12925</v>
      </c>
      <c r="N4448">
        <v>0.62555555500000004</v>
      </c>
      <c r="O4448">
        <v>9</v>
      </c>
      <c r="P4448">
        <v>1822</v>
      </c>
      <c r="Q4448">
        <v>0</v>
      </c>
      <c r="R4448">
        <v>27</v>
      </c>
      <c r="S4448">
        <v>5</v>
      </c>
      <c r="T4448">
        <v>158</v>
      </c>
      <c r="U4448">
        <v>0</v>
      </c>
      <c r="V4448">
        <v>1</v>
      </c>
      <c r="W4448">
        <v>170.81738929865193</v>
      </c>
      <c r="X4448">
        <v>363.30438042325011</v>
      </c>
      <c r="Y4448">
        <v>0</v>
      </c>
      <c r="Z4448">
        <v>7.8809472351275769</v>
      </c>
      <c r="AA4448">
        <v>159.59097963872759</v>
      </c>
      <c r="AB4448">
        <v>34.582151136159084</v>
      </c>
      <c r="AC4448">
        <v>0</v>
      </c>
      <c r="AD4448">
        <v>0.77144223918530008</v>
      </c>
      <c r="AE4448">
        <v>736.94728997110155</v>
      </c>
    </row>
    <row r="4449" spans="1:31" x14ac:dyDescent="0.25">
      <c r="A4449">
        <v>2141510</v>
      </c>
      <c r="B4449">
        <v>1</v>
      </c>
      <c r="C4449" t="s">
        <v>80</v>
      </c>
      <c r="D4449" t="s">
        <v>99</v>
      </c>
      <c r="E4449" t="s">
        <v>146</v>
      </c>
      <c r="F4449" t="s">
        <v>12926</v>
      </c>
      <c r="G4449" t="s">
        <v>167</v>
      </c>
      <c r="H4449" t="s">
        <v>143</v>
      </c>
      <c r="I4449" t="s">
        <v>135</v>
      </c>
      <c r="J4449" t="s">
        <v>136</v>
      </c>
      <c r="K4449" t="s">
        <v>137</v>
      </c>
      <c r="L4449" t="s">
        <v>12927</v>
      </c>
      <c r="M4449" t="s">
        <v>12928</v>
      </c>
      <c r="N4449">
        <v>3.8883333329999998</v>
      </c>
      <c r="O4449">
        <v>0</v>
      </c>
      <c r="P4449">
        <v>33</v>
      </c>
      <c r="Q4449">
        <v>0</v>
      </c>
      <c r="R4449">
        <v>1</v>
      </c>
      <c r="S4449">
        <v>0</v>
      </c>
      <c r="T4449">
        <v>35</v>
      </c>
      <c r="U4449">
        <v>0</v>
      </c>
      <c r="V4449">
        <v>1</v>
      </c>
      <c r="W4449">
        <v>0</v>
      </c>
      <c r="X4449">
        <v>34.092202814342194</v>
      </c>
      <c r="Y4449">
        <v>0</v>
      </c>
      <c r="Z4449">
        <v>2.1678333206399998</v>
      </c>
      <c r="AA4449">
        <v>0</v>
      </c>
      <c r="AB4449">
        <v>128.73723920989084</v>
      </c>
      <c r="AC4449">
        <v>0</v>
      </c>
      <c r="AD4449">
        <v>16.1846343991146</v>
      </c>
      <c r="AE4449">
        <v>181.18190974398763</v>
      </c>
    </row>
    <row r="4450" spans="1:31" x14ac:dyDescent="0.25">
      <c r="A4450">
        <v>2141514</v>
      </c>
      <c r="B4450">
        <v>1</v>
      </c>
      <c r="C4450" t="s">
        <v>80</v>
      </c>
      <c r="D4450" t="s">
        <v>103</v>
      </c>
      <c r="E4450" t="s">
        <v>224</v>
      </c>
      <c r="F4450" t="s">
        <v>882</v>
      </c>
      <c r="G4450" t="s">
        <v>538</v>
      </c>
      <c r="H4450" t="s">
        <v>143</v>
      </c>
      <c r="I4450" t="s">
        <v>135</v>
      </c>
      <c r="J4450" t="s">
        <v>136</v>
      </c>
      <c r="K4450" t="s">
        <v>236</v>
      </c>
      <c r="L4450" t="s">
        <v>12929</v>
      </c>
      <c r="M4450" t="s">
        <v>12930</v>
      </c>
      <c r="N4450">
        <v>0.54888888800000002</v>
      </c>
      <c r="O4450">
        <v>6</v>
      </c>
      <c r="P4450">
        <v>2014</v>
      </c>
      <c r="Q4450">
        <v>97</v>
      </c>
      <c r="R4450">
        <v>279</v>
      </c>
      <c r="S4450">
        <v>35</v>
      </c>
      <c r="T4450">
        <v>173</v>
      </c>
      <c r="U4450">
        <v>9</v>
      </c>
      <c r="V4450">
        <v>0</v>
      </c>
      <c r="W4450">
        <v>1.6160775977033999</v>
      </c>
      <c r="X4450">
        <v>300.76821530957494</v>
      </c>
      <c r="Y4450">
        <v>289.86035651486276</v>
      </c>
      <c r="Z4450">
        <v>217.12917563203365</v>
      </c>
      <c r="AA4450">
        <v>122.67384493698155</v>
      </c>
      <c r="AB4450">
        <v>59.140513210510072</v>
      </c>
      <c r="AC4450">
        <v>504.01600206885973</v>
      </c>
      <c r="AD4450">
        <v>0</v>
      </c>
      <c r="AE4450">
        <v>1495.2041852705261</v>
      </c>
    </row>
    <row r="4451" spans="1:31" x14ac:dyDescent="0.25">
      <c r="A4451">
        <v>2141515</v>
      </c>
      <c r="B4451">
        <v>1</v>
      </c>
      <c r="C4451" t="s">
        <v>80</v>
      </c>
      <c r="D4451" t="s">
        <v>111</v>
      </c>
      <c r="E4451" t="s">
        <v>206</v>
      </c>
      <c r="F4451" t="s">
        <v>519</v>
      </c>
      <c r="G4451" t="s">
        <v>187</v>
      </c>
      <c r="H4451" t="s">
        <v>134</v>
      </c>
      <c r="I4451" t="s">
        <v>135</v>
      </c>
      <c r="J4451" t="s">
        <v>136</v>
      </c>
      <c r="K4451" t="s">
        <v>137</v>
      </c>
      <c r="L4451" t="s">
        <v>12931</v>
      </c>
      <c r="M4451" t="s">
        <v>12932</v>
      </c>
      <c r="N4451">
        <v>1.1419444439999999</v>
      </c>
      <c r="O4451">
        <v>0</v>
      </c>
      <c r="P4451">
        <v>97</v>
      </c>
      <c r="Q4451">
        <v>0</v>
      </c>
      <c r="R4451">
        <v>0</v>
      </c>
      <c r="S4451">
        <v>0</v>
      </c>
      <c r="T4451">
        <v>5</v>
      </c>
      <c r="U4451">
        <v>0</v>
      </c>
      <c r="V4451">
        <v>0</v>
      </c>
      <c r="W4451">
        <v>0</v>
      </c>
      <c r="X4451">
        <v>27.391124921201499</v>
      </c>
      <c r="Y4451">
        <v>0</v>
      </c>
      <c r="Z4451">
        <v>0</v>
      </c>
      <c r="AA4451">
        <v>0</v>
      </c>
      <c r="AB4451">
        <v>0.40438105837803334</v>
      </c>
      <c r="AC4451">
        <v>0</v>
      </c>
      <c r="AD4451">
        <v>0</v>
      </c>
      <c r="AE4451">
        <v>27.795505979579531</v>
      </c>
    </row>
    <row r="4452" spans="1:31" x14ac:dyDescent="0.25">
      <c r="A4452">
        <v>2141516</v>
      </c>
      <c r="B4452">
        <v>1</v>
      </c>
      <c r="C4452" t="s">
        <v>81</v>
      </c>
      <c r="D4452" t="s">
        <v>125</v>
      </c>
      <c r="E4452" t="s">
        <v>224</v>
      </c>
      <c r="F4452" t="s">
        <v>12933</v>
      </c>
      <c r="G4452" t="s">
        <v>12251</v>
      </c>
      <c r="H4452" t="s">
        <v>227</v>
      </c>
      <c r="I4452" t="s">
        <v>135</v>
      </c>
      <c r="J4452" t="s">
        <v>136</v>
      </c>
      <c r="K4452" t="s">
        <v>137</v>
      </c>
      <c r="L4452" t="s">
        <v>12934</v>
      </c>
      <c r="M4452" t="s">
        <v>12935</v>
      </c>
      <c r="N4452">
        <v>0.198333333</v>
      </c>
      <c r="O4452">
        <v>6</v>
      </c>
      <c r="P4452">
        <v>6021</v>
      </c>
      <c r="Q4452">
        <v>626</v>
      </c>
      <c r="R4452">
        <v>935</v>
      </c>
      <c r="S4452">
        <v>33</v>
      </c>
      <c r="T4452">
        <v>749</v>
      </c>
      <c r="U4452">
        <v>9</v>
      </c>
      <c r="V4452">
        <v>4</v>
      </c>
      <c r="W4452">
        <v>1.09071225531765</v>
      </c>
      <c r="X4452">
        <v>195.66987094337441</v>
      </c>
      <c r="Y4452">
        <v>74.748118606733271</v>
      </c>
      <c r="Z4452">
        <v>72.973893490870466</v>
      </c>
      <c r="AA4452">
        <v>27.797942190730716</v>
      </c>
      <c r="AB4452">
        <v>49.737567685504224</v>
      </c>
      <c r="AC4452">
        <v>38.041137411690343</v>
      </c>
      <c r="AD4452">
        <v>0.25736215080239999</v>
      </c>
      <c r="AE4452">
        <v>460.31660473502347</v>
      </c>
    </row>
    <row r="4453" spans="1:31" x14ac:dyDescent="0.25">
      <c r="A4453">
        <v>2141519</v>
      </c>
      <c r="B4453">
        <v>1</v>
      </c>
      <c r="C4453" t="s">
        <v>80</v>
      </c>
      <c r="D4453" t="s">
        <v>93</v>
      </c>
      <c r="E4453" t="s">
        <v>140</v>
      </c>
      <c r="F4453" t="s">
        <v>12920</v>
      </c>
      <c r="G4453" t="s">
        <v>142</v>
      </c>
      <c r="H4453" t="s">
        <v>143</v>
      </c>
      <c r="I4453" t="s">
        <v>135</v>
      </c>
      <c r="J4453" t="s">
        <v>136</v>
      </c>
      <c r="K4453" t="s">
        <v>137</v>
      </c>
      <c r="L4453" t="s">
        <v>12936</v>
      </c>
      <c r="M4453" t="s">
        <v>12937</v>
      </c>
      <c r="N4453">
        <v>8.4722222E-2</v>
      </c>
      <c r="O4453">
        <v>0</v>
      </c>
      <c r="P4453">
        <v>901</v>
      </c>
      <c r="Q4453">
        <v>0</v>
      </c>
      <c r="R4453">
        <v>18</v>
      </c>
      <c r="S4453">
        <v>0</v>
      </c>
      <c r="T4453">
        <v>150</v>
      </c>
      <c r="U4453">
        <v>0</v>
      </c>
      <c r="V4453">
        <v>0</v>
      </c>
      <c r="W4453">
        <v>0</v>
      </c>
      <c r="X4453">
        <v>12.529885810849791</v>
      </c>
      <c r="Y4453">
        <v>0</v>
      </c>
      <c r="Z4453">
        <v>1.0024316243166667</v>
      </c>
      <c r="AA4453">
        <v>0</v>
      </c>
      <c r="AB4453">
        <v>4.3070770910938077</v>
      </c>
      <c r="AC4453">
        <v>0</v>
      </c>
      <c r="AD4453">
        <v>0</v>
      </c>
      <c r="AE4453">
        <v>17.839394526260264</v>
      </c>
    </row>
    <row r="4454" spans="1:31" x14ac:dyDescent="0.25">
      <c r="A4454">
        <v>2141521</v>
      </c>
      <c r="B4454">
        <v>1</v>
      </c>
      <c r="C4454" t="s">
        <v>80</v>
      </c>
      <c r="D4454" t="s">
        <v>94</v>
      </c>
      <c r="E4454" t="s">
        <v>146</v>
      </c>
      <c r="F4454" t="s">
        <v>12938</v>
      </c>
      <c r="G4454" t="s">
        <v>2008</v>
      </c>
      <c r="H4454" t="s">
        <v>143</v>
      </c>
      <c r="I4454" t="s">
        <v>135</v>
      </c>
      <c r="J4454" t="s">
        <v>136</v>
      </c>
      <c r="K4454" t="s">
        <v>137</v>
      </c>
      <c r="L4454" t="s">
        <v>12939</v>
      </c>
      <c r="M4454" t="s">
        <v>12940</v>
      </c>
      <c r="N4454">
        <v>1.720555555</v>
      </c>
      <c r="O4454">
        <v>0</v>
      </c>
      <c r="P4454">
        <v>74</v>
      </c>
      <c r="Q4454">
        <v>0</v>
      </c>
      <c r="R4454">
        <v>0</v>
      </c>
      <c r="S4454">
        <v>0</v>
      </c>
      <c r="T4454">
        <v>1</v>
      </c>
      <c r="U4454">
        <v>0</v>
      </c>
      <c r="V4454">
        <v>0</v>
      </c>
      <c r="W4454">
        <v>0</v>
      </c>
      <c r="X4454">
        <v>8.0680678849573031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8.0680678849573031</v>
      </c>
    </row>
    <row r="4455" spans="1:31" x14ac:dyDescent="0.25">
      <c r="A4455">
        <v>2141524</v>
      </c>
      <c r="B4455">
        <v>1</v>
      </c>
      <c r="C4455" t="s">
        <v>81</v>
      </c>
      <c r="D4455" t="s">
        <v>125</v>
      </c>
      <c r="E4455" t="s">
        <v>146</v>
      </c>
      <c r="F4455" t="s">
        <v>12941</v>
      </c>
      <c r="G4455" t="s">
        <v>167</v>
      </c>
      <c r="H4455" t="s">
        <v>143</v>
      </c>
      <c r="I4455" t="s">
        <v>135</v>
      </c>
      <c r="J4455" t="s">
        <v>136</v>
      </c>
      <c r="K4455" t="s">
        <v>137</v>
      </c>
      <c r="L4455" t="s">
        <v>12942</v>
      </c>
      <c r="M4455" t="s">
        <v>12943</v>
      </c>
      <c r="N4455">
        <v>1.2794444439999999</v>
      </c>
      <c r="O4455">
        <v>0</v>
      </c>
      <c r="P4455">
        <v>0</v>
      </c>
      <c r="Q4455">
        <v>0</v>
      </c>
      <c r="R4455">
        <v>13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2.9046679227706669</v>
      </c>
      <c r="AA4455">
        <v>0</v>
      </c>
      <c r="AB4455">
        <v>0</v>
      </c>
      <c r="AC4455">
        <v>0</v>
      </c>
      <c r="AD4455">
        <v>0</v>
      </c>
      <c r="AE4455">
        <v>2.9046679227706669</v>
      </c>
    </row>
    <row r="4456" spans="1:31" x14ac:dyDescent="0.25">
      <c r="A4456">
        <v>2141525</v>
      </c>
      <c r="B4456">
        <v>1</v>
      </c>
      <c r="C4456" t="s">
        <v>80</v>
      </c>
      <c r="D4456" t="s">
        <v>102</v>
      </c>
      <c r="E4456" t="s">
        <v>146</v>
      </c>
      <c r="F4456" t="s">
        <v>9173</v>
      </c>
      <c r="G4456" t="s">
        <v>142</v>
      </c>
      <c r="H4456" t="s">
        <v>143</v>
      </c>
      <c r="I4456" t="s">
        <v>135</v>
      </c>
      <c r="J4456" t="s">
        <v>136</v>
      </c>
      <c r="K4456" t="s">
        <v>137</v>
      </c>
      <c r="L4456" t="s">
        <v>12944</v>
      </c>
      <c r="M4456" t="s">
        <v>12945</v>
      </c>
      <c r="N4456">
        <v>0.80888888800000003</v>
      </c>
      <c r="O4456">
        <v>0</v>
      </c>
      <c r="P4456">
        <v>10</v>
      </c>
      <c r="Q4456">
        <v>3</v>
      </c>
      <c r="R4456">
        <v>115</v>
      </c>
      <c r="S4456">
        <v>0</v>
      </c>
      <c r="T4456">
        <v>22</v>
      </c>
      <c r="U4456">
        <v>0</v>
      </c>
      <c r="V4456">
        <v>0</v>
      </c>
      <c r="W4456">
        <v>0</v>
      </c>
      <c r="X4456">
        <v>0.78117308672380004</v>
      </c>
      <c r="Y4456">
        <v>0.29557011223413332</v>
      </c>
      <c r="Z4456">
        <v>9.364804672215401</v>
      </c>
      <c r="AA4456">
        <v>0</v>
      </c>
      <c r="AB4456">
        <v>1.6717897880724446</v>
      </c>
      <c r="AC4456">
        <v>0</v>
      </c>
      <c r="AD4456">
        <v>0</v>
      </c>
      <c r="AE4456">
        <v>12.113337659245779</v>
      </c>
    </row>
    <row r="4457" spans="1:31" x14ac:dyDescent="0.25">
      <c r="A4457">
        <v>2141526</v>
      </c>
      <c r="B4457">
        <v>1</v>
      </c>
      <c r="C4457" t="s">
        <v>80</v>
      </c>
      <c r="D4457" t="s">
        <v>93</v>
      </c>
      <c r="E4457" t="s">
        <v>140</v>
      </c>
      <c r="F4457" t="s">
        <v>3920</v>
      </c>
      <c r="G4457" t="s">
        <v>142</v>
      </c>
      <c r="H4457" t="s">
        <v>143</v>
      </c>
      <c r="I4457" t="s">
        <v>135</v>
      </c>
      <c r="J4457" t="s">
        <v>136</v>
      </c>
      <c r="K4457" t="s">
        <v>137</v>
      </c>
      <c r="L4457" t="s">
        <v>12946</v>
      </c>
      <c r="M4457" t="s">
        <v>12947</v>
      </c>
      <c r="N4457">
        <v>0.43277777699999997</v>
      </c>
      <c r="O4457">
        <v>3</v>
      </c>
      <c r="P4457">
        <v>12</v>
      </c>
      <c r="Q4457">
        <v>39</v>
      </c>
      <c r="R4457">
        <v>165</v>
      </c>
      <c r="S4457">
        <v>10</v>
      </c>
      <c r="T4457">
        <v>39</v>
      </c>
      <c r="U4457">
        <v>0</v>
      </c>
      <c r="V4457">
        <v>0</v>
      </c>
      <c r="W4457">
        <v>2.950298511087083</v>
      </c>
      <c r="X4457">
        <v>2.6323978543765003</v>
      </c>
      <c r="Y4457">
        <v>36.425894678147237</v>
      </c>
      <c r="Z4457">
        <v>109.85333732171573</v>
      </c>
      <c r="AA4457">
        <v>32.717918765607351</v>
      </c>
      <c r="AB4457">
        <v>8.562793930521071</v>
      </c>
      <c r="AC4457">
        <v>0</v>
      </c>
      <c r="AD4457">
        <v>0</v>
      </c>
      <c r="AE4457">
        <v>193.14264106145498</v>
      </c>
    </row>
    <row r="4458" spans="1:31" x14ac:dyDescent="0.25">
      <c r="A4458">
        <v>2141527</v>
      </c>
      <c r="B4458">
        <v>1</v>
      </c>
      <c r="C4458" t="s">
        <v>80</v>
      </c>
      <c r="D4458" t="s">
        <v>108</v>
      </c>
      <c r="E4458" t="s">
        <v>174</v>
      </c>
      <c r="F4458" t="s">
        <v>12948</v>
      </c>
      <c r="G4458" t="s">
        <v>176</v>
      </c>
      <c r="H4458" t="s">
        <v>134</v>
      </c>
      <c r="I4458" t="s">
        <v>135</v>
      </c>
      <c r="J4458" t="s">
        <v>136</v>
      </c>
      <c r="K4458" t="s">
        <v>137</v>
      </c>
      <c r="L4458" t="s">
        <v>12949</v>
      </c>
      <c r="M4458" t="s">
        <v>12950</v>
      </c>
      <c r="N4458">
        <v>2.0666666660000002</v>
      </c>
      <c r="O4458">
        <v>0</v>
      </c>
      <c r="P4458">
        <v>5</v>
      </c>
      <c r="Q4458">
        <v>0</v>
      </c>
      <c r="R4458">
        <v>7</v>
      </c>
      <c r="S4458">
        <v>0</v>
      </c>
      <c r="T4458">
        <v>2</v>
      </c>
      <c r="U4458">
        <v>0</v>
      </c>
      <c r="V4458">
        <v>0</v>
      </c>
      <c r="W4458">
        <v>0</v>
      </c>
      <c r="X4458">
        <v>1.4399648500224</v>
      </c>
      <c r="Y4458">
        <v>0</v>
      </c>
      <c r="Z4458">
        <v>9.0430992627351987</v>
      </c>
      <c r="AA4458">
        <v>0</v>
      </c>
      <c r="AB4458">
        <v>1.1675312477020501</v>
      </c>
      <c r="AC4458">
        <v>0</v>
      </c>
      <c r="AD4458">
        <v>0</v>
      </c>
      <c r="AE4458">
        <v>11.650595360459649</v>
      </c>
    </row>
    <row r="4459" spans="1:31" x14ac:dyDescent="0.25">
      <c r="A4459">
        <v>2141530</v>
      </c>
      <c r="B4459">
        <v>1</v>
      </c>
      <c r="C4459" t="s">
        <v>80</v>
      </c>
      <c r="D4459" t="s">
        <v>108</v>
      </c>
      <c r="E4459" t="s">
        <v>174</v>
      </c>
      <c r="F4459" t="s">
        <v>2900</v>
      </c>
      <c r="G4459" t="s">
        <v>176</v>
      </c>
      <c r="H4459" t="s">
        <v>134</v>
      </c>
      <c r="I4459" t="s">
        <v>135</v>
      </c>
      <c r="J4459" t="s">
        <v>136</v>
      </c>
      <c r="K4459" t="s">
        <v>137</v>
      </c>
      <c r="L4459" t="s">
        <v>12951</v>
      </c>
      <c r="M4459" t="s">
        <v>12952</v>
      </c>
      <c r="N4459">
        <v>2.579722222</v>
      </c>
      <c r="O4459">
        <v>0</v>
      </c>
      <c r="P4459">
        <v>15</v>
      </c>
      <c r="Q4459">
        <v>0</v>
      </c>
      <c r="R4459">
        <v>1</v>
      </c>
      <c r="S4459">
        <v>0</v>
      </c>
      <c r="T4459">
        <v>1</v>
      </c>
      <c r="U4459">
        <v>0</v>
      </c>
      <c r="V4459">
        <v>0</v>
      </c>
      <c r="W4459">
        <v>0</v>
      </c>
      <c r="X4459">
        <v>6.5829428342520009</v>
      </c>
      <c r="Y4459">
        <v>0</v>
      </c>
      <c r="Z4459">
        <v>0.14729740670246669</v>
      </c>
      <c r="AA4459">
        <v>0</v>
      </c>
      <c r="AB4459">
        <v>0.18951618994748337</v>
      </c>
      <c r="AC4459">
        <v>0</v>
      </c>
      <c r="AD4459">
        <v>0</v>
      </c>
      <c r="AE4459">
        <v>6.919756430901951</v>
      </c>
    </row>
    <row r="4460" spans="1:31" x14ac:dyDescent="0.25">
      <c r="A4460">
        <v>2141531</v>
      </c>
      <c r="B4460">
        <v>1</v>
      </c>
      <c r="C4460" t="s">
        <v>81</v>
      </c>
      <c r="D4460" t="s">
        <v>113</v>
      </c>
      <c r="E4460" t="s">
        <v>224</v>
      </c>
      <c r="F4460" t="s">
        <v>12953</v>
      </c>
      <c r="G4460" t="s">
        <v>142</v>
      </c>
      <c r="H4460" t="s">
        <v>143</v>
      </c>
      <c r="I4460" t="s">
        <v>135</v>
      </c>
      <c r="J4460" t="s">
        <v>136</v>
      </c>
      <c r="K4460" t="s">
        <v>137</v>
      </c>
      <c r="L4460" t="s">
        <v>12954</v>
      </c>
      <c r="M4460" t="s">
        <v>12955</v>
      </c>
      <c r="N4460">
        <v>0.35972222199999998</v>
      </c>
      <c r="O4460">
        <v>0</v>
      </c>
      <c r="P4460">
        <v>2263</v>
      </c>
      <c r="Q4460">
        <v>151</v>
      </c>
      <c r="R4460">
        <v>471</v>
      </c>
      <c r="S4460">
        <v>6</v>
      </c>
      <c r="T4460">
        <v>228</v>
      </c>
      <c r="U4460">
        <v>0</v>
      </c>
      <c r="V4460">
        <v>0</v>
      </c>
      <c r="W4460">
        <v>0</v>
      </c>
      <c r="X4460">
        <v>179.12646342004172</v>
      </c>
      <c r="Y4460">
        <v>15.757016247504092</v>
      </c>
      <c r="Z4460">
        <v>83.071173426700256</v>
      </c>
      <c r="AA4460">
        <v>8.2775334874155</v>
      </c>
      <c r="AB4460">
        <v>23.569641134592981</v>
      </c>
      <c r="AC4460">
        <v>0</v>
      </c>
      <c r="AD4460">
        <v>0</v>
      </c>
      <c r="AE4460">
        <v>309.80182771625454</v>
      </c>
    </row>
    <row r="4461" spans="1:31" x14ac:dyDescent="0.25">
      <c r="A4461">
        <v>2141534</v>
      </c>
      <c r="B4461">
        <v>1</v>
      </c>
      <c r="C4461" t="s">
        <v>80</v>
      </c>
      <c r="D4461" t="s">
        <v>103</v>
      </c>
      <c r="E4461" t="s">
        <v>224</v>
      </c>
      <c r="F4461" t="s">
        <v>12606</v>
      </c>
      <c r="G4461" t="s">
        <v>235</v>
      </c>
      <c r="H4461" t="s">
        <v>143</v>
      </c>
      <c r="I4461" t="s">
        <v>135</v>
      </c>
      <c r="J4461" t="s">
        <v>136</v>
      </c>
      <c r="K4461" t="s">
        <v>236</v>
      </c>
      <c r="L4461" t="s">
        <v>12956</v>
      </c>
      <c r="M4461" t="s">
        <v>12957</v>
      </c>
      <c r="N4461">
        <v>9.1228516660000007</v>
      </c>
      <c r="O4461">
        <v>0</v>
      </c>
      <c r="P4461">
        <v>6</v>
      </c>
      <c r="Q4461">
        <v>37</v>
      </c>
      <c r="R4461">
        <v>60</v>
      </c>
      <c r="S4461">
        <v>7</v>
      </c>
      <c r="T4461">
        <v>16</v>
      </c>
      <c r="U4461">
        <v>5</v>
      </c>
      <c r="V4461">
        <v>0</v>
      </c>
      <c r="W4461">
        <v>0</v>
      </c>
      <c r="X4461">
        <v>29.782826538314779</v>
      </c>
      <c r="Y4461">
        <v>399.55529582983712</v>
      </c>
      <c r="Z4461">
        <v>507.07516333614387</v>
      </c>
      <c r="AA4461">
        <v>1547.0621339984782</v>
      </c>
      <c r="AB4461">
        <v>200.90755695050149</v>
      </c>
      <c r="AC4461">
        <v>5200.5952855390296</v>
      </c>
      <c r="AD4461">
        <v>0</v>
      </c>
      <c r="AE4461">
        <v>7884.9782621923059</v>
      </c>
    </row>
    <row r="4462" spans="1:31" x14ac:dyDescent="0.25">
      <c r="A4462">
        <v>2141535</v>
      </c>
      <c r="B4462">
        <v>1</v>
      </c>
      <c r="C4462" t="s">
        <v>80</v>
      </c>
      <c r="D4462" t="s">
        <v>98</v>
      </c>
      <c r="E4462" t="s">
        <v>174</v>
      </c>
      <c r="F4462" t="s">
        <v>12958</v>
      </c>
      <c r="G4462" t="s">
        <v>538</v>
      </c>
      <c r="H4462" t="s">
        <v>134</v>
      </c>
      <c r="I4462" t="s">
        <v>135</v>
      </c>
      <c r="J4462" t="s">
        <v>136</v>
      </c>
      <c r="K4462" t="s">
        <v>236</v>
      </c>
      <c r="L4462" t="s">
        <v>12959</v>
      </c>
      <c r="M4462" t="s">
        <v>12960</v>
      </c>
      <c r="N4462">
        <v>8.5118313879999992</v>
      </c>
      <c r="O4462">
        <v>0</v>
      </c>
      <c r="P4462">
        <v>4</v>
      </c>
      <c r="Q4462">
        <v>0</v>
      </c>
      <c r="R4462">
        <v>11</v>
      </c>
      <c r="S4462">
        <v>0</v>
      </c>
      <c r="T4462">
        <v>2</v>
      </c>
      <c r="U4462">
        <v>0</v>
      </c>
      <c r="V4462">
        <v>0</v>
      </c>
      <c r="W4462">
        <v>0</v>
      </c>
      <c r="X4462">
        <v>9.1138445297275172</v>
      </c>
      <c r="Y4462">
        <v>0</v>
      </c>
      <c r="Z4462">
        <v>95.24492828291082</v>
      </c>
      <c r="AA4462">
        <v>0</v>
      </c>
      <c r="AB4462">
        <v>9.7027476392447998</v>
      </c>
      <c r="AC4462">
        <v>0</v>
      </c>
      <c r="AD4462">
        <v>0</v>
      </c>
      <c r="AE4462">
        <v>114.06152045188314</v>
      </c>
    </row>
    <row r="4463" spans="1:31" x14ac:dyDescent="0.25">
      <c r="A4463">
        <v>2141536</v>
      </c>
      <c r="B4463">
        <v>1</v>
      </c>
      <c r="C4463" t="s">
        <v>81</v>
      </c>
      <c r="D4463" t="s">
        <v>127</v>
      </c>
      <c r="E4463" t="s">
        <v>196</v>
      </c>
      <c r="F4463" t="s">
        <v>12961</v>
      </c>
      <c r="G4463" t="s">
        <v>226</v>
      </c>
      <c r="H4463" t="s">
        <v>143</v>
      </c>
      <c r="I4463" t="s">
        <v>135</v>
      </c>
      <c r="J4463" t="s">
        <v>136</v>
      </c>
      <c r="K4463" t="s">
        <v>137</v>
      </c>
      <c r="L4463" t="s">
        <v>12962</v>
      </c>
      <c r="M4463" t="s">
        <v>12963</v>
      </c>
      <c r="N4463">
        <v>5.9444443999999999E-2</v>
      </c>
      <c r="O4463">
        <v>6</v>
      </c>
      <c r="P4463">
        <v>2086</v>
      </c>
      <c r="Q4463">
        <v>275</v>
      </c>
      <c r="R4463">
        <v>178</v>
      </c>
      <c r="S4463">
        <v>19</v>
      </c>
      <c r="T4463">
        <v>200</v>
      </c>
      <c r="U4463">
        <v>0</v>
      </c>
      <c r="V4463">
        <v>0</v>
      </c>
      <c r="W4463">
        <v>0.1323022695951</v>
      </c>
      <c r="X4463">
        <v>23.047161929025709</v>
      </c>
      <c r="Y4463">
        <v>4.5751315138414821</v>
      </c>
      <c r="Z4463">
        <v>2.6540713681057997</v>
      </c>
      <c r="AA4463">
        <v>2.94307783169875</v>
      </c>
      <c r="AB4463">
        <v>4.5982013110578235</v>
      </c>
      <c r="AC4463">
        <v>0</v>
      </c>
      <c r="AD4463">
        <v>0</v>
      </c>
      <c r="AE4463">
        <v>37.949946223324659</v>
      </c>
    </row>
    <row r="4464" spans="1:31" x14ac:dyDescent="0.25">
      <c r="A4464">
        <v>2141537</v>
      </c>
      <c r="B4464">
        <v>1</v>
      </c>
      <c r="C4464" t="s">
        <v>81</v>
      </c>
      <c r="D4464" t="s">
        <v>126</v>
      </c>
      <c r="E4464" t="s">
        <v>161</v>
      </c>
      <c r="F4464" t="s">
        <v>12964</v>
      </c>
      <c r="G4464" t="s">
        <v>235</v>
      </c>
      <c r="H4464" t="s">
        <v>134</v>
      </c>
      <c r="I4464" t="s">
        <v>135</v>
      </c>
      <c r="J4464" t="s">
        <v>136</v>
      </c>
      <c r="K4464" t="s">
        <v>236</v>
      </c>
      <c r="L4464" t="s">
        <v>12965</v>
      </c>
      <c r="M4464" t="s">
        <v>12966</v>
      </c>
      <c r="N4464">
        <v>3.8414313880000002</v>
      </c>
      <c r="O4464">
        <v>0</v>
      </c>
      <c r="P4464">
        <v>30</v>
      </c>
      <c r="Q4464">
        <v>0</v>
      </c>
      <c r="R4464">
        <v>0</v>
      </c>
      <c r="S4464">
        <v>0</v>
      </c>
      <c r="T4464">
        <v>1</v>
      </c>
      <c r="U4464">
        <v>0</v>
      </c>
      <c r="V4464">
        <v>0</v>
      </c>
      <c r="W4464">
        <v>0</v>
      </c>
      <c r="X4464">
        <v>13.541995050303093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13.541995050303093</v>
      </c>
    </row>
    <row r="4465" spans="1:31" x14ac:dyDescent="0.25">
      <c r="A4465">
        <v>2141539</v>
      </c>
      <c r="B4465">
        <v>1</v>
      </c>
      <c r="C4465" t="s">
        <v>81</v>
      </c>
      <c r="D4465" t="s">
        <v>120</v>
      </c>
      <c r="E4465" t="s">
        <v>196</v>
      </c>
      <c r="F4465" t="s">
        <v>12967</v>
      </c>
      <c r="G4465" t="s">
        <v>235</v>
      </c>
      <c r="H4465" t="s">
        <v>143</v>
      </c>
      <c r="I4465" t="s">
        <v>135</v>
      </c>
      <c r="J4465" t="s">
        <v>136</v>
      </c>
      <c r="K4465" t="s">
        <v>236</v>
      </c>
      <c r="L4465" t="s">
        <v>12968</v>
      </c>
      <c r="M4465" t="s">
        <v>12969</v>
      </c>
      <c r="N4465">
        <v>6.2399555549999999</v>
      </c>
      <c r="O4465">
        <v>3</v>
      </c>
      <c r="P4465">
        <v>738</v>
      </c>
      <c r="Q4465">
        <v>29</v>
      </c>
      <c r="R4465">
        <v>18</v>
      </c>
      <c r="S4465">
        <v>11</v>
      </c>
      <c r="T4465">
        <v>43</v>
      </c>
      <c r="U4465">
        <v>5</v>
      </c>
      <c r="V4465">
        <v>0</v>
      </c>
      <c r="W4465">
        <v>9.740649936699036</v>
      </c>
      <c r="X4465">
        <v>603.12262220696584</v>
      </c>
      <c r="Y4465">
        <v>807.18285937842188</v>
      </c>
      <c r="Z4465">
        <v>28.7501977571856</v>
      </c>
      <c r="AA4465">
        <v>471.00020876537957</v>
      </c>
      <c r="AB4465">
        <v>56.007827348666915</v>
      </c>
      <c r="AC4465">
        <v>782.00931572053548</v>
      </c>
      <c r="AD4465">
        <v>0</v>
      </c>
      <c r="AE4465">
        <v>2757.8136811138543</v>
      </c>
    </row>
    <row r="4466" spans="1:31" x14ac:dyDescent="0.25">
      <c r="A4466">
        <v>2141540</v>
      </c>
      <c r="B4466">
        <v>1</v>
      </c>
      <c r="C4466" t="s">
        <v>81</v>
      </c>
      <c r="D4466" t="s">
        <v>119</v>
      </c>
      <c r="E4466" t="s">
        <v>196</v>
      </c>
      <c r="F4466" t="s">
        <v>1598</v>
      </c>
      <c r="G4466" t="s">
        <v>142</v>
      </c>
      <c r="H4466" t="s">
        <v>143</v>
      </c>
      <c r="I4466" t="s">
        <v>148</v>
      </c>
      <c r="J4466" t="s">
        <v>136</v>
      </c>
      <c r="K4466" t="s">
        <v>137</v>
      </c>
      <c r="L4466" t="s">
        <v>12970</v>
      </c>
      <c r="M4466" t="s">
        <v>12971</v>
      </c>
      <c r="N4466">
        <v>2.7777777E-2</v>
      </c>
      <c r="O4466">
        <v>0</v>
      </c>
      <c r="P4466">
        <v>1498</v>
      </c>
      <c r="Q4466">
        <v>92</v>
      </c>
      <c r="R4466">
        <v>335</v>
      </c>
      <c r="S4466">
        <v>2</v>
      </c>
      <c r="T4466">
        <v>66</v>
      </c>
      <c r="U4466">
        <v>0</v>
      </c>
      <c r="V4466">
        <v>0</v>
      </c>
      <c r="W4466">
        <v>0</v>
      </c>
      <c r="X4466">
        <v>6.7885579410849921</v>
      </c>
      <c r="Y4466">
        <v>1.1056938100305556</v>
      </c>
      <c r="Z4466">
        <v>3.1631798944333349</v>
      </c>
      <c r="AA4466">
        <v>0.13494860276250004</v>
      </c>
      <c r="AB4466">
        <v>0.54185640392000012</v>
      </c>
      <c r="AC4466">
        <v>0</v>
      </c>
      <c r="AD4466">
        <v>0</v>
      </c>
      <c r="AE4466">
        <v>11.734236652231383</v>
      </c>
    </row>
    <row r="4467" spans="1:31" x14ac:dyDescent="0.25">
      <c r="A4467">
        <v>2141543</v>
      </c>
      <c r="B4467">
        <v>1</v>
      </c>
      <c r="C4467" t="s">
        <v>81</v>
      </c>
      <c r="D4467" t="s">
        <v>114</v>
      </c>
      <c r="E4467" t="s">
        <v>196</v>
      </c>
      <c r="F4467" t="s">
        <v>12972</v>
      </c>
      <c r="G4467" t="s">
        <v>235</v>
      </c>
      <c r="H4467" t="s">
        <v>143</v>
      </c>
      <c r="I4467" t="s">
        <v>135</v>
      </c>
      <c r="J4467" t="s">
        <v>136</v>
      </c>
      <c r="K4467" t="s">
        <v>236</v>
      </c>
      <c r="L4467" t="s">
        <v>12973</v>
      </c>
      <c r="M4467" t="s">
        <v>12974</v>
      </c>
      <c r="N4467">
        <v>8.0566666659999999</v>
      </c>
      <c r="O4467">
        <v>0</v>
      </c>
      <c r="P4467">
        <v>831</v>
      </c>
      <c r="Q4467">
        <v>0</v>
      </c>
      <c r="R4467">
        <v>65</v>
      </c>
      <c r="S4467">
        <v>2</v>
      </c>
      <c r="T4467">
        <v>83</v>
      </c>
      <c r="U4467">
        <v>0</v>
      </c>
      <c r="V4467">
        <v>0</v>
      </c>
      <c r="W4467">
        <v>0</v>
      </c>
      <c r="X4467">
        <v>772.57330516511104</v>
      </c>
      <c r="Y4467">
        <v>0</v>
      </c>
      <c r="Z4467">
        <v>5.5485629852208049</v>
      </c>
      <c r="AA4467">
        <v>31.337801279284534</v>
      </c>
      <c r="AB4467">
        <v>127.78594896904596</v>
      </c>
      <c r="AC4467">
        <v>0</v>
      </c>
      <c r="AD4467">
        <v>0</v>
      </c>
      <c r="AE4467">
        <v>937.24561839866237</v>
      </c>
    </row>
    <row r="4468" spans="1:31" x14ac:dyDescent="0.25">
      <c r="A4468">
        <v>2141544</v>
      </c>
      <c r="B4468">
        <v>1</v>
      </c>
      <c r="C4468" t="s">
        <v>81</v>
      </c>
      <c r="D4468" t="s">
        <v>113</v>
      </c>
      <c r="E4468" t="s">
        <v>196</v>
      </c>
      <c r="F4468" t="s">
        <v>12975</v>
      </c>
      <c r="G4468" t="s">
        <v>142</v>
      </c>
      <c r="H4468" t="s">
        <v>143</v>
      </c>
      <c r="I4468" t="s">
        <v>135</v>
      </c>
      <c r="J4468" t="s">
        <v>136</v>
      </c>
      <c r="K4468" t="s">
        <v>137</v>
      </c>
      <c r="L4468" t="s">
        <v>12976</v>
      </c>
      <c r="M4468" t="s">
        <v>12977</v>
      </c>
      <c r="N4468">
        <v>0.93166666600000003</v>
      </c>
      <c r="O4468">
        <v>0</v>
      </c>
      <c r="P4468">
        <v>972</v>
      </c>
      <c r="Q4468">
        <v>28</v>
      </c>
      <c r="R4468">
        <v>86</v>
      </c>
      <c r="S4468">
        <v>0</v>
      </c>
      <c r="T4468">
        <v>106</v>
      </c>
      <c r="U4468">
        <v>0</v>
      </c>
      <c r="V4468">
        <v>0</v>
      </c>
      <c r="W4468">
        <v>0</v>
      </c>
      <c r="X4468">
        <v>194.15140429032922</v>
      </c>
      <c r="Y4468">
        <v>12.479352929252519</v>
      </c>
      <c r="Z4468">
        <v>49.925462022123362</v>
      </c>
      <c r="AA4468">
        <v>0</v>
      </c>
      <c r="AB4468">
        <v>27.748638948549999</v>
      </c>
      <c r="AC4468">
        <v>0</v>
      </c>
      <c r="AD4468">
        <v>0</v>
      </c>
      <c r="AE4468">
        <v>284.30485819025512</v>
      </c>
    </row>
    <row r="4469" spans="1:31" x14ac:dyDescent="0.25">
      <c r="A4469">
        <v>2141545</v>
      </c>
      <c r="B4469">
        <v>1</v>
      </c>
      <c r="C4469" t="s">
        <v>81</v>
      </c>
      <c r="D4469" t="s">
        <v>117</v>
      </c>
      <c r="E4469" t="s">
        <v>146</v>
      </c>
      <c r="F4469" t="s">
        <v>12978</v>
      </c>
      <c r="G4469" t="s">
        <v>235</v>
      </c>
      <c r="H4469" t="s">
        <v>143</v>
      </c>
      <c r="I4469" t="s">
        <v>135</v>
      </c>
      <c r="J4469" t="s">
        <v>136</v>
      </c>
      <c r="K4469" t="s">
        <v>236</v>
      </c>
      <c r="L4469" t="s">
        <v>12979</v>
      </c>
      <c r="M4469" t="s">
        <v>12980</v>
      </c>
      <c r="N4469">
        <v>6.6977777769999998</v>
      </c>
      <c r="O4469">
        <v>5</v>
      </c>
      <c r="P4469">
        <v>1574</v>
      </c>
      <c r="Q4469">
        <v>85</v>
      </c>
      <c r="R4469">
        <v>289</v>
      </c>
      <c r="S4469">
        <v>16</v>
      </c>
      <c r="T4469">
        <v>346</v>
      </c>
      <c r="U4469">
        <v>3</v>
      </c>
      <c r="V4469">
        <v>5</v>
      </c>
      <c r="W4469">
        <v>26.671858785960701</v>
      </c>
      <c r="X4469">
        <v>2153.3584674228641</v>
      </c>
      <c r="Y4469">
        <v>733.10663559101147</v>
      </c>
      <c r="Z4469">
        <v>469.9704724834582</v>
      </c>
      <c r="AA4469">
        <v>803.23448270169592</v>
      </c>
      <c r="AB4469">
        <v>1658.930572875707</v>
      </c>
      <c r="AC4469">
        <v>311.97654947243689</v>
      </c>
      <c r="AD4469">
        <v>266.41002463836372</v>
      </c>
      <c r="AE4469">
        <v>6423.6590639714996</v>
      </c>
    </row>
    <row r="4470" spans="1:31" x14ac:dyDescent="0.25">
      <c r="A4470">
        <v>2141547</v>
      </c>
      <c r="B4470">
        <v>1</v>
      </c>
      <c r="C4470" t="s">
        <v>80</v>
      </c>
      <c r="D4470" t="s">
        <v>105</v>
      </c>
      <c r="E4470" t="s">
        <v>224</v>
      </c>
      <c r="F4470" t="s">
        <v>407</v>
      </c>
      <c r="G4470" t="s">
        <v>235</v>
      </c>
      <c r="H4470" t="s">
        <v>143</v>
      </c>
      <c r="I4470" t="s">
        <v>135</v>
      </c>
      <c r="J4470" t="s">
        <v>136</v>
      </c>
      <c r="K4470" t="s">
        <v>236</v>
      </c>
      <c r="L4470" t="s">
        <v>12981</v>
      </c>
      <c r="M4470" t="s">
        <v>12982</v>
      </c>
      <c r="N4470">
        <v>1.2480555550000001</v>
      </c>
      <c r="O4470">
        <v>1</v>
      </c>
      <c r="P4470">
        <v>4272</v>
      </c>
      <c r="Q4470">
        <v>8</v>
      </c>
      <c r="R4470">
        <v>7</v>
      </c>
      <c r="S4470">
        <v>27</v>
      </c>
      <c r="T4470">
        <v>295</v>
      </c>
      <c r="U4470">
        <v>10</v>
      </c>
      <c r="V4470">
        <v>17</v>
      </c>
      <c r="W4470">
        <v>0.67557791000845846</v>
      </c>
      <c r="X4470">
        <v>1486.2836636147351</v>
      </c>
      <c r="Y4470">
        <v>72.852012981118818</v>
      </c>
      <c r="Z4470">
        <v>2.2763542642419337</v>
      </c>
      <c r="AA4470">
        <v>322.11506834869323</v>
      </c>
      <c r="AB4470">
        <v>336.05880821452769</v>
      </c>
      <c r="AC4470">
        <v>1253.3291358225988</v>
      </c>
      <c r="AD4470">
        <v>134.36892829451219</v>
      </c>
      <c r="AE4470">
        <v>3607.959549450436</v>
      </c>
    </row>
    <row r="4471" spans="1:31" x14ac:dyDescent="0.25">
      <c r="A4471">
        <v>2141548</v>
      </c>
      <c r="B4471">
        <v>1</v>
      </c>
      <c r="C4471" t="s">
        <v>80</v>
      </c>
      <c r="D4471" t="s">
        <v>103</v>
      </c>
      <c r="E4471" t="s">
        <v>140</v>
      </c>
      <c r="F4471" t="s">
        <v>6656</v>
      </c>
      <c r="G4471" t="s">
        <v>226</v>
      </c>
      <c r="H4471" t="s">
        <v>143</v>
      </c>
      <c r="I4471" t="s">
        <v>135</v>
      </c>
      <c r="J4471" t="s">
        <v>136</v>
      </c>
      <c r="K4471" t="s">
        <v>137</v>
      </c>
      <c r="L4471" t="s">
        <v>12983</v>
      </c>
      <c r="M4471" t="s">
        <v>12984</v>
      </c>
      <c r="N4471">
        <v>7.5555554999999996E-2</v>
      </c>
      <c r="O4471">
        <v>0</v>
      </c>
      <c r="P4471">
        <v>257</v>
      </c>
      <c r="Q4471">
        <v>22</v>
      </c>
      <c r="R4471">
        <v>13</v>
      </c>
      <c r="S4471">
        <v>8</v>
      </c>
      <c r="T4471">
        <v>6</v>
      </c>
      <c r="U4471">
        <v>0</v>
      </c>
      <c r="V4471">
        <v>0</v>
      </c>
      <c r="W4471">
        <v>0</v>
      </c>
      <c r="X4471">
        <v>4.8638309850271968</v>
      </c>
      <c r="Y4471">
        <v>7.0130726837328003</v>
      </c>
      <c r="Z4471">
        <v>0.94758888481199999</v>
      </c>
      <c r="AA4471">
        <v>10.235572873764266</v>
      </c>
      <c r="AB4471">
        <v>0.25997469873920004</v>
      </c>
      <c r="AC4471">
        <v>0</v>
      </c>
      <c r="AD4471">
        <v>0</v>
      </c>
      <c r="AE4471">
        <v>23.320040126075462</v>
      </c>
    </row>
    <row r="4472" spans="1:31" x14ac:dyDescent="0.25">
      <c r="A4472">
        <v>2141551</v>
      </c>
      <c r="B4472">
        <v>1</v>
      </c>
      <c r="C4472" t="s">
        <v>80</v>
      </c>
      <c r="D4472" t="s">
        <v>100</v>
      </c>
      <c r="E4472" t="s">
        <v>161</v>
      </c>
      <c r="F4472" t="s">
        <v>12985</v>
      </c>
      <c r="G4472" t="s">
        <v>538</v>
      </c>
      <c r="H4472" t="s">
        <v>134</v>
      </c>
      <c r="I4472" t="s">
        <v>135</v>
      </c>
      <c r="J4472" t="s">
        <v>136</v>
      </c>
      <c r="K4472" t="s">
        <v>236</v>
      </c>
      <c r="L4472" t="s">
        <v>12986</v>
      </c>
      <c r="M4472" t="s">
        <v>12987</v>
      </c>
      <c r="N4472">
        <v>8.7674119439999991</v>
      </c>
      <c r="O4472">
        <v>0</v>
      </c>
      <c r="P4472">
        <v>504</v>
      </c>
      <c r="Q4472">
        <v>0</v>
      </c>
      <c r="R4472">
        <v>0</v>
      </c>
      <c r="S4472">
        <v>0</v>
      </c>
      <c r="T4472">
        <v>41</v>
      </c>
      <c r="U4472">
        <v>0</v>
      </c>
      <c r="V4472">
        <v>1</v>
      </c>
      <c r="W4472">
        <v>0</v>
      </c>
      <c r="X4472">
        <v>1110.7079537003765</v>
      </c>
      <c r="Y4472">
        <v>0</v>
      </c>
      <c r="Z4472">
        <v>0</v>
      </c>
      <c r="AA4472">
        <v>0</v>
      </c>
      <c r="AB4472">
        <v>158.07301859217915</v>
      </c>
      <c r="AC4472">
        <v>0</v>
      </c>
      <c r="AD4472">
        <v>30.599547622151103</v>
      </c>
      <c r="AE4472">
        <v>1299.3805199147066</v>
      </c>
    </row>
    <row r="4473" spans="1:31" x14ac:dyDescent="0.25">
      <c r="A4473">
        <v>2141552</v>
      </c>
      <c r="B4473">
        <v>1</v>
      </c>
      <c r="C4473" t="s">
        <v>80</v>
      </c>
      <c r="D4473" t="s">
        <v>109</v>
      </c>
      <c r="E4473" t="s">
        <v>140</v>
      </c>
      <c r="F4473" t="s">
        <v>12988</v>
      </c>
      <c r="G4473" t="s">
        <v>142</v>
      </c>
      <c r="H4473" t="s">
        <v>143</v>
      </c>
      <c r="I4473" t="s">
        <v>135</v>
      </c>
      <c r="J4473" t="s">
        <v>136</v>
      </c>
      <c r="K4473" t="s">
        <v>137</v>
      </c>
      <c r="L4473" t="s">
        <v>12989</v>
      </c>
      <c r="M4473" t="s">
        <v>12990</v>
      </c>
      <c r="N4473">
        <v>0.16083333299999999</v>
      </c>
      <c r="O4473">
        <v>0</v>
      </c>
      <c r="P4473">
        <v>639</v>
      </c>
      <c r="Q4473">
        <v>2</v>
      </c>
      <c r="R4473">
        <v>112</v>
      </c>
      <c r="S4473">
        <v>10</v>
      </c>
      <c r="T4473">
        <v>122</v>
      </c>
      <c r="U4473">
        <v>0</v>
      </c>
      <c r="V4473">
        <v>0</v>
      </c>
      <c r="W4473">
        <v>0</v>
      </c>
      <c r="X4473">
        <v>17.230722868884811</v>
      </c>
      <c r="Y4473">
        <v>4.6897013156675001E-2</v>
      </c>
      <c r="Z4473">
        <v>9.1697044703614274</v>
      </c>
      <c r="AA4473">
        <v>13.545086367869775</v>
      </c>
      <c r="AB4473">
        <v>5.2237041155432644</v>
      </c>
      <c r="AC4473">
        <v>0</v>
      </c>
      <c r="AD4473">
        <v>0</v>
      </c>
      <c r="AE4473">
        <v>45.216114835815951</v>
      </c>
    </row>
    <row r="4474" spans="1:31" x14ac:dyDescent="0.25">
      <c r="A4474">
        <v>2141553</v>
      </c>
      <c r="B4474">
        <v>1</v>
      </c>
      <c r="C4474" t="s">
        <v>80</v>
      </c>
      <c r="D4474" t="s">
        <v>93</v>
      </c>
      <c r="E4474" t="s">
        <v>224</v>
      </c>
      <c r="F4474" t="s">
        <v>12991</v>
      </c>
      <c r="G4474" t="s">
        <v>226</v>
      </c>
      <c r="H4474" t="s">
        <v>143</v>
      </c>
      <c r="I4474" t="s">
        <v>135</v>
      </c>
      <c r="J4474" t="s">
        <v>136</v>
      </c>
      <c r="K4474" t="s">
        <v>236</v>
      </c>
      <c r="L4474" t="s">
        <v>12992</v>
      </c>
      <c r="M4474" t="s">
        <v>12993</v>
      </c>
      <c r="N4474">
        <v>5.1666666E-2</v>
      </c>
      <c r="O4474">
        <v>5</v>
      </c>
      <c r="P4474">
        <v>3550</v>
      </c>
      <c r="Q4474">
        <v>142</v>
      </c>
      <c r="R4474">
        <v>720</v>
      </c>
      <c r="S4474">
        <v>34</v>
      </c>
      <c r="T4474">
        <v>865</v>
      </c>
      <c r="U4474">
        <v>6</v>
      </c>
      <c r="V4474">
        <v>2</v>
      </c>
      <c r="W4474">
        <v>1.7288630280163</v>
      </c>
      <c r="X4474">
        <v>47.69354712081234</v>
      </c>
      <c r="Y4474">
        <v>24.582250487077804</v>
      </c>
      <c r="Z4474">
        <v>43.203678826293725</v>
      </c>
      <c r="AA4474">
        <v>11.431620343508802</v>
      </c>
      <c r="AB4474">
        <v>29.73171169218546</v>
      </c>
      <c r="AC4474">
        <v>11.9052742303457</v>
      </c>
      <c r="AD4474">
        <v>0.1575856028082</v>
      </c>
      <c r="AE4474">
        <v>170.43453133104833</v>
      </c>
    </row>
    <row r="4475" spans="1:31" x14ac:dyDescent="0.25">
      <c r="A4475">
        <v>2141554</v>
      </c>
      <c r="B4475">
        <v>1</v>
      </c>
      <c r="C4475" t="s">
        <v>81</v>
      </c>
      <c r="D4475" t="s">
        <v>127</v>
      </c>
      <c r="E4475" t="s">
        <v>196</v>
      </c>
      <c r="F4475" t="s">
        <v>12994</v>
      </c>
      <c r="G4475" t="s">
        <v>142</v>
      </c>
      <c r="H4475" t="s">
        <v>143</v>
      </c>
      <c r="I4475" t="s">
        <v>148</v>
      </c>
      <c r="J4475" t="s">
        <v>136</v>
      </c>
      <c r="K4475" t="s">
        <v>137</v>
      </c>
      <c r="L4475" t="s">
        <v>12995</v>
      </c>
      <c r="M4475" t="s">
        <v>12996</v>
      </c>
      <c r="N4475">
        <v>8.3333330000000001E-3</v>
      </c>
      <c r="O4475">
        <v>9</v>
      </c>
      <c r="P4475">
        <v>2531</v>
      </c>
      <c r="Q4475">
        <v>520</v>
      </c>
      <c r="R4475">
        <v>288</v>
      </c>
      <c r="S4475">
        <v>43</v>
      </c>
      <c r="T4475">
        <v>230</v>
      </c>
      <c r="U4475">
        <v>6</v>
      </c>
      <c r="V4475">
        <v>0</v>
      </c>
      <c r="W4475">
        <v>2.4328568209000003E-2</v>
      </c>
      <c r="X4475">
        <v>3.9850042748619932</v>
      </c>
      <c r="Y4475">
        <v>1.7146039181815003</v>
      </c>
      <c r="Z4475">
        <v>0.75807234299850013</v>
      </c>
      <c r="AA4475">
        <v>2.832036276855499</v>
      </c>
      <c r="AB4475">
        <v>0.73067766712600002</v>
      </c>
      <c r="AC4475">
        <v>1.1686816941845004</v>
      </c>
      <c r="AD4475">
        <v>0</v>
      </c>
      <c r="AE4475">
        <v>11.213404742416994</v>
      </c>
    </row>
    <row r="4476" spans="1:31" x14ac:dyDescent="0.25">
      <c r="A4476">
        <v>2141556</v>
      </c>
      <c r="B4476">
        <v>1</v>
      </c>
      <c r="C4476" t="s">
        <v>81</v>
      </c>
      <c r="D4476" t="s">
        <v>128</v>
      </c>
      <c r="E4476" t="s">
        <v>146</v>
      </c>
      <c r="F4476" t="s">
        <v>12997</v>
      </c>
      <c r="G4476" t="s">
        <v>538</v>
      </c>
      <c r="H4476" t="s">
        <v>143</v>
      </c>
      <c r="I4476" t="s">
        <v>135</v>
      </c>
      <c r="J4476" t="s">
        <v>136</v>
      </c>
      <c r="K4476" t="s">
        <v>236</v>
      </c>
      <c r="L4476" t="s">
        <v>12998</v>
      </c>
      <c r="M4476" t="s">
        <v>12999</v>
      </c>
      <c r="N4476">
        <v>10.460555554999999</v>
      </c>
      <c r="O4476">
        <v>0</v>
      </c>
      <c r="P4476">
        <v>1027</v>
      </c>
      <c r="Q4476">
        <v>0</v>
      </c>
      <c r="R4476">
        <v>0</v>
      </c>
      <c r="S4476">
        <v>0</v>
      </c>
      <c r="T4476">
        <v>42</v>
      </c>
      <c r="U4476">
        <v>0</v>
      </c>
      <c r="V4476">
        <v>0</v>
      </c>
      <c r="W4476">
        <v>0</v>
      </c>
      <c r="X4476">
        <v>2447.3183947898387</v>
      </c>
      <c r="Y4476">
        <v>0</v>
      </c>
      <c r="Z4476">
        <v>0</v>
      </c>
      <c r="AA4476">
        <v>0</v>
      </c>
      <c r="AB4476">
        <v>276.31708752661331</v>
      </c>
      <c r="AC4476">
        <v>0</v>
      </c>
      <c r="AD4476">
        <v>0</v>
      </c>
      <c r="AE4476">
        <v>2723.635482316452</v>
      </c>
    </row>
    <row r="4477" spans="1:31" x14ac:dyDescent="0.25">
      <c r="A4477">
        <v>2141557</v>
      </c>
      <c r="B4477">
        <v>1</v>
      </c>
      <c r="C4477" t="s">
        <v>80</v>
      </c>
      <c r="D4477" t="s">
        <v>91</v>
      </c>
      <c r="E4477" t="s">
        <v>146</v>
      </c>
      <c r="F4477" t="s">
        <v>13000</v>
      </c>
      <c r="G4477" t="s">
        <v>167</v>
      </c>
      <c r="H4477" t="s">
        <v>143</v>
      </c>
      <c r="I4477" t="s">
        <v>135</v>
      </c>
      <c r="J4477" t="s">
        <v>136</v>
      </c>
      <c r="K4477" t="s">
        <v>137</v>
      </c>
      <c r="L4477" t="s">
        <v>13001</v>
      </c>
      <c r="M4477" t="s">
        <v>13002</v>
      </c>
      <c r="N4477">
        <v>0.65888888800000001</v>
      </c>
      <c r="O4477">
        <v>1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0.48294858114139999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0.48294858114139999</v>
      </c>
    </row>
    <row r="4478" spans="1:31" x14ac:dyDescent="0.25">
      <c r="A4478">
        <v>2141558</v>
      </c>
      <c r="B4478">
        <v>1</v>
      </c>
      <c r="C4478" t="s">
        <v>80</v>
      </c>
      <c r="D4478" t="s">
        <v>93</v>
      </c>
      <c r="E4478" t="s">
        <v>224</v>
      </c>
      <c r="F4478" t="s">
        <v>587</v>
      </c>
      <c r="G4478" t="s">
        <v>538</v>
      </c>
      <c r="H4478" t="s">
        <v>143</v>
      </c>
      <c r="I4478" t="s">
        <v>135</v>
      </c>
      <c r="J4478" t="s">
        <v>136</v>
      </c>
      <c r="K4478" t="s">
        <v>236</v>
      </c>
      <c r="L4478" t="s">
        <v>13003</v>
      </c>
      <c r="M4478" t="s">
        <v>13004</v>
      </c>
      <c r="N4478">
        <v>7.9952777770000001</v>
      </c>
      <c r="O4478">
        <v>1</v>
      </c>
      <c r="P4478">
        <v>7</v>
      </c>
      <c r="Q4478">
        <v>12</v>
      </c>
      <c r="R4478">
        <v>15</v>
      </c>
      <c r="S4478">
        <v>7</v>
      </c>
      <c r="T4478">
        <v>17</v>
      </c>
      <c r="U4478">
        <v>1</v>
      </c>
      <c r="V4478">
        <v>0</v>
      </c>
      <c r="W4478">
        <v>0.14458800167500002</v>
      </c>
      <c r="X4478">
        <v>36.577983885281242</v>
      </c>
      <c r="Y4478">
        <v>419.65125562692219</v>
      </c>
      <c r="Z4478">
        <v>106.91754001510888</v>
      </c>
      <c r="AA4478">
        <v>139.33402912918552</v>
      </c>
      <c r="AB4478">
        <v>90.966097417360643</v>
      </c>
      <c r="AC4478">
        <v>1523.5109981476448</v>
      </c>
      <c r="AD4478">
        <v>0</v>
      </c>
      <c r="AE4478">
        <v>2317.1024922231782</v>
      </c>
    </row>
    <row r="4479" spans="1:31" x14ac:dyDescent="0.25">
      <c r="A4479">
        <v>2141559</v>
      </c>
      <c r="B4479">
        <v>1</v>
      </c>
      <c r="C4479" t="s">
        <v>80</v>
      </c>
      <c r="D4479" t="s">
        <v>97</v>
      </c>
      <c r="E4479" t="s">
        <v>174</v>
      </c>
      <c r="F4479" t="s">
        <v>13005</v>
      </c>
      <c r="G4479" t="s">
        <v>538</v>
      </c>
      <c r="H4479" t="s">
        <v>134</v>
      </c>
      <c r="I4479" t="s">
        <v>135</v>
      </c>
      <c r="J4479" t="s">
        <v>136</v>
      </c>
      <c r="K4479" t="s">
        <v>236</v>
      </c>
      <c r="L4479" t="s">
        <v>13006</v>
      </c>
      <c r="M4479" t="s">
        <v>13007</v>
      </c>
      <c r="N4479">
        <v>3.291390555</v>
      </c>
      <c r="O4479">
        <v>0</v>
      </c>
      <c r="P4479">
        <v>184</v>
      </c>
      <c r="Q4479">
        <v>0</v>
      </c>
      <c r="R4479">
        <v>0</v>
      </c>
      <c r="S4479">
        <v>0</v>
      </c>
      <c r="T4479">
        <v>13</v>
      </c>
      <c r="U4479">
        <v>0</v>
      </c>
      <c r="V4479">
        <v>0</v>
      </c>
      <c r="W4479">
        <v>0</v>
      </c>
      <c r="X4479">
        <v>188.25164812289148</v>
      </c>
      <c r="Y4479">
        <v>0</v>
      </c>
      <c r="Z4479">
        <v>0</v>
      </c>
      <c r="AA4479">
        <v>0</v>
      </c>
      <c r="AB4479">
        <v>17.658685651803218</v>
      </c>
      <c r="AC4479">
        <v>0</v>
      </c>
      <c r="AD4479">
        <v>0</v>
      </c>
      <c r="AE4479">
        <v>205.91033377469469</v>
      </c>
    </row>
    <row r="4480" spans="1:31" x14ac:dyDescent="0.25">
      <c r="A4480">
        <v>2141560</v>
      </c>
      <c r="B4480">
        <v>1</v>
      </c>
      <c r="C4480" t="s">
        <v>80</v>
      </c>
      <c r="D4480" t="s">
        <v>97</v>
      </c>
      <c r="E4480" t="s">
        <v>174</v>
      </c>
      <c r="F4480" t="s">
        <v>13008</v>
      </c>
      <c r="G4480" t="s">
        <v>538</v>
      </c>
      <c r="H4480" t="s">
        <v>134</v>
      </c>
      <c r="I4480" t="s">
        <v>135</v>
      </c>
      <c r="J4480" t="s">
        <v>136</v>
      </c>
      <c r="K4480" t="s">
        <v>236</v>
      </c>
      <c r="L4480" t="s">
        <v>13009</v>
      </c>
      <c r="M4480" t="s">
        <v>13010</v>
      </c>
      <c r="N4480">
        <v>1.668737777</v>
      </c>
      <c r="O4480">
        <v>0</v>
      </c>
      <c r="P4480">
        <v>65</v>
      </c>
      <c r="Q4480">
        <v>0</v>
      </c>
      <c r="R4480">
        <v>0</v>
      </c>
      <c r="S4480">
        <v>0</v>
      </c>
      <c r="T4480">
        <v>4</v>
      </c>
      <c r="U4480">
        <v>0</v>
      </c>
      <c r="V4480">
        <v>0</v>
      </c>
      <c r="W4480">
        <v>0</v>
      </c>
      <c r="X4480">
        <v>38.8455299300281</v>
      </c>
      <c r="Y4480">
        <v>0</v>
      </c>
      <c r="Z4480">
        <v>0</v>
      </c>
      <c r="AA4480">
        <v>0</v>
      </c>
      <c r="AB4480">
        <v>0.49119058197719995</v>
      </c>
      <c r="AC4480">
        <v>0</v>
      </c>
      <c r="AD4480">
        <v>0</v>
      </c>
      <c r="AE4480">
        <v>39.3367205120053</v>
      </c>
    </row>
    <row r="4481" spans="1:31" x14ac:dyDescent="0.25">
      <c r="A4481">
        <v>2141562</v>
      </c>
      <c r="B4481">
        <v>1</v>
      </c>
      <c r="C4481" t="s">
        <v>80</v>
      </c>
      <c r="D4481" t="s">
        <v>103</v>
      </c>
      <c r="E4481" t="s">
        <v>146</v>
      </c>
      <c r="F4481" t="s">
        <v>13011</v>
      </c>
      <c r="G4481" t="s">
        <v>662</v>
      </c>
      <c r="H4481" t="s">
        <v>143</v>
      </c>
      <c r="I4481" t="s">
        <v>135</v>
      </c>
      <c r="J4481" t="s">
        <v>136</v>
      </c>
      <c r="K4481" t="s">
        <v>137</v>
      </c>
      <c r="L4481" t="s">
        <v>13012</v>
      </c>
      <c r="M4481" t="s">
        <v>13013</v>
      </c>
      <c r="N4481">
        <v>2.5702777769999998</v>
      </c>
      <c r="O4481">
        <v>0</v>
      </c>
      <c r="P4481">
        <v>339</v>
      </c>
      <c r="Q4481">
        <v>0</v>
      </c>
      <c r="R4481">
        <v>3</v>
      </c>
      <c r="S4481">
        <v>0</v>
      </c>
      <c r="T4481">
        <v>22</v>
      </c>
      <c r="U4481">
        <v>0</v>
      </c>
      <c r="V4481">
        <v>0</v>
      </c>
      <c r="W4481">
        <v>0</v>
      </c>
      <c r="X4481">
        <v>198.76684688305176</v>
      </c>
      <c r="Y4481">
        <v>0</v>
      </c>
      <c r="Z4481">
        <v>0.98916906278439176</v>
      </c>
      <c r="AA4481">
        <v>0</v>
      </c>
      <c r="AB4481">
        <v>9.9429619023125149</v>
      </c>
      <c r="AC4481">
        <v>0</v>
      </c>
      <c r="AD4481">
        <v>0</v>
      </c>
      <c r="AE4481">
        <v>209.69897784814864</v>
      </c>
    </row>
    <row r="4482" spans="1:31" x14ac:dyDescent="0.25">
      <c r="A4482">
        <v>2141564</v>
      </c>
      <c r="B4482">
        <v>1</v>
      </c>
      <c r="C4482" t="s">
        <v>81</v>
      </c>
      <c r="D4482" t="s">
        <v>127</v>
      </c>
      <c r="E4482" t="s">
        <v>196</v>
      </c>
      <c r="F4482" t="s">
        <v>13014</v>
      </c>
      <c r="G4482" t="s">
        <v>235</v>
      </c>
      <c r="H4482" t="s">
        <v>143</v>
      </c>
      <c r="I4482" t="s">
        <v>135</v>
      </c>
      <c r="J4482" t="s">
        <v>136</v>
      </c>
      <c r="K4482" t="s">
        <v>236</v>
      </c>
      <c r="L4482" t="s">
        <v>13015</v>
      </c>
      <c r="M4482" t="s">
        <v>13016</v>
      </c>
      <c r="N4482">
        <v>4.7652777769999997</v>
      </c>
      <c r="O4482">
        <v>9</v>
      </c>
      <c r="P4482">
        <v>3770</v>
      </c>
      <c r="Q4482">
        <v>521</v>
      </c>
      <c r="R4482">
        <v>330</v>
      </c>
      <c r="S4482">
        <v>47</v>
      </c>
      <c r="T4482">
        <v>403</v>
      </c>
      <c r="U4482">
        <v>13</v>
      </c>
      <c r="V4482">
        <v>2</v>
      </c>
      <c r="W4482">
        <v>13.467344183216833</v>
      </c>
      <c r="X4482">
        <v>3426.9517770785483</v>
      </c>
      <c r="Y4482">
        <v>1000.7386749126862</v>
      </c>
      <c r="Z4482">
        <v>472.83071976093748</v>
      </c>
      <c r="AA4482">
        <v>2308.0054260780162</v>
      </c>
      <c r="AB4482">
        <v>797.33984330844623</v>
      </c>
      <c r="AC4482">
        <v>1479.3004449096359</v>
      </c>
      <c r="AD4482">
        <v>4.5360089801833006</v>
      </c>
      <c r="AE4482">
        <v>9503.1702392116695</v>
      </c>
    </row>
    <row r="4483" spans="1:31" x14ac:dyDescent="0.25">
      <c r="A4483">
        <v>2141565</v>
      </c>
      <c r="B4483">
        <v>1</v>
      </c>
      <c r="C4483" t="s">
        <v>81</v>
      </c>
      <c r="D4483" t="s">
        <v>122</v>
      </c>
      <c r="E4483" t="s">
        <v>140</v>
      </c>
      <c r="F4483" t="s">
        <v>6393</v>
      </c>
      <c r="G4483" t="s">
        <v>142</v>
      </c>
      <c r="H4483" t="s">
        <v>143</v>
      </c>
      <c r="I4483" t="s">
        <v>135</v>
      </c>
      <c r="J4483" t="s">
        <v>136</v>
      </c>
      <c r="K4483" t="s">
        <v>137</v>
      </c>
      <c r="L4483" t="s">
        <v>13017</v>
      </c>
      <c r="M4483" t="s">
        <v>13018</v>
      </c>
      <c r="N4483">
        <v>0.21777777700000001</v>
      </c>
      <c r="O4483">
        <v>0</v>
      </c>
      <c r="P4483">
        <v>492</v>
      </c>
      <c r="Q4483">
        <v>175</v>
      </c>
      <c r="R4483">
        <v>10</v>
      </c>
      <c r="S4483">
        <v>17</v>
      </c>
      <c r="T4483">
        <v>61</v>
      </c>
      <c r="U4483">
        <v>0</v>
      </c>
      <c r="V4483">
        <v>1</v>
      </c>
      <c r="W4483">
        <v>0</v>
      </c>
      <c r="X4483">
        <v>17.614937960409055</v>
      </c>
      <c r="Y4483">
        <v>4.8448630400516892</v>
      </c>
      <c r="Z4483">
        <v>0.8177417846892</v>
      </c>
      <c r="AA4483">
        <v>78.155443436129744</v>
      </c>
      <c r="AB4483">
        <v>1.9509424546552896</v>
      </c>
      <c r="AC4483">
        <v>0</v>
      </c>
      <c r="AD4483">
        <v>3.6338960037333328</v>
      </c>
      <c r="AE4483">
        <v>107.01782467966831</v>
      </c>
    </row>
    <row r="4484" spans="1:31" x14ac:dyDescent="0.25">
      <c r="A4484">
        <v>2141566</v>
      </c>
      <c r="B4484">
        <v>1</v>
      </c>
      <c r="C4484" t="s">
        <v>81</v>
      </c>
      <c r="D4484" t="s">
        <v>128</v>
      </c>
      <c r="E4484" t="s">
        <v>196</v>
      </c>
      <c r="F4484" t="s">
        <v>794</v>
      </c>
      <c r="G4484" t="s">
        <v>142</v>
      </c>
      <c r="H4484" t="s">
        <v>143</v>
      </c>
      <c r="I4484" t="s">
        <v>135</v>
      </c>
      <c r="J4484" t="s">
        <v>136</v>
      </c>
      <c r="K4484" t="s">
        <v>137</v>
      </c>
      <c r="L4484" t="s">
        <v>13019</v>
      </c>
      <c r="M4484" t="s">
        <v>13020</v>
      </c>
      <c r="N4484">
        <v>0.126111111</v>
      </c>
      <c r="O4484">
        <v>1</v>
      </c>
      <c r="P4484">
        <v>552</v>
      </c>
      <c r="Q4484">
        <v>2</v>
      </c>
      <c r="R4484">
        <v>3</v>
      </c>
      <c r="S4484">
        <v>3</v>
      </c>
      <c r="T4484">
        <v>38</v>
      </c>
      <c r="U4484">
        <v>0</v>
      </c>
      <c r="V4484">
        <v>0</v>
      </c>
      <c r="W4484">
        <v>3.3774022479999999E-2</v>
      </c>
      <c r="X4484">
        <v>8.3923996722122745</v>
      </c>
      <c r="Y4484">
        <v>0.15024823379750002</v>
      </c>
      <c r="Z4484">
        <v>4.9602564749700012E-2</v>
      </c>
      <c r="AA4484">
        <v>1.1493661524731</v>
      </c>
      <c r="AB4484">
        <v>1.6575891186352891</v>
      </c>
      <c r="AC4484">
        <v>0</v>
      </c>
      <c r="AD4484">
        <v>0</v>
      </c>
      <c r="AE4484">
        <v>11.432979764347863</v>
      </c>
    </row>
    <row r="4485" spans="1:31" x14ac:dyDescent="0.25">
      <c r="A4485">
        <v>2141568</v>
      </c>
      <c r="B4485">
        <v>1</v>
      </c>
      <c r="C4485" t="s">
        <v>81</v>
      </c>
      <c r="D4485" t="s">
        <v>127</v>
      </c>
      <c r="E4485" t="s">
        <v>196</v>
      </c>
      <c r="F4485" t="s">
        <v>13021</v>
      </c>
      <c r="G4485" t="s">
        <v>235</v>
      </c>
      <c r="H4485" t="s">
        <v>143</v>
      </c>
      <c r="I4485" t="s">
        <v>135</v>
      </c>
      <c r="J4485" t="s">
        <v>136</v>
      </c>
      <c r="K4485" t="s">
        <v>236</v>
      </c>
      <c r="L4485" t="s">
        <v>13022</v>
      </c>
      <c r="M4485" t="s">
        <v>13023</v>
      </c>
      <c r="N4485">
        <v>1.8478766659999999</v>
      </c>
      <c r="O4485">
        <v>2</v>
      </c>
      <c r="P4485">
        <v>28</v>
      </c>
      <c r="Q4485">
        <v>83</v>
      </c>
      <c r="R4485">
        <v>127</v>
      </c>
      <c r="S4485">
        <v>10</v>
      </c>
      <c r="T4485">
        <v>3</v>
      </c>
      <c r="U4485">
        <v>0</v>
      </c>
      <c r="V4485">
        <v>0</v>
      </c>
      <c r="W4485">
        <v>0.5712988252403417</v>
      </c>
      <c r="X4485">
        <v>7.3951037599354663</v>
      </c>
      <c r="Y4485">
        <v>40.559046352221259</v>
      </c>
      <c r="Z4485">
        <v>50.664036406149762</v>
      </c>
      <c r="AA4485">
        <v>63.185159642272659</v>
      </c>
      <c r="AB4485">
        <v>0.18206083478169999</v>
      </c>
      <c r="AC4485">
        <v>0</v>
      </c>
      <c r="AD4485">
        <v>0</v>
      </c>
      <c r="AE4485">
        <v>162.5567058206012</v>
      </c>
    </row>
    <row r="4486" spans="1:31" x14ac:dyDescent="0.25">
      <c r="A4486">
        <v>2141569</v>
      </c>
      <c r="B4486">
        <v>1</v>
      </c>
      <c r="C4486" t="s">
        <v>81</v>
      </c>
      <c r="D4486" t="s">
        <v>127</v>
      </c>
      <c r="E4486" t="s">
        <v>146</v>
      </c>
      <c r="F4486" t="s">
        <v>4248</v>
      </c>
      <c r="G4486" t="s">
        <v>142</v>
      </c>
      <c r="H4486" t="s">
        <v>143</v>
      </c>
      <c r="I4486" t="s">
        <v>148</v>
      </c>
      <c r="J4486" t="s">
        <v>136</v>
      </c>
      <c r="K4486" t="s">
        <v>137</v>
      </c>
      <c r="L4486" t="s">
        <v>13024</v>
      </c>
      <c r="M4486" t="s">
        <v>13025</v>
      </c>
      <c r="N4486">
        <v>8.3333330000000001E-3</v>
      </c>
      <c r="O4486">
        <v>0</v>
      </c>
      <c r="P4486">
        <v>414</v>
      </c>
      <c r="Q4486">
        <v>102</v>
      </c>
      <c r="R4486">
        <v>60</v>
      </c>
      <c r="S4486">
        <v>5</v>
      </c>
      <c r="T4486">
        <v>43</v>
      </c>
      <c r="U4486">
        <v>0</v>
      </c>
      <c r="V4486">
        <v>0</v>
      </c>
      <c r="W4486">
        <v>0</v>
      </c>
      <c r="X4486">
        <v>0.69854792903300011</v>
      </c>
      <c r="Y4486">
        <v>0.40602687204783322</v>
      </c>
      <c r="Z4486">
        <v>4.498917192225E-2</v>
      </c>
      <c r="AA4486">
        <v>0.29207861868224994</v>
      </c>
      <c r="AB4486">
        <v>0.10708266565933333</v>
      </c>
      <c r="AC4486">
        <v>0</v>
      </c>
      <c r="AD4486">
        <v>0</v>
      </c>
      <c r="AE4486">
        <v>1.5487252573446666</v>
      </c>
    </row>
    <row r="4487" spans="1:31" x14ac:dyDescent="0.25">
      <c r="A4487">
        <v>2141571</v>
      </c>
      <c r="B4487">
        <v>1</v>
      </c>
      <c r="C4487" t="s">
        <v>81</v>
      </c>
      <c r="D4487" t="s">
        <v>120</v>
      </c>
      <c r="E4487" t="s">
        <v>174</v>
      </c>
      <c r="F4487" t="s">
        <v>13026</v>
      </c>
      <c r="G4487" t="s">
        <v>187</v>
      </c>
      <c r="H4487" t="s">
        <v>134</v>
      </c>
      <c r="I4487" t="s">
        <v>135</v>
      </c>
      <c r="J4487" t="s">
        <v>136</v>
      </c>
      <c r="K4487" t="s">
        <v>137</v>
      </c>
      <c r="L4487" t="s">
        <v>13027</v>
      </c>
      <c r="M4487" t="s">
        <v>13028</v>
      </c>
      <c r="N4487">
        <v>1.553055555</v>
      </c>
      <c r="O4487">
        <v>0</v>
      </c>
      <c r="P4487">
        <v>1</v>
      </c>
      <c r="Q4487">
        <v>0</v>
      </c>
      <c r="R4487">
        <v>0</v>
      </c>
      <c r="S4487">
        <v>0</v>
      </c>
      <c r="T4487">
        <v>21</v>
      </c>
      <c r="U4487">
        <v>0</v>
      </c>
      <c r="V4487">
        <v>0</v>
      </c>
      <c r="W4487">
        <v>0</v>
      </c>
      <c r="X4487">
        <v>3.7051181432000003E-3</v>
      </c>
      <c r="Y4487">
        <v>0</v>
      </c>
      <c r="Z4487">
        <v>0</v>
      </c>
      <c r="AA4487">
        <v>0</v>
      </c>
      <c r="AB4487">
        <v>5.3899593259663519</v>
      </c>
      <c r="AC4487">
        <v>0</v>
      </c>
      <c r="AD4487">
        <v>0</v>
      </c>
      <c r="AE4487">
        <v>5.393664444109552</v>
      </c>
    </row>
    <row r="4488" spans="1:31" x14ac:dyDescent="0.25">
      <c r="A4488">
        <v>2141572</v>
      </c>
      <c r="B4488">
        <v>1</v>
      </c>
      <c r="C4488" t="s">
        <v>80</v>
      </c>
      <c r="D4488" t="s">
        <v>84</v>
      </c>
      <c r="E4488" t="s">
        <v>161</v>
      </c>
      <c r="F4488" t="s">
        <v>9884</v>
      </c>
      <c r="G4488" t="s">
        <v>538</v>
      </c>
      <c r="H4488" t="s">
        <v>134</v>
      </c>
      <c r="I4488" t="s">
        <v>135</v>
      </c>
      <c r="J4488" t="s">
        <v>136</v>
      </c>
      <c r="K4488" t="s">
        <v>236</v>
      </c>
      <c r="L4488" t="s">
        <v>13029</v>
      </c>
      <c r="M4488" t="s">
        <v>13030</v>
      </c>
      <c r="N4488">
        <v>1.0041666659999999</v>
      </c>
      <c r="O4488">
        <v>0</v>
      </c>
      <c r="P4488">
        <v>672</v>
      </c>
      <c r="Q4488">
        <v>0</v>
      </c>
      <c r="R4488">
        <v>0</v>
      </c>
      <c r="S4488">
        <v>0</v>
      </c>
      <c r="T4488">
        <v>118</v>
      </c>
      <c r="U4488">
        <v>0</v>
      </c>
      <c r="V4488">
        <v>0</v>
      </c>
      <c r="W4488">
        <v>0</v>
      </c>
      <c r="X4488">
        <v>153.54259814790257</v>
      </c>
      <c r="Y4488">
        <v>0</v>
      </c>
      <c r="Z4488">
        <v>0</v>
      </c>
      <c r="AA4488">
        <v>0</v>
      </c>
      <c r="AB4488">
        <v>120.01287902292775</v>
      </c>
      <c r="AC4488">
        <v>0</v>
      </c>
      <c r="AD4488">
        <v>0</v>
      </c>
      <c r="AE4488">
        <v>273.55547717083033</v>
      </c>
    </row>
    <row r="4489" spans="1:31" x14ac:dyDescent="0.25">
      <c r="A4489">
        <v>2141577</v>
      </c>
      <c r="B4489">
        <v>1</v>
      </c>
      <c r="C4489" t="s">
        <v>80</v>
      </c>
      <c r="D4489" t="s">
        <v>93</v>
      </c>
      <c r="E4489" t="s">
        <v>161</v>
      </c>
      <c r="F4489" t="s">
        <v>13031</v>
      </c>
      <c r="G4489" t="s">
        <v>538</v>
      </c>
      <c r="H4489" t="s">
        <v>134</v>
      </c>
      <c r="I4489" t="s">
        <v>135</v>
      </c>
      <c r="J4489" t="s">
        <v>136</v>
      </c>
      <c r="K4489" t="s">
        <v>236</v>
      </c>
      <c r="L4489" t="s">
        <v>13032</v>
      </c>
      <c r="M4489" t="s">
        <v>13033</v>
      </c>
      <c r="N4489">
        <v>4.9318027769999997</v>
      </c>
      <c r="O4489">
        <v>0</v>
      </c>
      <c r="P4489">
        <v>42</v>
      </c>
      <c r="Q4489">
        <v>0</v>
      </c>
      <c r="R4489">
        <v>2</v>
      </c>
      <c r="S4489">
        <v>0</v>
      </c>
      <c r="T4489">
        <v>11</v>
      </c>
      <c r="U4489">
        <v>0</v>
      </c>
      <c r="V4489">
        <v>0</v>
      </c>
      <c r="W4489">
        <v>0</v>
      </c>
      <c r="X4489">
        <v>53.935754729546318</v>
      </c>
      <c r="Y4489">
        <v>0</v>
      </c>
      <c r="Z4489">
        <v>4.0656461136215416</v>
      </c>
      <c r="AA4489">
        <v>0</v>
      </c>
      <c r="AB4489">
        <v>77.189757548491883</v>
      </c>
      <c r="AC4489">
        <v>0</v>
      </c>
      <c r="AD4489">
        <v>0</v>
      </c>
      <c r="AE4489">
        <v>135.19115839165974</v>
      </c>
    </row>
    <row r="4490" spans="1:31" x14ac:dyDescent="0.25">
      <c r="A4490">
        <v>2141579</v>
      </c>
      <c r="B4490">
        <v>1</v>
      </c>
      <c r="C4490" t="s">
        <v>80</v>
      </c>
      <c r="D4490" t="s">
        <v>100</v>
      </c>
      <c r="E4490" t="s">
        <v>131</v>
      </c>
      <c r="F4490" t="s">
        <v>13034</v>
      </c>
      <c r="G4490" t="s">
        <v>171</v>
      </c>
      <c r="H4490" t="s">
        <v>134</v>
      </c>
      <c r="I4490" t="s">
        <v>135</v>
      </c>
      <c r="J4490" t="s">
        <v>136</v>
      </c>
      <c r="K4490" t="s">
        <v>137</v>
      </c>
      <c r="L4490" t="s">
        <v>13035</v>
      </c>
      <c r="M4490" t="s">
        <v>13036</v>
      </c>
      <c r="N4490">
        <v>0.98611111100000004</v>
      </c>
      <c r="O4490">
        <v>0</v>
      </c>
      <c r="P4490">
        <v>1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0.29935237017525002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0.29935237017525002</v>
      </c>
    </row>
    <row r="4491" spans="1:31" x14ac:dyDescent="0.25">
      <c r="A4491">
        <v>2141580</v>
      </c>
      <c r="B4491">
        <v>1</v>
      </c>
      <c r="C4491" t="s">
        <v>80</v>
      </c>
      <c r="D4491" t="s">
        <v>92</v>
      </c>
      <c r="E4491" t="s">
        <v>140</v>
      </c>
      <c r="F4491" t="s">
        <v>13037</v>
      </c>
      <c r="G4491" t="s">
        <v>226</v>
      </c>
      <c r="H4491" t="s">
        <v>143</v>
      </c>
      <c r="I4491" t="s">
        <v>135</v>
      </c>
      <c r="J4491" t="s">
        <v>136</v>
      </c>
      <c r="K4491" t="s">
        <v>236</v>
      </c>
      <c r="L4491" t="s">
        <v>13038</v>
      </c>
      <c r="M4491" t="s">
        <v>13039</v>
      </c>
      <c r="N4491">
        <v>0.260833333</v>
      </c>
      <c r="O4491">
        <v>0</v>
      </c>
      <c r="P4491">
        <v>825</v>
      </c>
      <c r="Q4491">
        <v>2</v>
      </c>
      <c r="R4491">
        <v>234</v>
      </c>
      <c r="S4491">
        <v>7</v>
      </c>
      <c r="T4491">
        <v>74</v>
      </c>
      <c r="U4491">
        <v>0</v>
      </c>
      <c r="V4491">
        <v>1</v>
      </c>
      <c r="W4491">
        <v>0</v>
      </c>
      <c r="X4491">
        <v>52.434195490288587</v>
      </c>
      <c r="Y4491">
        <v>0.17229319624800002</v>
      </c>
      <c r="Z4491">
        <v>15.548514213192188</v>
      </c>
      <c r="AA4491">
        <v>2.4908480711800838</v>
      </c>
      <c r="AB4491">
        <v>13.048667691477478</v>
      </c>
      <c r="AC4491">
        <v>0</v>
      </c>
      <c r="AD4491">
        <v>0.45859853630249997</v>
      </c>
      <c r="AE4491">
        <v>84.153117198688832</v>
      </c>
    </row>
    <row r="4492" spans="1:31" x14ac:dyDescent="0.25">
      <c r="A4492">
        <v>2141585</v>
      </c>
      <c r="B4492">
        <v>1</v>
      </c>
      <c r="C4492" t="s">
        <v>80</v>
      </c>
      <c r="D4492" t="s">
        <v>99</v>
      </c>
      <c r="E4492" t="s">
        <v>131</v>
      </c>
      <c r="F4492" t="s">
        <v>13040</v>
      </c>
      <c r="G4492" t="s">
        <v>133</v>
      </c>
      <c r="H4492" t="s">
        <v>134</v>
      </c>
      <c r="I4492" t="s">
        <v>135</v>
      </c>
      <c r="J4492" t="s">
        <v>136</v>
      </c>
      <c r="K4492" t="s">
        <v>137</v>
      </c>
      <c r="L4492" t="s">
        <v>13041</v>
      </c>
      <c r="M4492" t="s">
        <v>13042</v>
      </c>
      <c r="N4492">
        <v>1.7080555550000001</v>
      </c>
      <c r="O4492">
        <v>0</v>
      </c>
      <c r="P4492">
        <v>1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1.1871497773564499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1.1871497773564499</v>
      </c>
    </row>
    <row r="4493" spans="1:31" x14ac:dyDescent="0.25">
      <c r="A4493">
        <v>2141586</v>
      </c>
      <c r="B4493">
        <v>1</v>
      </c>
      <c r="C4493" t="s">
        <v>80</v>
      </c>
      <c r="D4493" t="s">
        <v>95</v>
      </c>
      <c r="E4493" t="s">
        <v>196</v>
      </c>
      <c r="F4493" t="s">
        <v>13043</v>
      </c>
      <c r="G4493" t="s">
        <v>142</v>
      </c>
      <c r="H4493" t="s">
        <v>143</v>
      </c>
      <c r="I4493" t="s">
        <v>135</v>
      </c>
      <c r="J4493" t="s">
        <v>136</v>
      </c>
      <c r="K4493" t="s">
        <v>137</v>
      </c>
      <c r="L4493" t="s">
        <v>13044</v>
      </c>
      <c r="M4493" t="s">
        <v>13045</v>
      </c>
      <c r="N4493">
        <v>1.122777777</v>
      </c>
      <c r="O4493">
        <v>0</v>
      </c>
      <c r="P4493">
        <v>1</v>
      </c>
      <c r="Q4493">
        <v>0</v>
      </c>
      <c r="R4493">
        <v>0</v>
      </c>
      <c r="S4493">
        <v>15</v>
      </c>
      <c r="T4493">
        <v>467</v>
      </c>
      <c r="U4493">
        <v>5</v>
      </c>
      <c r="V4493">
        <v>4</v>
      </c>
      <c r="W4493">
        <v>0</v>
      </c>
      <c r="X4493">
        <v>0.3586159801879667</v>
      </c>
      <c r="Y4493">
        <v>0</v>
      </c>
      <c r="Z4493">
        <v>0</v>
      </c>
      <c r="AA4493">
        <v>128.6657958050246</v>
      </c>
      <c r="AB4493">
        <v>293.14810367408722</v>
      </c>
      <c r="AC4493">
        <v>331.83609226589709</v>
      </c>
      <c r="AD4493">
        <v>54.054245723546309</v>
      </c>
      <c r="AE4493">
        <v>808.06285344874323</v>
      </c>
    </row>
    <row r="4494" spans="1:31" x14ac:dyDescent="0.25">
      <c r="A4494">
        <v>2141587</v>
      </c>
      <c r="B4494">
        <v>1</v>
      </c>
      <c r="C4494" t="s">
        <v>80</v>
      </c>
      <c r="D4494" t="s">
        <v>99</v>
      </c>
      <c r="E4494" t="s">
        <v>146</v>
      </c>
      <c r="F4494" t="s">
        <v>13046</v>
      </c>
      <c r="G4494" t="s">
        <v>142</v>
      </c>
      <c r="H4494" t="s">
        <v>143</v>
      </c>
      <c r="I4494" t="s">
        <v>135</v>
      </c>
      <c r="J4494" t="s">
        <v>136</v>
      </c>
      <c r="K4494" t="s">
        <v>137</v>
      </c>
      <c r="L4494" t="s">
        <v>13047</v>
      </c>
      <c r="M4494" t="s">
        <v>13048</v>
      </c>
      <c r="N4494">
        <v>0.41777777700000002</v>
      </c>
      <c r="O4494">
        <v>0</v>
      </c>
      <c r="P4494">
        <v>303</v>
      </c>
      <c r="Q4494">
        <v>0</v>
      </c>
      <c r="R4494">
        <v>0</v>
      </c>
      <c r="S4494">
        <v>0</v>
      </c>
      <c r="T4494">
        <v>14</v>
      </c>
      <c r="U4494">
        <v>0</v>
      </c>
      <c r="V4494">
        <v>0</v>
      </c>
      <c r="W4494">
        <v>0</v>
      </c>
      <c r="X4494">
        <v>32.89093540170078</v>
      </c>
      <c r="Y4494">
        <v>0</v>
      </c>
      <c r="Z4494">
        <v>0</v>
      </c>
      <c r="AA4494">
        <v>0</v>
      </c>
      <c r="AB4494">
        <v>2.6698000582573336</v>
      </c>
      <c r="AC4494">
        <v>0</v>
      </c>
      <c r="AD4494">
        <v>0</v>
      </c>
      <c r="AE4494">
        <v>35.56073545995811</v>
      </c>
    </row>
    <row r="4495" spans="1:31" x14ac:dyDescent="0.25">
      <c r="A4495">
        <v>2141590</v>
      </c>
      <c r="B4495">
        <v>1</v>
      </c>
      <c r="C4495" t="s">
        <v>80</v>
      </c>
      <c r="D4495" t="s">
        <v>104</v>
      </c>
      <c r="E4495" t="s">
        <v>174</v>
      </c>
      <c r="F4495" t="s">
        <v>13049</v>
      </c>
      <c r="G4495" t="s">
        <v>235</v>
      </c>
      <c r="H4495" t="s">
        <v>134</v>
      </c>
      <c r="I4495" t="s">
        <v>135</v>
      </c>
      <c r="J4495" t="s">
        <v>136</v>
      </c>
      <c r="K4495" t="s">
        <v>236</v>
      </c>
      <c r="L4495" t="s">
        <v>13050</v>
      </c>
      <c r="M4495" t="s">
        <v>13051</v>
      </c>
      <c r="N4495">
        <v>4.2563369440000001</v>
      </c>
      <c r="O4495">
        <v>0</v>
      </c>
      <c r="P4495">
        <v>51</v>
      </c>
      <c r="Q4495">
        <v>0</v>
      </c>
      <c r="R4495">
        <v>4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49.665962368687602</v>
      </c>
      <c r="Y4495">
        <v>0</v>
      </c>
      <c r="Z4495">
        <v>5.2187865223736924</v>
      </c>
      <c r="AA4495">
        <v>0</v>
      </c>
      <c r="AB4495">
        <v>0</v>
      </c>
      <c r="AC4495">
        <v>0</v>
      </c>
      <c r="AD4495">
        <v>0</v>
      </c>
      <c r="AE4495">
        <v>54.884748891061292</v>
      </c>
    </row>
    <row r="4496" spans="1:31" x14ac:dyDescent="0.25">
      <c r="A4496">
        <v>2141591</v>
      </c>
      <c r="B4496">
        <v>1</v>
      </c>
      <c r="C4496" t="s">
        <v>80</v>
      </c>
      <c r="D4496" t="s">
        <v>93</v>
      </c>
      <c r="E4496" t="s">
        <v>140</v>
      </c>
      <c r="F4496" t="s">
        <v>3920</v>
      </c>
      <c r="G4496" t="s">
        <v>142</v>
      </c>
      <c r="H4496" t="s">
        <v>143</v>
      </c>
      <c r="I4496" t="s">
        <v>135</v>
      </c>
      <c r="J4496" t="s">
        <v>136</v>
      </c>
      <c r="K4496" t="s">
        <v>137</v>
      </c>
      <c r="L4496" t="s">
        <v>13052</v>
      </c>
      <c r="M4496" t="s">
        <v>13053</v>
      </c>
      <c r="N4496">
        <v>1.0325</v>
      </c>
      <c r="O4496">
        <v>3</v>
      </c>
      <c r="P4496">
        <v>12</v>
      </c>
      <c r="Q4496">
        <v>39</v>
      </c>
      <c r="R4496">
        <v>165</v>
      </c>
      <c r="S4496">
        <v>10</v>
      </c>
      <c r="T4496">
        <v>39</v>
      </c>
      <c r="U4496">
        <v>0</v>
      </c>
      <c r="V4496">
        <v>0</v>
      </c>
      <c r="W4496">
        <v>7.3868628854403751</v>
      </c>
      <c r="X4496">
        <v>6.5909134066036517</v>
      </c>
      <c r="Y4496">
        <v>80.768707629267922</v>
      </c>
      <c r="Z4496">
        <v>251.55730695583941</v>
      </c>
      <c r="AA4496">
        <v>83.081510325905043</v>
      </c>
      <c r="AB4496">
        <v>22.462599515215793</v>
      </c>
      <c r="AC4496">
        <v>0</v>
      </c>
      <c r="AD4496">
        <v>0</v>
      </c>
      <c r="AE4496">
        <v>451.84790071827223</v>
      </c>
    </row>
    <row r="4497" spans="1:31" x14ac:dyDescent="0.25">
      <c r="A4497">
        <v>2141594</v>
      </c>
      <c r="B4497">
        <v>1</v>
      </c>
      <c r="C4497" t="s">
        <v>80</v>
      </c>
      <c r="D4497" t="s">
        <v>92</v>
      </c>
      <c r="E4497" t="s">
        <v>206</v>
      </c>
      <c r="F4497" t="s">
        <v>13054</v>
      </c>
      <c r="G4497" t="s">
        <v>183</v>
      </c>
      <c r="H4497" t="s">
        <v>134</v>
      </c>
      <c r="I4497" t="s">
        <v>135</v>
      </c>
      <c r="J4497" t="s">
        <v>136</v>
      </c>
      <c r="K4497" t="s">
        <v>137</v>
      </c>
      <c r="L4497" t="s">
        <v>13055</v>
      </c>
      <c r="M4497" t="s">
        <v>13056</v>
      </c>
      <c r="N4497">
        <v>2.7263888879999998</v>
      </c>
      <c r="O4497">
        <v>0</v>
      </c>
      <c r="P4497">
        <v>39</v>
      </c>
      <c r="Q4497">
        <v>0</v>
      </c>
      <c r="R4497">
        <v>0</v>
      </c>
      <c r="S4497">
        <v>0</v>
      </c>
      <c r="T4497">
        <v>2</v>
      </c>
      <c r="U4497">
        <v>0</v>
      </c>
      <c r="V4497">
        <v>0</v>
      </c>
      <c r="W4497">
        <v>0</v>
      </c>
      <c r="X4497">
        <v>30.298886611562672</v>
      </c>
      <c r="Y4497">
        <v>0</v>
      </c>
      <c r="Z4497">
        <v>0</v>
      </c>
      <c r="AA4497">
        <v>0</v>
      </c>
      <c r="AB4497">
        <v>4.4802308180813757</v>
      </c>
      <c r="AC4497">
        <v>0</v>
      </c>
      <c r="AD4497">
        <v>0</v>
      </c>
      <c r="AE4497">
        <v>34.779117429644046</v>
      </c>
    </row>
    <row r="4498" spans="1:31" x14ac:dyDescent="0.25">
      <c r="A4498">
        <v>2141595</v>
      </c>
      <c r="B4498">
        <v>1</v>
      </c>
      <c r="C4498" t="s">
        <v>80</v>
      </c>
      <c r="D4498" t="s">
        <v>98</v>
      </c>
      <c r="E4498" t="s">
        <v>174</v>
      </c>
      <c r="F4498" t="s">
        <v>13057</v>
      </c>
      <c r="G4498" t="s">
        <v>374</v>
      </c>
      <c r="H4498" t="s">
        <v>134</v>
      </c>
      <c r="I4498" t="s">
        <v>135</v>
      </c>
      <c r="J4498" t="s">
        <v>136</v>
      </c>
      <c r="K4498" t="s">
        <v>137</v>
      </c>
      <c r="L4498" t="s">
        <v>13058</v>
      </c>
      <c r="M4498" t="s">
        <v>13059</v>
      </c>
      <c r="N4498">
        <v>1.9269444440000001</v>
      </c>
      <c r="O4498">
        <v>0</v>
      </c>
      <c r="P4498">
        <v>2</v>
      </c>
      <c r="Q4498">
        <v>0</v>
      </c>
      <c r="R4498">
        <v>8</v>
      </c>
      <c r="S4498">
        <v>0</v>
      </c>
      <c r="T4498">
        <v>4</v>
      </c>
      <c r="U4498">
        <v>0</v>
      </c>
      <c r="V4498">
        <v>0</v>
      </c>
      <c r="W4498">
        <v>0</v>
      </c>
      <c r="X4498">
        <v>1.1198362506224167</v>
      </c>
      <c r="Y4498">
        <v>0</v>
      </c>
      <c r="Z4498">
        <v>11.877287048116592</v>
      </c>
      <c r="AA4498">
        <v>0</v>
      </c>
      <c r="AB4498">
        <v>13.572226774085067</v>
      </c>
      <c r="AC4498">
        <v>0</v>
      </c>
      <c r="AD4498">
        <v>0</v>
      </c>
      <c r="AE4498">
        <v>26.569350072824076</v>
      </c>
    </row>
    <row r="4499" spans="1:31" x14ac:dyDescent="0.25">
      <c r="A4499">
        <v>2141597</v>
      </c>
      <c r="B4499">
        <v>1</v>
      </c>
      <c r="C4499" t="s">
        <v>80</v>
      </c>
      <c r="D4499" t="s">
        <v>88</v>
      </c>
      <c r="E4499" t="s">
        <v>131</v>
      </c>
      <c r="F4499" t="s">
        <v>13060</v>
      </c>
      <c r="G4499" t="s">
        <v>152</v>
      </c>
      <c r="H4499" t="s">
        <v>134</v>
      </c>
      <c r="I4499" t="s">
        <v>135</v>
      </c>
      <c r="J4499" t="s">
        <v>136</v>
      </c>
      <c r="K4499" t="s">
        <v>137</v>
      </c>
      <c r="L4499" t="s">
        <v>13061</v>
      </c>
      <c r="M4499" t="s">
        <v>13062</v>
      </c>
      <c r="N4499">
        <v>2.1286111110000001</v>
      </c>
      <c r="O4499">
        <v>0</v>
      </c>
      <c r="P4499">
        <v>1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1.9574684241323501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1.9574684241323501</v>
      </c>
    </row>
    <row r="4500" spans="1:31" x14ac:dyDescent="0.25">
      <c r="A4500">
        <v>2141600</v>
      </c>
      <c r="B4500">
        <v>1</v>
      </c>
      <c r="C4500" t="s">
        <v>80</v>
      </c>
      <c r="D4500" t="s">
        <v>83</v>
      </c>
      <c r="E4500" t="s">
        <v>146</v>
      </c>
      <c r="F4500" t="s">
        <v>13063</v>
      </c>
      <c r="G4500" t="s">
        <v>538</v>
      </c>
      <c r="H4500" t="s">
        <v>143</v>
      </c>
      <c r="I4500" t="s">
        <v>135</v>
      </c>
      <c r="J4500" t="s">
        <v>136</v>
      </c>
      <c r="K4500" t="s">
        <v>236</v>
      </c>
      <c r="L4500" t="s">
        <v>13064</v>
      </c>
      <c r="M4500" t="s">
        <v>13065</v>
      </c>
      <c r="N4500">
        <v>2.9586333329999999</v>
      </c>
      <c r="O4500">
        <v>0</v>
      </c>
      <c r="P4500">
        <v>0</v>
      </c>
      <c r="Q4500">
        <v>1</v>
      </c>
      <c r="R4500">
        <v>0</v>
      </c>
      <c r="S4500">
        <v>10</v>
      </c>
      <c r="T4500">
        <v>68</v>
      </c>
      <c r="U4500">
        <v>16</v>
      </c>
      <c r="V4500">
        <v>22</v>
      </c>
      <c r="W4500">
        <v>0</v>
      </c>
      <c r="X4500">
        <v>0</v>
      </c>
      <c r="Y4500">
        <v>3.2768469345806253</v>
      </c>
      <c r="Z4500">
        <v>0</v>
      </c>
      <c r="AA4500">
        <v>82.892676975807817</v>
      </c>
      <c r="AB4500">
        <v>649.16519496868068</v>
      </c>
      <c r="AC4500">
        <v>1466.7072036343573</v>
      </c>
      <c r="AD4500">
        <v>449.06208263634574</v>
      </c>
      <c r="AE4500">
        <v>2651.1040051497721</v>
      </c>
    </row>
    <row r="4501" spans="1:31" x14ac:dyDescent="0.25">
      <c r="A4501">
        <v>2141601</v>
      </c>
      <c r="B4501">
        <v>1</v>
      </c>
      <c r="C4501" t="s">
        <v>80</v>
      </c>
      <c r="D4501" t="s">
        <v>105</v>
      </c>
      <c r="E4501" t="s">
        <v>146</v>
      </c>
      <c r="F4501" t="s">
        <v>337</v>
      </c>
      <c r="G4501" t="s">
        <v>235</v>
      </c>
      <c r="H4501" t="s">
        <v>143</v>
      </c>
      <c r="I4501" t="s">
        <v>135</v>
      </c>
      <c r="J4501" t="s">
        <v>136</v>
      </c>
      <c r="K4501" t="s">
        <v>236</v>
      </c>
      <c r="L4501" t="s">
        <v>13066</v>
      </c>
      <c r="M4501" t="s">
        <v>13067</v>
      </c>
      <c r="N4501">
        <v>5.3525</v>
      </c>
      <c r="O4501">
        <v>1</v>
      </c>
      <c r="P4501">
        <v>0</v>
      </c>
      <c r="Q4501">
        <v>7</v>
      </c>
      <c r="R4501">
        <v>0</v>
      </c>
      <c r="S4501">
        <v>5</v>
      </c>
      <c r="T4501">
        <v>0</v>
      </c>
      <c r="U4501">
        <v>0</v>
      </c>
      <c r="V4501">
        <v>0</v>
      </c>
      <c r="W4501">
        <v>2.7467649266834004</v>
      </c>
      <c r="X4501">
        <v>0</v>
      </c>
      <c r="Y4501">
        <v>30.327119747095729</v>
      </c>
      <c r="Z4501">
        <v>0</v>
      </c>
      <c r="AA4501">
        <v>66.239151911318601</v>
      </c>
      <c r="AB4501">
        <v>0</v>
      </c>
      <c r="AC4501">
        <v>0</v>
      </c>
      <c r="AD4501">
        <v>0</v>
      </c>
      <c r="AE4501">
        <v>99.313036585097734</v>
      </c>
    </row>
    <row r="4502" spans="1:31" x14ac:dyDescent="0.25">
      <c r="A4502">
        <v>2141606</v>
      </c>
      <c r="B4502">
        <v>1</v>
      </c>
      <c r="C4502" t="s">
        <v>80</v>
      </c>
      <c r="D4502" t="s">
        <v>107</v>
      </c>
      <c r="E4502" t="s">
        <v>131</v>
      </c>
      <c r="F4502" t="s">
        <v>13068</v>
      </c>
      <c r="G4502" t="s">
        <v>152</v>
      </c>
      <c r="H4502" t="s">
        <v>134</v>
      </c>
      <c r="I4502" t="s">
        <v>135</v>
      </c>
      <c r="J4502" t="s">
        <v>136</v>
      </c>
      <c r="K4502" t="s">
        <v>137</v>
      </c>
      <c r="L4502" t="s">
        <v>13069</v>
      </c>
      <c r="M4502" t="s">
        <v>13070</v>
      </c>
      <c r="N4502">
        <v>1.5422222219999999</v>
      </c>
      <c r="O4502">
        <v>0</v>
      </c>
      <c r="P4502">
        <v>1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0.10866458553686668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0.10866458553686668</v>
      </c>
    </row>
    <row r="4503" spans="1:31" x14ac:dyDescent="0.25">
      <c r="A4503">
        <v>2141608</v>
      </c>
      <c r="B4503">
        <v>1</v>
      </c>
      <c r="C4503" t="s">
        <v>80</v>
      </c>
      <c r="D4503" t="s">
        <v>82</v>
      </c>
      <c r="E4503" t="s">
        <v>131</v>
      </c>
      <c r="F4503" t="s">
        <v>13071</v>
      </c>
      <c r="G4503" t="s">
        <v>152</v>
      </c>
      <c r="H4503" t="s">
        <v>134</v>
      </c>
      <c r="I4503" t="s">
        <v>135</v>
      </c>
      <c r="J4503" t="s">
        <v>136</v>
      </c>
      <c r="K4503" t="s">
        <v>137</v>
      </c>
      <c r="L4503" t="s">
        <v>13072</v>
      </c>
      <c r="M4503" t="s">
        <v>13073</v>
      </c>
      <c r="N4503">
        <v>0.99277777700000003</v>
      </c>
      <c r="O4503">
        <v>0</v>
      </c>
      <c r="P4503">
        <v>3</v>
      </c>
      <c r="Q4503">
        <v>0</v>
      </c>
      <c r="R4503">
        <v>0</v>
      </c>
      <c r="S4503">
        <v>0</v>
      </c>
      <c r="T4503">
        <v>1</v>
      </c>
      <c r="U4503">
        <v>0</v>
      </c>
      <c r="V4503">
        <v>0</v>
      </c>
      <c r="W4503">
        <v>0</v>
      </c>
      <c r="X4503">
        <v>0.93819840098416685</v>
      </c>
      <c r="Y4503">
        <v>0</v>
      </c>
      <c r="Z4503">
        <v>0</v>
      </c>
      <c r="AA4503">
        <v>0</v>
      </c>
      <c r="AB4503">
        <v>6.8710510079999995E-3</v>
      </c>
      <c r="AC4503">
        <v>0</v>
      </c>
      <c r="AD4503">
        <v>0</v>
      </c>
      <c r="AE4503">
        <v>0.94506945199216685</v>
      </c>
    </row>
    <row r="4504" spans="1:31" x14ac:dyDescent="0.25">
      <c r="A4504">
        <v>2141611</v>
      </c>
      <c r="B4504">
        <v>1</v>
      </c>
      <c r="C4504" t="s">
        <v>80</v>
      </c>
      <c r="D4504" t="s">
        <v>101</v>
      </c>
      <c r="E4504" t="s">
        <v>131</v>
      </c>
      <c r="F4504" t="s">
        <v>13074</v>
      </c>
      <c r="G4504" t="s">
        <v>300</v>
      </c>
      <c r="H4504" t="s">
        <v>134</v>
      </c>
      <c r="I4504" t="s">
        <v>135</v>
      </c>
      <c r="J4504" t="s">
        <v>136</v>
      </c>
      <c r="K4504" t="s">
        <v>137</v>
      </c>
      <c r="L4504" t="s">
        <v>13075</v>
      </c>
      <c r="M4504" t="s">
        <v>13076</v>
      </c>
      <c r="N4504">
        <v>2.34</v>
      </c>
      <c r="O4504">
        <v>0</v>
      </c>
      <c r="P4504">
        <v>1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1.2843417423464334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1.2843417423464334</v>
      </c>
    </row>
    <row r="4505" spans="1:31" x14ac:dyDescent="0.25">
      <c r="A4505">
        <v>2141612</v>
      </c>
      <c r="B4505">
        <v>1</v>
      </c>
      <c r="C4505" t="s">
        <v>81</v>
      </c>
      <c r="D4505" t="s">
        <v>122</v>
      </c>
      <c r="E4505" t="s">
        <v>161</v>
      </c>
      <c r="F4505" t="s">
        <v>13077</v>
      </c>
      <c r="G4505" t="s">
        <v>215</v>
      </c>
      <c r="H4505" t="s">
        <v>134</v>
      </c>
      <c r="I4505" t="s">
        <v>135</v>
      </c>
      <c r="J4505" t="s">
        <v>136</v>
      </c>
      <c r="K4505" t="s">
        <v>137</v>
      </c>
      <c r="L4505" t="s">
        <v>13078</v>
      </c>
      <c r="M4505" t="s">
        <v>13079</v>
      </c>
      <c r="N4505">
        <v>2.8361111110000001</v>
      </c>
      <c r="O4505">
        <v>0</v>
      </c>
      <c r="P4505">
        <v>102</v>
      </c>
      <c r="Q4505">
        <v>0</v>
      </c>
      <c r="R4505">
        <v>0</v>
      </c>
      <c r="S4505">
        <v>0</v>
      </c>
      <c r="T4505">
        <v>3</v>
      </c>
      <c r="U4505">
        <v>0</v>
      </c>
      <c r="V4505">
        <v>0</v>
      </c>
      <c r="W4505">
        <v>0</v>
      </c>
      <c r="X4505">
        <v>33.455218292412596</v>
      </c>
      <c r="Y4505">
        <v>0</v>
      </c>
      <c r="Z4505">
        <v>0</v>
      </c>
      <c r="AA4505">
        <v>0</v>
      </c>
      <c r="AB4505">
        <v>0.62542806229160008</v>
      </c>
      <c r="AC4505">
        <v>0</v>
      </c>
      <c r="AD4505">
        <v>0</v>
      </c>
      <c r="AE4505">
        <v>34.080646354704193</v>
      </c>
    </row>
    <row r="4506" spans="1:31" x14ac:dyDescent="0.25">
      <c r="A4506">
        <v>2141764</v>
      </c>
      <c r="B4506">
        <v>1</v>
      </c>
      <c r="C4506" t="s">
        <v>80</v>
      </c>
      <c r="D4506" t="s">
        <v>84</v>
      </c>
      <c r="E4506" t="s">
        <v>146</v>
      </c>
      <c r="F4506" t="s">
        <v>2827</v>
      </c>
      <c r="G4506" t="s">
        <v>477</v>
      </c>
      <c r="H4506" t="s">
        <v>143</v>
      </c>
      <c r="I4506" t="s">
        <v>135</v>
      </c>
      <c r="J4506" t="s">
        <v>136</v>
      </c>
      <c r="K4506" t="s">
        <v>137</v>
      </c>
      <c r="L4506" t="s">
        <v>13080</v>
      </c>
      <c r="M4506" t="s">
        <v>13081</v>
      </c>
      <c r="N4506">
        <v>1.29</v>
      </c>
      <c r="O4506">
        <v>0</v>
      </c>
      <c r="P4506">
        <v>482</v>
      </c>
      <c r="Q4506">
        <v>0</v>
      </c>
      <c r="R4506">
        <v>0</v>
      </c>
      <c r="S4506">
        <v>0</v>
      </c>
      <c r="T4506">
        <v>21</v>
      </c>
      <c r="U4506">
        <v>0</v>
      </c>
      <c r="V4506">
        <v>0</v>
      </c>
      <c r="W4506">
        <v>0</v>
      </c>
      <c r="X4506">
        <v>171.788555200861</v>
      </c>
      <c r="Y4506">
        <v>0</v>
      </c>
      <c r="Z4506">
        <v>0</v>
      </c>
      <c r="AA4506">
        <v>0</v>
      </c>
      <c r="AB4506">
        <v>39.694040129219054</v>
      </c>
      <c r="AC4506">
        <v>0</v>
      </c>
      <c r="AD4506">
        <v>0</v>
      </c>
      <c r="AE4506">
        <v>211.48259533008004</v>
      </c>
    </row>
    <row r="4507" spans="1:31" x14ac:dyDescent="0.25">
      <c r="A4507">
        <v>2141765</v>
      </c>
      <c r="B4507">
        <v>1</v>
      </c>
      <c r="C4507" t="s">
        <v>80</v>
      </c>
      <c r="D4507" t="s">
        <v>94</v>
      </c>
      <c r="E4507" t="s">
        <v>131</v>
      </c>
      <c r="F4507" t="s">
        <v>13082</v>
      </c>
      <c r="G4507" t="s">
        <v>152</v>
      </c>
      <c r="H4507" t="s">
        <v>134</v>
      </c>
      <c r="I4507" t="s">
        <v>135</v>
      </c>
      <c r="J4507" t="s">
        <v>136</v>
      </c>
      <c r="K4507" t="s">
        <v>137</v>
      </c>
      <c r="L4507" t="s">
        <v>13083</v>
      </c>
      <c r="M4507" t="s">
        <v>13084</v>
      </c>
      <c r="N4507">
        <v>1.725833333</v>
      </c>
      <c r="O4507">
        <v>0</v>
      </c>
      <c r="P4507">
        <v>1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0.43444037076145003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0.43444037076145003</v>
      </c>
    </row>
    <row r="4508" spans="1:31" x14ac:dyDescent="0.25">
      <c r="A4508">
        <v>2141768</v>
      </c>
      <c r="B4508">
        <v>1</v>
      </c>
      <c r="C4508" t="s">
        <v>81</v>
      </c>
      <c r="D4508" t="s">
        <v>118</v>
      </c>
      <c r="E4508" t="s">
        <v>131</v>
      </c>
      <c r="F4508" t="s">
        <v>13085</v>
      </c>
      <c r="G4508" t="s">
        <v>152</v>
      </c>
      <c r="H4508" t="s">
        <v>134</v>
      </c>
      <c r="I4508" t="s">
        <v>135</v>
      </c>
      <c r="J4508" t="s">
        <v>136</v>
      </c>
      <c r="K4508" t="s">
        <v>137</v>
      </c>
      <c r="L4508" t="s">
        <v>13086</v>
      </c>
      <c r="M4508" t="s">
        <v>13087</v>
      </c>
      <c r="N4508">
        <v>0.98222222199999998</v>
      </c>
      <c r="O4508">
        <v>0</v>
      </c>
      <c r="P4508">
        <v>1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1.2950914619419334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1.2950914619419334</v>
      </c>
    </row>
    <row r="4509" spans="1:31" x14ac:dyDescent="0.25">
      <c r="A4509">
        <v>2141769</v>
      </c>
      <c r="B4509">
        <v>1</v>
      </c>
      <c r="C4509" t="s">
        <v>81</v>
      </c>
      <c r="D4509" t="s">
        <v>128</v>
      </c>
      <c r="E4509" t="s">
        <v>174</v>
      </c>
      <c r="F4509" t="s">
        <v>4927</v>
      </c>
      <c r="G4509" t="s">
        <v>374</v>
      </c>
      <c r="H4509" t="s">
        <v>134</v>
      </c>
      <c r="I4509" t="s">
        <v>135</v>
      </c>
      <c r="J4509" t="s">
        <v>136</v>
      </c>
      <c r="K4509" t="s">
        <v>137</v>
      </c>
      <c r="L4509" t="s">
        <v>13088</v>
      </c>
      <c r="M4509" t="s">
        <v>13089</v>
      </c>
      <c r="N4509">
        <v>1.1586111109999999</v>
      </c>
      <c r="O4509">
        <v>0</v>
      </c>
      <c r="P4509">
        <v>109</v>
      </c>
      <c r="Q4509">
        <v>0</v>
      </c>
      <c r="R4509">
        <v>1</v>
      </c>
      <c r="S4509">
        <v>0</v>
      </c>
      <c r="T4509">
        <v>1</v>
      </c>
      <c r="U4509">
        <v>0</v>
      </c>
      <c r="V4509">
        <v>0</v>
      </c>
      <c r="W4509">
        <v>0</v>
      </c>
      <c r="X4509">
        <v>37.749406288963982</v>
      </c>
      <c r="Y4509">
        <v>0</v>
      </c>
      <c r="Z4509">
        <v>0.60692402735585838</v>
      </c>
      <c r="AA4509">
        <v>0</v>
      </c>
      <c r="AB4509">
        <v>0.39662187479600003</v>
      </c>
      <c r="AC4509">
        <v>0</v>
      </c>
      <c r="AD4509">
        <v>0</v>
      </c>
      <c r="AE4509">
        <v>38.752952191115838</v>
      </c>
    </row>
    <row r="4510" spans="1:31" x14ac:dyDescent="0.25">
      <c r="A4510">
        <v>2141770</v>
      </c>
      <c r="B4510">
        <v>1</v>
      </c>
      <c r="C4510" t="s">
        <v>81</v>
      </c>
      <c r="D4510" t="s">
        <v>114</v>
      </c>
      <c r="E4510" t="s">
        <v>146</v>
      </c>
      <c r="F4510" t="s">
        <v>13090</v>
      </c>
      <c r="G4510" t="s">
        <v>2008</v>
      </c>
      <c r="H4510" t="s">
        <v>143</v>
      </c>
      <c r="I4510" t="s">
        <v>135</v>
      </c>
      <c r="J4510" t="s">
        <v>136</v>
      </c>
      <c r="K4510" t="s">
        <v>137</v>
      </c>
      <c r="L4510" t="s">
        <v>13091</v>
      </c>
      <c r="M4510" t="s">
        <v>13092</v>
      </c>
      <c r="N4510">
        <v>1.074166666</v>
      </c>
      <c r="O4510">
        <v>0</v>
      </c>
      <c r="P4510">
        <v>6</v>
      </c>
      <c r="Q4510">
        <v>0</v>
      </c>
      <c r="R4510">
        <v>1</v>
      </c>
      <c r="S4510">
        <v>0</v>
      </c>
      <c r="T4510">
        <v>1</v>
      </c>
      <c r="U4510">
        <v>0</v>
      </c>
      <c r="V4510">
        <v>0</v>
      </c>
      <c r="W4510">
        <v>0</v>
      </c>
      <c r="X4510">
        <v>0.65079776748105012</v>
      </c>
      <c r="Y4510">
        <v>0</v>
      </c>
      <c r="Z4510">
        <v>0</v>
      </c>
      <c r="AA4510">
        <v>0</v>
      </c>
      <c r="AB4510">
        <v>0.17313172088152501</v>
      </c>
      <c r="AC4510">
        <v>0</v>
      </c>
      <c r="AD4510">
        <v>0</v>
      </c>
      <c r="AE4510">
        <v>0.82392948836257518</v>
      </c>
    </row>
    <row r="4511" spans="1:31" x14ac:dyDescent="0.25">
      <c r="A4511">
        <v>2141772</v>
      </c>
      <c r="B4511">
        <v>1</v>
      </c>
      <c r="C4511" t="s">
        <v>80</v>
      </c>
      <c r="D4511" t="s">
        <v>93</v>
      </c>
      <c r="E4511" t="s">
        <v>146</v>
      </c>
      <c r="F4511" t="s">
        <v>13093</v>
      </c>
      <c r="G4511" t="s">
        <v>411</v>
      </c>
      <c r="H4511" t="s">
        <v>143</v>
      </c>
      <c r="I4511" t="s">
        <v>135</v>
      </c>
      <c r="J4511" t="s">
        <v>136</v>
      </c>
      <c r="K4511" t="s">
        <v>137</v>
      </c>
      <c r="L4511" t="s">
        <v>13094</v>
      </c>
      <c r="M4511" t="s">
        <v>13095</v>
      </c>
      <c r="N4511">
        <v>8.9375</v>
      </c>
      <c r="O4511">
        <v>0</v>
      </c>
      <c r="P4511">
        <v>0</v>
      </c>
      <c r="Q4511">
        <v>0</v>
      </c>
      <c r="R4511">
        <v>15</v>
      </c>
      <c r="S4511">
        <v>0</v>
      </c>
      <c r="T4511">
        <v>3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173.95358982449102</v>
      </c>
      <c r="AA4511">
        <v>0</v>
      </c>
      <c r="AB4511">
        <v>7.3601611939979996</v>
      </c>
      <c r="AC4511">
        <v>0</v>
      </c>
      <c r="AD4511">
        <v>0</v>
      </c>
      <c r="AE4511">
        <v>181.31375101848903</v>
      </c>
    </row>
    <row r="4512" spans="1:31" x14ac:dyDescent="0.25">
      <c r="A4512">
        <v>2141773</v>
      </c>
      <c r="B4512">
        <v>1</v>
      </c>
      <c r="C4512" t="s">
        <v>81</v>
      </c>
      <c r="D4512" t="s">
        <v>123</v>
      </c>
      <c r="E4512" t="s">
        <v>196</v>
      </c>
      <c r="F4512" t="s">
        <v>8529</v>
      </c>
      <c r="G4512" t="s">
        <v>142</v>
      </c>
      <c r="H4512" t="s">
        <v>143</v>
      </c>
      <c r="I4512" t="s">
        <v>135</v>
      </c>
      <c r="J4512" t="s">
        <v>136</v>
      </c>
      <c r="K4512" t="s">
        <v>137</v>
      </c>
      <c r="L4512" t="s">
        <v>13096</v>
      </c>
      <c r="M4512" t="s">
        <v>13097</v>
      </c>
      <c r="N4512">
        <v>0.53083333300000002</v>
      </c>
      <c r="O4512">
        <v>3</v>
      </c>
      <c r="P4512">
        <v>25</v>
      </c>
      <c r="Q4512">
        <v>111</v>
      </c>
      <c r="R4512">
        <v>273</v>
      </c>
      <c r="S4512">
        <v>11</v>
      </c>
      <c r="T4512">
        <v>48</v>
      </c>
      <c r="U4512">
        <v>0</v>
      </c>
      <c r="V4512">
        <v>0</v>
      </c>
      <c r="W4512">
        <v>0.38526116697705004</v>
      </c>
      <c r="X4512">
        <v>20.358623698758805</v>
      </c>
      <c r="Y4512">
        <v>11.207641763035893</v>
      </c>
      <c r="Z4512">
        <v>43.561733213622098</v>
      </c>
      <c r="AA4512">
        <v>3.5200840372379503</v>
      </c>
      <c r="AB4512">
        <v>12.117813657482868</v>
      </c>
      <c r="AC4512">
        <v>0</v>
      </c>
      <c r="AD4512">
        <v>0</v>
      </c>
      <c r="AE4512">
        <v>91.151157537114656</v>
      </c>
    </row>
    <row r="4513" spans="1:31" x14ac:dyDescent="0.25">
      <c r="A4513">
        <v>2141777</v>
      </c>
      <c r="B4513">
        <v>1</v>
      </c>
      <c r="C4513" t="s">
        <v>81</v>
      </c>
      <c r="D4513" t="s">
        <v>118</v>
      </c>
      <c r="E4513" t="s">
        <v>174</v>
      </c>
      <c r="F4513" t="s">
        <v>13098</v>
      </c>
      <c r="G4513" t="s">
        <v>187</v>
      </c>
      <c r="H4513" t="s">
        <v>134</v>
      </c>
      <c r="I4513" t="s">
        <v>135</v>
      </c>
      <c r="J4513" t="s">
        <v>136</v>
      </c>
      <c r="K4513" t="s">
        <v>137</v>
      </c>
      <c r="L4513" t="s">
        <v>13099</v>
      </c>
      <c r="M4513" t="s">
        <v>13100</v>
      </c>
      <c r="N4513">
        <v>1.149444444</v>
      </c>
      <c r="O4513">
        <v>0</v>
      </c>
      <c r="P4513">
        <v>36</v>
      </c>
      <c r="Q4513">
        <v>0</v>
      </c>
      <c r="R4513">
        <v>0</v>
      </c>
      <c r="S4513">
        <v>0</v>
      </c>
      <c r="T4513">
        <v>1</v>
      </c>
      <c r="U4513">
        <v>0</v>
      </c>
      <c r="V4513">
        <v>0</v>
      </c>
      <c r="W4513">
        <v>0</v>
      </c>
      <c r="X4513">
        <v>14.219950027928739</v>
      </c>
      <c r="Y4513">
        <v>0</v>
      </c>
      <c r="Z4513">
        <v>0</v>
      </c>
      <c r="AA4513">
        <v>0</v>
      </c>
      <c r="AB4513">
        <v>0.29685254381266668</v>
      </c>
      <c r="AC4513">
        <v>0</v>
      </c>
      <c r="AD4513">
        <v>0</v>
      </c>
      <c r="AE4513">
        <v>14.516802571741406</v>
      </c>
    </row>
    <row r="4514" spans="1:31" x14ac:dyDescent="0.25">
      <c r="A4514">
        <v>2141779</v>
      </c>
      <c r="B4514">
        <v>1</v>
      </c>
      <c r="C4514" t="s">
        <v>80</v>
      </c>
      <c r="D4514" t="s">
        <v>84</v>
      </c>
      <c r="E4514" t="s">
        <v>131</v>
      </c>
      <c r="F4514" t="s">
        <v>13101</v>
      </c>
      <c r="G4514" t="s">
        <v>231</v>
      </c>
      <c r="H4514" t="s">
        <v>134</v>
      </c>
      <c r="I4514" t="s">
        <v>135</v>
      </c>
      <c r="J4514" t="s">
        <v>136</v>
      </c>
      <c r="K4514" t="s">
        <v>137</v>
      </c>
      <c r="L4514" t="s">
        <v>13102</v>
      </c>
      <c r="M4514" t="s">
        <v>13103</v>
      </c>
      <c r="N4514">
        <v>1.1525000000000001</v>
      </c>
      <c r="O4514">
        <v>0</v>
      </c>
      <c r="P4514">
        <v>1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0.37688332898175003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0.37688332898175003</v>
      </c>
    </row>
    <row r="4515" spans="1:31" x14ac:dyDescent="0.25">
      <c r="A4515">
        <v>2141781</v>
      </c>
      <c r="B4515">
        <v>1</v>
      </c>
      <c r="C4515" t="s">
        <v>81</v>
      </c>
      <c r="D4515" t="s">
        <v>116</v>
      </c>
      <c r="E4515" t="s">
        <v>174</v>
      </c>
      <c r="F4515" t="s">
        <v>13104</v>
      </c>
      <c r="G4515" t="s">
        <v>187</v>
      </c>
      <c r="H4515" t="s">
        <v>134</v>
      </c>
      <c r="I4515" t="s">
        <v>135</v>
      </c>
      <c r="J4515" t="s">
        <v>136</v>
      </c>
      <c r="K4515" t="s">
        <v>137</v>
      </c>
      <c r="L4515" t="s">
        <v>13105</v>
      </c>
      <c r="M4515" t="s">
        <v>13106</v>
      </c>
      <c r="N4515">
        <v>0.55472222199999999</v>
      </c>
      <c r="O4515">
        <v>0</v>
      </c>
      <c r="P4515">
        <v>1</v>
      </c>
      <c r="Q4515">
        <v>0</v>
      </c>
      <c r="R4515">
        <v>0</v>
      </c>
      <c r="S4515">
        <v>0</v>
      </c>
      <c r="T4515">
        <v>1</v>
      </c>
      <c r="U4515">
        <v>0</v>
      </c>
      <c r="V4515">
        <v>0</v>
      </c>
      <c r="W4515">
        <v>0</v>
      </c>
      <c r="X4515">
        <v>4.5803709672500003E-4</v>
      </c>
      <c r="Y4515">
        <v>0</v>
      </c>
      <c r="Z4515">
        <v>0</v>
      </c>
      <c r="AA4515">
        <v>0</v>
      </c>
      <c r="AB4515">
        <v>9.096872733386667E-2</v>
      </c>
      <c r="AC4515">
        <v>0</v>
      </c>
      <c r="AD4515">
        <v>0</v>
      </c>
      <c r="AE4515">
        <v>9.1426764430591667E-2</v>
      </c>
    </row>
    <row r="4516" spans="1:31" x14ac:dyDescent="0.25">
      <c r="A4516">
        <v>2141785</v>
      </c>
      <c r="B4516">
        <v>1</v>
      </c>
      <c r="C4516" t="s">
        <v>80</v>
      </c>
      <c r="D4516" t="s">
        <v>84</v>
      </c>
      <c r="E4516" t="s">
        <v>131</v>
      </c>
      <c r="F4516" t="s">
        <v>13107</v>
      </c>
      <c r="G4516" t="s">
        <v>152</v>
      </c>
      <c r="H4516" t="s">
        <v>134</v>
      </c>
      <c r="I4516" t="s">
        <v>135</v>
      </c>
      <c r="J4516" t="s">
        <v>136</v>
      </c>
      <c r="K4516" t="s">
        <v>137</v>
      </c>
      <c r="L4516" t="s">
        <v>13108</v>
      </c>
      <c r="M4516" t="s">
        <v>13109</v>
      </c>
      <c r="N4516">
        <v>1.1575</v>
      </c>
      <c r="O4516">
        <v>0</v>
      </c>
      <c r="P4516">
        <v>4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1.3578543254364002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1.3578543254364002</v>
      </c>
    </row>
    <row r="4517" spans="1:31" x14ac:dyDescent="0.25">
      <c r="A4517">
        <v>2141787</v>
      </c>
      <c r="B4517">
        <v>1</v>
      </c>
      <c r="C4517" t="s">
        <v>80</v>
      </c>
      <c r="D4517" t="s">
        <v>82</v>
      </c>
      <c r="E4517" t="s">
        <v>131</v>
      </c>
      <c r="F4517" t="s">
        <v>13110</v>
      </c>
      <c r="G4517" t="s">
        <v>231</v>
      </c>
      <c r="H4517" t="s">
        <v>134</v>
      </c>
      <c r="I4517" t="s">
        <v>135</v>
      </c>
      <c r="J4517" t="s">
        <v>136</v>
      </c>
      <c r="K4517" t="s">
        <v>137</v>
      </c>
      <c r="L4517" t="s">
        <v>13111</v>
      </c>
      <c r="M4517" t="s">
        <v>13112</v>
      </c>
      <c r="N4517">
        <v>2.0125000000000002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2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2.1488150360286666</v>
      </c>
      <c r="AC4517">
        <v>0</v>
      </c>
      <c r="AD4517">
        <v>0</v>
      </c>
      <c r="AE4517">
        <v>2.1488150360286666</v>
      </c>
    </row>
    <row r="4518" spans="1:31" x14ac:dyDescent="0.25">
      <c r="A4518">
        <v>2141791</v>
      </c>
      <c r="B4518">
        <v>1</v>
      </c>
      <c r="C4518" t="s">
        <v>80</v>
      </c>
      <c r="D4518" t="s">
        <v>99</v>
      </c>
      <c r="E4518" t="s">
        <v>131</v>
      </c>
      <c r="F4518" t="s">
        <v>13113</v>
      </c>
      <c r="G4518" t="s">
        <v>152</v>
      </c>
      <c r="H4518" t="s">
        <v>134</v>
      </c>
      <c r="I4518" t="s">
        <v>135</v>
      </c>
      <c r="J4518" t="s">
        <v>136</v>
      </c>
      <c r="K4518" t="s">
        <v>137</v>
      </c>
      <c r="L4518" t="s">
        <v>13114</v>
      </c>
      <c r="M4518" t="s">
        <v>13115</v>
      </c>
      <c r="N4518">
        <v>1.769722222</v>
      </c>
      <c r="O4518">
        <v>0</v>
      </c>
      <c r="P4518">
        <v>1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</row>
    <row r="4519" spans="1:31" x14ac:dyDescent="0.25">
      <c r="A4519">
        <v>2141793</v>
      </c>
      <c r="B4519">
        <v>1</v>
      </c>
      <c r="C4519" t="s">
        <v>80</v>
      </c>
      <c r="D4519" t="s">
        <v>93</v>
      </c>
      <c r="E4519" t="s">
        <v>140</v>
      </c>
      <c r="F4519" t="s">
        <v>3920</v>
      </c>
      <c r="G4519" t="s">
        <v>226</v>
      </c>
      <c r="H4519" t="s">
        <v>143</v>
      </c>
      <c r="I4519" t="s">
        <v>135</v>
      </c>
      <c r="J4519" t="s">
        <v>136</v>
      </c>
      <c r="K4519" t="s">
        <v>137</v>
      </c>
      <c r="L4519" t="s">
        <v>13116</v>
      </c>
      <c r="M4519" t="s">
        <v>13117</v>
      </c>
      <c r="N4519">
        <v>1.3338888879999999</v>
      </c>
      <c r="O4519">
        <v>3</v>
      </c>
      <c r="P4519">
        <v>12</v>
      </c>
      <c r="Q4519">
        <v>39</v>
      </c>
      <c r="R4519">
        <v>165</v>
      </c>
      <c r="S4519">
        <v>10</v>
      </c>
      <c r="T4519">
        <v>39</v>
      </c>
      <c r="U4519">
        <v>0</v>
      </c>
      <c r="V4519">
        <v>0</v>
      </c>
      <c r="W4519">
        <v>9.4037219430929166</v>
      </c>
      <c r="X4519">
        <v>8.3904518044955001</v>
      </c>
      <c r="Y4519">
        <v>94.410228751361572</v>
      </c>
      <c r="Z4519">
        <v>253.28082943245957</v>
      </c>
      <c r="AA4519">
        <v>98.960909577137642</v>
      </c>
      <c r="AB4519">
        <v>23.57683758491239</v>
      </c>
      <c r="AC4519">
        <v>0</v>
      </c>
      <c r="AD4519">
        <v>0</v>
      </c>
      <c r="AE4519">
        <v>488.02297909345953</v>
      </c>
    </row>
    <row r="4520" spans="1:31" x14ac:dyDescent="0.25">
      <c r="A4520">
        <v>2141795</v>
      </c>
      <c r="B4520">
        <v>1</v>
      </c>
      <c r="C4520" t="s">
        <v>80</v>
      </c>
      <c r="D4520" t="s">
        <v>104</v>
      </c>
      <c r="E4520" t="s">
        <v>206</v>
      </c>
      <c r="F4520" t="s">
        <v>13118</v>
      </c>
      <c r="G4520" t="s">
        <v>246</v>
      </c>
      <c r="H4520" t="s">
        <v>134</v>
      </c>
      <c r="I4520" t="s">
        <v>135</v>
      </c>
      <c r="J4520" t="s">
        <v>136</v>
      </c>
      <c r="K4520" t="s">
        <v>137</v>
      </c>
      <c r="L4520" t="s">
        <v>13119</v>
      </c>
      <c r="M4520" t="s">
        <v>13120</v>
      </c>
      <c r="N4520">
        <v>2.6380555550000002</v>
      </c>
      <c r="O4520">
        <v>0</v>
      </c>
      <c r="P4520">
        <v>113</v>
      </c>
      <c r="Q4520">
        <v>0</v>
      </c>
      <c r="R4520">
        <v>0</v>
      </c>
      <c r="S4520">
        <v>0</v>
      </c>
      <c r="T4520">
        <v>9</v>
      </c>
      <c r="U4520">
        <v>0</v>
      </c>
      <c r="V4520">
        <v>0</v>
      </c>
      <c r="W4520">
        <v>0</v>
      </c>
      <c r="X4520">
        <v>60.865242853075266</v>
      </c>
      <c r="Y4520">
        <v>0</v>
      </c>
      <c r="Z4520">
        <v>0</v>
      </c>
      <c r="AA4520">
        <v>0</v>
      </c>
      <c r="AB4520">
        <v>4.1109843460751847</v>
      </c>
      <c r="AC4520">
        <v>0</v>
      </c>
      <c r="AD4520">
        <v>0</v>
      </c>
      <c r="AE4520">
        <v>64.976227199150458</v>
      </c>
    </row>
    <row r="4521" spans="1:31" x14ac:dyDescent="0.25">
      <c r="A4521">
        <v>2141800</v>
      </c>
      <c r="B4521">
        <v>1</v>
      </c>
      <c r="C4521" t="s">
        <v>80</v>
      </c>
      <c r="D4521" t="s">
        <v>85</v>
      </c>
      <c r="E4521" t="s">
        <v>174</v>
      </c>
      <c r="F4521" t="s">
        <v>13121</v>
      </c>
      <c r="G4521" t="s">
        <v>171</v>
      </c>
      <c r="H4521" t="s">
        <v>134</v>
      </c>
      <c r="I4521" t="s">
        <v>135</v>
      </c>
      <c r="J4521" t="s">
        <v>136</v>
      </c>
      <c r="K4521" t="s">
        <v>137</v>
      </c>
      <c r="L4521" t="s">
        <v>13122</v>
      </c>
      <c r="M4521" t="s">
        <v>13123</v>
      </c>
      <c r="N4521">
        <v>4.7366666659999996</v>
      </c>
      <c r="O4521">
        <v>0</v>
      </c>
      <c r="P4521">
        <v>173</v>
      </c>
      <c r="Q4521">
        <v>0</v>
      </c>
      <c r="R4521">
        <v>0</v>
      </c>
      <c r="S4521">
        <v>0</v>
      </c>
      <c r="T4521">
        <v>25</v>
      </c>
      <c r="U4521">
        <v>0</v>
      </c>
      <c r="V4521">
        <v>0</v>
      </c>
      <c r="W4521">
        <v>0</v>
      </c>
      <c r="X4521">
        <v>158.77320975509056</v>
      </c>
      <c r="Y4521">
        <v>0</v>
      </c>
      <c r="Z4521">
        <v>0</v>
      </c>
      <c r="AA4521">
        <v>0</v>
      </c>
      <c r="AB4521">
        <v>43.024209241617449</v>
      </c>
      <c r="AC4521">
        <v>0</v>
      </c>
      <c r="AD4521">
        <v>0</v>
      </c>
      <c r="AE4521">
        <v>201.79741899670802</v>
      </c>
    </row>
    <row r="4522" spans="1:31" x14ac:dyDescent="0.25">
      <c r="A4522">
        <v>2141802</v>
      </c>
      <c r="B4522">
        <v>1</v>
      </c>
      <c r="C4522" t="s">
        <v>81</v>
      </c>
      <c r="D4522" t="s">
        <v>118</v>
      </c>
      <c r="E4522" t="s">
        <v>161</v>
      </c>
      <c r="F4522" t="s">
        <v>13124</v>
      </c>
      <c r="G4522" t="s">
        <v>215</v>
      </c>
      <c r="H4522" t="s">
        <v>134</v>
      </c>
      <c r="I4522" t="s">
        <v>135</v>
      </c>
      <c r="J4522" t="s">
        <v>136</v>
      </c>
      <c r="K4522" t="s">
        <v>137</v>
      </c>
      <c r="L4522" t="s">
        <v>13125</v>
      </c>
      <c r="M4522" t="s">
        <v>13126</v>
      </c>
      <c r="N4522">
        <v>1.943333333</v>
      </c>
      <c r="O4522">
        <v>0</v>
      </c>
      <c r="P4522">
        <v>0</v>
      </c>
      <c r="Q4522">
        <v>0</v>
      </c>
      <c r="R4522">
        <v>7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7.012026735951701</v>
      </c>
      <c r="AA4522">
        <v>0</v>
      </c>
      <c r="AB4522">
        <v>0</v>
      </c>
      <c r="AC4522">
        <v>0</v>
      </c>
      <c r="AD4522">
        <v>0</v>
      </c>
      <c r="AE4522">
        <v>7.012026735951701</v>
      </c>
    </row>
    <row r="4523" spans="1:31" x14ac:dyDescent="0.25">
      <c r="A4523">
        <v>2141804</v>
      </c>
      <c r="B4523">
        <v>1</v>
      </c>
      <c r="C4523" t="s">
        <v>80</v>
      </c>
      <c r="D4523" t="s">
        <v>85</v>
      </c>
      <c r="E4523" t="s">
        <v>206</v>
      </c>
      <c r="F4523" t="s">
        <v>13127</v>
      </c>
      <c r="G4523" t="s">
        <v>187</v>
      </c>
      <c r="H4523" t="s">
        <v>134</v>
      </c>
      <c r="I4523" t="s">
        <v>135</v>
      </c>
      <c r="J4523" t="s">
        <v>136</v>
      </c>
      <c r="K4523" t="s">
        <v>137</v>
      </c>
      <c r="L4523" t="s">
        <v>13128</v>
      </c>
      <c r="M4523" t="s">
        <v>13129</v>
      </c>
      <c r="N4523">
        <v>1.1841666660000001</v>
      </c>
      <c r="O4523">
        <v>0</v>
      </c>
      <c r="P4523">
        <v>128</v>
      </c>
      <c r="Q4523">
        <v>0</v>
      </c>
      <c r="R4523">
        <v>0</v>
      </c>
      <c r="S4523">
        <v>0</v>
      </c>
      <c r="T4523">
        <v>27</v>
      </c>
      <c r="U4523">
        <v>0</v>
      </c>
      <c r="V4523">
        <v>1</v>
      </c>
      <c r="W4523">
        <v>0</v>
      </c>
      <c r="X4523">
        <v>37.526853497208776</v>
      </c>
      <c r="Y4523">
        <v>0</v>
      </c>
      <c r="Z4523">
        <v>0</v>
      </c>
      <c r="AA4523">
        <v>0</v>
      </c>
      <c r="AB4523">
        <v>10.974992731069502</v>
      </c>
      <c r="AC4523">
        <v>0</v>
      </c>
      <c r="AD4523">
        <v>0.71242378148700003</v>
      </c>
      <c r="AE4523">
        <v>49.214270009765279</v>
      </c>
    </row>
    <row r="4524" spans="1:31" x14ac:dyDescent="0.25">
      <c r="A4524">
        <v>2141805</v>
      </c>
      <c r="B4524">
        <v>1</v>
      </c>
      <c r="C4524" t="s">
        <v>81</v>
      </c>
      <c r="D4524" t="s">
        <v>112</v>
      </c>
      <c r="E4524" t="s">
        <v>140</v>
      </c>
      <c r="F4524" t="s">
        <v>5372</v>
      </c>
      <c r="G4524" t="s">
        <v>142</v>
      </c>
      <c r="H4524" t="s">
        <v>143</v>
      </c>
      <c r="I4524" t="s">
        <v>135</v>
      </c>
      <c r="J4524" t="s">
        <v>136</v>
      </c>
      <c r="K4524" t="s">
        <v>137</v>
      </c>
      <c r="L4524" t="s">
        <v>13130</v>
      </c>
      <c r="M4524" t="s">
        <v>13131</v>
      </c>
      <c r="N4524">
        <v>0.134722222</v>
      </c>
      <c r="O4524">
        <v>0</v>
      </c>
      <c r="P4524">
        <v>503</v>
      </c>
      <c r="Q4524">
        <v>3</v>
      </c>
      <c r="R4524">
        <v>2</v>
      </c>
      <c r="S4524">
        <v>2</v>
      </c>
      <c r="T4524">
        <v>50</v>
      </c>
      <c r="U4524">
        <v>2</v>
      </c>
      <c r="V4524">
        <v>0</v>
      </c>
      <c r="W4524">
        <v>0</v>
      </c>
      <c r="X4524">
        <v>7.0543502143416621</v>
      </c>
      <c r="Y4524">
        <v>1.8563921540033335</v>
      </c>
      <c r="Z4524">
        <v>0.25734637415566664</v>
      </c>
      <c r="AA4524">
        <v>0.40062724330199995</v>
      </c>
      <c r="AB4524">
        <v>1.6196513751896249</v>
      </c>
      <c r="AC4524">
        <v>19.010269986812499</v>
      </c>
      <c r="AD4524">
        <v>0</v>
      </c>
      <c r="AE4524">
        <v>30.198637347804784</v>
      </c>
    </row>
    <row r="4525" spans="1:31" x14ac:dyDescent="0.25">
      <c r="A4525">
        <v>2141808</v>
      </c>
      <c r="B4525">
        <v>1</v>
      </c>
      <c r="C4525" t="s">
        <v>81</v>
      </c>
      <c r="D4525" t="s">
        <v>128</v>
      </c>
      <c r="E4525" t="s">
        <v>174</v>
      </c>
      <c r="F4525" t="s">
        <v>13132</v>
      </c>
      <c r="G4525" t="s">
        <v>328</v>
      </c>
      <c r="H4525" t="s">
        <v>134</v>
      </c>
      <c r="I4525" t="s">
        <v>135</v>
      </c>
      <c r="J4525" t="s">
        <v>136</v>
      </c>
      <c r="K4525" t="s">
        <v>137</v>
      </c>
      <c r="L4525" t="s">
        <v>13133</v>
      </c>
      <c r="M4525" t="s">
        <v>13134</v>
      </c>
      <c r="N4525">
        <v>2.3066666659999999</v>
      </c>
      <c r="O4525">
        <v>0</v>
      </c>
      <c r="P4525">
        <v>18</v>
      </c>
      <c r="Q4525">
        <v>0</v>
      </c>
      <c r="R4525">
        <v>2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17.151915417760254</v>
      </c>
      <c r="Y4525">
        <v>0</v>
      </c>
      <c r="Z4525">
        <v>2.8220779309563002</v>
      </c>
      <c r="AA4525">
        <v>0</v>
      </c>
      <c r="AB4525">
        <v>0</v>
      </c>
      <c r="AC4525">
        <v>0</v>
      </c>
      <c r="AD4525">
        <v>0</v>
      </c>
      <c r="AE4525">
        <v>19.973993348716554</v>
      </c>
    </row>
    <row r="4526" spans="1:31" x14ac:dyDescent="0.25">
      <c r="A4526">
        <v>2141810</v>
      </c>
      <c r="B4526">
        <v>1</v>
      </c>
      <c r="C4526" t="s">
        <v>80</v>
      </c>
      <c r="D4526" t="s">
        <v>85</v>
      </c>
      <c r="E4526" t="s">
        <v>161</v>
      </c>
      <c r="F4526" t="s">
        <v>13135</v>
      </c>
      <c r="G4526" t="s">
        <v>171</v>
      </c>
      <c r="H4526" t="s">
        <v>134</v>
      </c>
      <c r="I4526" t="s">
        <v>135</v>
      </c>
      <c r="J4526" t="s">
        <v>136</v>
      </c>
      <c r="K4526" t="s">
        <v>137</v>
      </c>
      <c r="L4526" t="s">
        <v>13136</v>
      </c>
      <c r="M4526" t="s">
        <v>13137</v>
      </c>
      <c r="N4526">
        <v>0.43166666599999998</v>
      </c>
      <c r="O4526">
        <v>0</v>
      </c>
      <c r="P4526">
        <v>606</v>
      </c>
      <c r="Q4526">
        <v>0</v>
      </c>
      <c r="R4526">
        <v>0</v>
      </c>
      <c r="S4526">
        <v>0</v>
      </c>
      <c r="T4526">
        <v>90</v>
      </c>
      <c r="U4526">
        <v>0</v>
      </c>
      <c r="V4526">
        <v>0</v>
      </c>
      <c r="W4526">
        <v>0</v>
      </c>
      <c r="X4526">
        <v>53.809128488629135</v>
      </c>
      <c r="Y4526">
        <v>0</v>
      </c>
      <c r="Z4526">
        <v>0</v>
      </c>
      <c r="AA4526">
        <v>0</v>
      </c>
      <c r="AB4526">
        <v>15.000369483997799</v>
      </c>
      <c r="AC4526">
        <v>0</v>
      </c>
      <c r="AD4526">
        <v>0</v>
      </c>
      <c r="AE4526">
        <v>68.809497972626929</v>
      </c>
    </row>
    <row r="4527" spans="1:31" x14ac:dyDescent="0.25">
      <c r="A4527">
        <v>2141811</v>
      </c>
      <c r="B4527">
        <v>1</v>
      </c>
      <c r="C4527" t="s">
        <v>81</v>
      </c>
      <c r="D4527" t="s">
        <v>121</v>
      </c>
      <c r="E4527" t="s">
        <v>174</v>
      </c>
      <c r="F4527" t="s">
        <v>13138</v>
      </c>
      <c r="G4527" t="s">
        <v>187</v>
      </c>
      <c r="H4527" t="s">
        <v>134</v>
      </c>
      <c r="I4527" t="s">
        <v>135</v>
      </c>
      <c r="J4527" t="s">
        <v>136</v>
      </c>
      <c r="K4527" t="s">
        <v>137</v>
      </c>
      <c r="L4527" t="s">
        <v>13139</v>
      </c>
      <c r="M4527" t="s">
        <v>13140</v>
      </c>
      <c r="N4527">
        <v>1.2741666659999999</v>
      </c>
      <c r="O4527">
        <v>0</v>
      </c>
      <c r="P4527">
        <v>11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1.9116242435849999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1.9116242435849999</v>
      </c>
    </row>
    <row r="4528" spans="1:31" x14ac:dyDescent="0.25">
      <c r="A4528">
        <v>2141814</v>
      </c>
      <c r="B4528">
        <v>1</v>
      </c>
      <c r="C4528" t="s">
        <v>81</v>
      </c>
      <c r="D4528" t="s">
        <v>112</v>
      </c>
      <c r="E4528" t="s">
        <v>131</v>
      </c>
      <c r="F4528" t="s">
        <v>13141</v>
      </c>
      <c r="G4528" t="s">
        <v>133</v>
      </c>
      <c r="H4528" t="s">
        <v>134</v>
      </c>
      <c r="I4528" t="s">
        <v>135</v>
      </c>
      <c r="J4528" t="s">
        <v>136</v>
      </c>
      <c r="K4528" t="s">
        <v>137</v>
      </c>
      <c r="L4528" t="s">
        <v>13142</v>
      </c>
      <c r="M4528" t="s">
        <v>13143</v>
      </c>
      <c r="N4528">
        <v>1.2016666659999999</v>
      </c>
      <c r="O4528">
        <v>0</v>
      </c>
      <c r="P4528">
        <v>1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0.2412530053015417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0.2412530053015417</v>
      </c>
    </row>
    <row r="4529" spans="1:31" x14ac:dyDescent="0.25">
      <c r="A4529">
        <v>2141816</v>
      </c>
      <c r="B4529">
        <v>1</v>
      </c>
      <c r="C4529" t="s">
        <v>80</v>
      </c>
      <c r="D4529" t="s">
        <v>104</v>
      </c>
      <c r="E4529" t="s">
        <v>131</v>
      </c>
      <c r="F4529" t="s">
        <v>862</v>
      </c>
      <c r="G4529" t="s">
        <v>231</v>
      </c>
      <c r="H4529" t="s">
        <v>134</v>
      </c>
      <c r="I4529" t="s">
        <v>135</v>
      </c>
      <c r="J4529" t="s">
        <v>136</v>
      </c>
      <c r="K4529" t="s">
        <v>137</v>
      </c>
      <c r="L4529" t="s">
        <v>13144</v>
      </c>
      <c r="M4529" t="s">
        <v>13145</v>
      </c>
      <c r="N4529">
        <v>2.034166666</v>
      </c>
      <c r="O4529">
        <v>0</v>
      </c>
      <c r="P4529">
        <v>8</v>
      </c>
      <c r="Q4529">
        <v>0</v>
      </c>
      <c r="R4529">
        <v>0</v>
      </c>
      <c r="S4529">
        <v>0</v>
      </c>
      <c r="T4529">
        <v>1</v>
      </c>
      <c r="U4529">
        <v>0</v>
      </c>
      <c r="V4529">
        <v>0</v>
      </c>
      <c r="W4529">
        <v>0</v>
      </c>
      <c r="X4529">
        <v>1.6679359128450002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1.6679359128450002</v>
      </c>
    </row>
    <row r="4530" spans="1:31" x14ac:dyDescent="0.25">
      <c r="A4530">
        <v>2141996</v>
      </c>
      <c r="B4530">
        <v>1</v>
      </c>
      <c r="C4530" t="s">
        <v>80</v>
      </c>
      <c r="D4530" t="s">
        <v>96</v>
      </c>
      <c r="E4530" t="s">
        <v>174</v>
      </c>
      <c r="F4530" t="s">
        <v>13146</v>
      </c>
      <c r="G4530" t="s">
        <v>163</v>
      </c>
      <c r="H4530" t="s">
        <v>134</v>
      </c>
      <c r="I4530" t="s">
        <v>135</v>
      </c>
      <c r="J4530" t="s">
        <v>136</v>
      </c>
      <c r="K4530" t="s">
        <v>137</v>
      </c>
      <c r="L4530" t="s">
        <v>13147</v>
      </c>
      <c r="M4530" t="s">
        <v>13148</v>
      </c>
      <c r="N4530">
        <v>3.321111111</v>
      </c>
      <c r="O4530">
        <v>0</v>
      </c>
      <c r="P4530">
        <v>109</v>
      </c>
      <c r="Q4530">
        <v>0</v>
      </c>
      <c r="R4530">
        <v>0</v>
      </c>
      <c r="S4530">
        <v>0</v>
      </c>
      <c r="T4530">
        <v>8</v>
      </c>
      <c r="U4530">
        <v>0</v>
      </c>
      <c r="V4530">
        <v>0</v>
      </c>
      <c r="W4530">
        <v>0</v>
      </c>
      <c r="X4530">
        <v>90.440290755480277</v>
      </c>
      <c r="Y4530">
        <v>0</v>
      </c>
      <c r="Z4530">
        <v>0</v>
      </c>
      <c r="AA4530">
        <v>0</v>
      </c>
      <c r="AB4530">
        <v>9.3111470242495997</v>
      </c>
      <c r="AC4530">
        <v>0</v>
      </c>
      <c r="AD4530">
        <v>0</v>
      </c>
      <c r="AE4530">
        <v>99.751437779729883</v>
      </c>
    </row>
    <row r="4531" spans="1:31" x14ac:dyDescent="0.25">
      <c r="A4531">
        <v>2142019</v>
      </c>
      <c r="B4531">
        <v>1</v>
      </c>
      <c r="C4531" t="s">
        <v>80</v>
      </c>
      <c r="D4531" t="s">
        <v>95</v>
      </c>
      <c r="E4531" t="s">
        <v>206</v>
      </c>
      <c r="F4531" t="s">
        <v>13149</v>
      </c>
      <c r="G4531" t="s">
        <v>171</v>
      </c>
      <c r="H4531" t="s">
        <v>134</v>
      </c>
      <c r="I4531" t="s">
        <v>135</v>
      </c>
      <c r="J4531" t="s">
        <v>136</v>
      </c>
      <c r="K4531" t="s">
        <v>137</v>
      </c>
      <c r="L4531" t="s">
        <v>13150</v>
      </c>
      <c r="M4531" t="s">
        <v>13151</v>
      </c>
      <c r="N4531">
        <v>0.48194444400000003</v>
      </c>
      <c r="O4531">
        <v>0</v>
      </c>
      <c r="P4531">
        <v>12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1.1190049367055832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1.1190049367055832</v>
      </c>
    </row>
    <row r="4532" spans="1:31" x14ac:dyDescent="0.25">
      <c r="A4532">
        <v>2142042</v>
      </c>
      <c r="B4532">
        <v>1</v>
      </c>
      <c r="C4532" t="s">
        <v>80</v>
      </c>
      <c r="D4532" t="s">
        <v>92</v>
      </c>
      <c r="E4532" t="s">
        <v>131</v>
      </c>
      <c r="F4532" t="s">
        <v>13152</v>
      </c>
      <c r="G4532" t="s">
        <v>133</v>
      </c>
      <c r="H4532" t="s">
        <v>134</v>
      </c>
      <c r="I4532" t="s">
        <v>135</v>
      </c>
      <c r="J4532" t="s">
        <v>136</v>
      </c>
      <c r="K4532" t="s">
        <v>137</v>
      </c>
      <c r="L4532" t="s">
        <v>13153</v>
      </c>
      <c r="M4532" t="s">
        <v>13154</v>
      </c>
      <c r="N4532">
        <v>1.586944444</v>
      </c>
      <c r="O4532">
        <v>0</v>
      </c>
      <c r="P4532">
        <v>1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0.21695894135474997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0.21695894135474997</v>
      </c>
    </row>
    <row r="4533" spans="1:31" x14ac:dyDescent="0.25">
      <c r="A4533">
        <v>2142142</v>
      </c>
      <c r="B4533">
        <v>1</v>
      </c>
      <c r="C4533" t="s">
        <v>80</v>
      </c>
      <c r="D4533" t="s">
        <v>103</v>
      </c>
      <c r="E4533" t="s">
        <v>131</v>
      </c>
      <c r="F4533" t="s">
        <v>13155</v>
      </c>
      <c r="G4533" t="s">
        <v>152</v>
      </c>
      <c r="H4533" t="s">
        <v>134</v>
      </c>
      <c r="I4533" t="s">
        <v>135</v>
      </c>
      <c r="J4533" t="s">
        <v>136</v>
      </c>
      <c r="K4533" t="s">
        <v>137</v>
      </c>
      <c r="L4533" t="s">
        <v>13156</v>
      </c>
      <c r="M4533" t="s">
        <v>13157</v>
      </c>
      <c r="N4533">
        <v>5.3772222220000003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1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1.7082029408480168</v>
      </c>
      <c r="AC4533">
        <v>0</v>
      </c>
      <c r="AD4533">
        <v>0</v>
      </c>
      <c r="AE4533">
        <v>1.7082029408480168</v>
      </c>
    </row>
    <row r="4534" spans="1:31" x14ac:dyDescent="0.25">
      <c r="A4534">
        <v>2141873</v>
      </c>
      <c r="B4534">
        <v>1</v>
      </c>
      <c r="C4534" t="s">
        <v>80</v>
      </c>
      <c r="D4534" t="s">
        <v>104</v>
      </c>
      <c r="E4534" t="s">
        <v>131</v>
      </c>
      <c r="F4534" t="s">
        <v>13158</v>
      </c>
      <c r="G4534" t="s">
        <v>133</v>
      </c>
      <c r="H4534" t="s">
        <v>134</v>
      </c>
      <c r="I4534" t="s">
        <v>135</v>
      </c>
      <c r="J4534" t="s">
        <v>136</v>
      </c>
      <c r="K4534" t="s">
        <v>137</v>
      </c>
      <c r="L4534" t="s">
        <v>13159</v>
      </c>
      <c r="M4534" t="s">
        <v>13160</v>
      </c>
      <c r="N4534">
        <v>4.9030555549999999</v>
      </c>
      <c r="O4534">
        <v>0</v>
      </c>
      <c r="P4534">
        <v>1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4.8394905543256499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4.8394905543256499</v>
      </c>
    </row>
    <row r="4535" spans="1:31" x14ac:dyDescent="0.25">
      <c r="A4535">
        <v>2141896</v>
      </c>
      <c r="B4535">
        <v>1</v>
      </c>
      <c r="C4535" t="s">
        <v>81</v>
      </c>
      <c r="D4535" t="s">
        <v>122</v>
      </c>
      <c r="E4535" t="s">
        <v>196</v>
      </c>
      <c r="F4535" t="s">
        <v>13161</v>
      </c>
      <c r="G4535" t="s">
        <v>235</v>
      </c>
      <c r="H4535" t="s">
        <v>143</v>
      </c>
      <c r="I4535" t="s">
        <v>135</v>
      </c>
      <c r="J4535" t="s">
        <v>136</v>
      </c>
      <c r="K4535" t="s">
        <v>236</v>
      </c>
      <c r="L4535" t="s">
        <v>13162</v>
      </c>
      <c r="M4535" t="s">
        <v>13163</v>
      </c>
      <c r="N4535">
        <v>1.8891702770000001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266.50036771714423</v>
      </c>
      <c r="AD4535">
        <v>0</v>
      </c>
      <c r="AE4535">
        <v>266.50036771714423</v>
      </c>
    </row>
    <row r="4536" spans="1:31" x14ac:dyDescent="0.25">
      <c r="A4536">
        <v>2142082</v>
      </c>
      <c r="B4536">
        <v>1</v>
      </c>
      <c r="C4536" t="s">
        <v>80</v>
      </c>
      <c r="D4536" t="s">
        <v>85</v>
      </c>
      <c r="E4536" t="s">
        <v>174</v>
      </c>
      <c r="F4536" t="s">
        <v>13164</v>
      </c>
      <c r="G4536" t="s">
        <v>171</v>
      </c>
      <c r="H4536" t="s">
        <v>134</v>
      </c>
      <c r="I4536" t="s">
        <v>135</v>
      </c>
      <c r="J4536" t="s">
        <v>136</v>
      </c>
      <c r="K4536" t="s">
        <v>137</v>
      </c>
      <c r="L4536" t="s">
        <v>13165</v>
      </c>
      <c r="M4536" t="s">
        <v>13166</v>
      </c>
      <c r="N4536">
        <v>3.0958333329999999</v>
      </c>
      <c r="O4536">
        <v>0</v>
      </c>
      <c r="P4536">
        <v>178</v>
      </c>
      <c r="Q4536">
        <v>0</v>
      </c>
      <c r="R4536">
        <v>0</v>
      </c>
      <c r="S4536">
        <v>0</v>
      </c>
      <c r="T4536">
        <v>8</v>
      </c>
      <c r="U4536">
        <v>0</v>
      </c>
      <c r="V4536">
        <v>0</v>
      </c>
      <c r="W4536">
        <v>0</v>
      </c>
      <c r="X4536">
        <v>132.43544147222343</v>
      </c>
      <c r="Y4536">
        <v>0</v>
      </c>
      <c r="Z4536">
        <v>0</v>
      </c>
      <c r="AA4536">
        <v>0</v>
      </c>
      <c r="AB4536">
        <v>5.298005935599333</v>
      </c>
      <c r="AC4536">
        <v>0</v>
      </c>
      <c r="AD4536">
        <v>0</v>
      </c>
      <c r="AE4536">
        <v>137.73344740782275</v>
      </c>
    </row>
    <row r="4537" spans="1:31" x14ac:dyDescent="0.25">
      <c r="A4537">
        <v>2142102</v>
      </c>
      <c r="B4537">
        <v>1</v>
      </c>
      <c r="C4537" t="s">
        <v>80</v>
      </c>
      <c r="D4537" t="s">
        <v>90</v>
      </c>
      <c r="E4537" t="s">
        <v>131</v>
      </c>
      <c r="F4537" t="s">
        <v>13167</v>
      </c>
      <c r="G4537" t="s">
        <v>152</v>
      </c>
      <c r="H4537" t="s">
        <v>134</v>
      </c>
      <c r="I4537" t="s">
        <v>135</v>
      </c>
      <c r="J4537" t="s">
        <v>136</v>
      </c>
      <c r="K4537" t="s">
        <v>137</v>
      </c>
      <c r="L4537" t="s">
        <v>13168</v>
      </c>
      <c r="M4537" t="s">
        <v>13169</v>
      </c>
      <c r="N4537">
        <v>1.2652777770000001</v>
      </c>
      <c r="O4537">
        <v>0</v>
      </c>
      <c r="P4537">
        <v>1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0.20749823545185003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0.20749823545185003</v>
      </c>
    </row>
    <row r="4538" spans="1:31" x14ac:dyDescent="0.25">
      <c r="A4538">
        <v>2142251</v>
      </c>
      <c r="B4538">
        <v>1</v>
      </c>
      <c r="C4538" t="s">
        <v>80</v>
      </c>
      <c r="D4538" t="s">
        <v>94</v>
      </c>
      <c r="E4538" t="s">
        <v>174</v>
      </c>
      <c r="F4538" t="s">
        <v>13170</v>
      </c>
      <c r="G4538" t="s">
        <v>187</v>
      </c>
      <c r="H4538" t="s">
        <v>134</v>
      </c>
      <c r="I4538" t="s">
        <v>135</v>
      </c>
      <c r="J4538" t="s">
        <v>136</v>
      </c>
      <c r="K4538" t="s">
        <v>137</v>
      </c>
      <c r="L4538" t="s">
        <v>13171</v>
      </c>
      <c r="M4538" t="s">
        <v>13172</v>
      </c>
      <c r="N4538">
        <v>0.89694444399999995</v>
      </c>
      <c r="O4538">
        <v>0</v>
      </c>
      <c r="P4538">
        <v>42</v>
      </c>
      <c r="Q4538">
        <v>0</v>
      </c>
      <c r="R4538">
        <v>0</v>
      </c>
      <c r="S4538">
        <v>0</v>
      </c>
      <c r="T4538">
        <v>7</v>
      </c>
      <c r="U4538">
        <v>0</v>
      </c>
      <c r="V4538">
        <v>0</v>
      </c>
      <c r="W4538">
        <v>0</v>
      </c>
      <c r="X4538">
        <v>11.572191049398587</v>
      </c>
      <c r="Y4538">
        <v>0</v>
      </c>
      <c r="Z4538">
        <v>0</v>
      </c>
      <c r="AA4538">
        <v>0</v>
      </c>
      <c r="AB4538">
        <v>1.6030391825329775</v>
      </c>
      <c r="AC4538">
        <v>0</v>
      </c>
      <c r="AD4538">
        <v>0</v>
      </c>
      <c r="AE4538">
        <v>13.175230231931565</v>
      </c>
    </row>
    <row r="4539" spans="1:31" x14ac:dyDescent="0.25">
      <c r="A4539">
        <v>2141916</v>
      </c>
      <c r="B4539">
        <v>1</v>
      </c>
      <c r="C4539" t="s">
        <v>80</v>
      </c>
      <c r="D4539" t="s">
        <v>87</v>
      </c>
      <c r="E4539" t="s">
        <v>131</v>
      </c>
      <c r="F4539" t="s">
        <v>13173</v>
      </c>
      <c r="G4539" t="s">
        <v>152</v>
      </c>
      <c r="H4539" t="s">
        <v>134</v>
      </c>
      <c r="I4539" t="s">
        <v>135</v>
      </c>
      <c r="J4539" t="s">
        <v>136</v>
      </c>
      <c r="K4539" t="s">
        <v>137</v>
      </c>
      <c r="L4539" t="s">
        <v>13174</v>
      </c>
      <c r="M4539" t="s">
        <v>13175</v>
      </c>
      <c r="N4539">
        <v>4.0280555549999999</v>
      </c>
      <c r="O4539">
        <v>0</v>
      </c>
      <c r="P4539">
        <v>2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1.8711834297207335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1.8711834297207335</v>
      </c>
    </row>
    <row r="4540" spans="1:31" x14ac:dyDescent="0.25">
      <c r="A4540">
        <v>2141830</v>
      </c>
      <c r="B4540">
        <v>1</v>
      </c>
      <c r="C4540" t="s">
        <v>80</v>
      </c>
      <c r="D4540" t="s">
        <v>87</v>
      </c>
      <c r="E4540" t="s">
        <v>146</v>
      </c>
      <c r="F4540" t="s">
        <v>13176</v>
      </c>
      <c r="G4540" t="s">
        <v>142</v>
      </c>
      <c r="H4540" t="s">
        <v>143</v>
      </c>
      <c r="I4540" t="s">
        <v>135</v>
      </c>
      <c r="J4540" t="s">
        <v>136</v>
      </c>
      <c r="K4540" t="s">
        <v>137</v>
      </c>
      <c r="L4540" t="s">
        <v>13177</v>
      </c>
      <c r="M4540" t="s">
        <v>13178</v>
      </c>
      <c r="N4540">
        <v>0.96666666599999995</v>
      </c>
      <c r="O4540">
        <v>2</v>
      </c>
      <c r="P4540">
        <v>11144</v>
      </c>
      <c r="Q4540">
        <v>2</v>
      </c>
      <c r="R4540">
        <v>24</v>
      </c>
      <c r="S4540">
        <v>24</v>
      </c>
      <c r="T4540">
        <v>881</v>
      </c>
      <c r="U4540">
        <v>9</v>
      </c>
      <c r="V4540">
        <v>4</v>
      </c>
      <c r="W4540">
        <v>0.23220929280000005</v>
      </c>
      <c r="X4540">
        <v>2077.3399156029946</v>
      </c>
      <c r="Y4540">
        <v>1.2868051777829999</v>
      </c>
      <c r="Z4540">
        <v>8.7695846656700009</v>
      </c>
      <c r="AA4540">
        <v>493.53654920338175</v>
      </c>
      <c r="AB4540">
        <v>609.32025011380074</v>
      </c>
      <c r="AC4540">
        <v>139.03187522875001</v>
      </c>
      <c r="AD4540">
        <v>32.801441287259998</v>
      </c>
      <c r="AE4540">
        <v>3362.3186305724398</v>
      </c>
    </row>
    <row r="4541" spans="1:31" x14ac:dyDescent="0.25">
      <c r="A4541">
        <v>2141853</v>
      </c>
      <c r="B4541">
        <v>1</v>
      </c>
      <c r="C4541" t="s">
        <v>80</v>
      </c>
      <c r="D4541" t="s">
        <v>83</v>
      </c>
      <c r="E4541" t="s">
        <v>174</v>
      </c>
      <c r="F4541" t="s">
        <v>13179</v>
      </c>
      <c r="G4541" t="s">
        <v>163</v>
      </c>
      <c r="H4541" t="s">
        <v>134</v>
      </c>
      <c r="I4541" t="s">
        <v>135</v>
      </c>
      <c r="J4541" t="s">
        <v>136</v>
      </c>
      <c r="K4541" t="s">
        <v>137</v>
      </c>
      <c r="L4541" t="s">
        <v>13180</v>
      </c>
      <c r="M4541" t="s">
        <v>13181</v>
      </c>
      <c r="N4541">
        <v>0.80083333300000004</v>
      </c>
      <c r="O4541">
        <v>0</v>
      </c>
      <c r="P4541">
        <v>121</v>
      </c>
      <c r="Q4541">
        <v>0</v>
      </c>
      <c r="R4541">
        <v>0</v>
      </c>
      <c r="S4541">
        <v>0</v>
      </c>
      <c r="T4541">
        <v>6</v>
      </c>
      <c r="U4541">
        <v>0</v>
      </c>
      <c r="V4541">
        <v>0</v>
      </c>
      <c r="W4541">
        <v>0</v>
      </c>
      <c r="X4541">
        <v>24.433415520191314</v>
      </c>
      <c r="Y4541">
        <v>0</v>
      </c>
      <c r="Z4541">
        <v>0</v>
      </c>
      <c r="AA4541">
        <v>0</v>
      </c>
      <c r="AB4541">
        <v>12.665408613899999</v>
      </c>
      <c r="AC4541">
        <v>0</v>
      </c>
      <c r="AD4541">
        <v>0</v>
      </c>
      <c r="AE4541">
        <v>37.098824134091316</v>
      </c>
    </row>
    <row r="4542" spans="1:31" x14ac:dyDescent="0.25">
      <c r="A4542">
        <v>2141999</v>
      </c>
      <c r="B4542">
        <v>1</v>
      </c>
      <c r="C4542" t="s">
        <v>80</v>
      </c>
      <c r="D4542" t="s">
        <v>102</v>
      </c>
      <c r="E4542" t="s">
        <v>146</v>
      </c>
      <c r="F4542" t="s">
        <v>13182</v>
      </c>
      <c r="G4542" t="s">
        <v>538</v>
      </c>
      <c r="H4542" t="s">
        <v>143</v>
      </c>
      <c r="I4542" t="s">
        <v>135</v>
      </c>
      <c r="J4542" t="s">
        <v>5</v>
      </c>
      <c r="K4542" t="s">
        <v>236</v>
      </c>
      <c r="L4542" t="s">
        <v>13183</v>
      </c>
      <c r="M4542" t="s">
        <v>13184</v>
      </c>
      <c r="N4542">
        <v>5.5833333329999997</v>
      </c>
      <c r="O4542">
        <v>0</v>
      </c>
      <c r="P4542">
        <v>13</v>
      </c>
      <c r="Q4542">
        <v>0</v>
      </c>
      <c r="R4542">
        <v>0</v>
      </c>
      <c r="S4542">
        <v>0</v>
      </c>
      <c r="T4542">
        <v>1</v>
      </c>
      <c r="U4542">
        <v>0</v>
      </c>
      <c r="V4542">
        <v>0</v>
      </c>
      <c r="W4542">
        <v>0</v>
      </c>
      <c r="X4542">
        <v>4.38410401299</v>
      </c>
      <c r="Y4542">
        <v>0</v>
      </c>
      <c r="Z4542">
        <v>0</v>
      </c>
      <c r="AA4542">
        <v>0</v>
      </c>
      <c r="AB4542">
        <v>0.84415508312400001</v>
      </c>
      <c r="AC4542">
        <v>0</v>
      </c>
      <c r="AD4542">
        <v>0</v>
      </c>
      <c r="AE4542">
        <v>5.2282590961139999</v>
      </c>
    </row>
    <row r="4543" spans="1:31" x14ac:dyDescent="0.25">
      <c r="A4543">
        <v>2141976</v>
      </c>
      <c r="B4543">
        <v>1</v>
      </c>
      <c r="C4543" t="s">
        <v>80</v>
      </c>
      <c r="D4543" t="s">
        <v>100</v>
      </c>
      <c r="E4543" t="s">
        <v>140</v>
      </c>
      <c r="F4543" t="s">
        <v>13185</v>
      </c>
      <c r="G4543" t="s">
        <v>142</v>
      </c>
      <c r="H4543" t="s">
        <v>143</v>
      </c>
      <c r="I4543" t="s">
        <v>135</v>
      </c>
      <c r="J4543" t="s">
        <v>136</v>
      </c>
      <c r="K4543" t="s">
        <v>137</v>
      </c>
      <c r="L4543" t="s">
        <v>13186</v>
      </c>
      <c r="M4543" t="s">
        <v>13187</v>
      </c>
      <c r="N4543">
        <v>0.63333333300000005</v>
      </c>
      <c r="O4543">
        <v>0</v>
      </c>
      <c r="P4543">
        <v>686</v>
      </c>
      <c r="Q4543">
        <v>2</v>
      </c>
      <c r="R4543">
        <v>29</v>
      </c>
      <c r="S4543">
        <v>9</v>
      </c>
      <c r="T4543">
        <v>75</v>
      </c>
      <c r="U4543">
        <v>4</v>
      </c>
      <c r="V4543">
        <v>3</v>
      </c>
      <c r="W4543">
        <v>0</v>
      </c>
      <c r="X4543">
        <v>130.53419453469732</v>
      </c>
      <c r="Y4543">
        <v>0.9224202432548001</v>
      </c>
      <c r="Z4543">
        <v>6.3502599260270172</v>
      </c>
      <c r="AA4543">
        <v>38.744008841256949</v>
      </c>
      <c r="AB4543">
        <v>61.596576206074403</v>
      </c>
      <c r="AC4543">
        <v>33.78757345637834</v>
      </c>
      <c r="AD4543">
        <v>108.87279596913378</v>
      </c>
      <c r="AE4543">
        <v>380.80782917682257</v>
      </c>
    </row>
    <row r="4544" spans="1:31" x14ac:dyDescent="0.25">
      <c r="A4544">
        <v>2141876</v>
      </c>
      <c r="B4544">
        <v>1</v>
      </c>
      <c r="C4544" t="s">
        <v>81</v>
      </c>
      <c r="D4544" t="s">
        <v>128</v>
      </c>
      <c r="E4544" t="s">
        <v>131</v>
      </c>
      <c r="F4544" t="s">
        <v>13188</v>
      </c>
      <c r="G4544" t="s">
        <v>152</v>
      </c>
      <c r="H4544" t="s">
        <v>134</v>
      </c>
      <c r="I4544" t="s">
        <v>135</v>
      </c>
      <c r="J4544" t="s">
        <v>136</v>
      </c>
      <c r="K4544" t="s">
        <v>137</v>
      </c>
      <c r="L4544" t="s">
        <v>13189</v>
      </c>
      <c r="M4544" t="s">
        <v>13190</v>
      </c>
      <c r="N4544">
        <v>3.721944444</v>
      </c>
      <c r="O4544">
        <v>0</v>
      </c>
      <c r="P4544">
        <v>3</v>
      </c>
      <c r="Q4544">
        <v>0</v>
      </c>
      <c r="R4544">
        <v>0</v>
      </c>
      <c r="S4544">
        <v>0</v>
      </c>
      <c r="T4544">
        <v>1</v>
      </c>
      <c r="U4544">
        <v>0</v>
      </c>
      <c r="V4544">
        <v>0</v>
      </c>
      <c r="W4544">
        <v>0</v>
      </c>
      <c r="X4544">
        <v>1.5816306848184001</v>
      </c>
      <c r="Y4544">
        <v>0</v>
      </c>
      <c r="Z4544">
        <v>0</v>
      </c>
      <c r="AA4544">
        <v>0</v>
      </c>
      <c r="AB4544">
        <v>1.4125140540654417</v>
      </c>
      <c r="AC4544">
        <v>0</v>
      </c>
      <c r="AD4544">
        <v>0</v>
      </c>
      <c r="AE4544">
        <v>2.9941447388838416</v>
      </c>
    </row>
    <row r="4545" spans="1:31" x14ac:dyDescent="0.25">
      <c r="A4545">
        <v>2142022</v>
      </c>
      <c r="B4545">
        <v>1</v>
      </c>
      <c r="C4545" t="s">
        <v>80</v>
      </c>
      <c r="D4545" t="s">
        <v>93</v>
      </c>
      <c r="E4545" t="s">
        <v>161</v>
      </c>
      <c r="F4545" t="s">
        <v>13191</v>
      </c>
      <c r="G4545" t="s">
        <v>215</v>
      </c>
      <c r="H4545" t="s">
        <v>134</v>
      </c>
      <c r="I4545" t="s">
        <v>135</v>
      </c>
      <c r="J4545" t="s">
        <v>136</v>
      </c>
      <c r="K4545" t="s">
        <v>137</v>
      </c>
      <c r="L4545" t="s">
        <v>13192</v>
      </c>
      <c r="M4545" t="s">
        <v>13193</v>
      </c>
      <c r="N4545">
        <v>2.324166666</v>
      </c>
      <c r="O4545">
        <v>0</v>
      </c>
      <c r="P4545">
        <v>11</v>
      </c>
      <c r="Q4545">
        <v>0</v>
      </c>
      <c r="R4545">
        <v>11</v>
      </c>
      <c r="S4545">
        <v>0</v>
      </c>
      <c r="T4545">
        <v>3</v>
      </c>
      <c r="U4545">
        <v>0</v>
      </c>
      <c r="V4545">
        <v>0</v>
      </c>
      <c r="W4545">
        <v>0</v>
      </c>
      <c r="X4545">
        <v>1.5724429812719998</v>
      </c>
      <c r="Y4545">
        <v>0</v>
      </c>
      <c r="Z4545">
        <v>0.98213401023759983</v>
      </c>
      <c r="AA4545">
        <v>0</v>
      </c>
      <c r="AB4545">
        <v>7.7216714525750019E-2</v>
      </c>
      <c r="AC4545">
        <v>0</v>
      </c>
      <c r="AD4545">
        <v>0</v>
      </c>
      <c r="AE4545">
        <v>2.6317937060353498</v>
      </c>
    </row>
    <row r="4546" spans="1:31" x14ac:dyDescent="0.25">
      <c r="A4546">
        <v>2142085</v>
      </c>
      <c r="B4546">
        <v>1</v>
      </c>
      <c r="C4546" t="s">
        <v>80</v>
      </c>
      <c r="D4546" t="s">
        <v>90</v>
      </c>
      <c r="E4546" t="s">
        <v>131</v>
      </c>
      <c r="F4546" t="s">
        <v>13194</v>
      </c>
      <c r="G4546" t="s">
        <v>152</v>
      </c>
      <c r="H4546" t="s">
        <v>134</v>
      </c>
      <c r="I4546" t="s">
        <v>135</v>
      </c>
      <c r="J4546" t="s">
        <v>136</v>
      </c>
      <c r="K4546" t="s">
        <v>137</v>
      </c>
      <c r="L4546" t="s">
        <v>13195</v>
      </c>
      <c r="M4546" t="s">
        <v>13196</v>
      </c>
      <c r="N4546">
        <v>3.2233333329999998</v>
      </c>
      <c r="O4546">
        <v>0</v>
      </c>
      <c r="P4546">
        <v>1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0.80120861396940002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0.80120861396940002</v>
      </c>
    </row>
    <row r="4547" spans="1:31" x14ac:dyDescent="0.25">
      <c r="A4547">
        <v>2142225</v>
      </c>
      <c r="B4547">
        <v>1</v>
      </c>
      <c r="C4547" t="s">
        <v>81</v>
      </c>
      <c r="D4547" t="s">
        <v>112</v>
      </c>
      <c r="E4547" t="s">
        <v>131</v>
      </c>
      <c r="F4547" t="s">
        <v>13197</v>
      </c>
      <c r="G4547" t="s">
        <v>133</v>
      </c>
      <c r="H4547" t="s">
        <v>134</v>
      </c>
      <c r="I4547" t="s">
        <v>135</v>
      </c>
      <c r="J4547" t="s">
        <v>136</v>
      </c>
      <c r="K4547" t="s">
        <v>137</v>
      </c>
      <c r="L4547" t="s">
        <v>13198</v>
      </c>
      <c r="M4547" t="s">
        <v>13199</v>
      </c>
      <c r="N4547">
        <v>2.605277777</v>
      </c>
      <c r="O4547">
        <v>0</v>
      </c>
      <c r="P4547">
        <v>13</v>
      </c>
      <c r="Q4547">
        <v>0</v>
      </c>
      <c r="R4547">
        <v>0</v>
      </c>
      <c r="S4547">
        <v>0</v>
      </c>
      <c r="T4547">
        <v>1</v>
      </c>
      <c r="U4547">
        <v>0</v>
      </c>
      <c r="V4547">
        <v>0</v>
      </c>
      <c r="W4547">
        <v>0</v>
      </c>
      <c r="X4547">
        <v>6.8875135422615772</v>
      </c>
      <c r="Y4547">
        <v>0</v>
      </c>
      <c r="Z4547">
        <v>0</v>
      </c>
      <c r="AA4547">
        <v>0</v>
      </c>
      <c r="AB4547">
        <v>9.4169014598975664</v>
      </c>
      <c r="AC4547">
        <v>0</v>
      </c>
      <c r="AD4547">
        <v>0</v>
      </c>
      <c r="AE4547">
        <v>16.304415002159143</v>
      </c>
    </row>
    <row r="4548" spans="1:31" x14ac:dyDescent="0.25">
      <c r="A4548">
        <v>2142231</v>
      </c>
      <c r="B4548">
        <v>1</v>
      </c>
      <c r="C4548" t="s">
        <v>81</v>
      </c>
      <c r="D4548" t="s">
        <v>127</v>
      </c>
      <c r="E4548" t="s">
        <v>131</v>
      </c>
      <c r="F4548" t="s">
        <v>13200</v>
      </c>
      <c r="G4548" t="s">
        <v>231</v>
      </c>
      <c r="H4548" t="s">
        <v>134</v>
      </c>
      <c r="I4548" t="s">
        <v>135</v>
      </c>
      <c r="J4548" t="s">
        <v>136</v>
      </c>
      <c r="K4548" t="s">
        <v>137</v>
      </c>
      <c r="L4548" t="s">
        <v>13201</v>
      </c>
      <c r="M4548" t="s">
        <v>13202</v>
      </c>
      <c r="N4548">
        <v>2.3447222220000001</v>
      </c>
      <c r="O4548">
        <v>0</v>
      </c>
      <c r="P4548">
        <v>9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5.1256979344874996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5.1256979344874996</v>
      </c>
    </row>
    <row r="4549" spans="1:31" x14ac:dyDescent="0.25">
      <c r="A4549">
        <v>2141913</v>
      </c>
      <c r="B4549">
        <v>1</v>
      </c>
      <c r="C4549" t="s">
        <v>80</v>
      </c>
      <c r="D4549" t="s">
        <v>82</v>
      </c>
      <c r="E4549" t="s">
        <v>131</v>
      </c>
      <c r="F4549" t="s">
        <v>13203</v>
      </c>
      <c r="G4549" t="s">
        <v>152</v>
      </c>
      <c r="H4549" t="s">
        <v>134</v>
      </c>
      <c r="I4549" t="s">
        <v>135</v>
      </c>
      <c r="J4549" t="s">
        <v>136</v>
      </c>
      <c r="K4549" t="s">
        <v>137</v>
      </c>
      <c r="L4549" t="s">
        <v>13204</v>
      </c>
      <c r="M4549" t="s">
        <v>13205</v>
      </c>
      <c r="N4549">
        <v>2.2638888879999999</v>
      </c>
      <c r="O4549">
        <v>0</v>
      </c>
      <c r="P4549">
        <v>1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1.4384135482379998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1.4384135482379998</v>
      </c>
    </row>
    <row r="4550" spans="1:31" x14ac:dyDescent="0.25">
      <c r="A4550">
        <v>2142125</v>
      </c>
      <c r="B4550">
        <v>1</v>
      </c>
      <c r="C4550" t="s">
        <v>81</v>
      </c>
      <c r="D4550" t="s">
        <v>113</v>
      </c>
      <c r="E4550" t="s">
        <v>174</v>
      </c>
      <c r="F4550" t="s">
        <v>13206</v>
      </c>
      <c r="G4550" t="s">
        <v>187</v>
      </c>
      <c r="H4550" t="s">
        <v>134</v>
      </c>
      <c r="I4550" t="s">
        <v>135</v>
      </c>
      <c r="J4550" t="s">
        <v>136</v>
      </c>
      <c r="K4550" t="s">
        <v>137</v>
      </c>
      <c r="L4550" t="s">
        <v>13207</v>
      </c>
      <c r="M4550" t="s">
        <v>13208</v>
      </c>
      <c r="N4550">
        <v>1.0763888880000001</v>
      </c>
      <c r="O4550">
        <v>0</v>
      </c>
      <c r="P4550">
        <v>6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0.8952023734118667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0.8952023734118667</v>
      </c>
    </row>
    <row r="4551" spans="1:31" x14ac:dyDescent="0.25">
      <c r="A4551">
        <v>2142248</v>
      </c>
      <c r="B4551">
        <v>1</v>
      </c>
      <c r="C4551" t="s">
        <v>80</v>
      </c>
      <c r="D4551" t="s">
        <v>109</v>
      </c>
      <c r="E4551" t="s">
        <v>174</v>
      </c>
      <c r="F4551" t="s">
        <v>13209</v>
      </c>
      <c r="G4551" t="s">
        <v>187</v>
      </c>
      <c r="H4551" t="s">
        <v>134</v>
      </c>
      <c r="I4551" t="s">
        <v>135</v>
      </c>
      <c r="J4551" t="s">
        <v>136</v>
      </c>
      <c r="K4551" t="s">
        <v>137</v>
      </c>
      <c r="L4551" t="s">
        <v>13210</v>
      </c>
      <c r="M4551" t="s">
        <v>13211</v>
      </c>
      <c r="N4551">
        <v>0.81</v>
      </c>
      <c r="O4551">
        <v>0</v>
      </c>
      <c r="P4551">
        <v>146</v>
      </c>
      <c r="Q4551">
        <v>0</v>
      </c>
      <c r="R4551">
        <v>0</v>
      </c>
      <c r="S4551">
        <v>0</v>
      </c>
      <c r="T4551">
        <v>19</v>
      </c>
      <c r="U4551">
        <v>0</v>
      </c>
      <c r="V4551">
        <v>0</v>
      </c>
      <c r="W4551">
        <v>0</v>
      </c>
      <c r="X4551">
        <v>25.840993403809659</v>
      </c>
      <c r="Y4551">
        <v>0</v>
      </c>
      <c r="Z4551">
        <v>0</v>
      </c>
      <c r="AA4551">
        <v>0</v>
      </c>
      <c r="AB4551">
        <v>5.4514648563354866</v>
      </c>
      <c r="AC4551">
        <v>0</v>
      </c>
      <c r="AD4551">
        <v>0</v>
      </c>
      <c r="AE4551">
        <v>31.292458260145146</v>
      </c>
    </row>
    <row r="4552" spans="1:31" x14ac:dyDescent="0.25">
      <c r="A4552">
        <v>2142148</v>
      </c>
      <c r="B4552">
        <v>1</v>
      </c>
      <c r="C4552" t="s">
        <v>80</v>
      </c>
      <c r="D4552" t="s">
        <v>84</v>
      </c>
      <c r="E4552" t="s">
        <v>131</v>
      </c>
      <c r="F4552" t="s">
        <v>13212</v>
      </c>
      <c r="G4552" t="s">
        <v>152</v>
      </c>
      <c r="H4552" t="s">
        <v>134</v>
      </c>
      <c r="I4552" t="s">
        <v>135</v>
      </c>
      <c r="J4552" t="s">
        <v>136</v>
      </c>
      <c r="K4552" t="s">
        <v>137</v>
      </c>
      <c r="L4552" t="s">
        <v>13213</v>
      </c>
      <c r="M4552" t="s">
        <v>13214</v>
      </c>
      <c r="N4552">
        <v>2.9313888879999999</v>
      </c>
      <c r="O4552">
        <v>0</v>
      </c>
      <c r="P4552">
        <v>7</v>
      </c>
      <c r="Q4552">
        <v>0</v>
      </c>
      <c r="R4552">
        <v>0</v>
      </c>
      <c r="S4552">
        <v>0</v>
      </c>
      <c r="T4552">
        <v>1</v>
      </c>
      <c r="U4552">
        <v>0</v>
      </c>
      <c r="V4552">
        <v>0</v>
      </c>
      <c r="W4552">
        <v>0</v>
      </c>
      <c r="X4552">
        <v>4.1782782943487504</v>
      </c>
      <c r="Y4552">
        <v>0</v>
      </c>
      <c r="Z4552">
        <v>0</v>
      </c>
      <c r="AA4552">
        <v>0</v>
      </c>
      <c r="AB4552">
        <v>3.7563935129742223</v>
      </c>
      <c r="AC4552">
        <v>0</v>
      </c>
      <c r="AD4552">
        <v>0</v>
      </c>
      <c r="AE4552">
        <v>7.9346718073229727</v>
      </c>
    </row>
    <row r="4553" spans="1:31" x14ac:dyDescent="0.25">
      <c r="A4553">
        <v>2142168</v>
      </c>
      <c r="B4553">
        <v>1</v>
      </c>
      <c r="C4553" t="s">
        <v>80</v>
      </c>
      <c r="D4553" t="s">
        <v>103</v>
      </c>
      <c r="E4553" t="s">
        <v>174</v>
      </c>
      <c r="F4553" t="s">
        <v>13215</v>
      </c>
      <c r="G4553" t="s">
        <v>187</v>
      </c>
      <c r="H4553" t="s">
        <v>134</v>
      </c>
      <c r="I4553" t="s">
        <v>135</v>
      </c>
      <c r="J4553" t="s">
        <v>136</v>
      </c>
      <c r="K4553" t="s">
        <v>137</v>
      </c>
      <c r="L4553" t="s">
        <v>13216</v>
      </c>
      <c r="M4553" t="s">
        <v>13217</v>
      </c>
      <c r="N4553">
        <v>1.101388888</v>
      </c>
      <c r="O4553">
        <v>0</v>
      </c>
      <c r="P4553">
        <v>222</v>
      </c>
      <c r="Q4553">
        <v>0</v>
      </c>
      <c r="R4553">
        <v>0</v>
      </c>
      <c r="S4553">
        <v>0</v>
      </c>
      <c r="T4553">
        <v>15</v>
      </c>
      <c r="U4553">
        <v>0</v>
      </c>
      <c r="V4553">
        <v>0</v>
      </c>
      <c r="W4553">
        <v>0</v>
      </c>
      <c r="X4553">
        <v>52.935771119348111</v>
      </c>
      <c r="Y4553">
        <v>0</v>
      </c>
      <c r="Z4553">
        <v>0</v>
      </c>
      <c r="AA4553">
        <v>0</v>
      </c>
      <c r="AB4553">
        <v>5.8136526373483832</v>
      </c>
      <c r="AC4553">
        <v>0</v>
      </c>
      <c r="AD4553">
        <v>0</v>
      </c>
      <c r="AE4553">
        <v>58.749423756696494</v>
      </c>
    </row>
    <row r="4554" spans="1:31" x14ac:dyDescent="0.25">
      <c r="A4554">
        <v>2141956</v>
      </c>
      <c r="B4554">
        <v>1</v>
      </c>
      <c r="C4554" t="s">
        <v>80</v>
      </c>
      <c r="D4554" t="s">
        <v>88</v>
      </c>
      <c r="E4554" t="s">
        <v>161</v>
      </c>
      <c r="F4554" t="s">
        <v>13218</v>
      </c>
      <c r="G4554" t="s">
        <v>6048</v>
      </c>
      <c r="H4554" t="s">
        <v>134</v>
      </c>
      <c r="I4554" t="s">
        <v>135</v>
      </c>
      <c r="J4554" t="s">
        <v>136</v>
      </c>
      <c r="K4554" t="s">
        <v>137</v>
      </c>
      <c r="L4554" t="s">
        <v>13219</v>
      </c>
      <c r="M4554" t="s">
        <v>13220</v>
      </c>
      <c r="N4554">
        <v>0.640833333</v>
      </c>
      <c r="O4554">
        <v>0</v>
      </c>
      <c r="P4554">
        <v>772</v>
      </c>
      <c r="Q4554">
        <v>0</v>
      </c>
      <c r="R4554">
        <v>1</v>
      </c>
      <c r="S4554">
        <v>0</v>
      </c>
      <c r="T4554">
        <v>35</v>
      </c>
      <c r="U4554">
        <v>0</v>
      </c>
      <c r="V4554">
        <v>0</v>
      </c>
      <c r="W4554">
        <v>0</v>
      </c>
      <c r="X4554">
        <v>127.85753099628164</v>
      </c>
      <c r="Y4554">
        <v>0</v>
      </c>
      <c r="Z4554">
        <v>0.29614150588749999</v>
      </c>
      <c r="AA4554">
        <v>0</v>
      </c>
      <c r="AB4554">
        <v>14.715803227083933</v>
      </c>
      <c r="AC4554">
        <v>0</v>
      </c>
      <c r="AD4554">
        <v>0</v>
      </c>
      <c r="AE4554">
        <v>142.86947572925308</v>
      </c>
    </row>
    <row r="4555" spans="1:31" x14ac:dyDescent="0.25">
      <c r="A4555">
        <v>2141870</v>
      </c>
      <c r="B4555">
        <v>1</v>
      </c>
      <c r="C4555" t="s">
        <v>80</v>
      </c>
      <c r="D4555" t="s">
        <v>96</v>
      </c>
      <c r="E4555" t="s">
        <v>131</v>
      </c>
      <c r="F4555" t="s">
        <v>13221</v>
      </c>
      <c r="G4555" t="s">
        <v>300</v>
      </c>
      <c r="H4555" t="s">
        <v>134</v>
      </c>
      <c r="I4555" t="s">
        <v>135</v>
      </c>
      <c r="J4555" t="s">
        <v>136</v>
      </c>
      <c r="K4555" t="s">
        <v>137</v>
      </c>
      <c r="L4555" t="s">
        <v>13222</v>
      </c>
      <c r="M4555" t="s">
        <v>13223</v>
      </c>
      <c r="N4555">
        <v>0.6</v>
      </c>
      <c r="O4555">
        <v>0</v>
      </c>
      <c r="P4555">
        <v>6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0.57418003872250001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0.57418003872250001</v>
      </c>
    </row>
    <row r="4556" spans="1:31" x14ac:dyDescent="0.25">
      <c r="A4556">
        <v>2142205</v>
      </c>
      <c r="B4556">
        <v>1</v>
      </c>
      <c r="C4556" t="s">
        <v>80</v>
      </c>
      <c r="D4556" t="s">
        <v>85</v>
      </c>
      <c r="E4556" t="s">
        <v>131</v>
      </c>
      <c r="F4556" t="s">
        <v>13224</v>
      </c>
      <c r="G4556" t="s">
        <v>133</v>
      </c>
      <c r="H4556" t="s">
        <v>134</v>
      </c>
      <c r="I4556" t="s">
        <v>135</v>
      </c>
      <c r="J4556" t="s">
        <v>136</v>
      </c>
      <c r="K4556" t="s">
        <v>137</v>
      </c>
      <c r="L4556" t="s">
        <v>13225</v>
      </c>
      <c r="M4556" t="s">
        <v>13226</v>
      </c>
      <c r="N4556">
        <v>1.7183333329999999</v>
      </c>
      <c r="O4556">
        <v>0</v>
      </c>
      <c r="P4556">
        <v>1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0.25788108604099169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0.25788108604099169</v>
      </c>
    </row>
    <row r="4557" spans="1:31" x14ac:dyDescent="0.25">
      <c r="A4557">
        <v>2141902</v>
      </c>
      <c r="B4557">
        <v>1</v>
      </c>
      <c r="C4557" t="s">
        <v>80</v>
      </c>
      <c r="D4557" t="s">
        <v>85</v>
      </c>
      <c r="E4557" t="s">
        <v>131</v>
      </c>
      <c r="F4557" t="s">
        <v>13227</v>
      </c>
      <c r="G4557" t="s">
        <v>171</v>
      </c>
      <c r="H4557" t="s">
        <v>134</v>
      </c>
      <c r="I4557" t="s">
        <v>135</v>
      </c>
      <c r="J4557" t="s">
        <v>136</v>
      </c>
      <c r="K4557" t="s">
        <v>137</v>
      </c>
      <c r="L4557" t="s">
        <v>13228</v>
      </c>
      <c r="M4557" t="s">
        <v>13229</v>
      </c>
      <c r="N4557">
        <v>2.108333333</v>
      </c>
      <c r="O4557">
        <v>0</v>
      </c>
      <c r="P4557">
        <v>8</v>
      </c>
      <c r="Q4557">
        <v>0</v>
      </c>
      <c r="R4557">
        <v>0</v>
      </c>
      <c r="S4557">
        <v>0</v>
      </c>
      <c r="T4557">
        <v>5</v>
      </c>
      <c r="U4557">
        <v>0</v>
      </c>
      <c r="V4557">
        <v>0</v>
      </c>
      <c r="W4557">
        <v>0</v>
      </c>
      <c r="X4557">
        <v>4.05497074378275</v>
      </c>
      <c r="Y4557">
        <v>0</v>
      </c>
      <c r="Z4557">
        <v>0</v>
      </c>
      <c r="AA4557">
        <v>0</v>
      </c>
      <c r="AB4557">
        <v>21.301618179333101</v>
      </c>
      <c r="AC4557">
        <v>0</v>
      </c>
      <c r="AD4557">
        <v>0</v>
      </c>
      <c r="AE4557">
        <v>25.356588923115851</v>
      </c>
    </row>
    <row r="4558" spans="1:31" x14ac:dyDescent="0.25">
      <c r="A4558">
        <v>2142234</v>
      </c>
      <c r="B4558">
        <v>1</v>
      </c>
      <c r="C4558" t="s">
        <v>81</v>
      </c>
      <c r="D4558" t="s">
        <v>128</v>
      </c>
      <c r="E4558" t="s">
        <v>131</v>
      </c>
      <c r="F4558" t="s">
        <v>13230</v>
      </c>
      <c r="G4558" t="s">
        <v>171</v>
      </c>
      <c r="H4558" t="s">
        <v>134</v>
      </c>
      <c r="I4558" t="s">
        <v>135</v>
      </c>
      <c r="J4558" t="s">
        <v>136</v>
      </c>
      <c r="K4558" t="s">
        <v>137</v>
      </c>
      <c r="L4558" t="s">
        <v>13231</v>
      </c>
      <c r="M4558" t="s">
        <v>13232</v>
      </c>
      <c r="N4558">
        <v>3.0786111109999998</v>
      </c>
      <c r="O4558">
        <v>0</v>
      </c>
      <c r="P4558">
        <v>1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0.95922503618837496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0.95922503618837496</v>
      </c>
    </row>
    <row r="4559" spans="1:31" x14ac:dyDescent="0.25">
      <c r="A4559">
        <v>2142211</v>
      </c>
      <c r="B4559">
        <v>1</v>
      </c>
      <c r="C4559" t="s">
        <v>80</v>
      </c>
      <c r="D4559" t="s">
        <v>93</v>
      </c>
      <c r="E4559" t="s">
        <v>131</v>
      </c>
      <c r="F4559" t="s">
        <v>13233</v>
      </c>
      <c r="G4559" t="s">
        <v>152</v>
      </c>
      <c r="H4559" t="s">
        <v>134</v>
      </c>
      <c r="I4559" t="s">
        <v>135</v>
      </c>
      <c r="J4559" t="s">
        <v>136</v>
      </c>
      <c r="K4559" t="s">
        <v>137</v>
      </c>
      <c r="L4559" t="s">
        <v>13234</v>
      </c>
      <c r="M4559" t="s">
        <v>13235</v>
      </c>
      <c r="N4559">
        <v>2.2194444440000001</v>
      </c>
      <c r="O4559">
        <v>0</v>
      </c>
      <c r="P4559">
        <v>1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0.10310731571183335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0.10310731571183335</v>
      </c>
    </row>
    <row r="4560" spans="1:31" x14ac:dyDescent="0.25">
      <c r="A4560">
        <v>2142065</v>
      </c>
      <c r="B4560">
        <v>1</v>
      </c>
      <c r="C4560" t="s">
        <v>81</v>
      </c>
      <c r="D4560" t="s">
        <v>113</v>
      </c>
      <c r="E4560" t="s">
        <v>224</v>
      </c>
      <c r="F4560" t="s">
        <v>12953</v>
      </c>
      <c r="G4560" t="s">
        <v>142</v>
      </c>
      <c r="H4560" t="s">
        <v>143</v>
      </c>
      <c r="I4560" t="s">
        <v>135</v>
      </c>
      <c r="J4560" t="s">
        <v>136</v>
      </c>
      <c r="K4560" t="s">
        <v>137</v>
      </c>
      <c r="L4560" t="s">
        <v>13236</v>
      </c>
      <c r="M4560" t="s">
        <v>13237</v>
      </c>
      <c r="N4560">
        <v>0.48138888800000001</v>
      </c>
      <c r="O4560">
        <v>0</v>
      </c>
      <c r="P4560">
        <v>2263</v>
      </c>
      <c r="Q4560">
        <v>151</v>
      </c>
      <c r="R4560">
        <v>471</v>
      </c>
      <c r="S4560">
        <v>6</v>
      </c>
      <c r="T4560">
        <v>228</v>
      </c>
      <c r="U4560">
        <v>0</v>
      </c>
      <c r="V4560">
        <v>0</v>
      </c>
      <c r="W4560">
        <v>0</v>
      </c>
      <c r="X4560">
        <v>224.03254895109447</v>
      </c>
      <c r="Y4560">
        <v>20.968039743101127</v>
      </c>
      <c r="Z4560">
        <v>92.665114031025695</v>
      </c>
      <c r="AA4560">
        <v>15.898962490383132</v>
      </c>
      <c r="AB4560">
        <v>45.48751195228806</v>
      </c>
      <c r="AC4560">
        <v>0</v>
      </c>
      <c r="AD4560">
        <v>0</v>
      </c>
      <c r="AE4560">
        <v>399.05217716789252</v>
      </c>
    </row>
    <row r="4561" spans="1:31" x14ac:dyDescent="0.25">
      <c r="A4561">
        <v>2142071</v>
      </c>
      <c r="B4561">
        <v>1</v>
      </c>
      <c r="C4561" t="s">
        <v>80</v>
      </c>
      <c r="D4561" t="s">
        <v>106</v>
      </c>
      <c r="E4561" t="s">
        <v>140</v>
      </c>
      <c r="F4561" t="s">
        <v>13238</v>
      </c>
      <c r="G4561" t="s">
        <v>142</v>
      </c>
      <c r="H4561" t="s">
        <v>143</v>
      </c>
      <c r="I4561" t="s">
        <v>148</v>
      </c>
      <c r="J4561" t="s">
        <v>136</v>
      </c>
      <c r="K4561" t="s">
        <v>137</v>
      </c>
      <c r="L4561" t="s">
        <v>13239</v>
      </c>
      <c r="M4561" t="s">
        <v>13240</v>
      </c>
      <c r="N4561">
        <v>0.05</v>
      </c>
      <c r="O4561">
        <v>0</v>
      </c>
      <c r="P4561">
        <v>544</v>
      </c>
      <c r="Q4561">
        <v>20</v>
      </c>
      <c r="R4561">
        <v>158</v>
      </c>
      <c r="S4561">
        <v>9</v>
      </c>
      <c r="T4561">
        <v>112</v>
      </c>
      <c r="U4561">
        <v>0</v>
      </c>
      <c r="V4561">
        <v>0</v>
      </c>
      <c r="W4561">
        <v>0</v>
      </c>
      <c r="X4561">
        <v>6.4025869892040017</v>
      </c>
      <c r="Y4561">
        <v>3.6570085988655001</v>
      </c>
      <c r="Z4561">
        <v>4.2049206337529972</v>
      </c>
      <c r="AA4561">
        <v>1.486589709825</v>
      </c>
      <c r="AB4561">
        <v>5.5610804030510028</v>
      </c>
      <c r="AC4561">
        <v>0</v>
      </c>
      <c r="AD4561">
        <v>0</v>
      </c>
      <c r="AE4561">
        <v>21.312186334698502</v>
      </c>
    </row>
    <row r="4562" spans="1:31" x14ac:dyDescent="0.25">
      <c r="A4562">
        <v>2141942</v>
      </c>
      <c r="B4562">
        <v>1</v>
      </c>
      <c r="C4562" t="s">
        <v>80</v>
      </c>
      <c r="D4562" t="s">
        <v>87</v>
      </c>
      <c r="E4562" t="s">
        <v>161</v>
      </c>
      <c r="F4562" t="s">
        <v>13241</v>
      </c>
      <c r="G4562" t="s">
        <v>215</v>
      </c>
      <c r="H4562" t="s">
        <v>134</v>
      </c>
      <c r="I4562" t="s">
        <v>135</v>
      </c>
      <c r="J4562" t="s">
        <v>136</v>
      </c>
      <c r="K4562" t="s">
        <v>137</v>
      </c>
      <c r="L4562" t="s">
        <v>13242</v>
      </c>
      <c r="M4562" t="s">
        <v>13243</v>
      </c>
      <c r="N4562">
        <v>3.0236111110000001</v>
      </c>
      <c r="O4562">
        <v>0</v>
      </c>
      <c r="P4562">
        <v>13</v>
      </c>
      <c r="Q4562">
        <v>0</v>
      </c>
      <c r="R4562">
        <v>0</v>
      </c>
      <c r="S4562">
        <v>0</v>
      </c>
      <c r="T4562">
        <v>2</v>
      </c>
      <c r="U4562">
        <v>0</v>
      </c>
      <c r="V4562">
        <v>0</v>
      </c>
      <c r="W4562">
        <v>0</v>
      </c>
      <c r="X4562">
        <v>12.302184120380156</v>
      </c>
      <c r="Y4562">
        <v>0</v>
      </c>
      <c r="Z4562">
        <v>0</v>
      </c>
      <c r="AA4562">
        <v>0</v>
      </c>
      <c r="AB4562">
        <v>51.681816059103745</v>
      </c>
      <c r="AC4562">
        <v>0</v>
      </c>
      <c r="AD4562">
        <v>0</v>
      </c>
      <c r="AE4562">
        <v>63.9840001794839</v>
      </c>
    </row>
    <row r="4563" spans="1:31" x14ac:dyDescent="0.25">
      <c r="A4563">
        <v>2141839</v>
      </c>
      <c r="B4563">
        <v>1</v>
      </c>
      <c r="C4563" t="s">
        <v>81</v>
      </c>
      <c r="D4563" t="s">
        <v>127</v>
      </c>
      <c r="E4563" t="s">
        <v>146</v>
      </c>
      <c r="F4563" t="s">
        <v>13244</v>
      </c>
      <c r="G4563" t="s">
        <v>235</v>
      </c>
      <c r="H4563" t="s">
        <v>143</v>
      </c>
      <c r="I4563" t="s">
        <v>135</v>
      </c>
      <c r="J4563" t="s">
        <v>136</v>
      </c>
      <c r="K4563" t="s">
        <v>236</v>
      </c>
      <c r="L4563" t="s">
        <v>13245</v>
      </c>
      <c r="M4563" t="s">
        <v>13246</v>
      </c>
      <c r="N4563">
        <v>8.1835488880000007</v>
      </c>
      <c r="O4563">
        <v>0</v>
      </c>
      <c r="P4563">
        <v>604</v>
      </c>
      <c r="Q4563">
        <v>0</v>
      </c>
      <c r="R4563">
        <v>13</v>
      </c>
      <c r="S4563">
        <v>0</v>
      </c>
      <c r="T4563">
        <v>65</v>
      </c>
      <c r="U4563">
        <v>0</v>
      </c>
      <c r="V4563">
        <v>0</v>
      </c>
      <c r="W4563">
        <v>0</v>
      </c>
      <c r="X4563">
        <v>808.65230614098493</v>
      </c>
      <c r="Y4563">
        <v>0</v>
      </c>
      <c r="Z4563">
        <v>11.551053422423482</v>
      </c>
      <c r="AA4563">
        <v>0</v>
      </c>
      <c r="AB4563">
        <v>287.88089962653333</v>
      </c>
      <c r="AC4563">
        <v>0</v>
      </c>
      <c r="AD4563">
        <v>0</v>
      </c>
      <c r="AE4563">
        <v>1108.0842591899418</v>
      </c>
    </row>
    <row r="4564" spans="1:31" x14ac:dyDescent="0.25">
      <c r="A4564">
        <v>2142088</v>
      </c>
      <c r="B4564">
        <v>1</v>
      </c>
      <c r="C4564" t="s">
        <v>80</v>
      </c>
      <c r="D4564" t="s">
        <v>87</v>
      </c>
      <c r="E4564" t="s">
        <v>131</v>
      </c>
      <c r="F4564" t="s">
        <v>13247</v>
      </c>
      <c r="G4564" t="s">
        <v>231</v>
      </c>
      <c r="H4564" t="s">
        <v>134</v>
      </c>
      <c r="I4564" t="s">
        <v>135</v>
      </c>
      <c r="J4564" t="s">
        <v>136</v>
      </c>
      <c r="K4564" t="s">
        <v>137</v>
      </c>
      <c r="L4564" t="s">
        <v>13248</v>
      </c>
      <c r="M4564" t="s">
        <v>13249</v>
      </c>
      <c r="N4564">
        <v>2.5480555549999999</v>
      </c>
      <c r="O4564">
        <v>0</v>
      </c>
      <c r="P4564">
        <v>5</v>
      </c>
      <c r="Q4564">
        <v>0</v>
      </c>
      <c r="R4564">
        <v>0</v>
      </c>
      <c r="S4564">
        <v>0</v>
      </c>
      <c r="T4564">
        <v>1</v>
      </c>
      <c r="U4564">
        <v>0</v>
      </c>
      <c r="V4564">
        <v>0</v>
      </c>
      <c r="W4564">
        <v>0</v>
      </c>
      <c r="X4564">
        <v>4.1835886676639999</v>
      </c>
      <c r="Y4564">
        <v>0</v>
      </c>
      <c r="Z4564">
        <v>0</v>
      </c>
      <c r="AA4564">
        <v>0</v>
      </c>
      <c r="AB4564">
        <v>1.5112885384174668</v>
      </c>
      <c r="AC4564">
        <v>0</v>
      </c>
      <c r="AD4564">
        <v>0</v>
      </c>
      <c r="AE4564">
        <v>5.6948772060814665</v>
      </c>
    </row>
    <row r="4565" spans="1:31" x14ac:dyDescent="0.25">
      <c r="A4565">
        <v>2141988</v>
      </c>
      <c r="B4565">
        <v>1</v>
      </c>
      <c r="C4565" t="s">
        <v>80</v>
      </c>
      <c r="D4565" t="s">
        <v>110</v>
      </c>
      <c r="E4565" t="s">
        <v>174</v>
      </c>
      <c r="F4565" t="s">
        <v>13250</v>
      </c>
      <c r="G4565" t="s">
        <v>183</v>
      </c>
      <c r="H4565" t="s">
        <v>134</v>
      </c>
      <c r="I4565" t="s">
        <v>135</v>
      </c>
      <c r="J4565" t="s">
        <v>136</v>
      </c>
      <c r="K4565" t="s">
        <v>137</v>
      </c>
      <c r="L4565" t="s">
        <v>13251</v>
      </c>
      <c r="M4565" t="s">
        <v>13252</v>
      </c>
      <c r="N4565">
        <v>6.7708333329999997</v>
      </c>
      <c r="O4565">
        <v>0</v>
      </c>
      <c r="P4565">
        <v>46</v>
      </c>
      <c r="Q4565">
        <v>0</v>
      </c>
      <c r="R4565">
        <v>0</v>
      </c>
      <c r="S4565">
        <v>0</v>
      </c>
      <c r="T4565">
        <v>5</v>
      </c>
      <c r="U4565">
        <v>0</v>
      </c>
      <c r="V4565">
        <v>0</v>
      </c>
      <c r="W4565">
        <v>0</v>
      </c>
      <c r="X4565">
        <v>114.69717008682687</v>
      </c>
      <c r="Y4565">
        <v>0</v>
      </c>
      <c r="Z4565">
        <v>0</v>
      </c>
      <c r="AA4565">
        <v>0</v>
      </c>
      <c r="AB4565">
        <v>16.473539575738254</v>
      </c>
      <c r="AC4565">
        <v>0</v>
      </c>
      <c r="AD4565">
        <v>0</v>
      </c>
      <c r="AE4565">
        <v>131.17070966256512</v>
      </c>
    </row>
    <row r="4566" spans="1:31" x14ac:dyDescent="0.25">
      <c r="A4566">
        <v>2141885</v>
      </c>
      <c r="B4566">
        <v>1</v>
      </c>
      <c r="C4566" t="s">
        <v>80</v>
      </c>
      <c r="D4566" t="s">
        <v>91</v>
      </c>
      <c r="E4566" t="s">
        <v>146</v>
      </c>
      <c r="F4566" t="s">
        <v>13253</v>
      </c>
      <c r="G4566" t="s">
        <v>235</v>
      </c>
      <c r="H4566" t="s">
        <v>143</v>
      </c>
      <c r="I4566" t="s">
        <v>135</v>
      </c>
      <c r="J4566" t="s">
        <v>136</v>
      </c>
      <c r="K4566" t="s">
        <v>236</v>
      </c>
      <c r="L4566" t="s">
        <v>13254</v>
      </c>
      <c r="M4566" t="s">
        <v>13255</v>
      </c>
      <c r="N4566">
        <v>1.733333333</v>
      </c>
      <c r="O4566">
        <v>0</v>
      </c>
      <c r="P4566">
        <v>711</v>
      </c>
      <c r="Q4566">
        <v>0</v>
      </c>
      <c r="R4566">
        <v>2</v>
      </c>
      <c r="S4566">
        <v>0</v>
      </c>
      <c r="T4566">
        <v>99</v>
      </c>
      <c r="U4566">
        <v>0</v>
      </c>
      <c r="V4566">
        <v>0</v>
      </c>
      <c r="W4566">
        <v>0</v>
      </c>
      <c r="X4566">
        <v>265.47815469736082</v>
      </c>
      <c r="Y4566">
        <v>0</v>
      </c>
      <c r="Z4566">
        <v>0.17102724381600001</v>
      </c>
      <c r="AA4566">
        <v>0</v>
      </c>
      <c r="AB4566">
        <v>135.07612766159073</v>
      </c>
      <c r="AC4566">
        <v>0</v>
      </c>
      <c r="AD4566">
        <v>0</v>
      </c>
      <c r="AE4566">
        <v>400.72530960276754</v>
      </c>
    </row>
    <row r="4567" spans="1:31" x14ac:dyDescent="0.25">
      <c r="A4567">
        <v>2141822</v>
      </c>
      <c r="B4567">
        <v>1</v>
      </c>
      <c r="C4567" t="s">
        <v>80</v>
      </c>
      <c r="D4567" t="s">
        <v>84</v>
      </c>
      <c r="E4567" t="s">
        <v>131</v>
      </c>
      <c r="F4567" t="s">
        <v>13256</v>
      </c>
      <c r="G4567" t="s">
        <v>231</v>
      </c>
      <c r="H4567" t="s">
        <v>134</v>
      </c>
      <c r="I4567" t="s">
        <v>135</v>
      </c>
      <c r="J4567" t="s">
        <v>136</v>
      </c>
      <c r="K4567" t="s">
        <v>137</v>
      </c>
      <c r="L4567" t="s">
        <v>13257</v>
      </c>
      <c r="M4567" t="s">
        <v>13258</v>
      </c>
      <c r="N4567">
        <v>2.5677777769999999</v>
      </c>
      <c r="O4567">
        <v>0</v>
      </c>
      <c r="P4567">
        <v>4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1.2932905961849999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1.2932905961849999</v>
      </c>
    </row>
    <row r="4568" spans="1:31" x14ac:dyDescent="0.25">
      <c r="A4568">
        <v>2141965</v>
      </c>
      <c r="B4568">
        <v>1</v>
      </c>
      <c r="C4568" t="s">
        <v>81</v>
      </c>
      <c r="D4568" t="s">
        <v>118</v>
      </c>
      <c r="E4568" t="s">
        <v>146</v>
      </c>
      <c r="F4568" t="s">
        <v>13259</v>
      </c>
      <c r="G4568" t="s">
        <v>167</v>
      </c>
      <c r="H4568" t="s">
        <v>143</v>
      </c>
      <c r="I4568" t="s">
        <v>135</v>
      </c>
      <c r="J4568" t="s">
        <v>136</v>
      </c>
      <c r="K4568" t="s">
        <v>137</v>
      </c>
      <c r="L4568" t="s">
        <v>13260</v>
      </c>
      <c r="M4568" t="s">
        <v>13261</v>
      </c>
      <c r="N4568">
        <v>2.7261111109999998</v>
      </c>
      <c r="O4568">
        <v>1</v>
      </c>
      <c r="P4568">
        <v>406</v>
      </c>
      <c r="Q4568">
        <v>5</v>
      </c>
      <c r="R4568">
        <v>2</v>
      </c>
      <c r="S4568">
        <v>2</v>
      </c>
      <c r="T4568">
        <v>31</v>
      </c>
      <c r="U4568">
        <v>0</v>
      </c>
      <c r="V4568">
        <v>0</v>
      </c>
      <c r="W4568">
        <v>0.95666233326743333</v>
      </c>
      <c r="X4568">
        <v>272.20742353746118</v>
      </c>
      <c r="Y4568">
        <v>9.4148903074851091</v>
      </c>
      <c r="Z4568">
        <v>2.691236492836</v>
      </c>
      <c r="AA4568">
        <v>10.359374121975851</v>
      </c>
      <c r="AB4568">
        <v>62.109213306066756</v>
      </c>
      <c r="AC4568">
        <v>0</v>
      </c>
      <c r="AD4568">
        <v>0</v>
      </c>
      <c r="AE4568">
        <v>357.73880009909237</v>
      </c>
    </row>
    <row r="4569" spans="1:31" x14ac:dyDescent="0.25">
      <c r="A4569">
        <v>2142051</v>
      </c>
      <c r="B4569">
        <v>1</v>
      </c>
      <c r="C4569" t="s">
        <v>81</v>
      </c>
      <c r="D4569" t="s">
        <v>128</v>
      </c>
      <c r="E4569" t="s">
        <v>146</v>
      </c>
      <c r="F4569" t="s">
        <v>13262</v>
      </c>
      <c r="G4569" t="s">
        <v>2008</v>
      </c>
      <c r="H4569" t="s">
        <v>143</v>
      </c>
      <c r="I4569" t="s">
        <v>135</v>
      </c>
      <c r="J4569" t="s">
        <v>136</v>
      </c>
      <c r="K4569" t="s">
        <v>137</v>
      </c>
      <c r="L4569" t="s">
        <v>13263</v>
      </c>
      <c r="M4569" t="s">
        <v>13264</v>
      </c>
      <c r="N4569">
        <v>2.2413888879999999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2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447.48477730548376</v>
      </c>
      <c r="AD4569">
        <v>0</v>
      </c>
      <c r="AE4569">
        <v>447.48477730548376</v>
      </c>
    </row>
    <row r="4570" spans="1:31" x14ac:dyDescent="0.25">
      <c r="A4570">
        <v>2142091</v>
      </c>
      <c r="B4570">
        <v>1</v>
      </c>
      <c r="C4570" t="s">
        <v>80</v>
      </c>
      <c r="D4570" t="s">
        <v>105</v>
      </c>
      <c r="E4570" t="s">
        <v>140</v>
      </c>
      <c r="F4570" t="s">
        <v>13265</v>
      </c>
      <c r="G4570" t="s">
        <v>235</v>
      </c>
      <c r="H4570" t="s">
        <v>143</v>
      </c>
      <c r="I4570" t="s">
        <v>135</v>
      </c>
      <c r="J4570" t="s">
        <v>136</v>
      </c>
      <c r="K4570" t="s">
        <v>236</v>
      </c>
      <c r="L4570" t="s">
        <v>13266</v>
      </c>
      <c r="M4570" t="s">
        <v>13267</v>
      </c>
      <c r="N4570">
        <v>4.0147222219999996</v>
      </c>
      <c r="O4570">
        <v>15</v>
      </c>
      <c r="P4570">
        <v>726</v>
      </c>
      <c r="Q4570">
        <v>20</v>
      </c>
      <c r="R4570">
        <v>44</v>
      </c>
      <c r="S4570">
        <v>32</v>
      </c>
      <c r="T4570">
        <v>107</v>
      </c>
      <c r="U4570">
        <v>10</v>
      </c>
      <c r="V4570">
        <v>0</v>
      </c>
      <c r="W4570">
        <v>35.868450058284793</v>
      </c>
      <c r="X4570">
        <v>683.78335910657586</v>
      </c>
      <c r="Y4570">
        <v>231.78769834210183</v>
      </c>
      <c r="Z4570">
        <v>66.845918380082665</v>
      </c>
      <c r="AA4570">
        <v>1436.1546831372661</v>
      </c>
      <c r="AB4570">
        <v>367.64739065643789</v>
      </c>
      <c r="AC4570">
        <v>5326.7693454810806</v>
      </c>
      <c r="AD4570">
        <v>0</v>
      </c>
      <c r="AE4570">
        <v>8148.8568451618303</v>
      </c>
    </row>
    <row r="4571" spans="1:31" x14ac:dyDescent="0.25">
      <c r="A4571">
        <v>2141922</v>
      </c>
      <c r="B4571">
        <v>1</v>
      </c>
      <c r="C4571" t="s">
        <v>80</v>
      </c>
      <c r="D4571" t="s">
        <v>90</v>
      </c>
      <c r="E4571" t="s">
        <v>131</v>
      </c>
      <c r="F4571" t="s">
        <v>13268</v>
      </c>
      <c r="G4571" t="s">
        <v>231</v>
      </c>
      <c r="H4571" t="s">
        <v>134</v>
      </c>
      <c r="I4571" t="s">
        <v>135</v>
      </c>
      <c r="J4571" t="s">
        <v>136</v>
      </c>
      <c r="K4571" t="s">
        <v>137</v>
      </c>
      <c r="L4571" t="s">
        <v>13269</v>
      </c>
      <c r="M4571" t="s">
        <v>13270</v>
      </c>
      <c r="N4571">
        <v>2.985833333</v>
      </c>
      <c r="O4571">
        <v>0</v>
      </c>
      <c r="P4571">
        <v>8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4.7052686044331908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4.7052686044331908</v>
      </c>
    </row>
    <row r="4572" spans="1:31" x14ac:dyDescent="0.25">
      <c r="A4572">
        <v>2142045</v>
      </c>
      <c r="B4572">
        <v>1</v>
      </c>
      <c r="C4572" t="s">
        <v>80</v>
      </c>
      <c r="D4572" t="s">
        <v>106</v>
      </c>
      <c r="E4572" t="s">
        <v>196</v>
      </c>
      <c r="F4572" t="s">
        <v>13271</v>
      </c>
      <c r="G4572" t="s">
        <v>142</v>
      </c>
      <c r="H4572" t="s">
        <v>143</v>
      </c>
      <c r="I4572" t="s">
        <v>135</v>
      </c>
      <c r="J4572" t="s">
        <v>136</v>
      </c>
      <c r="K4572" t="s">
        <v>137</v>
      </c>
      <c r="L4572" t="s">
        <v>13272</v>
      </c>
      <c r="M4572" t="s">
        <v>13273</v>
      </c>
      <c r="N4572">
        <v>0.463888888</v>
      </c>
      <c r="O4572">
        <v>0</v>
      </c>
      <c r="P4572">
        <v>82</v>
      </c>
      <c r="Q4572">
        <v>12</v>
      </c>
      <c r="R4572">
        <v>10</v>
      </c>
      <c r="S4572">
        <v>2</v>
      </c>
      <c r="T4572">
        <v>7</v>
      </c>
      <c r="U4572">
        <v>1</v>
      </c>
      <c r="V4572">
        <v>0</v>
      </c>
      <c r="W4572">
        <v>0</v>
      </c>
      <c r="X4572">
        <v>8.2123381348458313</v>
      </c>
      <c r="Y4572">
        <v>5.9452331253128339</v>
      </c>
      <c r="Z4572">
        <v>0.99646592282666679</v>
      </c>
      <c r="AA4572">
        <v>7.1645420744325001</v>
      </c>
      <c r="AB4572">
        <v>4.5583252851212501</v>
      </c>
      <c r="AC4572">
        <v>0</v>
      </c>
      <c r="AD4572">
        <v>0</v>
      </c>
      <c r="AE4572">
        <v>26.87690454253908</v>
      </c>
    </row>
    <row r="4573" spans="1:31" x14ac:dyDescent="0.25">
      <c r="A4573">
        <v>2141899</v>
      </c>
      <c r="B4573">
        <v>1</v>
      </c>
      <c r="C4573" t="s">
        <v>80</v>
      </c>
      <c r="D4573" t="s">
        <v>102</v>
      </c>
      <c r="E4573" t="s">
        <v>174</v>
      </c>
      <c r="F4573" t="s">
        <v>13274</v>
      </c>
      <c r="G4573" t="s">
        <v>187</v>
      </c>
      <c r="H4573" t="s">
        <v>134</v>
      </c>
      <c r="I4573" t="s">
        <v>135</v>
      </c>
      <c r="J4573" t="s">
        <v>136</v>
      </c>
      <c r="K4573" t="s">
        <v>137</v>
      </c>
      <c r="L4573" t="s">
        <v>13275</v>
      </c>
      <c r="M4573" t="s">
        <v>13276</v>
      </c>
      <c r="N4573">
        <v>3.0108333329999999</v>
      </c>
      <c r="O4573">
        <v>0</v>
      </c>
      <c r="P4573">
        <v>7</v>
      </c>
      <c r="Q4573">
        <v>0</v>
      </c>
      <c r="R4573">
        <v>0</v>
      </c>
      <c r="S4573">
        <v>0</v>
      </c>
      <c r="T4573">
        <v>2</v>
      </c>
      <c r="U4573">
        <v>0</v>
      </c>
      <c r="V4573">
        <v>0</v>
      </c>
      <c r="W4573">
        <v>0</v>
      </c>
      <c r="X4573">
        <v>2.6942409593763745</v>
      </c>
      <c r="Y4573">
        <v>0</v>
      </c>
      <c r="Z4573">
        <v>0</v>
      </c>
      <c r="AA4573">
        <v>0</v>
      </c>
      <c r="AB4573">
        <v>1.1889291963096</v>
      </c>
      <c r="AC4573">
        <v>0</v>
      </c>
      <c r="AD4573">
        <v>0</v>
      </c>
      <c r="AE4573">
        <v>3.8831701556859746</v>
      </c>
    </row>
    <row r="4574" spans="1:31" x14ac:dyDescent="0.25">
      <c r="A4574">
        <v>2141836</v>
      </c>
      <c r="B4574">
        <v>1</v>
      </c>
      <c r="C4574" t="s">
        <v>80</v>
      </c>
      <c r="D4574" t="s">
        <v>107</v>
      </c>
      <c r="E4574" t="s">
        <v>196</v>
      </c>
      <c r="F4574" t="s">
        <v>13277</v>
      </c>
      <c r="G4574" t="s">
        <v>235</v>
      </c>
      <c r="H4574" t="s">
        <v>143</v>
      </c>
      <c r="I4574" t="s">
        <v>135</v>
      </c>
      <c r="J4574" t="s">
        <v>136</v>
      </c>
      <c r="K4574" t="s">
        <v>236</v>
      </c>
      <c r="L4574" t="s">
        <v>13278</v>
      </c>
      <c r="M4574" t="s">
        <v>13279</v>
      </c>
      <c r="N4574">
        <v>8.25</v>
      </c>
      <c r="O4574">
        <v>8</v>
      </c>
      <c r="P4574">
        <v>2994</v>
      </c>
      <c r="Q4574">
        <v>0</v>
      </c>
      <c r="R4574">
        <v>2</v>
      </c>
      <c r="S4574">
        <v>2</v>
      </c>
      <c r="T4574">
        <v>156</v>
      </c>
      <c r="U4574">
        <v>0</v>
      </c>
      <c r="V4574">
        <v>3</v>
      </c>
      <c r="W4574">
        <v>937.43940986268228</v>
      </c>
      <c r="X4574">
        <v>3947.8050433528788</v>
      </c>
      <c r="Y4574">
        <v>0</v>
      </c>
      <c r="Z4574">
        <v>1.1962262403000001</v>
      </c>
      <c r="AA4574">
        <v>320.18722382880003</v>
      </c>
      <c r="AB4574">
        <v>940.10583033089529</v>
      </c>
      <c r="AC4574">
        <v>0</v>
      </c>
      <c r="AD4574">
        <v>187.31245859387252</v>
      </c>
      <c r="AE4574">
        <v>6334.0461922094291</v>
      </c>
    </row>
    <row r="4575" spans="1:31" x14ac:dyDescent="0.25">
      <c r="A4575">
        <v>2142191</v>
      </c>
      <c r="B4575">
        <v>1</v>
      </c>
      <c r="C4575" t="s">
        <v>80</v>
      </c>
      <c r="D4575" t="s">
        <v>98</v>
      </c>
      <c r="E4575" t="s">
        <v>131</v>
      </c>
      <c r="F4575" t="s">
        <v>13280</v>
      </c>
      <c r="G4575" t="s">
        <v>152</v>
      </c>
      <c r="H4575" t="s">
        <v>134</v>
      </c>
      <c r="I4575" t="s">
        <v>135</v>
      </c>
      <c r="J4575" t="s">
        <v>136</v>
      </c>
      <c r="K4575" t="s">
        <v>137</v>
      </c>
      <c r="L4575" t="s">
        <v>13281</v>
      </c>
      <c r="M4575" t="s">
        <v>13282</v>
      </c>
      <c r="N4575">
        <v>0.64833333299999996</v>
      </c>
      <c r="O4575">
        <v>0</v>
      </c>
      <c r="P4575">
        <v>1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8.9696831501600002E-2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8.9696831501600002E-2</v>
      </c>
    </row>
    <row r="4576" spans="1:31" x14ac:dyDescent="0.25">
      <c r="A4576">
        <v>2141882</v>
      </c>
      <c r="B4576">
        <v>1</v>
      </c>
      <c r="C4576" t="s">
        <v>80</v>
      </c>
      <c r="D4576" t="s">
        <v>96</v>
      </c>
      <c r="E4576" t="s">
        <v>131</v>
      </c>
      <c r="F4576" t="s">
        <v>13283</v>
      </c>
      <c r="G4576" t="s">
        <v>133</v>
      </c>
      <c r="H4576" t="s">
        <v>134</v>
      </c>
      <c r="I4576" t="s">
        <v>135</v>
      </c>
      <c r="J4576" t="s">
        <v>136</v>
      </c>
      <c r="K4576" t="s">
        <v>137</v>
      </c>
      <c r="L4576" t="s">
        <v>13284</v>
      </c>
      <c r="M4576" t="s">
        <v>13285</v>
      </c>
      <c r="N4576">
        <v>6.8422222220000002</v>
      </c>
      <c r="O4576">
        <v>0</v>
      </c>
      <c r="P4576">
        <v>2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4.7736764740566171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4.7736764740566171</v>
      </c>
    </row>
    <row r="4577" spans="1:31" x14ac:dyDescent="0.25">
      <c r="A4577">
        <v>2142028</v>
      </c>
      <c r="B4577">
        <v>1</v>
      </c>
      <c r="C4577" t="s">
        <v>80</v>
      </c>
      <c r="D4577" t="s">
        <v>104</v>
      </c>
      <c r="E4577" t="s">
        <v>174</v>
      </c>
      <c r="F4577" t="s">
        <v>12789</v>
      </c>
      <c r="G4577" t="s">
        <v>187</v>
      </c>
      <c r="H4577" t="s">
        <v>134</v>
      </c>
      <c r="I4577" t="s">
        <v>135</v>
      </c>
      <c r="J4577" t="s">
        <v>136</v>
      </c>
      <c r="K4577" t="s">
        <v>137</v>
      </c>
      <c r="L4577" t="s">
        <v>13286</v>
      </c>
      <c r="M4577" t="s">
        <v>13287</v>
      </c>
      <c r="N4577">
        <v>3.8747222219999999</v>
      </c>
      <c r="O4577">
        <v>0</v>
      </c>
      <c r="P4577">
        <v>80</v>
      </c>
      <c r="Q4577">
        <v>0</v>
      </c>
      <c r="R4577">
        <v>1</v>
      </c>
      <c r="S4577">
        <v>0</v>
      </c>
      <c r="T4577">
        <v>1</v>
      </c>
      <c r="U4577">
        <v>0</v>
      </c>
      <c r="V4577">
        <v>0</v>
      </c>
      <c r="W4577">
        <v>0</v>
      </c>
      <c r="X4577">
        <v>77.936714057303121</v>
      </c>
      <c r="Y4577">
        <v>0</v>
      </c>
      <c r="Z4577">
        <v>0.76851478785083338</v>
      </c>
      <c r="AA4577">
        <v>0</v>
      </c>
      <c r="AB4577">
        <v>0.48187944484463341</v>
      </c>
      <c r="AC4577">
        <v>0</v>
      </c>
      <c r="AD4577">
        <v>0</v>
      </c>
      <c r="AE4577">
        <v>79.187108289998591</v>
      </c>
    </row>
    <row r="4578" spans="1:31" x14ac:dyDescent="0.25">
      <c r="A4578">
        <v>2141982</v>
      </c>
      <c r="B4578">
        <v>1</v>
      </c>
      <c r="C4578" t="s">
        <v>80</v>
      </c>
      <c r="D4578" t="s">
        <v>82</v>
      </c>
      <c r="E4578" t="s">
        <v>131</v>
      </c>
      <c r="F4578" t="s">
        <v>13288</v>
      </c>
      <c r="G4578" t="s">
        <v>133</v>
      </c>
      <c r="H4578" t="s">
        <v>134</v>
      </c>
      <c r="I4578" t="s">
        <v>135</v>
      </c>
      <c r="J4578" t="s">
        <v>136</v>
      </c>
      <c r="K4578" t="s">
        <v>137</v>
      </c>
      <c r="L4578" t="s">
        <v>13289</v>
      </c>
      <c r="M4578" t="s">
        <v>13290</v>
      </c>
      <c r="N4578">
        <v>9.761111111</v>
      </c>
      <c r="O4578">
        <v>0</v>
      </c>
      <c r="P4578">
        <v>13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19.673936948617996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19.673936948617996</v>
      </c>
    </row>
    <row r="4579" spans="1:31" x14ac:dyDescent="0.25">
      <c r="A4579">
        <v>2141985</v>
      </c>
      <c r="B4579">
        <v>1</v>
      </c>
      <c r="C4579" t="s">
        <v>80</v>
      </c>
      <c r="D4579" t="s">
        <v>96</v>
      </c>
      <c r="E4579" t="s">
        <v>131</v>
      </c>
      <c r="F4579" t="s">
        <v>13291</v>
      </c>
      <c r="G4579" t="s">
        <v>152</v>
      </c>
      <c r="H4579" t="s">
        <v>134</v>
      </c>
      <c r="I4579" t="s">
        <v>135</v>
      </c>
      <c r="J4579" t="s">
        <v>136</v>
      </c>
      <c r="K4579" t="s">
        <v>137</v>
      </c>
      <c r="L4579" t="s">
        <v>13292</v>
      </c>
      <c r="M4579" t="s">
        <v>13293</v>
      </c>
      <c r="N4579">
        <v>2.2408333329999999</v>
      </c>
      <c r="O4579">
        <v>0</v>
      </c>
      <c r="P4579">
        <v>1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3.5579161784349753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3.5579161784349753</v>
      </c>
    </row>
    <row r="4580" spans="1:31" x14ac:dyDescent="0.25">
      <c r="A4580">
        <v>2142174</v>
      </c>
      <c r="B4580">
        <v>1</v>
      </c>
      <c r="C4580" t="s">
        <v>80</v>
      </c>
      <c r="D4580" t="s">
        <v>93</v>
      </c>
      <c r="E4580" t="s">
        <v>174</v>
      </c>
      <c r="F4580" t="s">
        <v>13294</v>
      </c>
      <c r="G4580" t="s">
        <v>374</v>
      </c>
      <c r="H4580" t="s">
        <v>134</v>
      </c>
      <c r="I4580" t="s">
        <v>135</v>
      </c>
      <c r="J4580" t="s">
        <v>136</v>
      </c>
      <c r="K4580" t="s">
        <v>137</v>
      </c>
      <c r="L4580" t="s">
        <v>13295</v>
      </c>
      <c r="M4580" t="s">
        <v>13296</v>
      </c>
      <c r="N4580">
        <v>4.6436111110000002</v>
      </c>
      <c r="O4580">
        <v>0</v>
      </c>
      <c r="P4580">
        <v>34</v>
      </c>
      <c r="Q4580">
        <v>0</v>
      </c>
      <c r="R4580">
        <v>3</v>
      </c>
      <c r="S4580">
        <v>0</v>
      </c>
      <c r="T4580">
        <v>1</v>
      </c>
      <c r="U4580">
        <v>0</v>
      </c>
      <c r="V4580">
        <v>0</v>
      </c>
      <c r="W4580">
        <v>0</v>
      </c>
      <c r="X4580">
        <v>21.822970221649889</v>
      </c>
      <c r="Y4580">
        <v>0</v>
      </c>
      <c r="Z4580">
        <v>1.1085841408792336</v>
      </c>
      <c r="AA4580">
        <v>0</v>
      </c>
      <c r="AB4580">
        <v>4.927493101586667E-2</v>
      </c>
      <c r="AC4580">
        <v>0</v>
      </c>
      <c r="AD4580">
        <v>0</v>
      </c>
      <c r="AE4580">
        <v>22.980829293544989</v>
      </c>
    </row>
    <row r="4581" spans="1:31" x14ac:dyDescent="0.25">
      <c r="A4581">
        <v>2142005</v>
      </c>
      <c r="B4581">
        <v>1</v>
      </c>
      <c r="C4581" t="s">
        <v>80</v>
      </c>
      <c r="D4581" t="s">
        <v>108</v>
      </c>
      <c r="E4581" t="s">
        <v>174</v>
      </c>
      <c r="F4581" t="s">
        <v>11141</v>
      </c>
      <c r="G4581" t="s">
        <v>176</v>
      </c>
      <c r="H4581" t="s">
        <v>134</v>
      </c>
      <c r="I4581" t="s">
        <v>135</v>
      </c>
      <c r="J4581" t="s">
        <v>136</v>
      </c>
      <c r="K4581" t="s">
        <v>137</v>
      </c>
      <c r="L4581" t="s">
        <v>13297</v>
      </c>
      <c r="M4581" t="s">
        <v>13298</v>
      </c>
      <c r="N4581">
        <v>3.2519444439999998</v>
      </c>
      <c r="O4581">
        <v>0</v>
      </c>
      <c r="P4581">
        <v>15</v>
      </c>
      <c r="Q4581">
        <v>0</v>
      </c>
      <c r="R4581">
        <v>1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4.9092693118916664</v>
      </c>
      <c r="Y4581">
        <v>0</v>
      </c>
      <c r="Z4581">
        <v>0.10419909120880001</v>
      </c>
      <c r="AA4581">
        <v>0</v>
      </c>
      <c r="AB4581">
        <v>0</v>
      </c>
      <c r="AC4581">
        <v>0</v>
      </c>
      <c r="AD4581">
        <v>0</v>
      </c>
      <c r="AE4581">
        <v>5.0134684031004664</v>
      </c>
    </row>
    <row r="4582" spans="1:31" x14ac:dyDescent="0.25">
      <c r="A4582">
        <v>2142111</v>
      </c>
      <c r="B4582">
        <v>1</v>
      </c>
      <c r="C4582" t="s">
        <v>80</v>
      </c>
      <c r="D4582" t="s">
        <v>108</v>
      </c>
      <c r="E4582" t="s">
        <v>146</v>
      </c>
      <c r="F4582" t="s">
        <v>13299</v>
      </c>
      <c r="G4582" t="s">
        <v>300</v>
      </c>
      <c r="H4582" t="s">
        <v>143</v>
      </c>
      <c r="I4582" t="s">
        <v>135</v>
      </c>
      <c r="J4582" t="s">
        <v>3</v>
      </c>
      <c r="K4582" t="s">
        <v>137</v>
      </c>
      <c r="L4582" t="s">
        <v>13300</v>
      </c>
      <c r="M4582" t="s">
        <v>13301</v>
      </c>
      <c r="N4582">
        <v>2.61</v>
      </c>
      <c r="O4582">
        <v>0</v>
      </c>
      <c r="P4582">
        <v>33</v>
      </c>
      <c r="Q4582">
        <v>0</v>
      </c>
      <c r="R4582">
        <v>2</v>
      </c>
      <c r="S4582">
        <v>0</v>
      </c>
      <c r="T4582">
        <v>3</v>
      </c>
      <c r="U4582">
        <v>0</v>
      </c>
      <c r="V4582">
        <v>0</v>
      </c>
      <c r="W4582">
        <v>0</v>
      </c>
      <c r="X4582">
        <v>8.9140224063813047</v>
      </c>
      <c r="Y4582">
        <v>0</v>
      </c>
      <c r="Z4582">
        <v>0.80188213866915015</v>
      </c>
      <c r="AA4582">
        <v>0</v>
      </c>
      <c r="AB4582">
        <v>0.93884941148715007</v>
      </c>
      <c r="AC4582">
        <v>0</v>
      </c>
      <c r="AD4582">
        <v>0</v>
      </c>
      <c r="AE4582">
        <v>10.654753956537604</v>
      </c>
    </row>
    <row r="4583" spans="1:31" x14ac:dyDescent="0.25">
      <c r="A4583">
        <v>2142163</v>
      </c>
      <c r="B4583">
        <v>1</v>
      </c>
      <c r="C4583" t="s">
        <v>81</v>
      </c>
      <c r="D4583" t="s">
        <v>113</v>
      </c>
      <c r="E4583" t="s">
        <v>174</v>
      </c>
      <c r="F4583" t="s">
        <v>13302</v>
      </c>
      <c r="G4583" t="s">
        <v>176</v>
      </c>
      <c r="H4583" t="s">
        <v>134</v>
      </c>
      <c r="I4583" t="s">
        <v>135</v>
      </c>
      <c r="J4583" t="s">
        <v>136</v>
      </c>
      <c r="K4583" t="s">
        <v>137</v>
      </c>
      <c r="L4583" t="s">
        <v>13303</v>
      </c>
      <c r="M4583" t="s">
        <v>13304</v>
      </c>
      <c r="N4583">
        <v>3.707777777</v>
      </c>
      <c r="O4583">
        <v>0</v>
      </c>
      <c r="P4583">
        <v>27</v>
      </c>
      <c r="Q4583">
        <v>0</v>
      </c>
      <c r="R4583">
        <v>0</v>
      </c>
      <c r="S4583">
        <v>0</v>
      </c>
      <c r="T4583">
        <v>20</v>
      </c>
      <c r="U4583">
        <v>0</v>
      </c>
      <c r="V4583">
        <v>0</v>
      </c>
      <c r="W4583">
        <v>0</v>
      </c>
      <c r="X4583">
        <v>18.358828450180166</v>
      </c>
      <c r="Y4583">
        <v>0</v>
      </c>
      <c r="Z4583">
        <v>0</v>
      </c>
      <c r="AA4583">
        <v>0</v>
      </c>
      <c r="AB4583">
        <v>10.333895864823297</v>
      </c>
      <c r="AC4583">
        <v>0</v>
      </c>
      <c r="AD4583">
        <v>0</v>
      </c>
      <c r="AE4583">
        <v>28.692724315003463</v>
      </c>
    </row>
    <row r="4584" spans="1:31" x14ac:dyDescent="0.25">
      <c r="A4584">
        <v>2142094</v>
      </c>
      <c r="B4584">
        <v>1</v>
      </c>
      <c r="C4584" t="s">
        <v>81</v>
      </c>
      <c r="D4584" t="s">
        <v>124</v>
      </c>
      <c r="E4584" t="s">
        <v>174</v>
      </c>
      <c r="F4584" t="s">
        <v>13305</v>
      </c>
      <c r="G4584" t="s">
        <v>300</v>
      </c>
      <c r="H4584" t="s">
        <v>134</v>
      </c>
      <c r="I4584" t="s">
        <v>135</v>
      </c>
      <c r="J4584" t="s">
        <v>3</v>
      </c>
      <c r="K4584" t="s">
        <v>137</v>
      </c>
      <c r="L4584" t="s">
        <v>13306</v>
      </c>
      <c r="M4584" t="s">
        <v>13307</v>
      </c>
      <c r="N4584">
        <v>1.980555555</v>
      </c>
      <c r="O4584">
        <v>0</v>
      </c>
      <c r="P4584">
        <v>2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0.15611705185352498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0.15611705185352498</v>
      </c>
    </row>
    <row r="4585" spans="1:31" x14ac:dyDescent="0.25">
      <c r="A4585">
        <v>2142117</v>
      </c>
      <c r="B4585">
        <v>1</v>
      </c>
      <c r="C4585" t="s">
        <v>80</v>
      </c>
      <c r="D4585" t="s">
        <v>102</v>
      </c>
      <c r="E4585" t="s">
        <v>146</v>
      </c>
      <c r="F4585" t="s">
        <v>13308</v>
      </c>
      <c r="G4585" t="s">
        <v>167</v>
      </c>
      <c r="H4585" t="s">
        <v>143</v>
      </c>
      <c r="I4585" t="s">
        <v>135</v>
      </c>
      <c r="J4585" t="s">
        <v>136</v>
      </c>
      <c r="K4585" t="s">
        <v>137</v>
      </c>
      <c r="L4585" t="s">
        <v>13309</v>
      </c>
      <c r="M4585" t="s">
        <v>13310</v>
      </c>
      <c r="N4585">
        <v>0.68361111100000005</v>
      </c>
      <c r="O4585">
        <v>0</v>
      </c>
      <c r="P4585">
        <v>52</v>
      </c>
      <c r="Q4585">
        <v>0</v>
      </c>
      <c r="R4585">
        <v>2</v>
      </c>
      <c r="S4585">
        <v>0</v>
      </c>
      <c r="T4585">
        <v>2</v>
      </c>
      <c r="U4585">
        <v>0</v>
      </c>
      <c r="V4585">
        <v>0</v>
      </c>
      <c r="W4585">
        <v>0</v>
      </c>
      <c r="X4585">
        <v>10.205359627054669</v>
      </c>
      <c r="Y4585">
        <v>0</v>
      </c>
      <c r="Z4585">
        <v>8.0537574347816679E-2</v>
      </c>
      <c r="AA4585">
        <v>0</v>
      </c>
      <c r="AB4585">
        <v>1.9250143655383335E-2</v>
      </c>
      <c r="AC4585">
        <v>0</v>
      </c>
      <c r="AD4585">
        <v>0</v>
      </c>
      <c r="AE4585">
        <v>10.30514734505787</v>
      </c>
    </row>
    <row r="4586" spans="1:31" x14ac:dyDescent="0.25">
      <c r="A4586">
        <v>2142180</v>
      </c>
      <c r="B4586">
        <v>1</v>
      </c>
      <c r="C4586" t="s">
        <v>80</v>
      </c>
      <c r="D4586" t="s">
        <v>97</v>
      </c>
      <c r="E4586" t="s">
        <v>131</v>
      </c>
      <c r="F4586" t="s">
        <v>13311</v>
      </c>
      <c r="G4586" t="s">
        <v>231</v>
      </c>
      <c r="H4586" t="s">
        <v>134</v>
      </c>
      <c r="I4586" t="s">
        <v>135</v>
      </c>
      <c r="J4586" t="s">
        <v>136</v>
      </c>
      <c r="K4586" t="s">
        <v>137</v>
      </c>
      <c r="L4586" t="s">
        <v>13312</v>
      </c>
      <c r="M4586" t="s">
        <v>13313</v>
      </c>
      <c r="N4586">
        <v>2.165</v>
      </c>
      <c r="O4586">
        <v>0</v>
      </c>
      <c r="P4586">
        <v>3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1.7490351940196252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1.7490351940196252</v>
      </c>
    </row>
    <row r="4587" spans="1:31" x14ac:dyDescent="0.25">
      <c r="A4587">
        <v>2142240</v>
      </c>
      <c r="B4587">
        <v>1</v>
      </c>
      <c r="C4587" t="s">
        <v>80</v>
      </c>
      <c r="D4587" t="s">
        <v>93</v>
      </c>
      <c r="E4587" t="s">
        <v>146</v>
      </c>
      <c r="F4587" t="s">
        <v>13314</v>
      </c>
      <c r="G4587" t="s">
        <v>2083</v>
      </c>
      <c r="H4587" t="s">
        <v>143</v>
      </c>
      <c r="I4587" t="s">
        <v>135</v>
      </c>
      <c r="J4587" t="s">
        <v>136</v>
      </c>
      <c r="K4587" t="s">
        <v>137</v>
      </c>
      <c r="L4587" t="s">
        <v>13315</v>
      </c>
      <c r="M4587" t="s">
        <v>13316</v>
      </c>
      <c r="N4587">
        <v>0.32388888799999999</v>
      </c>
      <c r="O4587">
        <v>0</v>
      </c>
      <c r="P4587">
        <v>200</v>
      </c>
      <c r="Q4587">
        <v>0</v>
      </c>
      <c r="R4587">
        <v>0</v>
      </c>
      <c r="S4587">
        <v>0</v>
      </c>
      <c r="T4587">
        <v>15</v>
      </c>
      <c r="U4587">
        <v>0</v>
      </c>
      <c r="V4587">
        <v>0</v>
      </c>
      <c r="W4587">
        <v>0</v>
      </c>
      <c r="X4587">
        <v>11.230927632940954</v>
      </c>
      <c r="Y4587">
        <v>0</v>
      </c>
      <c r="Z4587">
        <v>0</v>
      </c>
      <c r="AA4587">
        <v>0</v>
      </c>
      <c r="AB4587">
        <v>1.0923194301305001</v>
      </c>
      <c r="AC4587">
        <v>0</v>
      </c>
      <c r="AD4587">
        <v>0</v>
      </c>
      <c r="AE4587">
        <v>12.323247063071454</v>
      </c>
    </row>
    <row r="4588" spans="1:31" x14ac:dyDescent="0.25">
      <c r="A4588">
        <v>2142226</v>
      </c>
      <c r="B4588">
        <v>1</v>
      </c>
      <c r="C4588" t="s">
        <v>80</v>
      </c>
      <c r="D4588" t="s">
        <v>85</v>
      </c>
      <c r="E4588" t="s">
        <v>131</v>
      </c>
      <c r="F4588" t="s">
        <v>13317</v>
      </c>
      <c r="G4588" t="s">
        <v>231</v>
      </c>
      <c r="H4588" t="s">
        <v>134</v>
      </c>
      <c r="I4588" t="s">
        <v>135</v>
      </c>
      <c r="J4588" t="s">
        <v>136</v>
      </c>
      <c r="K4588" t="s">
        <v>137</v>
      </c>
      <c r="L4588" t="s">
        <v>13318</v>
      </c>
      <c r="M4588" t="s">
        <v>13319</v>
      </c>
      <c r="N4588">
        <v>1.021111111</v>
      </c>
      <c r="O4588">
        <v>0</v>
      </c>
      <c r="P4588">
        <v>16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3.6956183004500667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3.6956183004500667</v>
      </c>
    </row>
    <row r="4589" spans="1:31" x14ac:dyDescent="0.25">
      <c r="A4589">
        <v>2141914</v>
      </c>
      <c r="B4589">
        <v>1</v>
      </c>
      <c r="C4589" t="s">
        <v>80</v>
      </c>
      <c r="D4589" t="s">
        <v>96</v>
      </c>
      <c r="E4589" t="s">
        <v>206</v>
      </c>
      <c r="F4589" t="s">
        <v>13320</v>
      </c>
      <c r="G4589" t="s">
        <v>235</v>
      </c>
      <c r="H4589" t="s">
        <v>134</v>
      </c>
      <c r="I4589" t="s">
        <v>135</v>
      </c>
      <c r="J4589" t="s">
        <v>136</v>
      </c>
      <c r="K4589" t="s">
        <v>236</v>
      </c>
      <c r="L4589" t="s">
        <v>13321</v>
      </c>
      <c r="M4589" t="s">
        <v>13322</v>
      </c>
      <c r="N4589">
        <v>4.1394444439999996</v>
      </c>
      <c r="O4589">
        <v>0</v>
      </c>
      <c r="P4589">
        <v>5</v>
      </c>
      <c r="Q4589">
        <v>0</v>
      </c>
      <c r="R4589">
        <v>0</v>
      </c>
      <c r="S4589">
        <v>0</v>
      </c>
      <c r="T4589">
        <v>4</v>
      </c>
      <c r="U4589">
        <v>0</v>
      </c>
      <c r="V4589">
        <v>0</v>
      </c>
      <c r="W4589">
        <v>0</v>
      </c>
      <c r="X4589">
        <v>44.27231824985401</v>
      </c>
      <c r="Y4589">
        <v>0</v>
      </c>
      <c r="Z4589">
        <v>0</v>
      </c>
      <c r="AA4589">
        <v>0</v>
      </c>
      <c r="AB4589">
        <v>113.48722199360003</v>
      </c>
      <c r="AC4589">
        <v>0</v>
      </c>
      <c r="AD4589">
        <v>0</v>
      </c>
      <c r="AE4589">
        <v>157.75954024345404</v>
      </c>
    </row>
    <row r="4590" spans="1:31" x14ac:dyDescent="0.25">
      <c r="A4590">
        <v>2141865</v>
      </c>
      <c r="B4590">
        <v>1</v>
      </c>
      <c r="C4590" t="s">
        <v>80</v>
      </c>
      <c r="D4590" t="s">
        <v>92</v>
      </c>
      <c r="E4590" t="s">
        <v>131</v>
      </c>
      <c r="F4590" t="s">
        <v>13323</v>
      </c>
      <c r="G4590" t="s">
        <v>152</v>
      </c>
      <c r="H4590" t="s">
        <v>134</v>
      </c>
      <c r="I4590" t="s">
        <v>135</v>
      </c>
      <c r="J4590" t="s">
        <v>136</v>
      </c>
      <c r="K4590" t="s">
        <v>137</v>
      </c>
      <c r="L4590" t="s">
        <v>13324</v>
      </c>
      <c r="M4590" t="s">
        <v>13325</v>
      </c>
      <c r="N4590">
        <v>1.5961111109999999</v>
      </c>
      <c r="O4590">
        <v>0</v>
      </c>
      <c r="P4590">
        <v>1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0.87174142512929997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0.87174142512929997</v>
      </c>
    </row>
    <row r="4591" spans="1:31" x14ac:dyDescent="0.25">
      <c r="A4591">
        <v>2142077</v>
      </c>
      <c r="B4591">
        <v>1</v>
      </c>
      <c r="C4591" t="s">
        <v>80</v>
      </c>
      <c r="D4591" t="s">
        <v>94</v>
      </c>
      <c r="E4591" t="s">
        <v>174</v>
      </c>
      <c r="F4591" t="s">
        <v>13326</v>
      </c>
      <c r="G4591" t="s">
        <v>374</v>
      </c>
      <c r="H4591" t="s">
        <v>134</v>
      </c>
      <c r="I4591" t="s">
        <v>135</v>
      </c>
      <c r="J4591" t="s">
        <v>136</v>
      </c>
      <c r="K4591" t="s">
        <v>137</v>
      </c>
      <c r="L4591" t="s">
        <v>13327</v>
      </c>
      <c r="M4591" t="s">
        <v>13328</v>
      </c>
      <c r="N4591">
        <v>2.3627777769999998</v>
      </c>
      <c r="O4591">
        <v>0</v>
      </c>
      <c r="P4591">
        <v>12</v>
      </c>
      <c r="Q4591">
        <v>0</v>
      </c>
      <c r="R4591">
        <v>2</v>
      </c>
      <c r="S4591">
        <v>0</v>
      </c>
      <c r="T4591">
        <v>6</v>
      </c>
      <c r="U4591">
        <v>0</v>
      </c>
      <c r="V4591">
        <v>0</v>
      </c>
      <c r="W4591">
        <v>0</v>
      </c>
      <c r="X4591">
        <v>8.8766684344268665</v>
      </c>
      <c r="Y4591">
        <v>0</v>
      </c>
      <c r="Z4591">
        <v>2.3157677610405005</v>
      </c>
      <c r="AA4591">
        <v>0</v>
      </c>
      <c r="AB4591">
        <v>34.852888414218228</v>
      </c>
      <c r="AC4591">
        <v>0</v>
      </c>
      <c r="AD4591">
        <v>0</v>
      </c>
      <c r="AE4591">
        <v>46.045324609685593</v>
      </c>
    </row>
    <row r="4592" spans="1:31" x14ac:dyDescent="0.25">
      <c r="A4592">
        <v>2142200</v>
      </c>
      <c r="B4592">
        <v>1</v>
      </c>
      <c r="C4592" t="s">
        <v>80</v>
      </c>
      <c r="D4592" t="s">
        <v>102</v>
      </c>
      <c r="E4592" t="s">
        <v>174</v>
      </c>
      <c r="F4592" t="s">
        <v>13329</v>
      </c>
      <c r="G4592" t="s">
        <v>384</v>
      </c>
      <c r="H4592" t="s">
        <v>134</v>
      </c>
      <c r="I4592" t="s">
        <v>135</v>
      </c>
      <c r="J4592" t="s">
        <v>136</v>
      </c>
      <c r="K4592" t="s">
        <v>137</v>
      </c>
      <c r="L4592" t="s">
        <v>13330</v>
      </c>
      <c r="M4592" t="s">
        <v>13331</v>
      </c>
      <c r="N4592">
        <v>0.256111111</v>
      </c>
      <c r="O4592">
        <v>0</v>
      </c>
      <c r="P4592">
        <v>12</v>
      </c>
      <c r="Q4592">
        <v>0</v>
      </c>
      <c r="R4592">
        <v>0</v>
      </c>
      <c r="S4592">
        <v>0</v>
      </c>
      <c r="T4592">
        <v>21</v>
      </c>
      <c r="U4592">
        <v>0</v>
      </c>
      <c r="V4592">
        <v>0</v>
      </c>
      <c r="W4592">
        <v>0</v>
      </c>
      <c r="X4592">
        <v>0.57179644820236653</v>
      </c>
      <c r="Y4592">
        <v>0</v>
      </c>
      <c r="Z4592">
        <v>0</v>
      </c>
      <c r="AA4592">
        <v>0</v>
      </c>
      <c r="AB4592">
        <v>0.93164363521240012</v>
      </c>
      <c r="AC4592">
        <v>0</v>
      </c>
      <c r="AD4592">
        <v>0</v>
      </c>
      <c r="AE4592">
        <v>1.5034400834147665</v>
      </c>
    </row>
    <row r="4593" spans="1:31" x14ac:dyDescent="0.25">
      <c r="A4593">
        <v>2142220</v>
      </c>
      <c r="B4593">
        <v>1</v>
      </c>
      <c r="C4593" t="s">
        <v>81</v>
      </c>
      <c r="D4593" t="s">
        <v>123</v>
      </c>
      <c r="E4593" t="s">
        <v>161</v>
      </c>
      <c r="F4593" t="s">
        <v>13332</v>
      </c>
      <c r="G4593" t="s">
        <v>1019</v>
      </c>
      <c r="H4593" t="s">
        <v>134</v>
      </c>
      <c r="I4593" t="s">
        <v>135</v>
      </c>
      <c r="J4593" t="s">
        <v>136</v>
      </c>
      <c r="K4593" t="s">
        <v>137</v>
      </c>
      <c r="L4593" t="s">
        <v>13333</v>
      </c>
      <c r="M4593" t="s">
        <v>13334</v>
      </c>
      <c r="N4593">
        <v>2.9611111110000001</v>
      </c>
      <c r="O4593">
        <v>0</v>
      </c>
      <c r="P4593">
        <v>608</v>
      </c>
      <c r="Q4593">
        <v>0</v>
      </c>
      <c r="R4593">
        <v>0</v>
      </c>
      <c r="S4593">
        <v>0</v>
      </c>
      <c r="T4593">
        <v>254</v>
      </c>
      <c r="U4593">
        <v>0</v>
      </c>
      <c r="V4593">
        <v>1</v>
      </c>
      <c r="W4593">
        <v>0</v>
      </c>
      <c r="X4593">
        <v>393.03848250306942</v>
      </c>
      <c r="Y4593">
        <v>0</v>
      </c>
      <c r="Z4593">
        <v>0</v>
      </c>
      <c r="AA4593">
        <v>0</v>
      </c>
      <c r="AB4593">
        <v>207.47485159690191</v>
      </c>
      <c r="AC4593">
        <v>0</v>
      </c>
      <c r="AD4593">
        <v>2.9202715324992004</v>
      </c>
      <c r="AE4593">
        <v>603.43360563247052</v>
      </c>
    </row>
    <row r="4594" spans="1:31" x14ac:dyDescent="0.25">
      <c r="A4594">
        <v>2142014</v>
      </c>
      <c r="B4594">
        <v>1</v>
      </c>
      <c r="C4594" t="s">
        <v>81</v>
      </c>
      <c r="D4594" t="s">
        <v>127</v>
      </c>
      <c r="E4594" t="s">
        <v>131</v>
      </c>
      <c r="F4594" t="s">
        <v>13335</v>
      </c>
      <c r="G4594" t="s">
        <v>152</v>
      </c>
      <c r="H4594" t="s">
        <v>134</v>
      </c>
      <c r="I4594" t="s">
        <v>135</v>
      </c>
      <c r="J4594" t="s">
        <v>136</v>
      </c>
      <c r="K4594" t="s">
        <v>137</v>
      </c>
      <c r="L4594" t="s">
        <v>13336</v>
      </c>
      <c r="M4594" t="s">
        <v>13337</v>
      </c>
      <c r="N4594">
        <v>4.8202777770000003</v>
      </c>
      <c r="O4594">
        <v>0</v>
      </c>
      <c r="P4594">
        <v>1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1.15492313030315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1.15492313030315</v>
      </c>
    </row>
    <row r="4595" spans="1:31" x14ac:dyDescent="0.25">
      <c r="A4595">
        <v>2141871</v>
      </c>
      <c r="B4595">
        <v>1</v>
      </c>
      <c r="C4595" t="s">
        <v>80</v>
      </c>
      <c r="D4595" t="s">
        <v>103</v>
      </c>
      <c r="E4595" t="s">
        <v>140</v>
      </c>
      <c r="F4595" t="s">
        <v>13338</v>
      </c>
      <c r="G4595" t="s">
        <v>235</v>
      </c>
      <c r="H4595" t="s">
        <v>143</v>
      </c>
      <c r="I4595" t="s">
        <v>135</v>
      </c>
      <c r="J4595" t="s">
        <v>136</v>
      </c>
      <c r="K4595" t="s">
        <v>236</v>
      </c>
      <c r="L4595" t="s">
        <v>13278</v>
      </c>
      <c r="M4595" t="s">
        <v>13339</v>
      </c>
      <c r="N4595">
        <v>7.5333333329999999</v>
      </c>
      <c r="O4595">
        <v>5</v>
      </c>
      <c r="P4595">
        <v>2300</v>
      </c>
      <c r="Q4595">
        <v>5</v>
      </c>
      <c r="R4595">
        <v>3</v>
      </c>
      <c r="S4595">
        <v>3</v>
      </c>
      <c r="T4595">
        <v>119</v>
      </c>
      <c r="U4595">
        <v>0</v>
      </c>
      <c r="V4595">
        <v>0</v>
      </c>
      <c r="W4595">
        <v>16.357373729808</v>
      </c>
      <c r="X4595">
        <v>4064.3949450842479</v>
      </c>
      <c r="Y4595">
        <v>1968.8359862763843</v>
      </c>
      <c r="Z4595">
        <v>21.825320132787994</v>
      </c>
      <c r="AA4595">
        <v>136.34739734110133</v>
      </c>
      <c r="AB4595">
        <v>773.80827558420151</v>
      </c>
      <c r="AC4595">
        <v>0</v>
      </c>
      <c r="AD4595">
        <v>0</v>
      </c>
      <c r="AE4595">
        <v>6981.5692981485308</v>
      </c>
    </row>
    <row r="4596" spans="1:31" x14ac:dyDescent="0.25">
      <c r="A4596">
        <v>2142137</v>
      </c>
      <c r="B4596">
        <v>1</v>
      </c>
      <c r="C4596" t="s">
        <v>80</v>
      </c>
      <c r="D4596" t="s">
        <v>103</v>
      </c>
      <c r="E4596" t="s">
        <v>140</v>
      </c>
      <c r="F4596" t="s">
        <v>7701</v>
      </c>
      <c r="G4596" t="s">
        <v>142</v>
      </c>
      <c r="H4596" t="s">
        <v>143</v>
      </c>
      <c r="I4596" t="s">
        <v>135</v>
      </c>
      <c r="J4596" t="s">
        <v>136</v>
      </c>
      <c r="K4596" t="s">
        <v>137</v>
      </c>
      <c r="L4596" t="s">
        <v>13340</v>
      </c>
      <c r="M4596" t="s">
        <v>13341</v>
      </c>
      <c r="N4596">
        <v>0.35749999999999998</v>
      </c>
      <c r="O4596">
        <v>0</v>
      </c>
      <c r="P4596">
        <v>13</v>
      </c>
      <c r="Q4596">
        <v>13</v>
      </c>
      <c r="R4596">
        <v>69</v>
      </c>
      <c r="S4596">
        <v>5</v>
      </c>
      <c r="T4596">
        <v>8</v>
      </c>
      <c r="U4596">
        <v>1</v>
      </c>
      <c r="V4596">
        <v>0</v>
      </c>
      <c r="W4596">
        <v>0</v>
      </c>
      <c r="X4596">
        <v>2.1313360385030995</v>
      </c>
      <c r="Y4596">
        <v>3.6408785727599997</v>
      </c>
      <c r="Z4596">
        <v>30.129320901343949</v>
      </c>
      <c r="AA4596">
        <v>29.632278233908352</v>
      </c>
      <c r="AB4596">
        <v>1.9884623435069249</v>
      </c>
      <c r="AC4596">
        <v>49.149535510732804</v>
      </c>
      <c r="AD4596">
        <v>0</v>
      </c>
      <c r="AE4596">
        <v>116.67181160075512</v>
      </c>
    </row>
    <row r="4597" spans="1:31" x14ac:dyDescent="0.25">
      <c r="A4597">
        <v>2141928</v>
      </c>
      <c r="B4597">
        <v>1</v>
      </c>
      <c r="C4597" t="s">
        <v>81</v>
      </c>
      <c r="D4597" t="s">
        <v>122</v>
      </c>
      <c r="E4597" t="s">
        <v>146</v>
      </c>
      <c r="F4597" t="s">
        <v>13342</v>
      </c>
      <c r="G4597" t="s">
        <v>167</v>
      </c>
      <c r="H4597" t="s">
        <v>143</v>
      </c>
      <c r="I4597" t="s">
        <v>135</v>
      </c>
      <c r="J4597" t="s">
        <v>136</v>
      </c>
      <c r="K4597" t="s">
        <v>137</v>
      </c>
      <c r="L4597" t="s">
        <v>13343</v>
      </c>
      <c r="M4597" t="s">
        <v>13344</v>
      </c>
      <c r="N4597">
        <v>2.8833333329999999</v>
      </c>
      <c r="O4597">
        <v>2</v>
      </c>
      <c r="P4597">
        <v>2</v>
      </c>
      <c r="Q4597">
        <v>5</v>
      </c>
      <c r="R4597">
        <v>6</v>
      </c>
      <c r="S4597">
        <v>4</v>
      </c>
      <c r="T4597">
        <v>1</v>
      </c>
      <c r="U4597">
        <v>0</v>
      </c>
      <c r="V4597">
        <v>0</v>
      </c>
      <c r="W4597">
        <v>2.3860997886304998</v>
      </c>
      <c r="X4597">
        <v>0.87654281805799994</v>
      </c>
      <c r="Y4597">
        <v>33.217634470335007</v>
      </c>
      <c r="Z4597">
        <v>3.5021247936999997</v>
      </c>
      <c r="AA4597">
        <v>158.81981514069531</v>
      </c>
      <c r="AB4597">
        <v>10.999839058320001</v>
      </c>
      <c r="AC4597">
        <v>0</v>
      </c>
      <c r="AD4597">
        <v>0</v>
      </c>
      <c r="AE4597">
        <v>209.8020560697388</v>
      </c>
    </row>
    <row r="4598" spans="1:31" x14ac:dyDescent="0.25">
      <c r="A4598">
        <v>2141828</v>
      </c>
      <c r="B4598">
        <v>1</v>
      </c>
      <c r="C4598" t="s">
        <v>80</v>
      </c>
      <c r="D4598" t="s">
        <v>85</v>
      </c>
      <c r="E4598" t="s">
        <v>131</v>
      </c>
      <c r="F4598" t="s">
        <v>13345</v>
      </c>
      <c r="G4598" t="s">
        <v>152</v>
      </c>
      <c r="H4598" t="s">
        <v>134</v>
      </c>
      <c r="I4598" t="s">
        <v>135</v>
      </c>
      <c r="J4598" t="s">
        <v>136</v>
      </c>
      <c r="K4598" t="s">
        <v>137</v>
      </c>
      <c r="L4598" t="s">
        <v>13346</v>
      </c>
      <c r="M4598" t="s">
        <v>13347</v>
      </c>
      <c r="N4598">
        <v>0.766666666</v>
      </c>
      <c r="O4598">
        <v>0</v>
      </c>
      <c r="P4598">
        <v>9</v>
      </c>
      <c r="Q4598">
        <v>0</v>
      </c>
      <c r="R4598">
        <v>0</v>
      </c>
      <c r="S4598">
        <v>0</v>
      </c>
      <c r="T4598">
        <v>5</v>
      </c>
      <c r="U4598">
        <v>0</v>
      </c>
      <c r="V4598">
        <v>0</v>
      </c>
      <c r="W4598">
        <v>0</v>
      </c>
      <c r="X4598">
        <v>0.88249361258749992</v>
      </c>
      <c r="Y4598">
        <v>0</v>
      </c>
      <c r="Z4598">
        <v>0</v>
      </c>
      <c r="AA4598">
        <v>0</v>
      </c>
      <c r="AB4598">
        <v>0.98696915886799996</v>
      </c>
      <c r="AC4598">
        <v>0</v>
      </c>
      <c r="AD4598">
        <v>0</v>
      </c>
      <c r="AE4598">
        <v>1.8694627714554999</v>
      </c>
    </row>
    <row r="4599" spans="1:31" x14ac:dyDescent="0.25">
      <c r="A4599">
        <v>2141974</v>
      </c>
      <c r="B4599">
        <v>1</v>
      </c>
      <c r="C4599" t="s">
        <v>80</v>
      </c>
      <c r="D4599" t="s">
        <v>94</v>
      </c>
      <c r="E4599" t="s">
        <v>161</v>
      </c>
      <c r="F4599" t="s">
        <v>4205</v>
      </c>
      <c r="G4599" t="s">
        <v>171</v>
      </c>
      <c r="H4599" t="s">
        <v>134</v>
      </c>
      <c r="I4599" t="s">
        <v>135</v>
      </c>
      <c r="J4599" t="s">
        <v>136</v>
      </c>
      <c r="K4599" t="s">
        <v>137</v>
      </c>
      <c r="L4599" t="s">
        <v>13348</v>
      </c>
      <c r="M4599" t="s">
        <v>13349</v>
      </c>
      <c r="N4599">
        <v>1.294444444</v>
      </c>
      <c r="O4599">
        <v>0</v>
      </c>
      <c r="P4599">
        <v>218</v>
      </c>
      <c r="Q4599">
        <v>0</v>
      </c>
      <c r="R4599">
        <v>0</v>
      </c>
      <c r="S4599">
        <v>0</v>
      </c>
      <c r="T4599">
        <v>40</v>
      </c>
      <c r="U4599">
        <v>0</v>
      </c>
      <c r="V4599">
        <v>0</v>
      </c>
      <c r="W4599">
        <v>0</v>
      </c>
      <c r="X4599">
        <v>25.289392967173058</v>
      </c>
      <c r="Y4599">
        <v>0</v>
      </c>
      <c r="Z4599">
        <v>0</v>
      </c>
      <c r="AA4599">
        <v>0</v>
      </c>
      <c r="AB4599">
        <v>9.6146845954674003</v>
      </c>
      <c r="AC4599">
        <v>0</v>
      </c>
      <c r="AD4599">
        <v>0</v>
      </c>
      <c r="AE4599">
        <v>34.90407756264046</v>
      </c>
    </row>
    <row r="4600" spans="1:31" x14ac:dyDescent="0.25">
      <c r="A4600">
        <v>2141997</v>
      </c>
      <c r="B4600">
        <v>1</v>
      </c>
      <c r="C4600" t="s">
        <v>80</v>
      </c>
      <c r="D4600" t="s">
        <v>82</v>
      </c>
      <c r="E4600" t="s">
        <v>146</v>
      </c>
      <c r="F4600" t="s">
        <v>13350</v>
      </c>
      <c r="G4600" t="s">
        <v>300</v>
      </c>
      <c r="H4600" t="s">
        <v>143</v>
      </c>
      <c r="I4600" t="s">
        <v>135</v>
      </c>
      <c r="J4600" t="s">
        <v>3</v>
      </c>
      <c r="K4600" t="s">
        <v>137</v>
      </c>
      <c r="L4600" t="s">
        <v>13351</v>
      </c>
      <c r="M4600" t="s">
        <v>13352</v>
      </c>
      <c r="N4600">
        <v>0.33388888799999999</v>
      </c>
      <c r="O4600">
        <v>0</v>
      </c>
      <c r="P4600">
        <v>550</v>
      </c>
      <c r="Q4600">
        <v>0</v>
      </c>
      <c r="R4600">
        <v>0</v>
      </c>
      <c r="S4600">
        <v>0</v>
      </c>
      <c r="T4600">
        <v>47</v>
      </c>
      <c r="U4600">
        <v>0</v>
      </c>
      <c r="V4600">
        <v>0</v>
      </c>
      <c r="W4600">
        <v>0</v>
      </c>
      <c r="X4600">
        <v>45.600903466274879</v>
      </c>
      <c r="Y4600">
        <v>0</v>
      </c>
      <c r="Z4600">
        <v>0</v>
      </c>
      <c r="AA4600">
        <v>0</v>
      </c>
      <c r="AB4600">
        <v>16.953055687710609</v>
      </c>
      <c r="AC4600">
        <v>0</v>
      </c>
      <c r="AD4600">
        <v>0</v>
      </c>
      <c r="AE4600">
        <v>62.553959153985488</v>
      </c>
    </row>
    <row r="4601" spans="1:31" x14ac:dyDescent="0.25">
      <c r="A4601">
        <v>2142037</v>
      </c>
      <c r="B4601">
        <v>1</v>
      </c>
      <c r="C4601" t="s">
        <v>80</v>
      </c>
      <c r="D4601" t="s">
        <v>84</v>
      </c>
      <c r="E4601" t="s">
        <v>174</v>
      </c>
      <c r="F4601" t="s">
        <v>13353</v>
      </c>
      <c r="G4601" t="s">
        <v>187</v>
      </c>
      <c r="H4601" t="s">
        <v>134</v>
      </c>
      <c r="I4601" t="s">
        <v>135</v>
      </c>
      <c r="J4601" t="s">
        <v>136</v>
      </c>
      <c r="K4601" t="s">
        <v>137</v>
      </c>
      <c r="L4601" t="s">
        <v>13354</v>
      </c>
      <c r="M4601" t="s">
        <v>13355</v>
      </c>
      <c r="N4601">
        <v>6.0586111110000003</v>
      </c>
      <c r="O4601">
        <v>0</v>
      </c>
      <c r="P4601">
        <v>213</v>
      </c>
      <c r="Q4601">
        <v>0</v>
      </c>
      <c r="R4601">
        <v>0</v>
      </c>
      <c r="S4601">
        <v>0</v>
      </c>
      <c r="T4601">
        <v>19</v>
      </c>
      <c r="U4601">
        <v>0</v>
      </c>
      <c r="V4601">
        <v>0</v>
      </c>
      <c r="W4601">
        <v>0</v>
      </c>
      <c r="X4601">
        <v>381.90931725321389</v>
      </c>
      <c r="Y4601">
        <v>0</v>
      </c>
      <c r="Z4601">
        <v>0</v>
      </c>
      <c r="AA4601">
        <v>0</v>
      </c>
      <c r="AB4601">
        <v>39.62854833286584</v>
      </c>
      <c r="AC4601">
        <v>0</v>
      </c>
      <c r="AD4601">
        <v>0</v>
      </c>
      <c r="AE4601">
        <v>421.5378655860797</v>
      </c>
    </row>
    <row r="4602" spans="1:31" x14ac:dyDescent="0.25">
      <c r="A4602">
        <v>2142074</v>
      </c>
      <c r="B4602">
        <v>1</v>
      </c>
      <c r="C4602" t="s">
        <v>80</v>
      </c>
      <c r="D4602" t="s">
        <v>92</v>
      </c>
      <c r="E4602" t="s">
        <v>131</v>
      </c>
      <c r="F4602" t="s">
        <v>13356</v>
      </c>
      <c r="G4602" t="s">
        <v>133</v>
      </c>
      <c r="H4602" t="s">
        <v>134</v>
      </c>
      <c r="I4602" t="s">
        <v>135</v>
      </c>
      <c r="J4602" t="s">
        <v>136</v>
      </c>
      <c r="K4602" t="s">
        <v>137</v>
      </c>
      <c r="L4602" t="s">
        <v>13357</v>
      </c>
      <c r="M4602" t="s">
        <v>13358</v>
      </c>
      <c r="N4602">
        <v>3.6775000000000002</v>
      </c>
      <c r="O4602">
        <v>0</v>
      </c>
      <c r="P4602">
        <v>1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5.4271613479800002E-2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5.4271613479800002E-2</v>
      </c>
    </row>
    <row r="4603" spans="1:31" x14ac:dyDescent="0.25">
      <c r="A4603">
        <v>2141991</v>
      </c>
      <c r="B4603">
        <v>1</v>
      </c>
      <c r="C4603" t="s">
        <v>81</v>
      </c>
      <c r="D4603" t="s">
        <v>123</v>
      </c>
      <c r="E4603" t="s">
        <v>140</v>
      </c>
      <c r="F4603" t="s">
        <v>13359</v>
      </c>
      <c r="G4603" t="s">
        <v>142</v>
      </c>
      <c r="H4603" t="s">
        <v>143</v>
      </c>
      <c r="I4603" t="s">
        <v>135</v>
      </c>
      <c r="J4603" t="s">
        <v>136</v>
      </c>
      <c r="K4603" t="s">
        <v>137</v>
      </c>
      <c r="L4603" t="s">
        <v>13360</v>
      </c>
      <c r="M4603" t="s">
        <v>13361</v>
      </c>
      <c r="N4603">
        <v>0.72277777700000001</v>
      </c>
      <c r="O4603">
        <v>3</v>
      </c>
      <c r="P4603">
        <v>25</v>
      </c>
      <c r="Q4603">
        <v>244</v>
      </c>
      <c r="R4603">
        <v>273</v>
      </c>
      <c r="S4603">
        <v>26</v>
      </c>
      <c r="T4603">
        <v>48</v>
      </c>
      <c r="U4603">
        <v>0</v>
      </c>
      <c r="V4603">
        <v>0</v>
      </c>
      <c r="W4603">
        <v>0.42785858480714994</v>
      </c>
      <c r="X4603">
        <v>22.597520546851744</v>
      </c>
      <c r="Y4603">
        <v>50.970115887683896</v>
      </c>
      <c r="Z4603">
        <v>61.013352434739573</v>
      </c>
      <c r="AA4603">
        <v>9.886979082600579</v>
      </c>
      <c r="AB4603">
        <v>22.63930803162404</v>
      </c>
      <c r="AC4603">
        <v>0</v>
      </c>
      <c r="AD4603">
        <v>0</v>
      </c>
      <c r="AE4603">
        <v>167.535134568307</v>
      </c>
    </row>
    <row r="4604" spans="1:31" x14ac:dyDescent="0.25">
      <c r="A4604">
        <v>2142177</v>
      </c>
      <c r="B4604">
        <v>1</v>
      </c>
      <c r="C4604" t="s">
        <v>80</v>
      </c>
      <c r="D4604" t="s">
        <v>90</v>
      </c>
      <c r="E4604" t="s">
        <v>131</v>
      </c>
      <c r="F4604" t="s">
        <v>13362</v>
      </c>
      <c r="G4604" t="s">
        <v>152</v>
      </c>
      <c r="H4604" t="s">
        <v>134</v>
      </c>
      <c r="I4604" t="s">
        <v>135</v>
      </c>
      <c r="J4604" t="s">
        <v>136</v>
      </c>
      <c r="K4604" t="s">
        <v>137</v>
      </c>
      <c r="L4604" t="s">
        <v>13363</v>
      </c>
      <c r="M4604" t="s">
        <v>13364</v>
      </c>
      <c r="N4604">
        <v>4.2769444439999997</v>
      </c>
      <c r="O4604">
        <v>0</v>
      </c>
      <c r="P4604">
        <v>2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3.5013601318309506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3.5013601318309506</v>
      </c>
    </row>
    <row r="4605" spans="1:31" x14ac:dyDescent="0.25">
      <c r="A4605">
        <v>2141888</v>
      </c>
      <c r="B4605">
        <v>1</v>
      </c>
      <c r="C4605" t="s">
        <v>81</v>
      </c>
      <c r="D4605" t="s">
        <v>128</v>
      </c>
      <c r="E4605" t="s">
        <v>196</v>
      </c>
      <c r="F4605" t="s">
        <v>13365</v>
      </c>
      <c r="G4605" t="s">
        <v>142</v>
      </c>
      <c r="H4605" t="s">
        <v>143</v>
      </c>
      <c r="I4605" t="s">
        <v>135</v>
      </c>
      <c r="J4605" t="s">
        <v>136</v>
      </c>
      <c r="K4605" t="s">
        <v>137</v>
      </c>
      <c r="L4605" t="s">
        <v>13366</v>
      </c>
      <c r="M4605" t="s">
        <v>13367</v>
      </c>
      <c r="N4605">
        <v>2.9219444440000002</v>
      </c>
      <c r="O4605">
        <v>3</v>
      </c>
      <c r="P4605">
        <v>497</v>
      </c>
      <c r="Q4605">
        <v>89</v>
      </c>
      <c r="R4605">
        <v>26</v>
      </c>
      <c r="S4605">
        <v>6</v>
      </c>
      <c r="T4605">
        <v>54</v>
      </c>
      <c r="U4605">
        <v>0</v>
      </c>
      <c r="V4605">
        <v>0</v>
      </c>
      <c r="W4605">
        <v>2.7613384118748003</v>
      </c>
      <c r="X4605">
        <v>251.1543929131889</v>
      </c>
      <c r="Y4605">
        <v>137.84636464378602</v>
      </c>
      <c r="Z4605">
        <v>15.453808032814406</v>
      </c>
      <c r="AA4605">
        <v>123.98586496271818</v>
      </c>
      <c r="AB4605">
        <v>80.331751968745095</v>
      </c>
      <c r="AC4605">
        <v>0</v>
      </c>
      <c r="AD4605">
        <v>0</v>
      </c>
      <c r="AE4605">
        <v>611.53352093312742</v>
      </c>
    </row>
    <row r="4606" spans="1:31" x14ac:dyDescent="0.25">
      <c r="A4606">
        <v>2141891</v>
      </c>
      <c r="B4606">
        <v>1</v>
      </c>
      <c r="C4606" t="s">
        <v>80</v>
      </c>
      <c r="D4606" t="s">
        <v>106</v>
      </c>
      <c r="E4606" t="s">
        <v>140</v>
      </c>
      <c r="F4606" t="s">
        <v>13368</v>
      </c>
      <c r="G4606" t="s">
        <v>235</v>
      </c>
      <c r="H4606" t="s">
        <v>143</v>
      </c>
      <c r="I4606" t="s">
        <v>135</v>
      </c>
      <c r="J4606" t="s">
        <v>136</v>
      </c>
      <c r="K4606" t="s">
        <v>236</v>
      </c>
      <c r="L4606" t="s">
        <v>13369</v>
      </c>
      <c r="M4606" t="s">
        <v>13370</v>
      </c>
      <c r="N4606">
        <v>7.8341666659999998</v>
      </c>
      <c r="O4606">
        <v>2</v>
      </c>
      <c r="P4606">
        <v>751</v>
      </c>
      <c r="Q4606">
        <v>128</v>
      </c>
      <c r="R4606">
        <v>217</v>
      </c>
      <c r="S4606">
        <v>16</v>
      </c>
      <c r="T4606">
        <v>152</v>
      </c>
      <c r="U4606">
        <v>0</v>
      </c>
      <c r="V4606">
        <v>0</v>
      </c>
      <c r="W4606">
        <v>6.0638501099350002</v>
      </c>
      <c r="X4606">
        <v>1527.8466625994383</v>
      </c>
      <c r="Y4606">
        <v>1188.1095978662995</v>
      </c>
      <c r="Z4606">
        <v>1936.4151837672134</v>
      </c>
      <c r="AA4606">
        <v>675.34654124465078</v>
      </c>
      <c r="AB4606">
        <v>816.8968720849698</v>
      </c>
      <c r="AC4606">
        <v>0</v>
      </c>
      <c r="AD4606">
        <v>0</v>
      </c>
      <c r="AE4606">
        <v>6150.6787076725068</v>
      </c>
    </row>
    <row r="4607" spans="1:31" x14ac:dyDescent="0.25">
      <c r="A4607">
        <v>2142054</v>
      </c>
      <c r="B4607">
        <v>1</v>
      </c>
      <c r="C4607" t="s">
        <v>80</v>
      </c>
      <c r="D4607" t="s">
        <v>105</v>
      </c>
      <c r="E4607" t="s">
        <v>131</v>
      </c>
      <c r="F4607" t="s">
        <v>13371</v>
      </c>
      <c r="G4607" t="s">
        <v>231</v>
      </c>
      <c r="H4607" t="s">
        <v>134</v>
      </c>
      <c r="I4607" t="s">
        <v>135</v>
      </c>
      <c r="J4607" t="s">
        <v>136</v>
      </c>
      <c r="K4607" t="s">
        <v>137</v>
      </c>
      <c r="L4607" t="s">
        <v>13372</v>
      </c>
      <c r="M4607" t="s">
        <v>13373</v>
      </c>
      <c r="N4607">
        <v>0.69583333300000005</v>
      </c>
      <c r="O4607">
        <v>0</v>
      </c>
      <c r="P4607">
        <v>4</v>
      </c>
      <c r="Q4607">
        <v>0</v>
      </c>
      <c r="R4607">
        <v>0</v>
      </c>
      <c r="S4607">
        <v>0</v>
      </c>
      <c r="T4607">
        <v>1</v>
      </c>
      <c r="U4607">
        <v>0</v>
      </c>
      <c r="V4607">
        <v>0</v>
      </c>
      <c r="W4607">
        <v>0</v>
      </c>
      <c r="X4607">
        <v>0.40845561476630005</v>
      </c>
      <c r="Y4607">
        <v>0</v>
      </c>
      <c r="Z4607">
        <v>0</v>
      </c>
      <c r="AA4607">
        <v>0</v>
      </c>
      <c r="AB4607">
        <v>9.6108157998750013E-3</v>
      </c>
      <c r="AC4607">
        <v>0</v>
      </c>
      <c r="AD4607">
        <v>0</v>
      </c>
      <c r="AE4607">
        <v>0.41806643056617504</v>
      </c>
    </row>
    <row r="4608" spans="1:31" x14ac:dyDescent="0.25">
      <c r="A4608">
        <v>2142223</v>
      </c>
      <c r="B4608">
        <v>1</v>
      </c>
      <c r="C4608" t="s">
        <v>80</v>
      </c>
      <c r="D4608" t="s">
        <v>84</v>
      </c>
      <c r="E4608" t="s">
        <v>131</v>
      </c>
      <c r="F4608" t="s">
        <v>13374</v>
      </c>
      <c r="G4608" t="s">
        <v>152</v>
      </c>
      <c r="H4608" t="s">
        <v>134</v>
      </c>
      <c r="I4608" t="s">
        <v>135</v>
      </c>
      <c r="J4608" t="s">
        <v>136</v>
      </c>
      <c r="K4608" t="s">
        <v>137</v>
      </c>
      <c r="L4608" t="s">
        <v>13375</v>
      </c>
      <c r="M4608" t="s">
        <v>13376</v>
      </c>
      <c r="N4608">
        <v>2.7116666660000002</v>
      </c>
      <c r="O4608">
        <v>0</v>
      </c>
      <c r="P4608">
        <v>1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</row>
    <row r="4609" spans="1:31" x14ac:dyDescent="0.25">
      <c r="A4609">
        <v>2142203</v>
      </c>
      <c r="B4609">
        <v>1</v>
      </c>
      <c r="C4609" t="s">
        <v>80</v>
      </c>
      <c r="D4609" t="s">
        <v>110</v>
      </c>
      <c r="E4609" t="s">
        <v>161</v>
      </c>
      <c r="F4609" t="s">
        <v>13377</v>
      </c>
      <c r="G4609" t="s">
        <v>3654</v>
      </c>
      <c r="H4609" t="s">
        <v>134</v>
      </c>
      <c r="I4609" t="s">
        <v>135</v>
      </c>
      <c r="J4609" t="s">
        <v>136</v>
      </c>
      <c r="K4609" t="s">
        <v>137</v>
      </c>
      <c r="L4609" t="s">
        <v>13378</v>
      </c>
      <c r="M4609" t="s">
        <v>13379</v>
      </c>
      <c r="N4609">
        <v>1.5508333329999999</v>
      </c>
      <c r="O4609">
        <v>0</v>
      </c>
      <c r="P4609">
        <v>7</v>
      </c>
      <c r="Q4609">
        <v>0</v>
      </c>
      <c r="R4609">
        <v>0</v>
      </c>
      <c r="S4609">
        <v>0</v>
      </c>
      <c r="T4609">
        <v>178</v>
      </c>
      <c r="U4609">
        <v>0</v>
      </c>
      <c r="V4609">
        <v>0</v>
      </c>
      <c r="W4609">
        <v>0</v>
      </c>
      <c r="X4609">
        <v>3.7788510755201008</v>
      </c>
      <c r="Y4609">
        <v>0</v>
      </c>
      <c r="Z4609">
        <v>0</v>
      </c>
      <c r="AA4609">
        <v>0</v>
      </c>
      <c r="AB4609">
        <v>222.87934515061519</v>
      </c>
      <c r="AC4609">
        <v>0</v>
      </c>
      <c r="AD4609">
        <v>0</v>
      </c>
      <c r="AE4609">
        <v>226.65819622613529</v>
      </c>
    </row>
    <row r="4610" spans="1:31" x14ac:dyDescent="0.25">
      <c r="A4610">
        <v>2141954</v>
      </c>
      <c r="B4610">
        <v>1</v>
      </c>
      <c r="C4610" t="s">
        <v>80</v>
      </c>
      <c r="D4610" t="s">
        <v>104</v>
      </c>
      <c r="E4610" t="s">
        <v>174</v>
      </c>
      <c r="F4610" t="s">
        <v>13380</v>
      </c>
      <c r="G4610" t="s">
        <v>538</v>
      </c>
      <c r="H4610" t="s">
        <v>134</v>
      </c>
      <c r="I4610" t="s">
        <v>135</v>
      </c>
      <c r="J4610" t="s">
        <v>136</v>
      </c>
      <c r="K4610" t="s">
        <v>236</v>
      </c>
      <c r="L4610" t="s">
        <v>13381</v>
      </c>
      <c r="M4610" t="s">
        <v>13382</v>
      </c>
      <c r="N4610">
        <v>6.6833333330000002</v>
      </c>
      <c r="O4610">
        <v>0</v>
      </c>
      <c r="P4610">
        <v>8</v>
      </c>
      <c r="Q4610">
        <v>0</v>
      </c>
      <c r="R4610">
        <v>7</v>
      </c>
      <c r="S4610">
        <v>0</v>
      </c>
      <c r="T4610">
        <v>14</v>
      </c>
      <c r="U4610">
        <v>0</v>
      </c>
      <c r="V4610">
        <v>0</v>
      </c>
      <c r="W4610">
        <v>0</v>
      </c>
      <c r="X4610">
        <v>6.4238460930949994</v>
      </c>
      <c r="Y4610">
        <v>0</v>
      </c>
      <c r="Z4610">
        <v>13.558712149080003</v>
      </c>
      <c r="AA4610">
        <v>0</v>
      </c>
      <c r="AB4610">
        <v>26.558891549757014</v>
      </c>
      <c r="AC4610">
        <v>0</v>
      </c>
      <c r="AD4610">
        <v>0</v>
      </c>
      <c r="AE4610">
        <v>46.541449791932017</v>
      </c>
    </row>
    <row r="4611" spans="1:31" x14ac:dyDescent="0.25">
      <c r="A4611">
        <v>2142160</v>
      </c>
      <c r="B4611">
        <v>1</v>
      </c>
      <c r="C4611" t="s">
        <v>81</v>
      </c>
      <c r="D4611" t="s">
        <v>124</v>
      </c>
      <c r="E4611" t="s">
        <v>196</v>
      </c>
      <c r="F4611" t="s">
        <v>13383</v>
      </c>
      <c r="G4611" t="s">
        <v>142</v>
      </c>
      <c r="H4611" t="s">
        <v>143</v>
      </c>
      <c r="I4611" t="s">
        <v>135</v>
      </c>
      <c r="J4611" t="s">
        <v>136</v>
      </c>
      <c r="K4611" t="s">
        <v>137</v>
      </c>
      <c r="L4611" t="s">
        <v>13384</v>
      </c>
      <c r="M4611" t="s">
        <v>13385</v>
      </c>
      <c r="N4611">
        <v>1.740277777</v>
      </c>
      <c r="O4611">
        <v>9</v>
      </c>
      <c r="P4611">
        <v>407</v>
      </c>
      <c r="Q4611">
        <v>234</v>
      </c>
      <c r="R4611">
        <v>36</v>
      </c>
      <c r="S4611">
        <v>17</v>
      </c>
      <c r="T4611">
        <v>24</v>
      </c>
      <c r="U4611">
        <v>0</v>
      </c>
      <c r="V4611">
        <v>0</v>
      </c>
      <c r="W4611">
        <v>6.9578429827043671</v>
      </c>
      <c r="X4611">
        <v>140.18843156094104</v>
      </c>
      <c r="Y4611">
        <v>192.49687390837354</v>
      </c>
      <c r="Z4611">
        <v>30.370622420421096</v>
      </c>
      <c r="AA4611">
        <v>414.22082617489025</v>
      </c>
      <c r="AB4611">
        <v>12.439854701002851</v>
      </c>
      <c r="AC4611">
        <v>0</v>
      </c>
      <c r="AD4611">
        <v>0</v>
      </c>
      <c r="AE4611">
        <v>796.67445174833324</v>
      </c>
    </row>
    <row r="4612" spans="1:31" x14ac:dyDescent="0.25">
      <c r="A4612">
        <v>2142209</v>
      </c>
      <c r="B4612">
        <v>1</v>
      </c>
      <c r="C4612" t="s">
        <v>81</v>
      </c>
      <c r="D4612" t="s">
        <v>116</v>
      </c>
      <c r="E4612" t="s">
        <v>161</v>
      </c>
      <c r="F4612" t="s">
        <v>13386</v>
      </c>
      <c r="G4612" t="s">
        <v>187</v>
      </c>
      <c r="H4612" t="s">
        <v>134</v>
      </c>
      <c r="I4612" t="s">
        <v>135</v>
      </c>
      <c r="J4612" t="s">
        <v>136</v>
      </c>
      <c r="K4612" t="s">
        <v>137</v>
      </c>
      <c r="L4612" t="s">
        <v>13387</v>
      </c>
      <c r="M4612" t="s">
        <v>13388</v>
      </c>
      <c r="N4612">
        <v>0.91944444400000003</v>
      </c>
      <c r="O4612">
        <v>0</v>
      </c>
      <c r="P4612">
        <v>12</v>
      </c>
      <c r="Q4612">
        <v>0</v>
      </c>
      <c r="R4612">
        <v>10</v>
      </c>
      <c r="S4612">
        <v>0</v>
      </c>
      <c r="T4612">
        <v>1</v>
      </c>
      <c r="U4612">
        <v>0</v>
      </c>
      <c r="V4612">
        <v>0</v>
      </c>
      <c r="W4612">
        <v>0</v>
      </c>
      <c r="X4612">
        <v>2.1293633646538668</v>
      </c>
      <c r="Y4612">
        <v>0</v>
      </c>
      <c r="Z4612">
        <v>7.1215577992827992</v>
      </c>
      <c r="AA4612">
        <v>0</v>
      </c>
      <c r="AB4612">
        <v>2.4150782163950002E-2</v>
      </c>
      <c r="AC4612">
        <v>0</v>
      </c>
      <c r="AD4612">
        <v>0</v>
      </c>
      <c r="AE4612">
        <v>9.275071946100617</v>
      </c>
    </row>
    <row r="4613" spans="1:31" x14ac:dyDescent="0.25">
      <c r="A4613">
        <v>2141831</v>
      </c>
      <c r="B4613">
        <v>1</v>
      </c>
      <c r="C4613" t="s">
        <v>80</v>
      </c>
      <c r="D4613" t="s">
        <v>100</v>
      </c>
      <c r="E4613" t="s">
        <v>146</v>
      </c>
      <c r="F4613" t="s">
        <v>13389</v>
      </c>
      <c r="G4613" t="s">
        <v>477</v>
      </c>
      <c r="H4613" t="s">
        <v>143</v>
      </c>
      <c r="I4613" t="s">
        <v>135</v>
      </c>
      <c r="J4613" t="s">
        <v>136</v>
      </c>
      <c r="K4613" t="s">
        <v>137</v>
      </c>
      <c r="L4613" t="s">
        <v>13390</v>
      </c>
      <c r="M4613" t="s">
        <v>13391</v>
      </c>
      <c r="N4613">
        <v>2.0166666659999999</v>
      </c>
      <c r="O4613">
        <v>0</v>
      </c>
      <c r="P4613">
        <v>2577</v>
      </c>
      <c r="Q4613">
        <v>0</v>
      </c>
      <c r="R4613">
        <v>9</v>
      </c>
      <c r="S4613">
        <v>0</v>
      </c>
      <c r="T4613">
        <v>94</v>
      </c>
      <c r="U4613">
        <v>0</v>
      </c>
      <c r="V4613">
        <v>0</v>
      </c>
      <c r="W4613">
        <v>0</v>
      </c>
      <c r="X4613">
        <v>723.90844237389547</v>
      </c>
      <c r="Y4613">
        <v>0</v>
      </c>
      <c r="Z4613">
        <v>2.1527166645000002</v>
      </c>
      <c r="AA4613">
        <v>0</v>
      </c>
      <c r="AB4613">
        <v>118.98744554265566</v>
      </c>
      <c r="AC4613">
        <v>0</v>
      </c>
      <c r="AD4613">
        <v>0</v>
      </c>
      <c r="AE4613">
        <v>845.04860458105111</v>
      </c>
    </row>
    <row r="4614" spans="1:31" x14ac:dyDescent="0.25">
      <c r="A4614">
        <v>2142023</v>
      </c>
      <c r="B4614">
        <v>1</v>
      </c>
      <c r="C4614" t="s">
        <v>81</v>
      </c>
      <c r="D4614" t="s">
        <v>112</v>
      </c>
      <c r="E4614" t="s">
        <v>146</v>
      </c>
      <c r="F4614" t="s">
        <v>13392</v>
      </c>
      <c r="G4614" t="s">
        <v>167</v>
      </c>
      <c r="H4614" t="s">
        <v>143</v>
      </c>
      <c r="I4614" t="s">
        <v>135</v>
      </c>
      <c r="J4614" t="s">
        <v>136</v>
      </c>
      <c r="K4614" t="s">
        <v>137</v>
      </c>
      <c r="L4614" t="s">
        <v>13393</v>
      </c>
      <c r="M4614" t="s">
        <v>13394</v>
      </c>
      <c r="N4614">
        <v>1.6388888880000001</v>
      </c>
      <c r="O4614">
        <v>0</v>
      </c>
      <c r="P4614">
        <v>321</v>
      </c>
      <c r="Q4614">
        <v>0</v>
      </c>
      <c r="R4614">
        <v>0</v>
      </c>
      <c r="S4614">
        <v>0</v>
      </c>
      <c r="T4614">
        <v>126</v>
      </c>
      <c r="U4614">
        <v>0</v>
      </c>
      <c r="V4614">
        <v>0</v>
      </c>
      <c r="W4614">
        <v>0</v>
      </c>
      <c r="X4614">
        <v>105.17071030045798</v>
      </c>
      <c r="Y4614">
        <v>0</v>
      </c>
      <c r="Z4614">
        <v>0</v>
      </c>
      <c r="AA4614">
        <v>0</v>
      </c>
      <c r="AB4614">
        <v>78.729633462700079</v>
      </c>
      <c r="AC4614">
        <v>0</v>
      </c>
      <c r="AD4614">
        <v>0</v>
      </c>
      <c r="AE4614">
        <v>183.90034376315805</v>
      </c>
    </row>
    <row r="4615" spans="1:31" x14ac:dyDescent="0.25">
      <c r="A4615">
        <v>2142000</v>
      </c>
      <c r="B4615">
        <v>1</v>
      </c>
      <c r="C4615" t="s">
        <v>80</v>
      </c>
      <c r="D4615" t="s">
        <v>107</v>
      </c>
      <c r="E4615" t="s">
        <v>146</v>
      </c>
      <c r="F4615" t="s">
        <v>13395</v>
      </c>
      <c r="G4615" t="s">
        <v>226</v>
      </c>
      <c r="H4615" t="s">
        <v>143</v>
      </c>
      <c r="I4615" t="s">
        <v>135</v>
      </c>
      <c r="J4615" t="s">
        <v>136</v>
      </c>
      <c r="K4615" t="s">
        <v>236</v>
      </c>
      <c r="L4615" t="s">
        <v>13396</v>
      </c>
      <c r="M4615" t="s">
        <v>13397</v>
      </c>
      <c r="N4615">
        <v>9.7527776999999996E-2</v>
      </c>
      <c r="O4615">
        <v>0</v>
      </c>
      <c r="P4615">
        <v>735</v>
      </c>
      <c r="Q4615">
        <v>0</v>
      </c>
      <c r="R4615">
        <v>0</v>
      </c>
      <c r="S4615">
        <v>0</v>
      </c>
      <c r="T4615">
        <v>15</v>
      </c>
      <c r="U4615">
        <v>0</v>
      </c>
      <c r="V4615">
        <v>0</v>
      </c>
      <c r="W4615">
        <v>0</v>
      </c>
      <c r="X4615">
        <v>17.839810347714664</v>
      </c>
      <c r="Y4615">
        <v>0</v>
      </c>
      <c r="Z4615">
        <v>0</v>
      </c>
      <c r="AA4615">
        <v>0</v>
      </c>
      <c r="AB4615">
        <v>1.5201266265210671</v>
      </c>
      <c r="AC4615">
        <v>0</v>
      </c>
      <c r="AD4615">
        <v>0</v>
      </c>
      <c r="AE4615">
        <v>19.35993697423573</v>
      </c>
    </row>
    <row r="4616" spans="1:31" x14ac:dyDescent="0.25">
      <c r="A4616">
        <v>2141900</v>
      </c>
      <c r="B4616">
        <v>1</v>
      </c>
      <c r="C4616" t="s">
        <v>81</v>
      </c>
      <c r="D4616" t="s">
        <v>123</v>
      </c>
      <c r="E4616" t="s">
        <v>146</v>
      </c>
      <c r="F4616" t="s">
        <v>13398</v>
      </c>
      <c r="G4616" t="s">
        <v>235</v>
      </c>
      <c r="H4616" t="s">
        <v>143</v>
      </c>
      <c r="I4616" t="s">
        <v>135</v>
      </c>
      <c r="J4616" t="s">
        <v>136</v>
      </c>
      <c r="K4616" t="s">
        <v>236</v>
      </c>
      <c r="L4616" t="s">
        <v>13399</v>
      </c>
      <c r="M4616" t="s">
        <v>13400</v>
      </c>
      <c r="N4616">
        <v>0.88916666600000005</v>
      </c>
      <c r="O4616">
        <v>0</v>
      </c>
      <c r="P4616">
        <v>3805</v>
      </c>
      <c r="Q4616">
        <v>0</v>
      </c>
      <c r="R4616">
        <v>0</v>
      </c>
      <c r="S4616">
        <v>0</v>
      </c>
      <c r="T4616">
        <v>173</v>
      </c>
      <c r="U4616">
        <v>0</v>
      </c>
      <c r="V4616">
        <v>0</v>
      </c>
      <c r="W4616">
        <v>0</v>
      </c>
      <c r="X4616">
        <v>686.07858692919444</v>
      </c>
      <c r="Y4616">
        <v>0</v>
      </c>
      <c r="Z4616">
        <v>0</v>
      </c>
      <c r="AA4616">
        <v>0</v>
      </c>
      <c r="AB4616">
        <v>109.17234461258477</v>
      </c>
      <c r="AC4616">
        <v>0</v>
      </c>
      <c r="AD4616">
        <v>0</v>
      </c>
      <c r="AE4616">
        <v>795.25093154177921</v>
      </c>
    </row>
    <row r="4617" spans="1:31" x14ac:dyDescent="0.25">
      <c r="A4617">
        <v>2142046</v>
      </c>
      <c r="B4617">
        <v>1</v>
      </c>
      <c r="C4617" t="s">
        <v>81</v>
      </c>
      <c r="D4617" t="s">
        <v>115</v>
      </c>
      <c r="E4617" t="s">
        <v>174</v>
      </c>
      <c r="F4617" t="s">
        <v>13401</v>
      </c>
      <c r="G4617" t="s">
        <v>384</v>
      </c>
      <c r="H4617" t="s">
        <v>134</v>
      </c>
      <c r="I4617" t="s">
        <v>135</v>
      </c>
      <c r="J4617" t="s">
        <v>136</v>
      </c>
      <c r="K4617" t="s">
        <v>137</v>
      </c>
      <c r="L4617" t="s">
        <v>13402</v>
      </c>
      <c r="M4617" t="s">
        <v>13403</v>
      </c>
      <c r="N4617">
        <v>1.716388888</v>
      </c>
      <c r="O4617">
        <v>0</v>
      </c>
      <c r="P4617">
        <v>7</v>
      </c>
      <c r="Q4617">
        <v>0</v>
      </c>
      <c r="R4617">
        <v>1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2.8557777854211333</v>
      </c>
      <c r="Y4617">
        <v>0</v>
      </c>
      <c r="Z4617">
        <v>1.2369568901500001E-2</v>
      </c>
      <c r="AA4617">
        <v>0</v>
      </c>
      <c r="AB4617">
        <v>0</v>
      </c>
      <c r="AC4617">
        <v>0</v>
      </c>
      <c r="AD4617">
        <v>0</v>
      </c>
      <c r="AE4617">
        <v>2.8681473543226335</v>
      </c>
    </row>
    <row r="4618" spans="1:31" x14ac:dyDescent="0.25">
      <c r="A4618">
        <v>2142232</v>
      </c>
      <c r="B4618">
        <v>1</v>
      </c>
      <c r="C4618" t="s">
        <v>81</v>
      </c>
      <c r="D4618" t="s">
        <v>123</v>
      </c>
      <c r="E4618" t="s">
        <v>146</v>
      </c>
      <c r="F4618" t="s">
        <v>13404</v>
      </c>
      <c r="G4618" t="s">
        <v>142</v>
      </c>
      <c r="H4618" t="s">
        <v>143</v>
      </c>
      <c r="I4618" t="s">
        <v>135</v>
      </c>
      <c r="J4618" t="s">
        <v>136</v>
      </c>
      <c r="K4618" t="s">
        <v>137</v>
      </c>
      <c r="L4618" t="s">
        <v>13405</v>
      </c>
      <c r="M4618" t="s">
        <v>13406</v>
      </c>
      <c r="N4618">
        <v>0.42555555499999997</v>
      </c>
      <c r="O4618">
        <v>0</v>
      </c>
      <c r="P4618">
        <v>3805</v>
      </c>
      <c r="Q4618">
        <v>0</v>
      </c>
      <c r="R4618">
        <v>0</v>
      </c>
      <c r="S4618">
        <v>0</v>
      </c>
      <c r="T4618">
        <v>173</v>
      </c>
      <c r="U4618">
        <v>0</v>
      </c>
      <c r="V4618">
        <v>0</v>
      </c>
      <c r="W4618">
        <v>0</v>
      </c>
      <c r="X4618">
        <v>376.67107955282546</v>
      </c>
      <c r="Y4618">
        <v>0</v>
      </c>
      <c r="Z4618">
        <v>0</v>
      </c>
      <c r="AA4618">
        <v>0</v>
      </c>
      <c r="AB4618">
        <v>38.958294834179206</v>
      </c>
      <c r="AC4618">
        <v>0</v>
      </c>
      <c r="AD4618">
        <v>0</v>
      </c>
      <c r="AE4618">
        <v>415.62937438700465</v>
      </c>
    </row>
    <row r="4619" spans="1:31" x14ac:dyDescent="0.25">
      <c r="A4619">
        <v>2141983</v>
      </c>
      <c r="B4619">
        <v>1</v>
      </c>
      <c r="C4619" t="s">
        <v>80</v>
      </c>
      <c r="D4619" t="s">
        <v>97</v>
      </c>
      <c r="E4619" t="s">
        <v>206</v>
      </c>
      <c r="F4619" t="s">
        <v>13407</v>
      </c>
      <c r="G4619" t="s">
        <v>246</v>
      </c>
      <c r="H4619" t="s">
        <v>134</v>
      </c>
      <c r="I4619" t="s">
        <v>135</v>
      </c>
      <c r="J4619" t="s">
        <v>136</v>
      </c>
      <c r="K4619" t="s">
        <v>137</v>
      </c>
      <c r="L4619" t="s">
        <v>13408</v>
      </c>
      <c r="M4619" t="s">
        <v>13409</v>
      </c>
      <c r="N4619">
        <v>2.1825000000000001</v>
      </c>
      <c r="O4619">
        <v>0</v>
      </c>
      <c r="P4619">
        <v>4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11.158648926669823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11.158648926669823</v>
      </c>
    </row>
    <row r="4620" spans="1:31" x14ac:dyDescent="0.25">
      <c r="A4620">
        <v>2141837</v>
      </c>
      <c r="B4620">
        <v>1</v>
      </c>
      <c r="C4620" t="s">
        <v>80</v>
      </c>
      <c r="D4620" t="s">
        <v>104</v>
      </c>
      <c r="E4620" t="s">
        <v>140</v>
      </c>
      <c r="F4620" t="s">
        <v>13410</v>
      </c>
      <c r="G4620" t="s">
        <v>142</v>
      </c>
      <c r="H4620" t="s">
        <v>143</v>
      </c>
      <c r="I4620" t="s">
        <v>135</v>
      </c>
      <c r="J4620" t="s">
        <v>136</v>
      </c>
      <c r="K4620" t="s">
        <v>137</v>
      </c>
      <c r="L4620" t="s">
        <v>13411</v>
      </c>
      <c r="M4620" t="s">
        <v>13412</v>
      </c>
      <c r="N4620">
        <v>0.68111111099999999</v>
      </c>
      <c r="O4620">
        <v>6</v>
      </c>
      <c r="P4620">
        <v>4359</v>
      </c>
      <c r="Q4620">
        <v>8</v>
      </c>
      <c r="R4620">
        <v>37</v>
      </c>
      <c r="S4620">
        <v>5</v>
      </c>
      <c r="T4620">
        <v>367</v>
      </c>
      <c r="U4620">
        <v>0</v>
      </c>
      <c r="V4620">
        <v>3</v>
      </c>
      <c r="W4620">
        <v>11.670149076133802</v>
      </c>
      <c r="X4620">
        <v>843.88428267695951</v>
      </c>
      <c r="Y4620">
        <v>2.753636409246067</v>
      </c>
      <c r="Z4620">
        <v>10.959255863118599</v>
      </c>
      <c r="AA4620">
        <v>17.751009819255533</v>
      </c>
      <c r="AB4620">
        <v>195.18597210646612</v>
      </c>
      <c r="AC4620">
        <v>0</v>
      </c>
      <c r="AD4620">
        <v>33.646554308530398</v>
      </c>
      <c r="AE4620">
        <v>1115.8508602597101</v>
      </c>
    </row>
    <row r="4621" spans="1:31" x14ac:dyDescent="0.25">
      <c r="A4621">
        <v>2141937</v>
      </c>
      <c r="B4621">
        <v>1</v>
      </c>
      <c r="C4621" t="s">
        <v>80</v>
      </c>
      <c r="D4621" t="s">
        <v>105</v>
      </c>
      <c r="E4621" t="s">
        <v>146</v>
      </c>
      <c r="F4621" t="s">
        <v>13413</v>
      </c>
      <c r="G4621" t="s">
        <v>167</v>
      </c>
      <c r="H4621" t="s">
        <v>143</v>
      </c>
      <c r="I4621" t="s">
        <v>135</v>
      </c>
      <c r="J4621" t="s">
        <v>136</v>
      </c>
      <c r="K4621" t="s">
        <v>137</v>
      </c>
      <c r="L4621" t="s">
        <v>13414</v>
      </c>
      <c r="M4621" t="s">
        <v>13415</v>
      </c>
      <c r="N4621">
        <v>0.88333333300000005</v>
      </c>
      <c r="O4621">
        <v>0</v>
      </c>
      <c r="P4621">
        <v>13</v>
      </c>
      <c r="Q4621">
        <v>0</v>
      </c>
      <c r="R4621">
        <v>3</v>
      </c>
      <c r="S4621">
        <v>0</v>
      </c>
      <c r="T4621">
        <v>2</v>
      </c>
      <c r="U4621">
        <v>0</v>
      </c>
      <c r="V4621">
        <v>0</v>
      </c>
      <c r="W4621">
        <v>0</v>
      </c>
      <c r="X4621">
        <v>3.6281263342500001</v>
      </c>
      <c r="Y4621">
        <v>0</v>
      </c>
      <c r="Z4621">
        <v>1.1793368736509999</v>
      </c>
      <c r="AA4621">
        <v>0</v>
      </c>
      <c r="AB4621">
        <v>1.5397620552078335</v>
      </c>
      <c r="AC4621">
        <v>0</v>
      </c>
      <c r="AD4621">
        <v>0</v>
      </c>
      <c r="AE4621">
        <v>6.3472252631088333</v>
      </c>
    </row>
    <row r="4622" spans="1:31" x14ac:dyDescent="0.25">
      <c r="A4622">
        <v>2142269</v>
      </c>
      <c r="B4622">
        <v>1</v>
      </c>
      <c r="C4622" t="s">
        <v>81</v>
      </c>
      <c r="D4622" t="s">
        <v>118</v>
      </c>
      <c r="E4622" t="s">
        <v>131</v>
      </c>
      <c r="F4622" t="s">
        <v>13416</v>
      </c>
      <c r="G4622" t="s">
        <v>231</v>
      </c>
      <c r="H4622" t="s">
        <v>134</v>
      </c>
      <c r="I4622" t="s">
        <v>135</v>
      </c>
      <c r="J4622" t="s">
        <v>136</v>
      </c>
      <c r="K4622" t="s">
        <v>137</v>
      </c>
      <c r="L4622" t="s">
        <v>13417</v>
      </c>
      <c r="M4622" t="s">
        <v>13418</v>
      </c>
      <c r="N4622">
        <v>0.70250000000000001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1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0.24660665169705004</v>
      </c>
      <c r="AC4622">
        <v>0</v>
      </c>
      <c r="AD4622">
        <v>0</v>
      </c>
      <c r="AE4622">
        <v>0.24660665169705004</v>
      </c>
    </row>
    <row r="4623" spans="1:31" x14ac:dyDescent="0.25">
      <c r="A4623">
        <v>2141920</v>
      </c>
      <c r="B4623">
        <v>1</v>
      </c>
      <c r="C4623" t="s">
        <v>80</v>
      </c>
      <c r="D4623" t="s">
        <v>90</v>
      </c>
      <c r="E4623" t="s">
        <v>224</v>
      </c>
      <c r="F4623" t="s">
        <v>13419</v>
      </c>
      <c r="G4623" t="s">
        <v>300</v>
      </c>
      <c r="H4623" t="s">
        <v>143</v>
      </c>
      <c r="I4623" t="s">
        <v>135</v>
      </c>
      <c r="J4623" t="s">
        <v>3</v>
      </c>
      <c r="K4623" t="s">
        <v>137</v>
      </c>
      <c r="L4623" t="s">
        <v>13420</v>
      </c>
      <c r="M4623" t="s">
        <v>13421</v>
      </c>
      <c r="N4623">
        <v>1.0874999999999999</v>
      </c>
      <c r="O4623">
        <v>0</v>
      </c>
      <c r="P4623">
        <v>3505</v>
      </c>
      <c r="Q4623">
        <v>0</v>
      </c>
      <c r="R4623">
        <v>0</v>
      </c>
      <c r="S4623">
        <v>0</v>
      </c>
      <c r="T4623">
        <v>170</v>
      </c>
      <c r="U4623">
        <v>0</v>
      </c>
      <c r="V4623">
        <v>0</v>
      </c>
      <c r="W4623">
        <v>0</v>
      </c>
      <c r="X4623">
        <v>935.03127955079344</v>
      </c>
      <c r="Y4623">
        <v>0</v>
      </c>
      <c r="Z4623">
        <v>0</v>
      </c>
      <c r="AA4623">
        <v>0</v>
      </c>
      <c r="AB4623">
        <v>358.74087417143937</v>
      </c>
      <c r="AC4623">
        <v>0</v>
      </c>
      <c r="AD4623">
        <v>0</v>
      </c>
      <c r="AE4623">
        <v>1293.7721537222328</v>
      </c>
    </row>
    <row r="4624" spans="1:31" x14ac:dyDescent="0.25">
      <c r="A4624">
        <v>2142249</v>
      </c>
      <c r="B4624">
        <v>1</v>
      </c>
      <c r="C4624" t="s">
        <v>80</v>
      </c>
      <c r="D4624" t="s">
        <v>82</v>
      </c>
      <c r="E4624" t="s">
        <v>174</v>
      </c>
      <c r="F4624" t="s">
        <v>13422</v>
      </c>
      <c r="G4624" t="s">
        <v>187</v>
      </c>
      <c r="H4624" t="s">
        <v>134</v>
      </c>
      <c r="I4624" t="s">
        <v>135</v>
      </c>
      <c r="J4624" t="s">
        <v>136</v>
      </c>
      <c r="K4624" t="s">
        <v>137</v>
      </c>
      <c r="L4624" t="s">
        <v>13423</v>
      </c>
      <c r="M4624" t="s">
        <v>13424</v>
      </c>
      <c r="N4624">
        <v>1.018888888</v>
      </c>
      <c r="O4624">
        <v>0</v>
      </c>
      <c r="P4624">
        <v>180</v>
      </c>
      <c r="Q4624">
        <v>0</v>
      </c>
      <c r="R4624">
        <v>0</v>
      </c>
      <c r="S4624">
        <v>0</v>
      </c>
      <c r="T4624">
        <v>19</v>
      </c>
      <c r="U4624">
        <v>0</v>
      </c>
      <c r="V4624">
        <v>0</v>
      </c>
      <c r="W4624">
        <v>0</v>
      </c>
      <c r="X4624">
        <v>57.194596433264351</v>
      </c>
      <c r="Y4624">
        <v>0</v>
      </c>
      <c r="Z4624">
        <v>0</v>
      </c>
      <c r="AA4624">
        <v>0</v>
      </c>
      <c r="AB4624">
        <v>5.7895495611279442</v>
      </c>
      <c r="AC4624">
        <v>0</v>
      </c>
      <c r="AD4624">
        <v>0</v>
      </c>
      <c r="AE4624">
        <v>62.984145994392293</v>
      </c>
    </row>
    <row r="4625" spans="1:31" x14ac:dyDescent="0.25">
      <c r="A4625">
        <v>2142020</v>
      </c>
      <c r="B4625">
        <v>1</v>
      </c>
      <c r="C4625" t="s">
        <v>80</v>
      </c>
      <c r="D4625" t="s">
        <v>98</v>
      </c>
      <c r="E4625" t="s">
        <v>131</v>
      </c>
      <c r="F4625" t="s">
        <v>13425</v>
      </c>
      <c r="G4625" t="s">
        <v>152</v>
      </c>
      <c r="H4625" t="s">
        <v>134</v>
      </c>
      <c r="I4625" t="s">
        <v>135</v>
      </c>
      <c r="J4625" t="s">
        <v>136</v>
      </c>
      <c r="K4625" t="s">
        <v>137</v>
      </c>
      <c r="L4625" t="s">
        <v>13426</v>
      </c>
      <c r="M4625" t="s">
        <v>13427</v>
      </c>
      <c r="N4625">
        <v>3.395277777</v>
      </c>
      <c r="O4625">
        <v>0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2.8875924817600006E-2</v>
      </c>
      <c r="AA4625">
        <v>0</v>
      </c>
      <c r="AB4625">
        <v>0</v>
      </c>
      <c r="AC4625">
        <v>0</v>
      </c>
      <c r="AD4625">
        <v>0</v>
      </c>
      <c r="AE4625">
        <v>2.8875924817600006E-2</v>
      </c>
    </row>
    <row r="4626" spans="1:31" x14ac:dyDescent="0.25">
      <c r="A4626">
        <v>2142043</v>
      </c>
      <c r="B4626">
        <v>1</v>
      </c>
      <c r="C4626" t="s">
        <v>80</v>
      </c>
      <c r="D4626" t="s">
        <v>83</v>
      </c>
      <c r="E4626" t="s">
        <v>131</v>
      </c>
      <c r="F4626" t="s">
        <v>13428</v>
      </c>
      <c r="G4626" t="s">
        <v>152</v>
      </c>
      <c r="H4626" t="s">
        <v>134</v>
      </c>
      <c r="I4626" t="s">
        <v>135</v>
      </c>
      <c r="J4626" t="s">
        <v>136</v>
      </c>
      <c r="K4626" t="s">
        <v>137</v>
      </c>
      <c r="L4626" t="s">
        <v>13429</v>
      </c>
      <c r="M4626" t="s">
        <v>13430</v>
      </c>
      <c r="N4626">
        <v>0.68638888799999997</v>
      </c>
      <c r="O4626">
        <v>0</v>
      </c>
      <c r="P4626">
        <v>1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0.50091564522978338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0.50091564522978338</v>
      </c>
    </row>
    <row r="4627" spans="1:31" x14ac:dyDescent="0.25">
      <c r="A4627">
        <v>2141880</v>
      </c>
      <c r="B4627">
        <v>1</v>
      </c>
      <c r="C4627" t="s">
        <v>80</v>
      </c>
      <c r="D4627" t="s">
        <v>106</v>
      </c>
      <c r="E4627" t="s">
        <v>196</v>
      </c>
      <c r="F4627" t="s">
        <v>13431</v>
      </c>
      <c r="G4627" t="s">
        <v>235</v>
      </c>
      <c r="H4627" t="s">
        <v>143</v>
      </c>
      <c r="I4627" t="s">
        <v>135</v>
      </c>
      <c r="J4627" t="s">
        <v>136</v>
      </c>
      <c r="K4627" t="s">
        <v>236</v>
      </c>
      <c r="L4627" t="s">
        <v>13432</v>
      </c>
      <c r="M4627" t="s">
        <v>13433</v>
      </c>
      <c r="N4627">
        <v>8.0766666659999995</v>
      </c>
      <c r="O4627">
        <v>2</v>
      </c>
      <c r="P4627">
        <v>107</v>
      </c>
      <c r="Q4627">
        <v>44</v>
      </c>
      <c r="R4627">
        <v>41</v>
      </c>
      <c r="S4627">
        <v>2</v>
      </c>
      <c r="T4627">
        <v>19</v>
      </c>
      <c r="U4627">
        <v>0</v>
      </c>
      <c r="V4627">
        <v>0</v>
      </c>
      <c r="W4627">
        <v>6.2587515041233335</v>
      </c>
      <c r="X4627">
        <v>281.58178516047298</v>
      </c>
      <c r="Y4627">
        <v>320.35083285632589</v>
      </c>
      <c r="Z4627">
        <v>446.23563596826108</v>
      </c>
      <c r="AA4627">
        <v>116.94760661186911</v>
      </c>
      <c r="AB4627">
        <v>132.35194581454095</v>
      </c>
      <c r="AC4627">
        <v>0</v>
      </c>
      <c r="AD4627">
        <v>0</v>
      </c>
      <c r="AE4627">
        <v>1303.7265579155933</v>
      </c>
    </row>
    <row r="4628" spans="1:31" x14ac:dyDescent="0.25">
      <c r="A4628">
        <v>2142212</v>
      </c>
      <c r="B4628">
        <v>1</v>
      </c>
      <c r="C4628" t="s">
        <v>80</v>
      </c>
      <c r="D4628" t="s">
        <v>83</v>
      </c>
      <c r="E4628" t="s">
        <v>224</v>
      </c>
      <c r="F4628" t="s">
        <v>13434</v>
      </c>
      <c r="G4628" t="s">
        <v>226</v>
      </c>
      <c r="H4628" t="s">
        <v>143</v>
      </c>
      <c r="I4628" t="s">
        <v>135</v>
      </c>
      <c r="J4628" t="s">
        <v>136</v>
      </c>
      <c r="K4628" t="s">
        <v>137</v>
      </c>
      <c r="L4628" t="s">
        <v>13435</v>
      </c>
      <c r="M4628" t="s">
        <v>13436</v>
      </c>
      <c r="N4628">
        <v>0.31</v>
      </c>
      <c r="O4628">
        <v>0</v>
      </c>
      <c r="P4628">
        <v>0</v>
      </c>
      <c r="Q4628">
        <v>0</v>
      </c>
      <c r="R4628">
        <v>0</v>
      </c>
      <c r="S4628">
        <v>4</v>
      </c>
      <c r="T4628">
        <v>324</v>
      </c>
      <c r="U4628">
        <v>5</v>
      </c>
      <c r="V4628">
        <v>24</v>
      </c>
      <c r="W4628">
        <v>0</v>
      </c>
      <c r="X4628">
        <v>0</v>
      </c>
      <c r="Y4628">
        <v>0</v>
      </c>
      <c r="Z4628">
        <v>0</v>
      </c>
      <c r="AA4628">
        <v>31.610933319275997</v>
      </c>
      <c r="AB4628">
        <v>144.30185482850149</v>
      </c>
      <c r="AC4628">
        <v>148.70445856829249</v>
      </c>
      <c r="AD4628">
        <v>96.528120145808998</v>
      </c>
      <c r="AE4628">
        <v>421.14536686187898</v>
      </c>
    </row>
    <row r="4629" spans="1:31" x14ac:dyDescent="0.25">
      <c r="A4629">
        <v>2142189</v>
      </c>
      <c r="B4629">
        <v>1</v>
      </c>
      <c r="C4629" t="s">
        <v>80</v>
      </c>
      <c r="D4629" t="s">
        <v>108</v>
      </c>
      <c r="E4629" t="s">
        <v>174</v>
      </c>
      <c r="F4629" t="s">
        <v>13437</v>
      </c>
      <c r="G4629" t="s">
        <v>187</v>
      </c>
      <c r="H4629" t="s">
        <v>134</v>
      </c>
      <c r="I4629" t="s">
        <v>135</v>
      </c>
      <c r="J4629" t="s">
        <v>136</v>
      </c>
      <c r="K4629" t="s">
        <v>137</v>
      </c>
      <c r="L4629" t="s">
        <v>13438</v>
      </c>
      <c r="M4629" t="s">
        <v>13439</v>
      </c>
      <c r="N4629">
        <v>1.4638888880000001</v>
      </c>
      <c r="O4629">
        <v>0</v>
      </c>
      <c r="P4629">
        <v>0</v>
      </c>
      <c r="Q4629">
        <v>0</v>
      </c>
      <c r="R4629">
        <v>7</v>
      </c>
      <c r="S4629">
        <v>0</v>
      </c>
      <c r="T4629">
        <v>1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2.7330076073284997</v>
      </c>
      <c r="AA4629">
        <v>0</v>
      </c>
      <c r="AB4629">
        <v>1.8372547779413333</v>
      </c>
      <c r="AC4629">
        <v>0</v>
      </c>
      <c r="AD4629">
        <v>0</v>
      </c>
      <c r="AE4629">
        <v>4.5702623852698334</v>
      </c>
    </row>
    <row r="4630" spans="1:31" x14ac:dyDescent="0.25">
      <c r="A4630">
        <v>2142166</v>
      </c>
      <c r="B4630">
        <v>1</v>
      </c>
      <c r="C4630" t="s">
        <v>80</v>
      </c>
      <c r="D4630" t="s">
        <v>107</v>
      </c>
      <c r="E4630" t="s">
        <v>140</v>
      </c>
      <c r="F4630" t="s">
        <v>13440</v>
      </c>
      <c r="G4630" t="s">
        <v>142</v>
      </c>
      <c r="H4630" t="s">
        <v>143</v>
      </c>
      <c r="I4630" t="s">
        <v>135</v>
      </c>
      <c r="J4630" t="s">
        <v>136</v>
      </c>
      <c r="K4630" t="s">
        <v>137</v>
      </c>
      <c r="L4630" t="s">
        <v>13441</v>
      </c>
      <c r="M4630" t="s">
        <v>13442</v>
      </c>
      <c r="N4630">
        <v>0.53416666599999996</v>
      </c>
      <c r="O4630">
        <v>0</v>
      </c>
      <c r="P4630">
        <v>3032</v>
      </c>
      <c r="Q4630">
        <v>0</v>
      </c>
      <c r="R4630">
        <v>6</v>
      </c>
      <c r="S4630">
        <v>2</v>
      </c>
      <c r="T4630">
        <v>156</v>
      </c>
      <c r="U4630">
        <v>0</v>
      </c>
      <c r="V4630">
        <v>1</v>
      </c>
      <c r="W4630">
        <v>0</v>
      </c>
      <c r="X4630">
        <v>341.77329319720997</v>
      </c>
      <c r="Y4630">
        <v>0</v>
      </c>
      <c r="Z4630">
        <v>0.17914374369758337</v>
      </c>
      <c r="AA4630">
        <v>26.313997933959996</v>
      </c>
      <c r="AB4630">
        <v>56.684036196212872</v>
      </c>
      <c r="AC4630">
        <v>0</v>
      </c>
      <c r="AD4630">
        <v>0.40686101883832498</v>
      </c>
      <c r="AE4630">
        <v>425.35733208991871</v>
      </c>
    </row>
    <row r="4631" spans="1:31" x14ac:dyDescent="0.25">
      <c r="A4631">
        <v>2141897</v>
      </c>
      <c r="B4631">
        <v>1</v>
      </c>
      <c r="C4631" t="s">
        <v>81</v>
      </c>
      <c r="D4631" t="s">
        <v>123</v>
      </c>
      <c r="E4631" t="s">
        <v>161</v>
      </c>
      <c r="F4631" t="s">
        <v>13443</v>
      </c>
      <c r="G4631" t="s">
        <v>215</v>
      </c>
      <c r="H4631" t="s">
        <v>134</v>
      </c>
      <c r="I4631" t="s">
        <v>135</v>
      </c>
      <c r="J4631" t="s">
        <v>136</v>
      </c>
      <c r="K4631" t="s">
        <v>137</v>
      </c>
      <c r="L4631" t="s">
        <v>13444</v>
      </c>
      <c r="M4631" t="s">
        <v>13445</v>
      </c>
      <c r="N4631">
        <v>3.0294444440000001</v>
      </c>
      <c r="O4631">
        <v>0</v>
      </c>
      <c r="P4631">
        <v>1</v>
      </c>
      <c r="Q4631">
        <v>0</v>
      </c>
      <c r="R4631">
        <v>31</v>
      </c>
      <c r="S4631">
        <v>0</v>
      </c>
      <c r="T4631">
        <v>5</v>
      </c>
      <c r="U4631">
        <v>0</v>
      </c>
      <c r="V4631">
        <v>0</v>
      </c>
      <c r="W4631">
        <v>0</v>
      </c>
      <c r="X4631">
        <v>3.6365135479087498</v>
      </c>
      <c r="Y4631">
        <v>0</v>
      </c>
      <c r="Z4631">
        <v>17.285791644804878</v>
      </c>
      <c r="AA4631">
        <v>0</v>
      </c>
      <c r="AB4631">
        <v>14.256396173731536</v>
      </c>
      <c r="AC4631">
        <v>0</v>
      </c>
      <c r="AD4631">
        <v>0</v>
      </c>
      <c r="AE4631">
        <v>35.178701366445161</v>
      </c>
    </row>
    <row r="4632" spans="1:31" x14ac:dyDescent="0.25">
      <c r="A4632">
        <v>2142143</v>
      </c>
      <c r="B4632">
        <v>1</v>
      </c>
      <c r="C4632" t="s">
        <v>80</v>
      </c>
      <c r="D4632" t="s">
        <v>106</v>
      </c>
      <c r="E4632" t="s">
        <v>131</v>
      </c>
      <c r="F4632" t="s">
        <v>13446</v>
      </c>
      <c r="G4632" t="s">
        <v>152</v>
      </c>
      <c r="H4632" t="s">
        <v>134</v>
      </c>
      <c r="I4632" t="s">
        <v>135</v>
      </c>
      <c r="J4632" t="s">
        <v>136</v>
      </c>
      <c r="K4632" t="s">
        <v>137</v>
      </c>
      <c r="L4632" t="s">
        <v>13447</v>
      </c>
      <c r="M4632" t="s">
        <v>13448</v>
      </c>
      <c r="N4632">
        <v>6.3375000000000004</v>
      </c>
      <c r="O4632">
        <v>0</v>
      </c>
      <c r="P4632">
        <v>1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0.90257350334300002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0.90257350334300002</v>
      </c>
    </row>
    <row r="4633" spans="1:31" x14ac:dyDescent="0.25">
      <c r="A4633">
        <v>2141874</v>
      </c>
      <c r="B4633">
        <v>1</v>
      </c>
      <c r="C4633" t="s">
        <v>80</v>
      </c>
      <c r="D4633" t="s">
        <v>103</v>
      </c>
      <c r="E4633" t="s">
        <v>146</v>
      </c>
      <c r="F4633" t="s">
        <v>12066</v>
      </c>
      <c r="G4633" t="s">
        <v>235</v>
      </c>
      <c r="H4633" t="s">
        <v>143</v>
      </c>
      <c r="I4633" t="s">
        <v>135</v>
      </c>
      <c r="J4633" t="s">
        <v>136</v>
      </c>
      <c r="K4633" t="s">
        <v>236</v>
      </c>
      <c r="L4633" t="s">
        <v>13449</v>
      </c>
      <c r="M4633" t="s">
        <v>13450</v>
      </c>
      <c r="N4633">
        <v>7.8</v>
      </c>
      <c r="O4633">
        <v>0</v>
      </c>
      <c r="P4633">
        <v>72</v>
      </c>
      <c r="Q4633">
        <v>0</v>
      </c>
      <c r="R4633">
        <v>3</v>
      </c>
      <c r="S4633">
        <v>0</v>
      </c>
      <c r="T4633">
        <v>10</v>
      </c>
      <c r="U4633">
        <v>0</v>
      </c>
      <c r="V4633">
        <v>0</v>
      </c>
      <c r="W4633">
        <v>0</v>
      </c>
      <c r="X4633">
        <v>95.517110644872588</v>
      </c>
      <c r="Y4633">
        <v>0</v>
      </c>
      <c r="Z4633">
        <v>4.7767608764699991</v>
      </c>
      <c r="AA4633">
        <v>0</v>
      </c>
      <c r="AB4633">
        <v>15.120086507442501</v>
      </c>
      <c r="AC4633">
        <v>0</v>
      </c>
      <c r="AD4633">
        <v>0</v>
      </c>
      <c r="AE4633">
        <v>115.41395802878509</v>
      </c>
    </row>
    <row r="4634" spans="1:31" x14ac:dyDescent="0.25">
      <c r="A4634">
        <v>2142083</v>
      </c>
      <c r="B4634">
        <v>1</v>
      </c>
      <c r="C4634" t="s">
        <v>80</v>
      </c>
      <c r="D4634" t="s">
        <v>90</v>
      </c>
      <c r="E4634" t="s">
        <v>206</v>
      </c>
      <c r="F4634" t="s">
        <v>13451</v>
      </c>
      <c r="G4634" t="s">
        <v>246</v>
      </c>
      <c r="H4634" t="s">
        <v>134</v>
      </c>
      <c r="I4634" t="s">
        <v>135</v>
      </c>
      <c r="J4634" t="s">
        <v>136</v>
      </c>
      <c r="K4634" t="s">
        <v>137</v>
      </c>
      <c r="L4634" t="s">
        <v>13452</v>
      </c>
      <c r="M4634" t="s">
        <v>13453</v>
      </c>
      <c r="N4634">
        <v>2.5138888879999999</v>
      </c>
      <c r="O4634">
        <v>0</v>
      </c>
      <c r="P4634">
        <v>22</v>
      </c>
      <c r="Q4634">
        <v>0</v>
      </c>
      <c r="R4634">
        <v>0</v>
      </c>
      <c r="S4634">
        <v>0</v>
      </c>
      <c r="T4634">
        <v>3</v>
      </c>
      <c r="U4634">
        <v>0</v>
      </c>
      <c r="V4634">
        <v>0</v>
      </c>
      <c r="W4634">
        <v>0</v>
      </c>
      <c r="X4634">
        <v>14.319888068188369</v>
      </c>
      <c r="Y4634">
        <v>0</v>
      </c>
      <c r="Z4634">
        <v>0</v>
      </c>
      <c r="AA4634">
        <v>0</v>
      </c>
      <c r="AB4634">
        <v>1.1891266456981915</v>
      </c>
      <c r="AC4634">
        <v>0</v>
      </c>
      <c r="AD4634">
        <v>0</v>
      </c>
      <c r="AE4634">
        <v>15.509014713886561</v>
      </c>
    </row>
    <row r="4635" spans="1:31" x14ac:dyDescent="0.25">
      <c r="A4635">
        <v>2141817</v>
      </c>
      <c r="B4635">
        <v>1</v>
      </c>
      <c r="C4635" t="s">
        <v>80</v>
      </c>
      <c r="D4635" t="s">
        <v>93</v>
      </c>
      <c r="E4635" t="s">
        <v>224</v>
      </c>
      <c r="F4635" t="s">
        <v>13454</v>
      </c>
      <c r="G4635" t="s">
        <v>226</v>
      </c>
      <c r="H4635" t="s">
        <v>143</v>
      </c>
      <c r="I4635" t="s">
        <v>135</v>
      </c>
      <c r="J4635" t="s">
        <v>136</v>
      </c>
      <c r="K4635" t="s">
        <v>236</v>
      </c>
      <c r="L4635" t="s">
        <v>13455</v>
      </c>
      <c r="M4635" t="s">
        <v>13456</v>
      </c>
      <c r="N4635">
        <v>0.57873138800000001</v>
      </c>
      <c r="O4635">
        <v>4</v>
      </c>
      <c r="P4635">
        <v>25584</v>
      </c>
      <c r="Q4635">
        <v>55</v>
      </c>
      <c r="R4635">
        <v>1006</v>
      </c>
      <c r="S4635">
        <v>32</v>
      </c>
      <c r="T4635">
        <v>3103</v>
      </c>
      <c r="U4635">
        <v>5</v>
      </c>
      <c r="V4635">
        <v>4</v>
      </c>
      <c r="W4635">
        <v>4.3068773383373333</v>
      </c>
      <c r="X4635">
        <v>2129.1304234684317</v>
      </c>
      <c r="Y4635">
        <v>80.722971303679202</v>
      </c>
      <c r="Z4635">
        <v>180.7365235933886</v>
      </c>
      <c r="AA4635">
        <v>51.690335201735522</v>
      </c>
      <c r="AB4635">
        <v>777.48669370217124</v>
      </c>
      <c r="AC4635">
        <v>319.25065195719247</v>
      </c>
      <c r="AD4635">
        <v>5.9956827068922003</v>
      </c>
      <c r="AE4635">
        <v>3549.3201592718283</v>
      </c>
    </row>
    <row r="4636" spans="1:31" x14ac:dyDescent="0.25">
      <c r="A4636">
        <v>2142123</v>
      </c>
      <c r="B4636">
        <v>1</v>
      </c>
      <c r="C4636" t="s">
        <v>81</v>
      </c>
      <c r="D4636" t="s">
        <v>128</v>
      </c>
      <c r="E4636" t="s">
        <v>146</v>
      </c>
      <c r="F4636" t="s">
        <v>3465</v>
      </c>
      <c r="G4636" t="s">
        <v>142</v>
      </c>
      <c r="H4636" t="s">
        <v>143</v>
      </c>
      <c r="I4636" t="s">
        <v>148</v>
      </c>
      <c r="J4636" t="s">
        <v>136</v>
      </c>
      <c r="K4636" t="s">
        <v>137</v>
      </c>
      <c r="L4636" t="s">
        <v>13457</v>
      </c>
      <c r="M4636" t="s">
        <v>13458</v>
      </c>
      <c r="N4636">
        <v>1.1388888E-2</v>
      </c>
      <c r="O4636">
        <v>0</v>
      </c>
      <c r="P4636">
        <v>497</v>
      </c>
      <c r="Q4636">
        <v>3</v>
      </c>
      <c r="R4636">
        <v>26</v>
      </c>
      <c r="S4636">
        <v>2</v>
      </c>
      <c r="T4636">
        <v>54</v>
      </c>
      <c r="U4636">
        <v>0</v>
      </c>
      <c r="V4636">
        <v>0</v>
      </c>
      <c r="W4636">
        <v>0</v>
      </c>
      <c r="X4636">
        <v>1.0325332157149916</v>
      </c>
      <c r="Y4636">
        <v>2.398451674666667E-2</v>
      </c>
      <c r="Z4636">
        <v>6.7813501506966675E-2</v>
      </c>
      <c r="AA4636">
        <v>6.6503732988000006E-3</v>
      </c>
      <c r="AB4636">
        <v>0.2843866021370417</v>
      </c>
      <c r="AC4636">
        <v>0</v>
      </c>
      <c r="AD4636">
        <v>0</v>
      </c>
      <c r="AE4636">
        <v>1.4153682094044666</v>
      </c>
    </row>
    <row r="4637" spans="1:31" x14ac:dyDescent="0.25">
      <c r="A4637">
        <v>2142003</v>
      </c>
      <c r="B4637">
        <v>1</v>
      </c>
      <c r="C4637" t="s">
        <v>80</v>
      </c>
      <c r="D4637" t="s">
        <v>107</v>
      </c>
      <c r="E4637" t="s">
        <v>146</v>
      </c>
      <c r="F4637" t="s">
        <v>13459</v>
      </c>
      <c r="G4637" t="s">
        <v>235</v>
      </c>
      <c r="H4637" t="s">
        <v>143</v>
      </c>
      <c r="I4637" t="s">
        <v>135</v>
      </c>
      <c r="J4637" t="s">
        <v>136</v>
      </c>
      <c r="K4637" t="s">
        <v>236</v>
      </c>
      <c r="L4637" t="s">
        <v>13460</v>
      </c>
      <c r="M4637" t="s">
        <v>13461</v>
      </c>
      <c r="N4637">
        <v>0.48111111099999998</v>
      </c>
      <c r="O4637">
        <v>0</v>
      </c>
      <c r="P4637">
        <v>517</v>
      </c>
      <c r="Q4637">
        <v>0</v>
      </c>
      <c r="R4637">
        <v>0</v>
      </c>
      <c r="S4637">
        <v>0</v>
      </c>
      <c r="T4637">
        <v>20</v>
      </c>
      <c r="U4637">
        <v>0</v>
      </c>
      <c r="V4637">
        <v>0</v>
      </c>
      <c r="W4637">
        <v>0</v>
      </c>
      <c r="X4637">
        <v>52.372126055940953</v>
      </c>
      <c r="Y4637">
        <v>0</v>
      </c>
      <c r="Z4637">
        <v>0</v>
      </c>
      <c r="AA4637">
        <v>0</v>
      </c>
      <c r="AB4637">
        <v>5.1766527694526552</v>
      </c>
      <c r="AC4637">
        <v>0</v>
      </c>
      <c r="AD4637">
        <v>0</v>
      </c>
      <c r="AE4637">
        <v>57.548778825393612</v>
      </c>
    </row>
    <row r="4638" spans="1:31" x14ac:dyDescent="0.25">
      <c r="A4638">
        <v>2142115</v>
      </c>
      <c r="B4638">
        <v>1</v>
      </c>
      <c r="C4638" t="s">
        <v>81</v>
      </c>
      <c r="D4638" t="s">
        <v>123</v>
      </c>
      <c r="E4638" t="s">
        <v>196</v>
      </c>
      <c r="F4638" t="s">
        <v>1727</v>
      </c>
      <c r="G4638" t="s">
        <v>142</v>
      </c>
      <c r="H4638" t="s">
        <v>143</v>
      </c>
      <c r="I4638" t="s">
        <v>135</v>
      </c>
      <c r="J4638" t="s">
        <v>136</v>
      </c>
      <c r="K4638" t="s">
        <v>137</v>
      </c>
      <c r="L4638" t="s">
        <v>13462</v>
      </c>
      <c r="M4638" t="s">
        <v>13463</v>
      </c>
      <c r="N4638">
        <v>0.86694444400000004</v>
      </c>
      <c r="O4638">
        <v>3</v>
      </c>
      <c r="P4638">
        <v>204</v>
      </c>
      <c r="Q4638">
        <v>65</v>
      </c>
      <c r="R4638">
        <v>115</v>
      </c>
      <c r="S4638">
        <v>13</v>
      </c>
      <c r="T4638">
        <v>20</v>
      </c>
      <c r="U4638">
        <v>1</v>
      </c>
      <c r="V4638">
        <v>0</v>
      </c>
      <c r="W4638">
        <v>9.6164641446381172</v>
      </c>
      <c r="X4638">
        <v>46.272673276043939</v>
      </c>
      <c r="Y4638">
        <v>114.23875638399207</v>
      </c>
      <c r="Z4638">
        <v>52.524635772355239</v>
      </c>
      <c r="AA4638">
        <v>59.251453814976017</v>
      </c>
      <c r="AB4638">
        <v>10.676872482400993</v>
      </c>
      <c r="AC4638">
        <v>0</v>
      </c>
      <c r="AD4638">
        <v>0</v>
      </c>
      <c r="AE4638">
        <v>292.58085587440638</v>
      </c>
    </row>
    <row r="4639" spans="1:31" x14ac:dyDescent="0.25">
      <c r="A4639">
        <v>2142075</v>
      </c>
      <c r="B4639">
        <v>1</v>
      </c>
      <c r="C4639" t="s">
        <v>80</v>
      </c>
      <c r="D4639" t="s">
        <v>94</v>
      </c>
      <c r="E4639" t="s">
        <v>174</v>
      </c>
      <c r="F4639" t="s">
        <v>7915</v>
      </c>
      <c r="G4639" t="s">
        <v>187</v>
      </c>
      <c r="H4639" t="s">
        <v>134</v>
      </c>
      <c r="I4639" t="s">
        <v>135</v>
      </c>
      <c r="J4639" t="s">
        <v>136</v>
      </c>
      <c r="K4639" t="s">
        <v>137</v>
      </c>
      <c r="L4639" t="s">
        <v>13464</v>
      </c>
      <c r="M4639" t="s">
        <v>13465</v>
      </c>
      <c r="N4639">
        <v>1.8075000000000001</v>
      </c>
      <c r="O4639">
        <v>0</v>
      </c>
      <c r="P4639">
        <v>29</v>
      </c>
      <c r="Q4639">
        <v>0</v>
      </c>
      <c r="R4639">
        <v>4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8.9299013999651837</v>
      </c>
      <c r="Y4639">
        <v>0</v>
      </c>
      <c r="Z4639">
        <v>0.45241142075355006</v>
      </c>
      <c r="AA4639">
        <v>0</v>
      </c>
      <c r="AB4639">
        <v>0</v>
      </c>
      <c r="AC4639">
        <v>0</v>
      </c>
      <c r="AD4639">
        <v>0</v>
      </c>
      <c r="AE4639">
        <v>9.3823128207187345</v>
      </c>
    </row>
    <row r="4640" spans="1:31" x14ac:dyDescent="0.25">
      <c r="A4640">
        <v>2142029</v>
      </c>
      <c r="B4640">
        <v>1</v>
      </c>
      <c r="C4640" t="s">
        <v>81</v>
      </c>
      <c r="D4640" t="s">
        <v>123</v>
      </c>
      <c r="E4640" t="s">
        <v>146</v>
      </c>
      <c r="F4640" t="s">
        <v>13466</v>
      </c>
      <c r="G4640" t="s">
        <v>538</v>
      </c>
      <c r="H4640" t="s">
        <v>143</v>
      </c>
      <c r="I4640" t="s">
        <v>135</v>
      </c>
      <c r="J4640" t="s">
        <v>136</v>
      </c>
      <c r="K4640" t="s">
        <v>236</v>
      </c>
      <c r="L4640" t="s">
        <v>13467</v>
      </c>
      <c r="M4640" t="s">
        <v>13468</v>
      </c>
      <c r="N4640">
        <v>3.711905555</v>
      </c>
      <c r="O4640">
        <v>0</v>
      </c>
      <c r="P4640">
        <v>42</v>
      </c>
      <c r="Q4640">
        <v>0</v>
      </c>
      <c r="R4640">
        <v>2</v>
      </c>
      <c r="S4640">
        <v>0</v>
      </c>
      <c r="T4640">
        <v>4</v>
      </c>
      <c r="U4640">
        <v>0</v>
      </c>
      <c r="V4640">
        <v>0</v>
      </c>
      <c r="W4640">
        <v>0</v>
      </c>
      <c r="X4640">
        <v>41.789666589827554</v>
      </c>
      <c r="Y4640">
        <v>0</v>
      </c>
      <c r="Z4640">
        <v>3.7434614987896335</v>
      </c>
      <c r="AA4640">
        <v>0</v>
      </c>
      <c r="AB4640">
        <v>5.0114701445971832</v>
      </c>
      <c r="AC4640">
        <v>0</v>
      </c>
      <c r="AD4640">
        <v>0</v>
      </c>
      <c r="AE4640">
        <v>50.544598233214373</v>
      </c>
    </row>
    <row r="4641" spans="1:31" x14ac:dyDescent="0.25">
      <c r="A4641">
        <v>2142178</v>
      </c>
      <c r="B4641">
        <v>1</v>
      </c>
      <c r="C4641" t="s">
        <v>80</v>
      </c>
      <c r="D4641" t="s">
        <v>105</v>
      </c>
      <c r="E4641" t="s">
        <v>146</v>
      </c>
      <c r="F4641" t="s">
        <v>9977</v>
      </c>
      <c r="G4641" t="s">
        <v>167</v>
      </c>
      <c r="H4641" t="s">
        <v>143</v>
      </c>
      <c r="I4641" t="s">
        <v>135</v>
      </c>
      <c r="J4641" t="s">
        <v>136</v>
      </c>
      <c r="K4641" t="s">
        <v>137</v>
      </c>
      <c r="L4641" t="s">
        <v>13469</v>
      </c>
      <c r="M4641" t="s">
        <v>13470</v>
      </c>
      <c r="N4641">
        <v>1.459166666</v>
      </c>
      <c r="O4641">
        <v>1</v>
      </c>
      <c r="P4641">
        <v>0</v>
      </c>
      <c r="Q4641">
        <v>0</v>
      </c>
      <c r="R4641">
        <v>0</v>
      </c>
      <c r="S4641">
        <v>5</v>
      </c>
      <c r="T4641">
        <v>0</v>
      </c>
      <c r="U4641">
        <v>0</v>
      </c>
      <c r="V4641">
        <v>0</v>
      </c>
      <c r="W4641">
        <v>0.35497225528179999</v>
      </c>
      <c r="X4641">
        <v>0</v>
      </c>
      <c r="Y4641">
        <v>0</v>
      </c>
      <c r="Z4641">
        <v>0</v>
      </c>
      <c r="AA4641">
        <v>29.319728254200271</v>
      </c>
      <c r="AB4641">
        <v>0</v>
      </c>
      <c r="AC4641">
        <v>0</v>
      </c>
      <c r="AD4641">
        <v>0</v>
      </c>
      <c r="AE4641">
        <v>29.674700509482072</v>
      </c>
    </row>
    <row r="4642" spans="1:31" x14ac:dyDescent="0.25">
      <c r="A4642">
        <v>2142198</v>
      </c>
      <c r="B4642">
        <v>1</v>
      </c>
      <c r="C4642" t="s">
        <v>80</v>
      </c>
      <c r="D4642" t="s">
        <v>107</v>
      </c>
      <c r="E4642" t="s">
        <v>146</v>
      </c>
      <c r="F4642" t="s">
        <v>13471</v>
      </c>
      <c r="G4642" t="s">
        <v>142</v>
      </c>
      <c r="H4642" t="s">
        <v>143</v>
      </c>
      <c r="I4642" t="s">
        <v>135</v>
      </c>
      <c r="J4642" t="s">
        <v>136</v>
      </c>
      <c r="K4642" t="s">
        <v>137</v>
      </c>
      <c r="L4642" t="s">
        <v>13472</v>
      </c>
      <c r="M4642" t="s">
        <v>13473</v>
      </c>
      <c r="N4642">
        <v>2.4702777770000002</v>
      </c>
      <c r="O4642">
        <v>0</v>
      </c>
      <c r="P4642">
        <v>2255</v>
      </c>
      <c r="Q4642">
        <v>0</v>
      </c>
      <c r="R4642">
        <v>3</v>
      </c>
      <c r="S4642">
        <v>2</v>
      </c>
      <c r="T4642">
        <v>83</v>
      </c>
      <c r="U4642">
        <v>0</v>
      </c>
      <c r="V4642">
        <v>1</v>
      </c>
      <c r="W4642">
        <v>0</v>
      </c>
      <c r="X4642">
        <v>1197.5961428676483</v>
      </c>
      <c r="Y4642">
        <v>0</v>
      </c>
      <c r="Z4642">
        <v>0.45327833025533337</v>
      </c>
      <c r="AA4642">
        <v>114.92575989890867</v>
      </c>
      <c r="AB4642">
        <v>159.92569787926982</v>
      </c>
      <c r="AC4642">
        <v>0</v>
      </c>
      <c r="AD4642">
        <v>1.3665161524620832</v>
      </c>
      <c r="AE4642">
        <v>1474.2673951285442</v>
      </c>
    </row>
    <row r="4643" spans="1:31" x14ac:dyDescent="0.25">
      <c r="A4643">
        <v>2142032</v>
      </c>
      <c r="B4643">
        <v>1</v>
      </c>
      <c r="C4643" t="s">
        <v>80</v>
      </c>
      <c r="D4643" t="s">
        <v>98</v>
      </c>
      <c r="E4643" t="s">
        <v>131</v>
      </c>
      <c r="F4643" t="s">
        <v>13474</v>
      </c>
      <c r="G4643" t="s">
        <v>171</v>
      </c>
      <c r="H4643" t="s">
        <v>134</v>
      </c>
      <c r="I4643" t="s">
        <v>135</v>
      </c>
      <c r="J4643" t="s">
        <v>136</v>
      </c>
      <c r="K4643" t="s">
        <v>137</v>
      </c>
      <c r="L4643" t="s">
        <v>13475</v>
      </c>
      <c r="M4643" t="s">
        <v>13476</v>
      </c>
      <c r="N4643">
        <v>1.5180555549999999</v>
      </c>
      <c r="O4643">
        <v>0</v>
      </c>
      <c r="P4643">
        <v>1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2.6177024464000002E-2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2.6177024464000002E-2</v>
      </c>
    </row>
    <row r="4644" spans="1:31" x14ac:dyDescent="0.25">
      <c r="A4644">
        <v>2141843</v>
      </c>
      <c r="B4644">
        <v>1</v>
      </c>
      <c r="C4644" t="s">
        <v>80</v>
      </c>
      <c r="D4644" t="s">
        <v>93</v>
      </c>
      <c r="E4644" t="s">
        <v>140</v>
      </c>
      <c r="F4644" t="s">
        <v>271</v>
      </c>
      <c r="G4644" t="s">
        <v>142</v>
      </c>
      <c r="H4644" t="s">
        <v>143</v>
      </c>
      <c r="I4644" t="s">
        <v>135</v>
      </c>
      <c r="J4644" t="s">
        <v>136</v>
      </c>
      <c r="K4644" t="s">
        <v>137</v>
      </c>
      <c r="L4644" t="s">
        <v>13477</v>
      </c>
      <c r="M4644" t="s">
        <v>13478</v>
      </c>
      <c r="N4644">
        <v>0.245</v>
      </c>
      <c r="O4644">
        <v>0</v>
      </c>
      <c r="P4644">
        <v>390</v>
      </c>
      <c r="Q4644">
        <v>46</v>
      </c>
      <c r="R4644">
        <v>322</v>
      </c>
      <c r="S4644">
        <v>13</v>
      </c>
      <c r="T4644">
        <v>202</v>
      </c>
      <c r="U4644">
        <v>0</v>
      </c>
      <c r="V4644">
        <v>0</v>
      </c>
      <c r="W4644">
        <v>0</v>
      </c>
      <c r="X4644">
        <v>18.592893120771915</v>
      </c>
      <c r="Y4644">
        <v>5.6023264788442031</v>
      </c>
      <c r="Z4644">
        <v>32.118794298996292</v>
      </c>
      <c r="AA4644">
        <v>18.059141607603252</v>
      </c>
      <c r="AB4644">
        <v>49.335440979509286</v>
      </c>
      <c r="AC4644">
        <v>0</v>
      </c>
      <c r="AD4644">
        <v>0</v>
      </c>
      <c r="AE4644">
        <v>123.70859648572494</v>
      </c>
    </row>
    <row r="4645" spans="1:31" x14ac:dyDescent="0.25">
      <c r="A4645">
        <v>2142241</v>
      </c>
      <c r="B4645">
        <v>1</v>
      </c>
      <c r="C4645" t="s">
        <v>80</v>
      </c>
      <c r="D4645" t="s">
        <v>111</v>
      </c>
      <c r="E4645" t="s">
        <v>206</v>
      </c>
      <c r="F4645" t="s">
        <v>13479</v>
      </c>
      <c r="G4645" t="s">
        <v>246</v>
      </c>
      <c r="H4645" t="s">
        <v>134</v>
      </c>
      <c r="I4645" t="s">
        <v>135</v>
      </c>
      <c r="J4645" t="s">
        <v>136</v>
      </c>
      <c r="K4645" t="s">
        <v>137</v>
      </c>
      <c r="L4645" t="s">
        <v>13480</v>
      </c>
      <c r="M4645" t="s">
        <v>13481</v>
      </c>
      <c r="N4645">
        <v>2.735833333</v>
      </c>
      <c r="O4645">
        <v>0</v>
      </c>
      <c r="P4645">
        <v>148</v>
      </c>
      <c r="Q4645">
        <v>0</v>
      </c>
      <c r="R4645">
        <v>0</v>
      </c>
      <c r="S4645">
        <v>0</v>
      </c>
      <c r="T4645">
        <v>31</v>
      </c>
      <c r="U4645">
        <v>0</v>
      </c>
      <c r="V4645">
        <v>0</v>
      </c>
      <c r="W4645">
        <v>0</v>
      </c>
      <c r="X4645">
        <v>124.00457642410647</v>
      </c>
      <c r="Y4645">
        <v>0</v>
      </c>
      <c r="Z4645">
        <v>0</v>
      </c>
      <c r="AA4645">
        <v>0</v>
      </c>
      <c r="AB4645">
        <v>42.172262248655763</v>
      </c>
      <c r="AC4645">
        <v>0</v>
      </c>
      <c r="AD4645">
        <v>0</v>
      </c>
      <c r="AE4645">
        <v>166.17683867276224</v>
      </c>
    </row>
    <row r="4646" spans="1:31" x14ac:dyDescent="0.25">
      <c r="A4646">
        <v>2142261</v>
      </c>
      <c r="B4646">
        <v>1</v>
      </c>
      <c r="C4646" t="s">
        <v>80</v>
      </c>
      <c r="D4646" t="s">
        <v>82</v>
      </c>
      <c r="E4646" t="s">
        <v>131</v>
      </c>
      <c r="F4646" t="s">
        <v>13482</v>
      </c>
      <c r="G4646" t="s">
        <v>133</v>
      </c>
      <c r="H4646" t="s">
        <v>134</v>
      </c>
      <c r="I4646" t="s">
        <v>135</v>
      </c>
      <c r="J4646" t="s">
        <v>136</v>
      </c>
      <c r="K4646" t="s">
        <v>137</v>
      </c>
      <c r="L4646" t="s">
        <v>13483</v>
      </c>
      <c r="M4646" t="s">
        <v>13484</v>
      </c>
      <c r="N4646">
        <v>19.619722222</v>
      </c>
      <c r="O4646">
        <v>0</v>
      </c>
      <c r="P4646">
        <v>9</v>
      </c>
      <c r="Q4646">
        <v>0</v>
      </c>
      <c r="R4646">
        <v>0</v>
      </c>
      <c r="S4646">
        <v>0</v>
      </c>
      <c r="T4646">
        <v>1</v>
      </c>
      <c r="U4646">
        <v>0</v>
      </c>
      <c r="V4646">
        <v>0</v>
      </c>
      <c r="W4646">
        <v>0</v>
      </c>
      <c r="X4646">
        <v>32.70160002194369</v>
      </c>
      <c r="Y4646">
        <v>0</v>
      </c>
      <c r="Z4646">
        <v>0</v>
      </c>
      <c r="AA4646">
        <v>0</v>
      </c>
      <c r="AB4646">
        <v>219.38614281387012</v>
      </c>
      <c r="AC4646">
        <v>0</v>
      </c>
      <c r="AD4646">
        <v>0</v>
      </c>
      <c r="AE4646">
        <v>252.0877428358138</v>
      </c>
    </row>
    <row r="4647" spans="1:31" x14ac:dyDescent="0.25">
      <c r="A4647">
        <v>2142112</v>
      </c>
      <c r="B4647">
        <v>1</v>
      </c>
      <c r="C4647" t="s">
        <v>80</v>
      </c>
      <c r="D4647" t="s">
        <v>90</v>
      </c>
      <c r="E4647" t="s">
        <v>146</v>
      </c>
      <c r="F4647" t="s">
        <v>13485</v>
      </c>
      <c r="G4647" t="s">
        <v>167</v>
      </c>
      <c r="H4647" t="s">
        <v>143</v>
      </c>
      <c r="I4647" t="s">
        <v>135</v>
      </c>
      <c r="J4647" t="s">
        <v>136</v>
      </c>
      <c r="K4647" t="s">
        <v>137</v>
      </c>
      <c r="L4647" t="s">
        <v>13486</v>
      </c>
      <c r="M4647" t="s">
        <v>13487</v>
      </c>
      <c r="N4647">
        <v>3.170833333</v>
      </c>
      <c r="O4647">
        <v>0</v>
      </c>
      <c r="P4647">
        <v>768</v>
      </c>
      <c r="Q4647">
        <v>0</v>
      </c>
      <c r="R4647">
        <v>0</v>
      </c>
      <c r="S4647">
        <v>0</v>
      </c>
      <c r="T4647">
        <v>81</v>
      </c>
      <c r="U4647">
        <v>0</v>
      </c>
      <c r="V4647">
        <v>2</v>
      </c>
      <c r="W4647">
        <v>0</v>
      </c>
      <c r="X4647">
        <v>531.50790913954927</v>
      </c>
      <c r="Y4647">
        <v>0</v>
      </c>
      <c r="Z4647">
        <v>0</v>
      </c>
      <c r="AA4647">
        <v>0</v>
      </c>
      <c r="AB4647">
        <v>155.61826419517158</v>
      </c>
      <c r="AC4647">
        <v>0</v>
      </c>
      <c r="AD4647">
        <v>31.527904561224265</v>
      </c>
      <c r="AE4647">
        <v>718.65407789594519</v>
      </c>
    </row>
    <row r="4648" spans="1:31" x14ac:dyDescent="0.25">
      <c r="A4648">
        <v>2141863</v>
      </c>
      <c r="B4648">
        <v>1</v>
      </c>
      <c r="C4648" t="s">
        <v>80</v>
      </c>
      <c r="D4648" t="s">
        <v>97</v>
      </c>
      <c r="E4648" t="s">
        <v>131</v>
      </c>
      <c r="F4648" t="s">
        <v>13488</v>
      </c>
      <c r="G4648" t="s">
        <v>152</v>
      </c>
      <c r="H4648" t="s">
        <v>134</v>
      </c>
      <c r="I4648" t="s">
        <v>135</v>
      </c>
      <c r="J4648" t="s">
        <v>136</v>
      </c>
      <c r="K4648" t="s">
        <v>137</v>
      </c>
      <c r="L4648" t="s">
        <v>13489</v>
      </c>
      <c r="M4648" t="s">
        <v>13490</v>
      </c>
      <c r="N4648">
        <v>1.1883333330000001</v>
      </c>
      <c r="O4648">
        <v>0</v>
      </c>
      <c r="P4648">
        <v>2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0.39832594509050001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0.39832594509050001</v>
      </c>
    </row>
    <row r="4649" spans="1:31" x14ac:dyDescent="0.25">
      <c r="A4649">
        <v>2142006</v>
      </c>
      <c r="B4649">
        <v>1</v>
      </c>
      <c r="C4649" t="s">
        <v>80</v>
      </c>
      <c r="D4649" t="s">
        <v>103</v>
      </c>
      <c r="E4649" t="s">
        <v>161</v>
      </c>
      <c r="F4649" t="s">
        <v>12121</v>
      </c>
      <c r="G4649" t="s">
        <v>215</v>
      </c>
      <c r="H4649" t="s">
        <v>134</v>
      </c>
      <c r="I4649" t="s">
        <v>135</v>
      </c>
      <c r="J4649" t="s">
        <v>136</v>
      </c>
      <c r="K4649" t="s">
        <v>137</v>
      </c>
      <c r="L4649" t="s">
        <v>13491</v>
      </c>
      <c r="M4649" t="s">
        <v>13492</v>
      </c>
      <c r="N4649">
        <v>0.265833333</v>
      </c>
      <c r="O4649">
        <v>0</v>
      </c>
      <c r="P4649">
        <v>144</v>
      </c>
      <c r="Q4649">
        <v>0</v>
      </c>
      <c r="R4649">
        <v>3</v>
      </c>
      <c r="S4649">
        <v>0</v>
      </c>
      <c r="T4649">
        <v>24</v>
      </c>
      <c r="U4649">
        <v>0</v>
      </c>
      <c r="V4649">
        <v>0</v>
      </c>
      <c r="W4649">
        <v>0</v>
      </c>
      <c r="X4649">
        <v>10.868043555465253</v>
      </c>
      <c r="Y4649">
        <v>0</v>
      </c>
      <c r="Z4649">
        <v>8.8034196779100002E-2</v>
      </c>
      <c r="AA4649">
        <v>0</v>
      </c>
      <c r="AB4649">
        <v>9.4049892690107768</v>
      </c>
      <c r="AC4649">
        <v>0</v>
      </c>
      <c r="AD4649">
        <v>0</v>
      </c>
      <c r="AE4649">
        <v>20.361067021255131</v>
      </c>
    </row>
    <row r="4650" spans="1:31" x14ac:dyDescent="0.25">
      <c r="A4650">
        <v>2142012</v>
      </c>
      <c r="B4650">
        <v>1</v>
      </c>
      <c r="C4650" t="s">
        <v>80</v>
      </c>
      <c r="D4650" t="s">
        <v>87</v>
      </c>
      <c r="E4650" t="s">
        <v>174</v>
      </c>
      <c r="F4650" t="s">
        <v>13493</v>
      </c>
      <c r="G4650" t="s">
        <v>163</v>
      </c>
      <c r="H4650" t="s">
        <v>134</v>
      </c>
      <c r="I4650" t="s">
        <v>135</v>
      </c>
      <c r="J4650" t="s">
        <v>136</v>
      </c>
      <c r="K4650" t="s">
        <v>137</v>
      </c>
      <c r="L4650" t="s">
        <v>13494</v>
      </c>
      <c r="M4650" t="s">
        <v>13495</v>
      </c>
      <c r="N4650">
        <v>0.444722222</v>
      </c>
      <c r="O4650">
        <v>0</v>
      </c>
      <c r="P4650">
        <v>62</v>
      </c>
      <c r="Q4650">
        <v>0</v>
      </c>
      <c r="R4650">
        <v>0</v>
      </c>
      <c r="S4650">
        <v>0</v>
      </c>
      <c r="T4650">
        <v>1</v>
      </c>
      <c r="U4650">
        <v>0</v>
      </c>
      <c r="V4650">
        <v>0</v>
      </c>
      <c r="W4650">
        <v>0</v>
      </c>
      <c r="X4650">
        <v>6.7081495597738279</v>
      </c>
      <c r="Y4650">
        <v>0</v>
      </c>
      <c r="Z4650">
        <v>0</v>
      </c>
      <c r="AA4650">
        <v>0</v>
      </c>
      <c r="AB4650">
        <v>0.84097390498483338</v>
      </c>
      <c r="AC4650">
        <v>0</v>
      </c>
      <c r="AD4650">
        <v>0</v>
      </c>
      <c r="AE4650">
        <v>7.5491234647586616</v>
      </c>
    </row>
    <row r="4651" spans="1:31" x14ac:dyDescent="0.25">
      <c r="A4651">
        <v>2141926</v>
      </c>
      <c r="B4651">
        <v>1</v>
      </c>
      <c r="C4651" t="s">
        <v>80</v>
      </c>
      <c r="D4651" t="s">
        <v>100</v>
      </c>
      <c r="E4651" t="s">
        <v>131</v>
      </c>
      <c r="F4651" t="s">
        <v>13496</v>
      </c>
      <c r="G4651" t="s">
        <v>152</v>
      </c>
      <c r="H4651" t="s">
        <v>134</v>
      </c>
      <c r="I4651" t="s">
        <v>135</v>
      </c>
      <c r="J4651" t="s">
        <v>136</v>
      </c>
      <c r="K4651" t="s">
        <v>137</v>
      </c>
      <c r="L4651" t="s">
        <v>13497</v>
      </c>
      <c r="M4651" t="s">
        <v>13498</v>
      </c>
      <c r="N4651">
        <v>1.515833333</v>
      </c>
      <c r="O4651">
        <v>0</v>
      </c>
      <c r="P4651">
        <v>8</v>
      </c>
      <c r="Q4651">
        <v>0</v>
      </c>
      <c r="R4651">
        <v>0</v>
      </c>
      <c r="S4651">
        <v>0</v>
      </c>
      <c r="T4651">
        <v>3</v>
      </c>
      <c r="U4651">
        <v>0</v>
      </c>
      <c r="V4651">
        <v>0</v>
      </c>
      <c r="W4651">
        <v>0</v>
      </c>
      <c r="X4651">
        <v>1.7072820519463501</v>
      </c>
      <c r="Y4651">
        <v>0</v>
      </c>
      <c r="Z4651">
        <v>0</v>
      </c>
      <c r="AA4651">
        <v>0</v>
      </c>
      <c r="AB4651">
        <v>2.7316763399258832</v>
      </c>
      <c r="AC4651">
        <v>0</v>
      </c>
      <c r="AD4651">
        <v>0</v>
      </c>
      <c r="AE4651">
        <v>4.4389583918722337</v>
      </c>
    </row>
    <row r="4652" spans="1:31" x14ac:dyDescent="0.25">
      <c r="A4652">
        <v>2142258</v>
      </c>
      <c r="B4652">
        <v>1</v>
      </c>
      <c r="C4652" t="s">
        <v>80</v>
      </c>
      <c r="D4652" t="s">
        <v>96</v>
      </c>
      <c r="E4652" t="s">
        <v>131</v>
      </c>
      <c r="F4652" t="s">
        <v>13499</v>
      </c>
      <c r="G4652" t="s">
        <v>300</v>
      </c>
      <c r="H4652" t="s">
        <v>134</v>
      </c>
      <c r="I4652" t="s">
        <v>135</v>
      </c>
      <c r="J4652" t="s">
        <v>136</v>
      </c>
      <c r="K4652" t="s">
        <v>137</v>
      </c>
      <c r="L4652" t="s">
        <v>13500</v>
      </c>
      <c r="M4652" t="s">
        <v>13501</v>
      </c>
      <c r="N4652">
        <v>1.760277777</v>
      </c>
      <c r="O4652">
        <v>0</v>
      </c>
      <c r="P4652">
        <v>1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1.1541530342095836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1.1541530342095836</v>
      </c>
    </row>
    <row r="4653" spans="1:31" x14ac:dyDescent="0.25">
      <c r="A4653">
        <v>2141903</v>
      </c>
      <c r="B4653">
        <v>1</v>
      </c>
      <c r="C4653" t="s">
        <v>80</v>
      </c>
      <c r="D4653" t="s">
        <v>94</v>
      </c>
      <c r="E4653" t="s">
        <v>174</v>
      </c>
      <c r="F4653" t="s">
        <v>13502</v>
      </c>
      <c r="G4653" t="s">
        <v>187</v>
      </c>
      <c r="H4653" t="s">
        <v>134</v>
      </c>
      <c r="I4653" t="s">
        <v>135</v>
      </c>
      <c r="J4653" t="s">
        <v>136</v>
      </c>
      <c r="K4653" t="s">
        <v>137</v>
      </c>
      <c r="L4653" t="s">
        <v>13503</v>
      </c>
      <c r="M4653" t="s">
        <v>13504</v>
      </c>
      <c r="N4653">
        <v>0.26250000000000001</v>
      </c>
      <c r="O4653">
        <v>0</v>
      </c>
      <c r="P4653">
        <v>60</v>
      </c>
      <c r="Q4653">
        <v>0</v>
      </c>
      <c r="R4653">
        <v>0</v>
      </c>
      <c r="S4653">
        <v>0</v>
      </c>
      <c r="T4653">
        <v>14</v>
      </c>
      <c r="U4653">
        <v>0</v>
      </c>
      <c r="V4653">
        <v>0</v>
      </c>
      <c r="W4653">
        <v>0</v>
      </c>
      <c r="X4653">
        <v>2.958621180881623</v>
      </c>
      <c r="Y4653">
        <v>0</v>
      </c>
      <c r="Z4653">
        <v>0</v>
      </c>
      <c r="AA4653">
        <v>0</v>
      </c>
      <c r="AB4653">
        <v>2.386716545049</v>
      </c>
      <c r="AC4653">
        <v>0</v>
      </c>
      <c r="AD4653">
        <v>0</v>
      </c>
      <c r="AE4653">
        <v>5.345337725930623</v>
      </c>
    </row>
    <row r="4654" spans="1:31" x14ac:dyDescent="0.25">
      <c r="A4654">
        <v>2142235</v>
      </c>
      <c r="B4654">
        <v>1</v>
      </c>
      <c r="C4654" t="s">
        <v>80</v>
      </c>
      <c r="D4654" t="s">
        <v>84</v>
      </c>
      <c r="E4654" t="s">
        <v>131</v>
      </c>
      <c r="F4654" t="s">
        <v>13505</v>
      </c>
      <c r="G4654" t="s">
        <v>231</v>
      </c>
      <c r="H4654" t="s">
        <v>134</v>
      </c>
      <c r="I4654" t="s">
        <v>135</v>
      </c>
      <c r="J4654" t="s">
        <v>136</v>
      </c>
      <c r="K4654" t="s">
        <v>137</v>
      </c>
      <c r="L4654" t="s">
        <v>13506</v>
      </c>
      <c r="M4654" t="s">
        <v>13507</v>
      </c>
      <c r="N4654">
        <v>1.595277777</v>
      </c>
      <c r="O4654">
        <v>0</v>
      </c>
      <c r="P4654">
        <v>1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0.58407305984483338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0.58407305984483338</v>
      </c>
    </row>
    <row r="4655" spans="1:31" x14ac:dyDescent="0.25">
      <c r="A4655">
        <v>2142089</v>
      </c>
      <c r="B4655">
        <v>1</v>
      </c>
      <c r="C4655" t="s">
        <v>80</v>
      </c>
      <c r="D4655" t="s">
        <v>103</v>
      </c>
      <c r="E4655" t="s">
        <v>161</v>
      </c>
      <c r="F4655" t="s">
        <v>13508</v>
      </c>
      <c r="G4655" t="s">
        <v>171</v>
      </c>
      <c r="H4655" t="s">
        <v>134</v>
      </c>
      <c r="I4655" t="s">
        <v>135</v>
      </c>
      <c r="J4655" t="s">
        <v>136</v>
      </c>
      <c r="K4655" t="s">
        <v>137</v>
      </c>
      <c r="L4655" t="s">
        <v>13509</v>
      </c>
      <c r="M4655" t="s">
        <v>13510</v>
      </c>
      <c r="N4655">
        <v>0.459166666</v>
      </c>
      <c r="O4655">
        <v>0</v>
      </c>
      <c r="P4655">
        <v>549</v>
      </c>
      <c r="Q4655">
        <v>0</v>
      </c>
      <c r="R4655">
        <v>0</v>
      </c>
      <c r="S4655">
        <v>0</v>
      </c>
      <c r="T4655">
        <v>80</v>
      </c>
      <c r="U4655">
        <v>0</v>
      </c>
      <c r="V4655">
        <v>0</v>
      </c>
      <c r="W4655">
        <v>0</v>
      </c>
      <c r="X4655">
        <v>62.239535148175797</v>
      </c>
      <c r="Y4655">
        <v>0</v>
      </c>
      <c r="Z4655">
        <v>0</v>
      </c>
      <c r="AA4655">
        <v>0</v>
      </c>
      <c r="AB4655">
        <v>26.903181902448846</v>
      </c>
      <c r="AC4655">
        <v>0</v>
      </c>
      <c r="AD4655">
        <v>0</v>
      </c>
      <c r="AE4655">
        <v>89.14271705062464</v>
      </c>
    </row>
    <row r="4656" spans="1:31" x14ac:dyDescent="0.25">
      <c r="A4656">
        <v>2142095</v>
      </c>
      <c r="B4656">
        <v>1</v>
      </c>
      <c r="C4656" t="s">
        <v>80</v>
      </c>
      <c r="D4656" t="s">
        <v>83</v>
      </c>
      <c r="E4656" t="s">
        <v>131</v>
      </c>
      <c r="F4656" t="s">
        <v>13511</v>
      </c>
      <c r="G4656" t="s">
        <v>152</v>
      </c>
      <c r="H4656" t="s">
        <v>134</v>
      </c>
      <c r="I4656" t="s">
        <v>135</v>
      </c>
      <c r="J4656" t="s">
        <v>136</v>
      </c>
      <c r="K4656" t="s">
        <v>137</v>
      </c>
      <c r="L4656" t="s">
        <v>13512</v>
      </c>
      <c r="M4656" t="s">
        <v>13513</v>
      </c>
      <c r="N4656">
        <v>1.628055555</v>
      </c>
      <c r="O4656">
        <v>0</v>
      </c>
      <c r="P4656">
        <v>1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1.2785460427350001E-2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1.2785460427350001E-2</v>
      </c>
    </row>
    <row r="4657" spans="1:31" x14ac:dyDescent="0.25">
      <c r="A4657">
        <v>2141840</v>
      </c>
      <c r="B4657">
        <v>1</v>
      </c>
      <c r="C4657" t="s">
        <v>81</v>
      </c>
      <c r="D4657" t="s">
        <v>128</v>
      </c>
      <c r="E4657" t="s">
        <v>146</v>
      </c>
      <c r="F4657" t="s">
        <v>13514</v>
      </c>
      <c r="G4657" t="s">
        <v>235</v>
      </c>
      <c r="H4657" t="s">
        <v>143</v>
      </c>
      <c r="I4657" t="s">
        <v>135</v>
      </c>
      <c r="J4657" t="s">
        <v>136</v>
      </c>
      <c r="K4657" t="s">
        <v>236</v>
      </c>
      <c r="L4657" t="s">
        <v>13515</v>
      </c>
      <c r="M4657" t="s">
        <v>13516</v>
      </c>
      <c r="N4657">
        <v>1.5452777769999999</v>
      </c>
      <c r="O4657">
        <v>0</v>
      </c>
      <c r="P4657">
        <v>5215</v>
      </c>
      <c r="Q4657">
        <v>0</v>
      </c>
      <c r="R4657">
        <v>8</v>
      </c>
      <c r="S4657">
        <v>0</v>
      </c>
      <c r="T4657">
        <v>400</v>
      </c>
      <c r="U4657">
        <v>0</v>
      </c>
      <c r="V4657">
        <v>1</v>
      </c>
      <c r="W4657">
        <v>0</v>
      </c>
      <c r="X4657">
        <v>1556.8633377642657</v>
      </c>
      <c r="Y4657">
        <v>0</v>
      </c>
      <c r="Z4657">
        <v>1.5835442626589999</v>
      </c>
      <c r="AA4657">
        <v>0</v>
      </c>
      <c r="AB4657">
        <v>457.03677535320622</v>
      </c>
      <c r="AC4657">
        <v>0</v>
      </c>
      <c r="AD4657">
        <v>25.773972391856702</v>
      </c>
      <c r="AE4657">
        <v>2041.2576297719875</v>
      </c>
    </row>
    <row r="4658" spans="1:31" x14ac:dyDescent="0.25">
      <c r="A4658">
        <v>2141886</v>
      </c>
      <c r="B4658">
        <v>1</v>
      </c>
      <c r="C4658" t="s">
        <v>81</v>
      </c>
      <c r="D4658" t="s">
        <v>114</v>
      </c>
      <c r="E4658" t="s">
        <v>161</v>
      </c>
      <c r="F4658" t="s">
        <v>1577</v>
      </c>
      <c r="G4658" t="s">
        <v>538</v>
      </c>
      <c r="H4658" t="s">
        <v>134</v>
      </c>
      <c r="I4658" t="s">
        <v>135</v>
      </c>
      <c r="J4658" t="s">
        <v>136</v>
      </c>
      <c r="K4658" t="s">
        <v>236</v>
      </c>
      <c r="L4658" t="s">
        <v>13449</v>
      </c>
      <c r="M4658" t="s">
        <v>13517</v>
      </c>
      <c r="N4658">
        <v>7.7166666660000001</v>
      </c>
      <c r="O4658">
        <v>0</v>
      </c>
      <c r="P4658">
        <v>137</v>
      </c>
      <c r="Q4658">
        <v>0</v>
      </c>
      <c r="R4658">
        <v>0</v>
      </c>
      <c r="S4658">
        <v>0</v>
      </c>
      <c r="T4658">
        <v>5</v>
      </c>
      <c r="U4658">
        <v>0</v>
      </c>
      <c r="V4658">
        <v>0</v>
      </c>
      <c r="W4658">
        <v>0</v>
      </c>
      <c r="X4658">
        <v>81.407307046829914</v>
      </c>
      <c r="Y4658">
        <v>0</v>
      </c>
      <c r="Z4658">
        <v>0</v>
      </c>
      <c r="AA4658">
        <v>0</v>
      </c>
      <c r="AB4658">
        <v>2.1955834879324998</v>
      </c>
      <c r="AC4658">
        <v>0</v>
      </c>
      <c r="AD4658">
        <v>0</v>
      </c>
      <c r="AE4658">
        <v>83.602890534762409</v>
      </c>
    </row>
    <row r="4659" spans="1:31" x14ac:dyDescent="0.25">
      <c r="A4659">
        <v>2142195</v>
      </c>
      <c r="B4659">
        <v>1</v>
      </c>
      <c r="C4659" t="s">
        <v>81</v>
      </c>
      <c r="D4659" t="s">
        <v>128</v>
      </c>
      <c r="E4659" t="s">
        <v>174</v>
      </c>
      <c r="F4659" t="s">
        <v>13518</v>
      </c>
      <c r="G4659" t="s">
        <v>187</v>
      </c>
      <c r="H4659" t="s">
        <v>134</v>
      </c>
      <c r="I4659" t="s">
        <v>135</v>
      </c>
      <c r="J4659" t="s">
        <v>136</v>
      </c>
      <c r="K4659" t="s">
        <v>137</v>
      </c>
      <c r="L4659" t="s">
        <v>13519</v>
      </c>
      <c r="M4659" t="s">
        <v>13520</v>
      </c>
      <c r="N4659">
        <v>1.9855555549999999</v>
      </c>
      <c r="O4659">
        <v>0</v>
      </c>
      <c r="P4659">
        <v>40</v>
      </c>
      <c r="Q4659">
        <v>0</v>
      </c>
      <c r="R4659">
        <v>0</v>
      </c>
      <c r="S4659">
        <v>0</v>
      </c>
      <c r="T4659">
        <v>1</v>
      </c>
      <c r="U4659">
        <v>0</v>
      </c>
      <c r="V4659">
        <v>0</v>
      </c>
      <c r="W4659">
        <v>0</v>
      </c>
      <c r="X4659">
        <v>28.646840683177906</v>
      </c>
      <c r="Y4659">
        <v>0</v>
      </c>
      <c r="Z4659">
        <v>0</v>
      </c>
      <c r="AA4659">
        <v>0</v>
      </c>
      <c r="AB4659">
        <v>0.57037280985920003</v>
      </c>
      <c r="AC4659">
        <v>0</v>
      </c>
      <c r="AD4659">
        <v>0</v>
      </c>
      <c r="AE4659">
        <v>29.217213493037107</v>
      </c>
    </row>
    <row r="4660" spans="1:31" x14ac:dyDescent="0.25">
      <c r="A4660">
        <v>2141846</v>
      </c>
      <c r="B4660">
        <v>1</v>
      </c>
      <c r="C4660" t="s">
        <v>81</v>
      </c>
      <c r="D4660" t="s">
        <v>127</v>
      </c>
      <c r="E4660" t="s">
        <v>146</v>
      </c>
      <c r="F4660" t="s">
        <v>13521</v>
      </c>
      <c r="G4660" t="s">
        <v>142</v>
      </c>
      <c r="H4660" t="s">
        <v>143</v>
      </c>
      <c r="I4660" t="s">
        <v>135</v>
      </c>
      <c r="J4660" t="s">
        <v>136</v>
      </c>
      <c r="K4660" t="s">
        <v>137</v>
      </c>
      <c r="L4660" t="s">
        <v>13522</v>
      </c>
      <c r="M4660" t="s">
        <v>13523</v>
      </c>
      <c r="N4660">
        <v>0.561111111</v>
      </c>
      <c r="O4660">
        <v>0</v>
      </c>
      <c r="P4660">
        <v>171</v>
      </c>
      <c r="Q4660">
        <v>0</v>
      </c>
      <c r="R4660">
        <v>6</v>
      </c>
      <c r="S4660">
        <v>0</v>
      </c>
      <c r="T4660">
        <v>8</v>
      </c>
      <c r="U4660">
        <v>0</v>
      </c>
      <c r="V4660">
        <v>0</v>
      </c>
      <c r="W4660">
        <v>0</v>
      </c>
      <c r="X4660">
        <v>31.120687484491668</v>
      </c>
      <c r="Y4660">
        <v>0</v>
      </c>
      <c r="Z4660">
        <v>0.85880257175999997</v>
      </c>
      <c r="AA4660">
        <v>0</v>
      </c>
      <c r="AB4660">
        <v>4.1444284591736666</v>
      </c>
      <c r="AC4660">
        <v>0</v>
      </c>
      <c r="AD4660">
        <v>0</v>
      </c>
      <c r="AE4660">
        <v>36.123918515425331</v>
      </c>
    </row>
    <row r="4661" spans="1:31" x14ac:dyDescent="0.25">
      <c r="A4661">
        <v>2142215</v>
      </c>
      <c r="B4661">
        <v>1</v>
      </c>
      <c r="C4661" t="s">
        <v>80</v>
      </c>
      <c r="D4661" t="s">
        <v>84</v>
      </c>
      <c r="E4661" t="s">
        <v>196</v>
      </c>
      <c r="F4661" t="s">
        <v>4140</v>
      </c>
      <c r="G4661" t="s">
        <v>142</v>
      </c>
      <c r="H4661" t="s">
        <v>143</v>
      </c>
      <c r="I4661" t="s">
        <v>135</v>
      </c>
      <c r="J4661" t="s">
        <v>136</v>
      </c>
      <c r="K4661" t="s">
        <v>137</v>
      </c>
      <c r="L4661" t="s">
        <v>13524</v>
      </c>
      <c r="M4661" t="s">
        <v>13525</v>
      </c>
      <c r="N4661">
        <v>0.14749999999999999</v>
      </c>
      <c r="O4661">
        <v>6</v>
      </c>
      <c r="P4661">
        <v>1198</v>
      </c>
      <c r="Q4661">
        <v>12</v>
      </c>
      <c r="R4661">
        <v>265</v>
      </c>
      <c r="S4661">
        <v>27</v>
      </c>
      <c r="T4661">
        <v>179</v>
      </c>
      <c r="U4661">
        <v>1</v>
      </c>
      <c r="V4661">
        <v>0</v>
      </c>
      <c r="W4661">
        <v>0.77173306122825003</v>
      </c>
      <c r="X4661">
        <v>60.411989553052493</v>
      </c>
      <c r="Y4661">
        <v>2.0533619977101005</v>
      </c>
      <c r="Z4661">
        <v>15.851750122569003</v>
      </c>
      <c r="AA4661">
        <v>20.043012804672376</v>
      </c>
      <c r="AB4661">
        <v>20.072239093714657</v>
      </c>
      <c r="AC4661">
        <v>13.663396657246874</v>
      </c>
      <c r="AD4661">
        <v>0</v>
      </c>
      <c r="AE4661">
        <v>132.86748329019375</v>
      </c>
    </row>
    <row r="4662" spans="1:31" x14ac:dyDescent="0.25">
      <c r="A4662">
        <v>2142052</v>
      </c>
      <c r="B4662">
        <v>1</v>
      </c>
      <c r="C4662" t="s">
        <v>81</v>
      </c>
      <c r="D4662" t="s">
        <v>121</v>
      </c>
      <c r="E4662" t="s">
        <v>140</v>
      </c>
      <c r="F4662" t="s">
        <v>13526</v>
      </c>
      <c r="G4662" t="s">
        <v>142</v>
      </c>
      <c r="H4662" t="s">
        <v>143</v>
      </c>
      <c r="I4662" t="s">
        <v>148</v>
      </c>
      <c r="J4662" t="s">
        <v>136</v>
      </c>
      <c r="K4662" t="s">
        <v>137</v>
      </c>
      <c r="L4662" t="s">
        <v>13527</v>
      </c>
      <c r="M4662" t="s">
        <v>13528</v>
      </c>
      <c r="N4662">
        <v>8.3333330000000001E-3</v>
      </c>
      <c r="O4662">
        <v>0</v>
      </c>
      <c r="P4662">
        <v>284</v>
      </c>
      <c r="Q4662">
        <v>2</v>
      </c>
      <c r="R4662">
        <v>75</v>
      </c>
      <c r="S4662">
        <v>5</v>
      </c>
      <c r="T4662">
        <v>15</v>
      </c>
      <c r="U4662">
        <v>0</v>
      </c>
      <c r="V4662">
        <v>0</v>
      </c>
      <c r="W4662">
        <v>0</v>
      </c>
      <c r="X4662">
        <v>0.35319206652900004</v>
      </c>
      <c r="Y4662">
        <v>1.2049257178000001E-2</v>
      </c>
      <c r="Z4662">
        <v>8.3045474418249984E-2</v>
      </c>
      <c r="AA4662">
        <v>8.7934828778999996E-2</v>
      </c>
      <c r="AB4662">
        <v>5.4949225732E-2</v>
      </c>
      <c r="AC4662">
        <v>0</v>
      </c>
      <c r="AD4662">
        <v>0</v>
      </c>
      <c r="AE4662">
        <v>0.59117085263625002</v>
      </c>
    </row>
    <row r="4663" spans="1:31" x14ac:dyDescent="0.25">
      <c r="A4663">
        <v>2141966</v>
      </c>
      <c r="B4663">
        <v>1</v>
      </c>
      <c r="C4663" t="s">
        <v>80</v>
      </c>
      <c r="D4663" t="s">
        <v>96</v>
      </c>
      <c r="E4663" t="s">
        <v>174</v>
      </c>
      <c r="F4663" t="s">
        <v>13529</v>
      </c>
      <c r="G4663" t="s">
        <v>163</v>
      </c>
      <c r="H4663" t="s">
        <v>134</v>
      </c>
      <c r="I4663" t="s">
        <v>135</v>
      </c>
      <c r="J4663" t="s">
        <v>136</v>
      </c>
      <c r="K4663" t="s">
        <v>137</v>
      </c>
      <c r="L4663" t="s">
        <v>13530</v>
      </c>
      <c r="M4663" t="s">
        <v>13531</v>
      </c>
      <c r="N4663">
        <v>1.0380555549999999</v>
      </c>
      <c r="O4663">
        <v>0</v>
      </c>
      <c r="P4663">
        <v>19</v>
      </c>
      <c r="Q4663">
        <v>0</v>
      </c>
      <c r="R4663">
        <v>0</v>
      </c>
      <c r="S4663">
        <v>0</v>
      </c>
      <c r="T4663">
        <v>5</v>
      </c>
      <c r="U4663">
        <v>0</v>
      </c>
      <c r="V4663">
        <v>0</v>
      </c>
      <c r="W4663">
        <v>0</v>
      </c>
      <c r="X4663">
        <v>6.8444831309030079</v>
      </c>
      <c r="Y4663">
        <v>0</v>
      </c>
      <c r="Z4663">
        <v>0</v>
      </c>
      <c r="AA4663">
        <v>0</v>
      </c>
      <c r="AB4663">
        <v>4.9976021324817506</v>
      </c>
      <c r="AC4663">
        <v>0</v>
      </c>
      <c r="AD4663">
        <v>0</v>
      </c>
      <c r="AE4663">
        <v>11.842085263384758</v>
      </c>
    </row>
    <row r="4664" spans="1:31" x14ac:dyDescent="0.25">
      <c r="A4664">
        <v>2142158</v>
      </c>
      <c r="B4664">
        <v>1</v>
      </c>
      <c r="C4664" t="s">
        <v>81</v>
      </c>
      <c r="D4664" t="s">
        <v>118</v>
      </c>
      <c r="E4664" t="s">
        <v>131</v>
      </c>
      <c r="F4664" t="s">
        <v>13532</v>
      </c>
      <c r="G4664" t="s">
        <v>231</v>
      </c>
      <c r="H4664" t="s">
        <v>134</v>
      </c>
      <c r="I4664" t="s">
        <v>135</v>
      </c>
      <c r="J4664" t="s">
        <v>136</v>
      </c>
      <c r="K4664" t="s">
        <v>137</v>
      </c>
      <c r="L4664" t="s">
        <v>13533</v>
      </c>
      <c r="M4664" t="s">
        <v>13534</v>
      </c>
      <c r="N4664">
        <v>0.47388888800000001</v>
      </c>
      <c r="O4664">
        <v>0</v>
      </c>
      <c r="P4664">
        <v>2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0.16639859325037498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0.16639859325037498</v>
      </c>
    </row>
    <row r="4665" spans="1:31" x14ac:dyDescent="0.25">
      <c r="A4665">
        <v>2142009</v>
      </c>
      <c r="B4665">
        <v>1</v>
      </c>
      <c r="C4665" t="s">
        <v>80</v>
      </c>
      <c r="D4665" t="s">
        <v>104</v>
      </c>
      <c r="E4665" t="s">
        <v>174</v>
      </c>
      <c r="F4665" t="s">
        <v>13535</v>
      </c>
      <c r="G4665" t="s">
        <v>300</v>
      </c>
      <c r="H4665" t="s">
        <v>134</v>
      </c>
      <c r="I4665" t="s">
        <v>135</v>
      </c>
      <c r="J4665" t="s">
        <v>136</v>
      </c>
      <c r="K4665" t="s">
        <v>137</v>
      </c>
      <c r="L4665" t="s">
        <v>13536</v>
      </c>
      <c r="M4665" t="s">
        <v>13537</v>
      </c>
      <c r="N4665">
        <v>5.2413888880000004</v>
      </c>
      <c r="O4665">
        <v>0</v>
      </c>
      <c r="P4665">
        <v>2</v>
      </c>
      <c r="Q4665">
        <v>0</v>
      </c>
      <c r="R4665">
        <v>1</v>
      </c>
      <c r="S4665">
        <v>0</v>
      </c>
      <c r="T4665">
        <v>5</v>
      </c>
      <c r="U4665">
        <v>0</v>
      </c>
      <c r="V4665">
        <v>0</v>
      </c>
      <c r="W4665">
        <v>0</v>
      </c>
      <c r="X4665">
        <v>2.5656621316260169</v>
      </c>
      <c r="Y4665">
        <v>0</v>
      </c>
      <c r="Z4665">
        <v>1.6166614552232335</v>
      </c>
      <c r="AA4665">
        <v>0</v>
      </c>
      <c r="AB4665">
        <v>23.844444019821015</v>
      </c>
      <c r="AC4665">
        <v>0</v>
      </c>
      <c r="AD4665">
        <v>0</v>
      </c>
      <c r="AE4665">
        <v>28.026767606670266</v>
      </c>
    </row>
    <row r="4666" spans="1:31" x14ac:dyDescent="0.25">
      <c r="A4666">
        <v>2141829</v>
      </c>
      <c r="B4666">
        <v>1</v>
      </c>
      <c r="C4666" t="s">
        <v>80</v>
      </c>
      <c r="D4666" t="s">
        <v>87</v>
      </c>
      <c r="E4666" t="s">
        <v>140</v>
      </c>
      <c r="F4666" t="s">
        <v>10646</v>
      </c>
      <c r="G4666" t="s">
        <v>142</v>
      </c>
      <c r="H4666" t="s">
        <v>143</v>
      </c>
      <c r="I4666" t="s">
        <v>135</v>
      </c>
      <c r="J4666" t="s">
        <v>136</v>
      </c>
      <c r="K4666" t="s">
        <v>137</v>
      </c>
      <c r="L4666" t="s">
        <v>13390</v>
      </c>
      <c r="M4666" t="s">
        <v>13538</v>
      </c>
      <c r="N4666">
        <v>1.05</v>
      </c>
      <c r="O4666">
        <v>0</v>
      </c>
      <c r="P4666">
        <v>376</v>
      </c>
      <c r="Q4666">
        <v>0</v>
      </c>
      <c r="R4666">
        <v>0</v>
      </c>
      <c r="S4666">
        <v>3</v>
      </c>
      <c r="T4666">
        <v>5</v>
      </c>
      <c r="U4666">
        <v>0</v>
      </c>
      <c r="V4666">
        <v>0</v>
      </c>
      <c r="W4666">
        <v>0</v>
      </c>
      <c r="X4666">
        <v>144.15058123511491</v>
      </c>
      <c r="Y4666">
        <v>0</v>
      </c>
      <c r="Z4666">
        <v>0</v>
      </c>
      <c r="AA4666">
        <v>8.9159839233650011</v>
      </c>
      <c r="AB4666">
        <v>1.4456164043860003</v>
      </c>
      <c r="AC4666">
        <v>0</v>
      </c>
      <c r="AD4666">
        <v>0</v>
      </c>
      <c r="AE4666">
        <v>154.51218156286589</v>
      </c>
    </row>
    <row r="4667" spans="1:31" x14ac:dyDescent="0.25">
      <c r="A4667">
        <v>2142138</v>
      </c>
      <c r="B4667">
        <v>1</v>
      </c>
      <c r="C4667" t="s">
        <v>80</v>
      </c>
      <c r="D4667" t="s">
        <v>98</v>
      </c>
      <c r="E4667" t="s">
        <v>140</v>
      </c>
      <c r="F4667" t="s">
        <v>13539</v>
      </c>
      <c r="G4667" t="s">
        <v>142</v>
      </c>
      <c r="H4667" t="s">
        <v>143</v>
      </c>
      <c r="I4667" t="s">
        <v>135</v>
      </c>
      <c r="J4667" t="s">
        <v>136</v>
      </c>
      <c r="K4667" t="s">
        <v>137</v>
      </c>
      <c r="L4667" t="s">
        <v>13540</v>
      </c>
      <c r="M4667" t="s">
        <v>13541</v>
      </c>
      <c r="N4667">
        <v>0.1</v>
      </c>
      <c r="O4667">
        <v>0</v>
      </c>
      <c r="P4667">
        <v>200</v>
      </c>
      <c r="Q4667">
        <v>33</v>
      </c>
      <c r="R4667">
        <v>29</v>
      </c>
      <c r="S4667">
        <v>5</v>
      </c>
      <c r="T4667">
        <v>47</v>
      </c>
      <c r="U4667">
        <v>0</v>
      </c>
      <c r="V4667">
        <v>0</v>
      </c>
      <c r="W4667">
        <v>0</v>
      </c>
      <c r="X4667">
        <v>5.7247035925500018</v>
      </c>
      <c r="Y4667">
        <v>2.9970459976215</v>
      </c>
      <c r="Z4667">
        <v>1.5563616671714999</v>
      </c>
      <c r="AA4667">
        <v>1.1611438371339999</v>
      </c>
      <c r="AB4667">
        <v>7.5337082746500021</v>
      </c>
      <c r="AC4667">
        <v>0</v>
      </c>
      <c r="AD4667">
        <v>0</v>
      </c>
      <c r="AE4667">
        <v>18.972963369127005</v>
      </c>
    </row>
    <row r="4668" spans="1:31" x14ac:dyDescent="0.25">
      <c r="A4668">
        <v>2141998</v>
      </c>
      <c r="B4668">
        <v>1</v>
      </c>
      <c r="C4668" t="s">
        <v>81</v>
      </c>
      <c r="D4668" t="s">
        <v>116</v>
      </c>
      <c r="E4668" t="s">
        <v>131</v>
      </c>
      <c r="F4668" t="s">
        <v>13542</v>
      </c>
      <c r="G4668" t="s">
        <v>152</v>
      </c>
      <c r="H4668" t="s">
        <v>134</v>
      </c>
      <c r="I4668" t="s">
        <v>135</v>
      </c>
      <c r="J4668" t="s">
        <v>136</v>
      </c>
      <c r="K4668" t="s">
        <v>137</v>
      </c>
      <c r="L4668" t="s">
        <v>13543</v>
      </c>
      <c r="M4668" t="s">
        <v>13544</v>
      </c>
      <c r="N4668">
        <v>3.0777777770000001</v>
      </c>
      <c r="O4668">
        <v>0</v>
      </c>
      <c r="P4668">
        <v>1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0.90320204033129992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0.90320204033129992</v>
      </c>
    </row>
    <row r="4669" spans="1:31" x14ac:dyDescent="0.25">
      <c r="A4669">
        <v>2142144</v>
      </c>
      <c r="B4669">
        <v>1</v>
      </c>
      <c r="C4669" t="s">
        <v>80</v>
      </c>
      <c r="D4669" t="s">
        <v>94</v>
      </c>
      <c r="E4669" t="s">
        <v>131</v>
      </c>
      <c r="F4669" t="s">
        <v>13545</v>
      </c>
      <c r="G4669" t="s">
        <v>300</v>
      </c>
      <c r="H4669" t="s">
        <v>134</v>
      </c>
      <c r="I4669" t="s">
        <v>135</v>
      </c>
      <c r="J4669" t="s">
        <v>136</v>
      </c>
      <c r="K4669" t="s">
        <v>137</v>
      </c>
      <c r="L4669" t="s">
        <v>13546</v>
      </c>
      <c r="M4669" t="s">
        <v>13547</v>
      </c>
      <c r="N4669">
        <v>0.84333333300000002</v>
      </c>
      <c r="O4669">
        <v>0</v>
      </c>
      <c r="P4669">
        <v>1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0.30495863868720835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0.30495863868720835</v>
      </c>
    </row>
    <row r="4670" spans="1:31" x14ac:dyDescent="0.25">
      <c r="A4670">
        <v>2142038</v>
      </c>
      <c r="B4670">
        <v>1</v>
      </c>
      <c r="C4670" t="s">
        <v>80</v>
      </c>
      <c r="D4670" t="s">
        <v>90</v>
      </c>
      <c r="E4670" t="s">
        <v>174</v>
      </c>
      <c r="F4670" t="s">
        <v>13548</v>
      </c>
      <c r="G4670" t="s">
        <v>8469</v>
      </c>
      <c r="H4670" t="s">
        <v>134</v>
      </c>
      <c r="I4670" t="s">
        <v>135</v>
      </c>
      <c r="J4670" t="s">
        <v>136</v>
      </c>
      <c r="K4670" t="s">
        <v>137</v>
      </c>
      <c r="L4670" t="s">
        <v>13549</v>
      </c>
      <c r="M4670" t="s">
        <v>13550</v>
      </c>
      <c r="N4670">
        <v>3.832777777</v>
      </c>
      <c r="O4670">
        <v>0</v>
      </c>
      <c r="P4670">
        <v>115</v>
      </c>
      <c r="Q4670">
        <v>0</v>
      </c>
      <c r="R4670">
        <v>0</v>
      </c>
      <c r="S4670">
        <v>0</v>
      </c>
      <c r="T4670">
        <v>12</v>
      </c>
      <c r="U4670">
        <v>0</v>
      </c>
      <c r="V4670">
        <v>0</v>
      </c>
      <c r="W4670">
        <v>0</v>
      </c>
      <c r="X4670">
        <v>95.997352362617036</v>
      </c>
      <c r="Y4670">
        <v>0</v>
      </c>
      <c r="Z4670">
        <v>0</v>
      </c>
      <c r="AA4670">
        <v>0</v>
      </c>
      <c r="AB4670">
        <v>43.333302658865875</v>
      </c>
      <c r="AC4670">
        <v>0</v>
      </c>
      <c r="AD4670">
        <v>0</v>
      </c>
      <c r="AE4670">
        <v>139.33065502148293</v>
      </c>
    </row>
    <row r="4671" spans="1:31" x14ac:dyDescent="0.25">
      <c r="A4671">
        <v>2141935</v>
      </c>
      <c r="B4671">
        <v>1</v>
      </c>
      <c r="C4671" t="s">
        <v>80</v>
      </c>
      <c r="D4671" t="s">
        <v>93</v>
      </c>
      <c r="E4671" t="s">
        <v>131</v>
      </c>
      <c r="F4671" t="s">
        <v>13551</v>
      </c>
      <c r="G4671" t="s">
        <v>133</v>
      </c>
      <c r="H4671" t="s">
        <v>134</v>
      </c>
      <c r="I4671" t="s">
        <v>135</v>
      </c>
      <c r="J4671" t="s">
        <v>136</v>
      </c>
      <c r="K4671" t="s">
        <v>137</v>
      </c>
      <c r="L4671" t="s">
        <v>13552</v>
      </c>
      <c r="M4671" t="s">
        <v>13553</v>
      </c>
      <c r="N4671">
        <v>1.0802777770000001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1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0.71485051450274995</v>
      </c>
      <c r="AC4671">
        <v>0</v>
      </c>
      <c r="AD4671">
        <v>0</v>
      </c>
      <c r="AE4671">
        <v>0.71485051450274995</v>
      </c>
    </row>
    <row r="4672" spans="1:31" x14ac:dyDescent="0.25">
      <c r="A4672">
        <v>2141892</v>
      </c>
      <c r="B4672">
        <v>1</v>
      </c>
      <c r="C4672" t="s">
        <v>80</v>
      </c>
      <c r="D4672" t="s">
        <v>106</v>
      </c>
      <c r="E4672" t="s">
        <v>140</v>
      </c>
      <c r="F4672" t="s">
        <v>5302</v>
      </c>
      <c r="G4672" t="s">
        <v>142</v>
      </c>
      <c r="H4672" t="s">
        <v>143</v>
      </c>
      <c r="I4672" t="s">
        <v>135</v>
      </c>
      <c r="J4672" t="s">
        <v>136</v>
      </c>
      <c r="K4672" t="s">
        <v>137</v>
      </c>
      <c r="L4672" t="s">
        <v>13554</v>
      </c>
      <c r="M4672" t="s">
        <v>13555</v>
      </c>
      <c r="N4672">
        <v>6.6388887999999993E-2</v>
      </c>
      <c r="O4672">
        <v>0</v>
      </c>
      <c r="P4672">
        <v>544</v>
      </c>
      <c r="Q4672">
        <v>20</v>
      </c>
      <c r="R4672">
        <v>158</v>
      </c>
      <c r="S4672">
        <v>9</v>
      </c>
      <c r="T4672">
        <v>112</v>
      </c>
      <c r="U4672">
        <v>0</v>
      </c>
      <c r="V4672">
        <v>0</v>
      </c>
      <c r="W4672">
        <v>0</v>
      </c>
      <c r="X4672">
        <v>8.5012127245541969</v>
      </c>
      <c r="Y4672">
        <v>4.8556947507158572</v>
      </c>
      <c r="Z4672">
        <v>5.5832001748164828</v>
      </c>
      <c r="AA4672">
        <v>1.9738607813787497</v>
      </c>
      <c r="AB4672">
        <v>7.383878979606604</v>
      </c>
      <c r="AC4672">
        <v>0</v>
      </c>
      <c r="AD4672">
        <v>0</v>
      </c>
      <c r="AE4672">
        <v>28.297847411071892</v>
      </c>
    </row>
    <row r="4673" spans="1:31" x14ac:dyDescent="0.25">
      <c r="A4673">
        <v>2142124</v>
      </c>
      <c r="B4673">
        <v>1</v>
      </c>
      <c r="C4673" t="s">
        <v>80</v>
      </c>
      <c r="D4673" t="s">
        <v>108</v>
      </c>
      <c r="E4673" t="s">
        <v>131</v>
      </c>
      <c r="F4673" t="s">
        <v>13556</v>
      </c>
      <c r="G4673" t="s">
        <v>152</v>
      </c>
      <c r="H4673" t="s">
        <v>134</v>
      </c>
      <c r="I4673" t="s">
        <v>135</v>
      </c>
      <c r="J4673" t="s">
        <v>136</v>
      </c>
      <c r="K4673" t="s">
        <v>137</v>
      </c>
      <c r="L4673" t="s">
        <v>13557</v>
      </c>
      <c r="M4673" t="s">
        <v>13558</v>
      </c>
      <c r="N4673">
        <v>1.3461111109999999</v>
      </c>
      <c r="O4673">
        <v>0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9.8789405424749999E-3</v>
      </c>
      <c r="AA4673">
        <v>0</v>
      </c>
      <c r="AB4673">
        <v>0</v>
      </c>
      <c r="AC4673">
        <v>0</v>
      </c>
      <c r="AD4673">
        <v>0</v>
      </c>
      <c r="AE4673">
        <v>9.8789405424749999E-3</v>
      </c>
    </row>
    <row r="4674" spans="1:31" x14ac:dyDescent="0.25">
      <c r="A4674">
        <v>2142204</v>
      </c>
      <c r="B4674">
        <v>1</v>
      </c>
      <c r="C4674" t="s">
        <v>80</v>
      </c>
      <c r="D4674" t="s">
        <v>105</v>
      </c>
      <c r="E4674" t="s">
        <v>196</v>
      </c>
      <c r="F4674" t="s">
        <v>13559</v>
      </c>
      <c r="G4674" t="s">
        <v>142</v>
      </c>
      <c r="H4674" t="s">
        <v>143</v>
      </c>
      <c r="I4674" t="s">
        <v>135</v>
      </c>
      <c r="J4674" t="s">
        <v>136</v>
      </c>
      <c r="K4674" t="s">
        <v>137</v>
      </c>
      <c r="L4674" t="s">
        <v>13560</v>
      </c>
      <c r="M4674" t="s">
        <v>13561</v>
      </c>
      <c r="N4674">
        <v>0.76027777699999999</v>
      </c>
      <c r="O4674">
        <v>1</v>
      </c>
      <c r="P4674">
        <v>94</v>
      </c>
      <c r="Q4674">
        <v>5</v>
      </c>
      <c r="R4674">
        <v>4</v>
      </c>
      <c r="S4674">
        <v>12</v>
      </c>
      <c r="T4674">
        <v>8</v>
      </c>
      <c r="U4674">
        <v>1</v>
      </c>
      <c r="V4674">
        <v>0</v>
      </c>
      <c r="W4674">
        <v>0.18799934478466665</v>
      </c>
      <c r="X4674">
        <v>20.619005795401979</v>
      </c>
      <c r="Y4674">
        <v>2.7020156134198503</v>
      </c>
      <c r="Z4674">
        <v>1.1883793417038502</v>
      </c>
      <c r="AA4674">
        <v>46.102237476107163</v>
      </c>
      <c r="AB4674">
        <v>18.59885958171737</v>
      </c>
      <c r="AC4674">
        <v>29.245062795868336</v>
      </c>
      <c r="AD4674">
        <v>0</v>
      </c>
      <c r="AE4674">
        <v>118.64355994900322</v>
      </c>
    </row>
    <row r="4675" spans="1:31" x14ac:dyDescent="0.25">
      <c r="A4675">
        <v>2142098</v>
      </c>
      <c r="B4675">
        <v>1</v>
      </c>
      <c r="C4675" t="s">
        <v>80</v>
      </c>
      <c r="D4675" t="s">
        <v>94</v>
      </c>
      <c r="E4675" t="s">
        <v>131</v>
      </c>
      <c r="F4675" t="s">
        <v>13562</v>
      </c>
      <c r="G4675" t="s">
        <v>152</v>
      </c>
      <c r="H4675" t="s">
        <v>134</v>
      </c>
      <c r="I4675" t="s">
        <v>135</v>
      </c>
      <c r="J4675" t="s">
        <v>136</v>
      </c>
      <c r="K4675" t="s">
        <v>137</v>
      </c>
      <c r="L4675" t="s">
        <v>13563</v>
      </c>
      <c r="M4675" t="s">
        <v>13564</v>
      </c>
      <c r="N4675">
        <v>3.9877777769999998</v>
      </c>
      <c r="O4675">
        <v>0</v>
      </c>
      <c r="P4675">
        <v>1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1.2321896748059999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1.2321896748059999</v>
      </c>
    </row>
    <row r="4676" spans="1:31" x14ac:dyDescent="0.25">
      <c r="A4676">
        <v>2142164</v>
      </c>
      <c r="B4676">
        <v>1</v>
      </c>
      <c r="C4676" t="s">
        <v>80</v>
      </c>
      <c r="D4676" t="s">
        <v>93</v>
      </c>
      <c r="E4676" t="s">
        <v>131</v>
      </c>
      <c r="F4676" t="s">
        <v>13565</v>
      </c>
      <c r="G4676" t="s">
        <v>152</v>
      </c>
      <c r="H4676" t="s">
        <v>134</v>
      </c>
      <c r="I4676" t="s">
        <v>135</v>
      </c>
      <c r="J4676" t="s">
        <v>136</v>
      </c>
      <c r="K4676" t="s">
        <v>137</v>
      </c>
      <c r="L4676" t="s">
        <v>13566</v>
      </c>
      <c r="M4676" t="s">
        <v>13567</v>
      </c>
      <c r="N4676">
        <v>1.175</v>
      </c>
      <c r="O4676">
        <v>0</v>
      </c>
      <c r="P4676">
        <v>1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0.44082971617912492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0.44082971617912492</v>
      </c>
    </row>
    <row r="4677" spans="1:31" x14ac:dyDescent="0.25">
      <c r="A4677">
        <v>2141832</v>
      </c>
      <c r="B4677">
        <v>1</v>
      </c>
      <c r="C4677" t="s">
        <v>81</v>
      </c>
      <c r="D4677" t="s">
        <v>128</v>
      </c>
      <c r="E4677" t="s">
        <v>174</v>
      </c>
      <c r="F4677" t="s">
        <v>13568</v>
      </c>
      <c r="G4677" t="s">
        <v>300</v>
      </c>
      <c r="H4677" t="s">
        <v>134</v>
      </c>
      <c r="I4677" t="s">
        <v>135</v>
      </c>
      <c r="J4677" t="s">
        <v>136</v>
      </c>
      <c r="K4677" t="s">
        <v>137</v>
      </c>
      <c r="L4677" t="s">
        <v>13569</v>
      </c>
      <c r="M4677" t="s">
        <v>13570</v>
      </c>
      <c r="N4677">
        <v>4.3730555549999997</v>
      </c>
      <c r="O4677">
        <v>0</v>
      </c>
      <c r="P4677">
        <v>265</v>
      </c>
      <c r="Q4677">
        <v>0</v>
      </c>
      <c r="R4677">
        <v>0</v>
      </c>
      <c r="S4677">
        <v>0</v>
      </c>
      <c r="T4677">
        <v>17</v>
      </c>
      <c r="U4677">
        <v>0</v>
      </c>
      <c r="V4677">
        <v>0</v>
      </c>
      <c r="W4677">
        <v>0</v>
      </c>
      <c r="X4677">
        <v>228.48312294618214</v>
      </c>
      <c r="Y4677">
        <v>0</v>
      </c>
      <c r="Z4677">
        <v>0</v>
      </c>
      <c r="AA4677">
        <v>0</v>
      </c>
      <c r="AB4677">
        <v>37.678374519038421</v>
      </c>
      <c r="AC4677">
        <v>0</v>
      </c>
      <c r="AD4677">
        <v>0</v>
      </c>
      <c r="AE4677">
        <v>266.16149746522058</v>
      </c>
    </row>
    <row r="4678" spans="1:31" x14ac:dyDescent="0.25">
      <c r="A4678">
        <v>2141849</v>
      </c>
      <c r="B4678">
        <v>1</v>
      </c>
      <c r="C4678" t="s">
        <v>81</v>
      </c>
      <c r="D4678" t="s">
        <v>127</v>
      </c>
      <c r="E4678" t="s">
        <v>131</v>
      </c>
      <c r="F4678" t="s">
        <v>13571</v>
      </c>
      <c r="G4678" t="s">
        <v>231</v>
      </c>
      <c r="H4678" t="s">
        <v>134</v>
      </c>
      <c r="I4678" t="s">
        <v>135</v>
      </c>
      <c r="J4678" t="s">
        <v>136</v>
      </c>
      <c r="K4678" t="s">
        <v>137</v>
      </c>
      <c r="L4678" t="s">
        <v>13572</v>
      </c>
      <c r="M4678" t="s">
        <v>13573</v>
      </c>
      <c r="N4678">
        <v>0.89222222200000001</v>
      </c>
      <c r="O4678">
        <v>0</v>
      </c>
      <c r="P4678">
        <v>6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1.0760876441205334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1.0760876441205334</v>
      </c>
    </row>
    <row r="4679" spans="1:31" x14ac:dyDescent="0.25">
      <c r="A4679">
        <v>2141972</v>
      </c>
      <c r="B4679">
        <v>1</v>
      </c>
      <c r="C4679" t="s">
        <v>81</v>
      </c>
      <c r="D4679" t="s">
        <v>116</v>
      </c>
      <c r="E4679" t="s">
        <v>131</v>
      </c>
      <c r="F4679" t="s">
        <v>6414</v>
      </c>
      <c r="G4679" t="s">
        <v>152</v>
      </c>
      <c r="H4679" t="s">
        <v>134</v>
      </c>
      <c r="I4679" t="s">
        <v>135</v>
      </c>
      <c r="J4679" t="s">
        <v>136</v>
      </c>
      <c r="K4679" t="s">
        <v>137</v>
      </c>
      <c r="L4679" t="s">
        <v>13574</v>
      </c>
      <c r="M4679" t="s">
        <v>13575</v>
      </c>
      <c r="N4679">
        <v>1.7766666659999999</v>
      </c>
      <c r="O4679">
        <v>0</v>
      </c>
      <c r="P4679">
        <v>1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0.55818871834349992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0.55818871834349992</v>
      </c>
    </row>
    <row r="4680" spans="1:31" x14ac:dyDescent="0.25">
      <c r="A4680">
        <v>2141932</v>
      </c>
      <c r="B4680">
        <v>1</v>
      </c>
      <c r="C4680" t="s">
        <v>80</v>
      </c>
      <c r="D4680" t="s">
        <v>106</v>
      </c>
      <c r="E4680" t="s">
        <v>196</v>
      </c>
      <c r="F4680" t="s">
        <v>13576</v>
      </c>
      <c r="G4680" t="s">
        <v>226</v>
      </c>
      <c r="H4680" t="s">
        <v>143</v>
      </c>
      <c r="I4680" t="s">
        <v>135</v>
      </c>
      <c r="J4680" t="s">
        <v>136</v>
      </c>
      <c r="K4680" t="s">
        <v>137</v>
      </c>
      <c r="L4680" t="s">
        <v>13577</v>
      </c>
      <c r="M4680" t="s">
        <v>13578</v>
      </c>
      <c r="N4680">
        <v>0.48333333299999998</v>
      </c>
      <c r="O4680">
        <v>1</v>
      </c>
      <c r="P4680">
        <v>186</v>
      </c>
      <c r="Q4680">
        <v>13</v>
      </c>
      <c r="R4680">
        <v>40</v>
      </c>
      <c r="S4680">
        <v>4</v>
      </c>
      <c r="T4680">
        <v>16</v>
      </c>
      <c r="U4680">
        <v>0</v>
      </c>
      <c r="V4680">
        <v>0</v>
      </c>
      <c r="W4680">
        <v>0</v>
      </c>
      <c r="X4680">
        <v>19.579987285846006</v>
      </c>
      <c r="Y4680">
        <v>7.9412110231333344</v>
      </c>
      <c r="Z4680">
        <v>3.2089376530413336</v>
      </c>
      <c r="AA4680">
        <v>13.271437257833501</v>
      </c>
      <c r="AB4680">
        <v>5.7051132916019993</v>
      </c>
      <c r="AC4680">
        <v>0</v>
      </c>
      <c r="AD4680">
        <v>0</v>
      </c>
      <c r="AE4680">
        <v>49.706686511456176</v>
      </c>
    </row>
    <row r="4681" spans="1:31" x14ac:dyDescent="0.25">
      <c r="A4681">
        <v>2142035</v>
      </c>
      <c r="B4681">
        <v>1</v>
      </c>
      <c r="C4681" t="s">
        <v>80</v>
      </c>
      <c r="D4681" t="s">
        <v>93</v>
      </c>
      <c r="E4681" t="s">
        <v>131</v>
      </c>
      <c r="F4681" t="s">
        <v>13579</v>
      </c>
      <c r="G4681" t="s">
        <v>133</v>
      </c>
      <c r="H4681" t="s">
        <v>134</v>
      </c>
      <c r="I4681" t="s">
        <v>135</v>
      </c>
      <c r="J4681" t="s">
        <v>136</v>
      </c>
      <c r="K4681" t="s">
        <v>137</v>
      </c>
      <c r="L4681" t="s">
        <v>13580</v>
      </c>
      <c r="M4681" t="s">
        <v>13581</v>
      </c>
      <c r="N4681">
        <v>2.3180555549999999</v>
      </c>
      <c r="O4681">
        <v>0</v>
      </c>
      <c r="P4681">
        <v>1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1.4301560814000002E-3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1.4301560814000002E-3</v>
      </c>
    </row>
    <row r="4682" spans="1:31" x14ac:dyDescent="0.25">
      <c r="A4682">
        <v>2142081</v>
      </c>
      <c r="B4682">
        <v>1</v>
      </c>
      <c r="C4682" t="s">
        <v>80</v>
      </c>
      <c r="D4682" t="s">
        <v>90</v>
      </c>
      <c r="E4682" t="s">
        <v>131</v>
      </c>
      <c r="F4682" t="s">
        <v>13582</v>
      </c>
      <c r="G4682" t="s">
        <v>152</v>
      </c>
      <c r="H4682" t="s">
        <v>134</v>
      </c>
      <c r="I4682" t="s">
        <v>135</v>
      </c>
      <c r="J4682" t="s">
        <v>136</v>
      </c>
      <c r="K4682" t="s">
        <v>137</v>
      </c>
      <c r="L4682" t="s">
        <v>13583</v>
      </c>
      <c r="M4682" t="s">
        <v>13584</v>
      </c>
      <c r="N4682">
        <v>2.3916666659999999</v>
      </c>
      <c r="O4682">
        <v>0</v>
      </c>
      <c r="P4682">
        <v>9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3.3914630176636495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3.3914630176636495</v>
      </c>
    </row>
    <row r="4683" spans="1:31" x14ac:dyDescent="0.25">
      <c r="A4683">
        <v>2142181</v>
      </c>
      <c r="B4683">
        <v>1</v>
      </c>
      <c r="C4683" t="s">
        <v>81</v>
      </c>
      <c r="D4683" t="s">
        <v>116</v>
      </c>
      <c r="E4683" t="s">
        <v>174</v>
      </c>
      <c r="F4683" t="s">
        <v>13585</v>
      </c>
      <c r="G4683" t="s">
        <v>187</v>
      </c>
      <c r="H4683" t="s">
        <v>134</v>
      </c>
      <c r="I4683" t="s">
        <v>135</v>
      </c>
      <c r="J4683" t="s">
        <v>136</v>
      </c>
      <c r="K4683" t="s">
        <v>137</v>
      </c>
      <c r="L4683" t="s">
        <v>13586</v>
      </c>
      <c r="M4683" t="s">
        <v>13587</v>
      </c>
      <c r="N4683">
        <v>1.338055555</v>
      </c>
      <c r="O4683">
        <v>0</v>
      </c>
      <c r="P4683">
        <v>24</v>
      </c>
      <c r="Q4683">
        <v>0</v>
      </c>
      <c r="R4683">
        <v>13</v>
      </c>
      <c r="S4683">
        <v>0</v>
      </c>
      <c r="T4683">
        <v>4</v>
      </c>
      <c r="U4683">
        <v>0</v>
      </c>
      <c r="V4683">
        <v>0</v>
      </c>
      <c r="W4683">
        <v>0</v>
      </c>
      <c r="X4683">
        <v>2.4495145787186998</v>
      </c>
      <c r="Y4683">
        <v>0</v>
      </c>
      <c r="Z4683">
        <v>0.52760364553371686</v>
      </c>
      <c r="AA4683">
        <v>0</v>
      </c>
      <c r="AB4683">
        <v>3.2964575246864918</v>
      </c>
      <c r="AC4683">
        <v>0</v>
      </c>
      <c r="AD4683">
        <v>0</v>
      </c>
      <c r="AE4683">
        <v>6.2735757489389083</v>
      </c>
    </row>
    <row r="4684" spans="1:31" x14ac:dyDescent="0.25">
      <c r="A4684">
        <v>2142270</v>
      </c>
      <c r="B4684">
        <v>1</v>
      </c>
      <c r="C4684" t="s">
        <v>80</v>
      </c>
      <c r="D4684" t="s">
        <v>90</v>
      </c>
      <c r="E4684" t="s">
        <v>174</v>
      </c>
      <c r="F4684" t="s">
        <v>13588</v>
      </c>
      <c r="G4684" t="s">
        <v>187</v>
      </c>
      <c r="H4684" t="s">
        <v>134</v>
      </c>
      <c r="I4684" t="s">
        <v>135</v>
      </c>
      <c r="J4684" t="s">
        <v>136</v>
      </c>
      <c r="K4684" t="s">
        <v>137</v>
      </c>
      <c r="L4684" t="s">
        <v>13589</v>
      </c>
      <c r="M4684" t="s">
        <v>13590</v>
      </c>
      <c r="N4684">
        <v>0.92861111100000004</v>
      </c>
      <c r="O4684">
        <v>0</v>
      </c>
      <c r="P4684">
        <v>146</v>
      </c>
      <c r="Q4684">
        <v>0</v>
      </c>
      <c r="R4684">
        <v>0</v>
      </c>
      <c r="S4684">
        <v>0</v>
      </c>
      <c r="T4684">
        <v>20</v>
      </c>
      <c r="U4684">
        <v>0</v>
      </c>
      <c r="V4684">
        <v>0</v>
      </c>
      <c r="W4684">
        <v>0</v>
      </c>
      <c r="X4684">
        <v>25.978055438739506</v>
      </c>
      <c r="Y4684">
        <v>0</v>
      </c>
      <c r="Z4684">
        <v>0</v>
      </c>
      <c r="AA4684">
        <v>0</v>
      </c>
      <c r="AB4684">
        <v>7.9661918092159256</v>
      </c>
      <c r="AC4684">
        <v>0</v>
      </c>
      <c r="AD4684">
        <v>0</v>
      </c>
      <c r="AE4684">
        <v>33.944247247955431</v>
      </c>
    </row>
    <row r="4685" spans="1:31" x14ac:dyDescent="0.25">
      <c r="A4685">
        <v>2141889</v>
      </c>
      <c r="B4685">
        <v>1</v>
      </c>
      <c r="C4685" t="s">
        <v>80</v>
      </c>
      <c r="D4685" t="s">
        <v>92</v>
      </c>
      <c r="E4685" t="s">
        <v>161</v>
      </c>
      <c r="F4685" t="s">
        <v>13591</v>
      </c>
      <c r="G4685" t="s">
        <v>215</v>
      </c>
      <c r="H4685" t="s">
        <v>134</v>
      </c>
      <c r="I4685" t="s">
        <v>135</v>
      </c>
      <c r="J4685" t="s">
        <v>136</v>
      </c>
      <c r="K4685" t="s">
        <v>137</v>
      </c>
      <c r="L4685" t="s">
        <v>13592</v>
      </c>
      <c r="M4685" t="s">
        <v>13593</v>
      </c>
      <c r="N4685">
        <v>3.4305555550000002</v>
      </c>
      <c r="O4685">
        <v>0</v>
      </c>
      <c r="P4685">
        <v>130</v>
      </c>
      <c r="Q4685">
        <v>0</v>
      </c>
      <c r="R4685">
        <v>0</v>
      </c>
      <c r="S4685">
        <v>0</v>
      </c>
      <c r="T4685">
        <v>1</v>
      </c>
      <c r="U4685">
        <v>0</v>
      </c>
      <c r="V4685">
        <v>0</v>
      </c>
      <c r="W4685">
        <v>0</v>
      </c>
      <c r="X4685">
        <v>109.79193647589106</v>
      </c>
      <c r="Y4685">
        <v>0</v>
      </c>
      <c r="Z4685">
        <v>0</v>
      </c>
      <c r="AA4685">
        <v>0</v>
      </c>
      <c r="AB4685">
        <v>0.37226336124404169</v>
      </c>
      <c r="AC4685">
        <v>0</v>
      </c>
      <c r="AD4685">
        <v>0</v>
      </c>
      <c r="AE4685">
        <v>110.1641998371351</v>
      </c>
    </row>
    <row r="4686" spans="1:31" x14ac:dyDescent="0.25">
      <c r="A4686">
        <v>2142244</v>
      </c>
      <c r="B4686">
        <v>1</v>
      </c>
      <c r="C4686" t="s">
        <v>80</v>
      </c>
      <c r="D4686" t="s">
        <v>82</v>
      </c>
      <c r="E4686" t="s">
        <v>161</v>
      </c>
      <c r="F4686" t="s">
        <v>13594</v>
      </c>
      <c r="G4686" t="s">
        <v>171</v>
      </c>
      <c r="H4686" t="s">
        <v>134</v>
      </c>
      <c r="I4686" t="s">
        <v>135</v>
      </c>
      <c r="J4686" t="s">
        <v>136</v>
      </c>
      <c r="K4686" t="s">
        <v>137</v>
      </c>
      <c r="L4686" t="s">
        <v>13595</v>
      </c>
      <c r="M4686" t="s">
        <v>13596</v>
      </c>
      <c r="N4686">
        <v>0.561111111</v>
      </c>
      <c r="O4686">
        <v>0</v>
      </c>
      <c r="P4686">
        <v>2</v>
      </c>
      <c r="Q4686">
        <v>0</v>
      </c>
      <c r="R4686">
        <v>0</v>
      </c>
      <c r="S4686">
        <v>0</v>
      </c>
      <c r="T4686">
        <v>514</v>
      </c>
      <c r="U4686">
        <v>0</v>
      </c>
      <c r="V4686">
        <v>0</v>
      </c>
      <c r="W4686">
        <v>0</v>
      </c>
      <c r="X4686">
        <v>0.10459599741816666</v>
      </c>
      <c r="Y4686">
        <v>0</v>
      </c>
      <c r="Z4686">
        <v>0</v>
      </c>
      <c r="AA4686">
        <v>0</v>
      </c>
      <c r="AB4686">
        <v>251.59014781665192</v>
      </c>
      <c r="AC4686">
        <v>0</v>
      </c>
      <c r="AD4686">
        <v>0</v>
      </c>
      <c r="AE4686">
        <v>251.69474381407008</v>
      </c>
    </row>
    <row r="4687" spans="1:31" x14ac:dyDescent="0.25">
      <c r="A4687">
        <v>2142264</v>
      </c>
      <c r="B4687">
        <v>1</v>
      </c>
      <c r="C4687" t="s">
        <v>80</v>
      </c>
      <c r="D4687" t="s">
        <v>94</v>
      </c>
      <c r="E4687" t="s">
        <v>174</v>
      </c>
      <c r="F4687" t="s">
        <v>13170</v>
      </c>
      <c r="G4687" t="s">
        <v>187</v>
      </c>
      <c r="H4687" t="s">
        <v>134</v>
      </c>
      <c r="I4687" t="s">
        <v>135</v>
      </c>
      <c r="J4687" t="s">
        <v>136</v>
      </c>
      <c r="K4687" t="s">
        <v>137</v>
      </c>
      <c r="L4687" t="s">
        <v>13597</v>
      </c>
      <c r="M4687" t="s">
        <v>13598</v>
      </c>
      <c r="N4687">
        <v>1.3472222220000001</v>
      </c>
      <c r="O4687">
        <v>0</v>
      </c>
      <c r="P4687">
        <v>42</v>
      </c>
      <c r="Q4687">
        <v>0</v>
      </c>
      <c r="R4687">
        <v>0</v>
      </c>
      <c r="S4687">
        <v>0</v>
      </c>
      <c r="T4687">
        <v>7</v>
      </c>
      <c r="U4687">
        <v>0</v>
      </c>
      <c r="V4687">
        <v>0</v>
      </c>
      <c r="W4687">
        <v>0</v>
      </c>
      <c r="X4687">
        <v>14.085879305973652</v>
      </c>
      <c r="Y4687">
        <v>0</v>
      </c>
      <c r="Z4687">
        <v>0</v>
      </c>
      <c r="AA4687">
        <v>0</v>
      </c>
      <c r="AB4687">
        <v>2.0212111113055551</v>
      </c>
      <c r="AC4687">
        <v>0</v>
      </c>
      <c r="AD4687">
        <v>0</v>
      </c>
      <c r="AE4687">
        <v>16.107090417279206</v>
      </c>
    </row>
    <row r="4688" spans="1:31" x14ac:dyDescent="0.25">
      <c r="A4688">
        <v>2142058</v>
      </c>
      <c r="B4688">
        <v>1</v>
      </c>
      <c r="C4688" t="s">
        <v>81</v>
      </c>
      <c r="D4688" t="s">
        <v>113</v>
      </c>
      <c r="E4688" t="s">
        <v>196</v>
      </c>
      <c r="F4688" t="s">
        <v>13599</v>
      </c>
      <c r="G4688" t="s">
        <v>142</v>
      </c>
      <c r="H4688" t="s">
        <v>143</v>
      </c>
      <c r="I4688" t="s">
        <v>135</v>
      </c>
      <c r="J4688" t="s">
        <v>136</v>
      </c>
      <c r="K4688" t="s">
        <v>137</v>
      </c>
      <c r="L4688" t="s">
        <v>13600</v>
      </c>
      <c r="M4688" t="s">
        <v>13601</v>
      </c>
      <c r="N4688">
        <v>6.1111111000000003E-2</v>
      </c>
      <c r="O4688">
        <v>0</v>
      </c>
      <c r="P4688">
        <v>972</v>
      </c>
      <c r="Q4688">
        <v>28</v>
      </c>
      <c r="R4688">
        <v>86</v>
      </c>
      <c r="S4688">
        <v>0</v>
      </c>
      <c r="T4688">
        <v>106</v>
      </c>
      <c r="U4688">
        <v>0</v>
      </c>
      <c r="V4688">
        <v>0</v>
      </c>
      <c r="W4688">
        <v>0</v>
      </c>
      <c r="X4688">
        <v>11.470288377943994</v>
      </c>
      <c r="Y4688">
        <v>0.76962552073122215</v>
      </c>
      <c r="Z4688">
        <v>2.6779237454163334</v>
      </c>
      <c r="AA4688">
        <v>0</v>
      </c>
      <c r="AB4688">
        <v>2.4387541489171678</v>
      </c>
      <c r="AC4688">
        <v>0</v>
      </c>
      <c r="AD4688">
        <v>0</v>
      </c>
      <c r="AE4688">
        <v>17.356591793008718</v>
      </c>
    </row>
    <row r="4689" spans="1:31" x14ac:dyDescent="0.25">
      <c r="A4689">
        <v>2142067</v>
      </c>
      <c r="B4689">
        <v>1</v>
      </c>
      <c r="C4689" t="s">
        <v>80</v>
      </c>
      <c r="D4689" t="s">
        <v>97</v>
      </c>
      <c r="E4689" t="s">
        <v>131</v>
      </c>
      <c r="F4689" t="s">
        <v>13602</v>
      </c>
      <c r="G4689" t="s">
        <v>152</v>
      </c>
      <c r="H4689" t="s">
        <v>134</v>
      </c>
      <c r="I4689" t="s">
        <v>135</v>
      </c>
      <c r="J4689" t="s">
        <v>136</v>
      </c>
      <c r="K4689" t="s">
        <v>137</v>
      </c>
      <c r="L4689" t="s">
        <v>13603</v>
      </c>
      <c r="M4689" t="s">
        <v>13604</v>
      </c>
      <c r="N4689">
        <v>1.43</v>
      </c>
      <c r="O4689">
        <v>0</v>
      </c>
      <c r="P4689">
        <v>1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4.1715467846500001E-2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4.1715467846500001E-2</v>
      </c>
    </row>
    <row r="4690" spans="1:31" x14ac:dyDescent="0.25">
      <c r="A4690">
        <v>2142236</v>
      </c>
      <c r="B4690">
        <v>1</v>
      </c>
      <c r="C4690" t="s">
        <v>80</v>
      </c>
      <c r="D4690" t="s">
        <v>84</v>
      </c>
      <c r="E4690" t="s">
        <v>131</v>
      </c>
      <c r="F4690" t="s">
        <v>13605</v>
      </c>
      <c r="G4690" t="s">
        <v>152</v>
      </c>
      <c r="H4690" t="s">
        <v>134</v>
      </c>
      <c r="I4690" t="s">
        <v>135</v>
      </c>
      <c r="J4690" t="s">
        <v>136</v>
      </c>
      <c r="K4690" t="s">
        <v>137</v>
      </c>
      <c r="L4690" t="s">
        <v>13606</v>
      </c>
      <c r="M4690" t="s">
        <v>13607</v>
      </c>
      <c r="N4690">
        <v>2.6372222220000001</v>
      </c>
      <c r="O4690">
        <v>0</v>
      </c>
      <c r="P4690">
        <v>8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7.0148700261133499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7.0148700261133499</v>
      </c>
    </row>
    <row r="4691" spans="1:31" x14ac:dyDescent="0.25">
      <c r="A4691">
        <v>2142213</v>
      </c>
      <c r="B4691">
        <v>1</v>
      </c>
      <c r="C4691" t="s">
        <v>80</v>
      </c>
      <c r="D4691" t="s">
        <v>97</v>
      </c>
      <c r="E4691" t="s">
        <v>131</v>
      </c>
      <c r="F4691" t="s">
        <v>13608</v>
      </c>
      <c r="G4691" t="s">
        <v>152</v>
      </c>
      <c r="H4691" t="s">
        <v>134</v>
      </c>
      <c r="I4691" t="s">
        <v>135</v>
      </c>
      <c r="J4691" t="s">
        <v>136</v>
      </c>
      <c r="K4691" t="s">
        <v>137</v>
      </c>
      <c r="L4691" t="s">
        <v>13609</v>
      </c>
      <c r="M4691" t="s">
        <v>13610</v>
      </c>
      <c r="N4691">
        <v>2.7619444440000001</v>
      </c>
      <c r="O4691">
        <v>0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2.0390645750655998</v>
      </c>
      <c r="AA4691">
        <v>0</v>
      </c>
      <c r="AB4691">
        <v>0</v>
      </c>
      <c r="AC4691">
        <v>0</v>
      </c>
      <c r="AD4691">
        <v>0</v>
      </c>
      <c r="AE4691">
        <v>2.0390645750655998</v>
      </c>
    </row>
    <row r="4692" spans="1:31" x14ac:dyDescent="0.25">
      <c r="A4692">
        <v>2142190</v>
      </c>
      <c r="B4692">
        <v>1</v>
      </c>
      <c r="C4692" t="s">
        <v>80</v>
      </c>
      <c r="D4692" t="s">
        <v>98</v>
      </c>
      <c r="E4692" t="s">
        <v>206</v>
      </c>
      <c r="F4692" t="s">
        <v>13611</v>
      </c>
      <c r="G4692" t="s">
        <v>246</v>
      </c>
      <c r="H4692" t="s">
        <v>134</v>
      </c>
      <c r="I4692" t="s">
        <v>135</v>
      </c>
      <c r="J4692" t="s">
        <v>136</v>
      </c>
      <c r="K4692" t="s">
        <v>137</v>
      </c>
      <c r="L4692" t="s">
        <v>13612</v>
      </c>
      <c r="M4692" t="s">
        <v>13613</v>
      </c>
      <c r="N4692">
        <v>1.5066666660000001</v>
      </c>
      <c r="O4692">
        <v>0</v>
      </c>
      <c r="P4692">
        <v>11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4.7789415548466003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4.7789415548466003</v>
      </c>
    </row>
    <row r="4693" spans="1:31" x14ac:dyDescent="0.25">
      <c r="A4693">
        <v>2142167</v>
      </c>
      <c r="B4693">
        <v>1</v>
      </c>
      <c r="C4693" t="s">
        <v>81</v>
      </c>
      <c r="D4693" t="s">
        <v>128</v>
      </c>
      <c r="E4693" t="s">
        <v>174</v>
      </c>
      <c r="F4693" t="s">
        <v>13614</v>
      </c>
      <c r="G4693" t="s">
        <v>374</v>
      </c>
      <c r="H4693" t="s">
        <v>134</v>
      </c>
      <c r="I4693" t="s">
        <v>135</v>
      </c>
      <c r="J4693" t="s">
        <v>136</v>
      </c>
      <c r="K4693" t="s">
        <v>137</v>
      </c>
      <c r="L4693" t="s">
        <v>13615</v>
      </c>
      <c r="M4693" t="s">
        <v>13616</v>
      </c>
      <c r="N4693">
        <v>2.4847222219999998</v>
      </c>
      <c r="O4693">
        <v>0</v>
      </c>
      <c r="P4693">
        <v>78</v>
      </c>
      <c r="Q4693">
        <v>0</v>
      </c>
      <c r="R4693">
        <v>6</v>
      </c>
      <c r="S4693">
        <v>0</v>
      </c>
      <c r="T4693">
        <v>9</v>
      </c>
      <c r="U4693">
        <v>0</v>
      </c>
      <c r="V4693">
        <v>0</v>
      </c>
      <c r="W4693">
        <v>0</v>
      </c>
      <c r="X4693">
        <v>46.135037012333456</v>
      </c>
      <c r="Y4693">
        <v>0</v>
      </c>
      <c r="Z4693">
        <v>2.5926535687541001</v>
      </c>
      <c r="AA4693">
        <v>0</v>
      </c>
      <c r="AB4693">
        <v>37.619724551928584</v>
      </c>
      <c r="AC4693">
        <v>0</v>
      </c>
      <c r="AD4693">
        <v>0</v>
      </c>
      <c r="AE4693">
        <v>86.347415133016142</v>
      </c>
    </row>
    <row r="4694" spans="1:31" x14ac:dyDescent="0.25">
      <c r="A4694">
        <v>2141981</v>
      </c>
      <c r="B4694">
        <v>1</v>
      </c>
      <c r="C4694" t="s">
        <v>80</v>
      </c>
      <c r="D4694" t="s">
        <v>96</v>
      </c>
      <c r="E4694" t="s">
        <v>174</v>
      </c>
      <c r="F4694" t="s">
        <v>13617</v>
      </c>
      <c r="G4694" t="s">
        <v>187</v>
      </c>
      <c r="H4694" t="s">
        <v>134</v>
      </c>
      <c r="I4694" t="s">
        <v>135</v>
      </c>
      <c r="J4694" t="s">
        <v>136</v>
      </c>
      <c r="K4694" t="s">
        <v>137</v>
      </c>
      <c r="L4694" t="s">
        <v>13618</v>
      </c>
      <c r="M4694" t="s">
        <v>13619</v>
      </c>
      <c r="N4694">
        <v>3.7147222219999998</v>
      </c>
      <c r="O4694">
        <v>0</v>
      </c>
      <c r="P4694">
        <v>67</v>
      </c>
      <c r="Q4694">
        <v>0</v>
      </c>
      <c r="R4694">
        <v>0</v>
      </c>
      <c r="S4694">
        <v>0</v>
      </c>
      <c r="T4694">
        <v>8</v>
      </c>
      <c r="U4694">
        <v>0</v>
      </c>
      <c r="V4694">
        <v>0</v>
      </c>
      <c r="W4694">
        <v>0</v>
      </c>
      <c r="X4694">
        <v>103.96165203885954</v>
      </c>
      <c r="Y4694">
        <v>0</v>
      </c>
      <c r="Z4694">
        <v>0</v>
      </c>
      <c r="AA4694">
        <v>0</v>
      </c>
      <c r="AB4694">
        <v>10.998136379501368</v>
      </c>
      <c r="AC4694">
        <v>0</v>
      </c>
      <c r="AD4694">
        <v>0</v>
      </c>
      <c r="AE4694">
        <v>114.95978841836092</v>
      </c>
    </row>
    <row r="4695" spans="1:31" x14ac:dyDescent="0.25">
      <c r="A4695">
        <v>2141835</v>
      </c>
      <c r="B4695">
        <v>1</v>
      </c>
      <c r="C4695" t="s">
        <v>80</v>
      </c>
      <c r="D4695" t="s">
        <v>111</v>
      </c>
      <c r="E4695" t="s">
        <v>146</v>
      </c>
      <c r="F4695" t="s">
        <v>13620</v>
      </c>
      <c r="G4695" t="s">
        <v>235</v>
      </c>
      <c r="H4695" t="s">
        <v>143</v>
      </c>
      <c r="I4695" t="s">
        <v>135</v>
      </c>
      <c r="J4695" t="s">
        <v>136</v>
      </c>
      <c r="K4695" t="s">
        <v>236</v>
      </c>
      <c r="L4695" t="s">
        <v>13621</v>
      </c>
      <c r="M4695" t="s">
        <v>13622</v>
      </c>
      <c r="N4695">
        <v>10.436111111000001</v>
      </c>
      <c r="O4695">
        <v>0</v>
      </c>
      <c r="P4695">
        <v>621</v>
      </c>
      <c r="Q4695">
        <v>0</v>
      </c>
      <c r="R4695">
        <v>0</v>
      </c>
      <c r="S4695">
        <v>0</v>
      </c>
      <c r="T4695">
        <v>57</v>
      </c>
      <c r="U4695">
        <v>0</v>
      </c>
      <c r="V4695">
        <v>0</v>
      </c>
      <c r="W4695">
        <v>0</v>
      </c>
      <c r="X4695">
        <v>1695.137684215606</v>
      </c>
      <c r="Y4695">
        <v>0</v>
      </c>
      <c r="Z4695">
        <v>0</v>
      </c>
      <c r="AA4695">
        <v>0</v>
      </c>
      <c r="AB4695">
        <v>214.60609472181974</v>
      </c>
      <c r="AC4695">
        <v>0</v>
      </c>
      <c r="AD4695">
        <v>0</v>
      </c>
      <c r="AE4695">
        <v>1909.7437789374258</v>
      </c>
    </row>
    <row r="4696" spans="1:31" x14ac:dyDescent="0.25">
      <c r="A4696">
        <v>2142230</v>
      </c>
      <c r="B4696">
        <v>1</v>
      </c>
      <c r="C4696" t="s">
        <v>80</v>
      </c>
      <c r="D4696" t="s">
        <v>84</v>
      </c>
      <c r="E4696" t="s">
        <v>146</v>
      </c>
      <c r="F4696" t="s">
        <v>2827</v>
      </c>
      <c r="G4696" t="s">
        <v>142</v>
      </c>
      <c r="H4696" t="s">
        <v>143</v>
      </c>
      <c r="I4696" t="s">
        <v>135</v>
      </c>
      <c r="J4696" t="s">
        <v>136</v>
      </c>
      <c r="K4696" t="s">
        <v>137</v>
      </c>
      <c r="L4696" t="s">
        <v>13623</v>
      </c>
      <c r="M4696" t="s">
        <v>13624</v>
      </c>
      <c r="N4696">
        <v>0.62805555499999999</v>
      </c>
      <c r="O4696">
        <v>0</v>
      </c>
      <c r="P4696">
        <v>482</v>
      </c>
      <c r="Q4696">
        <v>0</v>
      </c>
      <c r="R4696">
        <v>0</v>
      </c>
      <c r="S4696">
        <v>0</v>
      </c>
      <c r="T4696">
        <v>21</v>
      </c>
      <c r="U4696">
        <v>0</v>
      </c>
      <c r="V4696">
        <v>0</v>
      </c>
      <c r="W4696">
        <v>0</v>
      </c>
      <c r="X4696">
        <v>80.106789242995561</v>
      </c>
      <c r="Y4696">
        <v>0</v>
      </c>
      <c r="Z4696">
        <v>0</v>
      </c>
      <c r="AA4696">
        <v>0</v>
      </c>
      <c r="AB4696">
        <v>19.539529739067014</v>
      </c>
      <c r="AC4696">
        <v>0</v>
      </c>
      <c r="AD4696">
        <v>0</v>
      </c>
      <c r="AE4696">
        <v>99.646318982062581</v>
      </c>
    </row>
    <row r="4697" spans="1:31" x14ac:dyDescent="0.25">
      <c r="A4697">
        <v>2141841</v>
      </c>
      <c r="B4697">
        <v>1</v>
      </c>
      <c r="C4697" t="s">
        <v>81</v>
      </c>
      <c r="D4697" t="s">
        <v>112</v>
      </c>
      <c r="E4697" t="s">
        <v>196</v>
      </c>
      <c r="F4697" t="s">
        <v>13625</v>
      </c>
      <c r="G4697" t="s">
        <v>142</v>
      </c>
      <c r="H4697" t="s">
        <v>143</v>
      </c>
      <c r="I4697" t="s">
        <v>148</v>
      </c>
      <c r="J4697" t="s">
        <v>136</v>
      </c>
      <c r="K4697" t="s">
        <v>137</v>
      </c>
      <c r="L4697" t="s">
        <v>13626</v>
      </c>
      <c r="M4697" t="s">
        <v>13627</v>
      </c>
      <c r="N4697">
        <v>8.3333330000000001E-3</v>
      </c>
      <c r="O4697">
        <v>3</v>
      </c>
      <c r="P4697">
        <v>1866</v>
      </c>
      <c r="Q4697">
        <v>105</v>
      </c>
      <c r="R4697">
        <v>338</v>
      </c>
      <c r="S4697">
        <v>27</v>
      </c>
      <c r="T4697">
        <v>153</v>
      </c>
      <c r="U4697">
        <v>2</v>
      </c>
      <c r="V4697">
        <v>0</v>
      </c>
      <c r="W4697">
        <v>1.1258443570500001E-2</v>
      </c>
      <c r="X4697">
        <v>3.0562487503745039</v>
      </c>
      <c r="Y4697">
        <v>1.3177588499889168</v>
      </c>
      <c r="Z4697">
        <v>1.4809150690315007</v>
      </c>
      <c r="AA4697">
        <v>0.85976807974658342</v>
      </c>
      <c r="AB4697">
        <v>0.58973164347916684</v>
      </c>
      <c r="AC4697">
        <v>1.2961029964225002</v>
      </c>
      <c r="AD4697">
        <v>0</v>
      </c>
      <c r="AE4697">
        <v>8.6117838326136713</v>
      </c>
    </row>
    <row r="4698" spans="1:31" x14ac:dyDescent="0.25">
      <c r="A4698">
        <v>2141818</v>
      </c>
      <c r="B4698">
        <v>1</v>
      </c>
      <c r="C4698" t="s">
        <v>81</v>
      </c>
      <c r="D4698" t="s">
        <v>116</v>
      </c>
      <c r="E4698" t="s">
        <v>146</v>
      </c>
      <c r="F4698" t="s">
        <v>13628</v>
      </c>
      <c r="G4698" t="s">
        <v>167</v>
      </c>
      <c r="H4698" t="s">
        <v>143</v>
      </c>
      <c r="I4698" t="s">
        <v>135</v>
      </c>
      <c r="J4698" t="s">
        <v>136</v>
      </c>
      <c r="K4698" t="s">
        <v>137</v>
      </c>
      <c r="L4698" t="s">
        <v>13629</v>
      </c>
      <c r="M4698" t="s">
        <v>13630</v>
      </c>
      <c r="N4698">
        <v>1.5672222220000001</v>
      </c>
      <c r="O4698">
        <v>0</v>
      </c>
      <c r="P4698">
        <v>0</v>
      </c>
      <c r="Q4698">
        <v>5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0.44486326552410005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0.44486326552410005</v>
      </c>
    </row>
    <row r="4699" spans="1:31" x14ac:dyDescent="0.25">
      <c r="A4699">
        <v>2142110</v>
      </c>
      <c r="B4699">
        <v>1</v>
      </c>
      <c r="C4699" t="s">
        <v>81</v>
      </c>
      <c r="D4699" t="s">
        <v>123</v>
      </c>
      <c r="E4699" t="s">
        <v>131</v>
      </c>
      <c r="F4699" t="s">
        <v>13631</v>
      </c>
      <c r="G4699" t="s">
        <v>171</v>
      </c>
      <c r="H4699" t="s">
        <v>134</v>
      </c>
      <c r="I4699" t="s">
        <v>135</v>
      </c>
      <c r="J4699" t="s">
        <v>136</v>
      </c>
      <c r="K4699" t="s">
        <v>137</v>
      </c>
      <c r="L4699" t="s">
        <v>13632</v>
      </c>
      <c r="M4699" t="s">
        <v>13633</v>
      </c>
      <c r="N4699">
        <v>3.0480555549999999</v>
      </c>
      <c r="O4699">
        <v>0</v>
      </c>
      <c r="P4699">
        <v>1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</row>
    <row r="4700" spans="1:31" x14ac:dyDescent="0.25">
      <c r="A4700">
        <v>2142004</v>
      </c>
      <c r="B4700">
        <v>1</v>
      </c>
      <c r="C4700" t="s">
        <v>80</v>
      </c>
      <c r="D4700" t="s">
        <v>100</v>
      </c>
      <c r="E4700" t="s">
        <v>196</v>
      </c>
      <c r="F4700" t="s">
        <v>4750</v>
      </c>
      <c r="G4700" t="s">
        <v>142</v>
      </c>
      <c r="H4700" t="s">
        <v>143</v>
      </c>
      <c r="I4700" t="s">
        <v>135</v>
      </c>
      <c r="J4700" t="s">
        <v>136</v>
      </c>
      <c r="K4700" t="s">
        <v>137</v>
      </c>
      <c r="L4700" t="s">
        <v>13634</v>
      </c>
      <c r="M4700" t="s">
        <v>13635</v>
      </c>
      <c r="N4700">
        <v>1.4350000000000001</v>
      </c>
      <c r="O4700">
        <v>0</v>
      </c>
      <c r="P4700">
        <v>2</v>
      </c>
      <c r="Q4700">
        <v>50</v>
      </c>
      <c r="R4700">
        <v>71</v>
      </c>
      <c r="S4700">
        <v>3</v>
      </c>
      <c r="T4700">
        <v>5</v>
      </c>
      <c r="U4700">
        <v>0</v>
      </c>
      <c r="V4700">
        <v>0</v>
      </c>
      <c r="W4700">
        <v>0</v>
      </c>
      <c r="X4700">
        <v>2.0493340607027504</v>
      </c>
      <c r="Y4700">
        <v>125.2508363413055</v>
      </c>
      <c r="Z4700">
        <v>75.368137089541619</v>
      </c>
      <c r="AA4700">
        <v>116.17801696997098</v>
      </c>
      <c r="AB4700">
        <v>5.4635280983250505</v>
      </c>
      <c r="AC4700">
        <v>0</v>
      </c>
      <c r="AD4700">
        <v>0</v>
      </c>
      <c r="AE4700">
        <v>324.30985255984592</v>
      </c>
    </row>
    <row r="4701" spans="1:31" x14ac:dyDescent="0.25">
      <c r="A4701">
        <v>2142253</v>
      </c>
      <c r="B4701">
        <v>1</v>
      </c>
      <c r="C4701" t="s">
        <v>81</v>
      </c>
      <c r="D4701" t="s">
        <v>124</v>
      </c>
      <c r="E4701" t="s">
        <v>161</v>
      </c>
      <c r="F4701" t="s">
        <v>13636</v>
      </c>
      <c r="G4701" t="s">
        <v>215</v>
      </c>
      <c r="H4701" t="s">
        <v>134</v>
      </c>
      <c r="I4701" t="s">
        <v>135</v>
      </c>
      <c r="J4701" t="s">
        <v>136</v>
      </c>
      <c r="K4701" t="s">
        <v>137</v>
      </c>
      <c r="L4701" t="s">
        <v>13637</v>
      </c>
      <c r="M4701" t="s">
        <v>13638</v>
      </c>
      <c r="N4701">
        <v>1.109444444</v>
      </c>
      <c r="O4701">
        <v>0</v>
      </c>
      <c r="P4701">
        <v>26</v>
      </c>
      <c r="Q4701">
        <v>0</v>
      </c>
      <c r="R4701">
        <v>10</v>
      </c>
      <c r="S4701">
        <v>0</v>
      </c>
      <c r="T4701">
        <v>3</v>
      </c>
      <c r="U4701">
        <v>0</v>
      </c>
      <c r="V4701">
        <v>0</v>
      </c>
      <c r="W4701">
        <v>0</v>
      </c>
      <c r="X4701">
        <v>4.6701419775749988</v>
      </c>
      <c r="Y4701">
        <v>0</v>
      </c>
      <c r="Z4701">
        <v>2.3172835827311165</v>
      </c>
      <c r="AA4701">
        <v>0</v>
      </c>
      <c r="AB4701">
        <v>0.60569419974626659</v>
      </c>
      <c r="AC4701">
        <v>0</v>
      </c>
      <c r="AD4701">
        <v>0</v>
      </c>
      <c r="AE4701">
        <v>7.5931197600523817</v>
      </c>
    </row>
    <row r="4702" spans="1:31" x14ac:dyDescent="0.25">
      <c r="A4702">
        <v>2141861</v>
      </c>
      <c r="B4702">
        <v>1</v>
      </c>
      <c r="C4702" t="s">
        <v>80</v>
      </c>
      <c r="D4702" t="s">
        <v>100</v>
      </c>
      <c r="E4702" t="s">
        <v>174</v>
      </c>
      <c r="F4702" t="s">
        <v>13639</v>
      </c>
      <c r="G4702" t="s">
        <v>187</v>
      </c>
      <c r="H4702" t="s">
        <v>134</v>
      </c>
      <c r="I4702" t="s">
        <v>135</v>
      </c>
      <c r="J4702" t="s">
        <v>136</v>
      </c>
      <c r="K4702" t="s">
        <v>137</v>
      </c>
      <c r="L4702" t="s">
        <v>13640</v>
      </c>
      <c r="M4702" t="s">
        <v>13641</v>
      </c>
      <c r="N4702">
        <v>1.288333333</v>
      </c>
      <c r="O4702">
        <v>0</v>
      </c>
      <c r="P4702">
        <v>13</v>
      </c>
      <c r="Q4702">
        <v>0</v>
      </c>
      <c r="R4702">
        <v>5</v>
      </c>
      <c r="S4702">
        <v>0</v>
      </c>
      <c r="T4702">
        <v>7</v>
      </c>
      <c r="U4702">
        <v>0</v>
      </c>
      <c r="V4702">
        <v>0</v>
      </c>
      <c r="W4702">
        <v>0</v>
      </c>
      <c r="X4702">
        <v>5.291152306472199</v>
      </c>
      <c r="Y4702">
        <v>0</v>
      </c>
      <c r="Z4702">
        <v>1.1451833408439001</v>
      </c>
      <c r="AA4702">
        <v>0</v>
      </c>
      <c r="AB4702">
        <v>4.3098661094171113</v>
      </c>
      <c r="AC4702">
        <v>0</v>
      </c>
      <c r="AD4702">
        <v>0</v>
      </c>
      <c r="AE4702">
        <v>10.74620175673321</v>
      </c>
    </row>
    <row r="4703" spans="1:31" x14ac:dyDescent="0.25">
      <c r="A4703">
        <v>2141878</v>
      </c>
      <c r="B4703">
        <v>1</v>
      </c>
      <c r="C4703" t="s">
        <v>81</v>
      </c>
      <c r="D4703" t="s">
        <v>113</v>
      </c>
      <c r="E4703" t="s">
        <v>146</v>
      </c>
      <c r="F4703" t="s">
        <v>3997</v>
      </c>
      <c r="G4703" t="s">
        <v>142</v>
      </c>
      <c r="H4703" t="s">
        <v>143</v>
      </c>
      <c r="I4703" t="s">
        <v>135</v>
      </c>
      <c r="J4703" t="s">
        <v>136</v>
      </c>
      <c r="K4703" t="s">
        <v>137</v>
      </c>
      <c r="L4703" t="s">
        <v>13642</v>
      </c>
      <c r="M4703" t="s">
        <v>13643</v>
      </c>
      <c r="N4703">
        <v>0.71388888800000005</v>
      </c>
      <c r="O4703">
        <v>4</v>
      </c>
      <c r="P4703">
        <v>116</v>
      </c>
      <c r="Q4703">
        <v>16</v>
      </c>
      <c r="R4703">
        <v>36</v>
      </c>
      <c r="S4703">
        <v>1</v>
      </c>
      <c r="T4703">
        <v>43</v>
      </c>
      <c r="U4703">
        <v>1</v>
      </c>
      <c r="V4703">
        <v>0</v>
      </c>
      <c r="W4703">
        <v>5.1693636042615001</v>
      </c>
      <c r="X4703">
        <v>13.926420521171837</v>
      </c>
      <c r="Y4703">
        <v>10.431053772932669</v>
      </c>
      <c r="Z4703">
        <v>14.055957343467835</v>
      </c>
      <c r="AA4703">
        <v>4.1539672438687507</v>
      </c>
      <c r="AB4703">
        <v>16.206246011199891</v>
      </c>
      <c r="AC4703">
        <v>38.328394432781671</v>
      </c>
      <c r="AD4703">
        <v>0</v>
      </c>
      <c r="AE4703">
        <v>102.27140292968414</v>
      </c>
    </row>
    <row r="4704" spans="1:31" x14ac:dyDescent="0.25">
      <c r="A4704">
        <v>2142210</v>
      </c>
      <c r="B4704">
        <v>1</v>
      </c>
      <c r="C4704" t="s">
        <v>80</v>
      </c>
      <c r="D4704" t="s">
        <v>103</v>
      </c>
      <c r="E4704" t="s">
        <v>174</v>
      </c>
      <c r="F4704" t="s">
        <v>13644</v>
      </c>
      <c r="G4704" t="s">
        <v>187</v>
      </c>
      <c r="H4704" t="s">
        <v>134</v>
      </c>
      <c r="I4704" t="s">
        <v>135</v>
      </c>
      <c r="J4704" t="s">
        <v>136</v>
      </c>
      <c r="K4704" t="s">
        <v>137</v>
      </c>
      <c r="L4704" t="s">
        <v>13645</v>
      </c>
      <c r="M4704" t="s">
        <v>13646</v>
      </c>
      <c r="N4704">
        <v>0.395555555</v>
      </c>
      <c r="O4704">
        <v>0</v>
      </c>
      <c r="P4704">
        <v>76</v>
      </c>
      <c r="Q4704">
        <v>0</v>
      </c>
      <c r="R4704">
        <v>0</v>
      </c>
      <c r="S4704">
        <v>0</v>
      </c>
      <c r="T4704">
        <v>6</v>
      </c>
      <c r="U4704">
        <v>0</v>
      </c>
      <c r="V4704">
        <v>0</v>
      </c>
      <c r="W4704">
        <v>0</v>
      </c>
      <c r="X4704">
        <v>8.6946535403950662</v>
      </c>
      <c r="Y4704">
        <v>0</v>
      </c>
      <c r="Z4704">
        <v>0</v>
      </c>
      <c r="AA4704">
        <v>0</v>
      </c>
      <c r="AB4704">
        <v>2.1771020256392002</v>
      </c>
      <c r="AC4704">
        <v>0</v>
      </c>
      <c r="AD4704">
        <v>0</v>
      </c>
      <c r="AE4704">
        <v>10.871755566034267</v>
      </c>
    </row>
    <row r="4705" spans="1:31" x14ac:dyDescent="0.25">
      <c r="A4705">
        <v>2142047</v>
      </c>
      <c r="B4705">
        <v>1</v>
      </c>
      <c r="C4705" t="s">
        <v>80</v>
      </c>
      <c r="D4705" t="s">
        <v>103</v>
      </c>
      <c r="E4705" t="s">
        <v>131</v>
      </c>
      <c r="F4705" t="s">
        <v>13647</v>
      </c>
      <c r="G4705" t="s">
        <v>300</v>
      </c>
      <c r="H4705" t="s">
        <v>134</v>
      </c>
      <c r="I4705" t="s">
        <v>135</v>
      </c>
      <c r="J4705" t="s">
        <v>3</v>
      </c>
      <c r="K4705" t="s">
        <v>137</v>
      </c>
      <c r="L4705" t="s">
        <v>13648</v>
      </c>
      <c r="M4705" t="s">
        <v>13649</v>
      </c>
      <c r="N4705">
        <v>5.0680555549999999</v>
      </c>
      <c r="O4705">
        <v>0</v>
      </c>
      <c r="P4705">
        <v>1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</row>
    <row r="4706" spans="1:31" x14ac:dyDescent="0.25">
      <c r="A4706">
        <v>2142024</v>
      </c>
      <c r="B4706">
        <v>1</v>
      </c>
      <c r="C4706" t="s">
        <v>81</v>
      </c>
      <c r="D4706" t="s">
        <v>120</v>
      </c>
      <c r="E4706" t="s">
        <v>146</v>
      </c>
      <c r="F4706" t="s">
        <v>13650</v>
      </c>
      <c r="G4706" t="s">
        <v>142</v>
      </c>
      <c r="H4706" t="s">
        <v>143</v>
      </c>
      <c r="I4706" t="s">
        <v>135</v>
      </c>
      <c r="J4706" t="s">
        <v>136</v>
      </c>
      <c r="K4706" t="s">
        <v>137</v>
      </c>
      <c r="L4706" t="s">
        <v>13651</v>
      </c>
      <c r="M4706" t="s">
        <v>13652</v>
      </c>
      <c r="N4706">
        <v>1.5816666660000001</v>
      </c>
      <c r="O4706">
        <v>0</v>
      </c>
      <c r="P4706">
        <v>0</v>
      </c>
      <c r="Q4706">
        <v>20</v>
      </c>
      <c r="R4706">
        <v>9</v>
      </c>
      <c r="S4706">
        <v>5</v>
      </c>
      <c r="T4706">
        <v>0</v>
      </c>
      <c r="U4706">
        <v>1</v>
      </c>
      <c r="V4706">
        <v>0</v>
      </c>
      <c r="W4706">
        <v>0</v>
      </c>
      <c r="X4706">
        <v>0</v>
      </c>
      <c r="Y4706">
        <v>22.306693321094485</v>
      </c>
      <c r="Z4706">
        <v>1.5590343625600001</v>
      </c>
      <c r="AA4706">
        <v>5.818936965651333</v>
      </c>
      <c r="AB4706">
        <v>0</v>
      </c>
      <c r="AC4706">
        <v>112.46242768904533</v>
      </c>
      <c r="AD4706">
        <v>0</v>
      </c>
      <c r="AE4706">
        <v>142.14709233835114</v>
      </c>
    </row>
    <row r="4707" spans="1:31" x14ac:dyDescent="0.25">
      <c r="A4707">
        <v>2142087</v>
      </c>
      <c r="B4707">
        <v>1</v>
      </c>
      <c r="C4707" t="s">
        <v>80</v>
      </c>
      <c r="D4707" t="s">
        <v>87</v>
      </c>
      <c r="E4707" t="s">
        <v>131</v>
      </c>
      <c r="F4707" t="s">
        <v>13653</v>
      </c>
      <c r="G4707" t="s">
        <v>152</v>
      </c>
      <c r="H4707" t="s">
        <v>134</v>
      </c>
      <c r="I4707" t="s">
        <v>135</v>
      </c>
      <c r="J4707" t="s">
        <v>136</v>
      </c>
      <c r="K4707" t="s">
        <v>137</v>
      </c>
      <c r="L4707" t="s">
        <v>13654</v>
      </c>
      <c r="M4707" t="s">
        <v>13655</v>
      </c>
      <c r="N4707">
        <v>1.7675000000000001</v>
      </c>
      <c r="O4707">
        <v>0</v>
      </c>
      <c r="P4707">
        <v>1</v>
      </c>
      <c r="Q4707">
        <v>0</v>
      </c>
      <c r="R4707">
        <v>0</v>
      </c>
      <c r="S4707">
        <v>0</v>
      </c>
      <c r="T4707">
        <v>1</v>
      </c>
      <c r="U4707">
        <v>0</v>
      </c>
      <c r="V4707">
        <v>0</v>
      </c>
      <c r="W4707">
        <v>0</v>
      </c>
      <c r="X4707">
        <v>0.2258856801795</v>
      </c>
      <c r="Y4707">
        <v>0</v>
      </c>
      <c r="Z4707">
        <v>0</v>
      </c>
      <c r="AA4707">
        <v>0</v>
      </c>
      <c r="AB4707">
        <v>0.48734475023325008</v>
      </c>
      <c r="AC4707">
        <v>0</v>
      </c>
      <c r="AD4707">
        <v>0</v>
      </c>
      <c r="AE4707">
        <v>0.71323043041275014</v>
      </c>
    </row>
    <row r="4708" spans="1:31" x14ac:dyDescent="0.25">
      <c r="A4708">
        <v>2141838</v>
      </c>
      <c r="B4708">
        <v>1</v>
      </c>
      <c r="C4708" t="s">
        <v>80</v>
      </c>
      <c r="D4708" t="s">
        <v>93</v>
      </c>
      <c r="E4708" t="s">
        <v>140</v>
      </c>
      <c r="F4708" t="s">
        <v>8870</v>
      </c>
      <c r="G4708" t="s">
        <v>538</v>
      </c>
      <c r="H4708" t="s">
        <v>143</v>
      </c>
      <c r="I4708" t="s">
        <v>135</v>
      </c>
      <c r="J4708" t="s">
        <v>136</v>
      </c>
      <c r="K4708" t="s">
        <v>236</v>
      </c>
      <c r="L4708" t="s">
        <v>13656</v>
      </c>
      <c r="M4708" t="s">
        <v>13657</v>
      </c>
      <c r="N4708">
        <v>4.1887277770000004</v>
      </c>
      <c r="O4708">
        <v>0</v>
      </c>
      <c r="P4708">
        <v>697</v>
      </c>
      <c r="Q4708">
        <v>0</v>
      </c>
      <c r="R4708">
        <v>23</v>
      </c>
      <c r="S4708">
        <v>4</v>
      </c>
      <c r="T4708">
        <v>67</v>
      </c>
      <c r="U4708">
        <v>1</v>
      </c>
      <c r="V4708">
        <v>0</v>
      </c>
      <c r="W4708">
        <v>0</v>
      </c>
      <c r="X4708">
        <v>328.58479105731567</v>
      </c>
      <c r="Y4708">
        <v>0</v>
      </c>
      <c r="Z4708">
        <v>1.4112081724000003</v>
      </c>
      <c r="AA4708">
        <v>39.276190736849372</v>
      </c>
      <c r="AB4708">
        <v>112.20520045311055</v>
      </c>
      <c r="AC4708">
        <v>110.7211944676375</v>
      </c>
      <c r="AD4708">
        <v>0</v>
      </c>
      <c r="AE4708">
        <v>592.19858488731313</v>
      </c>
    </row>
    <row r="4709" spans="1:31" x14ac:dyDescent="0.25">
      <c r="A4709">
        <v>2142127</v>
      </c>
      <c r="B4709">
        <v>1</v>
      </c>
      <c r="C4709" t="s">
        <v>80</v>
      </c>
      <c r="D4709" t="s">
        <v>91</v>
      </c>
      <c r="E4709" t="s">
        <v>140</v>
      </c>
      <c r="F4709" t="s">
        <v>13658</v>
      </c>
      <c r="G4709" t="s">
        <v>226</v>
      </c>
      <c r="H4709" t="s">
        <v>143</v>
      </c>
      <c r="I4709" t="s">
        <v>135</v>
      </c>
      <c r="J4709" t="s">
        <v>136</v>
      </c>
      <c r="K4709" t="s">
        <v>137</v>
      </c>
      <c r="L4709" t="s">
        <v>13659</v>
      </c>
      <c r="M4709" t="s">
        <v>13660</v>
      </c>
      <c r="N4709">
        <v>5.0277777000000003E-2</v>
      </c>
      <c r="O4709">
        <v>1</v>
      </c>
      <c r="P4709">
        <v>763</v>
      </c>
      <c r="Q4709">
        <v>50</v>
      </c>
      <c r="R4709">
        <v>37</v>
      </c>
      <c r="S4709">
        <v>26</v>
      </c>
      <c r="T4709">
        <v>120</v>
      </c>
      <c r="U4709">
        <v>1</v>
      </c>
      <c r="V4709">
        <v>0</v>
      </c>
      <c r="W4709">
        <v>4.1487566918900001E-2</v>
      </c>
      <c r="X4709">
        <v>8.4721457542252203</v>
      </c>
      <c r="Y4709">
        <v>5.3285706842399998</v>
      </c>
      <c r="Z4709">
        <v>0.41618269225440835</v>
      </c>
      <c r="AA4709">
        <v>14.630670417006126</v>
      </c>
      <c r="AB4709">
        <v>3.9196567387113279</v>
      </c>
      <c r="AC4709">
        <v>9.1588086794249998E-2</v>
      </c>
      <c r="AD4709">
        <v>0</v>
      </c>
      <c r="AE4709">
        <v>32.900301940150229</v>
      </c>
    </row>
    <row r="4710" spans="1:31" x14ac:dyDescent="0.25">
      <c r="A4710">
        <v>2142193</v>
      </c>
      <c r="B4710">
        <v>1</v>
      </c>
      <c r="C4710" t="s">
        <v>80</v>
      </c>
      <c r="D4710" t="s">
        <v>90</v>
      </c>
      <c r="E4710" t="s">
        <v>131</v>
      </c>
      <c r="F4710" t="s">
        <v>13661</v>
      </c>
      <c r="G4710" t="s">
        <v>152</v>
      </c>
      <c r="H4710" t="s">
        <v>134</v>
      </c>
      <c r="I4710" t="s">
        <v>135</v>
      </c>
      <c r="J4710" t="s">
        <v>136</v>
      </c>
      <c r="K4710" t="s">
        <v>137</v>
      </c>
      <c r="L4710" t="s">
        <v>13662</v>
      </c>
      <c r="M4710" t="s">
        <v>13663</v>
      </c>
      <c r="N4710">
        <v>2.9841666660000001</v>
      </c>
      <c r="O4710">
        <v>0</v>
      </c>
      <c r="P4710">
        <v>5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4.682873547040117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4.682873547040117</v>
      </c>
    </row>
    <row r="4711" spans="1:31" x14ac:dyDescent="0.25">
      <c r="A4711">
        <v>2142250</v>
      </c>
      <c r="B4711">
        <v>1</v>
      </c>
      <c r="C4711" t="s">
        <v>81</v>
      </c>
      <c r="D4711" t="s">
        <v>116</v>
      </c>
      <c r="E4711" t="s">
        <v>206</v>
      </c>
      <c r="F4711" t="s">
        <v>13664</v>
      </c>
      <c r="G4711" t="s">
        <v>187</v>
      </c>
      <c r="H4711" t="s">
        <v>134</v>
      </c>
      <c r="I4711" t="s">
        <v>135</v>
      </c>
      <c r="J4711" t="s">
        <v>136</v>
      </c>
      <c r="K4711" t="s">
        <v>137</v>
      </c>
      <c r="L4711" t="s">
        <v>13665</v>
      </c>
      <c r="M4711" t="s">
        <v>13666</v>
      </c>
      <c r="N4711">
        <v>1.213333333</v>
      </c>
      <c r="O4711">
        <v>0</v>
      </c>
      <c r="P4711">
        <v>147</v>
      </c>
      <c r="Q4711">
        <v>0</v>
      </c>
      <c r="R4711">
        <v>0</v>
      </c>
      <c r="S4711">
        <v>0</v>
      </c>
      <c r="T4711">
        <v>14</v>
      </c>
      <c r="U4711">
        <v>0</v>
      </c>
      <c r="V4711">
        <v>0</v>
      </c>
      <c r="W4711">
        <v>0</v>
      </c>
      <c r="X4711">
        <v>56.362749999342185</v>
      </c>
      <c r="Y4711">
        <v>0</v>
      </c>
      <c r="Z4711">
        <v>0</v>
      </c>
      <c r="AA4711">
        <v>0</v>
      </c>
      <c r="AB4711">
        <v>15.870060608541026</v>
      </c>
      <c r="AC4711">
        <v>0</v>
      </c>
      <c r="AD4711">
        <v>0</v>
      </c>
      <c r="AE4711">
        <v>72.232810607883209</v>
      </c>
    </row>
    <row r="4712" spans="1:31" x14ac:dyDescent="0.25">
      <c r="A4712">
        <v>2142064</v>
      </c>
      <c r="B4712">
        <v>1</v>
      </c>
      <c r="C4712" t="s">
        <v>80</v>
      </c>
      <c r="D4712" t="s">
        <v>82</v>
      </c>
      <c r="E4712" t="s">
        <v>131</v>
      </c>
      <c r="F4712" t="s">
        <v>13667</v>
      </c>
      <c r="G4712" t="s">
        <v>231</v>
      </c>
      <c r="H4712" t="s">
        <v>134</v>
      </c>
      <c r="I4712" t="s">
        <v>135</v>
      </c>
      <c r="J4712" t="s">
        <v>136</v>
      </c>
      <c r="K4712" t="s">
        <v>137</v>
      </c>
      <c r="L4712" t="s">
        <v>13668</v>
      </c>
      <c r="M4712" t="s">
        <v>13669</v>
      </c>
      <c r="N4712">
        <v>4.5483333330000004</v>
      </c>
      <c r="O4712">
        <v>0</v>
      </c>
      <c r="P4712">
        <v>13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12.536920319785052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12.536920319785052</v>
      </c>
    </row>
    <row r="4713" spans="1:31" x14ac:dyDescent="0.25">
      <c r="A4713">
        <v>2141858</v>
      </c>
      <c r="B4713">
        <v>1</v>
      </c>
      <c r="C4713" t="s">
        <v>80</v>
      </c>
      <c r="D4713" t="s">
        <v>91</v>
      </c>
      <c r="E4713" t="s">
        <v>140</v>
      </c>
      <c r="F4713" t="s">
        <v>286</v>
      </c>
      <c r="G4713" t="s">
        <v>300</v>
      </c>
      <c r="H4713" t="s">
        <v>143</v>
      </c>
      <c r="I4713" t="s">
        <v>135</v>
      </c>
      <c r="J4713" t="s">
        <v>3</v>
      </c>
      <c r="K4713" t="s">
        <v>137</v>
      </c>
      <c r="L4713" t="s">
        <v>13670</v>
      </c>
      <c r="M4713" t="s">
        <v>13671</v>
      </c>
      <c r="N4713">
        <v>2.2294444439999999</v>
      </c>
      <c r="O4713">
        <v>5</v>
      </c>
      <c r="P4713">
        <v>1366</v>
      </c>
      <c r="Q4713">
        <v>151</v>
      </c>
      <c r="R4713">
        <v>200</v>
      </c>
      <c r="S4713">
        <v>43</v>
      </c>
      <c r="T4713">
        <v>203</v>
      </c>
      <c r="U4713">
        <v>2</v>
      </c>
      <c r="V4713">
        <v>0</v>
      </c>
      <c r="W4713">
        <v>10.192812599836802</v>
      </c>
      <c r="X4713">
        <v>652.36162943077056</v>
      </c>
      <c r="Y4713">
        <v>466.70837424820894</v>
      </c>
      <c r="Z4713">
        <v>95.091019488186859</v>
      </c>
      <c r="AA4713">
        <v>991.00216525301187</v>
      </c>
      <c r="AB4713">
        <v>340.72008046123938</v>
      </c>
      <c r="AC4713">
        <v>26.280707713919881</v>
      </c>
      <c r="AD4713">
        <v>0</v>
      </c>
      <c r="AE4713">
        <v>2582.3567891951743</v>
      </c>
    </row>
    <row r="4714" spans="1:31" x14ac:dyDescent="0.25">
      <c r="A4714">
        <v>2141950</v>
      </c>
      <c r="B4714">
        <v>1</v>
      </c>
      <c r="C4714" t="s">
        <v>80</v>
      </c>
      <c r="D4714" t="s">
        <v>104</v>
      </c>
      <c r="E4714" t="s">
        <v>146</v>
      </c>
      <c r="F4714" t="s">
        <v>11319</v>
      </c>
      <c r="G4714" t="s">
        <v>538</v>
      </c>
      <c r="H4714" t="s">
        <v>143</v>
      </c>
      <c r="I4714" t="s">
        <v>135</v>
      </c>
      <c r="J4714" t="s">
        <v>136</v>
      </c>
      <c r="K4714" t="s">
        <v>236</v>
      </c>
      <c r="L4714" t="s">
        <v>13672</v>
      </c>
      <c r="M4714" t="s">
        <v>13673</v>
      </c>
      <c r="N4714">
        <v>6.6</v>
      </c>
      <c r="O4714">
        <v>0</v>
      </c>
      <c r="P4714">
        <v>6</v>
      </c>
      <c r="Q4714">
        <v>1</v>
      </c>
      <c r="R4714">
        <v>0</v>
      </c>
      <c r="S4714">
        <v>2</v>
      </c>
      <c r="T4714">
        <v>0</v>
      </c>
      <c r="U4714">
        <v>0</v>
      </c>
      <c r="V4714">
        <v>0</v>
      </c>
      <c r="W4714">
        <v>0</v>
      </c>
      <c r="X4714">
        <v>8.4445610019840025</v>
      </c>
      <c r="Y4714">
        <v>1.150708898592</v>
      </c>
      <c r="Z4714">
        <v>0</v>
      </c>
      <c r="AA4714">
        <v>662.46265560282291</v>
      </c>
      <c r="AB4714">
        <v>0</v>
      </c>
      <c r="AC4714">
        <v>0</v>
      </c>
      <c r="AD4714">
        <v>0</v>
      </c>
      <c r="AE4714">
        <v>672.05792550339891</v>
      </c>
    </row>
    <row r="4715" spans="1:31" x14ac:dyDescent="0.25">
      <c r="A4715">
        <v>2141927</v>
      </c>
      <c r="B4715">
        <v>1</v>
      </c>
      <c r="C4715" t="s">
        <v>80</v>
      </c>
      <c r="D4715" t="s">
        <v>96</v>
      </c>
      <c r="E4715" t="s">
        <v>174</v>
      </c>
      <c r="F4715" t="s">
        <v>13674</v>
      </c>
      <c r="G4715" t="s">
        <v>163</v>
      </c>
      <c r="H4715" t="s">
        <v>134</v>
      </c>
      <c r="I4715" t="s">
        <v>135</v>
      </c>
      <c r="J4715" t="s">
        <v>136</v>
      </c>
      <c r="K4715" t="s">
        <v>137</v>
      </c>
      <c r="L4715" t="s">
        <v>13675</v>
      </c>
      <c r="M4715" t="s">
        <v>13676</v>
      </c>
      <c r="N4715">
        <v>1.5933333329999999</v>
      </c>
      <c r="O4715">
        <v>0</v>
      </c>
      <c r="P4715">
        <v>49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11.428637054544003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11.428637054544003</v>
      </c>
    </row>
    <row r="4716" spans="1:31" x14ac:dyDescent="0.25">
      <c r="A4716">
        <v>2141904</v>
      </c>
      <c r="B4716">
        <v>1</v>
      </c>
      <c r="C4716" t="s">
        <v>80</v>
      </c>
      <c r="D4716" t="s">
        <v>83</v>
      </c>
      <c r="E4716" t="s">
        <v>146</v>
      </c>
      <c r="F4716" t="s">
        <v>1076</v>
      </c>
      <c r="G4716" t="s">
        <v>235</v>
      </c>
      <c r="H4716" t="s">
        <v>143</v>
      </c>
      <c r="I4716" t="s">
        <v>135</v>
      </c>
      <c r="J4716" t="s">
        <v>136</v>
      </c>
      <c r="K4716" t="s">
        <v>236</v>
      </c>
      <c r="L4716" t="s">
        <v>13677</v>
      </c>
      <c r="M4716" t="s">
        <v>13678</v>
      </c>
      <c r="N4716">
        <v>7.227777777</v>
      </c>
      <c r="O4716">
        <v>0</v>
      </c>
      <c r="P4716">
        <v>608</v>
      </c>
      <c r="Q4716">
        <v>0</v>
      </c>
      <c r="R4716">
        <v>0</v>
      </c>
      <c r="S4716">
        <v>0</v>
      </c>
      <c r="T4716">
        <v>18</v>
      </c>
      <c r="U4716">
        <v>0</v>
      </c>
      <c r="V4716">
        <v>0</v>
      </c>
      <c r="W4716">
        <v>0</v>
      </c>
      <c r="X4716">
        <v>1283.9532661663566</v>
      </c>
      <c r="Y4716">
        <v>0</v>
      </c>
      <c r="Z4716">
        <v>0</v>
      </c>
      <c r="AA4716">
        <v>0</v>
      </c>
      <c r="AB4716">
        <v>44.475489368010003</v>
      </c>
      <c r="AC4716">
        <v>0</v>
      </c>
      <c r="AD4716">
        <v>0</v>
      </c>
      <c r="AE4716">
        <v>1328.4287555343665</v>
      </c>
    </row>
    <row r="4717" spans="1:31" x14ac:dyDescent="0.25">
      <c r="A4717">
        <v>2142073</v>
      </c>
      <c r="B4717">
        <v>1</v>
      </c>
      <c r="C4717" t="s">
        <v>80</v>
      </c>
      <c r="D4717" t="s">
        <v>93</v>
      </c>
      <c r="E4717" t="s">
        <v>174</v>
      </c>
      <c r="F4717" t="s">
        <v>13679</v>
      </c>
      <c r="G4717" t="s">
        <v>187</v>
      </c>
      <c r="H4717" t="s">
        <v>134</v>
      </c>
      <c r="I4717" t="s">
        <v>135</v>
      </c>
      <c r="J4717" t="s">
        <v>136</v>
      </c>
      <c r="K4717" t="s">
        <v>137</v>
      </c>
      <c r="L4717" t="s">
        <v>13680</v>
      </c>
      <c r="M4717" t="s">
        <v>13681</v>
      </c>
      <c r="N4717">
        <v>1.170555555</v>
      </c>
      <c r="O4717">
        <v>0</v>
      </c>
      <c r="P4717">
        <v>5</v>
      </c>
      <c r="Q4717">
        <v>0</v>
      </c>
      <c r="R4717">
        <v>5</v>
      </c>
      <c r="S4717">
        <v>0</v>
      </c>
      <c r="T4717">
        <v>2</v>
      </c>
      <c r="U4717">
        <v>0</v>
      </c>
      <c r="V4717">
        <v>0</v>
      </c>
      <c r="W4717">
        <v>0</v>
      </c>
      <c r="X4717">
        <v>0.49655219199810002</v>
      </c>
      <c r="Y4717">
        <v>0</v>
      </c>
      <c r="Z4717">
        <v>0.47622395223373337</v>
      </c>
      <c r="AA4717">
        <v>0</v>
      </c>
      <c r="AB4717">
        <v>0.13771325489598332</v>
      </c>
      <c r="AC4717">
        <v>0</v>
      </c>
      <c r="AD4717">
        <v>0</v>
      </c>
      <c r="AE4717">
        <v>1.1104893991278169</v>
      </c>
    </row>
    <row r="4718" spans="1:31" x14ac:dyDescent="0.25">
      <c r="A4718">
        <v>2141887</v>
      </c>
      <c r="B4718">
        <v>1</v>
      </c>
      <c r="C4718" t="s">
        <v>81</v>
      </c>
      <c r="D4718" t="s">
        <v>112</v>
      </c>
      <c r="E4718" t="s">
        <v>131</v>
      </c>
      <c r="F4718" t="s">
        <v>13682</v>
      </c>
      <c r="G4718" t="s">
        <v>300</v>
      </c>
      <c r="H4718" t="s">
        <v>134</v>
      </c>
      <c r="I4718" t="s">
        <v>135</v>
      </c>
      <c r="J4718" t="s">
        <v>136</v>
      </c>
      <c r="K4718" t="s">
        <v>137</v>
      </c>
      <c r="L4718" t="s">
        <v>13683</v>
      </c>
      <c r="M4718" t="s">
        <v>13684</v>
      </c>
      <c r="N4718">
        <v>3.4586111110000002</v>
      </c>
      <c r="O4718">
        <v>0</v>
      </c>
      <c r="P4718">
        <v>15</v>
      </c>
      <c r="Q4718">
        <v>0</v>
      </c>
      <c r="R4718">
        <v>0</v>
      </c>
      <c r="S4718">
        <v>0</v>
      </c>
      <c r="T4718">
        <v>1</v>
      </c>
      <c r="U4718">
        <v>0</v>
      </c>
      <c r="V4718">
        <v>0</v>
      </c>
      <c r="W4718">
        <v>0</v>
      </c>
      <c r="X4718">
        <v>12.048855054881294</v>
      </c>
      <c r="Y4718">
        <v>0</v>
      </c>
      <c r="Z4718">
        <v>0</v>
      </c>
      <c r="AA4718">
        <v>0</v>
      </c>
      <c r="AB4718">
        <v>19.887794264003432</v>
      </c>
      <c r="AC4718">
        <v>0</v>
      </c>
      <c r="AD4718">
        <v>0</v>
      </c>
      <c r="AE4718">
        <v>31.936649318884726</v>
      </c>
    </row>
    <row r="4719" spans="1:31" x14ac:dyDescent="0.25">
      <c r="A4719">
        <v>2141890</v>
      </c>
      <c r="B4719">
        <v>1</v>
      </c>
      <c r="C4719" t="s">
        <v>81</v>
      </c>
      <c r="D4719" t="s">
        <v>123</v>
      </c>
      <c r="E4719" t="s">
        <v>196</v>
      </c>
      <c r="F4719" t="s">
        <v>13685</v>
      </c>
      <c r="G4719" t="s">
        <v>538</v>
      </c>
      <c r="H4719" t="s">
        <v>143</v>
      </c>
      <c r="I4719" t="s">
        <v>135</v>
      </c>
      <c r="J4719" t="s">
        <v>136</v>
      </c>
      <c r="K4719" t="s">
        <v>236</v>
      </c>
      <c r="L4719" t="s">
        <v>13686</v>
      </c>
      <c r="M4719" t="s">
        <v>13687</v>
      </c>
      <c r="N4719">
        <v>3.983055555</v>
      </c>
      <c r="O4719">
        <v>2</v>
      </c>
      <c r="P4719">
        <v>155</v>
      </c>
      <c r="Q4719">
        <v>22</v>
      </c>
      <c r="R4719">
        <v>34</v>
      </c>
      <c r="S4719">
        <v>2</v>
      </c>
      <c r="T4719">
        <v>13</v>
      </c>
      <c r="U4719">
        <v>0</v>
      </c>
      <c r="V4719">
        <v>0</v>
      </c>
      <c r="W4719">
        <v>42.676087450625303</v>
      </c>
      <c r="X4719">
        <v>150.30176043832768</v>
      </c>
      <c r="Y4719">
        <v>76.720775611507349</v>
      </c>
      <c r="Z4719">
        <v>52.770778759789238</v>
      </c>
      <c r="AA4719">
        <v>159.67569010309126</v>
      </c>
      <c r="AB4719">
        <v>46.939034017299278</v>
      </c>
      <c r="AC4719">
        <v>0</v>
      </c>
      <c r="AD4719">
        <v>0</v>
      </c>
      <c r="AE4719">
        <v>529.0841263806401</v>
      </c>
    </row>
    <row r="4720" spans="1:31" x14ac:dyDescent="0.25">
      <c r="A4720">
        <v>2142222</v>
      </c>
      <c r="B4720">
        <v>1</v>
      </c>
      <c r="C4720" t="s">
        <v>80</v>
      </c>
      <c r="D4720" t="s">
        <v>95</v>
      </c>
      <c r="E4720" t="s">
        <v>174</v>
      </c>
      <c r="F4720" t="s">
        <v>13688</v>
      </c>
      <c r="G4720" t="s">
        <v>187</v>
      </c>
      <c r="H4720" t="s">
        <v>134</v>
      </c>
      <c r="I4720" t="s">
        <v>135</v>
      </c>
      <c r="J4720" t="s">
        <v>136</v>
      </c>
      <c r="K4720" t="s">
        <v>137</v>
      </c>
      <c r="L4720" t="s">
        <v>13689</v>
      </c>
      <c r="M4720" t="s">
        <v>13690</v>
      </c>
      <c r="N4720">
        <v>0.32027777699999999</v>
      </c>
      <c r="O4720">
        <v>0</v>
      </c>
      <c r="P4720">
        <v>279</v>
      </c>
      <c r="Q4720">
        <v>0</v>
      </c>
      <c r="R4720">
        <v>0</v>
      </c>
      <c r="S4720">
        <v>0</v>
      </c>
      <c r="T4720">
        <v>10</v>
      </c>
      <c r="U4720">
        <v>0</v>
      </c>
      <c r="V4720">
        <v>0</v>
      </c>
      <c r="W4720">
        <v>0</v>
      </c>
      <c r="X4720">
        <v>22.869558661010668</v>
      </c>
      <c r="Y4720">
        <v>0</v>
      </c>
      <c r="Z4720">
        <v>0</v>
      </c>
      <c r="AA4720">
        <v>0</v>
      </c>
      <c r="AB4720">
        <v>0.92195855803860005</v>
      </c>
      <c r="AC4720">
        <v>0</v>
      </c>
      <c r="AD4720">
        <v>0</v>
      </c>
      <c r="AE4720">
        <v>23.791517219049268</v>
      </c>
    </row>
    <row r="4721" spans="1:31" x14ac:dyDescent="0.25">
      <c r="A4721">
        <v>2141867</v>
      </c>
      <c r="B4721">
        <v>1</v>
      </c>
      <c r="C4721" t="s">
        <v>80</v>
      </c>
      <c r="D4721" t="s">
        <v>104</v>
      </c>
      <c r="E4721" t="s">
        <v>146</v>
      </c>
      <c r="F4721" t="s">
        <v>13691</v>
      </c>
      <c r="G4721" t="s">
        <v>167</v>
      </c>
      <c r="H4721" t="s">
        <v>143</v>
      </c>
      <c r="I4721" t="s">
        <v>135</v>
      </c>
      <c r="J4721" t="s">
        <v>136</v>
      </c>
      <c r="K4721" t="s">
        <v>137</v>
      </c>
      <c r="L4721" t="s">
        <v>13692</v>
      </c>
      <c r="M4721" t="s">
        <v>13693</v>
      </c>
      <c r="N4721">
        <v>2.1133333329999999</v>
      </c>
      <c r="O4721">
        <v>1</v>
      </c>
      <c r="P4721">
        <v>0</v>
      </c>
      <c r="Q4721">
        <v>1</v>
      </c>
      <c r="R4721">
        <v>0</v>
      </c>
      <c r="S4721">
        <v>1</v>
      </c>
      <c r="T4721">
        <v>0</v>
      </c>
      <c r="U4721">
        <v>0</v>
      </c>
      <c r="V4721">
        <v>0</v>
      </c>
      <c r="W4721">
        <v>0.14383213618410001</v>
      </c>
      <c r="X4721">
        <v>0</v>
      </c>
      <c r="Y4721">
        <v>0.71602297628400002</v>
      </c>
      <c r="Z4721">
        <v>0</v>
      </c>
      <c r="AA4721">
        <v>11.524679526763148</v>
      </c>
      <c r="AB4721">
        <v>0</v>
      </c>
      <c r="AC4721">
        <v>0</v>
      </c>
      <c r="AD4721">
        <v>0</v>
      </c>
      <c r="AE4721">
        <v>12.384534639231248</v>
      </c>
    </row>
    <row r="4722" spans="1:31" x14ac:dyDescent="0.25">
      <c r="A4722">
        <v>2142196</v>
      </c>
      <c r="B4722">
        <v>1</v>
      </c>
      <c r="C4722" t="s">
        <v>80</v>
      </c>
      <c r="D4722" t="s">
        <v>104</v>
      </c>
      <c r="E4722" t="s">
        <v>131</v>
      </c>
      <c r="F4722" t="s">
        <v>13694</v>
      </c>
      <c r="G4722" t="s">
        <v>152</v>
      </c>
      <c r="H4722" t="s">
        <v>134</v>
      </c>
      <c r="I4722" t="s">
        <v>135</v>
      </c>
      <c r="J4722" t="s">
        <v>136</v>
      </c>
      <c r="K4722" t="s">
        <v>137</v>
      </c>
      <c r="L4722" t="s">
        <v>13695</v>
      </c>
      <c r="M4722" t="s">
        <v>13696</v>
      </c>
      <c r="N4722">
        <v>1.8925000000000001</v>
      </c>
      <c r="O4722">
        <v>0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1.3476431438577499</v>
      </c>
      <c r="AA4722">
        <v>0</v>
      </c>
      <c r="AB4722">
        <v>0</v>
      </c>
      <c r="AC4722">
        <v>0</v>
      </c>
      <c r="AD4722">
        <v>0</v>
      </c>
      <c r="AE4722">
        <v>1.3476431438577499</v>
      </c>
    </row>
    <row r="4723" spans="1:31" x14ac:dyDescent="0.25">
      <c r="A4723">
        <v>2141847</v>
      </c>
      <c r="B4723">
        <v>1</v>
      </c>
      <c r="C4723" t="s">
        <v>80</v>
      </c>
      <c r="D4723" t="s">
        <v>96</v>
      </c>
      <c r="E4723" t="s">
        <v>174</v>
      </c>
      <c r="F4723" t="s">
        <v>10594</v>
      </c>
      <c r="G4723" t="s">
        <v>384</v>
      </c>
      <c r="H4723" t="s">
        <v>134</v>
      </c>
      <c r="I4723" t="s">
        <v>135</v>
      </c>
      <c r="J4723" t="s">
        <v>136</v>
      </c>
      <c r="K4723" t="s">
        <v>137</v>
      </c>
      <c r="L4723" t="s">
        <v>13697</v>
      </c>
      <c r="M4723" t="s">
        <v>13698</v>
      </c>
      <c r="N4723">
        <v>2.156111111</v>
      </c>
      <c r="O4723">
        <v>0</v>
      </c>
      <c r="P4723">
        <v>20</v>
      </c>
      <c r="Q4723">
        <v>0</v>
      </c>
      <c r="R4723">
        <v>1</v>
      </c>
      <c r="S4723">
        <v>0</v>
      </c>
      <c r="T4723">
        <v>3</v>
      </c>
      <c r="U4723">
        <v>0</v>
      </c>
      <c r="V4723">
        <v>0</v>
      </c>
      <c r="W4723">
        <v>0</v>
      </c>
      <c r="X4723">
        <v>48.847635739009803</v>
      </c>
      <c r="Y4723">
        <v>0</v>
      </c>
      <c r="Z4723">
        <v>4.3039424990399998E-2</v>
      </c>
      <c r="AA4723">
        <v>0</v>
      </c>
      <c r="AB4723">
        <v>10.092501734282534</v>
      </c>
      <c r="AC4723">
        <v>0</v>
      </c>
      <c r="AD4723">
        <v>0</v>
      </c>
      <c r="AE4723">
        <v>58.983176898282736</v>
      </c>
    </row>
    <row r="4724" spans="1:31" x14ac:dyDescent="0.25">
      <c r="A4724">
        <v>2141824</v>
      </c>
      <c r="B4724">
        <v>1</v>
      </c>
      <c r="C4724" t="s">
        <v>80</v>
      </c>
      <c r="D4724" t="s">
        <v>93</v>
      </c>
      <c r="E4724" t="s">
        <v>224</v>
      </c>
      <c r="F4724" t="s">
        <v>13699</v>
      </c>
      <c r="G4724" t="s">
        <v>226</v>
      </c>
      <c r="H4724" t="s">
        <v>143</v>
      </c>
      <c r="I4724" t="s">
        <v>135</v>
      </c>
      <c r="J4724" t="s">
        <v>136</v>
      </c>
      <c r="K4724" t="s">
        <v>236</v>
      </c>
      <c r="L4724" t="s">
        <v>13700</v>
      </c>
      <c r="M4724" t="s">
        <v>13701</v>
      </c>
      <c r="N4724">
        <v>0.52944444400000001</v>
      </c>
      <c r="O4724">
        <v>0</v>
      </c>
      <c r="P4724">
        <v>5474</v>
      </c>
      <c r="Q4724">
        <v>143</v>
      </c>
      <c r="R4724">
        <v>412</v>
      </c>
      <c r="S4724">
        <v>31</v>
      </c>
      <c r="T4724">
        <v>466</v>
      </c>
      <c r="U4724">
        <v>2</v>
      </c>
      <c r="V4724">
        <v>1</v>
      </c>
      <c r="W4724">
        <v>0</v>
      </c>
      <c r="X4724">
        <v>445.82092504499673</v>
      </c>
      <c r="Y4724">
        <v>220.28402077211391</v>
      </c>
      <c r="Z4724">
        <v>161.89026208428109</v>
      </c>
      <c r="AA4724">
        <v>54.183384688748916</v>
      </c>
      <c r="AB4724">
        <v>129.53882672196266</v>
      </c>
      <c r="AC4724">
        <v>106.4649980039535</v>
      </c>
      <c r="AD4724">
        <v>2.5427457862212997</v>
      </c>
      <c r="AE4724">
        <v>1120.725163102278</v>
      </c>
    </row>
    <row r="4725" spans="1:31" x14ac:dyDescent="0.25">
      <c r="A4725">
        <v>2141967</v>
      </c>
      <c r="B4725">
        <v>1</v>
      </c>
      <c r="C4725" t="s">
        <v>81</v>
      </c>
      <c r="D4725" t="s">
        <v>120</v>
      </c>
      <c r="E4725" t="s">
        <v>131</v>
      </c>
      <c r="F4725" t="s">
        <v>13702</v>
      </c>
      <c r="G4725" t="s">
        <v>152</v>
      </c>
      <c r="H4725" t="s">
        <v>134</v>
      </c>
      <c r="I4725" t="s">
        <v>135</v>
      </c>
      <c r="J4725" t="s">
        <v>136</v>
      </c>
      <c r="K4725" t="s">
        <v>137</v>
      </c>
      <c r="L4725" t="s">
        <v>13703</v>
      </c>
      <c r="M4725" t="s">
        <v>13704</v>
      </c>
      <c r="N4725">
        <v>3.5783333329999998</v>
      </c>
      <c r="O4725">
        <v>0</v>
      </c>
      <c r="P4725">
        <v>1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1.3259784132240833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1.3259784132240833</v>
      </c>
    </row>
    <row r="4726" spans="1:31" x14ac:dyDescent="0.25">
      <c r="A4726">
        <v>2142216</v>
      </c>
      <c r="B4726">
        <v>1</v>
      </c>
      <c r="C4726" t="s">
        <v>80</v>
      </c>
      <c r="D4726" t="s">
        <v>103</v>
      </c>
      <c r="E4726" t="s">
        <v>206</v>
      </c>
      <c r="F4726" t="s">
        <v>13705</v>
      </c>
      <c r="G4726" t="s">
        <v>246</v>
      </c>
      <c r="H4726" t="s">
        <v>134</v>
      </c>
      <c r="I4726" t="s">
        <v>135</v>
      </c>
      <c r="J4726" t="s">
        <v>136</v>
      </c>
      <c r="K4726" t="s">
        <v>137</v>
      </c>
      <c r="L4726" t="s">
        <v>13706</v>
      </c>
      <c r="M4726" t="s">
        <v>13707</v>
      </c>
      <c r="N4726">
        <v>1.3266666659999999</v>
      </c>
      <c r="O4726">
        <v>0</v>
      </c>
      <c r="P4726">
        <v>60</v>
      </c>
      <c r="Q4726">
        <v>0</v>
      </c>
      <c r="R4726">
        <v>0</v>
      </c>
      <c r="S4726">
        <v>0</v>
      </c>
      <c r="T4726">
        <v>3</v>
      </c>
      <c r="U4726">
        <v>0</v>
      </c>
      <c r="V4726">
        <v>0</v>
      </c>
      <c r="W4726">
        <v>0</v>
      </c>
      <c r="X4726">
        <v>22.890540661983209</v>
      </c>
      <c r="Y4726">
        <v>0</v>
      </c>
      <c r="Z4726">
        <v>0</v>
      </c>
      <c r="AA4726">
        <v>0</v>
      </c>
      <c r="AB4726">
        <v>0.184282081308</v>
      </c>
      <c r="AC4726">
        <v>0</v>
      </c>
      <c r="AD4726">
        <v>0</v>
      </c>
      <c r="AE4726">
        <v>23.074822743291211</v>
      </c>
    </row>
    <row r="4727" spans="1:31" x14ac:dyDescent="0.25">
      <c r="A4727">
        <v>2141953</v>
      </c>
      <c r="B4727">
        <v>1</v>
      </c>
      <c r="C4727" t="s">
        <v>80</v>
      </c>
      <c r="D4727" t="s">
        <v>111</v>
      </c>
      <c r="E4727" t="s">
        <v>131</v>
      </c>
      <c r="F4727" t="s">
        <v>13708</v>
      </c>
      <c r="G4727" t="s">
        <v>300</v>
      </c>
      <c r="H4727" t="s">
        <v>134</v>
      </c>
      <c r="I4727" t="s">
        <v>135</v>
      </c>
      <c r="J4727" t="s">
        <v>3</v>
      </c>
      <c r="K4727" t="s">
        <v>137</v>
      </c>
      <c r="L4727" t="s">
        <v>13709</v>
      </c>
      <c r="M4727" t="s">
        <v>13710</v>
      </c>
      <c r="N4727">
        <v>1.672222222</v>
      </c>
      <c r="O4727">
        <v>0</v>
      </c>
      <c r="P4727">
        <v>3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0.94865097658219999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0.94865097658219999</v>
      </c>
    </row>
    <row r="4728" spans="1:31" x14ac:dyDescent="0.25">
      <c r="A4728">
        <v>2142010</v>
      </c>
      <c r="B4728">
        <v>1</v>
      </c>
      <c r="C4728" t="s">
        <v>80</v>
      </c>
      <c r="D4728" t="s">
        <v>91</v>
      </c>
      <c r="E4728" t="s">
        <v>140</v>
      </c>
      <c r="F4728" t="s">
        <v>13711</v>
      </c>
      <c r="G4728" t="s">
        <v>142</v>
      </c>
      <c r="H4728" t="s">
        <v>143</v>
      </c>
      <c r="I4728" t="s">
        <v>135</v>
      </c>
      <c r="J4728" t="s">
        <v>136</v>
      </c>
      <c r="K4728" t="s">
        <v>137</v>
      </c>
      <c r="L4728" t="s">
        <v>13712</v>
      </c>
      <c r="M4728" t="s">
        <v>13713</v>
      </c>
      <c r="N4728">
        <v>7.2222222000000003E-2</v>
      </c>
      <c r="O4728">
        <v>5</v>
      </c>
      <c r="P4728">
        <v>1366</v>
      </c>
      <c r="Q4728">
        <v>151</v>
      </c>
      <c r="R4728">
        <v>200</v>
      </c>
      <c r="S4728">
        <v>42</v>
      </c>
      <c r="T4728">
        <v>203</v>
      </c>
      <c r="U4728">
        <v>2</v>
      </c>
      <c r="V4728">
        <v>0</v>
      </c>
      <c r="W4728">
        <v>0.32213527045049994</v>
      </c>
      <c r="X4728">
        <v>20.617340994234812</v>
      </c>
      <c r="Y4728">
        <v>15.433108352950889</v>
      </c>
      <c r="Z4728">
        <v>2.9981783821339989</v>
      </c>
      <c r="AA4728">
        <v>31.429300233950663</v>
      </c>
      <c r="AB4728">
        <v>10.910691691702828</v>
      </c>
      <c r="AC4728">
        <v>0.86758571878549995</v>
      </c>
      <c r="AD4728">
        <v>0</v>
      </c>
      <c r="AE4728">
        <v>82.578340644209192</v>
      </c>
    </row>
    <row r="4729" spans="1:31" x14ac:dyDescent="0.25">
      <c r="A4729">
        <v>2141910</v>
      </c>
      <c r="B4729">
        <v>1</v>
      </c>
      <c r="C4729" t="s">
        <v>81</v>
      </c>
      <c r="D4729" t="s">
        <v>122</v>
      </c>
      <c r="E4729" t="s">
        <v>196</v>
      </c>
      <c r="F4729" t="s">
        <v>13714</v>
      </c>
      <c r="G4729" t="s">
        <v>235</v>
      </c>
      <c r="H4729" t="s">
        <v>143</v>
      </c>
      <c r="I4729" t="s">
        <v>135</v>
      </c>
      <c r="J4729" t="s">
        <v>136</v>
      </c>
      <c r="K4729" t="s">
        <v>236</v>
      </c>
      <c r="L4729" t="s">
        <v>13715</v>
      </c>
      <c r="M4729" t="s">
        <v>13716</v>
      </c>
      <c r="N4729">
        <v>1.755836111</v>
      </c>
      <c r="O4729">
        <v>0</v>
      </c>
      <c r="P4729">
        <v>112</v>
      </c>
      <c r="Q4729">
        <v>0</v>
      </c>
      <c r="R4729">
        <v>0</v>
      </c>
      <c r="S4729">
        <v>0</v>
      </c>
      <c r="T4729">
        <v>11</v>
      </c>
      <c r="U4729">
        <v>1</v>
      </c>
      <c r="V4729">
        <v>0</v>
      </c>
      <c r="W4729">
        <v>0</v>
      </c>
      <c r="X4729">
        <v>24.909461488333786</v>
      </c>
      <c r="Y4729">
        <v>0</v>
      </c>
      <c r="Z4729">
        <v>0</v>
      </c>
      <c r="AA4729">
        <v>0</v>
      </c>
      <c r="AB4729">
        <v>10.585793429312632</v>
      </c>
      <c r="AC4729">
        <v>246.14030134368795</v>
      </c>
      <c r="AD4729">
        <v>0</v>
      </c>
      <c r="AE4729">
        <v>281.63555626133439</v>
      </c>
    </row>
    <row r="4730" spans="1:31" x14ac:dyDescent="0.25">
      <c r="A4730">
        <v>2142139</v>
      </c>
      <c r="B4730">
        <v>1</v>
      </c>
      <c r="C4730" t="s">
        <v>81</v>
      </c>
      <c r="D4730" t="s">
        <v>127</v>
      </c>
      <c r="E4730" t="s">
        <v>131</v>
      </c>
      <c r="F4730" t="s">
        <v>13717</v>
      </c>
      <c r="G4730" t="s">
        <v>133</v>
      </c>
      <c r="H4730" t="s">
        <v>134</v>
      </c>
      <c r="I4730" t="s">
        <v>135</v>
      </c>
      <c r="J4730" t="s">
        <v>136</v>
      </c>
      <c r="K4730" t="s">
        <v>137</v>
      </c>
      <c r="L4730" t="s">
        <v>13718</v>
      </c>
      <c r="M4730" t="s">
        <v>13719</v>
      </c>
      <c r="N4730">
        <v>6.5352777770000001</v>
      </c>
      <c r="O4730">
        <v>0</v>
      </c>
      <c r="P4730">
        <v>4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2.8675634227038667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2.8675634227038667</v>
      </c>
    </row>
    <row r="4731" spans="1:31" x14ac:dyDescent="0.25">
      <c r="A4731">
        <v>2141993</v>
      </c>
      <c r="B4731">
        <v>1</v>
      </c>
      <c r="C4731" t="s">
        <v>81</v>
      </c>
      <c r="D4731" t="s">
        <v>118</v>
      </c>
      <c r="E4731" t="s">
        <v>174</v>
      </c>
      <c r="F4731" t="s">
        <v>13720</v>
      </c>
      <c r="G4731" t="s">
        <v>538</v>
      </c>
      <c r="H4731" t="s">
        <v>134</v>
      </c>
      <c r="I4731" t="s">
        <v>135</v>
      </c>
      <c r="J4731" t="s">
        <v>136</v>
      </c>
      <c r="K4731" t="s">
        <v>236</v>
      </c>
      <c r="L4731" t="s">
        <v>13721</v>
      </c>
      <c r="M4731" t="s">
        <v>13722</v>
      </c>
      <c r="N4731">
        <v>4.7166666660000001</v>
      </c>
      <c r="O4731">
        <v>0</v>
      </c>
      <c r="P4731">
        <v>61</v>
      </c>
      <c r="Q4731">
        <v>0</v>
      </c>
      <c r="R4731">
        <v>0</v>
      </c>
      <c r="S4731">
        <v>0</v>
      </c>
      <c r="T4731">
        <v>4</v>
      </c>
      <c r="U4731">
        <v>0</v>
      </c>
      <c r="V4731">
        <v>0</v>
      </c>
      <c r="W4731">
        <v>0</v>
      </c>
      <c r="X4731">
        <v>61.944310348799938</v>
      </c>
      <c r="Y4731">
        <v>0</v>
      </c>
      <c r="Z4731">
        <v>0</v>
      </c>
      <c r="AA4731">
        <v>0</v>
      </c>
      <c r="AB4731">
        <v>46.341524420451009</v>
      </c>
      <c r="AC4731">
        <v>0</v>
      </c>
      <c r="AD4731">
        <v>0</v>
      </c>
      <c r="AE4731">
        <v>108.28583476925095</v>
      </c>
    </row>
    <row r="4732" spans="1:31" x14ac:dyDescent="0.25">
      <c r="A4732">
        <v>2141884</v>
      </c>
      <c r="B4732">
        <v>1</v>
      </c>
      <c r="C4732" t="s">
        <v>81</v>
      </c>
      <c r="D4732" t="s">
        <v>120</v>
      </c>
      <c r="E4732" t="s">
        <v>161</v>
      </c>
      <c r="F4732" t="s">
        <v>13723</v>
      </c>
      <c r="G4732" t="s">
        <v>235</v>
      </c>
      <c r="H4732" t="s">
        <v>134</v>
      </c>
      <c r="I4732" t="s">
        <v>135</v>
      </c>
      <c r="J4732" t="s">
        <v>136</v>
      </c>
      <c r="K4732" t="s">
        <v>236</v>
      </c>
      <c r="L4732" t="s">
        <v>13724</v>
      </c>
      <c r="M4732" t="s">
        <v>13725</v>
      </c>
      <c r="N4732">
        <v>2.0833333330000001</v>
      </c>
      <c r="O4732">
        <v>0</v>
      </c>
      <c r="P4732">
        <v>363</v>
      </c>
      <c r="Q4732">
        <v>0</v>
      </c>
      <c r="R4732">
        <v>0</v>
      </c>
      <c r="S4732">
        <v>0</v>
      </c>
      <c r="T4732">
        <v>17</v>
      </c>
      <c r="U4732">
        <v>0</v>
      </c>
      <c r="V4732">
        <v>0</v>
      </c>
      <c r="W4732">
        <v>0</v>
      </c>
      <c r="X4732">
        <v>165.20765038282465</v>
      </c>
      <c r="Y4732">
        <v>0</v>
      </c>
      <c r="Z4732">
        <v>0</v>
      </c>
      <c r="AA4732">
        <v>0</v>
      </c>
      <c r="AB4732">
        <v>17.434368234630668</v>
      </c>
      <c r="AC4732">
        <v>0</v>
      </c>
      <c r="AD4732">
        <v>0</v>
      </c>
      <c r="AE4732">
        <v>182.64201861745534</v>
      </c>
    </row>
    <row r="4733" spans="1:31" x14ac:dyDescent="0.25">
      <c r="A4733">
        <v>2141987</v>
      </c>
      <c r="B4733">
        <v>1</v>
      </c>
      <c r="C4733" t="s">
        <v>81</v>
      </c>
      <c r="D4733" t="s">
        <v>115</v>
      </c>
      <c r="E4733" t="s">
        <v>196</v>
      </c>
      <c r="F4733" t="s">
        <v>13726</v>
      </c>
      <c r="G4733" t="s">
        <v>235</v>
      </c>
      <c r="H4733" t="s">
        <v>143</v>
      </c>
      <c r="I4733" t="s">
        <v>135</v>
      </c>
      <c r="J4733" t="s">
        <v>136</v>
      </c>
      <c r="K4733" t="s">
        <v>236</v>
      </c>
      <c r="L4733" t="s">
        <v>13727</v>
      </c>
      <c r="M4733" t="s">
        <v>13728</v>
      </c>
      <c r="N4733">
        <v>4.9000000000000004</v>
      </c>
      <c r="O4733">
        <v>0</v>
      </c>
      <c r="P4733">
        <v>1031</v>
      </c>
      <c r="Q4733">
        <v>2</v>
      </c>
      <c r="R4733">
        <v>104</v>
      </c>
      <c r="S4733">
        <v>4</v>
      </c>
      <c r="T4733">
        <v>61</v>
      </c>
      <c r="U4733">
        <v>0</v>
      </c>
      <c r="V4733">
        <v>0</v>
      </c>
      <c r="W4733">
        <v>0</v>
      </c>
      <c r="X4733">
        <v>486.76526528301088</v>
      </c>
      <c r="Y4733">
        <v>14.297135958089997</v>
      </c>
      <c r="Z4733">
        <v>80.553211128577686</v>
      </c>
      <c r="AA4733">
        <v>90.513959691083983</v>
      </c>
      <c r="AB4733">
        <v>108.57920533144052</v>
      </c>
      <c r="AC4733">
        <v>0</v>
      </c>
      <c r="AD4733">
        <v>0</v>
      </c>
      <c r="AE4733">
        <v>780.70877739220305</v>
      </c>
    </row>
    <row r="4734" spans="1:31" x14ac:dyDescent="0.25">
      <c r="A4734">
        <v>2142033</v>
      </c>
      <c r="B4734">
        <v>1</v>
      </c>
      <c r="C4734" t="s">
        <v>80</v>
      </c>
      <c r="D4734" t="s">
        <v>85</v>
      </c>
      <c r="E4734" t="s">
        <v>131</v>
      </c>
      <c r="F4734" t="s">
        <v>13729</v>
      </c>
      <c r="G4734" t="s">
        <v>152</v>
      </c>
      <c r="H4734" t="s">
        <v>134</v>
      </c>
      <c r="I4734" t="s">
        <v>135</v>
      </c>
      <c r="J4734" t="s">
        <v>136</v>
      </c>
      <c r="K4734" t="s">
        <v>137</v>
      </c>
      <c r="L4734" t="s">
        <v>13730</v>
      </c>
      <c r="M4734" t="s">
        <v>13731</v>
      </c>
      <c r="N4734">
        <v>4.7572222220000002</v>
      </c>
      <c r="O4734">
        <v>0</v>
      </c>
      <c r="P4734">
        <v>5</v>
      </c>
      <c r="Q4734">
        <v>0</v>
      </c>
      <c r="R4734">
        <v>0</v>
      </c>
      <c r="S4734">
        <v>0</v>
      </c>
      <c r="T4734">
        <v>1</v>
      </c>
      <c r="U4734">
        <v>0</v>
      </c>
      <c r="V4734">
        <v>0</v>
      </c>
      <c r="W4734">
        <v>0</v>
      </c>
      <c r="X4734">
        <v>4.4357880590623253</v>
      </c>
      <c r="Y4734">
        <v>0</v>
      </c>
      <c r="Z4734">
        <v>0</v>
      </c>
      <c r="AA4734">
        <v>0</v>
      </c>
      <c r="AB4734">
        <v>0.72536947327113332</v>
      </c>
      <c r="AC4734">
        <v>0</v>
      </c>
      <c r="AD4734">
        <v>0</v>
      </c>
      <c r="AE4734">
        <v>5.1611575323334584</v>
      </c>
    </row>
    <row r="4735" spans="1:31" x14ac:dyDescent="0.25">
      <c r="A4735">
        <v>2142176</v>
      </c>
      <c r="B4735">
        <v>1</v>
      </c>
      <c r="C4735" t="s">
        <v>80</v>
      </c>
      <c r="D4735" t="s">
        <v>85</v>
      </c>
      <c r="E4735" t="s">
        <v>131</v>
      </c>
      <c r="F4735" t="s">
        <v>13732</v>
      </c>
      <c r="G4735" t="s">
        <v>231</v>
      </c>
      <c r="H4735" t="s">
        <v>134</v>
      </c>
      <c r="I4735" t="s">
        <v>135</v>
      </c>
      <c r="J4735" t="s">
        <v>136</v>
      </c>
      <c r="K4735" t="s">
        <v>137</v>
      </c>
      <c r="L4735" t="s">
        <v>13733</v>
      </c>
      <c r="M4735" t="s">
        <v>13246</v>
      </c>
      <c r="N4735">
        <v>0.73111111100000004</v>
      </c>
      <c r="O4735">
        <v>0</v>
      </c>
      <c r="P4735">
        <v>10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1.8103085470866669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1.8103085470866669</v>
      </c>
    </row>
    <row r="4736" spans="1:31" x14ac:dyDescent="0.25">
      <c r="A4736">
        <v>2141907</v>
      </c>
      <c r="B4736">
        <v>1</v>
      </c>
      <c r="C4736" t="s">
        <v>81</v>
      </c>
      <c r="D4736" t="s">
        <v>119</v>
      </c>
      <c r="E4736" t="s">
        <v>174</v>
      </c>
      <c r="F4736" t="s">
        <v>1018</v>
      </c>
      <c r="G4736" t="s">
        <v>187</v>
      </c>
      <c r="H4736" t="s">
        <v>134</v>
      </c>
      <c r="I4736" t="s">
        <v>135</v>
      </c>
      <c r="J4736" t="s">
        <v>136</v>
      </c>
      <c r="K4736" t="s">
        <v>137</v>
      </c>
      <c r="L4736" t="s">
        <v>13734</v>
      </c>
      <c r="M4736" t="s">
        <v>13735</v>
      </c>
      <c r="N4736">
        <v>1.8419444439999999</v>
      </c>
      <c r="O4736">
        <v>0</v>
      </c>
      <c r="P4736">
        <v>18</v>
      </c>
      <c r="Q4736">
        <v>0</v>
      </c>
      <c r="R4736">
        <v>1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6.715261562953299</v>
      </c>
      <c r="Y4736">
        <v>0</v>
      </c>
      <c r="Z4736">
        <v>2.3264087743071995</v>
      </c>
      <c r="AA4736">
        <v>0</v>
      </c>
      <c r="AB4736">
        <v>0</v>
      </c>
      <c r="AC4736">
        <v>0</v>
      </c>
      <c r="AD4736">
        <v>0</v>
      </c>
      <c r="AE4736">
        <v>9.0416703372604985</v>
      </c>
    </row>
    <row r="4737" spans="1:31" x14ac:dyDescent="0.25">
      <c r="A4737">
        <v>2142013</v>
      </c>
      <c r="B4737">
        <v>1</v>
      </c>
      <c r="C4737" t="s">
        <v>80</v>
      </c>
      <c r="D4737" t="s">
        <v>107</v>
      </c>
      <c r="E4737" t="s">
        <v>146</v>
      </c>
      <c r="F4737" t="s">
        <v>13736</v>
      </c>
      <c r="G4737" t="s">
        <v>235</v>
      </c>
      <c r="H4737" t="s">
        <v>143</v>
      </c>
      <c r="I4737" t="s">
        <v>135</v>
      </c>
      <c r="J4737" t="s">
        <v>136</v>
      </c>
      <c r="K4737" t="s">
        <v>236</v>
      </c>
      <c r="L4737" t="s">
        <v>13737</v>
      </c>
      <c r="M4737" t="s">
        <v>13738</v>
      </c>
      <c r="N4737">
        <v>0.28844805499999998</v>
      </c>
      <c r="O4737">
        <v>0</v>
      </c>
      <c r="P4737">
        <v>754</v>
      </c>
      <c r="Q4737">
        <v>0</v>
      </c>
      <c r="R4737">
        <v>0</v>
      </c>
      <c r="S4737">
        <v>0</v>
      </c>
      <c r="T4737">
        <v>23</v>
      </c>
      <c r="U4737">
        <v>0</v>
      </c>
      <c r="V4737">
        <v>0</v>
      </c>
      <c r="W4737">
        <v>0</v>
      </c>
      <c r="X4737">
        <v>50.256459592386726</v>
      </c>
      <c r="Y4737">
        <v>0</v>
      </c>
      <c r="Z4737">
        <v>0</v>
      </c>
      <c r="AA4737">
        <v>0</v>
      </c>
      <c r="AB4737">
        <v>4.3092638525937188</v>
      </c>
      <c r="AC4737">
        <v>0</v>
      </c>
      <c r="AD4737">
        <v>0</v>
      </c>
      <c r="AE4737">
        <v>54.565723444980442</v>
      </c>
    </row>
    <row r="4738" spans="1:31" x14ac:dyDescent="0.25">
      <c r="A4738">
        <v>2141864</v>
      </c>
      <c r="B4738">
        <v>1</v>
      </c>
      <c r="C4738" t="s">
        <v>81</v>
      </c>
      <c r="D4738" t="s">
        <v>123</v>
      </c>
      <c r="E4738" t="s">
        <v>196</v>
      </c>
      <c r="F4738" t="s">
        <v>10003</v>
      </c>
      <c r="G4738" t="s">
        <v>142</v>
      </c>
      <c r="H4738" t="s">
        <v>143</v>
      </c>
      <c r="I4738" t="s">
        <v>135</v>
      </c>
      <c r="J4738" t="s">
        <v>136</v>
      </c>
      <c r="K4738" t="s">
        <v>137</v>
      </c>
      <c r="L4738" t="s">
        <v>13739</v>
      </c>
      <c r="M4738" t="s">
        <v>13740</v>
      </c>
      <c r="N4738">
        <v>1.0461111110000001</v>
      </c>
      <c r="O4738">
        <v>0</v>
      </c>
      <c r="P4738">
        <v>0</v>
      </c>
      <c r="Q4738">
        <v>54</v>
      </c>
      <c r="R4738">
        <v>0</v>
      </c>
      <c r="S4738">
        <v>7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12.067957213432205</v>
      </c>
      <c r="Z4738">
        <v>0</v>
      </c>
      <c r="AA4738">
        <v>3.532895552820861</v>
      </c>
      <c r="AB4738">
        <v>0</v>
      </c>
      <c r="AC4738">
        <v>0</v>
      </c>
      <c r="AD4738">
        <v>0</v>
      </c>
      <c r="AE4738">
        <v>15.600852766253066</v>
      </c>
    </row>
    <row r="4739" spans="1:31" x14ac:dyDescent="0.25">
      <c r="A4739">
        <v>2142156</v>
      </c>
      <c r="B4739">
        <v>1</v>
      </c>
      <c r="C4739" t="s">
        <v>80</v>
      </c>
      <c r="D4739" t="s">
        <v>98</v>
      </c>
      <c r="E4739" t="s">
        <v>146</v>
      </c>
      <c r="F4739" t="s">
        <v>13741</v>
      </c>
      <c r="G4739" t="s">
        <v>2083</v>
      </c>
      <c r="H4739" t="s">
        <v>143</v>
      </c>
      <c r="I4739" t="s">
        <v>135</v>
      </c>
      <c r="J4739" t="s">
        <v>136</v>
      </c>
      <c r="K4739" t="s">
        <v>137</v>
      </c>
      <c r="L4739" t="s">
        <v>13742</v>
      </c>
      <c r="M4739" t="s">
        <v>13743</v>
      </c>
      <c r="N4739">
        <v>1.211944444</v>
      </c>
      <c r="O4739">
        <v>0</v>
      </c>
      <c r="P4739">
        <v>35</v>
      </c>
      <c r="Q4739">
        <v>0</v>
      </c>
      <c r="R4739">
        <v>19</v>
      </c>
      <c r="S4739">
        <v>0</v>
      </c>
      <c r="T4739">
        <v>18</v>
      </c>
      <c r="U4739">
        <v>0</v>
      </c>
      <c r="V4739">
        <v>0</v>
      </c>
      <c r="W4739">
        <v>0</v>
      </c>
      <c r="X4739">
        <v>14.358007087773235</v>
      </c>
      <c r="Y4739">
        <v>0</v>
      </c>
      <c r="Z4739">
        <v>7.4641707926335839</v>
      </c>
      <c r="AA4739">
        <v>0</v>
      </c>
      <c r="AB4739">
        <v>21.272568346291656</v>
      </c>
      <c r="AC4739">
        <v>0</v>
      </c>
      <c r="AD4739">
        <v>0</v>
      </c>
      <c r="AE4739">
        <v>43.094746226698476</v>
      </c>
    </row>
    <row r="4740" spans="1:31" x14ac:dyDescent="0.25">
      <c r="A4740">
        <v>2142695</v>
      </c>
      <c r="B4740">
        <v>1</v>
      </c>
      <c r="C4740" t="s">
        <v>80</v>
      </c>
      <c r="D4740" t="s">
        <v>99</v>
      </c>
      <c r="E4740" t="s">
        <v>131</v>
      </c>
      <c r="F4740" t="s">
        <v>13744</v>
      </c>
      <c r="G4740" t="s">
        <v>152</v>
      </c>
      <c r="H4740" t="s">
        <v>134</v>
      </c>
      <c r="I4740" t="s">
        <v>135</v>
      </c>
      <c r="J4740" t="s">
        <v>136</v>
      </c>
      <c r="K4740" t="s">
        <v>137</v>
      </c>
      <c r="L4740" t="s">
        <v>13745</v>
      </c>
      <c r="M4740" t="s">
        <v>13746</v>
      </c>
      <c r="N4740">
        <v>1.609444444</v>
      </c>
      <c r="O4740">
        <v>0</v>
      </c>
      <c r="P4740">
        <v>1</v>
      </c>
      <c r="Q4740">
        <v>0</v>
      </c>
      <c r="R4740">
        <v>0</v>
      </c>
      <c r="S4740">
        <v>0</v>
      </c>
      <c r="T4740">
        <v>1</v>
      </c>
      <c r="U4740">
        <v>0</v>
      </c>
      <c r="V4740">
        <v>0</v>
      </c>
      <c r="W4740">
        <v>0</v>
      </c>
      <c r="X4740">
        <v>0.73312588404620826</v>
      </c>
      <c r="Y4740">
        <v>0</v>
      </c>
      <c r="Z4740">
        <v>0</v>
      </c>
      <c r="AA4740">
        <v>0</v>
      </c>
      <c r="AB4740">
        <v>5.6587316155610088</v>
      </c>
      <c r="AC4740">
        <v>0</v>
      </c>
      <c r="AD4740">
        <v>0</v>
      </c>
      <c r="AE4740">
        <v>6.3918574996072168</v>
      </c>
    </row>
    <row r="4741" spans="1:31" x14ac:dyDescent="0.25">
      <c r="A4741">
        <v>2142698</v>
      </c>
      <c r="B4741">
        <v>1</v>
      </c>
      <c r="C4741" t="s">
        <v>80</v>
      </c>
      <c r="D4741" t="s">
        <v>93</v>
      </c>
      <c r="E4741" t="s">
        <v>224</v>
      </c>
      <c r="F4741" t="s">
        <v>637</v>
      </c>
      <c r="G4741" t="s">
        <v>226</v>
      </c>
      <c r="H4741" t="s">
        <v>143</v>
      </c>
      <c r="I4741" t="s">
        <v>135</v>
      </c>
      <c r="J4741" t="s">
        <v>136</v>
      </c>
      <c r="K4741" t="s">
        <v>236</v>
      </c>
      <c r="L4741" t="s">
        <v>13747</v>
      </c>
      <c r="M4741" t="s">
        <v>13748</v>
      </c>
      <c r="N4741">
        <v>9.2499999999999999E-2</v>
      </c>
      <c r="O4741">
        <v>1</v>
      </c>
      <c r="P4741">
        <v>14469</v>
      </c>
      <c r="Q4741">
        <v>18</v>
      </c>
      <c r="R4741">
        <v>1821</v>
      </c>
      <c r="S4741">
        <v>48</v>
      </c>
      <c r="T4741">
        <v>3261</v>
      </c>
      <c r="U4741">
        <v>15</v>
      </c>
      <c r="V4741">
        <v>6</v>
      </c>
      <c r="W4741">
        <v>2.5857004878900004E-2</v>
      </c>
      <c r="X4741">
        <v>203.2004012732545</v>
      </c>
      <c r="Y4741">
        <v>1.9689371582633</v>
      </c>
      <c r="Z4741">
        <v>57.270701565196902</v>
      </c>
      <c r="AA4741">
        <v>49.429643945386168</v>
      </c>
      <c r="AB4741">
        <v>103.46121783849583</v>
      </c>
      <c r="AC4741">
        <v>101.19765423093533</v>
      </c>
      <c r="AD4741">
        <v>8.636326985342702</v>
      </c>
      <c r="AE4741">
        <v>525.19074000175362</v>
      </c>
    </row>
    <row r="4742" spans="1:31" x14ac:dyDescent="0.25">
      <c r="A4742">
        <v>2142699</v>
      </c>
      <c r="B4742">
        <v>1</v>
      </c>
      <c r="C4742" t="s">
        <v>81</v>
      </c>
      <c r="D4742" t="s">
        <v>122</v>
      </c>
      <c r="E4742" t="s">
        <v>131</v>
      </c>
      <c r="F4742" t="s">
        <v>13749</v>
      </c>
      <c r="G4742" t="s">
        <v>231</v>
      </c>
      <c r="H4742" t="s">
        <v>134</v>
      </c>
      <c r="I4742" t="s">
        <v>135</v>
      </c>
      <c r="J4742" t="s">
        <v>136</v>
      </c>
      <c r="K4742" t="s">
        <v>137</v>
      </c>
      <c r="L4742" t="s">
        <v>13750</v>
      </c>
      <c r="M4742" t="s">
        <v>13751</v>
      </c>
      <c r="N4742">
        <v>0.42138888800000002</v>
      </c>
      <c r="O4742">
        <v>0</v>
      </c>
      <c r="P4742">
        <v>3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0.26167512793174996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0.26167512793174996</v>
      </c>
    </row>
    <row r="4743" spans="1:31" x14ac:dyDescent="0.25">
      <c r="A4743">
        <v>2142700</v>
      </c>
      <c r="B4743">
        <v>1</v>
      </c>
      <c r="C4743" t="s">
        <v>81</v>
      </c>
      <c r="D4743" t="s">
        <v>127</v>
      </c>
      <c r="E4743" t="s">
        <v>161</v>
      </c>
      <c r="F4743" t="s">
        <v>1232</v>
      </c>
      <c r="G4743" t="s">
        <v>215</v>
      </c>
      <c r="H4743" t="s">
        <v>134</v>
      </c>
      <c r="I4743" t="s">
        <v>135</v>
      </c>
      <c r="J4743" t="s">
        <v>136</v>
      </c>
      <c r="K4743" t="s">
        <v>137</v>
      </c>
      <c r="L4743" t="s">
        <v>13752</v>
      </c>
      <c r="M4743" t="s">
        <v>13753</v>
      </c>
      <c r="N4743">
        <v>2.2713888880000002</v>
      </c>
      <c r="O4743">
        <v>0</v>
      </c>
      <c r="P4743">
        <v>0</v>
      </c>
      <c r="Q4743">
        <v>0</v>
      </c>
      <c r="R4743">
        <v>4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3.3035296201379003</v>
      </c>
      <c r="AA4743">
        <v>0</v>
      </c>
      <c r="AB4743">
        <v>0</v>
      </c>
      <c r="AC4743">
        <v>0</v>
      </c>
      <c r="AD4743">
        <v>0</v>
      </c>
      <c r="AE4743">
        <v>3.3035296201379003</v>
      </c>
    </row>
    <row r="4744" spans="1:31" x14ac:dyDescent="0.25">
      <c r="A4744">
        <v>2142708</v>
      </c>
      <c r="B4744">
        <v>1</v>
      </c>
      <c r="C4744" t="s">
        <v>81</v>
      </c>
      <c r="D4744" t="s">
        <v>122</v>
      </c>
      <c r="E4744" t="s">
        <v>131</v>
      </c>
      <c r="F4744" t="s">
        <v>13754</v>
      </c>
      <c r="G4744" t="s">
        <v>231</v>
      </c>
      <c r="H4744" t="s">
        <v>134</v>
      </c>
      <c r="I4744" t="s">
        <v>135</v>
      </c>
      <c r="J4744" t="s">
        <v>136</v>
      </c>
      <c r="K4744" t="s">
        <v>137</v>
      </c>
      <c r="L4744" t="s">
        <v>13755</v>
      </c>
      <c r="M4744" t="s">
        <v>13756</v>
      </c>
      <c r="N4744">
        <v>2.3005555549999999</v>
      </c>
      <c r="O4744">
        <v>0</v>
      </c>
      <c r="P4744">
        <v>5</v>
      </c>
      <c r="Q4744">
        <v>0</v>
      </c>
      <c r="R4744">
        <v>0</v>
      </c>
      <c r="S4744">
        <v>0</v>
      </c>
      <c r="T4744">
        <v>2</v>
      </c>
      <c r="U4744">
        <v>0</v>
      </c>
      <c r="V4744">
        <v>0</v>
      </c>
      <c r="W4744">
        <v>0</v>
      </c>
      <c r="X4744">
        <v>1.3013236891442417</v>
      </c>
      <c r="Y4744">
        <v>0</v>
      </c>
      <c r="Z4744">
        <v>0</v>
      </c>
      <c r="AA4744">
        <v>0</v>
      </c>
      <c r="AB4744">
        <v>2.2532544820673333</v>
      </c>
      <c r="AC4744">
        <v>0</v>
      </c>
      <c r="AD4744">
        <v>0</v>
      </c>
      <c r="AE4744">
        <v>3.5545781712115749</v>
      </c>
    </row>
    <row r="4745" spans="1:31" x14ac:dyDescent="0.25">
      <c r="A4745">
        <v>2142714</v>
      </c>
      <c r="B4745">
        <v>1</v>
      </c>
      <c r="C4745" t="s">
        <v>81</v>
      </c>
      <c r="D4745" t="s">
        <v>118</v>
      </c>
      <c r="E4745" t="s">
        <v>206</v>
      </c>
      <c r="F4745" t="s">
        <v>13757</v>
      </c>
      <c r="G4745" t="s">
        <v>458</v>
      </c>
      <c r="H4745" t="s">
        <v>134</v>
      </c>
      <c r="I4745" t="s">
        <v>135</v>
      </c>
      <c r="J4745" t="s">
        <v>136</v>
      </c>
      <c r="K4745" t="s">
        <v>137</v>
      </c>
      <c r="L4745" t="s">
        <v>13758</v>
      </c>
      <c r="M4745" t="s">
        <v>13759</v>
      </c>
      <c r="N4745">
        <v>0.53222222200000002</v>
      </c>
      <c r="O4745">
        <v>0</v>
      </c>
      <c r="P4745">
        <v>45</v>
      </c>
      <c r="Q4745">
        <v>0</v>
      </c>
      <c r="R4745">
        <v>0</v>
      </c>
      <c r="S4745">
        <v>0</v>
      </c>
      <c r="T4745">
        <v>35</v>
      </c>
      <c r="U4745">
        <v>0</v>
      </c>
      <c r="V4745">
        <v>0</v>
      </c>
      <c r="W4745">
        <v>0</v>
      </c>
      <c r="X4745">
        <v>3.6398679250756008</v>
      </c>
      <c r="Y4745">
        <v>0</v>
      </c>
      <c r="Z4745">
        <v>0</v>
      </c>
      <c r="AA4745">
        <v>0</v>
      </c>
      <c r="AB4745">
        <v>21.505116872333275</v>
      </c>
      <c r="AC4745">
        <v>0</v>
      </c>
      <c r="AD4745">
        <v>0</v>
      </c>
      <c r="AE4745">
        <v>25.144984797408874</v>
      </c>
    </row>
    <row r="4746" spans="1:31" x14ac:dyDescent="0.25">
      <c r="A4746">
        <v>2142726</v>
      </c>
      <c r="B4746">
        <v>1</v>
      </c>
      <c r="C4746" t="s">
        <v>80</v>
      </c>
      <c r="D4746" t="s">
        <v>88</v>
      </c>
      <c r="E4746" t="s">
        <v>206</v>
      </c>
      <c r="F4746" t="s">
        <v>13760</v>
      </c>
      <c r="G4746" t="s">
        <v>458</v>
      </c>
      <c r="H4746" t="s">
        <v>134</v>
      </c>
      <c r="I4746" t="s">
        <v>135</v>
      </c>
      <c r="J4746" t="s">
        <v>136</v>
      </c>
      <c r="K4746" t="s">
        <v>137</v>
      </c>
      <c r="L4746" t="s">
        <v>13761</v>
      </c>
      <c r="M4746" t="s">
        <v>13762</v>
      </c>
      <c r="N4746">
        <v>6.1211111110000003</v>
      </c>
      <c r="O4746">
        <v>0</v>
      </c>
      <c r="P4746">
        <v>77</v>
      </c>
      <c r="Q4746">
        <v>0</v>
      </c>
      <c r="R4746">
        <v>0</v>
      </c>
      <c r="S4746">
        <v>0</v>
      </c>
      <c r="T4746">
        <v>9</v>
      </c>
      <c r="U4746">
        <v>0</v>
      </c>
      <c r="V4746">
        <v>0</v>
      </c>
      <c r="W4746">
        <v>0</v>
      </c>
      <c r="X4746">
        <v>111.14734858230625</v>
      </c>
      <c r="Y4746">
        <v>0</v>
      </c>
      <c r="Z4746">
        <v>0</v>
      </c>
      <c r="AA4746">
        <v>0</v>
      </c>
      <c r="AB4746">
        <v>49.460413881681824</v>
      </c>
      <c r="AC4746">
        <v>0</v>
      </c>
      <c r="AD4746">
        <v>0</v>
      </c>
      <c r="AE4746">
        <v>160.60776246398808</v>
      </c>
    </row>
    <row r="4747" spans="1:31" x14ac:dyDescent="0.25">
      <c r="A4747">
        <v>2142727</v>
      </c>
      <c r="B4747">
        <v>1</v>
      </c>
      <c r="C4747" t="s">
        <v>80</v>
      </c>
      <c r="D4747" t="s">
        <v>88</v>
      </c>
      <c r="E4747" t="s">
        <v>206</v>
      </c>
      <c r="F4747" t="s">
        <v>5170</v>
      </c>
      <c r="G4747" t="s">
        <v>187</v>
      </c>
      <c r="H4747" t="s">
        <v>134</v>
      </c>
      <c r="I4747" t="s">
        <v>135</v>
      </c>
      <c r="J4747" t="s">
        <v>136</v>
      </c>
      <c r="K4747" t="s">
        <v>137</v>
      </c>
      <c r="L4747" t="s">
        <v>13763</v>
      </c>
      <c r="M4747" t="s">
        <v>13764</v>
      </c>
      <c r="N4747">
        <v>2.6497222219999998</v>
      </c>
      <c r="O4747">
        <v>0</v>
      </c>
      <c r="P4747">
        <v>74</v>
      </c>
      <c r="Q4747">
        <v>0</v>
      </c>
      <c r="R4747">
        <v>0</v>
      </c>
      <c r="S4747">
        <v>0</v>
      </c>
      <c r="T4747">
        <v>3</v>
      </c>
      <c r="U4747">
        <v>0</v>
      </c>
      <c r="V4747">
        <v>0</v>
      </c>
      <c r="W4747">
        <v>0</v>
      </c>
      <c r="X4747">
        <v>50.633858663800623</v>
      </c>
      <c r="Y4747">
        <v>0</v>
      </c>
      <c r="Z4747">
        <v>0</v>
      </c>
      <c r="AA4747">
        <v>0</v>
      </c>
      <c r="AB4747">
        <v>3.7922047439223503</v>
      </c>
      <c r="AC4747">
        <v>0</v>
      </c>
      <c r="AD4747">
        <v>0</v>
      </c>
      <c r="AE4747">
        <v>54.426063407722971</v>
      </c>
    </row>
    <row r="4748" spans="1:31" x14ac:dyDescent="0.25">
      <c r="A4748">
        <v>2142733</v>
      </c>
      <c r="B4748">
        <v>1</v>
      </c>
      <c r="C4748" t="s">
        <v>81</v>
      </c>
      <c r="D4748" t="s">
        <v>128</v>
      </c>
      <c r="E4748" t="s">
        <v>206</v>
      </c>
      <c r="F4748" t="s">
        <v>13765</v>
      </c>
      <c r="G4748" t="s">
        <v>246</v>
      </c>
      <c r="H4748" t="s">
        <v>134</v>
      </c>
      <c r="I4748" t="s">
        <v>135</v>
      </c>
      <c r="J4748" t="s">
        <v>136</v>
      </c>
      <c r="K4748" t="s">
        <v>137</v>
      </c>
      <c r="L4748" t="s">
        <v>13766</v>
      </c>
      <c r="M4748" t="s">
        <v>13767</v>
      </c>
      <c r="N4748">
        <v>0.79333333299999997</v>
      </c>
      <c r="O4748">
        <v>0</v>
      </c>
      <c r="P4748">
        <v>36</v>
      </c>
      <c r="Q4748">
        <v>0</v>
      </c>
      <c r="R4748">
        <v>0</v>
      </c>
      <c r="S4748">
        <v>0</v>
      </c>
      <c r="T4748">
        <v>1</v>
      </c>
      <c r="U4748">
        <v>0</v>
      </c>
      <c r="V4748">
        <v>0</v>
      </c>
      <c r="W4748">
        <v>0</v>
      </c>
      <c r="X4748">
        <v>5.0312161543644018</v>
      </c>
      <c r="Y4748">
        <v>0</v>
      </c>
      <c r="Z4748">
        <v>0</v>
      </c>
      <c r="AA4748">
        <v>0</v>
      </c>
      <c r="AB4748">
        <v>3.4298227600000002E-2</v>
      </c>
      <c r="AC4748">
        <v>0</v>
      </c>
      <c r="AD4748">
        <v>0</v>
      </c>
      <c r="AE4748">
        <v>5.0655143819644017</v>
      </c>
    </row>
    <row r="4749" spans="1:31" x14ac:dyDescent="0.25">
      <c r="A4749">
        <v>2142740</v>
      </c>
      <c r="B4749">
        <v>1</v>
      </c>
      <c r="C4749" t="s">
        <v>80</v>
      </c>
      <c r="D4749" t="s">
        <v>103</v>
      </c>
      <c r="E4749" t="s">
        <v>174</v>
      </c>
      <c r="F4749" t="s">
        <v>2323</v>
      </c>
      <c r="G4749" t="s">
        <v>458</v>
      </c>
      <c r="H4749" t="s">
        <v>134</v>
      </c>
      <c r="I4749" t="s">
        <v>135</v>
      </c>
      <c r="J4749" t="s">
        <v>136</v>
      </c>
      <c r="K4749" t="s">
        <v>137</v>
      </c>
      <c r="L4749" t="s">
        <v>13768</v>
      </c>
      <c r="M4749" t="s">
        <v>13769</v>
      </c>
      <c r="N4749">
        <v>3.4580555550000001</v>
      </c>
      <c r="O4749">
        <v>0</v>
      </c>
      <c r="P4749">
        <v>41</v>
      </c>
      <c r="Q4749">
        <v>0</v>
      </c>
      <c r="R4749">
        <v>7</v>
      </c>
      <c r="S4749">
        <v>0</v>
      </c>
      <c r="T4749">
        <v>20</v>
      </c>
      <c r="U4749">
        <v>0</v>
      </c>
      <c r="V4749">
        <v>0</v>
      </c>
      <c r="W4749">
        <v>0</v>
      </c>
      <c r="X4749">
        <v>27.09940037020808</v>
      </c>
      <c r="Y4749">
        <v>0</v>
      </c>
      <c r="Z4749">
        <v>8.3632417950077986</v>
      </c>
      <c r="AA4749">
        <v>0</v>
      </c>
      <c r="AB4749">
        <v>7.6270161680150519</v>
      </c>
      <c r="AC4749">
        <v>0</v>
      </c>
      <c r="AD4749">
        <v>0</v>
      </c>
      <c r="AE4749">
        <v>43.089658333230936</v>
      </c>
    </row>
    <row r="4750" spans="1:31" x14ac:dyDescent="0.25">
      <c r="A4750">
        <v>2142744</v>
      </c>
      <c r="B4750">
        <v>1</v>
      </c>
      <c r="C4750" t="s">
        <v>80</v>
      </c>
      <c r="D4750" t="s">
        <v>93</v>
      </c>
      <c r="E4750" t="s">
        <v>146</v>
      </c>
      <c r="F4750" t="s">
        <v>13770</v>
      </c>
      <c r="G4750" t="s">
        <v>142</v>
      </c>
      <c r="H4750" t="s">
        <v>143</v>
      </c>
      <c r="I4750" t="s">
        <v>135</v>
      </c>
      <c r="J4750" t="s">
        <v>136</v>
      </c>
      <c r="K4750" t="s">
        <v>137</v>
      </c>
      <c r="L4750" t="s">
        <v>13771</v>
      </c>
      <c r="M4750" t="s">
        <v>13772</v>
      </c>
      <c r="N4750">
        <v>0.60138888800000001</v>
      </c>
      <c r="O4750">
        <v>0</v>
      </c>
      <c r="P4750">
        <v>1</v>
      </c>
      <c r="Q4750">
        <v>0</v>
      </c>
      <c r="R4750">
        <v>0</v>
      </c>
      <c r="S4750">
        <v>6</v>
      </c>
      <c r="T4750">
        <v>270</v>
      </c>
      <c r="U4750">
        <v>1</v>
      </c>
      <c r="V4750">
        <v>3</v>
      </c>
      <c r="W4750">
        <v>0</v>
      </c>
      <c r="X4750">
        <v>4.6111603229999999E-2</v>
      </c>
      <c r="Y4750">
        <v>0</v>
      </c>
      <c r="Z4750">
        <v>0</v>
      </c>
      <c r="AA4750">
        <v>25.626281523486664</v>
      </c>
      <c r="AB4750">
        <v>104.98327197616638</v>
      </c>
      <c r="AC4750">
        <v>5.9862776801872499</v>
      </c>
      <c r="AD4750">
        <v>11.1865395572715</v>
      </c>
      <c r="AE4750">
        <v>147.82848234034176</v>
      </c>
    </row>
    <row r="4751" spans="1:31" x14ac:dyDescent="0.25">
      <c r="A4751">
        <v>2142746</v>
      </c>
      <c r="B4751">
        <v>1</v>
      </c>
      <c r="C4751" t="s">
        <v>81</v>
      </c>
      <c r="D4751" t="s">
        <v>127</v>
      </c>
      <c r="E4751" t="s">
        <v>131</v>
      </c>
      <c r="F4751" t="s">
        <v>13773</v>
      </c>
      <c r="G4751" t="s">
        <v>152</v>
      </c>
      <c r="H4751" t="s">
        <v>134</v>
      </c>
      <c r="I4751" t="s">
        <v>135</v>
      </c>
      <c r="J4751" t="s">
        <v>136</v>
      </c>
      <c r="K4751" t="s">
        <v>137</v>
      </c>
      <c r="L4751" t="s">
        <v>13774</v>
      </c>
      <c r="M4751" t="s">
        <v>13775</v>
      </c>
      <c r="N4751">
        <v>1.7211111109999999</v>
      </c>
      <c r="O4751">
        <v>0</v>
      </c>
      <c r="P4751">
        <v>1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0.17968238445509999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0.17968238445509999</v>
      </c>
    </row>
    <row r="4752" spans="1:31" x14ac:dyDescent="0.25">
      <c r="A4752">
        <v>2143370</v>
      </c>
      <c r="B4752">
        <v>1</v>
      </c>
      <c r="C4752" t="s">
        <v>80</v>
      </c>
      <c r="D4752" t="s">
        <v>93</v>
      </c>
      <c r="E4752" t="s">
        <v>140</v>
      </c>
      <c r="F4752" t="s">
        <v>271</v>
      </c>
      <c r="G4752" t="s">
        <v>142</v>
      </c>
      <c r="H4752" t="s">
        <v>143</v>
      </c>
      <c r="I4752" t="s">
        <v>135</v>
      </c>
      <c r="J4752" t="s">
        <v>136</v>
      </c>
      <c r="K4752" t="s">
        <v>137</v>
      </c>
      <c r="L4752" t="s">
        <v>13776</v>
      </c>
      <c r="M4752" t="s">
        <v>13777</v>
      </c>
      <c r="N4752">
        <v>0.65</v>
      </c>
      <c r="O4752">
        <v>0</v>
      </c>
      <c r="P4752">
        <v>390</v>
      </c>
      <c r="Q4752">
        <v>46</v>
      </c>
      <c r="R4752">
        <v>322</v>
      </c>
      <c r="S4752">
        <v>13</v>
      </c>
      <c r="T4752">
        <v>202</v>
      </c>
      <c r="U4752">
        <v>0</v>
      </c>
      <c r="V4752">
        <v>0</v>
      </c>
      <c r="W4752">
        <v>0</v>
      </c>
      <c r="X4752">
        <v>43.027022872372505</v>
      </c>
      <c r="Y4752">
        <v>14.902028046359996</v>
      </c>
      <c r="Z4752">
        <v>81.24644357738994</v>
      </c>
      <c r="AA4752">
        <v>45.663950413003001</v>
      </c>
      <c r="AB4752">
        <v>123.39355223453718</v>
      </c>
      <c r="AC4752">
        <v>0</v>
      </c>
      <c r="AD4752">
        <v>0</v>
      </c>
      <c r="AE4752">
        <v>308.2329971436626</v>
      </c>
    </row>
    <row r="4753" spans="1:31" x14ac:dyDescent="0.25">
      <c r="A4753">
        <v>2143207</v>
      </c>
      <c r="B4753">
        <v>1</v>
      </c>
      <c r="C4753" t="s">
        <v>80</v>
      </c>
      <c r="D4753" t="s">
        <v>98</v>
      </c>
      <c r="E4753" t="s">
        <v>146</v>
      </c>
      <c r="F4753" t="s">
        <v>584</v>
      </c>
      <c r="G4753" t="s">
        <v>538</v>
      </c>
      <c r="H4753" t="s">
        <v>143</v>
      </c>
      <c r="I4753" t="s">
        <v>135</v>
      </c>
      <c r="J4753" t="s">
        <v>136</v>
      </c>
      <c r="K4753" t="s">
        <v>236</v>
      </c>
      <c r="L4753" t="s">
        <v>13778</v>
      </c>
      <c r="M4753" t="s">
        <v>13779</v>
      </c>
      <c r="N4753">
        <v>8.8261111109999995</v>
      </c>
      <c r="O4753">
        <v>0</v>
      </c>
      <c r="P4753">
        <v>63</v>
      </c>
      <c r="Q4753">
        <v>0</v>
      </c>
      <c r="R4753">
        <v>0</v>
      </c>
      <c r="S4753">
        <v>0</v>
      </c>
      <c r="T4753">
        <v>3</v>
      </c>
      <c r="U4753">
        <v>0</v>
      </c>
      <c r="V4753">
        <v>0</v>
      </c>
      <c r="W4753">
        <v>0</v>
      </c>
      <c r="X4753">
        <v>60.639776477157866</v>
      </c>
      <c r="Y4753">
        <v>0</v>
      </c>
      <c r="Z4753">
        <v>0</v>
      </c>
      <c r="AA4753">
        <v>0</v>
      </c>
      <c r="AB4753">
        <v>5.2779936037941244</v>
      </c>
      <c r="AC4753">
        <v>0</v>
      </c>
      <c r="AD4753">
        <v>0</v>
      </c>
      <c r="AE4753">
        <v>65.917770080951996</v>
      </c>
    </row>
    <row r="4754" spans="1:31" x14ac:dyDescent="0.25">
      <c r="A4754">
        <v>2143353</v>
      </c>
      <c r="B4754">
        <v>1</v>
      </c>
      <c r="C4754" t="s">
        <v>80</v>
      </c>
      <c r="D4754" t="s">
        <v>83</v>
      </c>
      <c r="E4754" t="s">
        <v>131</v>
      </c>
      <c r="F4754" t="s">
        <v>13780</v>
      </c>
      <c r="G4754" t="s">
        <v>231</v>
      </c>
      <c r="H4754" t="s">
        <v>134</v>
      </c>
      <c r="I4754" t="s">
        <v>135</v>
      </c>
      <c r="J4754" t="s">
        <v>136</v>
      </c>
      <c r="K4754" t="s">
        <v>137</v>
      </c>
      <c r="L4754" t="s">
        <v>13781</v>
      </c>
      <c r="M4754" t="s">
        <v>13782</v>
      </c>
      <c r="N4754">
        <v>3.4430555549999999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1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0.55569033282608338</v>
      </c>
      <c r="AC4754">
        <v>0</v>
      </c>
      <c r="AD4754">
        <v>0</v>
      </c>
      <c r="AE4754">
        <v>0.55569033282608338</v>
      </c>
    </row>
    <row r="4755" spans="1:31" x14ac:dyDescent="0.25">
      <c r="A4755">
        <v>2143307</v>
      </c>
      <c r="B4755">
        <v>1</v>
      </c>
      <c r="C4755" t="s">
        <v>80</v>
      </c>
      <c r="D4755" t="s">
        <v>95</v>
      </c>
      <c r="E4755" t="s">
        <v>140</v>
      </c>
      <c r="F4755" t="s">
        <v>13783</v>
      </c>
      <c r="G4755" t="s">
        <v>142</v>
      </c>
      <c r="H4755" t="s">
        <v>143</v>
      </c>
      <c r="I4755" t="s">
        <v>135</v>
      </c>
      <c r="J4755" t="s">
        <v>136</v>
      </c>
      <c r="K4755" t="s">
        <v>137</v>
      </c>
      <c r="L4755" t="s">
        <v>13784</v>
      </c>
      <c r="M4755" t="s">
        <v>13785</v>
      </c>
      <c r="N4755">
        <v>0.41083333300000002</v>
      </c>
      <c r="O4755">
        <v>0</v>
      </c>
      <c r="P4755">
        <v>1603</v>
      </c>
      <c r="Q4755">
        <v>0</v>
      </c>
      <c r="R4755">
        <v>0</v>
      </c>
      <c r="S4755">
        <v>0</v>
      </c>
      <c r="T4755">
        <v>74</v>
      </c>
      <c r="U4755">
        <v>0</v>
      </c>
      <c r="V4755">
        <v>0</v>
      </c>
      <c r="W4755">
        <v>0</v>
      </c>
      <c r="X4755">
        <v>136.32710345412792</v>
      </c>
      <c r="Y4755">
        <v>0</v>
      </c>
      <c r="Z4755">
        <v>0</v>
      </c>
      <c r="AA4755">
        <v>0</v>
      </c>
      <c r="AB4755">
        <v>40.691110992679242</v>
      </c>
      <c r="AC4755">
        <v>0</v>
      </c>
      <c r="AD4755">
        <v>0</v>
      </c>
      <c r="AE4755">
        <v>177.01821444680718</v>
      </c>
    </row>
    <row r="4756" spans="1:31" x14ac:dyDescent="0.25">
      <c r="A4756">
        <v>2143161</v>
      </c>
      <c r="B4756">
        <v>1</v>
      </c>
      <c r="C4756" t="s">
        <v>80</v>
      </c>
      <c r="D4756" t="s">
        <v>93</v>
      </c>
      <c r="E4756" t="s">
        <v>140</v>
      </c>
      <c r="F4756" t="s">
        <v>3920</v>
      </c>
      <c r="G4756" t="s">
        <v>142</v>
      </c>
      <c r="H4756" t="s">
        <v>143</v>
      </c>
      <c r="I4756" t="s">
        <v>135</v>
      </c>
      <c r="J4756" t="s">
        <v>136</v>
      </c>
      <c r="K4756" t="s">
        <v>137</v>
      </c>
      <c r="L4756" t="s">
        <v>13786</v>
      </c>
      <c r="M4756" t="s">
        <v>13787</v>
      </c>
      <c r="N4756">
        <v>3.3533333330000001</v>
      </c>
      <c r="O4756">
        <v>3</v>
      </c>
      <c r="P4756">
        <v>11</v>
      </c>
      <c r="Q4756">
        <v>39</v>
      </c>
      <c r="R4756">
        <v>143</v>
      </c>
      <c r="S4756">
        <v>10</v>
      </c>
      <c r="T4756">
        <v>37</v>
      </c>
      <c r="U4756">
        <v>0</v>
      </c>
      <c r="V4756">
        <v>0</v>
      </c>
      <c r="W4756">
        <v>21.389365672782581</v>
      </c>
      <c r="X4756">
        <v>16.684102789806015</v>
      </c>
      <c r="Y4756">
        <v>287.55431890590307</v>
      </c>
      <c r="Z4756">
        <v>653.38065285588573</v>
      </c>
      <c r="AA4756">
        <v>370.01409867610624</v>
      </c>
      <c r="AB4756">
        <v>94.905234422692914</v>
      </c>
      <c r="AC4756">
        <v>0</v>
      </c>
      <c r="AD4756">
        <v>0</v>
      </c>
      <c r="AE4756">
        <v>1443.9277733231766</v>
      </c>
    </row>
    <row r="4757" spans="1:31" x14ac:dyDescent="0.25">
      <c r="A4757">
        <v>2143167</v>
      </c>
      <c r="B4757">
        <v>1</v>
      </c>
      <c r="C4757" t="s">
        <v>81</v>
      </c>
      <c r="D4757" t="s">
        <v>128</v>
      </c>
      <c r="E4757" t="s">
        <v>161</v>
      </c>
      <c r="F4757" t="s">
        <v>13788</v>
      </c>
      <c r="G4757" t="s">
        <v>538</v>
      </c>
      <c r="H4757" t="s">
        <v>134</v>
      </c>
      <c r="I4757" t="s">
        <v>135</v>
      </c>
      <c r="J4757" t="s">
        <v>136</v>
      </c>
      <c r="K4757" t="s">
        <v>236</v>
      </c>
      <c r="L4757" t="s">
        <v>13789</v>
      </c>
      <c r="M4757" t="s">
        <v>13790</v>
      </c>
      <c r="N4757">
        <v>9.4189961110000002</v>
      </c>
      <c r="O4757">
        <v>0</v>
      </c>
      <c r="P4757">
        <v>834</v>
      </c>
      <c r="Q4757">
        <v>0</v>
      </c>
      <c r="R4757">
        <v>0</v>
      </c>
      <c r="S4757">
        <v>0</v>
      </c>
      <c r="T4757">
        <v>31</v>
      </c>
      <c r="U4757">
        <v>0</v>
      </c>
      <c r="V4757">
        <v>0</v>
      </c>
      <c r="W4757">
        <v>0</v>
      </c>
      <c r="X4757">
        <v>1590.4322887715409</v>
      </c>
      <c r="Y4757">
        <v>0</v>
      </c>
      <c r="Z4757">
        <v>0</v>
      </c>
      <c r="AA4757">
        <v>0</v>
      </c>
      <c r="AB4757">
        <v>170.53578549743028</v>
      </c>
      <c r="AC4757">
        <v>0</v>
      </c>
      <c r="AD4757">
        <v>0</v>
      </c>
      <c r="AE4757">
        <v>1760.9680742689711</v>
      </c>
    </row>
    <row r="4758" spans="1:31" x14ac:dyDescent="0.25">
      <c r="A4758">
        <v>2143410</v>
      </c>
      <c r="B4758">
        <v>1</v>
      </c>
      <c r="C4758" t="s">
        <v>80</v>
      </c>
      <c r="D4758" t="s">
        <v>100</v>
      </c>
      <c r="E4758" t="s">
        <v>131</v>
      </c>
      <c r="F4758" t="s">
        <v>13791</v>
      </c>
      <c r="G4758" t="s">
        <v>152</v>
      </c>
      <c r="H4758" t="s">
        <v>134</v>
      </c>
      <c r="I4758" t="s">
        <v>135</v>
      </c>
      <c r="J4758" t="s">
        <v>136</v>
      </c>
      <c r="K4758" t="s">
        <v>137</v>
      </c>
      <c r="L4758" t="s">
        <v>13792</v>
      </c>
      <c r="M4758" t="s">
        <v>13793</v>
      </c>
      <c r="N4758">
        <v>0.96111111100000002</v>
      </c>
      <c r="O4758">
        <v>0</v>
      </c>
      <c r="P4758">
        <v>1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0.1113051319205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0.1113051319205</v>
      </c>
    </row>
    <row r="4759" spans="1:31" x14ac:dyDescent="0.25">
      <c r="A4759">
        <v>2143147</v>
      </c>
      <c r="B4759">
        <v>1</v>
      </c>
      <c r="C4759" t="s">
        <v>81</v>
      </c>
      <c r="D4759" t="s">
        <v>112</v>
      </c>
      <c r="E4759" t="s">
        <v>131</v>
      </c>
      <c r="F4759" t="s">
        <v>13794</v>
      </c>
      <c r="G4759" t="s">
        <v>152</v>
      </c>
      <c r="H4759" t="s">
        <v>134</v>
      </c>
      <c r="I4759" t="s">
        <v>135</v>
      </c>
      <c r="J4759" t="s">
        <v>136</v>
      </c>
      <c r="K4759" t="s">
        <v>137</v>
      </c>
      <c r="L4759" t="s">
        <v>13795</v>
      </c>
      <c r="M4759" t="s">
        <v>13796</v>
      </c>
      <c r="N4759">
        <v>2.8147222219999999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1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4.2954449081009773</v>
      </c>
      <c r="AC4759">
        <v>0</v>
      </c>
      <c r="AD4759">
        <v>0</v>
      </c>
      <c r="AE4759">
        <v>4.2954449081009773</v>
      </c>
    </row>
    <row r="4760" spans="1:31" x14ac:dyDescent="0.25">
      <c r="A4760">
        <v>2143476</v>
      </c>
      <c r="B4760">
        <v>1</v>
      </c>
      <c r="C4760" t="s">
        <v>80</v>
      </c>
      <c r="D4760" t="s">
        <v>90</v>
      </c>
      <c r="E4760" t="s">
        <v>131</v>
      </c>
      <c r="F4760" t="s">
        <v>13797</v>
      </c>
      <c r="G4760" t="s">
        <v>152</v>
      </c>
      <c r="H4760" t="s">
        <v>134</v>
      </c>
      <c r="I4760" t="s">
        <v>135</v>
      </c>
      <c r="J4760" t="s">
        <v>136</v>
      </c>
      <c r="K4760" t="s">
        <v>137</v>
      </c>
      <c r="L4760" t="s">
        <v>13798</v>
      </c>
      <c r="M4760" t="s">
        <v>13799</v>
      </c>
      <c r="N4760">
        <v>2.0775000000000001</v>
      </c>
      <c r="O4760">
        <v>0</v>
      </c>
      <c r="P4760">
        <v>3</v>
      </c>
      <c r="Q4760">
        <v>0</v>
      </c>
      <c r="R4760">
        <v>0</v>
      </c>
      <c r="S4760">
        <v>0</v>
      </c>
      <c r="T4760">
        <v>3</v>
      </c>
      <c r="U4760">
        <v>0</v>
      </c>
      <c r="V4760">
        <v>0</v>
      </c>
      <c r="W4760">
        <v>0</v>
      </c>
      <c r="X4760">
        <v>1.7644498231910004</v>
      </c>
      <c r="Y4760">
        <v>0</v>
      </c>
      <c r="Z4760">
        <v>0</v>
      </c>
      <c r="AA4760">
        <v>0</v>
      </c>
      <c r="AB4760">
        <v>3.148849574716083</v>
      </c>
      <c r="AC4760">
        <v>0</v>
      </c>
      <c r="AD4760">
        <v>0</v>
      </c>
      <c r="AE4760">
        <v>4.9132993979070836</v>
      </c>
    </row>
    <row r="4761" spans="1:31" x14ac:dyDescent="0.25">
      <c r="A4761">
        <v>2143247</v>
      </c>
      <c r="B4761">
        <v>1</v>
      </c>
      <c r="C4761" t="s">
        <v>80</v>
      </c>
      <c r="D4761" t="s">
        <v>87</v>
      </c>
      <c r="E4761" t="s">
        <v>131</v>
      </c>
      <c r="F4761" t="s">
        <v>13800</v>
      </c>
      <c r="G4761" t="s">
        <v>171</v>
      </c>
      <c r="H4761" t="s">
        <v>134</v>
      </c>
      <c r="I4761" t="s">
        <v>135</v>
      </c>
      <c r="J4761" t="s">
        <v>136</v>
      </c>
      <c r="K4761" t="s">
        <v>137</v>
      </c>
      <c r="L4761" t="s">
        <v>13801</v>
      </c>
      <c r="M4761" t="s">
        <v>13802</v>
      </c>
      <c r="N4761">
        <v>2.1775000000000002</v>
      </c>
      <c r="O4761">
        <v>0</v>
      </c>
      <c r="P4761">
        <v>1</v>
      </c>
      <c r="Q4761">
        <v>0</v>
      </c>
      <c r="R4761">
        <v>0</v>
      </c>
      <c r="S4761">
        <v>0</v>
      </c>
      <c r="T4761">
        <v>1</v>
      </c>
      <c r="U4761">
        <v>0</v>
      </c>
      <c r="V4761">
        <v>0</v>
      </c>
      <c r="W4761">
        <v>0</v>
      </c>
      <c r="X4761">
        <v>1.0312360627432502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1.0312360627432502</v>
      </c>
    </row>
    <row r="4762" spans="1:31" x14ac:dyDescent="0.25">
      <c r="A4762">
        <v>2143181</v>
      </c>
      <c r="B4762">
        <v>1</v>
      </c>
      <c r="C4762" t="s">
        <v>80</v>
      </c>
      <c r="D4762" t="s">
        <v>82</v>
      </c>
      <c r="E4762" t="s">
        <v>161</v>
      </c>
      <c r="F4762" t="s">
        <v>13803</v>
      </c>
      <c r="G4762" t="s">
        <v>538</v>
      </c>
      <c r="H4762" t="s">
        <v>134</v>
      </c>
      <c r="I4762" t="s">
        <v>135</v>
      </c>
      <c r="J4762" t="s">
        <v>136</v>
      </c>
      <c r="K4762" t="s">
        <v>236</v>
      </c>
      <c r="L4762" t="s">
        <v>13804</v>
      </c>
      <c r="M4762" t="s">
        <v>13805</v>
      </c>
      <c r="N4762">
        <v>2.1197694440000001</v>
      </c>
      <c r="O4762">
        <v>0</v>
      </c>
      <c r="P4762">
        <v>530</v>
      </c>
      <c r="Q4762">
        <v>0</v>
      </c>
      <c r="R4762">
        <v>0</v>
      </c>
      <c r="S4762">
        <v>0</v>
      </c>
      <c r="T4762">
        <v>49</v>
      </c>
      <c r="U4762">
        <v>0</v>
      </c>
      <c r="V4762">
        <v>0</v>
      </c>
      <c r="W4762">
        <v>0</v>
      </c>
      <c r="X4762">
        <v>260.80028938135217</v>
      </c>
      <c r="Y4762">
        <v>0</v>
      </c>
      <c r="Z4762">
        <v>0</v>
      </c>
      <c r="AA4762">
        <v>0</v>
      </c>
      <c r="AB4762">
        <v>91.440374509488578</v>
      </c>
      <c r="AC4762">
        <v>0</v>
      </c>
      <c r="AD4762">
        <v>0</v>
      </c>
      <c r="AE4762">
        <v>352.24066389084078</v>
      </c>
    </row>
    <row r="4763" spans="1:31" x14ac:dyDescent="0.25">
      <c r="A4763">
        <v>2143250</v>
      </c>
      <c r="B4763">
        <v>1</v>
      </c>
      <c r="C4763" t="s">
        <v>81</v>
      </c>
      <c r="D4763" t="s">
        <v>112</v>
      </c>
      <c r="E4763" t="s">
        <v>161</v>
      </c>
      <c r="F4763" t="s">
        <v>13806</v>
      </c>
      <c r="G4763" t="s">
        <v>5835</v>
      </c>
      <c r="H4763" t="s">
        <v>134</v>
      </c>
      <c r="I4763" t="s">
        <v>135</v>
      </c>
      <c r="J4763" t="s">
        <v>136</v>
      </c>
      <c r="K4763" t="s">
        <v>137</v>
      </c>
      <c r="L4763" t="s">
        <v>13807</v>
      </c>
      <c r="M4763" t="s">
        <v>13808</v>
      </c>
      <c r="N4763">
        <v>2.6391666659999999</v>
      </c>
      <c r="O4763">
        <v>0</v>
      </c>
      <c r="P4763">
        <v>497</v>
      </c>
      <c r="Q4763">
        <v>0</v>
      </c>
      <c r="R4763">
        <v>1</v>
      </c>
      <c r="S4763">
        <v>0</v>
      </c>
      <c r="T4763">
        <v>64</v>
      </c>
      <c r="U4763">
        <v>0</v>
      </c>
      <c r="V4763">
        <v>0</v>
      </c>
      <c r="W4763">
        <v>0</v>
      </c>
      <c r="X4763">
        <v>219.00449884653517</v>
      </c>
      <c r="Y4763">
        <v>0</v>
      </c>
      <c r="Z4763">
        <v>0.50479037959350004</v>
      </c>
      <c r="AA4763">
        <v>0</v>
      </c>
      <c r="AB4763">
        <v>73.519196407144449</v>
      </c>
      <c r="AC4763">
        <v>0</v>
      </c>
      <c r="AD4763">
        <v>0</v>
      </c>
      <c r="AE4763">
        <v>293.02848563327314</v>
      </c>
    </row>
    <row r="4764" spans="1:31" x14ac:dyDescent="0.25">
      <c r="A4764">
        <v>2143204</v>
      </c>
      <c r="B4764">
        <v>1</v>
      </c>
      <c r="C4764" t="s">
        <v>80</v>
      </c>
      <c r="D4764" t="s">
        <v>100</v>
      </c>
      <c r="E4764" t="s">
        <v>196</v>
      </c>
      <c r="F4764" t="s">
        <v>13809</v>
      </c>
      <c r="G4764" t="s">
        <v>142</v>
      </c>
      <c r="H4764" t="s">
        <v>143</v>
      </c>
      <c r="I4764" t="s">
        <v>135</v>
      </c>
      <c r="J4764" t="s">
        <v>136</v>
      </c>
      <c r="K4764" t="s">
        <v>137</v>
      </c>
      <c r="L4764" t="s">
        <v>13810</v>
      </c>
      <c r="M4764" t="s">
        <v>13811</v>
      </c>
      <c r="N4764">
        <v>0.65305555500000001</v>
      </c>
      <c r="O4764">
        <v>4</v>
      </c>
      <c r="P4764">
        <v>137</v>
      </c>
      <c r="Q4764">
        <v>5</v>
      </c>
      <c r="R4764">
        <v>57</v>
      </c>
      <c r="S4764">
        <v>6</v>
      </c>
      <c r="T4764">
        <v>50</v>
      </c>
      <c r="U4764">
        <v>0</v>
      </c>
      <c r="V4764">
        <v>0</v>
      </c>
      <c r="W4764">
        <v>1.979810932163458</v>
      </c>
      <c r="X4764">
        <v>22.1593246166459</v>
      </c>
      <c r="Y4764">
        <v>4.2006012768850081</v>
      </c>
      <c r="Z4764">
        <v>12.835454159954178</v>
      </c>
      <c r="AA4764">
        <v>57.953283064998566</v>
      </c>
      <c r="AB4764">
        <v>22.26647994807329</v>
      </c>
      <c r="AC4764">
        <v>0</v>
      </c>
      <c r="AD4764">
        <v>0</v>
      </c>
      <c r="AE4764">
        <v>121.39495399872038</v>
      </c>
    </row>
    <row r="4765" spans="1:31" x14ac:dyDescent="0.25">
      <c r="A4765">
        <v>2143227</v>
      </c>
      <c r="B4765">
        <v>1</v>
      </c>
      <c r="C4765" t="s">
        <v>80</v>
      </c>
      <c r="D4765" t="s">
        <v>102</v>
      </c>
      <c r="E4765" t="s">
        <v>146</v>
      </c>
      <c r="F4765" t="s">
        <v>3917</v>
      </c>
      <c r="G4765" t="s">
        <v>142</v>
      </c>
      <c r="H4765" t="s">
        <v>143</v>
      </c>
      <c r="I4765" t="s">
        <v>135</v>
      </c>
      <c r="J4765" t="s">
        <v>136</v>
      </c>
      <c r="K4765" t="s">
        <v>137</v>
      </c>
      <c r="L4765" t="s">
        <v>13812</v>
      </c>
      <c r="M4765" t="s">
        <v>13813</v>
      </c>
      <c r="N4765">
        <v>0.580555555</v>
      </c>
      <c r="O4765">
        <v>0</v>
      </c>
      <c r="P4765">
        <v>10</v>
      </c>
      <c r="Q4765">
        <v>3</v>
      </c>
      <c r="R4765">
        <v>115</v>
      </c>
      <c r="S4765">
        <v>0</v>
      </c>
      <c r="T4765">
        <v>22</v>
      </c>
      <c r="U4765">
        <v>0</v>
      </c>
      <c r="V4765">
        <v>0</v>
      </c>
      <c r="W4765">
        <v>0</v>
      </c>
      <c r="X4765">
        <v>0.52380810181595006</v>
      </c>
      <c r="Y4765">
        <v>0.2189482566783667</v>
      </c>
      <c r="Z4765">
        <v>6.2251206690261283</v>
      </c>
      <c r="AA4765">
        <v>0</v>
      </c>
      <c r="AB4765">
        <v>1.7657258099984305</v>
      </c>
      <c r="AC4765">
        <v>0</v>
      </c>
      <c r="AD4765">
        <v>0</v>
      </c>
      <c r="AE4765">
        <v>8.733602837518875</v>
      </c>
    </row>
    <row r="4766" spans="1:31" x14ac:dyDescent="0.25">
      <c r="A4766">
        <v>2143350</v>
      </c>
      <c r="B4766">
        <v>1</v>
      </c>
      <c r="C4766" t="s">
        <v>80</v>
      </c>
      <c r="D4766" t="s">
        <v>89</v>
      </c>
      <c r="E4766" t="s">
        <v>140</v>
      </c>
      <c r="F4766" t="s">
        <v>9019</v>
      </c>
      <c r="G4766" t="s">
        <v>142</v>
      </c>
      <c r="H4766" t="s">
        <v>143</v>
      </c>
      <c r="I4766" t="s">
        <v>135</v>
      </c>
      <c r="J4766" t="s">
        <v>136</v>
      </c>
      <c r="K4766" t="s">
        <v>137</v>
      </c>
      <c r="L4766" t="s">
        <v>13814</v>
      </c>
      <c r="M4766" t="s">
        <v>13815</v>
      </c>
      <c r="N4766">
        <v>0.43833333299999999</v>
      </c>
      <c r="O4766">
        <v>1</v>
      </c>
      <c r="P4766">
        <v>272</v>
      </c>
      <c r="Q4766">
        <v>1</v>
      </c>
      <c r="R4766">
        <v>51</v>
      </c>
      <c r="S4766">
        <v>1</v>
      </c>
      <c r="T4766">
        <v>138</v>
      </c>
      <c r="U4766">
        <v>0</v>
      </c>
      <c r="V4766">
        <v>0</v>
      </c>
      <c r="W4766">
        <v>0.62515475482469995</v>
      </c>
      <c r="X4766">
        <v>56.05961025799305</v>
      </c>
      <c r="Y4766">
        <v>2.7785307996354498</v>
      </c>
      <c r="Z4766">
        <v>5.2162002044178983</v>
      </c>
      <c r="AA4766">
        <v>0.17878074662600002</v>
      </c>
      <c r="AB4766">
        <v>65.051121591726442</v>
      </c>
      <c r="AC4766">
        <v>0</v>
      </c>
      <c r="AD4766">
        <v>0</v>
      </c>
      <c r="AE4766">
        <v>129.90939835522354</v>
      </c>
    </row>
    <row r="4767" spans="1:31" x14ac:dyDescent="0.25">
      <c r="A4767">
        <v>2143164</v>
      </c>
      <c r="B4767">
        <v>1</v>
      </c>
      <c r="C4767" t="s">
        <v>80</v>
      </c>
      <c r="D4767" t="s">
        <v>106</v>
      </c>
      <c r="E4767" t="s">
        <v>140</v>
      </c>
      <c r="F4767" t="s">
        <v>1915</v>
      </c>
      <c r="G4767" t="s">
        <v>142</v>
      </c>
      <c r="H4767" t="s">
        <v>143</v>
      </c>
      <c r="I4767" t="s">
        <v>135</v>
      </c>
      <c r="J4767" t="s">
        <v>136</v>
      </c>
      <c r="K4767" t="s">
        <v>137</v>
      </c>
      <c r="L4767" t="s">
        <v>13816</v>
      </c>
      <c r="M4767" t="s">
        <v>13817</v>
      </c>
      <c r="N4767">
        <v>1.3194444439999999</v>
      </c>
      <c r="O4767">
        <v>0</v>
      </c>
      <c r="P4767">
        <v>4</v>
      </c>
      <c r="Q4767">
        <v>30</v>
      </c>
      <c r="R4767">
        <v>224</v>
      </c>
      <c r="S4767">
        <v>8</v>
      </c>
      <c r="T4767">
        <v>44</v>
      </c>
      <c r="U4767">
        <v>0</v>
      </c>
      <c r="V4767">
        <v>0</v>
      </c>
      <c r="W4767">
        <v>0</v>
      </c>
      <c r="X4767">
        <v>0.95674141533833335</v>
      </c>
      <c r="Y4767">
        <v>52.24211685347953</v>
      </c>
      <c r="Z4767">
        <v>195.03649675517312</v>
      </c>
      <c r="AA4767">
        <v>71.956085222382896</v>
      </c>
      <c r="AB4767">
        <v>49.481134912927494</v>
      </c>
      <c r="AC4767">
        <v>0</v>
      </c>
      <c r="AD4767">
        <v>0</v>
      </c>
      <c r="AE4767">
        <v>369.67257515930135</v>
      </c>
    </row>
    <row r="4768" spans="1:31" x14ac:dyDescent="0.25">
      <c r="A4768">
        <v>2143310</v>
      </c>
      <c r="B4768">
        <v>1</v>
      </c>
      <c r="C4768" t="s">
        <v>80</v>
      </c>
      <c r="D4768" t="s">
        <v>90</v>
      </c>
      <c r="E4768" t="s">
        <v>224</v>
      </c>
      <c r="F4768" t="s">
        <v>13818</v>
      </c>
      <c r="G4768" t="s">
        <v>142</v>
      </c>
      <c r="H4768" t="s">
        <v>143</v>
      </c>
      <c r="I4768" t="s">
        <v>135</v>
      </c>
      <c r="J4768" t="s">
        <v>136</v>
      </c>
      <c r="K4768" t="s">
        <v>137</v>
      </c>
      <c r="L4768" t="s">
        <v>13819</v>
      </c>
      <c r="M4768" t="s">
        <v>13820</v>
      </c>
      <c r="N4768">
        <v>0.50694444400000005</v>
      </c>
      <c r="O4768">
        <v>0</v>
      </c>
      <c r="P4768">
        <v>1674</v>
      </c>
      <c r="Q4768">
        <v>0</v>
      </c>
      <c r="R4768">
        <v>0</v>
      </c>
      <c r="S4768">
        <v>1</v>
      </c>
      <c r="T4768">
        <v>362</v>
      </c>
      <c r="U4768">
        <v>0</v>
      </c>
      <c r="V4768">
        <v>0</v>
      </c>
      <c r="W4768">
        <v>0</v>
      </c>
      <c r="X4768">
        <v>190.05577641874802</v>
      </c>
      <c r="Y4768">
        <v>0</v>
      </c>
      <c r="Z4768">
        <v>0</v>
      </c>
      <c r="AA4768">
        <v>81.249206983437489</v>
      </c>
      <c r="AB4768">
        <v>115.08765476471606</v>
      </c>
      <c r="AC4768">
        <v>0</v>
      </c>
      <c r="AD4768">
        <v>0</v>
      </c>
      <c r="AE4768">
        <v>386.39263816690152</v>
      </c>
    </row>
    <row r="4769" spans="1:31" x14ac:dyDescent="0.25">
      <c r="A4769">
        <v>2143313</v>
      </c>
      <c r="B4769">
        <v>1</v>
      </c>
      <c r="C4769" t="s">
        <v>80</v>
      </c>
      <c r="D4769" t="s">
        <v>87</v>
      </c>
      <c r="E4769" t="s">
        <v>174</v>
      </c>
      <c r="F4769" t="s">
        <v>13821</v>
      </c>
      <c r="G4769" t="s">
        <v>384</v>
      </c>
      <c r="H4769" t="s">
        <v>134</v>
      </c>
      <c r="I4769" t="s">
        <v>135</v>
      </c>
      <c r="J4769" t="s">
        <v>136</v>
      </c>
      <c r="K4769" t="s">
        <v>137</v>
      </c>
      <c r="L4769" t="s">
        <v>13822</v>
      </c>
      <c r="M4769" t="s">
        <v>13823</v>
      </c>
      <c r="N4769">
        <v>7.3555555549999996</v>
      </c>
      <c r="O4769">
        <v>0</v>
      </c>
      <c r="P4769">
        <v>77</v>
      </c>
      <c r="Q4769">
        <v>0</v>
      </c>
      <c r="R4769">
        <v>0</v>
      </c>
      <c r="S4769">
        <v>0</v>
      </c>
      <c r="T4769">
        <v>1</v>
      </c>
      <c r="U4769">
        <v>0</v>
      </c>
      <c r="V4769">
        <v>0</v>
      </c>
      <c r="W4769">
        <v>0</v>
      </c>
      <c r="X4769">
        <v>121.65554240615826</v>
      </c>
      <c r="Y4769">
        <v>0</v>
      </c>
      <c r="Z4769">
        <v>0</v>
      </c>
      <c r="AA4769">
        <v>0</v>
      </c>
      <c r="AB4769">
        <v>1.2537419333866668E-2</v>
      </c>
      <c r="AC4769">
        <v>0</v>
      </c>
      <c r="AD4769">
        <v>0</v>
      </c>
      <c r="AE4769">
        <v>121.66807982549213</v>
      </c>
    </row>
    <row r="4770" spans="1:31" x14ac:dyDescent="0.25">
      <c r="A4770">
        <v>2143456</v>
      </c>
      <c r="B4770">
        <v>1</v>
      </c>
      <c r="C4770" t="s">
        <v>80</v>
      </c>
      <c r="D4770" t="s">
        <v>92</v>
      </c>
      <c r="E4770" t="s">
        <v>131</v>
      </c>
      <c r="F4770" t="s">
        <v>13824</v>
      </c>
      <c r="G4770" t="s">
        <v>171</v>
      </c>
      <c r="H4770" t="s">
        <v>134</v>
      </c>
      <c r="I4770" t="s">
        <v>135</v>
      </c>
      <c r="J4770" t="s">
        <v>136</v>
      </c>
      <c r="K4770" t="s">
        <v>137</v>
      </c>
      <c r="L4770" t="s">
        <v>13825</v>
      </c>
      <c r="M4770" t="s">
        <v>13826</v>
      </c>
      <c r="N4770">
        <v>1.105277777</v>
      </c>
      <c r="O4770">
        <v>0</v>
      </c>
      <c r="P4770">
        <v>1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0.3314433858652584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0.3314433858652584</v>
      </c>
    </row>
    <row r="4771" spans="1:31" x14ac:dyDescent="0.25">
      <c r="A4771">
        <v>2143479</v>
      </c>
      <c r="B4771">
        <v>1</v>
      </c>
      <c r="C4771" t="s">
        <v>80</v>
      </c>
      <c r="D4771" t="s">
        <v>90</v>
      </c>
      <c r="E4771" t="s">
        <v>131</v>
      </c>
      <c r="F4771" t="s">
        <v>13827</v>
      </c>
      <c r="G4771" t="s">
        <v>171</v>
      </c>
      <c r="H4771" t="s">
        <v>134</v>
      </c>
      <c r="I4771" t="s">
        <v>135</v>
      </c>
      <c r="J4771" t="s">
        <v>136</v>
      </c>
      <c r="K4771" t="s">
        <v>137</v>
      </c>
      <c r="L4771" t="s">
        <v>13828</v>
      </c>
      <c r="M4771" t="s">
        <v>13829</v>
      </c>
      <c r="N4771">
        <v>6.1258333330000001</v>
      </c>
      <c r="O4771">
        <v>0</v>
      </c>
      <c r="P4771">
        <v>2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2.4551697475073753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2.4551697475073753</v>
      </c>
    </row>
    <row r="4772" spans="1:31" x14ac:dyDescent="0.25">
      <c r="A4772">
        <v>2143499</v>
      </c>
      <c r="B4772">
        <v>1</v>
      </c>
      <c r="C4772" t="s">
        <v>81</v>
      </c>
      <c r="D4772" t="s">
        <v>127</v>
      </c>
      <c r="E4772" t="s">
        <v>131</v>
      </c>
      <c r="F4772" t="s">
        <v>13830</v>
      </c>
      <c r="G4772" t="s">
        <v>152</v>
      </c>
      <c r="H4772" t="s">
        <v>134</v>
      </c>
      <c r="I4772" t="s">
        <v>135</v>
      </c>
      <c r="J4772" t="s">
        <v>136</v>
      </c>
      <c r="K4772" t="s">
        <v>137</v>
      </c>
      <c r="L4772" t="s">
        <v>13831</v>
      </c>
      <c r="M4772" t="s">
        <v>13832</v>
      </c>
      <c r="N4772">
        <v>4.0544444439999996</v>
      </c>
      <c r="O4772">
        <v>0</v>
      </c>
      <c r="P4772">
        <v>1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1.1239603508483085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1.1239603508483085</v>
      </c>
    </row>
    <row r="4773" spans="1:31" x14ac:dyDescent="0.25">
      <c r="A4773">
        <v>2143473</v>
      </c>
      <c r="B4773">
        <v>1</v>
      </c>
      <c r="C4773" t="s">
        <v>80</v>
      </c>
      <c r="D4773" t="s">
        <v>97</v>
      </c>
      <c r="E4773" t="s">
        <v>131</v>
      </c>
      <c r="F4773" t="s">
        <v>13833</v>
      </c>
      <c r="G4773" t="s">
        <v>152</v>
      </c>
      <c r="H4773" t="s">
        <v>134</v>
      </c>
      <c r="I4773" t="s">
        <v>135</v>
      </c>
      <c r="J4773" t="s">
        <v>136</v>
      </c>
      <c r="K4773" t="s">
        <v>137</v>
      </c>
      <c r="L4773" t="s">
        <v>13834</v>
      </c>
      <c r="M4773" t="s">
        <v>13835</v>
      </c>
      <c r="N4773">
        <v>1.695277777</v>
      </c>
      <c r="O4773">
        <v>0</v>
      </c>
      <c r="P4773">
        <v>1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0.77224832881030003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0.77224832881030003</v>
      </c>
    </row>
    <row r="4774" spans="1:31" x14ac:dyDescent="0.25">
      <c r="A4774">
        <v>2143330</v>
      </c>
      <c r="B4774">
        <v>1</v>
      </c>
      <c r="C4774" t="s">
        <v>80</v>
      </c>
      <c r="D4774" t="s">
        <v>100</v>
      </c>
      <c r="E4774" t="s">
        <v>131</v>
      </c>
      <c r="F4774" t="s">
        <v>13836</v>
      </c>
      <c r="G4774" t="s">
        <v>152</v>
      </c>
      <c r="H4774" t="s">
        <v>134</v>
      </c>
      <c r="I4774" t="s">
        <v>135</v>
      </c>
      <c r="J4774" t="s">
        <v>136</v>
      </c>
      <c r="K4774" t="s">
        <v>137</v>
      </c>
      <c r="L4774" t="s">
        <v>13837</v>
      </c>
      <c r="M4774" t="s">
        <v>13838</v>
      </c>
      <c r="N4774">
        <v>1.268611111</v>
      </c>
      <c r="O4774">
        <v>0</v>
      </c>
      <c r="P4774">
        <v>1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0.26895171732380008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0.26895171732380008</v>
      </c>
    </row>
    <row r="4775" spans="1:31" x14ac:dyDescent="0.25">
      <c r="A4775">
        <v>2143287</v>
      </c>
      <c r="B4775">
        <v>1</v>
      </c>
      <c r="C4775" t="s">
        <v>81</v>
      </c>
      <c r="D4775" t="s">
        <v>113</v>
      </c>
      <c r="E4775" t="s">
        <v>206</v>
      </c>
      <c r="F4775" t="s">
        <v>13839</v>
      </c>
      <c r="G4775" t="s">
        <v>187</v>
      </c>
      <c r="H4775" t="s">
        <v>134</v>
      </c>
      <c r="I4775" t="s">
        <v>135</v>
      </c>
      <c r="J4775" t="s">
        <v>136</v>
      </c>
      <c r="K4775" t="s">
        <v>137</v>
      </c>
      <c r="L4775" t="s">
        <v>13840</v>
      </c>
      <c r="M4775" t="s">
        <v>13841</v>
      </c>
      <c r="N4775">
        <v>2.0813888880000002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8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90.082902841183255</v>
      </c>
      <c r="AC4775">
        <v>0</v>
      </c>
      <c r="AD4775">
        <v>0</v>
      </c>
      <c r="AE4775">
        <v>90.082902841183255</v>
      </c>
    </row>
    <row r="4776" spans="1:31" x14ac:dyDescent="0.25">
      <c r="A4776">
        <v>2143436</v>
      </c>
      <c r="B4776">
        <v>1</v>
      </c>
      <c r="C4776" t="s">
        <v>81</v>
      </c>
      <c r="D4776" t="s">
        <v>121</v>
      </c>
      <c r="E4776" t="s">
        <v>196</v>
      </c>
      <c r="F4776" t="s">
        <v>7961</v>
      </c>
      <c r="G4776" t="s">
        <v>142</v>
      </c>
      <c r="H4776" t="s">
        <v>143</v>
      </c>
      <c r="I4776" t="s">
        <v>148</v>
      </c>
      <c r="J4776" t="s">
        <v>136</v>
      </c>
      <c r="K4776" t="s">
        <v>137</v>
      </c>
      <c r="L4776" t="s">
        <v>13842</v>
      </c>
      <c r="M4776" t="s">
        <v>13843</v>
      </c>
      <c r="N4776">
        <v>1.1111111E-2</v>
      </c>
      <c r="O4776">
        <v>0</v>
      </c>
      <c r="P4776">
        <v>896</v>
      </c>
      <c r="Q4776">
        <v>5</v>
      </c>
      <c r="R4776">
        <v>21</v>
      </c>
      <c r="S4776">
        <v>3</v>
      </c>
      <c r="T4776">
        <v>34</v>
      </c>
      <c r="U4776">
        <v>0</v>
      </c>
      <c r="V4776">
        <v>0</v>
      </c>
      <c r="W4776">
        <v>0</v>
      </c>
      <c r="X4776">
        <v>1.090164547271</v>
      </c>
      <c r="Y4776">
        <v>2.4176358609333336E-2</v>
      </c>
      <c r="Z4776">
        <v>1.4754336806333335E-2</v>
      </c>
      <c r="AA4776">
        <v>0.13124953143333334</v>
      </c>
      <c r="AB4776">
        <v>0.22289125150644443</v>
      </c>
      <c r="AC4776">
        <v>0</v>
      </c>
      <c r="AD4776">
        <v>0</v>
      </c>
      <c r="AE4776">
        <v>1.4832360256264445</v>
      </c>
    </row>
    <row r="4777" spans="1:31" x14ac:dyDescent="0.25">
      <c r="A4777">
        <v>2143253</v>
      </c>
      <c r="B4777">
        <v>1</v>
      </c>
      <c r="C4777" t="s">
        <v>81</v>
      </c>
      <c r="D4777" t="s">
        <v>128</v>
      </c>
      <c r="E4777" t="s">
        <v>146</v>
      </c>
      <c r="F4777" t="s">
        <v>13844</v>
      </c>
      <c r="G4777" t="s">
        <v>235</v>
      </c>
      <c r="H4777" t="s">
        <v>143</v>
      </c>
      <c r="I4777" t="s">
        <v>135</v>
      </c>
      <c r="J4777" t="s">
        <v>136</v>
      </c>
      <c r="K4777" t="s">
        <v>236</v>
      </c>
      <c r="L4777" t="s">
        <v>13845</v>
      </c>
      <c r="M4777" t="s">
        <v>13846</v>
      </c>
      <c r="N4777">
        <v>2.4775</v>
      </c>
      <c r="O4777">
        <v>0</v>
      </c>
      <c r="P4777">
        <v>291</v>
      </c>
      <c r="Q4777">
        <v>0</v>
      </c>
      <c r="R4777">
        <v>0</v>
      </c>
      <c r="S4777">
        <v>0</v>
      </c>
      <c r="T4777">
        <v>64</v>
      </c>
      <c r="U4777">
        <v>0</v>
      </c>
      <c r="V4777">
        <v>1</v>
      </c>
      <c r="W4777">
        <v>0</v>
      </c>
      <c r="X4777">
        <v>135.8487089087711</v>
      </c>
      <c r="Y4777">
        <v>0</v>
      </c>
      <c r="Z4777">
        <v>0</v>
      </c>
      <c r="AA4777">
        <v>0</v>
      </c>
      <c r="AB4777">
        <v>147.3634783330811</v>
      </c>
      <c r="AC4777">
        <v>0</v>
      </c>
      <c r="AD4777">
        <v>17.121954334248176</v>
      </c>
      <c r="AE4777">
        <v>300.33414157610042</v>
      </c>
    </row>
    <row r="4778" spans="1:31" x14ac:dyDescent="0.25">
      <c r="A4778">
        <v>2143376</v>
      </c>
      <c r="B4778">
        <v>1</v>
      </c>
      <c r="C4778" t="s">
        <v>80</v>
      </c>
      <c r="D4778" t="s">
        <v>99</v>
      </c>
      <c r="E4778" t="s">
        <v>146</v>
      </c>
      <c r="F4778" t="s">
        <v>13847</v>
      </c>
      <c r="G4778" t="s">
        <v>2083</v>
      </c>
      <c r="H4778" t="s">
        <v>143</v>
      </c>
      <c r="I4778" t="s">
        <v>135</v>
      </c>
      <c r="J4778" t="s">
        <v>136</v>
      </c>
      <c r="K4778" t="s">
        <v>137</v>
      </c>
      <c r="L4778" t="s">
        <v>13848</v>
      </c>
      <c r="M4778" t="s">
        <v>13849</v>
      </c>
      <c r="N4778">
        <v>0.55694444399999998</v>
      </c>
      <c r="O4778">
        <v>0</v>
      </c>
      <c r="P4778">
        <v>63</v>
      </c>
      <c r="Q4778">
        <v>0</v>
      </c>
      <c r="R4778">
        <v>2</v>
      </c>
      <c r="S4778">
        <v>0</v>
      </c>
      <c r="T4778">
        <v>4</v>
      </c>
      <c r="U4778">
        <v>0</v>
      </c>
      <c r="V4778">
        <v>0</v>
      </c>
      <c r="W4778">
        <v>0</v>
      </c>
      <c r="X4778">
        <v>9.4412851982653745</v>
      </c>
      <c r="Y4778">
        <v>0</v>
      </c>
      <c r="Z4778">
        <v>9.4656178921499995E-2</v>
      </c>
      <c r="AA4778">
        <v>0</v>
      </c>
      <c r="AB4778">
        <v>0.65410354674791671</v>
      </c>
      <c r="AC4778">
        <v>0</v>
      </c>
      <c r="AD4778">
        <v>0</v>
      </c>
      <c r="AE4778">
        <v>10.190044923934792</v>
      </c>
    </row>
    <row r="4779" spans="1:31" x14ac:dyDescent="0.25">
      <c r="A4779">
        <v>2143299</v>
      </c>
      <c r="B4779">
        <v>1</v>
      </c>
      <c r="C4779" t="s">
        <v>81</v>
      </c>
      <c r="D4779" t="s">
        <v>119</v>
      </c>
      <c r="E4779" t="s">
        <v>131</v>
      </c>
      <c r="F4779" t="s">
        <v>13850</v>
      </c>
      <c r="G4779" t="s">
        <v>152</v>
      </c>
      <c r="H4779" t="s">
        <v>134</v>
      </c>
      <c r="I4779" t="s">
        <v>135</v>
      </c>
      <c r="J4779" t="s">
        <v>136</v>
      </c>
      <c r="K4779" t="s">
        <v>137</v>
      </c>
      <c r="L4779" t="s">
        <v>13851</v>
      </c>
      <c r="M4779" t="s">
        <v>13852</v>
      </c>
      <c r="N4779">
        <v>2.0375000000000001</v>
      </c>
      <c r="O4779">
        <v>0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</row>
    <row r="4780" spans="1:31" x14ac:dyDescent="0.25">
      <c r="A4780">
        <v>2143399</v>
      </c>
      <c r="B4780">
        <v>1</v>
      </c>
      <c r="C4780" t="s">
        <v>80</v>
      </c>
      <c r="D4780" t="s">
        <v>103</v>
      </c>
      <c r="E4780" t="s">
        <v>131</v>
      </c>
      <c r="F4780" t="s">
        <v>13853</v>
      </c>
      <c r="G4780" t="s">
        <v>133</v>
      </c>
      <c r="H4780" t="s">
        <v>134</v>
      </c>
      <c r="I4780" t="s">
        <v>135</v>
      </c>
      <c r="J4780" t="s">
        <v>136</v>
      </c>
      <c r="K4780" t="s">
        <v>137</v>
      </c>
      <c r="L4780" t="s">
        <v>13854</v>
      </c>
      <c r="M4780" t="s">
        <v>13855</v>
      </c>
      <c r="N4780">
        <v>0.85611111100000004</v>
      </c>
      <c r="O4780">
        <v>0</v>
      </c>
      <c r="P4780">
        <v>6</v>
      </c>
      <c r="Q4780">
        <v>0</v>
      </c>
      <c r="R4780">
        <v>0</v>
      </c>
      <c r="S4780">
        <v>0</v>
      </c>
      <c r="T4780">
        <v>2</v>
      </c>
      <c r="U4780">
        <v>0</v>
      </c>
      <c r="V4780">
        <v>0</v>
      </c>
      <c r="W4780">
        <v>0</v>
      </c>
      <c r="X4780">
        <v>0.82138906868070016</v>
      </c>
      <c r="Y4780">
        <v>0</v>
      </c>
      <c r="Z4780">
        <v>0</v>
      </c>
      <c r="AA4780">
        <v>0</v>
      </c>
      <c r="AB4780">
        <v>0.15677441590880004</v>
      </c>
      <c r="AC4780">
        <v>0</v>
      </c>
      <c r="AD4780">
        <v>0</v>
      </c>
      <c r="AE4780">
        <v>0.9781634845895002</v>
      </c>
    </row>
    <row r="4781" spans="1:31" x14ac:dyDescent="0.25">
      <c r="A4781">
        <v>2143316</v>
      </c>
      <c r="B4781">
        <v>1</v>
      </c>
      <c r="C4781" t="s">
        <v>80</v>
      </c>
      <c r="D4781" t="s">
        <v>100</v>
      </c>
      <c r="E4781" t="s">
        <v>131</v>
      </c>
      <c r="F4781" t="s">
        <v>13856</v>
      </c>
      <c r="G4781" t="s">
        <v>152</v>
      </c>
      <c r="H4781" t="s">
        <v>134</v>
      </c>
      <c r="I4781" t="s">
        <v>135</v>
      </c>
      <c r="J4781" t="s">
        <v>136</v>
      </c>
      <c r="K4781" t="s">
        <v>137</v>
      </c>
      <c r="L4781" t="s">
        <v>13857</v>
      </c>
      <c r="M4781" t="s">
        <v>13858</v>
      </c>
      <c r="N4781">
        <v>1.1930555549999999</v>
      </c>
      <c r="O4781">
        <v>0</v>
      </c>
      <c r="P4781">
        <v>1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0.26171927840533338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0.26171927840533338</v>
      </c>
    </row>
    <row r="4782" spans="1:31" x14ac:dyDescent="0.25">
      <c r="A4782">
        <v>2143502</v>
      </c>
      <c r="B4782">
        <v>1</v>
      </c>
      <c r="C4782" t="s">
        <v>81</v>
      </c>
      <c r="D4782" t="s">
        <v>112</v>
      </c>
      <c r="E4782" t="s">
        <v>131</v>
      </c>
      <c r="F4782" t="s">
        <v>13859</v>
      </c>
      <c r="G4782" t="s">
        <v>152</v>
      </c>
      <c r="H4782" t="s">
        <v>134</v>
      </c>
      <c r="I4782" t="s">
        <v>135</v>
      </c>
      <c r="J4782" t="s">
        <v>136</v>
      </c>
      <c r="K4782" t="s">
        <v>137</v>
      </c>
      <c r="L4782" t="s">
        <v>13860</v>
      </c>
      <c r="M4782" t="s">
        <v>13861</v>
      </c>
      <c r="N4782">
        <v>0.72555555500000002</v>
      </c>
      <c r="O4782">
        <v>0</v>
      </c>
      <c r="P4782">
        <v>4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0.50165674122746662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0.50165674122746662</v>
      </c>
    </row>
    <row r="4783" spans="1:31" x14ac:dyDescent="0.25">
      <c r="A4783">
        <v>2143359</v>
      </c>
      <c r="B4783">
        <v>1</v>
      </c>
      <c r="C4783" t="s">
        <v>80</v>
      </c>
      <c r="D4783" t="s">
        <v>103</v>
      </c>
      <c r="E4783" t="s">
        <v>161</v>
      </c>
      <c r="F4783" t="s">
        <v>13862</v>
      </c>
      <c r="G4783" t="s">
        <v>215</v>
      </c>
      <c r="H4783" t="s">
        <v>134</v>
      </c>
      <c r="I4783" t="s">
        <v>135</v>
      </c>
      <c r="J4783" t="s">
        <v>136</v>
      </c>
      <c r="K4783" t="s">
        <v>137</v>
      </c>
      <c r="L4783" t="s">
        <v>13863</v>
      </c>
      <c r="M4783" t="s">
        <v>13864</v>
      </c>
      <c r="N4783">
        <v>1.459166666</v>
      </c>
      <c r="O4783">
        <v>0</v>
      </c>
      <c r="P4783">
        <v>447</v>
      </c>
      <c r="Q4783">
        <v>0</v>
      </c>
      <c r="R4783">
        <v>0</v>
      </c>
      <c r="S4783">
        <v>0</v>
      </c>
      <c r="T4783">
        <v>9</v>
      </c>
      <c r="U4783">
        <v>0</v>
      </c>
      <c r="V4783">
        <v>0</v>
      </c>
      <c r="W4783">
        <v>0</v>
      </c>
      <c r="X4783">
        <v>133.02743618525773</v>
      </c>
      <c r="Y4783">
        <v>0</v>
      </c>
      <c r="Z4783">
        <v>0</v>
      </c>
      <c r="AA4783">
        <v>0</v>
      </c>
      <c r="AB4783">
        <v>21.410964499340004</v>
      </c>
      <c r="AC4783">
        <v>0</v>
      </c>
      <c r="AD4783">
        <v>0</v>
      </c>
      <c r="AE4783">
        <v>154.43840068459772</v>
      </c>
    </row>
    <row r="4784" spans="1:31" x14ac:dyDescent="0.25">
      <c r="A4784">
        <v>2143339</v>
      </c>
      <c r="B4784">
        <v>1</v>
      </c>
      <c r="C4784" t="s">
        <v>81</v>
      </c>
      <c r="D4784" t="s">
        <v>113</v>
      </c>
      <c r="E4784" t="s">
        <v>174</v>
      </c>
      <c r="F4784" t="s">
        <v>13865</v>
      </c>
      <c r="G4784" t="s">
        <v>176</v>
      </c>
      <c r="H4784" t="s">
        <v>134</v>
      </c>
      <c r="I4784" t="s">
        <v>135</v>
      </c>
      <c r="J4784" t="s">
        <v>136</v>
      </c>
      <c r="K4784" t="s">
        <v>137</v>
      </c>
      <c r="L4784" t="s">
        <v>13866</v>
      </c>
      <c r="M4784" t="s">
        <v>13867</v>
      </c>
      <c r="N4784">
        <v>2.650555555</v>
      </c>
      <c r="O4784">
        <v>0</v>
      </c>
      <c r="P4784">
        <v>11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3.3621611960436244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3.3621611960436244</v>
      </c>
    </row>
    <row r="4785" spans="1:31" x14ac:dyDescent="0.25">
      <c r="A4785">
        <v>2143482</v>
      </c>
      <c r="B4785">
        <v>1</v>
      </c>
      <c r="C4785" t="s">
        <v>80</v>
      </c>
      <c r="D4785" t="s">
        <v>103</v>
      </c>
      <c r="E4785" t="s">
        <v>161</v>
      </c>
      <c r="F4785" t="s">
        <v>13868</v>
      </c>
      <c r="G4785" t="s">
        <v>215</v>
      </c>
      <c r="H4785" t="s">
        <v>134</v>
      </c>
      <c r="I4785" t="s">
        <v>135</v>
      </c>
      <c r="J4785" t="s">
        <v>136</v>
      </c>
      <c r="K4785" t="s">
        <v>137</v>
      </c>
      <c r="L4785" t="s">
        <v>13869</v>
      </c>
      <c r="M4785" t="s">
        <v>13870</v>
      </c>
      <c r="N4785">
        <v>0.58694444400000001</v>
      </c>
      <c r="O4785">
        <v>0</v>
      </c>
      <c r="P4785">
        <v>240</v>
      </c>
      <c r="Q4785">
        <v>0</v>
      </c>
      <c r="R4785">
        <v>1</v>
      </c>
      <c r="S4785">
        <v>0</v>
      </c>
      <c r="T4785">
        <v>9</v>
      </c>
      <c r="U4785">
        <v>0</v>
      </c>
      <c r="V4785">
        <v>0</v>
      </c>
      <c r="W4785">
        <v>0</v>
      </c>
      <c r="X4785">
        <v>39.642993458356614</v>
      </c>
      <c r="Y4785">
        <v>0</v>
      </c>
      <c r="Z4785">
        <v>3.3776312219416668E-2</v>
      </c>
      <c r="AA4785">
        <v>0</v>
      </c>
      <c r="AB4785">
        <v>3.2197956940987504</v>
      </c>
      <c r="AC4785">
        <v>0</v>
      </c>
      <c r="AD4785">
        <v>0</v>
      </c>
      <c r="AE4785">
        <v>42.896565464674779</v>
      </c>
    </row>
    <row r="4786" spans="1:31" x14ac:dyDescent="0.25">
      <c r="A4786">
        <v>2143190</v>
      </c>
      <c r="B4786">
        <v>1</v>
      </c>
      <c r="C4786" t="s">
        <v>81</v>
      </c>
      <c r="D4786" t="s">
        <v>123</v>
      </c>
      <c r="E4786" t="s">
        <v>140</v>
      </c>
      <c r="F4786" t="s">
        <v>13871</v>
      </c>
      <c r="G4786" t="s">
        <v>235</v>
      </c>
      <c r="H4786" t="s">
        <v>143</v>
      </c>
      <c r="I4786" t="s">
        <v>135</v>
      </c>
      <c r="J4786" t="s">
        <v>136</v>
      </c>
      <c r="K4786" t="s">
        <v>236</v>
      </c>
      <c r="L4786" t="s">
        <v>13872</v>
      </c>
      <c r="M4786" t="s">
        <v>13873</v>
      </c>
      <c r="N4786">
        <v>1.421944444</v>
      </c>
      <c r="O4786">
        <v>6</v>
      </c>
      <c r="P4786">
        <v>11164</v>
      </c>
      <c r="Q4786">
        <v>85</v>
      </c>
      <c r="R4786">
        <v>203</v>
      </c>
      <c r="S4786">
        <v>38</v>
      </c>
      <c r="T4786">
        <v>1137</v>
      </c>
      <c r="U4786">
        <v>9</v>
      </c>
      <c r="V4786">
        <v>13</v>
      </c>
      <c r="W4786">
        <v>1.2849915972183004</v>
      </c>
      <c r="X4786">
        <v>3411.7103522893167</v>
      </c>
      <c r="Y4786">
        <v>60.45603401056929</v>
      </c>
      <c r="Z4786">
        <v>74.557794948328194</v>
      </c>
      <c r="AA4786">
        <v>380.86179314172051</v>
      </c>
      <c r="AB4786">
        <v>1366.0324104354754</v>
      </c>
      <c r="AC4786">
        <v>6144.196485599351</v>
      </c>
      <c r="AD4786">
        <v>720.76543982487976</v>
      </c>
      <c r="AE4786">
        <v>12159.865301846859</v>
      </c>
    </row>
    <row r="4787" spans="1:31" x14ac:dyDescent="0.25">
      <c r="A4787">
        <v>2143465</v>
      </c>
      <c r="B4787">
        <v>1</v>
      </c>
      <c r="C4787" t="s">
        <v>80</v>
      </c>
      <c r="D4787" t="s">
        <v>97</v>
      </c>
      <c r="E4787" t="s">
        <v>146</v>
      </c>
      <c r="F4787" t="s">
        <v>13874</v>
      </c>
      <c r="G4787" t="s">
        <v>167</v>
      </c>
      <c r="H4787" t="s">
        <v>143</v>
      </c>
      <c r="I4787" t="s">
        <v>135</v>
      </c>
      <c r="J4787" t="s">
        <v>136</v>
      </c>
      <c r="K4787" t="s">
        <v>137</v>
      </c>
      <c r="L4787" t="s">
        <v>13875</v>
      </c>
      <c r="M4787" t="s">
        <v>13876</v>
      </c>
      <c r="N4787">
        <v>2.3855555549999998</v>
      </c>
      <c r="O4787">
        <v>0</v>
      </c>
      <c r="P4787">
        <v>100</v>
      </c>
      <c r="Q4787">
        <v>0</v>
      </c>
      <c r="R4787">
        <v>9</v>
      </c>
      <c r="S4787">
        <v>0</v>
      </c>
      <c r="T4787">
        <v>10</v>
      </c>
      <c r="U4787">
        <v>0</v>
      </c>
      <c r="V4787">
        <v>0</v>
      </c>
      <c r="W4787">
        <v>0</v>
      </c>
      <c r="X4787">
        <v>67.801338659493979</v>
      </c>
      <c r="Y4787">
        <v>0</v>
      </c>
      <c r="Z4787">
        <v>6.0448651740339994</v>
      </c>
      <c r="AA4787">
        <v>0</v>
      </c>
      <c r="AB4787">
        <v>5.405986292457956</v>
      </c>
      <c r="AC4787">
        <v>0</v>
      </c>
      <c r="AD4787">
        <v>0</v>
      </c>
      <c r="AE4787">
        <v>79.252190125985933</v>
      </c>
    </row>
    <row r="4788" spans="1:31" x14ac:dyDescent="0.25">
      <c r="A4788">
        <v>2143442</v>
      </c>
      <c r="B4788">
        <v>1</v>
      </c>
      <c r="C4788" t="s">
        <v>81</v>
      </c>
      <c r="D4788" t="s">
        <v>128</v>
      </c>
      <c r="E4788" t="s">
        <v>161</v>
      </c>
      <c r="F4788" t="s">
        <v>13877</v>
      </c>
      <c r="G4788" t="s">
        <v>187</v>
      </c>
      <c r="H4788" t="s">
        <v>134</v>
      </c>
      <c r="I4788" t="s">
        <v>135</v>
      </c>
      <c r="J4788" t="s">
        <v>136</v>
      </c>
      <c r="K4788" t="s">
        <v>137</v>
      </c>
      <c r="L4788" t="s">
        <v>13878</v>
      </c>
      <c r="M4788" t="s">
        <v>13879</v>
      </c>
      <c r="N4788">
        <v>1.7224999999999999</v>
      </c>
      <c r="O4788">
        <v>0</v>
      </c>
      <c r="P4788">
        <v>0</v>
      </c>
      <c r="Q4788">
        <v>1</v>
      </c>
      <c r="R4788">
        <v>0</v>
      </c>
      <c r="S4788">
        <v>1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13.257362308944936</v>
      </c>
      <c r="Z4788">
        <v>0</v>
      </c>
      <c r="AA4788">
        <v>0.36242896162924998</v>
      </c>
      <c r="AB4788">
        <v>0</v>
      </c>
      <c r="AC4788">
        <v>0</v>
      </c>
      <c r="AD4788">
        <v>0</v>
      </c>
      <c r="AE4788">
        <v>13.619791270574186</v>
      </c>
    </row>
    <row r="4789" spans="1:31" x14ac:dyDescent="0.25">
      <c r="A4789">
        <v>2143279</v>
      </c>
      <c r="B4789">
        <v>1</v>
      </c>
      <c r="C4789" t="s">
        <v>80</v>
      </c>
      <c r="D4789" t="s">
        <v>105</v>
      </c>
      <c r="E4789" t="s">
        <v>140</v>
      </c>
      <c r="F4789" t="s">
        <v>13880</v>
      </c>
      <c r="G4789" t="s">
        <v>142</v>
      </c>
      <c r="H4789" t="s">
        <v>143</v>
      </c>
      <c r="I4789" t="s">
        <v>135</v>
      </c>
      <c r="J4789" t="s">
        <v>136</v>
      </c>
      <c r="K4789" t="s">
        <v>137</v>
      </c>
      <c r="L4789" t="s">
        <v>13881</v>
      </c>
      <c r="M4789" t="s">
        <v>13882</v>
      </c>
      <c r="N4789">
        <v>1.4424999999999999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1</v>
      </c>
      <c r="U4789">
        <v>1</v>
      </c>
      <c r="V4789">
        <v>2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29.733527883588003</v>
      </c>
      <c r="AC4789">
        <v>0</v>
      </c>
      <c r="AD4789">
        <v>21.48747714920755</v>
      </c>
      <c r="AE4789">
        <v>51.221005032795553</v>
      </c>
    </row>
    <row r="4790" spans="1:31" x14ac:dyDescent="0.25">
      <c r="A4790">
        <v>2143402</v>
      </c>
      <c r="B4790">
        <v>1</v>
      </c>
      <c r="C4790" t="s">
        <v>80</v>
      </c>
      <c r="D4790" t="s">
        <v>107</v>
      </c>
      <c r="E4790" t="s">
        <v>131</v>
      </c>
      <c r="F4790" t="s">
        <v>13883</v>
      </c>
      <c r="G4790" t="s">
        <v>231</v>
      </c>
      <c r="H4790" t="s">
        <v>134</v>
      </c>
      <c r="I4790" t="s">
        <v>135</v>
      </c>
      <c r="J4790" t="s">
        <v>136</v>
      </c>
      <c r="K4790" t="s">
        <v>137</v>
      </c>
      <c r="L4790" t="s">
        <v>13884</v>
      </c>
      <c r="M4790" t="s">
        <v>13885</v>
      </c>
      <c r="N4790">
        <v>3.3230555549999998</v>
      </c>
      <c r="O4790">
        <v>0</v>
      </c>
      <c r="P4790">
        <v>0</v>
      </c>
      <c r="Q4790">
        <v>0</v>
      </c>
      <c r="R4790">
        <v>2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28.894732757741771</v>
      </c>
      <c r="AA4790">
        <v>0</v>
      </c>
      <c r="AB4790">
        <v>0</v>
      </c>
      <c r="AC4790">
        <v>0</v>
      </c>
      <c r="AD4790">
        <v>0</v>
      </c>
      <c r="AE4790">
        <v>28.894732757741771</v>
      </c>
    </row>
    <row r="4791" spans="1:31" x14ac:dyDescent="0.25">
      <c r="A4791">
        <v>2143210</v>
      </c>
      <c r="B4791">
        <v>1</v>
      </c>
      <c r="C4791" t="s">
        <v>81</v>
      </c>
      <c r="D4791" t="s">
        <v>125</v>
      </c>
      <c r="E4791" t="s">
        <v>140</v>
      </c>
      <c r="F4791" t="s">
        <v>13886</v>
      </c>
      <c r="G4791" t="s">
        <v>538</v>
      </c>
      <c r="H4791" t="s">
        <v>143</v>
      </c>
      <c r="I4791" t="s">
        <v>135</v>
      </c>
      <c r="J4791" t="s">
        <v>136</v>
      </c>
      <c r="K4791" t="s">
        <v>236</v>
      </c>
      <c r="L4791" t="s">
        <v>13887</v>
      </c>
      <c r="M4791" t="s">
        <v>13888</v>
      </c>
      <c r="N4791">
        <v>1.996388888</v>
      </c>
      <c r="O4791">
        <v>2</v>
      </c>
      <c r="P4791">
        <v>88</v>
      </c>
      <c r="Q4791">
        <v>131</v>
      </c>
      <c r="R4791">
        <v>165</v>
      </c>
      <c r="S4791">
        <v>10</v>
      </c>
      <c r="T4791">
        <v>13</v>
      </c>
      <c r="U4791">
        <v>0</v>
      </c>
      <c r="V4791">
        <v>0</v>
      </c>
      <c r="W4791">
        <v>2.8278673555561751</v>
      </c>
      <c r="X4791">
        <v>25.655454619950071</v>
      </c>
      <c r="Y4791">
        <v>43.185021190879468</v>
      </c>
      <c r="Z4791">
        <v>77.025003664569141</v>
      </c>
      <c r="AA4791">
        <v>196.18214712299485</v>
      </c>
      <c r="AB4791">
        <v>24.71733874496028</v>
      </c>
      <c r="AC4791">
        <v>0</v>
      </c>
      <c r="AD4791">
        <v>0</v>
      </c>
      <c r="AE4791">
        <v>369.59283269890994</v>
      </c>
    </row>
    <row r="4792" spans="1:31" x14ac:dyDescent="0.25">
      <c r="A4792">
        <v>2143356</v>
      </c>
      <c r="B4792">
        <v>1</v>
      </c>
      <c r="C4792" t="s">
        <v>80</v>
      </c>
      <c r="D4792" t="s">
        <v>82</v>
      </c>
      <c r="E4792" t="s">
        <v>131</v>
      </c>
      <c r="F4792" t="s">
        <v>13889</v>
      </c>
      <c r="G4792" t="s">
        <v>152</v>
      </c>
      <c r="H4792" t="s">
        <v>134</v>
      </c>
      <c r="I4792" t="s">
        <v>135</v>
      </c>
      <c r="J4792" t="s">
        <v>136</v>
      </c>
      <c r="K4792" t="s">
        <v>137</v>
      </c>
      <c r="L4792" t="s">
        <v>13890</v>
      </c>
      <c r="M4792" t="s">
        <v>13891</v>
      </c>
      <c r="N4792">
        <v>0.91500000000000004</v>
      </c>
      <c r="O4792">
        <v>0</v>
      </c>
      <c r="P4792">
        <v>1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0.19709300504790001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0.19709300504790001</v>
      </c>
    </row>
    <row r="4793" spans="1:31" x14ac:dyDescent="0.25">
      <c r="A4793">
        <v>2143193</v>
      </c>
      <c r="B4793">
        <v>1</v>
      </c>
      <c r="C4793" t="s">
        <v>80</v>
      </c>
      <c r="D4793" t="s">
        <v>94</v>
      </c>
      <c r="E4793" t="s">
        <v>146</v>
      </c>
      <c r="F4793" t="s">
        <v>13892</v>
      </c>
      <c r="G4793" t="s">
        <v>235</v>
      </c>
      <c r="H4793" t="s">
        <v>143</v>
      </c>
      <c r="I4793" t="s">
        <v>135</v>
      </c>
      <c r="J4793" t="s">
        <v>136</v>
      </c>
      <c r="K4793" t="s">
        <v>236</v>
      </c>
      <c r="L4793" t="s">
        <v>13893</v>
      </c>
      <c r="M4793" t="s">
        <v>13894</v>
      </c>
      <c r="N4793">
        <v>7.6775000000000002</v>
      </c>
      <c r="O4793">
        <v>0</v>
      </c>
      <c r="P4793">
        <v>210</v>
      </c>
      <c r="Q4793">
        <v>0</v>
      </c>
      <c r="R4793">
        <v>0</v>
      </c>
      <c r="S4793">
        <v>0</v>
      </c>
      <c r="T4793">
        <v>23</v>
      </c>
      <c r="U4793">
        <v>0</v>
      </c>
      <c r="V4793">
        <v>0</v>
      </c>
      <c r="W4793">
        <v>0</v>
      </c>
      <c r="X4793">
        <v>339.75382906483526</v>
      </c>
      <c r="Y4793">
        <v>0</v>
      </c>
      <c r="Z4793">
        <v>0</v>
      </c>
      <c r="AA4793">
        <v>0</v>
      </c>
      <c r="AB4793">
        <v>75.348191041925844</v>
      </c>
      <c r="AC4793">
        <v>0</v>
      </c>
      <c r="AD4793">
        <v>0</v>
      </c>
      <c r="AE4793">
        <v>415.10202010676107</v>
      </c>
    </row>
    <row r="4794" spans="1:31" x14ac:dyDescent="0.25">
      <c r="A4794">
        <v>2143528</v>
      </c>
      <c r="B4794">
        <v>1</v>
      </c>
      <c r="C4794" t="s">
        <v>80</v>
      </c>
      <c r="D4794" t="s">
        <v>82</v>
      </c>
      <c r="E4794" t="s">
        <v>131</v>
      </c>
      <c r="F4794" t="s">
        <v>13110</v>
      </c>
      <c r="G4794" t="s">
        <v>231</v>
      </c>
      <c r="H4794" t="s">
        <v>134</v>
      </c>
      <c r="I4794" t="s">
        <v>135</v>
      </c>
      <c r="J4794" t="s">
        <v>136</v>
      </c>
      <c r="K4794" t="s">
        <v>137</v>
      </c>
      <c r="L4794" t="s">
        <v>13895</v>
      </c>
      <c r="M4794" t="s">
        <v>13896</v>
      </c>
      <c r="N4794">
        <v>1.1100000000000001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2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1.0762240266265555</v>
      </c>
      <c r="AC4794">
        <v>0</v>
      </c>
      <c r="AD4794">
        <v>0</v>
      </c>
      <c r="AE4794">
        <v>1.0762240266265555</v>
      </c>
    </row>
    <row r="4795" spans="1:31" x14ac:dyDescent="0.25">
      <c r="A4795">
        <v>2143173</v>
      </c>
      <c r="B4795">
        <v>1</v>
      </c>
      <c r="C4795" t="s">
        <v>81</v>
      </c>
      <c r="D4795" t="s">
        <v>118</v>
      </c>
      <c r="E4795" t="s">
        <v>174</v>
      </c>
      <c r="F4795" t="s">
        <v>13897</v>
      </c>
      <c r="G4795" t="s">
        <v>235</v>
      </c>
      <c r="H4795" t="s">
        <v>134</v>
      </c>
      <c r="I4795" t="s">
        <v>135</v>
      </c>
      <c r="J4795" t="s">
        <v>136</v>
      </c>
      <c r="K4795" t="s">
        <v>236</v>
      </c>
      <c r="L4795" t="s">
        <v>13898</v>
      </c>
      <c r="M4795" t="s">
        <v>13899</v>
      </c>
      <c r="N4795">
        <v>3.526598055</v>
      </c>
      <c r="O4795">
        <v>0</v>
      </c>
      <c r="P4795">
        <v>69</v>
      </c>
      <c r="Q4795">
        <v>0</v>
      </c>
      <c r="R4795">
        <v>2</v>
      </c>
      <c r="S4795">
        <v>0</v>
      </c>
      <c r="T4795">
        <v>5</v>
      </c>
      <c r="U4795">
        <v>0</v>
      </c>
      <c r="V4795">
        <v>0</v>
      </c>
      <c r="W4795">
        <v>0</v>
      </c>
      <c r="X4795">
        <v>74.210759057382063</v>
      </c>
      <c r="Y4795">
        <v>0</v>
      </c>
      <c r="Z4795">
        <v>4.2720829021250004E-2</v>
      </c>
      <c r="AA4795">
        <v>0</v>
      </c>
      <c r="AB4795">
        <v>6.5825417145236003</v>
      </c>
      <c r="AC4795">
        <v>0</v>
      </c>
      <c r="AD4795">
        <v>0</v>
      </c>
      <c r="AE4795">
        <v>80.836021600926912</v>
      </c>
    </row>
    <row r="4796" spans="1:31" x14ac:dyDescent="0.25">
      <c r="A4796">
        <v>2143522</v>
      </c>
      <c r="B4796">
        <v>1</v>
      </c>
      <c r="C4796" t="s">
        <v>80</v>
      </c>
      <c r="D4796" t="s">
        <v>106</v>
      </c>
      <c r="E4796" t="s">
        <v>146</v>
      </c>
      <c r="F4796" t="s">
        <v>13900</v>
      </c>
      <c r="G4796" t="s">
        <v>167</v>
      </c>
      <c r="H4796" t="s">
        <v>143</v>
      </c>
      <c r="I4796" t="s">
        <v>135</v>
      </c>
      <c r="J4796" t="s">
        <v>136</v>
      </c>
      <c r="K4796" t="s">
        <v>137</v>
      </c>
      <c r="L4796" t="s">
        <v>13901</v>
      </c>
      <c r="M4796" t="s">
        <v>13902</v>
      </c>
      <c r="N4796">
        <v>3.198611111</v>
      </c>
      <c r="O4796">
        <v>0</v>
      </c>
      <c r="P4796">
        <v>18</v>
      </c>
      <c r="Q4796">
        <v>0</v>
      </c>
      <c r="R4796">
        <v>2</v>
      </c>
      <c r="S4796">
        <v>0</v>
      </c>
      <c r="T4796">
        <v>4</v>
      </c>
      <c r="U4796">
        <v>0</v>
      </c>
      <c r="V4796">
        <v>0</v>
      </c>
      <c r="W4796">
        <v>0</v>
      </c>
      <c r="X4796">
        <v>3.9655669739970842</v>
      </c>
      <c r="Y4796">
        <v>0</v>
      </c>
      <c r="Z4796">
        <v>0.42688099389200013</v>
      </c>
      <c r="AA4796">
        <v>0</v>
      </c>
      <c r="AB4796">
        <v>0.35339481938258338</v>
      </c>
      <c r="AC4796">
        <v>0</v>
      </c>
      <c r="AD4796">
        <v>0</v>
      </c>
      <c r="AE4796">
        <v>4.745842787271668</v>
      </c>
    </row>
    <row r="4797" spans="1:31" x14ac:dyDescent="0.25">
      <c r="A4797">
        <v>2143342</v>
      </c>
      <c r="B4797">
        <v>1</v>
      </c>
      <c r="C4797" t="s">
        <v>80</v>
      </c>
      <c r="D4797" t="s">
        <v>104</v>
      </c>
      <c r="E4797" t="s">
        <v>131</v>
      </c>
      <c r="F4797" t="s">
        <v>13903</v>
      </c>
      <c r="G4797" t="s">
        <v>300</v>
      </c>
      <c r="H4797" t="s">
        <v>134</v>
      </c>
      <c r="I4797" t="s">
        <v>135</v>
      </c>
      <c r="J4797" t="s">
        <v>136</v>
      </c>
      <c r="K4797" t="s">
        <v>137</v>
      </c>
      <c r="L4797" t="s">
        <v>13904</v>
      </c>
      <c r="M4797" t="s">
        <v>13905</v>
      </c>
      <c r="N4797">
        <v>4.4583333329999997</v>
      </c>
      <c r="O4797">
        <v>0</v>
      </c>
      <c r="P4797">
        <v>1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1.3058716987026333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1.3058716987026333</v>
      </c>
    </row>
    <row r="4798" spans="1:31" x14ac:dyDescent="0.25">
      <c r="A4798">
        <v>2143236</v>
      </c>
      <c r="B4798">
        <v>1</v>
      </c>
      <c r="C4798" t="s">
        <v>80</v>
      </c>
      <c r="D4798" t="s">
        <v>106</v>
      </c>
      <c r="E4798" t="s">
        <v>140</v>
      </c>
      <c r="F4798" t="s">
        <v>1915</v>
      </c>
      <c r="G4798" t="s">
        <v>142</v>
      </c>
      <c r="H4798" t="s">
        <v>143</v>
      </c>
      <c r="I4798" t="s">
        <v>135</v>
      </c>
      <c r="J4798" t="s">
        <v>136</v>
      </c>
      <c r="K4798" t="s">
        <v>137</v>
      </c>
      <c r="L4798" t="s">
        <v>13906</v>
      </c>
      <c r="M4798" t="s">
        <v>13907</v>
      </c>
      <c r="N4798">
        <v>2.6980555549999998</v>
      </c>
      <c r="O4798">
        <v>0</v>
      </c>
      <c r="P4798">
        <v>4</v>
      </c>
      <c r="Q4798">
        <v>30</v>
      </c>
      <c r="R4798">
        <v>224</v>
      </c>
      <c r="S4798">
        <v>8</v>
      </c>
      <c r="T4798">
        <v>44</v>
      </c>
      <c r="U4798">
        <v>0</v>
      </c>
      <c r="V4798">
        <v>0</v>
      </c>
      <c r="W4798">
        <v>0</v>
      </c>
      <c r="X4798">
        <v>1.8759538958426665</v>
      </c>
      <c r="Y4798">
        <v>100.81600884528041</v>
      </c>
      <c r="Z4798">
        <v>366.46627582556869</v>
      </c>
      <c r="AA4798">
        <v>144.71508011751041</v>
      </c>
      <c r="AB4798">
        <v>101.08755769618426</v>
      </c>
      <c r="AC4798">
        <v>0</v>
      </c>
      <c r="AD4798">
        <v>0</v>
      </c>
      <c r="AE4798">
        <v>714.96087638038637</v>
      </c>
    </row>
    <row r="4799" spans="1:31" x14ac:dyDescent="0.25">
      <c r="A4799">
        <v>2143182</v>
      </c>
      <c r="B4799">
        <v>1</v>
      </c>
      <c r="C4799" t="s">
        <v>81</v>
      </c>
      <c r="D4799" t="s">
        <v>120</v>
      </c>
      <c r="E4799" t="s">
        <v>146</v>
      </c>
      <c r="F4799" t="s">
        <v>5113</v>
      </c>
      <c r="G4799" t="s">
        <v>538</v>
      </c>
      <c r="H4799" t="s">
        <v>143</v>
      </c>
      <c r="I4799" t="s">
        <v>135</v>
      </c>
      <c r="J4799" t="s">
        <v>136</v>
      </c>
      <c r="K4799" t="s">
        <v>236</v>
      </c>
      <c r="L4799" t="s">
        <v>13908</v>
      </c>
      <c r="M4799" t="s">
        <v>13825</v>
      </c>
      <c r="N4799">
        <v>7.9775</v>
      </c>
      <c r="O4799">
        <v>1</v>
      </c>
      <c r="P4799">
        <v>375</v>
      </c>
      <c r="Q4799">
        <v>15</v>
      </c>
      <c r="R4799">
        <v>13</v>
      </c>
      <c r="S4799">
        <v>1</v>
      </c>
      <c r="T4799">
        <v>29</v>
      </c>
      <c r="U4799">
        <v>0</v>
      </c>
      <c r="V4799">
        <v>0</v>
      </c>
      <c r="W4799">
        <v>0.991841780457</v>
      </c>
      <c r="X4799">
        <v>431.67668113977146</v>
      </c>
      <c r="Y4799">
        <v>30.14003813904144</v>
      </c>
      <c r="Z4799">
        <v>12.263286826521828</v>
      </c>
      <c r="AA4799">
        <v>12.461438694472202</v>
      </c>
      <c r="AB4799">
        <v>72.76151510601828</v>
      </c>
      <c r="AC4799">
        <v>0</v>
      </c>
      <c r="AD4799">
        <v>0</v>
      </c>
      <c r="AE4799">
        <v>560.2948016862822</v>
      </c>
    </row>
    <row r="4800" spans="1:31" x14ac:dyDescent="0.25">
      <c r="A4800">
        <v>2143514</v>
      </c>
      <c r="B4800">
        <v>1</v>
      </c>
      <c r="C4800" t="s">
        <v>80</v>
      </c>
      <c r="D4800" t="s">
        <v>96</v>
      </c>
      <c r="E4800" t="s">
        <v>161</v>
      </c>
      <c r="F4800" t="s">
        <v>13909</v>
      </c>
      <c r="G4800" t="s">
        <v>215</v>
      </c>
      <c r="H4800" t="s">
        <v>134</v>
      </c>
      <c r="I4800" t="s">
        <v>135</v>
      </c>
      <c r="J4800" t="s">
        <v>136</v>
      </c>
      <c r="K4800" t="s">
        <v>137</v>
      </c>
      <c r="L4800" t="s">
        <v>13910</v>
      </c>
      <c r="M4800" t="s">
        <v>13911</v>
      </c>
      <c r="N4800">
        <v>2.2324999999999999</v>
      </c>
      <c r="O4800">
        <v>0</v>
      </c>
      <c r="P4800">
        <v>35</v>
      </c>
      <c r="Q4800">
        <v>0</v>
      </c>
      <c r="R4800">
        <v>1</v>
      </c>
      <c r="S4800">
        <v>0</v>
      </c>
      <c r="T4800">
        <v>1</v>
      </c>
      <c r="U4800">
        <v>0</v>
      </c>
      <c r="V4800">
        <v>0</v>
      </c>
      <c r="W4800">
        <v>0</v>
      </c>
      <c r="X4800">
        <v>61.188662655732088</v>
      </c>
      <c r="Y4800">
        <v>0</v>
      </c>
      <c r="Z4800">
        <v>6.3188899878925009E-2</v>
      </c>
      <c r="AA4800">
        <v>0</v>
      </c>
      <c r="AB4800">
        <v>0</v>
      </c>
      <c r="AC4800">
        <v>0</v>
      </c>
      <c r="AD4800">
        <v>0</v>
      </c>
      <c r="AE4800">
        <v>61.251851555611012</v>
      </c>
    </row>
    <row r="4801" spans="1:31" x14ac:dyDescent="0.25">
      <c r="A4801">
        <v>2143345</v>
      </c>
      <c r="B4801">
        <v>1</v>
      </c>
      <c r="C4801" t="s">
        <v>80</v>
      </c>
      <c r="D4801" t="s">
        <v>101</v>
      </c>
      <c r="E4801" t="s">
        <v>196</v>
      </c>
      <c r="F4801" t="s">
        <v>7516</v>
      </c>
      <c r="G4801" t="s">
        <v>142</v>
      </c>
      <c r="H4801" t="s">
        <v>143</v>
      </c>
      <c r="I4801" t="s">
        <v>135</v>
      </c>
      <c r="J4801" t="s">
        <v>136</v>
      </c>
      <c r="K4801" t="s">
        <v>137</v>
      </c>
      <c r="L4801" t="s">
        <v>13912</v>
      </c>
      <c r="M4801" t="s">
        <v>13913</v>
      </c>
      <c r="N4801">
        <v>0.48888888800000002</v>
      </c>
      <c r="O4801">
        <v>5</v>
      </c>
      <c r="P4801">
        <v>1937</v>
      </c>
      <c r="Q4801">
        <v>2</v>
      </c>
      <c r="R4801">
        <v>65</v>
      </c>
      <c r="S4801">
        <v>12</v>
      </c>
      <c r="T4801">
        <v>212</v>
      </c>
      <c r="U4801">
        <v>1</v>
      </c>
      <c r="V4801">
        <v>1</v>
      </c>
      <c r="W4801">
        <v>1.0944352202079997</v>
      </c>
      <c r="X4801">
        <v>232.78342840214037</v>
      </c>
      <c r="Y4801">
        <v>6.3577951892253335</v>
      </c>
      <c r="Z4801">
        <v>8.0848212858013326</v>
      </c>
      <c r="AA4801">
        <v>60.936429716193778</v>
      </c>
      <c r="AB4801">
        <v>118.65846280647332</v>
      </c>
      <c r="AC4801">
        <v>17.366332625399998</v>
      </c>
      <c r="AD4801">
        <v>0.50218166677066667</v>
      </c>
      <c r="AE4801">
        <v>445.78388691221278</v>
      </c>
    </row>
    <row r="4802" spans="1:31" x14ac:dyDescent="0.25">
      <c r="A4802">
        <v>2143322</v>
      </c>
      <c r="B4802">
        <v>1</v>
      </c>
      <c r="C4802" t="s">
        <v>80</v>
      </c>
      <c r="D4802" t="s">
        <v>109</v>
      </c>
      <c r="E4802" t="s">
        <v>174</v>
      </c>
      <c r="F4802" t="s">
        <v>13914</v>
      </c>
      <c r="G4802" t="s">
        <v>384</v>
      </c>
      <c r="H4802" t="s">
        <v>134</v>
      </c>
      <c r="I4802" t="s">
        <v>135</v>
      </c>
      <c r="J4802" t="s">
        <v>136</v>
      </c>
      <c r="K4802" t="s">
        <v>137</v>
      </c>
      <c r="L4802" t="s">
        <v>13915</v>
      </c>
      <c r="M4802" t="s">
        <v>13916</v>
      </c>
      <c r="N4802">
        <v>1.4002777769999999</v>
      </c>
      <c r="O4802">
        <v>0</v>
      </c>
      <c r="P4802">
        <v>14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3.1443063032529501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3.1443063032529501</v>
      </c>
    </row>
    <row r="4803" spans="1:31" x14ac:dyDescent="0.25">
      <c r="A4803">
        <v>2143222</v>
      </c>
      <c r="B4803">
        <v>1</v>
      </c>
      <c r="C4803" t="s">
        <v>81</v>
      </c>
      <c r="D4803" t="s">
        <v>123</v>
      </c>
      <c r="E4803" t="s">
        <v>146</v>
      </c>
      <c r="F4803" t="s">
        <v>13917</v>
      </c>
      <c r="G4803" t="s">
        <v>538</v>
      </c>
      <c r="H4803" t="s">
        <v>143</v>
      </c>
      <c r="I4803" t="s">
        <v>135</v>
      </c>
      <c r="J4803" t="s">
        <v>136</v>
      </c>
      <c r="K4803" t="s">
        <v>236</v>
      </c>
      <c r="L4803" t="s">
        <v>13918</v>
      </c>
      <c r="M4803" t="s">
        <v>13919</v>
      </c>
      <c r="N4803">
        <v>8.3066666659999999</v>
      </c>
      <c r="O4803">
        <v>0</v>
      </c>
      <c r="P4803">
        <v>51</v>
      </c>
      <c r="Q4803">
        <v>0</v>
      </c>
      <c r="R4803">
        <v>5</v>
      </c>
      <c r="S4803">
        <v>0</v>
      </c>
      <c r="T4803">
        <v>4</v>
      </c>
      <c r="U4803">
        <v>0</v>
      </c>
      <c r="V4803">
        <v>0</v>
      </c>
      <c r="W4803">
        <v>0</v>
      </c>
      <c r="X4803">
        <v>62.192201617620753</v>
      </c>
      <c r="Y4803">
        <v>0</v>
      </c>
      <c r="Z4803">
        <v>9.9511394866917922</v>
      </c>
      <c r="AA4803">
        <v>0</v>
      </c>
      <c r="AB4803">
        <v>1.9080709213680249</v>
      </c>
      <c r="AC4803">
        <v>0</v>
      </c>
      <c r="AD4803">
        <v>0</v>
      </c>
      <c r="AE4803">
        <v>74.051412025680563</v>
      </c>
    </row>
    <row r="4804" spans="1:31" x14ac:dyDescent="0.25">
      <c r="A4804">
        <v>2143305</v>
      </c>
      <c r="B4804">
        <v>1</v>
      </c>
      <c r="C4804" t="s">
        <v>80</v>
      </c>
      <c r="D4804" t="s">
        <v>82</v>
      </c>
      <c r="E4804" t="s">
        <v>161</v>
      </c>
      <c r="F4804" t="s">
        <v>13920</v>
      </c>
      <c r="G4804" t="s">
        <v>538</v>
      </c>
      <c r="H4804" t="s">
        <v>134</v>
      </c>
      <c r="I4804" t="s">
        <v>135</v>
      </c>
      <c r="J4804" t="s">
        <v>136</v>
      </c>
      <c r="K4804" t="s">
        <v>236</v>
      </c>
      <c r="L4804" t="s">
        <v>13921</v>
      </c>
      <c r="M4804" t="s">
        <v>13922</v>
      </c>
      <c r="N4804">
        <v>6.4333333330000002</v>
      </c>
      <c r="O4804">
        <v>0</v>
      </c>
      <c r="P4804">
        <v>460</v>
      </c>
      <c r="Q4804">
        <v>0</v>
      </c>
      <c r="R4804">
        <v>0</v>
      </c>
      <c r="S4804">
        <v>0</v>
      </c>
      <c r="T4804">
        <v>19</v>
      </c>
      <c r="U4804">
        <v>0</v>
      </c>
      <c r="V4804">
        <v>0</v>
      </c>
      <c r="W4804">
        <v>0</v>
      </c>
      <c r="X4804">
        <v>613.7638827073871</v>
      </c>
      <c r="Y4804">
        <v>0</v>
      </c>
      <c r="Z4804">
        <v>0</v>
      </c>
      <c r="AA4804">
        <v>0</v>
      </c>
      <c r="AB4804">
        <v>30.890294176844009</v>
      </c>
      <c r="AC4804">
        <v>0</v>
      </c>
      <c r="AD4804">
        <v>0</v>
      </c>
      <c r="AE4804">
        <v>644.65417688423111</v>
      </c>
    </row>
    <row r="4805" spans="1:31" x14ac:dyDescent="0.25">
      <c r="A4805">
        <v>2143431</v>
      </c>
      <c r="B4805">
        <v>1</v>
      </c>
      <c r="C4805" t="s">
        <v>81</v>
      </c>
      <c r="D4805" t="s">
        <v>117</v>
      </c>
      <c r="E4805" t="s">
        <v>131</v>
      </c>
      <c r="F4805" t="s">
        <v>13923</v>
      </c>
      <c r="G4805" t="s">
        <v>152</v>
      </c>
      <c r="H4805" t="s">
        <v>134</v>
      </c>
      <c r="I4805" t="s">
        <v>135</v>
      </c>
      <c r="J4805" t="s">
        <v>136</v>
      </c>
      <c r="K4805" t="s">
        <v>137</v>
      </c>
      <c r="L4805" t="s">
        <v>13924</v>
      </c>
      <c r="M4805" t="s">
        <v>13925</v>
      </c>
      <c r="N4805">
        <v>1.0633333330000001</v>
      </c>
      <c r="O4805">
        <v>0</v>
      </c>
      <c r="P4805">
        <v>1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0.26631623833970003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0.26631623833970003</v>
      </c>
    </row>
    <row r="4806" spans="1:31" x14ac:dyDescent="0.25">
      <c r="A4806">
        <v>2143219</v>
      </c>
      <c r="B4806">
        <v>1</v>
      </c>
      <c r="C4806" t="s">
        <v>80</v>
      </c>
      <c r="D4806" t="s">
        <v>106</v>
      </c>
      <c r="E4806" t="s">
        <v>131</v>
      </c>
      <c r="F4806" t="s">
        <v>13926</v>
      </c>
      <c r="G4806" t="s">
        <v>152</v>
      </c>
      <c r="H4806" t="s">
        <v>134</v>
      </c>
      <c r="I4806" t="s">
        <v>135</v>
      </c>
      <c r="J4806" t="s">
        <v>136</v>
      </c>
      <c r="K4806" t="s">
        <v>137</v>
      </c>
      <c r="L4806" t="s">
        <v>13927</v>
      </c>
      <c r="M4806" t="s">
        <v>13928</v>
      </c>
      <c r="N4806">
        <v>5.0241666660000002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1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</row>
    <row r="4807" spans="1:31" x14ac:dyDescent="0.25">
      <c r="A4807">
        <v>2143531</v>
      </c>
      <c r="B4807">
        <v>1</v>
      </c>
      <c r="C4807" t="s">
        <v>80</v>
      </c>
      <c r="D4807" t="s">
        <v>82</v>
      </c>
      <c r="E4807" t="s">
        <v>131</v>
      </c>
      <c r="F4807" t="s">
        <v>13929</v>
      </c>
      <c r="G4807" t="s">
        <v>133</v>
      </c>
      <c r="H4807" t="s">
        <v>134</v>
      </c>
      <c r="I4807" t="s">
        <v>135</v>
      </c>
      <c r="J4807" t="s">
        <v>136</v>
      </c>
      <c r="K4807" t="s">
        <v>137</v>
      </c>
      <c r="L4807" t="s">
        <v>13930</v>
      </c>
      <c r="M4807" t="s">
        <v>13931</v>
      </c>
      <c r="N4807">
        <v>6.3708333330000002</v>
      </c>
      <c r="O4807">
        <v>0</v>
      </c>
      <c r="P4807">
        <v>1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5.8028221421250005E-2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5.8028221421250005E-2</v>
      </c>
    </row>
    <row r="4808" spans="1:31" x14ac:dyDescent="0.25">
      <c r="A4808">
        <v>2143388</v>
      </c>
      <c r="B4808">
        <v>1</v>
      </c>
      <c r="C4808" t="s">
        <v>80</v>
      </c>
      <c r="D4808" t="s">
        <v>93</v>
      </c>
      <c r="E4808" t="s">
        <v>174</v>
      </c>
      <c r="F4808" t="s">
        <v>13932</v>
      </c>
      <c r="G4808" t="s">
        <v>384</v>
      </c>
      <c r="H4808" t="s">
        <v>134</v>
      </c>
      <c r="I4808" t="s">
        <v>135</v>
      </c>
      <c r="J4808" t="s">
        <v>136</v>
      </c>
      <c r="K4808" t="s">
        <v>137</v>
      </c>
      <c r="L4808" t="s">
        <v>13933</v>
      </c>
      <c r="M4808" t="s">
        <v>13934</v>
      </c>
      <c r="N4808">
        <v>3.2083333330000001</v>
      </c>
      <c r="O4808">
        <v>0</v>
      </c>
      <c r="P4808">
        <v>9</v>
      </c>
      <c r="Q4808">
        <v>0</v>
      </c>
      <c r="R4808">
        <v>10</v>
      </c>
      <c r="S4808">
        <v>0</v>
      </c>
      <c r="T4808">
        <v>7</v>
      </c>
      <c r="U4808">
        <v>0</v>
      </c>
      <c r="V4808">
        <v>0</v>
      </c>
      <c r="W4808">
        <v>0</v>
      </c>
      <c r="X4808">
        <v>9.3089451365294984</v>
      </c>
      <c r="Y4808">
        <v>0</v>
      </c>
      <c r="Z4808">
        <v>27.6346836082548</v>
      </c>
      <c r="AA4808">
        <v>0</v>
      </c>
      <c r="AB4808">
        <v>21.547167207418607</v>
      </c>
      <c r="AC4808">
        <v>0</v>
      </c>
      <c r="AD4808">
        <v>0</v>
      </c>
      <c r="AE4808">
        <v>58.490795952202902</v>
      </c>
    </row>
    <row r="4809" spans="1:31" x14ac:dyDescent="0.25">
      <c r="A4809">
        <v>2143239</v>
      </c>
      <c r="B4809">
        <v>1</v>
      </c>
      <c r="C4809" t="s">
        <v>81</v>
      </c>
      <c r="D4809" t="s">
        <v>115</v>
      </c>
      <c r="E4809" t="s">
        <v>140</v>
      </c>
      <c r="F4809" t="s">
        <v>1580</v>
      </c>
      <c r="G4809" t="s">
        <v>142</v>
      </c>
      <c r="H4809" t="s">
        <v>143</v>
      </c>
      <c r="I4809" t="s">
        <v>148</v>
      </c>
      <c r="J4809" t="s">
        <v>136</v>
      </c>
      <c r="K4809" t="s">
        <v>137</v>
      </c>
      <c r="L4809" t="s">
        <v>13935</v>
      </c>
      <c r="M4809" t="s">
        <v>13936</v>
      </c>
      <c r="N4809">
        <v>1.3888888E-2</v>
      </c>
      <c r="O4809">
        <v>0</v>
      </c>
      <c r="P4809">
        <v>555</v>
      </c>
      <c r="Q4809">
        <v>14</v>
      </c>
      <c r="R4809">
        <v>187</v>
      </c>
      <c r="S4809">
        <v>1</v>
      </c>
      <c r="T4809">
        <v>29</v>
      </c>
      <c r="U4809">
        <v>1</v>
      </c>
      <c r="V4809">
        <v>0</v>
      </c>
      <c r="W4809">
        <v>0</v>
      </c>
      <c r="X4809">
        <v>0.81094782374666652</v>
      </c>
      <c r="Y4809">
        <v>0.60648514450333324</v>
      </c>
      <c r="Z4809">
        <v>0.46101529462500007</v>
      </c>
      <c r="AA4809">
        <v>1.0636972350000001E-2</v>
      </c>
      <c r="AB4809">
        <v>0.2049897009233333</v>
      </c>
      <c r="AC4809">
        <v>0.50379471092624983</v>
      </c>
      <c r="AD4809">
        <v>0</v>
      </c>
      <c r="AE4809">
        <v>2.597869647074583</v>
      </c>
    </row>
    <row r="4810" spans="1:31" x14ac:dyDescent="0.25">
      <c r="A4810">
        <v>2143348</v>
      </c>
      <c r="B4810">
        <v>1</v>
      </c>
      <c r="C4810" t="s">
        <v>80</v>
      </c>
      <c r="D4810" t="s">
        <v>93</v>
      </c>
      <c r="E4810" t="s">
        <v>131</v>
      </c>
      <c r="F4810" t="s">
        <v>13937</v>
      </c>
      <c r="G4810" t="s">
        <v>152</v>
      </c>
      <c r="H4810" t="s">
        <v>134</v>
      </c>
      <c r="I4810" t="s">
        <v>135</v>
      </c>
      <c r="J4810" t="s">
        <v>136</v>
      </c>
      <c r="K4810" t="s">
        <v>137</v>
      </c>
      <c r="L4810" t="s">
        <v>13938</v>
      </c>
      <c r="M4810" t="s">
        <v>13939</v>
      </c>
      <c r="N4810">
        <v>7.3680555549999998</v>
      </c>
      <c r="O4810">
        <v>0</v>
      </c>
      <c r="P4810">
        <v>2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5.7500266847754995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5.7500266847754995</v>
      </c>
    </row>
    <row r="4811" spans="1:31" x14ac:dyDescent="0.25">
      <c r="A4811">
        <v>2143156</v>
      </c>
      <c r="B4811">
        <v>1</v>
      </c>
      <c r="C4811" t="s">
        <v>80</v>
      </c>
      <c r="D4811" t="s">
        <v>100</v>
      </c>
      <c r="E4811" t="s">
        <v>196</v>
      </c>
      <c r="F4811" t="s">
        <v>13940</v>
      </c>
      <c r="G4811" t="s">
        <v>142</v>
      </c>
      <c r="H4811" t="s">
        <v>143</v>
      </c>
      <c r="I4811" t="s">
        <v>135</v>
      </c>
      <c r="J4811" t="s">
        <v>136</v>
      </c>
      <c r="K4811" t="s">
        <v>137</v>
      </c>
      <c r="L4811" t="s">
        <v>13941</v>
      </c>
      <c r="M4811" t="s">
        <v>13942</v>
      </c>
      <c r="N4811">
        <v>0.71388888800000005</v>
      </c>
      <c r="O4811">
        <v>0</v>
      </c>
      <c r="P4811">
        <v>182</v>
      </c>
      <c r="Q4811">
        <v>0</v>
      </c>
      <c r="R4811">
        <v>22</v>
      </c>
      <c r="S4811">
        <v>3</v>
      </c>
      <c r="T4811">
        <v>48</v>
      </c>
      <c r="U4811">
        <v>2</v>
      </c>
      <c r="V4811">
        <v>2</v>
      </c>
      <c r="W4811">
        <v>0</v>
      </c>
      <c r="X4811">
        <v>40.246059266610416</v>
      </c>
      <c r="Y4811">
        <v>0</v>
      </c>
      <c r="Z4811">
        <v>7.2359810645119147</v>
      </c>
      <c r="AA4811">
        <v>71.295374598644784</v>
      </c>
      <c r="AB4811">
        <v>33.905527336175545</v>
      </c>
      <c r="AC4811">
        <v>92.23146190050501</v>
      </c>
      <c r="AD4811">
        <v>134.65949199139558</v>
      </c>
      <c r="AE4811">
        <v>379.57389615784325</v>
      </c>
    </row>
    <row r="4812" spans="1:31" x14ac:dyDescent="0.25">
      <c r="A4812">
        <v>2143302</v>
      </c>
      <c r="B4812">
        <v>1</v>
      </c>
      <c r="C4812" t="s">
        <v>80</v>
      </c>
      <c r="D4812" t="s">
        <v>93</v>
      </c>
      <c r="E4812" t="s">
        <v>140</v>
      </c>
      <c r="F4812" t="s">
        <v>13943</v>
      </c>
      <c r="G4812" t="s">
        <v>142</v>
      </c>
      <c r="H4812" t="s">
        <v>143</v>
      </c>
      <c r="I4812" t="s">
        <v>135</v>
      </c>
      <c r="J4812" t="s">
        <v>136</v>
      </c>
      <c r="K4812" t="s">
        <v>137</v>
      </c>
      <c r="L4812" t="s">
        <v>13944</v>
      </c>
      <c r="M4812" t="s">
        <v>13945</v>
      </c>
      <c r="N4812">
        <v>0.72444444399999997</v>
      </c>
      <c r="O4812">
        <v>0</v>
      </c>
      <c r="P4812">
        <v>310</v>
      </c>
      <c r="Q4812">
        <v>16</v>
      </c>
      <c r="R4812">
        <v>159</v>
      </c>
      <c r="S4812">
        <v>2</v>
      </c>
      <c r="T4812">
        <v>94</v>
      </c>
      <c r="U4812">
        <v>0</v>
      </c>
      <c r="V4812">
        <v>0</v>
      </c>
      <c r="W4812">
        <v>0</v>
      </c>
      <c r="X4812">
        <v>39.432669261529192</v>
      </c>
      <c r="Y4812">
        <v>61.002546422649594</v>
      </c>
      <c r="Z4812">
        <v>51.399017852592706</v>
      </c>
      <c r="AA4812">
        <v>2.0690396089912886</v>
      </c>
      <c r="AB4812">
        <v>51.276480624026227</v>
      </c>
      <c r="AC4812">
        <v>0</v>
      </c>
      <c r="AD4812">
        <v>0</v>
      </c>
      <c r="AE4812">
        <v>205.17975376978899</v>
      </c>
    </row>
    <row r="4813" spans="1:31" x14ac:dyDescent="0.25">
      <c r="A4813">
        <v>2143225</v>
      </c>
      <c r="B4813">
        <v>1</v>
      </c>
      <c r="C4813" t="s">
        <v>80</v>
      </c>
      <c r="D4813" t="s">
        <v>99</v>
      </c>
      <c r="E4813" t="s">
        <v>131</v>
      </c>
      <c r="F4813" t="s">
        <v>9571</v>
      </c>
      <c r="G4813" t="s">
        <v>133</v>
      </c>
      <c r="H4813" t="s">
        <v>134</v>
      </c>
      <c r="I4813" t="s">
        <v>135</v>
      </c>
      <c r="J4813" t="s">
        <v>136</v>
      </c>
      <c r="K4813" t="s">
        <v>137</v>
      </c>
      <c r="L4813" t="s">
        <v>13946</v>
      </c>
      <c r="M4813" t="s">
        <v>13947</v>
      </c>
      <c r="N4813">
        <v>3.1808333329999998</v>
      </c>
      <c r="O4813">
        <v>0</v>
      </c>
      <c r="P4813">
        <v>1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0.17731417621699999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0.17731417621699999</v>
      </c>
    </row>
    <row r="4814" spans="1:31" x14ac:dyDescent="0.25">
      <c r="A4814">
        <v>2143365</v>
      </c>
      <c r="B4814">
        <v>1</v>
      </c>
      <c r="C4814" t="s">
        <v>81</v>
      </c>
      <c r="D4814" t="s">
        <v>127</v>
      </c>
      <c r="E4814" t="s">
        <v>131</v>
      </c>
      <c r="F4814" t="s">
        <v>13948</v>
      </c>
      <c r="G4814" t="s">
        <v>152</v>
      </c>
      <c r="H4814" t="s">
        <v>134</v>
      </c>
      <c r="I4814" t="s">
        <v>135</v>
      </c>
      <c r="J4814" t="s">
        <v>136</v>
      </c>
      <c r="K4814" t="s">
        <v>137</v>
      </c>
      <c r="L4814" t="s">
        <v>13949</v>
      </c>
      <c r="M4814" t="s">
        <v>13950</v>
      </c>
      <c r="N4814">
        <v>1.431944444</v>
      </c>
      <c r="O4814">
        <v>0</v>
      </c>
      <c r="P4814">
        <v>1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9.3631254001041664E-2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9.3631254001041664E-2</v>
      </c>
    </row>
    <row r="4815" spans="1:31" x14ac:dyDescent="0.25">
      <c r="A4815">
        <v>2143511</v>
      </c>
      <c r="B4815">
        <v>1</v>
      </c>
      <c r="C4815" t="s">
        <v>81</v>
      </c>
      <c r="D4815" t="s">
        <v>118</v>
      </c>
      <c r="E4815" t="s">
        <v>174</v>
      </c>
      <c r="F4815" t="s">
        <v>13951</v>
      </c>
      <c r="G4815" t="s">
        <v>458</v>
      </c>
      <c r="H4815" t="s">
        <v>134</v>
      </c>
      <c r="I4815" t="s">
        <v>135</v>
      </c>
      <c r="J4815" t="s">
        <v>136</v>
      </c>
      <c r="K4815" t="s">
        <v>137</v>
      </c>
      <c r="L4815" t="s">
        <v>13952</v>
      </c>
      <c r="M4815" t="s">
        <v>13953</v>
      </c>
      <c r="N4815">
        <v>2.0305555549999998</v>
      </c>
      <c r="O4815">
        <v>0</v>
      </c>
      <c r="P4815">
        <v>125</v>
      </c>
      <c r="Q4815">
        <v>0</v>
      </c>
      <c r="R4815">
        <v>0</v>
      </c>
      <c r="S4815">
        <v>0</v>
      </c>
      <c r="T4815">
        <v>3</v>
      </c>
      <c r="U4815">
        <v>0</v>
      </c>
      <c r="V4815">
        <v>0</v>
      </c>
      <c r="W4815">
        <v>0</v>
      </c>
      <c r="X4815">
        <v>75.828763259795991</v>
      </c>
      <c r="Y4815">
        <v>0</v>
      </c>
      <c r="Z4815">
        <v>0</v>
      </c>
      <c r="AA4815">
        <v>0</v>
      </c>
      <c r="AB4815">
        <v>1.3739825847275999</v>
      </c>
      <c r="AC4815">
        <v>0</v>
      </c>
      <c r="AD4815">
        <v>0</v>
      </c>
      <c r="AE4815">
        <v>77.202745844523591</v>
      </c>
    </row>
    <row r="4816" spans="1:31" x14ac:dyDescent="0.25">
      <c r="A4816">
        <v>2143411</v>
      </c>
      <c r="B4816">
        <v>1</v>
      </c>
      <c r="C4816" t="s">
        <v>80</v>
      </c>
      <c r="D4816" t="s">
        <v>111</v>
      </c>
      <c r="E4816" t="s">
        <v>206</v>
      </c>
      <c r="F4816" t="s">
        <v>13954</v>
      </c>
      <c r="G4816" t="s">
        <v>246</v>
      </c>
      <c r="H4816" t="s">
        <v>134</v>
      </c>
      <c r="I4816" t="s">
        <v>135</v>
      </c>
      <c r="J4816" t="s">
        <v>136</v>
      </c>
      <c r="K4816" t="s">
        <v>137</v>
      </c>
      <c r="L4816" t="s">
        <v>13955</v>
      </c>
      <c r="M4816" t="s">
        <v>13956</v>
      </c>
      <c r="N4816">
        <v>3.3888888879999999</v>
      </c>
      <c r="O4816">
        <v>0</v>
      </c>
      <c r="P4816">
        <v>57</v>
      </c>
      <c r="Q4816">
        <v>0</v>
      </c>
      <c r="R4816">
        <v>0</v>
      </c>
      <c r="S4816">
        <v>0</v>
      </c>
      <c r="T4816">
        <v>1</v>
      </c>
      <c r="U4816">
        <v>0</v>
      </c>
      <c r="V4816">
        <v>0</v>
      </c>
      <c r="W4816">
        <v>0</v>
      </c>
      <c r="X4816">
        <v>46.250540986581228</v>
      </c>
      <c r="Y4816">
        <v>0</v>
      </c>
      <c r="Z4816">
        <v>0</v>
      </c>
      <c r="AA4816">
        <v>0</v>
      </c>
      <c r="AB4816">
        <v>0.57667684642920003</v>
      </c>
      <c r="AC4816">
        <v>0</v>
      </c>
      <c r="AD4816">
        <v>0</v>
      </c>
      <c r="AE4816">
        <v>46.82721783301043</v>
      </c>
    </row>
    <row r="4817" spans="1:31" x14ac:dyDescent="0.25">
      <c r="A4817">
        <v>2143242</v>
      </c>
      <c r="B4817">
        <v>1</v>
      </c>
      <c r="C4817" t="s">
        <v>80</v>
      </c>
      <c r="D4817" t="s">
        <v>82</v>
      </c>
      <c r="E4817" t="s">
        <v>131</v>
      </c>
      <c r="F4817" t="s">
        <v>13957</v>
      </c>
      <c r="G4817" t="s">
        <v>152</v>
      </c>
      <c r="H4817" t="s">
        <v>134</v>
      </c>
      <c r="I4817" t="s">
        <v>135</v>
      </c>
      <c r="J4817" t="s">
        <v>136</v>
      </c>
      <c r="K4817" t="s">
        <v>137</v>
      </c>
      <c r="L4817" t="s">
        <v>13958</v>
      </c>
      <c r="M4817" t="s">
        <v>13959</v>
      </c>
      <c r="N4817">
        <v>2.0686111110000001</v>
      </c>
      <c r="O4817">
        <v>0</v>
      </c>
      <c r="P4817">
        <v>18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17.905218258303503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17.905218258303503</v>
      </c>
    </row>
    <row r="4818" spans="1:31" x14ac:dyDescent="0.25">
      <c r="A4818">
        <v>2143199</v>
      </c>
      <c r="B4818">
        <v>1</v>
      </c>
      <c r="C4818" t="s">
        <v>80</v>
      </c>
      <c r="D4818" t="s">
        <v>100</v>
      </c>
      <c r="E4818" t="s">
        <v>140</v>
      </c>
      <c r="F4818" t="s">
        <v>13960</v>
      </c>
      <c r="G4818" t="s">
        <v>538</v>
      </c>
      <c r="H4818" t="s">
        <v>143</v>
      </c>
      <c r="I4818" t="s">
        <v>135</v>
      </c>
      <c r="J4818" t="s">
        <v>136</v>
      </c>
      <c r="K4818" t="s">
        <v>236</v>
      </c>
      <c r="L4818" t="s">
        <v>13961</v>
      </c>
      <c r="M4818" t="s">
        <v>13962</v>
      </c>
      <c r="N4818">
        <v>7.1237250000000003</v>
      </c>
      <c r="O4818">
        <v>1</v>
      </c>
      <c r="P4818">
        <v>1245</v>
      </c>
      <c r="Q4818">
        <v>18</v>
      </c>
      <c r="R4818">
        <v>404</v>
      </c>
      <c r="S4818">
        <v>13</v>
      </c>
      <c r="T4818">
        <v>250</v>
      </c>
      <c r="U4818">
        <v>0</v>
      </c>
      <c r="V4818">
        <v>1</v>
      </c>
      <c r="W4818">
        <v>2.6222916359624837</v>
      </c>
      <c r="X4818">
        <v>2228.927497782629</v>
      </c>
      <c r="Y4818">
        <v>1057.7622300403812</v>
      </c>
      <c r="Z4818">
        <v>1519.882124216841</v>
      </c>
      <c r="AA4818">
        <v>1088.3468869080516</v>
      </c>
      <c r="AB4818">
        <v>1356.7987619376167</v>
      </c>
      <c r="AC4818">
        <v>0</v>
      </c>
      <c r="AD4818">
        <v>16.256327891819417</v>
      </c>
      <c r="AE4818">
        <v>7270.5961204133009</v>
      </c>
    </row>
    <row r="4819" spans="1:31" x14ac:dyDescent="0.25">
      <c r="A4819">
        <v>2143285</v>
      </c>
      <c r="B4819">
        <v>1</v>
      </c>
      <c r="C4819" t="s">
        <v>81</v>
      </c>
      <c r="D4819" t="s">
        <v>128</v>
      </c>
      <c r="E4819" t="s">
        <v>131</v>
      </c>
      <c r="F4819" t="s">
        <v>13963</v>
      </c>
      <c r="G4819" t="s">
        <v>300</v>
      </c>
      <c r="H4819" t="s">
        <v>134</v>
      </c>
      <c r="I4819" t="s">
        <v>135</v>
      </c>
      <c r="J4819" t="s">
        <v>3</v>
      </c>
      <c r="K4819" t="s">
        <v>137</v>
      </c>
      <c r="L4819" t="s">
        <v>13964</v>
      </c>
      <c r="M4819" t="s">
        <v>13965</v>
      </c>
      <c r="N4819">
        <v>0.401388888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22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5.4335249791715299</v>
      </c>
      <c r="AC4819">
        <v>0</v>
      </c>
      <c r="AD4819">
        <v>0</v>
      </c>
      <c r="AE4819">
        <v>5.4335249791715299</v>
      </c>
    </row>
    <row r="4820" spans="1:31" x14ac:dyDescent="0.25">
      <c r="A4820">
        <v>2143205</v>
      </c>
      <c r="B4820">
        <v>1</v>
      </c>
      <c r="C4820" t="s">
        <v>80</v>
      </c>
      <c r="D4820" t="s">
        <v>93</v>
      </c>
      <c r="E4820" t="s">
        <v>174</v>
      </c>
      <c r="F4820" t="s">
        <v>13966</v>
      </c>
      <c r="G4820" t="s">
        <v>187</v>
      </c>
      <c r="H4820" t="s">
        <v>134</v>
      </c>
      <c r="I4820" t="s">
        <v>135</v>
      </c>
      <c r="J4820" t="s">
        <v>136</v>
      </c>
      <c r="K4820" t="s">
        <v>137</v>
      </c>
      <c r="L4820" t="s">
        <v>13967</v>
      </c>
      <c r="M4820" t="s">
        <v>13968</v>
      </c>
      <c r="N4820">
        <v>2.085555555</v>
      </c>
      <c r="O4820">
        <v>0</v>
      </c>
      <c r="P4820">
        <v>29</v>
      </c>
      <c r="Q4820">
        <v>0</v>
      </c>
      <c r="R4820">
        <v>0</v>
      </c>
      <c r="S4820">
        <v>0</v>
      </c>
      <c r="T4820">
        <v>12</v>
      </c>
      <c r="U4820">
        <v>0</v>
      </c>
      <c r="V4820">
        <v>0</v>
      </c>
      <c r="W4820">
        <v>0</v>
      </c>
      <c r="X4820">
        <v>10.462684596845973</v>
      </c>
      <c r="Y4820">
        <v>0</v>
      </c>
      <c r="Z4820">
        <v>0</v>
      </c>
      <c r="AA4820">
        <v>0</v>
      </c>
      <c r="AB4820">
        <v>7.2925812872550164</v>
      </c>
      <c r="AC4820">
        <v>0</v>
      </c>
      <c r="AD4820">
        <v>0</v>
      </c>
      <c r="AE4820">
        <v>17.755265884100989</v>
      </c>
    </row>
    <row r="4821" spans="1:31" x14ac:dyDescent="0.25">
      <c r="A4821">
        <v>2143274</v>
      </c>
      <c r="B4821">
        <v>1</v>
      </c>
      <c r="C4821" t="s">
        <v>80</v>
      </c>
      <c r="D4821" t="s">
        <v>93</v>
      </c>
      <c r="E4821" t="s">
        <v>174</v>
      </c>
      <c r="F4821" t="s">
        <v>13969</v>
      </c>
      <c r="G4821" t="s">
        <v>187</v>
      </c>
      <c r="H4821" t="s">
        <v>134</v>
      </c>
      <c r="I4821" t="s">
        <v>135</v>
      </c>
      <c r="J4821" t="s">
        <v>136</v>
      </c>
      <c r="K4821" t="s">
        <v>137</v>
      </c>
      <c r="L4821" t="s">
        <v>13970</v>
      </c>
      <c r="M4821" t="s">
        <v>13971</v>
      </c>
      <c r="N4821">
        <v>4.1908333329999996</v>
      </c>
      <c r="O4821">
        <v>0</v>
      </c>
      <c r="P4821">
        <v>20</v>
      </c>
      <c r="Q4821">
        <v>0</v>
      </c>
      <c r="R4821">
        <v>0</v>
      </c>
      <c r="S4821">
        <v>0</v>
      </c>
      <c r="T4821">
        <v>2</v>
      </c>
      <c r="U4821">
        <v>0</v>
      </c>
      <c r="V4821">
        <v>0</v>
      </c>
      <c r="W4821">
        <v>0</v>
      </c>
      <c r="X4821">
        <v>9.7819448764421235</v>
      </c>
      <c r="Y4821">
        <v>0</v>
      </c>
      <c r="Z4821">
        <v>0</v>
      </c>
      <c r="AA4821">
        <v>0</v>
      </c>
      <c r="AB4821">
        <v>2.4831709514018998</v>
      </c>
      <c r="AC4821">
        <v>0</v>
      </c>
      <c r="AD4821">
        <v>0</v>
      </c>
      <c r="AE4821">
        <v>12.265115827844024</v>
      </c>
    </row>
    <row r="4822" spans="1:31" x14ac:dyDescent="0.25">
      <c r="A4822">
        <v>2143351</v>
      </c>
      <c r="B4822">
        <v>1</v>
      </c>
      <c r="C4822" t="s">
        <v>80</v>
      </c>
      <c r="D4822" t="s">
        <v>93</v>
      </c>
      <c r="E4822" t="s">
        <v>131</v>
      </c>
      <c r="F4822" t="s">
        <v>13972</v>
      </c>
      <c r="G4822" t="s">
        <v>152</v>
      </c>
      <c r="H4822" t="s">
        <v>134</v>
      </c>
      <c r="I4822" t="s">
        <v>135</v>
      </c>
      <c r="J4822" t="s">
        <v>136</v>
      </c>
      <c r="K4822" t="s">
        <v>137</v>
      </c>
      <c r="L4822" t="s">
        <v>13973</v>
      </c>
      <c r="M4822" t="s">
        <v>13974</v>
      </c>
      <c r="N4822">
        <v>6.3452777769999997</v>
      </c>
      <c r="O4822">
        <v>0</v>
      </c>
      <c r="P4822">
        <v>1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1.3812391751327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1.3812391751327</v>
      </c>
    </row>
    <row r="4823" spans="1:31" x14ac:dyDescent="0.25">
      <c r="A4823">
        <v>2143228</v>
      </c>
      <c r="B4823">
        <v>1</v>
      </c>
      <c r="C4823" t="s">
        <v>81</v>
      </c>
      <c r="D4823" t="s">
        <v>112</v>
      </c>
      <c r="E4823" t="s">
        <v>174</v>
      </c>
      <c r="F4823" t="s">
        <v>13975</v>
      </c>
      <c r="G4823" t="s">
        <v>187</v>
      </c>
      <c r="H4823" t="s">
        <v>134</v>
      </c>
      <c r="I4823" t="s">
        <v>135</v>
      </c>
      <c r="J4823" t="s">
        <v>136</v>
      </c>
      <c r="K4823" t="s">
        <v>137</v>
      </c>
      <c r="L4823" t="s">
        <v>13976</v>
      </c>
      <c r="M4823" t="s">
        <v>13977</v>
      </c>
      <c r="N4823">
        <v>1.5347222220000001</v>
      </c>
      <c r="O4823">
        <v>0</v>
      </c>
      <c r="P4823">
        <v>17</v>
      </c>
      <c r="Q4823">
        <v>0</v>
      </c>
      <c r="R4823">
        <v>1</v>
      </c>
      <c r="S4823">
        <v>0</v>
      </c>
      <c r="T4823">
        <v>1</v>
      </c>
      <c r="U4823">
        <v>0</v>
      </c>
      <c r="V4823">
        <v>0</v>
      </c>
      <c r="W4823">
        <v>0</v>
      </c>
      <c r="X4823">
        <v>2.8798777442022088</v>
      </c>
      <c r="Y4823">
        <v>0</v>
      </c>
      <c r="Z4823">
        <v>1.2971433766761251</v>
      </c>
      <c r="AA4823">
        <v>0</v>
      </c>
      <c r="AB4823">
        <v>1.4488924587500002E-3</v>
      </c>
      <c r="AC4823">
        <v>0</v>
      </c>
      <c r="AD4823">
        <v>0</v>
      </c>
      <c r="AE4823">
        <v>4.1784700133370842</v>
      </c>
    </row>
    <row r="4824" spans="1:31" x14ac:dyDescent="0.25">
      <c r="A4824">
        <v>2143520</v>
      </c>
      <c r="B4824">
        <v>1</v>
      </c>
      <c r="C4824" t="s">
        <v>80</v>
      </c>
      <c r="D4824" t="s">
        <v>107</v>
      </c>
      <c r="E4824" t="s">
        <v>140</v>
      </c>
      <c r="F4824" t="s">
        <v>13978</v>
      </c>
      <c r="G4824" t="s">
        <v>142</v>
      </c>
      <c r="H4824" t="s">
        <v>143</v>
      </c>
      <c r="I4824" t="s">
        <v>135</v>
      </c>
      <c r="J4824" t="s">
        <v>136</v>
      </c>
      <c r="K4824" t="s">
        <v>137</v>
      </c>
      <c r="L4824" t="s">
        <v>13979</v>
      </c>
      <c r="M4824" t="s">
        <v>13980</v>
      </c>
      <c r="N4824">
        <v>0.35416666600000002</v>
      </c>
      <c r="O4824">
        <v>12</v>
      </c>
      <c r="P4824">
        <v>2181</v>
      </c>
      <c r="Q4824">
        <v>34</v>
      </c>
      <c r="R4824">
        <v>87</v>
      </c>
      <c r="S4824">
        <v>14</v>
      </c>
      <c r="T4824">
        <v>188</v>
      </c>
      <c r="U4824">
        <v>3</v>
      </c>
      <c r="V4824">
        <v>1</v>
      </c>
      <c r="W4824">
        <v>7.5477853210781252</v>
      </c>
      <c r="X4824">
        <v>155.78314048288212</v>
      </c>
      <c r="Y4824">
        <v>20.709717794260005</v>
      </c>
      <c r="Z4824">
        <v>5.2520583277550008</v>
      </c>
      <c r="AA4824">
        <v>38.204676828753129</v>
      </c>
      <c r="AB4824">
        <v>43.435020655563143</v>
      </c>
      <c r="AC4824">
        <v>89.945661604747499</v>
      </c>
      <c r="AD4824">
        <v>0.97368693529625028</v>
      </c>
      <c r="AE4824">
        <v>361.85174795033527</v>
      </c>
    </row>
    <row r="4825" spans="1:31" x14ac:dyDescent="0.25">
      <c r="A4825">
        <v>2143414</v>
      </c>
      <c r="B4825">
        <v>1</v>
      </c>
      <c r="C4825" t="s">
        <v>81</v>
      </c>
      <c r="D4825" t="s">
        <v>128</v>
      </c>
      <c r="E4825" t="s">
        <v>196</v>
      </c>
      <c r="F4825" t="s">
        <v>794</v>
      </c>
      <c r="G4825" t="s">
        <v>142</v>
      </c>
      <c r="H4825" t="s">
        <v>143</v>
      </c>
      <c r="I4825" t="s">
        <v>135</v>
      </c>
      <c r="J4825" t="s">
        <v>136</v>
      </c>
      <c r="K4825" t="s">
        <v>137</v>
      </c>
      <c r="L4825" t="s">
        <v>13981</v>
      </c>
      <c r="M4825" t="s">
        <v>13982</v>
      </c>
      <c r="N4825">
        <v>0.35944444399999997</v>
      </c>
      <c r="O4825">
        <v>1</v>
      </c>
      <c r="P4825">
        <v>552</v>
      </c>
      <c r="Q4825">
        <v>2</v>
      </c>
      <c r="R4825">
        <v>3</v>
      </c>
      <c r="S4825">
        <v>3</v>
      </c>
      <c r="T4825">
        <v>38</v>
      </c>
      <c r="U4825">
        <v>0</v>
      </c>
      <c r="V4825">
        <v>0</v>
      </c>
      <c r="W4825">
        <v>7.9379420680000007E-2</v>
      </c>
      <c r="X4825">
        <v>19.709618600425863</v>
      </c>
      <c r="Y4825">
        <v>0.40844589896110006</v>
      </c>
      <c r="Z4825">
        <v>0.12361888218630002</v>
      </c>
      <c r="AA4825">
        <v>4.3014176805984672</v>
      </c>
      <c r="AB4825">
        <v>6.1088187727772283</v>
      </c>
      <c r="AC4825">
        <v>0</v>
      </c>
      <c r="AD4825">
        <v>0</v>
      </c>
      <c r="AE4825">
        <v>30.731299255628954</v>
      </c>
    </row>
    <row r="4826" spans="1:31" x14ac:dyDescent="0.25">
      <c r="A4826">
        <v>2143268</v>
      </c>
      <c r="B4826">
        <v>1</v>
      </c>
      <c r="C4826" t="s">
        <v>80</v>
      </c>
      <c r="D4826" t="s">
        <v>82</v>
      </c>
      <c r="E4826" t="s">
        <v>146</v>
      </c>
      <c r="F4826" t="s">
        <v>13983</v>
      </c>
      <c r="G4826" t="s">
        <v>142</v>
      </c>
      <c r="H4826" t="s">
        <v>143</v>
      </c>
      <c r="I4826" t="s">
        <v>135</v>
      </c>
      <c r="J4826" t="s">
        <v>136</v>
      </c>
      <c r="K4826" t="s">
        <v>137</v>
      </c>
      <c r="L4826" t="s">
        <v>13984</v>
      </c>
      <c r="M4826" t="s">
        <v>13985</v>
      </c>
      <c r="N4826">
        <v>0.54527777700000002</v>
      </c>
      <c r="O4826">
        <v>0</v>
      </c>
      <c r="P4826">
        <v>1541</v>
      </c>
      <c r="Q4826">
        <v>0</v>
      </c>
      <c r="R4826">
        <v>0</v>
      </c>
      <c r="S4826">
        <v>0</v>
      </c>
      <c r="T4826">
        <v>78</v>
      </c>
      <c r="U4826">
        <v>0</v>
      </c>
      <c r="V4826">
        <v>1</v>
      </c>
      <c r="W4826">
        <v>0</v>
      </c>
      <c r="X4826">
        <v>202.34164631492106</v>
      </c>
      <c r="Y4826">
        <v>0</v>
      </c>
      <c r="Z4826">
        <v>0</v>
      </c>
      <c r="AA4826">
        <v>0</v>
      </c>
      <c r="AB4826">
        <v>23.520739293032527</v>
      </c>
      <c r="AC4826">
        <v>0</v>
      </c>
      <c r="AD4826">
        <v>7.6604206256067489</v>
      </c>
      <c r="AE4826">
        <v>233.52280623356035</v>
      </c>
    </row>
    <row r="4827" spans="1:31" x14ac:dyDescent="0.25">
      <c r="A4827">
        <v>2143314</v>
      </c>
      <c r="B4827">
        <v>1</v>
      </c>
      <c r="C4827" t="s">
        <v>80</v>
      </c>
      <c r="D4827" t="s">
        <v>90</v>
      </c>
      <c r="E4827" t="s">
        <v>224</v>
      </c>
      <c r="F4827" t="s">
        <v>13986</v>
      </c>
      <c r="G4827" t="s">
        <v>300</v>
      </c>
      <c r="H4827" t="s">
        <v>143</v>
      </c>
      <c r="I4827" t="s">
        <v>135</v>
      </c>
      <c r="J4827" t="s">
        <v>136</v>
      </c>
      <c r="K4827" t="s">
        <v>137</v>
      </c>
      <c r="L4827" t="s">
        <v>13987</v>
      </c>
      <c r="M4827" t="s">
        <v>13988</v>
      </c>
      <c r="N4827">
        <v>0.86166666599999997</v>
      </c>
      <c r="O4827">
        <v>0</v>
      </c>
      <c r="P4827">
        <v>3410</v>
      </c>
      <c r="Q4827">
        <v>0</v>
      </c>
      <c r="R4827">
        <v>0</v>
      </c>
      <c r="S4827">
        <v>0</v>
      </c>
      <c r="T4827">
        <v>1036</v>
      </c>
      <c r="U4827">
        <v>0</v>
      </c>
      <c r="V4827">
        <v>4</v>
      </c>
      <c r="W4827">
        <v>0</v>
      </c>
      <c r="X4827">
        <v>649.45390818358987</v>
      </c>
      <c r="Y4827">
        <v>0</v>
      </c>
      <c r="Z4827">
        <v>0</v>
      </c>
      <c r="AA4827">
        <v>0</v>
      </c>
      <c r="AB4827">
        <v>568.16028758151151</v>
      </c>
      <c r="AC4827">
        <v>0</v>
      </c>
      <c r="AD4827">
        <v>54.339549487045495</v>
      </c>
      <c r="AE4827">
        <v>1271.953745252147</v>
      </c>
    </row>
    <row r="4828" spans="1:31" x14ac:dyDescent="0.25">
      <c r="A4828">
        <v>2143311</v>
      </c>
      <c r="B4828">
        <v>1</v>
      </c>
      <c r="C4828" t="s">
        <v>81</v>
      </c>
      <c r="D4828" t="s">
        <v>112</v>
      </c>
      <c r="E4828" t="s">
        <v>161</v>
      </c>
      <c r="F4828" t="s">
        <v>13989</v>
      </c>
      <c r="G4828" t="s">
        <v>215</v>
      </c>
      <c r="H4828" t="s">
        <v>134</v>
      </c>
      <c r="I4828" t="s">
        <v>135</v>
      </c>
      <c r="J4828" t="s">
        <v>136</v>
      </c>
      <c r="K4828" t="s">
        <v>137</v>
      </c>
      <c r="L4828" t="s">
        <v>13990</v>
      </c>
      <c r="M4828" t="s">
        <v>13991</v>
      </c>
      <c r="N4828">
        <v>1.7375</v>
      </c>
      <c r="O4828">
        <v>0</v>
      </c>
      <c r="P4828">
        <v>35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11.545856847350851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11.545856847350851</v>
      </c>
    </row>
    <row r="4829" spans="1:31" x14ac:dyDescent="0.25">
      <c r="A4829">
        <v>2143165</v>
      </c>
      <c r="B4829">
        <v>1</v>
      </c>
      <c r="C4829" t="s">
        <v>80</v>
      </c>
      <c r="D4829" t="s">
        <v>96</v>
      </c>
      <c r="E4829" t="s">
        <v>140</v>
      </c>
      <c r="F4829" t="s">
        <v>13992</v>
      </c>
      <c r="G4829" t="s">
        <v>142</v>
      </c>
      <c r="H4829" t="s">
        <v>143</v>
      </c>
      <c r="I4829" t="s">
        <v>135</v>
      </c>
      <c r="J4829" t="s">
        <v>136</v>
      </c>
      <c r="K4829" t="s">
        <v>137</v>
      </c>
      <c r="L4829" t="s">
        <v>13993</v>
      </c>
      <c r="M4829" t="s">
        <v>13994</v>
      </c>
      <c r="N4829">
        <v>2.0727777770000002</v>
      </c>
      <c r="O4829">
        <v>0</v>
      </c>
      <c r="P4829">
        <v>1198</v>
      </c>
      <c r="Q4829">
        <v>0</v>
      </c>
      <c r="R4829">
        <v>1</v>
      </c>
      <c r="S4829">
        <v>0</v>
      </c>
      <c r="T4829">
        <v>88</v>
      </c>
      <c r="U4829">
        <v>0</v>
      </c>
      <c r="V4829">
        <v>0</v>
      </c>
      <c r="W4829">
        <v>0</v>
      </c>
      <c r="X4829">
        <v>957.97882100134018</v>
      </c>
      <c r="Y4829">
        <v>0</v>
      </c>
      <c r="Z4829">
        <v>3.1158464175526417</v>
      </c>
      <c r="AA4829">
        <v>0</v>
      </c>
      <c r="AB4829">
        <v>248.21481391520379</v>
      </c>
      <c r="AC4829">
        <v>0</v>
      </c>
      <c r="AD4829">
        <v>0</v>
      </c>
      <c r="AE4829">
        <v>1209.3094813340967</v>
      </c>
    </row>
    <row r="4830" spans="1:31" x14ac:dyDescent="0.25">
      <c r="A4830">
        <v>2143480</v>
      </c>
      <c r="B4830">
        <v>1</v>
      </c>
      <c r="C4830" t="s">
        <v>81</v>
      </c>
      <c r="D4830" t="s">
        <v>118</v>
      </c>
      <c r="E4830" t="s">
        <v>131</v>
      </c>
      <c r="F4830" t="s">
        <v>13995</v>
      </c>
      <c r="G4830" t="s">
        <v>171</v>
      </c>
      <c r="H4830" t="s">
        <v>134</v>
      </c>
      <c r="I4830" t="s">
        <v>135</v>
      </c>
      <c r="J4830" t="s">
        <v>136</v>
      </c>
      <c r="K4830" t="s">
        <v>137</v>
      </c>
      <c r="L4830" t="s">
        <v>13996</v>
      </c>
      <c r="M4830" t="s">
        <v>13997</v>
      </c>
      <c r="N4830">
        <v>1.8925000000000001</v>
      </c>
      <c r="O4830">
        <v>0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1.5679417069500001E-3</v>
      </c>
      <c r="AA4830">
        <v>0</v>
      </c>
      <c r="AB4830">
        <v>0</v>
      </c>
      <c r="AC4830">
        <v>0</v>
      </c>
      <c r="AD4830">
        <v>0</v>
      </c>
      <c r="AE4830">
        <v>1.5679417069500001E-3</v>
      </c>
    </row>
    <row r="4831" spans="1:31" x14ac:dyDescent="0.25">
      <c r="A4831">
        <v>2143437</v>
      </c>
      <c r="B4831">
        <v>1</v>
      </c>
      <c r="C4831" t="s">
        <v>80</v>
      </c>
      <c r="D4831" t="s">
        <v>93</v>
      </c>
      <c r="E4831" t="s">
        <v>131</v>
      </c>
      <c r="F4831" t="s">
        <v>13998</v>
      </c>
      <c r="G4831" t="s">
        <v>300</v>
      </c>
      <c r="H4831" t="s">
        <v>134</v>
      </c>
      <c r="I4831" t="s">
        <v>135</v>
      </c>
      <c r="J4831" t="s">
        <v>136</v>
      </c>
      <c r="K4831" t="s">
        <v>137</v>
      </c>
      <c r="L4831" t="s">
        <v>13999</v>
      </c>
      <c r="M4831" t="s">
        <v>14000</v>
      </c>
      <c r="N4831">
        <v>1.787222222</v>
      </c>
      <c r="O4831">
        <v>0</v>
      </c>
      <c r="P4831">
        <v>11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3.7268377441936664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3.7268377441936664</v>
      </c>
    </row>
    <row r="4832" spans="1:31" x14ac:dyDescent="0.25">
      <c r="A4832">
        <v>2143371</v>
      </c>
      <c r="B4832">
        <v>1</v>
      </c>
      <c r="C4832" t="s">
        <v>81</v>
      </c>
      <c r="D4832" t="s">
        <v>118</v>
      </c>
      <c r="E4832" t="s">
        <v>131</v>
      </c>
      <c r="F4832" t="s">
        <v>14001</v>
      </c>
      <c r="G4832" t="s">
        <v>152</v>
      </c>
      <c r="H4832" t="s">
        <v>134</v>
      </c>
      <c r="I4832" t="s">
        <v>135</v>
      </c>
      <c r="J4832" t="s">
        <v>136</v>
      </c>
      <c r="K4832" t="s">
        <v>137</v>
      </c>
      <c r="L4832" t="s">
        <v>14002</v>
      </c>
      <c r="M4832" t="s">
        <v>14003</v>
      </c>
      <c r="N4832">
        <v>1.852222222</v>
      </c>
      <c r="O4832">
        <v>0</v>
      </c>
      <c r="P4832">
        <v>1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0.29715054197009999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0.29715054197009999</v>
      </c>
    </row>
    <row r="4833" spans="1:31" x14ac:dyDescent="0.25">
      <c r="A4833">
        <v>2143394</v>
      </c>
      <c r="B4833">
        <v>1</v>
      </c>
      <c r="C4833" t="s">
        <v>80</v>
      </c>
      <c r="D4833" t="s">
        <v>82</v>
      </c>
      <c r="E4833" t="s">
        <v>131</v>
      </c>
      <c r="F4833" t="s">
        <v>14004</v>
      </c>
      <c r="G4833" t="s">
        <v>133</v>
      </c>
      <c r="H4833" t="s">
        <v>134</v>
      </c>
      <c r="I4833" t="s">
        <v>135</v>
      </c>
      <c r="J4833" t="s">
        <v>136</v>
      </c>
      <c r="K4833" t="s">
        <v>137</v>
      </c>
      <c r="L4833" t="s">
        <v>14005</v>
      </c>
      <c r="M4833" t="s">
        <v>14006</v>
      </c>
      <c r="N4833">
        <v>1.7822222219999999</v>
      </c>
      <c r="O4833">
        <v>0</v>
      </c>
      <c r="P4833">
        <v>2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1.0466824445482668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1.0466824445482668</v>
      </c>
    </row>
    <row r="4834" spans="1:31" x14ac:dyDescent="0.25">
      <c r="A4834">
        <v>2143208</v>
      </c>
      <c r="B4834">
        <v>1</v>
      </c>
      <c r="C4834" t="s">
        <v>80</v>
      </c>
      <c r="D4834" t="s">
        <v>100</v>
      </c>
      <c r="E4834" t="s">
        <v>140</v>
      </c>
      <c r="F4834" t="s">
        <v>14007</v>
      </c>
      <c r="G4834" t="s">
        <v>538</v>
      </c>
      <c r="H4834" t="s">
        <v>143</v>
      </c>
      <c r="I4834" t="s">
        <v>135</v>
      </c>
      <c r="J4834" t="s">
        <v>136</v>
      </c>
      <c r="K4834" t="s">
        <v>236</v>
      </c>
      <c r="L4834" t="s">
        <v>14008</v>
      </c>
      <c r="M4834" t="s">
        <v>14009</v>
      </c>
      <c r="N4834">
        <v>7.6216222220000001</v>
      </c>
      <c r="O4834">
        <v>5</v>
      </c>
      <c r="P4834">
        <v>272</v>
      </c>
      <c r="Q4834">
        <v>25</v>
      </c>
      <c r="R4834">
        <v>61</v>
      </c>
      <c r="S4834">
        <v>9</v>
      </c>
      <c r="T4834">
        <v>38</v>
      </c>
      <c r="U4834">
        <v>0</v>
      </c>
      <c r="V4834">
        <v>0</v>
      </c>
      <c r="W4834">
        <v>38.875089446406136</v>
      </c>
      <c r="X4834">
        <v>547.79286771440547</v>
      </c>
      <c r="Y4834">
        <v>446.58877575226256</v>
      </c>
      <c r="Z4834">
        <v>270.6910163332152</v>
      </c>
      <c r="AA4834">
        <v>366.05076905828474</v>
      </c>
      <c r="AB4834">
        <v>311.30865510426565</v>
      </c>
      <c r="AC4834">
        <v>0</v>
      </c>
      <c r="AD4834">
        <v>0</v>
      </c>
      <c r="AE4834">
        <v>1981.3071734088398</v>
      </c>
    </row>
    <row r="4835" spans="1:31" x14ac:dyDescent="0.25">
      <c r="A4835">
        <v>2143168</v>
      </c>
      <c r="B4835">
        <v>1</v>
      </c>
      <c r="C4835" t="s">
        <v>80</v>
      </c>
      <c r="D4835" t="s">
        <v>97</v>
      </c>
      <c r="E4835" t="s">
        <v>174</v>
      </c>
      <c r="F4835" t="s">
        <v>14010</v>
      </c>
      <c r="G4835" t="s">
        <v>538</v>
      </c>
      <c r="H4835" t="s">
        <v>134</v>
      </c>
      <c r="I4835" t="s">
        <v>135</v>
      </c>
      <c r="J4835" t="s">
        <v>136</v>
      </c>
      <c r="K4835" t="s">
        <v>236</v>
      </c>
      <c r="L4835" t="s">
        <v>14011</v>
      </c>
      <c r="M4835" t="s">
        <v>14012</v>
      </c>
      <c r="N4835">
        <v>6.617564722</v>
      </c>
      <c r="O4835">
        <v>0</v>
      </c>
      <c r="P4835">
        <v>6</v>
      </c>
      <c r="Q4835">
        <v>0</v>
      </c>
      <c r="R4835">
        <v>5</v>
      </c>
      <c r="S4835">
        <v>0</v>
      </c>
      <c r="T4835">
        <v>2</v>
      </c>
      <c r="U4835">
        <v>0</v>
      </c>
      <c r="V4835">
        <v>0</v>
      </c>
      <c r="W4835">
        <v>0</v>
      </c>
      <c r="X4835">
        <v>16.88635276549115</v>
      </c>
      <c r="Y4835">
        <v>0</v>
      </c>
      <c r="Z4835">
        <v>10.375902454299204</v>
      </c>
      <c r="AA4835">
        <v>0</v>
      </c>
      <c r="AB4835">
        <v>0.10176995807850001</v>
      </c>
      <c r="AC4835">
        <v>0</v>
      </c>
      <c r="AD4835">
        <v>0</v>
      </c>
      <c r="AE4835">
        <v>27.364025177868854</v>
      </c>
    </row>
    <row r="4836" spans="1:31" x14ac:dyDescent="0.25">
      <c r="A4836">
        <v>2143477</v>
      </c>
      <c r="B4836">
        <v>1</v>
      </c>
      <c r="C4836" t="s">
        <v>81</v>
      </c>
      <c r="D4836" t="s">
        <v>125</v>
      </c>
      <c r="E4836" t="s">
        <v>146</v>
      </c>
      <c r="F4836" t="s">
        <v>14013</v>
      </c>
      <c r="G4836" t="s">
        <v>167</v>
      </c>
      <c r="H4836" t="s">
        <v>143</v>
      </c>
      <c r="I4836" t="s">
        <v>135</v>
      </c>
      <c r="J4836" t="s">
        <v>136</v>
      </c>
      <c r="K4836" t="s">
        <v>137</v>
      </c>
      <c r="L4836" t="s">
        <v>14014</v>
      </c>
      <c r="M4836" t="s">
        <v>14015</v>
      </c>
      <c r="N4836">
        <v>2.0697222219999998</v>
      </c>
      <c r="O4836">
        <v>0</v>
      </c>
      <c r="P4836">
        <v>145</v>
      </c>
      <c r="Q4836">
        <v>0</v>
      </c>
      <c r="R4836">
        <v>82</v>
      </c>
      <c r="S4836">
        <v>0</v>
      </c>
      <c r="T4836">
        <v>11</v>
      </c>
      <c r="U4836">
        <v>0</v>
      </c>
      <c r="V4836">
        <v>0</v>
      </c>
      <c r="W4836">
        <v>0</v>
      </c>
      <c r="X4836">
        <v>52.139341119511052</v>
      </c>
      <c r="Y4836">
        <v>0</v>
      </c>
      <c r="Z4836">
        <v>49.177728532607979</v>
      </c>
      <c r="AA4836">
        <v>0</v>
      </c>
      <c r="AB4836">
        <v>6.9381148610398995</v>
      </c>
      <c r="AC4836">
        <v>0</v>
      </c>
      <c r="AD4836">
        <v>0</v>
      </c>
      <c r="AE4836">
        <v>108.25518451315892</v>
      </c>
    </row>
    <row r="4837" spans="1:31" x14ac:dyDescent="0.25">
      <c r="A4837">
        <v>2143128</v>
      </c>
      <c r="B4837">
        <v>1</v>
      </c>
      <c r="C4837" t="s">
        <v>80</v>
      </c>
      <c r="D4837" t="s">
        <v>97</v>
      </c>
      <c r="E4837" t="s">
        <v>196</v>
      </c>
      <c r="F4837" t="s">
        <v>14016</v>
      </c>
      <c r="G4837" t="s">
        <v>1254</v>
      </c>
      <c r="H4837" t="s">
        <v>143</v>
      </c>
      <c r="I4837" t="s">
        <v>135</v>
      </c>
      <c r="J4837" t="s">
        <v>136</v>
      </c>
      <c r="K4837" t="s">
        <v>137</v>
      </c>
      <c r="L4837" t="s">
        <v>14017</v>
      </c>
      <c r="M4837" t="s">
        <v>14018</v>
      </c>
      <c r="N4837">
        <v>2.861388888</v>
      </c>
      <c r="O4837">
        <v>5</v>
      </c>
      <c r="P4837">
        <v>623</v>
      </c>
      <c r="Q4837">
        <v>9</v>
      </c>
      <c r="R4837">
        <v>79</v>
      </c>
      <c r="S4837">
        <v>11</v>
      </c>
      <c r="T4837">
        <v>88</v>
      </c>
      <c r="U4837">
        <v>0</v>
      </c>
      <c r="V4837">
        <v>0</v>
      </c>
      <c r="W4837">
        <v>23.620614190780802</v>
      </c>
      <c r="X4837">
        <v>373.98565479793717</v>
      </c>
      <c r="Y4837">
        <v>21.025485280147734</v>
      </c>
      <c r="Z4837">
        <v>47.942210098943981</v>
      </c>
      <c r="AA4837">
        <v>733.14866139779804</v>
      </c>
      <c r="AB4837">
        <v>131.13135644990263</v>
      </c>
      <c r="AC4837">
        <v>0</v>
      </c>
      <c r="AD4837">
        <v>0</v>
      </c>
      <c r="AE4837">
        <v>1330.8539822155103</v>
      </c>
    </row>
    <row r="4838" spans="1:31" x14ac:dyDescent="0.25">
      <c r="A4838">
        <v>2143248</v>
      </c>
      <c r="B4838">
        <v>1</v>
      </c>
      <c r="C4838" t="s">
        <v>81</v>
      </c>
      <c r="D4838" t="s">
        <v>118</v>
      </c>
      <c r="E4838" t="s">
        <v>196</v>
      </c>
      <c r="F4838" t="s">
        <v>14019</v>
      </c>
      <c r="G4838" t="s">
        <v>142</v>
      </c>
      <c r="H4838" t="s">
        <v>143</v>
      </c>
      <c r="I4838" t="s">
        <v>135</v>
      </c>
      <c r="J4838" t="s">
        <v>136</v>
      </c>
      <c r="K4838" t="s">
        <v>137</v>
      </c>
      <c r="L4838" t="s">
        <v>14020</v>
      </c>
      <c r="M4838" t="s">
        <v>14021</v>
      </c>
      <c r="N4838">
        <v>0.93472222199999999</v>
      </c>
      <c r="O4838">
        <v>0</v>
      </c>
      <c r="P4838">
        <v>0</v>
      </c>
      <c r="Q4838">
        <v>13</v>
      </c>
      <c r="R4838">
        <v>8</v>
      </c>
      <c r="S4838">
        <v>9</v>
      </c>
      <c r="T4838">
        <v>0</v>
      </c>
      <c r="U4838">
        <v>10</v>
      </c>
      <c r="V4838">
        <v>0</v>
      </c>
      <c r="W4838">
        <v>0</v>
      </c>
      <c r="X4838">
        <v>0</v>
      </c>
      <c r="Y4838">
        <v>23.77801517727854</v>
      </c>
      <c r="Z4838">
        <v>0.25257039031262501</v>
      </c>
      <c r="AA4838">
        <v>207.620995729246</v>
      </c>
      <c r="AB4838">
        <v>0</v>
      </c>
      <c r="AC4838">
        <v>2207.9306280104815</v>
      </c>
      <c r="AD4838">
        <v>0</v>
      </c>
      <c r="AE4838">
        <v>2439.5822093073189</v>
      </c>
    </row>
    <row r="4839" spans="1:31" x14ac:dyDescent="0.25">
      <c r="A4839">
        <v>2143377</v>
      </c>
      <c r="B4839">
        <v>1</v>
      </c>
      <c r="C4839" t="s">
        <v>80</v>
      </c>
      <c r="D4839" t="s">
        <v>94</v>
      </c>
      <c r="E4839" t="s">
        <v>131</v>
      </c>
      <c r="F4839" t="s">
        <v>14022</v>
      </c>
      <c r="G4839" t="s">
        <v>152</v>
      </c>
      <c r="H4839" t="s">
        <v>134</v>
      </c>
      <c r="I4839" t="s">
        <v>135</v>
      </c>
      <c r="J4839" t="s">
        <v>136</v>
      </c>
      <c r="K4839" t="s">
        <v>137</v>
      </c>
      <c r="L4839" t="s">
        <v>14023</v>
      </c>
      <c r="M4839" t="s">
        <v>14024</v>
      </c>
      <c r="N4839">
        <v>0.51472222199999995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1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1.2879093500808334</v>
      </c>
      <c r="AC4839">
        <v>0</v>
      </c>
      <c r="AD4839">
        <v>0</v>
      </c>
      <c r="AE4839">
        <v>1.2879093500808334</v>
      </c>
    </row>
    <row r="4840" spans="1:31" x14ac:dyDescent="0.25">
      <c r="A4840">
        <v>2143191</v>
      </c>
      <c r="B4840">
        <v>1</v>
      </c>
      <c r="C4840" t="s">
        <v>80</v>
      </c>
      <c r="D4840" t="s">
        <v>82</v>
      </c>
      <c r="E4840" t="s">
        <v>224</v>
      </c>
      <c r="F4840" t="s">
        <v>14025</v>
      </c>
      <c r="G4840" t="s">
        <v>142</v>
      </c>
      <c r="H4840" t="s">
        <v>143</v>
      </c>
      <c r="I4840" t="s">
        <v>135</v>
      </c>
      <c r="J4840" t="s">
        <v>136</v>
      </c>
      <c r="K4840" t="s">
        <v>137</v>
      </c>
      <c r="L4840" t="s">
        <v>14026</v>
      </c>
      <c r="M4840" t="s">
        <v>14027</v>
      </c>
      <c r="N4840">
        <v>1.2667016659999999</v>
      </c>
      <c r="O4840">
        <v>0</v>
      </c>
      <c r="P4840">
        <v>2692</v>
      </c>
      <c r="Q4840">
        <v>0</v>
      </c>
      <c r="R4840">
        <v>0</v>
      </c>
      <c r="S4840">
        <v>1</v>
      </c>
      <c r="T4840">
        <v>250</v>
      </c>
      <c r="U4840">
        <v>0</v>
      </c>
      <c r="V4840">
        <v>2</v>
      </c>
      <c r="W4840">
        <v>0</v>
      </c>
      <c r="X4840">
        <v>827.84700276698572</v>
      </c>
      <c r="Y4840">
        <v>0</v>
      </c>
      <c r="Z4840">
        <v>0</v>
      </c>
      <c r="AA4840">
        <v>14.4407759336925</v>
      </c>
      <c r="AB4840">
        <v>361.18678319914449</v>
      </c>
      <c r="AC4840">
        <v>0</v>
      </c>
      <c r="AD4840">
        <v>24.624067252382403</v>
      </c>
      <c r="AE4840">
        <v>1228.0986291522051</v>
      </c>
    </row>
    <row r="4841" spans="1:31" x14ac:dyDescent="0.25">
      <c r="A4841">
        <v>2143434</v>
      </c>
      <c r="B4841">
        <v>1</v>
      </c>
      <c r="C4841" t="s">
        <v>80</v>
      </c>
      <c r="D4841" t="s">
        <v>97</v>
      </c>
      <c r="E4841" t="s">
        <v>131</v>
      </c>
      <c r="F4841" t="s">
        <v>14028</v>
      </c>
      <c r="G4841" t="s">
        <v>152</v>
      </c>
      <c r="H4841" t="s">
        <v>134</v>
      </c>
      <c r="I4841" t="s">
        <v>135</v>
      </c>
      <c r="J4841" t="s">
        <v>136</v>
      </c>
      <c r="K4841" t="s">
        <v>137</v>
      </c>
      <c r="L4841" t="s">
        <v>14029</v>
      </c>
      <c r="M4841" t="s">
        <v>14030</v>
      </c>
      <c r="N4841">
        <v>1.1319444439999999</v>
      </c>
      <c r="O4841">
        <v>0</v>
      </c>
      <c r="P4841">
        <v>1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0.64349922263690007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0.64349922263690007</v>
      </c>
    </row>
    <row r="4842" spans="1:31" x14ac:dyDescent="0.25">
      <c r="A4842">
        <v>2143443</v>
      </c>
      <c r="B4842">
        <v>1</v>
      </c>
      <c r="C4842" t="s">
        <v>80</v>
      </c>
      <c r="D4842" t="s">
        <v>104</v>
      </c>
      <c r="E4842" t="s">
        <v>161</v>
      </c>
      <c r="F4842" t="s">
        <v>14031</v>
      </c>
      <c r="G4842" t="s">
        <v>538</v>
      </c>
      <c r="H4842" t="s">
        <v>134</v>
      </c>
      <c r="I4842" t="s">
        <v>135</v>
      </c>
      <c r="J4842" t="s">
        <v>136</v>
      </c>
      <c r="K4842" t="s">
        <v>137</v>
      </c>
      <c r="L4842" t="s">
        <v>14032</v>
      </c>
      <c r="M4842" t="s">
        <v>14033</v>
      </c>
      <c r="N4842">
        <v>1.3847222219999999</v>
      </c>
      <c r="O4842">
        <v>0</v>
      </c>
      <c r="P4842">
        <v>274</v>
      </c>
      <c r="Q4842">
        <v>0</v>
      </c>
      <c r="R4842">
        <v>0</v>
      </c>
      <c r="S4842">
        <v>0</v>
      </c>
      <c r="T4842">
        <v>30</v>
      </c>
      <c r="U4842">
        <v>0</v>
      </c>
      <c r="V4842">
        <v>1</v>
      </c>
      <c r="W4842">
        <v>0</v>
      </c>
      <c r="X4842">
        <v>83.648866830642788</v>
      </c>
      <c r="Y4842">
        <v>0</v>
      </c>
      <c r="Z4842">
        <v>0</v>
      </c>
      <c r="AA4842">
        <v>0</v>
      </c>
      <c r="AB4842">
        <v>22.104642170822949</v>
      </c>
      <c r="AC4842">
        <v>0</v>
      </c>
      <c r="AD4842">
        <v>7.3246635802980578</v>
      </c>
      <c r="AE4842">
        <v>113.07817258176379</v>
      </c>
    </row>
    <row r="4843" spans="1:31" x14ac:dyDescent="0.25">
      <c r="A4843">
        <v>2143157</v>
      </c>
      <c r="B4843">
        <v>1</v>
      </c>
      <c r="C4843" t="s">
        <v>80</v>
      </c>
      <c r="D4843" t="s">
        <v>85</v>
      </c>
      <c r="E4843" t="s">
        <v>206</v>
      </c>
      <c r="F4843" t="s">
        <v>14034</v>
      </c>
      <c r="G4843" t="s">
        <v>171</v>
      </c>
      <c r="H4843" t="s">
        <v>134</v>
      </c>
      <c r="I4843" t="s">
        <v>135</v>
      </c>
      <c r="J4843" t="s">
        <v>136</v>
      </c>
      <c r="K4843" t="s">
        <v>137</v>
      </c>
      <c r="L4843" t="s">
        <v>14035</v>
      </c>
      <c r="M4843" t="s">
        <v>14036</v>
      </c>
      <c r="N4843">
        <v>1.9111111110000001</v>
      </c>
      <c r="O4843">
        <v>0</v>
      </c>
      <c r="P4843">
        <v>15</v>
      </c>
      <c r="Q4843">
        <v>0</v>
      </c>
      <c r="R4843">
        <v>0</v>
      </c>
      <c r="S4843">
        <v>0</v>
      </c>
      <c r="T4843">
        <v>1</v>
      </c>
      <c r="U4843">
        <v>0</v>
      </c>
      <c r="V4843">
        <v>0</v>
      </c>
      <c r="W4843">
        <v>0</v>
      </c>
      <c r="X4843">
        <v>5.9255512693433348</v>
      </c>
      <c r="Y4843">
        <v>0</v>
      </c>
      <c r="Z4843">
        <v>0</v>
      </c>
      <c r="AA4843">
        <v>0</v>
      </c>
      <c r="AB4843">
        <v>3.0093909971911108</v>
      </c>
      <c r="AC4843">
        <v>0</v>
      </c>
      <c r="AD4843">
        <v>0</v>
      </c>
      <c r="AE4843">
        <v>8.9349422665344456</v>
      </c>
    </row>
    <row r="4844" spans="1:31" x14ac:dyDescent="0.25">
      <c r="A4844">
        <v>2143303</v>
      </c>
      <c r="B4844">
        <v>1</v>
      </c>
      <c r="C4844" t="s">
        <v>80</v>
      </c>
      <c r="D4844" t="s">
        <v>91</v>
      </c>
      <c r="E4844" t="s">
        <v>146</v>
      </c>
      <c r="F4844" t="s">
        <v>14037</v>
      </c>
      <c r="G4844" t="s">
        <v>235</v>
      </c>
      <c r="H4844" t="s">
        <v>143</v>
      </c>
      <c r="I4844" t="s">
        <v>135</v>
      </c>
      <c r="J4844" t="s">
        <v>136</v>
      </c>
      <c r="K4844" t="s">
        <v>236</v>
      </c>
      <c r="L4844" t="s">
        <v>14038</v>
      </c>
      <c r="M4844" t="s">
        <v>14039</v>
      </c>
      <c r="N4844">
        <v>1.420462777</v>
      </c>
      <c r="O4844">
        <v>1</v>
      </c>
      <c r="P4844">
        <v>0</v>
      </c>
      <c r="Q4844">
        <v>15</v>
      </c>
      <c r="R4844">
        <v>0</v>
      </c>
      <c r="S4844">
        <v>4</v>
      </c>
      <c r="T4844">
        <v>0</v>
      </c>
      <c r="U4844">
        <v>0</v>
      </c>
      <c r="V4844">
        <v>0</v>
      </c>
      <c r="W4844">
        <v>0.32160493203149998</v>
      </c>
      <c r="X4844">
        <v>0</v>
      </c>
      <c r="Y4844">
        <v>13.251138767946449</v>
      </c>
      <c r="Z4844">
        <v>0</v>
      </c>
      <c r="AA4844">
        <v>26.900671516015734</v>
      </c>
      <c r="AB4844">
        <v>0</v>
      </c>
      <c r="AC4844">
        <v>0</v>
      </c>
      <c r="AD4844">
        <v>0</v>
      </c>
      <c r="AE4844">
        <v>40.473415215993683</v>
      </c>
    </row>
    <row r="4845" spans="1:31" x14ac:dyDescent="0.25">
      <c r="A4845">
        <v>2143297</v>
      </c>
      <c r="B4845">
        <v>1</v>
      </c>
      <c r="C4845" t="s">
        <v>80</v>
      </c>
      <c r="D4845" t="s">
        <v>82</v>
      </c>
      <c r="E4845" t="s">
        <v>146</v>
      </c>
      <c r="F4845" t="s">
        <v>14040</v>
      </c>
      <c r="G4845" t="s">
        <v>142</v>
      </c>
      <c r="H4845" t="s">
        <v>143</v>
      </c>
      <c r="I4845" t="s">
        <v>135</v>
      </c>
      <c r="J4845" t="s">
        <v>136</v>
      </c>
      <c r="K4845" t="s">
        <v>137</v>
      </c>
      <c r="L4845" t="s">
        <v>14041</v>
      </c>
      <c r="M4845" t="s">
        <v>14042</v>
      </c>
      <c r="N4845">
        <v>4.9713888879999999</v>
      </c>
      <c r="O4845">
        <v>0</v>
      </c>
      <c r="P4845">
        <v>436</v>
      </c>
      <c r="Q4845">
        <v>0</v>
      </c>
      <c r="R4845">
        <v>0</v>
      </c>
      <c r="S4845">
        <v>0</v>
      </c>
      <c r="T4845">
        <v>18</v>
      </c>
      <c r="U4845">
        <v>0</v>
      </c>
      <c r="V4845">
        <v>0</v>
      </c>
      <c r="W4845">
        <v>0</v>
      </c>
      <c r="X4845">
        <v>567.58109761830349</v>
      </c>
      <c r="Y4845">
        <v>0</v>
      </c>
      <c r="Z4845">
        <v>0</v>
      </c>
      <c r="AA4845">
        <v>0</v>
      </c>
      <c r="AB4845">
        <v>35.802327371082612</v>
      </c>
      <c r="AC4845">
        <v>0</v>
      </c>
      <c r="AD4845">
        <v>0</v>
      </c>
      <c r="AE4845">
        <v>603.38342498938607</v>
      </c>
    </row>
    <row r="4846" spans="1:31" x14ac:dyDescent="0.25">
      <c r="A4846">
        <v>2143403</v>
      </c>
      <c r="B4846">
        <v>1</v>
      </c>
      <c r="C4846" t="s">
        <v>80</v>
      </c>
      <c r="D4846" t="s">
        <v>94</v>
      </c>
      <c r="E4846" t="s">
        <v>131</v>
      </c>
      <c r="F4846" t="s">
        <v>14043</v>
      </c>
      <c r="G4846" t="s">
        <v>171</v>
      </c>
      <c r="H4846" t="s">
        <v>134</v>
      </c>
      <c r="I4846" t="s">
        <v>135</v>
      </c>
      <c r="J4846" t="s">
        <v>136</v>
      </c>
      <c r="K4846" t="s">
        <v>137</v>
      </c>
      <c r="L4846" t="s">
        <v>14044</v>
      </c>
      <c r="M4846" t="s">
        <v>14045</v>
      </c>
      <c r="N4846">
        <v>0.579166666</v>
      </c>
      <c r="O4846">
        <v>0</v>
      </c>
      <c r="P4846">
        <v>1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0.12443193783865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0.12443193783865</v>
      </c>
    </row>
    <row r="4847" spans="1:31" x14ac:dyDescent="0.25">
      <c r="A4847">
        <v>2143174</v>
      </c>
      <c r="B4847">
        <v>1</v>
      </c>
      <c r="C4847" t="s">
        <v>80</v>
      </c>
      <c r="D4847" t="s">
        <v>93</v>
      </c>
      <c r="E4847" t="s">
        <v>224</v>
      </c>
      <c r="F4847" t="s">
        <v>11208</v>
      </c>
      <c r="G4847" t="s">
        <v>235</v>
      </c>
      <c r="H4847" t="s">
        <v>143</v>
      </c>
      <c r="I4847" t="s">
        <v>135</v>
      </c>
      <c r="J4847" t="s">
        <v>136</v>
      </c>
      <c r="K4847" t="s">
        <v>236</v>
      </c>
      <c r="L4847" t="s">
        <v>14046</v>
      </c>
      <c r="M4847" t="s">
        <v>14047</v>
      </c>
      <c r="N4847">
        <v>3.5932536110000002</v>
      </c>
      <c r="O4847">
        <v>1</v>
      </c>
      <c r="P4847">
        <v>7</v>
      </c>
      <c r="Q4847">
        <v>12</v>
      </c>
      <c r="R4847">
        <v>15</v>
      </c>
      <c r="S4847">
        <v>7</v>
      </c>
      <c r="T4847">
        <v>17</v>
      </c>
      <c r="U4847">
        <v>1</v>
      </c>
      <c r="V4847">
        <v>0</v>
      </c>
      <c r="W4847">
        <v>6.0515654549999999E-2</v>
      </c>
      <c r="X4847">
        <v>15.309296838562501</v>
      </c>
      <c r="Y4847">
        <v>197.35666470641192</v>
      </c>
      <c r="Z4847">
        <v>46.052024862474013</v>
      </c>
      <c r="AA4847">
        <v>84.858575102008146</v>
      </c>
      <c r="AB4847">
        <v>54.353770500591331</v>
      </c>
      <c r="AC4847">
        <v>1978.9672552178699</v>
      </c>
      <c r="AD4847">
        <v>0</v>
      </c>
      <c r="AE4847">
        <v>2376.9581028824678</v>
      </c>
    </row>
    <row r="4848" spans="1:31" x14ac:dyDescent="0.25">
      <c r="A4848">
        <v>2143380</v>
      </c>
      <c r="B4848">
        <v>1</v>
      </c>
      <c r="C4848" t="s">
        <v>80</v>
      </c>
      <c r="D4848" t="s">
        <v>108</v>
      </c>
      <c r="E4848" t="s">
        <v>131</v>
      </c>
      <c r="F4848" t="s">
        <v>14048</v>
      </c>
      <c r="G4848" t="s">
        <v>152</v>
      </c>
      <c r="H4848" t="s">
        <v>134</v>
      </c>
      <c r="I4848" t="s">
        <v>135</v>
      </c>
      <c r="J4848" t="s">
        <v>136</v>
      </c>
      <c r="K4848" t="s">
        <v>137</v>
      </c>
      <c r="L4848" t="s">
        <v>14049</v>
      </c>
      <c r="M4848" t="s">
        <v>14050</v>
      </c>
      <c r="N4848">
        <v>3.7886111109999998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1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1.25375343210075</v>
      </c>
      <c r="AC4848">
        <v>0</v>
      </c>
      <c r="AD4848">
        <v>0</v>
      </c>
      <c r="AE4848">
        <v>1.25375343210075</v>
      </c>
    </row>
    <row r="4849" spans="1:31" x14ac:dyDescent="0.25">
      <c r="A4849">
        <v>2143131</v>
      </c>
      <c r="B4849">
        <v>1</v>
      </c>
      <c r="C4849" t="s">
        <v>80</v>
      </c>
      <c r="D4849" t="s">
        <v>88</v>
      </c>
      <c r="E4849" t="s">
        <v>224</v>
      </c>
      <c r="F4849" t="s">
        <v>14051</v>
      </c>
      <c r="G4849" t="s">
        <v>226</v>
      </c>
      <c r="H4849" t="s">
        <v>143</v>
      </c>
      <c r="I4849" t="s">
        <v>148</v>
      </c>
      <c r="J4849" t="s">
        <v>136</v>
      </c>
      <c r="K4849" t="s">
        <v>236</v>
      </c>
      <c r="L4849" t="s">
        <v>14052</v>
      </c>
      <c r="M4849" t="s">
        <v>14053</v>
      </c>
      <c r="N4849">
        <v>1.9166665999999999E-2</v>
      </c>
      <c r="O4849">
        <v>0</v>
      </c>
      <c r="P4849">
        <v>5593</v>
      </c>
      <c r="Q4849">
        <v>0</v>
      </c>
      <c r="R4849">
        <v>0</v>
      </c>
      <c r="S4849">
        <v>0</v>
      </c>
      <c r="T4849">
        <v>304</v>
      </c>
      <c r="U4849">
        <v>0</v>
      </c>
      <c r="V4849">
        <v>1</v>
      </c>
      <c r="W4849">
        <v>0</v>
      </c>
      <c r="X4849">
        <v>19.276327762117827</v>
      </c>
      <c r="Y4849">
        <v>0</v>
      </c>
      <c r="Z4849">
        <v>0</v>
      </c>
      <c r="AA4849">
        <v>0</v>
      </c>
      <c r="AB4849">
        <v>2.1009485897213502</v>
      </c>
      <c r="AC4849">
        <v>0</v>
      </c>
      <c r="AD4849">
        <v>5.0614177614E-2</v>
      </c>
      <c r="AE4849">
        <v>21.42789052945318</v>
      </c>
    </row>
    <row r="4850" spans="1:31" x14ac:dyDescent="0.25">
      <c r="A4850">
        <v>2143154</v>
      </c>
      <c r="B4850">
        <v>1</v>
      </c>
      <c r="C4850" t="s">
        <v>81</v>
      </c>
      <c r="D4850" t="s">
        <v>121</v>
      </c>
      <c r="E4850" t="s">
        <v>196</v>
      </c>
      <c r="F4850" t="s">
        <v>8672</v>
      </c>
      <c r="G4850" t="s">
        <v>142</v>
      </c>
      <c r="H4850" t="s">
        <v>143</v>
      </c>
      <c r="I4850" t="s">
        <v>135</v>
      </c>
      <c r="J4850" t="s">
        <v>136</v>
      </c>
      <c r="K4850" t="s">
        <v>137</v>
      </c>
      <c r="L4850" t="s">
        <v>14054</v>
      </c>
      <c r="M4850" t="s">
        <v>14055</v>
      </c>
      <c r="N4850">
        <v>0.72055555500000001</v>
      </c>
      <c r="O4850">
        <v>0</v>
      </c>
      <c r="P4850">
        <v>837</v>
      </c>
      <c r="Q4850">
        <v>1</v>
      </c>
      <c r="R4850">
        <v>30</v>
      </c>
      <c r="S4850">
        <v>1</v>
      </c>
      <c r="T4850">
        <v>55</v>
      </c>
      <c r="U4850">
        <v>0</v>
      </c>
      <c r="V4850">
        <v>0</v>
      </c>
      <c r="W4850">
        <v>0</v>
      </c>
      <c r="X4850">
        <v>64.530598096615037</v>
      </c>
      <c r="Y4850">
        <v>0.19334499646940001</v>
      </c>
      <c r="Z4850">
        <v>1.2579393672774613</v>
      </c>
      <c r="AA4850">
        <v>0</v>
      </c>
      <c r="AB4850">
        <v>21.406563306714254</v>
      </c>
      <c r="AC4850">
        <v>0</v>
      </c>
      <c r="AD4850">
        <v>0</v>
      </c>
      <c r="AE4850">
        <v>87.388445767076149</v>
      </c>
    </row>
    <row r="4851" spans="1:31" x14ac:dyDescent="0.25">
      <c r="A4851">
        <v>2143300</v>
      </c>
      <c r="B4851">
        <v>1</v>
      </c>
      <c r="C4851" t="s">
        <v>80</v>
      </c>
      <c r="D4851" t="s">
        <v>99</v>
      </c>
      <c r="E4851" t="s">
        <v>140</v>
      </c>
      <c r="F4851" t="s">
        <v>2739</v>
      </c>
      <c r="G4851" t="s">
        <v>538</v>
      </c>
      <c r="H4851" t="s">
        <v>143</v>
      </c>
      <c r="I4851" t="s">
        <v>135</v>
      </c>
      <c r="J4851" t="s">
        <v>136</v>
      </c>
      <c r="K4851" t="s">
        <v>236</v>
      </c>
      <c r="L4851" t="s">
        <v>14056</v>
      </c>
      <c r="M4851" t="s">
        <v>14057</v>
      </c>
      <c r="N4851">
        <v>4.6683333329999996</v>
      </c>
      <c r="O4851">
        <v>4</v>
      </c>
      <c r="P4851">
        <v>753</v>
      </c>
      <c r="Q4851">
        <v>11</v>
      </c>
      <c r="R4851">
        <v>97</v>
      </c>
      <c r="S4851">
        <v>20</v>
      </c>
      <c r="T4851">
        <v>49</v>
      </c>
      <c r="U4851">
        <v>0</v>
      </c>
      <c r="V4851">
        <v>3</v>
      </c>
      <c r="W4851">
        <v>62.295425570375997</v>
      </c>
      <c r="X4851">
        <v>626.10716913876524</v>
      </c>
      <c r="Y4851">
        <v>55.440288598723917</v>
      </c>
      <c r="Z4851">
        <v>114.77403856110408</v>
      </c>
      <c r="AA4851">
        <v>356.84028546559347</v>
      </c>
      <c r="AB4851">
        <v>79.195633366942985</v>
      </c>
      <c r="AC4851">
        <v>0</v>
      </c>
      <c r="AD4851">
        <v>59.938319458094732</v>
      </c>
      <c r="AE4851">
        <v>1354.5911601596006</v>
      </c>
    </row>
    <row r="4852" spans="1:31" x14ac:dyDescent="0.25">
      <c r="A4852">
        <v>2143317</v>
      </c>
      <c r="B4852">
        <v>1</v>
      </c>
      <c r="C4852" t="s">
        <v>80</v>
      </c>
      <c r="D4852" t="s">
        <v>110</v>
      </c>
      <c r="E4852" t="s">
        <v>131</v>
      </c>
      <c r="F4852" t="s">
        <v>14058</v>
      </c>
      <c r="G4852" t="s">
        <v>152</v>
      </c>
      <c r="H4852" t="s">
        <v>134</v>
      </c>
      <c r="I4852" t="s">
        <v>135</v>
      </c>
      <c r="J4852" t="s">
        <v>136</v>
      </c>
      <c r="K4852" t="s">
        <v>137</v>
      </c>
      <c r="L4852" t="s">
        <v>14059</v>
      </c>
      <c r="M4852" t="s">
        <v>14060</v>
      </c>
      <c r="N4852">
        <v>1.467777777</v>
      </c>
      <c r="O4852">
        <v>0</v>
      </c>
      <c r="P4852">
        <v>1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1.0020377280854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1.0020377280854</v>
      </c>
    </row>
    <row r="4853" spans="1:31" x14ac:dyDescent="0.25">
      <c r="A4853">
        <v>2143363</v>
      </c>
      <c r="B4853">
        <v>1</v>
      </c>
      <c r="C4853" t="s">
        <v>80</v>
      </c>
      <c r="D4853" t="s">
        <v>97</v>
      </c>
      <c r="E4853" t="s">
        <v>131</v>
      </c>
      <c r="F4853" t="s">
        <v>14061</v>
      </c>
      <c r="G4853" t="s">
        <v>133</v>
      </c>
      <c r="H4853" t="s">
        <v>134</v>
      </c>
      <c r="I4853" t="s">
        <v>135</v>
      </c>
      <c r="J4853" t="s">
        <v>136</v>
      </c>
      <c r="K4853" t="s">
        <v>137</v>
      </c>
      <c r="L4853" t="s">
        <v>14062</v>
      </c>
      <c r="M4853" t="s">
        <v>14063</v>
      </c>
      <c r="N4853">
        <v>1.5877777769999999</v>
      </c>
      <c r="O4853">
        <v>0</v>
      </c>
      <c r="P4853">
        <v>1</v>
      </c>
      <c r="Q4853">
        <v>0</v>
      </c>
      <c r="R4853">
        <v>0</v>
      </c>
      <c r="S4853">
        <v>0</v>
      </c>
      <c r="T4853">
        <v>1</v>
      </c>
      <c r="U4853">
        <v>0</v>
      </c>
      <c r="V4853">
        <v>0</v>
      </c>
      <c r="W4853">
        <v>0</v>
      </c>
      <c r="X4853">
        <v>0.29028812103720003</v>
      </c>
      <c r="Y4853">
        <v>0</v>
      </c>
      <c r="Z4853">
        <v>0</v>
      </c>
      <c r="AA4853">
        <v>0</v>
      </c>
      <c r="AB4853">
        <v>1.1895315087358336</v>
      </c>
      <c r="AC4853">
        <v>0</v>
      </c>
      <c r="AD4853">
        <v>0</v>
      </c>
      <c r="AE4853">
        <v>1.4798196297730337</v>
      </c>
    </row>
    <row r="4854" spans="1:31" x14ac:dyDescent="0.25">
      <c r="A4854">
        <v>2143526</v>
      </c>
      <c r="B4854">
        <v>1</v>
      </c>
      <c r="C4854" t="s">
        <v>80</v>
      </c>
      <c r="D4854" t="s">
        <v>107</v>
      </c>
      <c r="E4854" t="s">
        <v>196</v>
      </c>
      <c r="F4854" t="s">
        <v>14064</v>
      </c>
      <c r="G4854" t="s">
        <v>142</v>
      </c>
      <c r="H4854" t="s">
        <v>143</v>
      </c>
      <c r="I4854" t="s">
        <v>135</v>
      </c>
      <c r="J4854" t="s">
        <v>136</v>
      </c>
      <c r="K4854" t="s">
        <v>137</v>
      </c>
      <c r="L4854" t="s">
        <v>14065</v>
      </c>
      <c r="M4854" t="s">
        <v>14066</v>
      </c>
      <c r="N4854">
        <v>0.43388888799999997</v>
      </c>
      <c r="O4854">
        <v>5</v>
      </c>
      <c r="P4854">
        <v>205</v>
      </c>
      <c r="Q4854">
        <v>20</v>
      </c>
      <c r="R4854">
        <v>16</v>
      </c>
      <c r="S4854">
        <v>5</v>
      </c>
      <c r="T4854">
        <v>13</v>
      </c>
      <c r="U4854">
        <v>1</v>
      </c>
      <c r="V4854">
        <v>0</v>
      </c>
      <c r="W4854">
        <v>2.7701906598514499</v>
      </c>
      <c r="X4854">
        <v>13.58085295045546</v>
      </c>
      <c r="Y4854">
        <v>8.2598825263728344</v>
      </c>
      <c r="Z4854">
        <v>0.83643589616166691</v>
      </c>
      <c r="AA4854">
        <v>20.348574459858067</v>
      </c>
      <c r="AB4854">
        <v>4.4030921061959001</v>
      </c>
      <c r="AC4854">
        <v>5.7839820261066013</v>
      </c>
      <c r="AD4854">
        <v>0</v>
      </c>
      <c r="AE4854">
        <v>55.983010625001981</v>
      </c>
    </row>
    <row r="4855" spans="1:31" x14ac:dyDescent="0.25">
      <c r="A4855">
        <v>2143171</v>
      </c>
      <c r="B4855">
        <v>1</v>
      </c>
      <c r="C4855" t="s">
        <v>80</v>
      </c>
      <c r="D4855" t="s">
        <v>88</v>
      </c>
      <c r="E4855" t="s">
        <v>146</v>
      </c>
      <c r="F4855" t="s">
        <v>14067</v>
      </c>
      <c r="G4855" t="s">
        <v>235</v>
      </c>
      <c r="H4855" t="s">
        <v>143</v>
      </c>
      <c r="I4855" t="s">
        <v>135</v>
      </c>
      <c r="J4855" t="s">
        <v>136</v>
      </c>
      <c r="K4855" t="s">
        <v>236</v>
      </c>
      <c r="L4855" t="s">
        <v>14068</v>
      </c>
      <c r="M4855" t="s">
        <v>14069</v>
      </c>
      <c r="N4855">
        <v>8.3581555549999997</v>
      </c>
      <c r="O4855">
        <v>0</v>
      </c>
      <c r="P4855">
        <v>643</v>
      </c>
      <c r="Q4855">
        <v>0</v>
      </c>
      <c r="R4855">
        <v>0</v>
      </c>
      <c r="S4855">
        <v>0</v>
      </c>
      <c r="T4855">
        <v>11</v>
      </c>
      <c r="U4855">
        <v>0</v>
      </c>
      <c r="V4855">
        <v>0</v>
      </c>
      <c r="W4855">
        <v>0</v>
      </c>
      <c r="X4855">
        <v>1221.5016794356927</v>
      </c>
      <c r="Y4855">
        <v>0</v>
      </c>
      <c r="Z4855">
        <v>0</v>
      </c>
      <c r="AA4855">
        <v>0</v>
      </c>
      <c r="AB4855">
        <v>233.02486689454705</v>
      </c>
      <c r="AC4855">
        <v>0</v>
      </c>
      <c r="AD4855">
        <v>0</v>
      </c>
      <c r="AE4855">
        <v>1454.5265463302399</v>
      </c>
    </row>
    <row r="4856" spans="1:31" x14ac:dyDescent="0.25">
      <c r="A4856">
        <v>2143197</v>
      </c>
      <c r="B4856">
        <v>1</v>
      </c>
      <c r="C4856" t="s">
        <v>80</v>
      </c>
      <c r="D4856" t="s">
        <v>98</v>
      </c>
      <c r="E4856" t="s">
        <v>161</v>
      </c>
      <c r="F4856" t="s">
        <v>14070</v>
      </c>
      <c r="G4856" t="s">
        <v>538</v>
      </c>
      <c r="H4856" t="s">
        <v>134</v>
      </c>
      <c r="I4856" t="s">
        <v>135</v>
      </c>
      <c r="J4856" t="s">
        <v>136</v>
      </c>
      <c r="K4856" t="s">
        <v>236</v>
      </c>
      <c r="L4856" t="s">
        <v>14071</v>
      </c>
      <c r="M4856" t="s">
        <v>14072</v>
      </c>
      <c r="N4856">
        <v>8.0794444439999999</v>
      </c>
      <c r="O4856">
        <v>0</v>
      </c>
      <c r="P4856">
        <v>349</v>
      </c>
      <c r="Q4856">
        <v>0</v>
      </c>
      <c r="R4856">
        <v>0</v>
      </c>
      <c r="S4856">
        <v>0</v>
      </c>
      <c r="T4856">
        <v>23</v>
      </c>
      <c r="U4856">
        <v>0</v>
      </c>
      <c r="V4856">
        <v>0</v>
      </c>
      <c r="W4856">
        <v>0</v>
      </c>
      <c r="X4856">
        <v>521.55299484047885</v>
      </c>
      <c r="Y4856">
        <v>0</v>
      </c>
      <c r="Z4856">
        <v>0</v>
      </c>
      <c r="AA4856">
        <v>0</v>
      </c>
      <c r="AB4856">
        <v>254.58326735818397</v>
      </c>
      <c r="AC4856">
        <v>0</v>
      </c>
      <c r="AD4856">
        <v>0</v>
      </c>
      <c r="AE4856">
        <v>776.13626219866285</v>
      </c>
    </row>
    <row r="4857" spans="1:31" x14ac:dyDescent="0.25">
      <c r="A4857">
        <v>2143532</v>
      </c>
      <c r="B4857">
        <v>1</v>
      </c>
      <c r="C4857" t="s">
        <v>80</v>
      </c>
      <c r="D4857" t="s">
        <v>97</v>
      </c>
      <c r="E4857" t="s">
        <v>146</v>
      </c>
      <c r="F4857" t="s">
        <v>14073</v>
      </c>
      <c r="G4857" t="s">
        <v>167</v>
      </c>
      <c r="H4857" t="s">
        <v>143</v>
      </c>
      <c r="I4857" t="s">
        <v>135</v>
      </c>
      <c r="J4857" t="s">
        <v>136</v>
      </c>
      <c r="K4857" t="s">
        <v>137</v>
      </c>
      <c r="L4857" t="s">
        <v>14074</v>
      </c>
      <c r="M4857" t="s">
        <v>14075</v>
      </c>
      <c r="N4857">
        <v>0.75972222199999995</v>
      </c>
      <c r="O4857">
        <v>0</v>
      </c>
      <c r="P4857">
        <v>68</v>
      </c>
      <c r="Q4857">
        <v>0</v>
      </c>
      <c r="R4857">
        <v>3</v>
      </c>
      <c r="S4857">
        <v>0</v>
      </c>
      <c r="T4857">
        <v>5</v>
      </c>
      <c r="U4857">
        <v>0</v>
      </c>
      <c r="V4857">
        <v>0</v>
      </c>
      <c r="W4857">
        <v>0</v>
      </c>
      <c r="X4857">
        <v>16.612799093664787</v>
      </c>
      <c r="Y4857">
        <v>0</v>
      </c>
      <c r="Z4857">
        <v>5.5188905864999999E-3</v>
      </c>
      <c r="AA4857">
        <v>0</v>
      </c>
      <c r="AB4857">
        <v>0.29147841959562504</v>
      </c>
      <c r="AC4857">
        <v>0</v>
      </c>
      <c r="AD4857">
        <v>0</v>
      </c>
      <c r="AE4857">
        <v>16.909796403846912</v>
      </c>
    </row>
    <row r="4858" spans="1:31" x14ac:dyDescent="0.25">
      <c r="A4858">
        <v>2143234</v>
      </c>
      <c r="B4858">
        <v>1</v>
      </c>
      <c r="C4858" t="s">
        <v>81</v>
      </c>
      <c r="D4858" t="s">
        <v>127</v>
      </c>
      <c r="E4858" t="s">
        <v>174</v>
      </c>
      <c r="F4858" t="s">
        <v>14076</v>
      </c>
      <c r="G4858" t="s">
        <v>235</v>
      </c>
      <c r="H4858" t="s">
        <v>134</v>
      </c>
      <c r="I4858" t="s">
        <v>135</v>
      </c>
      <c r="J4858" t="s">
        <v>136</v>
      </c>
      <c r="K4858" t="s">
        <v>236</v>
      </c>
      <c r="L4858" t="s">
        <v>14077</v>
      </c>
      <c r="M4858" t="s">
        <v>14078</v>
      </c>
      <c r="N4858">
        <v>3.0397008329999999</v>
      </c>
      <c r="O4858">
        <v>0</v>
      </c>
      <c r="P4858">
        <v>20</v>
      </c>
      <c r="Q4858">
        <v>0</v>
      </c>
      <c r="R4858">
        <v>0</v>
      </c>
      <c r="S4858">
        <v>0</v>
      </c>
      <c r="T4858">
        <v>2</v>
      </c>
      <c r="U4858">
        <v>0</v>
      </c>
      <c r="V4858">
        <v>0</v>
      </c>
      <c r="W4858">
        <v>0</v>
      </c>
      <c r="X4858">
        <v>6.0058870718663497</v>
      </c>
      <c r="Y4858">
        <v>0</v>
      </c>
      <c r="Z4858">
        <v>0</v>
      </c>
      <c r="AA4858">
        <v>0</v>
      </c>
      <c r="AB4858">
        <v>1.4651093668462167</v>
      </c>
      <c r="AC4858">
        <v>0</v>
      </c>
      <c r="AD4858">
        <v>0</v>
      </c>
      <c r="AE4858">
        <v>7.4709964387125662</v>
      </c>
    </row>
    <row r="4859" spans="1:31" x14ac:dyDescent="0.25">
      <c r="A4859">
        <v>2143203</v>
      </c>
      <c r="B4859">
        <v>1</v>
      </c>
      <c r="C4859" t="s">
        <v>80</v>
      </c>
      <c r="D4859" t="s">
        <v>89</v>
      </c>
      <c r="E4859" t="s">
        <v>206</v>
      </c>
      <c r="F4859" t="s">
        <v>14079</v>
      </c>
      <c r="G4859" t="s">
        <v>300</v>
      </c>
      <c r="H4859" t="s">
        <v>134</v>
      </c>
      <c r="I4859" t="s">
        <v>135</v>
      </c>
      <c r="J4859" t="s">
        <v>136</v>
      </c>
      <c r="K4859" t="s">
        <v>137</v>
      </c>
      <c r="L4859" t="s">
        <v>14080</v>
      </c>
      <c r="M4859" t="s">
        <v>14081</v>
      </c>
      <c r="N4859">
        <v>3.855555555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1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23.242327297409169</v>
      </c>
      <c r="AC4859">
        <v>0</v>
      </c>
      <c r="AD4859">
        <v>0</v>
      </c>
      <c r="AE4859">
        <v>23.242327297409169</v>
      </c>
    </row>
    <row r="4860" spans="1:31" x14ac:dyDescent="0.25">
      <c r="A4860">
        <v>2143180</v>
      </c>
      <c r="B4860">
        <v>1</v>
      </c>
      <c r="C4860" t="s">
        <v>80</v>
      </c>
      <c r="D4860" t="s">
        <v>85</v>
      </c>
      <c r="E4860" t="s">
        <v>161</v>
      </c>
      <c r="F4860" t="s">
        <v>14082</v>
      </c>
      <c r="G4860" t="s">
        <v>538</v>
      </c>
      <c r="H4860" t="s">
        <v>134</v>
      </c>
      <c r="I4860" t="s">
        <v>135</v>
      </c>
      <c r="J4860" t="s">
        <v>136</v>
      </c>
      <c r="K4860" t="s">
        <v>236</v>
      </c>
      <c r="L4860" t="s">
        <v>14083</v>
      </c>
      <c r="M4860" t="s">
        <v>14084</v>
      </c>
      <c r="N4860">
        <v>9.3141666660000002</v>
      </c>
      <c r="O4860">
        <v>0</v>
      </c>
      <c r="P4860">
        <v>730</v>
      </c>
      <c r="Q4860">
        <v>0</v>
      </c>
      <c r="R4860">
        <v>0</v>
      </c>
      <c r="S4860">
        <v>0</v>
      </c>
      <c r="T4860">
        <v>94</v>
      </c>
      <c r="U4860">
        <v>0</v>
      </c>
      <c r="V4860">
        <v>0</v>
      </c>
      <c r="W4860">
        <v>0</v>
      </c>
      <c r="X4860">
        <v>1512.7338102631077</v>
      </c>
      <c r="Y4860">
        <v>0</v>
      </c>
      <c r="Z4860">
        <v>0</v>
      </c>
      <c r="AA4860">
        <v>0</v>
      </c>
      <c r="AB4860">
        <v>1226.0073527315164</v>
      </c>
      <c r="AC4860">
        <v>0</v>
      </c>
      <c r="AD4860">
        <v>0</v>
      </c>
      <c r="AE4860">
        <v>2738.7411629946241</v>
      </c>
    </row>
    <row r="4861" spans="1:31" x14ac:dyDescent="0.25">
      <c r="A4861">
        <v>2143495</v>
      </c>
      <c r="B4861">
        <v>1</v>
      </c>
      <c r="C4861" t="s">
        <v>80</v>
      </c>
      <c r="D4861" t="s">
        <v>96</v>
      </c>
      <c r="E4861" t="s">
        <v>131</v>
      </c>
      <c r="F4861" t="s">
        <v>14085</v>
      </c>
      <c r="G4861" t="s">
        <v>152</v>
      </c>
      <c r="H4861" t="s">
        <v>134</v>
      </c>
      <c r="I4861" t="s">
        <v>135</v>
      </c>
      <c r="J4861" t="s">
        <v>136</v>
      </c>
      <c r="K4861" t="s">
        <v>137</v>
      </c>
      <c r="L4861" t="s">
        <v>14086</v>
      </c>
      <c r="M4861" t="s">
        <v>14087</v>
      </c>
      <c r="N4861">
        <v>2.633611111</v>
      </c>
      <c r="O4861">
        <v>0</v>
      </c>
      <c r="P4861">
        <v>5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2.0409070322873748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2.0409070322873748</v>
      </c>
    </row>
    <row r="4862" spans="1:31" x14ac:dyDescent="0.25">
      <c r="A4862">
        <v>2143226</v>
      </c>
      <c r="B4862">
        <v>1</v>
      </c>
      <c r="C4862" t="s">
        <v>81</v>
      </c>
      <c r="D4862" t="s">
        <v>118</v>
      </c>
      <c r="E4862" t="s">
        <v>146</v>
      </c>
      <c r="F4862" t="s">
        <v>8575</v>
      </c>
      <c r="G4862" t="s">
        <v>142</v>
      </c>
      <c r="H4862" t="s">
        <v>143</v>
      </c>
      <c r="I4862" t="s">
        <v>148</v>
      </c>
      <c r="J4862" t="s">
        <v>136</v>
      </c>
      <c r="K4862" t="s">
        <v>137</v>
      </c>
      <c r="L4862" t="s">
        <v>14088</v>
      </c>
      <c r="M4862" t="s">
        <v>14089</v>
      </c>
      <c r="N4862">
        <v>8.3333330000000001E-3</v>
      </c>
      <c r="O4862">
        <v>0</v>
      </c>
      <c r="P4862">
        <v>686</v>
      </c>
      <c r="Q4862">
        <v>1</v>
      </c>
      <c r="R4862">
        <v>15</v>
      </c>
      <c r="S4862">
        <v>0</v>
      </c>
      <c r="T4862">
        <v>27</v>
      </c>
      <c r="U4862">
        <v>0</v>
      </c>
      <c r="V4862">
        <v>0</v>
      </c>
      <c r="W4862">
        <v>0</v>
      </c>
      <c r="X4862">
        <v>0.78899325499375061</v>
      </c>
      <c r="Y4862">
        <v>2.6126915884999999E-3</v>
      </c>
      <c r="Z4862">
        <v>4.4278253422500004E-2</v>
      </c>
      <c r="AA4862">
        <v>0</v>
      </c>
      <c r="AB4862">
        <v>0.11535702497691666</v>
      </c>
      <c r="AC4862">
        <v>0</v>
      </c>
      <c r="AD4862">
        <v>0</v>
      </c>
      <c r="AE4862">
        <v>0.9512412249816673</v>
      </c>
    </row>
    <row r="4863" spans="1:31" x14ac:dyDescent="0.25">
      <c r="A4863">
        <v>2143472</v>
      </c>
      <c r="B4863">
        <v>1</v>
      </c>
      <c r="C4863" t="s">
        <v>80</v>
      </c>
      <c r="D4863" t="s">
        <v>92</v>
      </c>
      <c r="E4863" t="s">
        <v>131</v>
      </c>
      <c r="F4863" t="s">
        <v>14090</v>
      </c>
      <c r="G4863" t="s">
        <v>133</v>
      </c>
      <c r="H4863" t="s">
        <v>134</v>
      </c>
      <c r="I4863" t="s">
        <v>135</v>
      </c>
      <c r="J4863" t="s">
        <v>136</v>
      </c>
      <c r="K4863" t="s">
        <v>137</v>
      </c>
      <c r="L4863" t="s">
        <v>14091</v>
      </c>
      <c r="M4863" t="s">
        <v>14092</v>
      </c>
      <c r="N4863">
        <v>4.6100000000000003</v>
      </c>
      <c r="O4863">
        <v>0</v>
      </c>
      <c r="P4863">
        <v>1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</row>
    <row r="4864" spans="1:31" x14ac:dyDescent="0.25">
      <c r="A4864">
        <v>2143163</v>
      </c>
      <c r="B4864">
        <v>1</v>
      </c>
      <c r="C4864" t="s">
        <v>81</v>
      </c>
      <c r="D4864" t="s">
        <v>128</v>
      </c>
      <c r="E4864" t="s">
        <v>206</v>
      </c>
      <c r="F4864" t="s">
        <v>14093</v>
      </c>
      <c r="G4864" t="s">
        <v>187</v>
      </c>
      <c r="H4864" t="s">
        <v>134</v>
      </c>
      <c r="I4864" t="s">
        <v>135</v>
      </c>
      <c r="J4864" t="s">
        <v>136</v>
      </c>
      <c r="K4864" t="s">
        <v>137</v>
      </c>
      <c r="L4864" t="s">
        <v>14094</v>
      </c>
      <c r="M4864" t="s">
        <v>14095</v>
      </c>
      <c r="N4864">
        <v>2.0891666660000001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1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121.43079108341152</v>
      </c>
      <c r="AE4864">
        <v>121.43079108341152</v>
      </c>
    </row>
    <row r="4865" spans="1:31" x14ac:dyDescent="0.25">
      <c r="A4865">
        <v>2143455</v>
      </c>
      <c r="B4865">
        <v>1</v>
      </c>
      <c r="C4865" t="s">
        <v>81</v>
      </c>
      <c r="D4865" t="s">
        <v>116</v>
      </c>
      <c r="E4865" t="s">
        <v>131</v>
      </c>
      <c r="F4865" t="s">
        <v>14096</v>
      </c>
      <c r="G4865" t="s">
        <v>152</v>
      </c>
      <c r="H4865" t="s">
        <v>134</v>
      </c>
      <c r="I4865" t="s">
        <v>135</v>
      </c>
      <c r="J4865" t="s">
        <v>136</v>
      </c>
      <c r="K4865" t="s">
        <v>137</v>
      </c>
      <c r="L4865" t="s">
        <v>14097</v>
      </c>
      <c r="M4865" t="s">
        <v>14098</v>
      </c>
      <c r="N4865">
        <v>0.63527777699999999</v>
      </c>
      <c r="O4865">
        <v>0</v>
      </c>
      <c r="P4865">
        <v>3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0.26375690276467501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0.26375690276467501</v>
      </c>
    </row>
    <row r="4866" spans="1:31" x14ac:dyDescent="0.25">
      <c r="A4866">
        <v>2143429</v>
      </c>
      <c r="B4866">
        <v>1</v>
      </c>
      <c r="C4866" t="s">
        <v>81</v>
      </c>
      <c r="D4866" t="s">
        <v>112</v>
      </c>
      <c r="E4866" t="s">
        <v>140</v>
      </c>
      <c r="F4866" t="s">
        <v>14099</v>
      </c>
      <c r="G4866" t="s">
        <v>142</v>
      </c>
      <c r="H4866" t="s">
        <v>143</v>
      </c>
      <c r="I4866" t="s">
        <v>135</v>
      </c>
      <c r="J4866" t="s">
        <v>136</v>
      </c>
      <c r="K4866" t="s">
        <v>137</v>
      </c>
      <c r="L4866" t="s">
        <v>14100</v>
      </c>
      <c r="M4866" t="s">
        <v>14101</v>
      </c>
      <c r="N4866">
        <v>1.0149999999999999</v>
      </c>
      <c r="O4866">
        <v>0</v>
      </c>
      <c r="P4866">
        <v>215</v>
      </c>
      <c r="Q4866">
        <v>43</v>
      </c>
      <c r="R4866">
        <v>14</v>
      </c>
      <c r="S4866">
        <v>3</v>
      </c>
      <c r="T4866">
        <v>12</v>
      </c>
      <c r="U4866">
        <v>1</v>
      </c>
      <c r="V4866">
        <v>0</v>
      </c>
      <c r="W4866">
        <v>0</v>
      </c>
      <c r="X4866">
        <v>27.192873166975968</v>
      </c>
      <c r="Y4866">
        <v>13.667217383667754</v>
      </c>
      <c r="Z4866">
        <v>11.829637347171003</v>
      </c>
      <c r="AA4866">
        <v>15.266763221272502</v>
      </c>
      <c r="AB4866">
        <v>8.0277866508671991</v>
      </c>
      <c r="AC4866">
        <v>31.418530144848003</v>
      </c>
      <c r="AD4866">
        <v>0</v>
      </c>
      <c r="AE4866">
        <v>107.40280791480242</v>
      </c>
    </row>
    <row r="4867" spans="1:31" x14ac:dyDescent="0.25">
      <c r="A4867">
        <v>2143498</v>
      </c>
      <c r="B4867">
        <v>1</v>
      </c>
      <c r="C4867" t="s">
        <v>80</v>
      </c>
      <c r="D4867" t="s">
        <v>96</v>
      </c>
      <c r="E4867" t="s">
        <v>224</v>
      </c>
      <c r="F4867" t="s">
        <v>14102</v>
      </c>
      <c r="G4867" t="s">
        <v>142</v>
      </c>
      <c r="H4867" t="s">
        <v>143</v>
      </c>
      <c r="I4867" t="s">
        <v>135</v>
      </c>
      <c r="J4867" t="s">
        <v>136</v>
      </c>
      <c r="K4867" t="s">
        <v>137</v>
      </c>
      <c r="L4867" t="s">
        <v>14103</v>
      </c>
      <c r="M4867" t="s">
        <v>14104</v>
      </c>
      <c r="N4867">
        <v>0.68027777700000003</v>
      </c>
      <c r="O4867">
        <v>7</v>
      </c>
      <c r="P4867">
        <v>11902</v>
      </c>
      <c r="Q4867">
        <v>8</v>
      </c>
      <c r="R4867">
        <v>210</v>
      </c>
      <c r="S4867">
        <v>41</v>
      </c>
      <c r="T4867">
        <v>1220</v>
      </c>
      <c r="U4867">
        <v>1</v>
      </c>
      <c r="V4867">
        <v>1</v>
      </c>
      <c r="W4867">
        <v>59.921153780831204</v>
      </c>
      <c r="X4867">
        <v>2897.4030475321288</v>
      </c>
      <c r="Y4867">
        <v>10.852962853236148</v>
      </c>
      <c r="Z4867">
        <v>71.10524618876957</v>
      </c>
      <c r="AA4867">
        <v>560.13361541024574</v>
      </c>
      <c r="AB4867">
        <v>652.42009371289669</v>
      </c>
      <c r="AC4867">
        <v>1.3332960454454501</v>
      </c>
      <c r="AD4867">
        <v>4.1800988115274667</v>
      </c>
      <c r="AE4867">
        <v>4257.349514335081</v>
      </c>
    </row>
    <row r="4868" spans="1:31" x14ac:dyDescent="0.25">
      <c r="A4868">
        <v>2143200</v>
      </c>
      <c r="B4868">
        <v>1</v>
      </c>
      <c r="C4868" t="s">
        <v>80</v>
      </c>
      <c r="D4868" t="s">
        <v>93</v>
      </c>
      <c r="E4868" t="s">
        <v>174</v>
      </c>
      <c r="F4868" t="s">
        <v>14105</v>
      </c>
      <c r="G4868" t="s">
        <v>538</v>
      </c>
      <c r="H4868" t="s">
        <v>134</v>
      </c>
      <c r="I4868" t="s">
        <v>135</v>
      </c>
      <c r="J4868" t="s">
        <v>136</v>
      </c>
      <c r="K4868" t="s">
        <v>236</v>
      </c>
      <c r="L4868" t="s">
        <v>14106</v>
      </c>
      <c r="M4868" t="s">
        <v>14107</v>
      </c>
      <c r="N4868">
        <v>4.9277527770000003</v>
      </c>
      <c r="O4868">
        <v>0</v>
      </c>
      <c r="P4868">
        <v>0</v>
      </c>
      <c r="Q4868">
        <v>0</v>
      </c>
      <c r="R4868">
        <v>4</v>
      </c>
      <c r="S4868">
        <v>0</v>
      </c>
      <c r="T4868">
        <v>4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38.961413918885327</v>
      </c>
      <c r="AA4868">
        <v>0</v>
      </c>
      <c r="AB4868">
        <v>56.783431099216209</v>
      </c>
      <c r="AC4868">
        <v>0</v>
      </c>
      <c r="AD4868">
        <v>0</v>
      </c>
      <c r="AE4868">
        <v>95.744845018101529</v>
      </c>
    </row>
    <row r="4869" spans="1:31" x14ac:dyDescent="0.25">
      <c r="A4869">
        <v>2143329</v>
      </c>
      <c r="B4869">
        <v>1</v>
      </c>
      <c r="C4869" t="s">
        <v>80</v>
      </c>
      <c r="D4869" t="s">
        <v>93</v>
      </c>
      <c r="E4869" t="s">
        <v>224</v>
      </c>
      <c r="F4869" t="s">
        <v>14108</v>
      </c>
      <c r="G4869" t="s">
        <v>14109</v>
      </c>
      <c r="H4869" t="s">
        <v>227</v>
      </c>
      <c r="I4869" t="s">
        <v>135</v>
      </c>
      <c r="J4869" t="s">
        <v>136</v>
      </c>
      <c r="K4869" t="s">
        <v>236</v>
      </c>
      <c r="L4869" t="s">
        <v>14110</v>
      </c>
      <c r="M4869" t="s">
        <v>14111</v>
      </c>
      <c r="N4869">
        <v>1.740573055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</row>
    <row r="4870" spans="1:31" x14ac:dyDescent="0.25">
      <c r="A4870">
        <v>2143206</v>
      </c>
      <c r="B4870">
        <v>1</v>
      </c>
      <c r="C4870" t="s">
        <v>81</v>
      </c>
      <c r="D4870" t="s">
        <v>123</v>
      </c>
      <c r="E4870" t="s">
        <v>161</v>
      </c>
      <c r="F4870" t="s">
        <v>14112</v>
      </c>
      <c r="G4870" t="s">
        <v>235</v>
      </c>
      <c r="H4870" t="s">
        <v>134</v>
      </c>
      <c r="I4870" t="s">
        <v>135</v>
      </c>
      <c r="J4870" t="s">
        <v>136</v>
      </c>
      <c r="K4870" t="s">
        <v>236</v>
      </c>
      <c r="L4870" t="s">
        <v>14113</v>
      </c>
      <c r="M4870" t="s">
        <v>14114</v>
      </c>
      <c r="N4870">
        <v>2.6699833329999998</v>
      </c>
      <c r="O4870">
        <v>0</v>
      </c>
      <c r="P4870">
        <v>369</v>
      </c>
      <c r="Q4870">
        <v>0</v>
      </c>
      <c r="R4870">
        <v>0</v>
      </c>
      <c r="S4870">
        <v>0</v>
      </c>
      <c r="T4870">
        <v>8</v>
      </c>
      <c r="U4870">
        <v>0</v>
      </c>
      <c r="V4870">
        <v>0</v>
      </c>
      <c r="W4870">
        <v>0</v>
      </c>
      <c r="X4870">
        <v>253.38736099537113</v>
      </c>
      <c r="Y4870">
        <v>0</v>
      </c>
      <c r="Z4870">
        <v>0</v>
      </c>
      <c r="AA4870">
        <v>0</v>
      </c>
      <c r="AB4870">
        <v>5.3751642742742671</v>
      </c>
      <c r="AC4870">
        <v>0</v>
      </c>
      <c r="AD4870">
        <v>0</v>
      </c>
      <c r="AE4870">
        <v>258.76252526964538</v>
      </c>
    </row>
    <row r="4871" spans="1:31" x14ac:dyDescent="0.25">
      <c r="A4871">
        <v>2143160</v>
      </c>
      <c r="B4871">
        <v>1</v>
      </c>
      <c r="C4871" t="s">
        <v>80</v>
      </c>
      <c r="D4871" t="s">
        <v>95</v>
      </c>
      <c r="E4871" t="s">
        <v>140</v>
      </c>
      <c r="F4871" t="s">
        <v>14115</v>
      </c>
      <c r="G4871" t="s">
        <v>142</v>
      </c>
      <c r="H4871" t="s">
        <v>143</v>
      </c>
      <c r="I4871" t="s">
        <v>135</v>
      </c>
      <c r="J4871" t="s">
        <v>136</v>
      </c>
      <c r="K4871" t="s">
        <v>137</v>
      </c>
      <c r="L4871" t="s">
        <v>14116</v>
      </c>
      <c r="M4871" t="s">
        <v>14117</v>
      </c>
      <c r="N4871">
        <v>0.263333333</v>
      </c>
      <c r="O4871">
        <v>0</v>
      </c>
      <c r="P4871">
        <v>1857</v>
      </c>
      <c r="Q4871">
        <v>0</v>
      </c>
      <c r="R4871">
        <v>1</v>
      </c>
      <c r="S4871">
        <v>1</v>
      </c>
      <c r="T4871">
        <v>145</v>
      </c>
      <c r="U4871">
        <v>0</v>
      </c>
      <c r="V4871">
        <v>2</v>
      </c>
      <c r="W4871">
        <v>0</v>
      </c>
      <c r="X4871">
        <v>116.65435726233932</v>
      </c>
      <c r="Y4871">
        <v>0</v>
      </c>
      <c r="Z4871">
        <v>0</v>
      </c>
      <c r="AA4871">
        <v>0.23394892877080001</v>
      </c>
      <c r="AB4871">
        <v>37.503309773377325</v>
      </c>
      <c r="AC4871">
        <v>0</v>
      </c>
      <c r="AD4871">
        <v>4.1811443946980997</v>
      </c>
      <c r="AE4871">
        <v>158.57276035918554</v>
      </c>
    </row>
    <row r="4872" spans="1:31" x14ac:dyDescent="0.25">
      <c r="A4872">
        <v>2143183</v>
      </c>
      <c r="B4872">
        <v>1</v>
      </c>
      <c r="C4872" t="s">
        <v>80</v>
      </c>
      <c r="D4872" t="s">
        <v>108</v>
      </c>
      <c r="E4872" t="s">
        <v>161</v>
      </c>
      <c r="F4872" t="s">
        <v>14118</v>
      </c>
      <c r="G4872" t="s">
        <v>538</v>
      </c>
      <c r="H4872" t="s">
        <v>134</v>
      </c>
      <c r="I4872" t="s">
        <v>135</v>
      </c>
      <c r="J4872" t="s">
        <v>136</v>
      </c>
      <c r="K4872" t="s">
        <v>236</v>
      </c>
      <c r="L4872" t="s">
        <v>14119</v>
      </c>
      <c r="M4872" t="s">
        <v>14120</v>
      </c>
      <c r="N4872">
        <v>8.2838230549999992</v>
      </c>
      <c r="O4872">
        <v>0</v>
      </c>
      <c r="P4872">
        <v>98</v>
      </c>
      <c r="Q4872">
        <v>0</v>
      </c>
      <c r="R4872">
        <v>17</v>
      </c>
      <c r="S4872">
        <v>0</v>
      </c>
      <c r="T4872">
        <v>20</v>
      </c>
      <c r="U4872">
        <v>0</v>
      </c>
      <c r="V4872">
        <v>0</v>
      </c>
      <c r="W4872">
        <v>0</v>
      </c>
      <c r="X4872">
        <v>164.31430443765396</v>
      </c>
      <c r="Y4872">
        <v>0</v>
      </c>
      <c r="Z4872">
        <v>21.547310103696994</v>
      </c>
      <c r="AA4872">
        <v>0</v>
      </c>
      <c r="AB4872">
        <v>138.07036822114267</v>
      </c>
      <c r="AC4872">
        <v>0</v>
      </c>
      <c r="AD4872">
        <v>0</v>
      </c>
      <c r="AE4872">
        <v>323.93198276249359</v>
      </c>
    </row>
    <row r="4873" spans="1:31" x14ac:dyDescent="0.25">
      <c r="A4873">
        <v>2143515</v>
      </c>
      <c r="B4873">
        <v>1</v>
      </c>
      <c r="C4873" t="s">
        <v>80</v>
      </c>
      <c r="D4873" t="s">
        <v>98</v>
      </c>
      <c r="E4873" t="s">
        <v>131</v>
      </c>
      <c r="F4873" t="s">
        <v>14121</v>
      </c>
      <c r="G4873" t="s">
        <v>152</v>
      </c>
      <c r="H4873" t="s">
        <v>134</v>
      </c>
      <c r="I4873" t="s">
        <v>135</v>
      </c>
      <c r="J4873" t="s">
        <v>136</v>
      </c>
      <c r="K4873" t="s">
        <v>137</v>
      </c>
      <c r="L4873" t="s">
        <v>14122</v>
      </c>
      <c r="M4873" t="s">
        <v>14123</v>
      </c>
      <c r="N4873">
        <v>2.613611111</v>
      </c>
      <c r="O4873">
        <v>0</v>
      </c>
      <c r="P4873">
        <v>1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0.56447219668537496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0.56447219668537496</v>
      </c>
    </row>
    <row r="4874" spans="1:31" x14ac:dyDescent="0.25">
      <c r="A4874">
        <v>2143346</v>
      </c>
      <c r="B4874">
        <v>1</v>
      </c>
      <c r="C4874" t="s">
        <v>80</v>
      </c>
      <c r="D4874" t="s">
        <v>93</v>
      </c>
      <c r="E4874" t="s">
        <v>131</v>
      </c>
      <c r="F4874" t="s">
        <v>14124</v>
      </c>
      <c r="G4874" t="s">
        <v>152</v>
      </c>
      <c r="H4874" t="s">
        <v>134</v>
      </c>
      <c r="I4874" t="s">
        <v>135</v>
      </c>
      <c r="J4874" t="s">
        <v>136</v>
      </c>
      <c r="K4874" t="s">
        <v>137</v>
      </c>
      <c r="L4874" t="s">
        <v>14125</v>
      </c>
      <c r="M4874" t="s">
        <v>14126</v>
      </c>
      <c r="N4874">
        <v>4.6655555550000001</v>
      </c>
      <c r="O4874">
        <v>0</v>
      </c>
      <c r="P4874">
        <v>2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6.4982887647744016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6.4982887647744016</v>
      </c>
    </row>
    <row r="4875" spans="1:31" x14ac:dyDescent="0.25">
      <c r="A4875">
        <v>2143223</v>
      </c>
      <c r="B4875">
        <v>1</v>
      </c>
      <c r="C4875" t="s">
        <v>80</v>
      </c>
      <c r="D4875" t="s">
        <v>89</v>
      </c>
      <c r="E4875" t="s">
        <v>131</v>
      </c>
      <c r="F4875" t="s">
        <v>14127</v>
      </c>
      <c r="G4875" t="s">
        <v>231</v>
      </c>
      <c r="H4875" t="s">
        <v>134</v>
      </c>
      <c r="I4875" t="s">
        <v>135</v>
      </c>
      <c r="J4875" t="s">
        <v>136</v>
      </c>
      <c r="K4875" t="s">
        <v>137</v>
      </c>
      <c r="L4875" t="s">
        <v>14128</v>
      </c>
      <c r="M4875" t="s">
        <v>14129</v>
      </c>
      <c r="N4875">
        <v>4.4644444439999997</v>
      </c>
      <c r="O4875">
        <v>0</v>
      </c>
      <c r="P4875">
        <v>19</v>
      </c>
      <c r="Q4875">
        <v>0</v>
      </c>
      <c r="R4875">
        <v>0</v>
      </c>
      <c r="S4875">
        <v>0</v>
      </c>
      <c r="T4875">
        <v>2</v>
      </c>
      <c r="U4875">
        <v>0</v>
      </c>
      <c r="V4875">
        <v>0</v>
      </c>
      <c r="W4875">
        <v>0</v>
      </c>
      <c r="X4875">
        <v>14.70483942154933</v>
      </c>
      <c r="Y4875">
        <v>0</v>
      </c>
      <c r="Z4875">
        <v>0</v>
      </c>
      <c r="AA4875">
        <v>0</v>
      </c>
      <c r="AB4875">
        <v>3.0122375913726254</v>
      </c>
      <c r="AC4875">
        <v>0</v>
      </c>
      <c r="AD4875">
        <v>0</v>
      </c>
      <c r="AE4875">
        <v>17.717077012921955</v>
      </c>
    </row>
    <row r="4876" spans="1:31" x14ac:dyDescent="0.25">
      <c r="A4876">
        <v>2143409</v>
      </c>
      <c r="B4876">
        <v>1</v>
      </c>
      <c r="C4876" t="s">
        <v>80</v>
      </c>
      <c r="D4876" t="s">
        <v>108</v>
      </c>
      <c r="E4876" t="s">
        <v>146</v>
      </c>
      <c r="F4876" t="s">
        <v>14130</v>
      </c>
      <c r="G4876" t="s">
        <v>538</v>
      </c>
      <c r="H4876" t="s">
        <v>143</v>
      </c>
      <c r="I4876" t="s">
        <v>135</v>
      </c>
      <c r="J4876" t="s">
        <v>136</v>
      </c>
      <c r="K4876" t="s">
        <v>236</v>
      </c>
      <c r="L4876" t="s">
        <v>14131</v>
      </c>
      <c r="M4876" t="s">
        <v>14132</v>
      </c>
      <c r="N4876">
        <v>2.7030508329999998</v>
      </c>
      <c r="O4876">
        <v>0</v>
      </c>
      <c r="P4876">
        <v>0</v>
      </c>
      <c r="Q4876">
        <v>0</v>
      </c>
      <c r="R4876">
        <v>0</v>
      </c>
      <c r="S4876">
        <v>2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55.596683545923064</v>
      </c>
      <c r="AB4876">
        <v>0</v>
      </c>
      <c r="AC4876">
        <v>0</v>
      </c>
      <c r="AD4876">
        <v>0</v>
      </c>
      <c r="AE4876">
        <v>55.596683545923064</v>
      </c>
    </row>
    <row r="4877" spans="1:31" x14ac:dyDescent="0.25">
      <c r="A4877">
        <v>2143432</v>
      </c>
      <c r="B4877">
        <v>1</v>
      </c>
      <c r="C4877" t="s">
        <v>80</v>
      </c>
      <c r="D4877" t="s">
        <v>103</v>
      </c>
      <c r="E4877" t="s">
        <v>174</v>
      </c>
      <c r="F4877" t="s">
        <v>14133</v>
      </c>
      <c r="G4877" t="s">
        <v>187</v>
      </c>
      <c r="H4877" t="s">
        <v>134</v>
      </c>
      <c r="I4877" t="s">
        <v>135</v>
      </c>
      <c r="J4877" t="s">
        <v>136</v>
      </c>
      <c r="K4877" t="s">
        <v>137</v>
      </c>
      <c r="L4877" t="s">
        <v>14134</v>
      </c>
      <c r="M4877" t="s">
        <v>14135</v>
      </c>
      <c r="N4877">
        <v>1.223055555</v>
      </c>
      <c r="O4877">
        <v>0</v>
      </c>
      <c r="P4877">
        <v>130</v>
      </c>
      <c r="Q4877">
        <v>0</v>
      </c>
      <c r="R4877">
        <v>0</v>
      </c>
      <c r="S4877">
        <v>0</v>
      </c>
      <c r="T4877">
        <v>24</v>
      </c>
      <c r="U4877">
        <v>0</v>
      </c>
      <c r="V4877">
        <v>0</v>
      </c>
      <c r="W4877">
        <v>0</v>
      </c>
      <c r="X4877">
        <v>29.903891917947412</v>
      </c>
      <c r="Y4877">
        <v>0</v>
      </c>
      <c r="Z4877">
        <v>0</v>
      </c>
      <c r="AA4877">
        <v>0</v>
      </c>
      <c r="AB4877">
        <v>22.842529471713952</v>
      </c>
      <c r="AC4877">
        <v>0</v>
      </c>
      <c r="AD4877">
        <v>0</v>
      </c>
      <c r="AE4877">
        <v>52.746421389661364</v>
      </c>
    </row>
    <row r="4878" spans="1:31" x14ac:dyDescent="0.25">
      <c r="A4878">
        <v>2143220</v>
      </c>
      <c r="B4878">
        <v>1</v>
      </c>
      <c r="C4878" t="s">
        <v>80</v>
      </c>
      <c r="D4878" t="s">
        <v>104</v>
      </c>
      <c r="E4878" t="s">
        <v>161</v>
      </c>
      <c r="F4878" t="s">
        <v>14136</v>
      </c>
      <c r="G4878" t="s">
        <v>235</v>
      </c>
      <c r="H4878" t="s">
        <v>134</v>
      </c>
      <c r="I4878" t="s">
        <v>135</v>
      </c>
      <c r="J4878" t="s">
        <v>136</v>
      </c>
      <c r="K4878" t="s">
        <v>236</v>
      </c>
      <c r="L4878" t="s">
        <v>14137</v>
      </c>
      <c r="M4878" t="s">
        <v>14138</v>
      </c>
      <c r="N4878">
        <v>2.6852999999999998</v>
      </c>
      <c r="O4878">
        <v>0</v>
      </c>
      <c r="P4878">
        <v>5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6.0720876298310751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6.0720876298310751</v>
      </c>
    </row>
    <row r="4879" spans="1:31" x14ac:dyDescent="0.25">
      <c r="A4879">
        <v>2143475</v>
      </c>
      <c r="B4879">
        <v>1</v>
      </c>
      <c r="C4879" t="s">
        <v>80</v>
      </c>
      <c r="D4879" t="s">
        <v>98</v>
      </c>
      <c r="E4879" t="s">
        <v>131</v>
      </c>
      <c r="F4879" t="s">
        <v>14139</v>
      </c>
      <c r="G4879" t="s">
        <v>231</v>
      </c>
      <c r="H4879" t="s">
        <v>134</v>
      </c>
      <c r="I4879" t="s">
        <v>135</v>
      </c>
      <c r="J4879" t="s">
        <v>136</v>
      </c>
      <c r="K4879" t="s">
        <v>137</v>
      </c>
      <c r="L4879" t="s">
        <v>14140</v>
      </c>
      <c r="M4879" t="s">
        <v>14141</v>
      </c>
      <c r="N4879">
        <v>1.251666666</v>
      </c>
      <c r="O4879">
        <v>0</v>
      </c>
      <c r="P4879">
        <v>1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0.25262894659775004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0.25262894659775004</v>
      </c>
    </row>
    <row r="4880" spans="1:31" x14ac:dyDescent="0.25">
      <c r="A4880">
        <v>2143283</v>
      </c>
      <c r="B4880">
        <v>1</v>
      </c>
      <c r="C4880" t="s">
        <v>80</v>
      </c>
      <c r="D4880" t="s">
        <v>88</v>
      </c>
      <c r="E4880" t="s">
        <v>140</v>
      </c>
      <c r="F4880" t="s">
        <v>14142</v>
      </c>
      <c r="G4880" t="s">
        <v>142</v>
      </c>
      <c r="H4880" t="s">
        <v>143</v>
      </c>
      <c r="I4880" t="s">
        <v>135</v>
      </c>
      <c r="J4880" t="s">
        <v>136</v>
      </c>
      <c r="K4880" t="s">
        <v>137</v>
      </c>
      <c r="L4880" t="s">
        <v>14143</v>
      </c>
      <c r="M4880" t="s">
        <v>14144</v>
      </c>
      <c r="N4880">
        <v>0.115</v>
      </c>
      <c r="O4880">
        <v>0</v>
      </c>
      <c r="P4880">
        <v>174</v>
      </c>
      <c r="Q4880">
        <v>0</v>
      </c>
      <c r="R4880">
        <v>0</v>
      </c>
      <c r="S4880">
        <v>1</v>
      </c>
      <c r="T4880">
        <v>6</v>
      </c>
      <c r="U4880">
        <v>0</v>
      </c>
      <c r="V4880">
        <v>0</v>
      </c>
      <c r="W4880">
        <v>0</v>
      </c>
      <c r="X4880">
        <v>6.1916942585344437</v>
      </c>
      <c r="Y4880">
        <v>0</v>
      </c>
      <c r="Z4880">
        <v>0</v>
      </c>
      <c r="AA4880">
        <v>0</v>
      </c>
      <c r="AB4880">
        <v>0.19964815919939999</v>
      </c>
      <c r="AC4880">
        <v>0</v>
      </c>
      <c r="AD4880">
        <v>0</v>
      </c>
      <c r="AE4880">
        <v>6.3913424177338438</v>
      </c>
    </row>
    <row r="4881" spans="1:31" x14ac:dyDescent="0.25">
      <c r="A4881">
        <v>2143395</v>
      </c>
      <c r="B4881">
        <v>1</v>
      </c>
      <c r="C4881" t="s">
        <v>80</v>
      </c>
      <c r="D4881" t="s">
        <v>105</v>
      </c>
      <c r="E4881" t="s">
        <v>174</v>
      </c>
      <c r="F4881" t="s">
        <v>14145</v>
      </c>
      <c r="G4881" t="s">
        <v>163</v>
      </c>
      <c r="H4881" t="s">
        <v>134</v>
      </c>
      <c r="I4881" t="s">
        <v>135</v>
      </c>
      <c r="J4881" t="s">
        <v>136</v>
      </c>
      <c r="K4881" t="s">
        <v>137</v>
      </c>
      <c r="L4881" t="s">
        <v>14146</v>
      </c>
      <c r="M4881" t="s">
        <v>14147</v>
      </c>
      <c r="N4881">
        <v>0.7</v>
      </c>
      <c r="O4881">
        <v>0</v>
      </c>
      <c r="P4881">
        <v>89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13.442668642692006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13.442668642692006</v>
      </c>
    </row>
    <row r="4882" spans="1:31" x14ac:dyDescent="0.25">
      <c r="A4882">
        <v>2143255</v>
      </c>
      <c r="B4882">
        <v>1</v>
      </c>
      <c r="C4882" t="s">
        <v>80</v>
      </c>
      <c r="D4882" t="s">
        <v>109</v>
      </c>
      <c r="E4882" t="s">
        <v>174</v>
      </c>
      <c r="F4882" t="s">
        <v>14148</v>
      </c>
      <c r="G4882" t="s">
        <v>187</v>
      </c>
      <c r="H4882" t="s">
        <v>134</v>
      </c>
      <c r="I4882" t="s">
        <v>135</v>
      </c>
      <c r="J4882" t="s">
        <v>136</v>
      </c>
      <c r="K4882" t="s">
        <v>137</v>
      </c>
      <c r="L4882" t="s">
        <v>14149</v>
      </c>
      <c r="M4882" t="s">
        <v>14150</v>
      </c>
      <c r="N4882">
        <v>1.3763888879999999</v>
      </c>
      <c r="O4882">
        <v>0</v>
      </c>
      <c r="P4882">
        <v>11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1.3204471213345499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1.3204471213345499</v>
      </c>
    </row>
    <row r="4883" spans="1:31" x14ac:dyDescent="0.25">
      <c r="A4883">
        <v>2143232</v>
      </c>
      <c r="B4883">
        <v>1</v>
      </c>
      <c r="C4883" t="s">
        <v>80</v>
      </c>
      <c r="D4883" t="s">
        <v>92</v>
      </c>
      <c r="E4883" t="s">
        <v>131</v>
      </c>
      <c r="F4883" t="s">
        <v>14151</v>
      </c>
      <c r="G4883" t="s">
        <v>152</v>
      </c>
      <c r="H4883" t="s">
        <v>134</v>
      </c>
      <c r="I4883" t="s">
        <v>135</v>
      </c>
      <c r="J4883" t="s">
        <v>136</v>
      </c>
      <c r="K4883" t="s">
        <v>137</v>
      </c>
      <c r="L4883" t="s">
        <v>14152</v>
      </c>
      <c r="M4883" t="s">
        <v>14153</v>
      </c>
      <c r="N4883">
        <v>3.9819444439999998</v>
      </c>
      <c r="O4883">
        <v>0</v>
      </c>
      <c r="P4883">
        <v>1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</row>
    <row r="4884" spans="1:31" x14ac:dyDescent="0.25">
      <c r="A4884">
        <v>2143249</v>
      </c>
      <c r="B4884">
        <v>1</v>
      </c>
      <c r="C4884" t="s">
        <v>80</v>
      </c>
      <c r="D4884" t="s">
        <v>96</v>
      </c>
      <c r="E4884" t="s">
        <v>161</v>
      </c>
      <c r="F4884" t="s">
        <v>14154</v>
      </c>
      <c r="G4884" t="s">
        <v>215</v>
      </c>
      <c r="H4884" t="s">
        <v>134</v>
      </c>
      <c r="I4884" t="s">
        <v>135</v>
      </c>
      <c r="J4884" t="s">
        <v>136</v>
      </c>
      <c r="K4884" t="s">
        <v>137</v>
      </c>
      <c r="L4884" t="s">
        <v>14155</v>
      </c>
      <c r="M4884" t="s">
        <v>14156</v>
      </c>
      <c r="N4884">
        <v>0.89249999999999996</v>
      </c>
      <c r="O4884">
        <v>0</v>
      </c>
      <c r="P4884">
        <v>233</v>
      </c>
      <c r="Q4884">
        <v>0</v>
      </c>
      <c r="R4884">
        <v>0</v>
      </c>
      <c r="S4884">
        <v>0</v>
      </c>
      <c r="T4884">
        <v>5</v>
      </c>
      <c r="U4884">
        <v>0</v>
      </c>
      <c r="V4884">
        <v>0</v>
      </c>
      <c r="W4884">
        <v>0</v>
      </c>
      <c r="X4884">
        <v>65.398924424028962</v>
      </c>
      <c r="Y4884">
        <v>0</v>
      </c>
      <c r="Z4884">
        <v>0</v>
      </c>
      <c r="AA4884">
        <v>0</v>
      </c>
      <c r="AB4884">
        <v>8.2654103062766513</v>
      </c>
      <c r="AC4884">
        <v>0</v>
      </c>
      <c r="AD4884">
        <v>0</v>
      </c>
      <c r="AE4884">
        <v>73.664334730305612</v>
      </c>
    </row>
    <row r="4885" spans="1:31" x14ac:dyDescent="0.25">
      <c r="A4885">
        <v>2143272</v>
      </c>
      <c r="B4885">
        <v>1</v>
      </c>
      <c r="C4885" t="s">
        <v>80</v>
      </c>
      <c r="D4885" t="s">
        <v>108</v>
      </c>
      <c r="E4885" t="s">
        <v>131</v>
      </c>
      <c r="F4885" t="s">
        <v>14157</v>
      </c>
      <c r="G4885" t="s">
        <v>152</v>
      </c>
      <c r="H4885" t="s">
        <v>134</v>
      </c>
      <c r="I4885" t="s">
        <v>135</v>
      </c>
      <c r="J4885" t="s">
        <v>136</v>
      </c>
      <c r="K4885" t="s">
        <v>137</v>
      </c>
      <c r="L4885" t="s">
        <v>14158</v>
      </c>
      <c r="M4885" t="s">
        <v>14159</v>
      </c>
      <c r="N4885">
        <v>4.2197222219999997</v>
      </c>
      <c r="O4885">
        <v>0</v>
      </c>
      <c r="P4885">
        <v>1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0.35725469633075002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0.35725469633075002</v>
      </c>
    </row>
    <row r="4886" spans="1:31" x14ac:dyDescent="0.25">
      <c r="A4886">
        <v>2143318</v>
      </c>
      <c r="B4886">
        <v>1</v>
      </c>
      <c r="C4886" t="s">
        <v>81</v>
      </c>
      <c r="D4886" t="s">
        <v>127</v>
      </c>
      <c r="E4886" t="s">
        <v>196</v>
      </c>
      <c r="F4886" t="s">
        <v>2475</v>
      </c>
      <c r="G4886" t="s">
        <v>142</v>
      </c>
      <c r="H4886" t="s">
        <v>143</v>
      </c>
      <c r="I4886" t="s">
        <v>148</v>
      </c>
      <c r="J4886" t="s">
        <v>136</v>
      </c>
      <c r="K4886" t="s">
        <v>137</v>
      </c>
      <c r="L4886" t="s">
        <v>14160</v>
      </c>
      <c r="M4886" t="s">
        <v>14161</v>
      </c>
      <c r="N4886">
        <v>1.2500000000000001E-2</v>
      </c>
      <c r="O4886">
        <v>3</v>
      </c>
      <c r="P4886">
        <v>441</v>
      </c>
      <c r="Q4886">
        <v>72</v>
      </c>
      <c r="R4886">
        <v>67</v>
      </c>
      <c r="S4886">
        <v>15</v>
      </c>
      <c r="T4886">
        <v>29</v>
      </c>
      <c r="U4886">
        <v>5</v>
      </c>
      <c r="V4886">
        <v>0</v>
      </c>
      <c r="W4886">
        <v>7.5869728188750016E-3</v>
      </c>
      <c r="X4886">
        <v>0.98579592195675037</v>
      </c>
      <c r="Y4886">
        <v>0.90489182792962464</v>
      </c>
      <c r="Z4886">
        <v>0.29517472025774993</v>
      </c>
      <c r="AA4886">
        <v>4.5508932198240002</v>
      </c>
      <c r="AB4886">
        <v>0.17328830078675</v>
      </c>
      <c r="AC4886">
        <v>4.2242965248577509</v>
      </c>
      <c r="AD4886">
        <v>0</v>
      </c>
      <c r="AE4886">
        <v>11.1419274884315</v>
      </c>
    </row>
    <row r="4887" spans="1:31" x14ac:dyDescent="0.25">
      <c r="A4887">
        <v>2143355</v>
      </c>
      <c r="B4887">
        <v>1</v>
      </c>
      <c r="C4887" t="s">
        <v>80</v>
      </c>
      <c r="D4887" t="s">
        <v>92</v>
      </c>
      <c r="E4887" t="s">
        <v>131</v>
      </c>
      <c r="F4887" t="s">
        <v>13824</v>
      </c>
      <c r="G4887" t="s">
        <v>152</v>
      </c>
      <c r="H4887" t="s">
        <v>134</v>
      </c>
      <c r="I4887" t="s">
        <v>135</v>
      </c>
      <c r="J4887" t="s">
        <v>136</v>
      </c>
      <c r="K4887" t="s">
        <v>137</v>
      </c>
      <c r="L4887" t="s">
        <v>14162</v>
      </c>
      <c r="M4887" t="s">
        <v>14163</v>
      </c>
      <c r="N4887">
        <v>2.4077777770000002</v>
      </c>
      <c r="O4887">
        <v>0</v>
      </c>
      <c r="P4887">
        <v>1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0.61495902948783343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0.61495902948783343</v>
      </c>
    </row>
    <row r="4888" spans="1:31" x14ac:dyDescent="0.25">
      <c r="A4888">
        <v>2143209</v>
      </c>
      <c r="B4888">
        <v>1</v>
      </c>
      <c r="C4888" t="s">
        <v>80</v>
      </c>
      <c r="D4888" t="s">
        <v>88</v>
      </c>
      <c r="E4888" t="s">
        <v>146</v>
      </c>
      <c r="F4888" t="s">
        <v>14164</v>
      </c>
      <c r="G4888" t="s">
        <v>235</v>
      </c>
      <c r="H4888" t="s">
        <v>143</v>
      </c>
      <c r="I4888" t="s">
        <v>135</v>
      </c>
      <c r="J4888" t="s">
        <v>136</v>
      </c>
      <c r="K4888" t="s">
        <v>236</v>
      </c>
      <c r="L4888" t="s">
        <v>14165</v>
      </c>
      <c r="M4888" t="s">
        <v>14166</v>
      </c>
      <c r="N4888">
        <v>8.1488888880000001</v>
      </c>
      <c r="O4888">
        <v>0</v>
      </c>
      <c r="P4888">
        <v>727</v>
      </c>
      <c r="Q4888">
        <v>0</v>
      </c>
      <c r="R4888">
        <v>0</v>
      </c>
      <c r="S4888">
        <v>0</v>
      </c>
      <c r="T4888">
        <v>61</v>
      </c>
      <c r="U4888">
        <v>0</v>
      </c>
      <c r="V4888">
        <v>0</v>
      </c>
      <c r="W4888">
        <v>0</v>
      </c>
      <c r="X4888">
        <v>1362.7072042423715</v>
      </c>
      <c r="Y4888">
        <v>0</v>
      </c>
      <c r="Z4888">
        <v>0</v>
      </c>
      <c r="AA4888">
        <v>0</v>
      </c>
      <c r="AB4888">
        <v>390.41902495901616</v>
      </c>
      <c r="AC4888">
        <v>0</v>
      </c>
      <c r="AD4888">
        <v>0</v>
      </c>
      <c r="AE4888">
        <v>1753.1262292013876</v>
      </c>
    </row>
    <row r="4889" spans="1:31" x14ac:dyDescent="0.25">
      <c r="A4889">
        <v>2143458</v>
      </c>
      <c r="B4889">
        <v>1</v>
      </c>
      <c r="C4889" t="s">
        <v>80</v>
      </c>
      <c r="D4889" t="s">
        <v>108</v>
      </c>
      <c r="E4889" t="s">
        <v>174</v>
      </c>
      <c r="F4889" t="s">
        <v>14167</v>
      </c>
      <c r="G4889" t="s">
        <v>187</v>
      </c>
      <c r="H4889" t="s">
        <v>134</v>
      </c>
      <c r="I4889" t="s">
        <v>135</v>
      </c>
      <c r="J4889" t="s">
        <v>136</v>
      </c>
      <c r="K4889" t="s">
        <v>137</v>
      </c>
      <c r="L4889" t="s">
        <v>14168</v>
      </c>
      <c r="M4889" t="s">
        <v>14169</v>
      </c>
      <c r="N4889">
        <v>3.0525000000000002</v>
      </c>
      <c r="O4889">
        <v>0</v>
      </c>
      <c r="P4889">
        <v>11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3.4799091175782002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3.4799091175782002</v>
      </c>
    </row>
    <row r="4890" spans="1:31" x14ac:dyDescent="0.25">
      <c r="A4890">
        <v>2143172</v>
      </c>
      <c r="B4890">
        <v>1</v>
      </c>
      <c r="C4890" t="s">
        <v>81</v>
      </c>
      <c r="D4890" t="s">
        <v>115</v>
      </c>
      <c r="E4890" t="s">
        <v>196</v>
      </c>
      <c r="F4890" t="s">
        <v>14170</v>
      </c>
      <c r="G4890" t="s">
        <v>235</v>
      </c>
      <c r="H4890" t="s">
        <v>143</v>
      </c>
      <c r="I4890" t="s">
        <v>135</v>
      </c>
      <c r="J4890" t="s">
        <v>136</v>
      </c>
      <c r="K4890" t="s">
        <v>236</v>
      </c>
      <c r="L4890" t="s">
        <v>14171</v>
      </c>
      <c r="M4890" t="s">
        <v>14172</v>
      </c>
      <c r="N4890">
        <v>3.6411111109999998</v>
      </c>
      <c r="O4890">
        <v>0</v>
      </c>
      <c r="P4890">
        <v>1226</v>
      </c>
      <c r="Q4890">
        <v>1</v>
      </c>
      <c r="R4890">
        <v>15</v>
      </c>
      <c r="S4890">
        <v>4</v>
      </c>
      <c r="T4890">
        <v>101</v>
      </c>
      <c r="U4890">
        <v>2</v>
      </c>
      <c r="V4890">
        <v>0</v>
      </c>
      <c r="W4890">
        <v>0</v>
      </c>
      <c r="X4890">
        <v>453.30191450414054</v>
      </c>
      <c r="Y4890">
        <v>2.2042899458279335</v>
      </c>
      <c r="Z4890">
        <v>1.6378440631599995</v>
      </c>
      <c r="AA4890">
        <v>21.680833117907905</v>
      </c>
      <c r="AB4890">
        <v>103.55906448082021</v>
      </c>
      <c r="AC4890">
        <v>140.48545795175866</v>
      </c>
      <c r="AD4890">
        <v>0</v>
      </c>
      <c r="AE4890">
        <v>722.86940406361532</v>
      </c>
    </row>
    <row r="4891" spans="1:31" x14ac:dyDescent="0.25">
      <c r="A4891">
        <v>2143149</v>
      </c>
      <c r="B4891">
        <v>1</v>
      </c>
      <c r="C4891" t="s">
        <v>81</v>
      </c>
      <c r="D4891" t="s">
        <v>112</v>
      </c>
      <c r="E4891" t="s">
        <v>140</v>
      </c>
      <c r="F4891" t="s">
        <v>14173</v>
      </c>
      <c r="G4891" t="s">
        <v>142</v>
      </c>
      <c r="H4891" t="s">
        <v>143</v>
      </c>
      <c r="I4891" t="s">
        <v>135</v>
      </c>
      <c r="J4891" t="s">
        <v>136</v>
      </c>
      <c r="K4891" t="s">
        <v>137</v>
      </c>
      <c r="L4891" t="s">
        <v>14174</v>
      </c>
      <c r="M4891" t="s">
        <v>14175</v>
      </c>
      <c r="N4891">
        <v>1.5205555550000001</v>
      </c>
      <c r="O4891">
        <v>0</v>
      </c>
      <c r="P4891">
        <v>0</v>
      </c>
      <c r="Q4891">
        <v>0</v>
      </c>
      <c r="R4891">
        <v>0</v>
      </c>
      <c r="S4891">
        <v>1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231.86987516308201</v>
      </c>
      <c r="AB4891">
        <v>0</v>
      </c>
      <c r="AC4891">
        <v>0</v>
      </c>
      <c r="AD4891">
        <v>0</v>
      </c>
      <c r="AE4891">
        <v>231.86987516308201</v>
      </c>
    </row>
    <row r="4892" spans="1:31" x14ac:dyDescent="0.25">
      <c r="A4892">
        <v>2143521</v>
      </c>
      <c r="B4892">
        <v>1</v>
      </c>
      <c r="C4892" t="s">
        <v>81</v>
      </c>
      <c r="D4892" t="s">
        <v>118</v>
      </c>
      <c r="E4892" t="s">
        <v>161</v>
      </c>
      <c r="F4892" t="s">
        <v>8149</v>
      </c>
      <c r="G4892" t="s">
        <v>215</v>
      </c>
      <c r="H4892" t="s">
        <v>134</v>
      </c>
      <c r="I4892" t="s">
        <v>135</v>
      </c>
      <c r="J4892" t="s">
        <v>136</v>
      </c>
      <c r="K4892" t="s">
        <v>137</v>
      </c>
      <c r="L4892" t="s">
        <v>14176</v>
      </c>
      <c r="M4892" t="s">
        <v>14177</v>
      </c>
      <c r="N4892">
        <v>1.3877777769999999</v>
      </c>
      <c r="O4892">
        <v>0</v>
      </c>
      <c r="P4892">
        <v>14</v>
      </c>
      <c r="Q4892">
        <v>0</v>
      </c>
      <c r="R4892">
        <v>18</v>
      </c>
      <c r="S4892">
        <v>0</v>
      </c>
      <c r="T4892">
        <v>4</v>
      </c>
      <c r="U4892">
        <v>0</v>
      </c>
      <c r="V4892">
        <v>0</v>
      </c>
      <c r="W4892">
        <v>0</v>
      </c>
      <c r="X4892">
        <v>4.4068517943708008</v>
      </c>
      <c r="Y4892">
        <v>0</v>
      </c>
      <c r="Z4892">
        <v>1.6732401456202168</v>
      </c>
      <c r="AA4892">
        <v>0</v>
      </c>
      <c r="AB4892">
        <v>2.1155153329147001</v>
      </c>
      <c r="AC4892">
        <v>0</v>
      </c>
      <c r="AD4892">
        <v>0</v>
      </c>
      <c r="AE4892">
        <v>8.1956072729057183</v>
      </c>
    </row>
    <row r="4893" spans="1:31" x14ac:dyDescent="0.25">
      <c r="A4893">
        <v>2143129</v>
      </c>
      <c r="B4893">
        <v>1</v>
      </c>
      <c r="C4893" t="s">
        <v>80</v>
      </c>
      <c r="D4893" t="s">
        <v>83</v>
      </c>
      <c r="E4893" t="s">
        <v>161</v>
      </c>
      <c r="F4893" t="s">
        <v>14178</v>
      </c>
      <c r="G4893" t="s">
        <v>211</v>
      </c>
      <c r="H4893" t="s">
        <v>134</v>
      </c>
      <c r="I4893" t="s">
        <v>135</v>
      </c>
      <c r="J4893" t="s">
        <v>136</v>
      </c>
      <c r="K4893" t="s">
        <v>137</v>
      </c>
      <c r="L4893" t="s">
        <v>14179</v>
      </c>
      <c r="M4893" t="s">
        <v>14180</v>
      </c>
      <c r="N4893">
        <v>0.64472222199999996</v>
      </c>
      <c r="O4893">
        <v>0</v>
      </c>
      <c r="P4893">
        <v>414</v>
      </c>
      <c r="Q4893">
        <v>0</v>
      </c>
      <c r="R4893">
        <v>0</v>
      </c>
      <c r="S4893">
        <v>0</v>
      </c>
      <c r="T4893">
        <v>31</v>
      </c>
      <c r="U4893">
        <v>0</v>
      </c>
      <c r="V4893">
        <v>0</v>
      </c>
      <c r="W4893">
        <v>0</v>
      </c>
      <c r="X4893">
        <v>51.859860762896787</v>
      </c>
      <c r="Y4893">
        <v>0</v>
      </c>
      <c r="Z4893">
        <v>0</v>
      </c>
      <c r="AA4893">
        <v>0</v>
      </c>
      <c r="AB4893">
        <v>5.9427973246977173</v>
      </c>
      <c r="AC4893">
        <v>0</v>
      </c>
      <c r="AD4893">
        <v>0</v>
      </c>
      <c r="AE4893">
        <v>57.802658087594502</v>
      </c>
    </row>
    <row r="4894" spans="1:31" x14ac:dyDescent="0.25">
      <c r="A4894">
        <v>2143235</v>
      </c>
      <c r="B4894">
        <v>1</v>
      </c>
      <c r="C4894" t="s">
        <v>81</v>
      </c>
      <c r="D4894" t="s">
        <v>118</v>
      </c>
      <c r="E4894" t="s">
        <v>161</v>
      </c>
      <c r="F4894" t="s">
        <v>14181</v>
      </c>
      <c r="G4894" t="s">
        <v>538</v>
      </c>
      <c r="H4894" t="s">
        <v>134</v>
      </c>
      <c r="I4894" t="s">
        <v>135</v>
      </c>
      <c r="J4894" t="s">
        <v>136</v>
      </c>
      <c r="K4894" t="s">
        <v>236</v>
      </c>
      <c r="L4894" t="s">
        <v>14182</v>
      </c>
      <c r="M4894" t="s">
        <v>14183</v>
      </c>
      <c r="N4894">
        <v>7.574166666</v>
      </c>
      <c r="O4894">
        <v>0</v>
      </c>
      <c r="P4894">
        <v>3</v>
      </c>
      <c r="Q4894">
        <v>0</v>
      </c>
      <c r="R4894">
        <v>3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4.4245178104328993</v>
      </c>
      <c r="Y4894">
        <v>0</v>
      </c>
      <c r="Z4894">
        <v>8.5649847509642498</v>
      </c>
      <c r="AA4894">
        <v>0</v>
      </c>
      <c r="AB4894">
        <v>0</v>
      </c>
      <c r="AC4894">
        <v>0</v>
      </c>
      <c r="AD4894">
        <v>0</v>
      </c>
      <c r="AE4894">
        <v>12.989502561397149</v>
      </c>
    </row>
    <row r="4895" spans="1:31" x14ac:dyDescent="0.25">
      <c r="A4895">
        <v>2143292</v>
      </c>
      <c r="B4895">
        <v>1</v>
      </c>
      <c r="C4895" t="s">
        <v>81</v>
      </c>
      <c r="D4895" t="s">
        <v>117</v>
      </c>
      <c r="E4895" t="s">
        <v>196</v>
      </c>
      <c r="F4895" t="s">
        <v>14184</v>
      </c>
      <c r="G4895" t="s">
        <v>538</v>
      </c>
      <c r="H4895" t="s">
        <v>143</v>
      </c>
      <c r="I4895" t="s">
        <v>135</v>
      </c>
      <c r="J4895" t="s">
        <v>136</v>
      </c>
      <c r="K4895" t="s">
        <v>236</v>
      </c>
      <c r="L4895" t="s">
        <v>14185</v>
      </c>
      <c r="M4895" t="s">
        <v>14186</v>
      </c>
      <c r="N4895">
        <v>1.289722222</v>
      </c>
      <c r="O4895">
        <v>0</v>
      </c>
      <c r="P4895">
        <v>241</v>
      </c>
      <c r="Q4895">
        <v>9</v>
      </c>
      <c r="R4895">
        <v>24</v>
      </c>
      <c r="S4895">
        <v>0</v>
      </c>
      <c r="T4895">
        <v>6</v>
      </c>
      <c r="U4895">
        <v>0</v>
      </c>
      <c r="V4895">
        <v>0</v>
      </c>
      <c r="W4895">
        <v>0</v>
      </c>
      <c r="X4895">
        <v>42.864409551539971</v>
      </c>
      <c r="Y4895">
        <v>1.1457380546513416</v>
      </c>
      <c r="Z4895">
        <v>3.3586688612907256</v>
      </c>
      <c r="AA4895">
        <v>0</v>
      </c>
      <c r="AB4895">
        <v>7.1686172585407508</v>
      </c>
      <c r="AC4895">
        <v>0</v>
      </c>
      <c r="AD4895">
        <v>0</v>
      </c>
      <c r="AE4895">
        <v>54.537433726022783</v>
      </c>
    </row>
    <row r="4896" spans="1:31" x14ac:dyDescent="0.25">
      <c r="A4896">
        <v>2143192</v>
      </c>
      <c r="B4896">
        <v>1</v>
      </c>
      <c r="C4896" t="s">
        <v>81</v>
      </c>
      <c r="D4896" t="s">
        <v>115</v>
      </c>
      <c r="E4896" t="s">
        <v>174</v>
      </c>
      <c r="F4896" t="s">
        <v>2493</v>
      </c>
      <c r="G4896" t="s">
        <v>235</v>
      </c>
      <c r="H4896" t="s">
        <v>134</v>
      </c>
      <c r="I4896" t="s">
        <v>135</v>
      </c>
      <c r="J4896" t="s">
        <v>136</v>
      </c>
      <c r="K4896" t="s">
        <v>236</v>
      </c>
      <c r="L4896" t="s">
        <v>14187</v>
      </c>
      <c r="M4896" t="s">
        <v>14188</v>
      </c>
      <c r="N4896">
        <v>2.7092555549999999</v>
      </c>
      <c r="O4896">
        <v>0</v>
      </c>
      <c r="P4896">
        <v>56</v>
      </c>
      <c r="Q4896">
        <v>0</v>
      </c>
      <c r="R4896">
        <v>0</v>
      </c>
      <c r="S4896">
        <v>0</v>
      </c>
      <c r="T4896">
        <v>7</v>
      </c>
      <c r="U4896">
        <v>0</v>
      </c>
      <c r="V4896">
        <v>0</v>
      </c>
      <c r="W4896">
        <v>0</v>
      </c>
      <c r="X4896">
        <v>25.227310532905008</v>
      </c>
      <c r="Y4896">
        <v>0</v>
      </c>
      <c r="Z4896">
        <v>0</v>
      </c>
      <c r="AA4896">
        <v>0</v>
      </c>
      <c r="AB4896">
        <v>51.480814708743232</v>
      </c>
      <c r="AC4896">
        <v>0</v>
      </c>
      <c r="AD4896">
        <v>0</v>
      </c>
      <c r="AE4896">
        <v>76.708125241648247</v>
      </c>
    </row>
    <row r="4897" spans="1:31" x14ac:dyDescent="0.25">
      <c r="A4897">
        <v>2143252</v>
      </c>
      <c r="B4897">
        <v>1</v>
      </c>
      <c r="C4897" t="s">
        <v>80</v>
      </c>
      <c r="D4897" t="s">
        <v>90</v>
      </c>
      <c r="E4897" t="s">
        <v>174</v>
      </c>
      <c r="F4897" t="s">
        <v>14189</v>
      </c>
      <c r="G4897" t="s">
        <v>538</v>
      </c>
      <c r="H4897" t="s">
        <v>134</v>
      </c>
      <c r="I4897" t="s">
        <v>135</v>
      </c>
      <c r="J4897" t="s">
        <v>136</v>
      </c>
      <c r="K4897" t="s">
        <v>236</v>
      </c>
      <c r="L4897" t="s">
        <v>14190</v>
      </c>
      <c r="M4897" t="s">
        <v>14191</v>
      </c>
      <c r="N4897">
        <v>6.0666666659999997</v>
      </c>
      <c r="O4897">
        <v>0</v>
      </c>
      <c r="P4897">
        <v>163</v>
      </c>
      <c r="Q4897">
        <v>0</v>
      </c>
      <c r="R4897">
        <v>0</v>
      </c>
      <c r="S4897">
        <v>0</v>
      </c>
      <c r="T4897">
        <v>6</v>
      </c>
      <c r="U4897">
        <v>0</v>
      </c>
      <c r="V4897">
        <v>0</v>
      </c>
      <c r="W4897">
        <v>0</v>
      </c>
      <c r="X4897">
        <v>197.15402573282174</v>
      </c>
      <c r="Y4897">
        <v>0</v>
      </c>
      <c r="Z4897">
        <v>0</v>
      </c>
      <c r="AA4897">
        <v>0</v>
      </c>
      <c r="AB4897">
        <v>0.68740756051799989</v>
      </c>
      <c r="AC4897">
        <v>0</v>
      </c>
      <c r="AD4897">
        <v>0</v>
      </c>
      <c r="AE4897">
        <v>197.84143329333975</v>
      </c>
    </row>
    <row r="4898" spans="1:31" x14ac:dyDescent="0.25">
      <c r="A4898">
        <v>2143275</v>
      </c>
      <c r="B4898">
        <v>1</v>
      </c>
      <c r="C4898" t="s">
        <v>81</v>
      </c>
      <c r="D4898" t="s">
        <v>118</v>
      </c>
      <c r="E4898" t="s">
        <v>146</v>
      </c>
      <c r="F4898" t="s">
        <v>5436</v>
      </c>
      <c r="G4898" t="s">
        <v>142</v>
      </c>
      <c r="H4898" t="s">
        <v>143</v>
      </c>
      <c r="I4898" t="s">
        <v>135</v>
      </c>
      <c r="J4898" t="s">
        <v>136</v>
      </c>
      <c r="K4898" t="s">
        <v>137</v>
      </c>
      <c r="L4898" t="s">
        <v>14192</v>
      </c>
      <c r="M4898" t="s">
        <v>14193</v>
      </c>
      <c r="N4898">
        <v>0.91333333299999997</v>
      </c>
      <c r="O4898">
        <v>0</v>
      </c>
      <c r="P4898">
        <v>735</v>
      </c>
      <c r="Q4898">
        <v>0</v>
      </c>
      <c r="R4898">
        <v>29</v>
      </c>
      <c r="S4898">
        <v>1</v>
      </c>
      <c r="T4898">
        <v>82</v>
      </c>
      <c r="U4898">
        <v>0</v>
      </c>
      <c r="V4898">
        <v>1</v>
      </c>
      <c r="W4898">
        <v>0</v>
      </c>
      <c r="X4898">
        <v>116.01302487142384</v>
      </c>
      <c r="Y4898">
        <v>0</v>
      </c>
      <c r="Z4898">
        <v>23.801010789138129</v>
      </c>
      <c r="AA4898">
        <v>15.672974780733602</v>
      </c>
      <c r="AB4898">
        <v>32.968619770892708</v>
      </c>
      <c r="AC4898">
        <v>0</v>
      </c>
      <c r="AD4898">
        <v>19.741442502235095</v>
      </c>
      <c r="AE4898">
        <v>208.19707271442334</v>
      </c>
    </row>
    <row r="4899" spans="1:31" x14ac:dyDescent="0.25">
      <c r="A4899">
        <v>2143398</v>
      </c>
      <c r="B4899">
        <v>1</v>
      </c>
      <c r="C4899" t="s">
        <v>80</v>
      </c>
      <c r="D4899" t="s">
        <v>100</v>
      </c>
      <c r="E4899" t="s">
        <v>131</v>
      </c>
      <c r="F4899" t="s">
        <v>14194</v>
      </c>
      <c r="G4899" t="s">
        <v>152</v>
      </c>
      <c r="H4899" t="s">
        <v>134</v>
      </c>
      <c r="I4899" t="s">
        <v>135</v>
      </c>
      <c r="J4899" t="s">
        <v>136</v>
      </c>
      <c r="K4899" t="s">
        <v>137</v>
      </c>
      <c r="L4899" t="s">
        <v>14195</v>
      </c>
      <c r="M4899" t="s">
        <v>14196</v>
      </c>
      <c r="N4899">
        <v>3.8691666659999999</v>
      </c>
      <c r="O4899">
        <v>0</v>
      </c>
      <c r="P4899">
        <v>1</v>
      </c>
      <c r="Q4899">
        <v>0</v>
      </c>
      <c r="R4899">
        <v>1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0.10640492575841669</v>
      </c>
      <c r="Y4899">
        <v>0</v>
      </c>
      <c r="Z4899">
        <v>0.18333851554958336</v>
      </c>
      <c r="AA4899">
        <v>0</v>
      </c>
      <c r="AB4899">
        <v>0</v>
      </c>
      <c r="AC4899">
        <v>0</v>
      </c>
      <c r="AD4899">
        <v>0</v>
      </c>
      <c r="AE4899">
        <v>0.28974344130800006</v>
      </c>
    </row>
    <row r="4900" spans="1:31" x14ac:dyDescent="0.25">
      <c r="A4900">
        <v>2143212</v>
      </c>
      <c r="B4900">
        <v>1</v>
      </c>
      <c r="C4900" t="s">
        <v>80</v>
      </c>
      <c r="D4900" t="s">
        <v>98</v>
      </c>
      <c r="E4900" t="s">
        <v>196</v>
      </c>
      <c r="F4900" t="s">
        <v>14197</v>
      </c>
      <c r="G4900" t="s">
        <v>235</v>
      </c>
      <c r="H4900" t="s">
        <v>143</v>
      </c>
      <c r="I4900" t="s">
        <v>135</v>
      </c>
      <c r="J4900" t="s">
        <v>136</v>
      </c>
      <c r="K4900" t="s">
        <v>236</v>
      </c>
      <c r="L4900" t="s">
        <v>14198</v>
      </c>
      <c r="M4900" t="s">
        <v>14199</v>
      </c>
      <c r="N4900">
        <v>8.5155555550000006</v>
      </c>
      <c r="O4900">
        <v>0</v>
      </c>
      <c r="P4900">
        <v>446</v>
      </c>
      <c r="Q4900">
        <v>0</v>
      </c>
      <c r="R4900">
        <v>6</v>
      </c>
      <c r="S4900">
        <v>0</v>
      </c>
      <c r="T4900">
        <v>87</v>
      </c>
      <c r="U4900">
        <v>1</v>
      </c>
      <c r="V4900">
        <v>0</v>
      </c>
      <c r="W4900">
        <v>0</v>
      </c>
      <c r="X4900">
        <v>539.50102596177567</v>
      </c>
      <c r="Y4900">
        <v>0</v>
      </c>
      <c r="Z4900">
        <v>47.242692359534608</v>
      </c>
      <c r="AA4900">
        <v>0</v>
      </c>
      <c r="AB4900">
        <v>265.48621704620126</v>
      </c>
      <c r="AC4900">
        <v>1585.4597633974515</v>
      </c>
      <c r="AD4900">
        <v>0</v>
      </c>
      <c r="AE4900">
        <v>2437.6896987649634</v>
      </c>
    </row>
    <row r="4901" spans="1:31" x14ac:dyDescent="0.25">
      <c r="A4901">
        <v>2143415</v>
      </c>
      <c r="B4901">
        <v>1</v>
      </c>
      <c r="C4901" t="s">
        <v>81</v>
      </c>
      <c r="D4901" t="s">
        <v>118</v>
      </c>
      <c r="E4901" t="s">
        <v>131</v>
      </c>
      <c r="F4901" t="s">
        <v>14200</v>
      </c>
      <c r="G4901" t="s">
        <v>152</v>
      </c>
      <c r="H4901" t="s">
        <v>134</v>
      </c>
      <c r="I4901" t="s">
        <v>135</v>
      </c>
      <c r="J4901" t="s">
        <v>136</v>
      </c>
      <c r="K4901" t="s">
        <v>137</v>
      </c>
      <c r="L4901" t="s">
        <v>14201</v>
      </c>
      <c r="M4901" t="s">
        <v>14202</v>
      </c>
      <c r="N4901">
        <v>4.3250000000000002</v>
      </c>
      <c r="O4901">
        <v>0</v>
      </c>
      <c r="P4901">
        <v>1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1.8211680613310999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1.8211680613310999</v>
      </c>
    </row>
    <row r="4902" spans="1:31" x14ac:dyDescent="0.25">
      <c r="A4902">
        <v>2143315</v>
      </c>
      <c r="B4902">
        <v>1</v>
      </c>
      <c r="C4902" t="s">
        <v>81</v>
      </c>
      <c r="D4902" t="s">
        <v>123</v>
      </c>
      <c r="E4902" t="s">
        <v>196</v>
      </c>
      <c r="F4902" t="s">
        <v>6966</v>
      </c>
      <c r="G4902" t="s">
        <v>142</v>
      </c>
      <c r="H4902" t="s">
        <v>143</v>
      </c>
      <c r="I4902" t="s">
        <v>135</v>
      </c>
      <c r="J4902" t="s">
        <v>136</v>
      </c>
      <c r="K4902" t="s">
        <v>137</v>
      </c>
      <c r="L4902" t="s">
        <v>14203</v>
      </c>
      <c r="M4902" t="s">
        <v>14204</v>
      </c>
      <c r="N4902">
        <v>4.0366666660000003</v>
      </c>
      <c r="O4902">
        <v>1</v>
      </c>
      <c r="P4902">
        <v>6</v>
      </c>
      <c r="Q4902">
        <v>31</v>
      </c>
      <c r="R4902">
        <v>78</v>
      </c>
      <c r="S4902">
        <v>8</v>
      </c>
      <c r="T4902">
        <v>3</v>
      </c>
      <c r="U4902">
        <v>1</v>
      </c>
      <c r="V4902">
        <v>0</v>
      </c>
      <c r="W4902">
        <v>9.0756868123999995E-2</v>
      </c>
      <c r="X4902">
        <v>7.646973122296516</v>
      </c>
      <c r="Y4902">
        <v>171.36434687848526</v>
      </c>
      <c r="Z4902">
        <v>157.00182387024736</v>
      </c>
      <c r="AA4902">
        <v>83.245253925703409</v>
      </c>
      <c r="AB4902">
        <v>1.2755986152119581</v>
      </c>
      <c r="AC4902">
        <v>0</v>
      </c>
      <c r="AD4902">
        <v>0</v>
      </c>
      <c r="AE4902">
        <v>420.62475328006849</v>
      </c>
    </row>
    <row r="4903" spans="1:31" x14ac:dyDescent="0.25">
      <c r="A4903">
        <v>2143501</v>
      </c>
      <c r="B4903">
        <v>1</v>
      </c>
      <c r="C4903" t="s">
        <v>80</v>
      </c>
      <c r="D4903" t="s">
        <v>89</v>
      </c>
      <c r="E4903" t="s">
        <v>131</v>
      </c>
      <c r="F4903" t="s">
        <v>14205</v>
      </c>
      <c r="G4903" t="s">
        <v>133</v>
      </c>
      <c r="H4903" t="s">
        <v>134</v>
      </c>
      <c r="I4903" t="s">
        <v>135</v>
      </c>
      <c r="J4903" t="s">
        <v>136</v>
      </c>
      <c r="K4903" t="s">
        <v>137</v>
      </c>
      <c r="L4903" t="s">
        <v>14206</v>
      </c>
      <c r="M4903" t="s">
        <v>14207</v>
      </c>
      <c r="N4903">
        <v>5.7455555550000001</v>
      </c>
      <c r="O4903">
        <v>0</v>
      </c>
      <c r="P4903">
        <v>2</v>
      </c>
      <c r="Q4903">
        <v>0</v>
      </c>
      <c r="R4903">
        <v>0</v>
      </c>
      <c r="S4903">
        <v>0</v>
      </c>
      <c r="T4903">
        <v>5</v>
      </c>
      <c r="U4903">
        <v>0</v>
      </c>
      <c r="V4903">
        <v>0</v>
      </c>
      <c r="W4903">
        <v>0</v>
      </c>
      <c r="X4903">
        <v>5.7109176779841331</v>
      </c>
      <c r="Y4903">
        <v>0</v>
      </c>
      <c r="Z4903">
        <v>0</v>
      </c>
      <c r="AA4903">
        <v>0</v>
      </c>
      <c r="AB4903">
        <v>24.026226592198451</v>
      </c>
      <c r="AC4903">
        <v>0</v>
      </c>
      <c r="AD4903">
        <v>0</v>
      </c>
      <c r="AE4903">
        <v>29.737144270182583</v>
      </c>
    </row>
    <row r="4904" spans="1:31" x14ac:dyDescent="0.25">
      <c r="A4904">
        <v>2143295</v>
      </c>
      <c r="B4904">
        <v>1</v>
      </c>
      <c r="C4904" t="s">
        <v>80</v>
      </c>
      <c r="D4904" t="s">
        <v>94</v>
      </c>
      <c r="E4904" t="s">
        <v>174</v>
      </c>
      <c r="F4904" t="s">
        <v>14208</v>
      </c>
      <c r="G4904" t="s">
        <v>187</v>
      </c>
      <c r="H4904" t="s">
        <v>134</v>
      </c>
      <c r="I4904" t="s">
        <v>135</v>
      </c>
      <c r="J4904" t="s">
        <v>136</v>
      </c>
      <c r="K4904" t="s">
        <v>137</v>
      </c>
      <c r="L4904" t="s">
        <v>14209</v>
      </c>
      <c r="M4904" t="s">
        <v>14210</v>
      </c>
      <c r="N4904">
        <v>0.67583333300000004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10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2.7553338868315889</v>
      </c>
      <c r="AC4904">
        <v>0</v>
      </c>
      <c r="AD4904">
        <v>0</v>
      </c>
      <c r="AE4904">
        <v>2.7553338868315889</v>
      </c>
    </row>
    <row r="4905" spans="1:31" x14ac:dyDescent="0.25">
      <c r="A4905">
        <v>2143381</v>
      </c>
      <c r="B4905">
        <v>1</v>
      </c>
      <c r="C4905" t="s">
        <v>81</v>
      </c>
      <c r="D4905" t="s">
        <v>118</v>
      </c>
      <c r="E4905" t="s">
        <v>146</v>
      </c>
      <c r="F4905" t="s">
        <v>14211</v>
      </c>
      <c r="G4905" t="s">
        <v>167</v>
      </c>
      <c r="H4905" t="s">
        <v>143</v>
      </c>
      <c r="I4905" t="s">
        <v>135</v>
      </c>
      <c r="J4905" t="s">
        <v>136</v>
      </c>
      <c r="K4905" t="s">
        <v>137</v>
      </c>
      <c r="L4905" t="s">
        <v>14212</v>
      </c>
      <c r="M4905" t="s">
        <v>14213</v>
      </c>
      <c r="N4905">
        <v>1.123611111</v>
      </c>
      <c r="O4905">
        <v>2</v>
      </c>
      <c r="P4905">
        <v>406</v>
      </c>
      <c r="Q4905">
        <v>9</v>
      </c>
      <c r="R4905">
        <v>2</v>
      </c>
      <c r="S4905">
        <v>5</v>
      </c>
      <c r="T4905">
        <v>31</v>
      </c>
      <c r="U4905">
        <v>0</v>
      </c>
      <c r="V4905">
        <v>0</v>
      </c>
      <c r="W4905">
        <v>0.96361380896402504</v>
      </c>
      <c r="X4905">
        <v>102.54285946882354</v>
      </c>
      <c r="Y4905">
        <v>7.8762901333510333</v>
      </c>
      <c r="Z4905">
        <v>1.0545268361481002</v>
      </c>
      <c r="AA4905">
        <v>33.141735947308604</v>
      </c>
      <c r="AB4905">
        <v>24.808253522715923</v>
      </c>
      <c r="AC4905">
        <v>0</v>
      </c>
      <c r="AD4905">
        <v>0</v>
      </c>
      <c r="AE4905">
        <v>170.38727971731123</v>
      </c>
    </row>
    <row r="4906" spans="1:31" x14ac:dyDescent="0.25">
      <c r="A4906">
        <v>2143481</v>
      </c>
      <c r="B4906">
        <v>1</v>
      </c>
      <c r="C4906" t="s">
        <v>80</v>
      </c>
      <c r="D4906" t="s">
        <v>89</v>
      </c>
      <c r="E4906" t="s">
        <v>206</v>
      </c>
      <c r="F4906" t="s">
        <v>14214</v>
      </c>
      <c r="G4906" t="s">
        <v>183</v>
      </c>
      <c r="H4906" t="s">
        <v>134</v>
      </c>
      <c r="I4906" t="s">
        <v>135</v>
      </c>
      <c r="J4906" t="s">
        <v>136</v>
      </c>
      <c r="K4906" t="s">
        <v>137</v>
      </c>
      <c r="L4906" t="s">
        <v>14215</v>
      </c>
      <c r="M4906" t="s">
        <v>14216</v>
      </c>
      <c r="N4906">
        <v>8.2711111109999997</v>
      </c>
      <c r="O4906">
        <v>0</v>
      </c>
      <c r="P4906">
        <v>9</v>
      </c>
      <c r="Q4906">
        <v>0</v>
      </c>
      <c r="R4906">
        <v>0</v>
      </c>
      <c r="S4906">
        <v>0</v>
      </c>
      <c r="T4906">
        <v>2</v>
      </c>
      <c r="U4906">
        <v>0</v>
      </c>
      <c r="V4906">
        <v>0</v>
      </c>
      <c r="W4906">
        <v>0</v>
      </c>
      <c r="X4906">
        <v>13.28084660898287</v>
      </c>
      <c r="Y4906">
        <v>0</v>
      </c>
      <c r="Z4906">
        <v>0</v>
      </c>
      <c r="AA4906">
        <v>0</v>
      </c>
      <c r="AB4906">
        <v>10.882519889729934</v>
      </c>
      <c r="AC4906">
        <v>0</v>
      </c>
      <c r="AD4906">
        <v>0</v>
      </c>
      <c r="AE4906">
        <v>24.163366498712804</v>
      </c>
    </row>
    <row r="4907" spans="1:31" x14ac:dyDescent="0.25">
      <c r="A4907">
        <v>2143189</v>
      </c>
      <c r="B4907">
        <v>1</v>
      </c>
      <c r="C4907" t="s">
        <v>81</v>
      </c>
      <c r="D4907" t="s">
        <v>120</v>
      </c>
      <c r="E4907" t="s">
        <v>161</v>
      </c>
      <c r="F4907" t="s">
        <v>11971</v>
      </c>
      <c r="G4907" t="s">
        <v>235</v>
      </c>
      <c r="H4907" t="s">
        <v>134</v>
      </c>
      <c r="I4907" t="s">
        <v>135</v>
      </c>
      <c r="J4907" t="s">
        <v>136</v>
      </c>
      <c r="K4907" t="s">
        <v>236</v>
      </c>
      <c r="L4907" t="s">
        <v>14217</v>
      </c>
      <c r="M4907" t="s">
        <v>14218</v>
      </c>
      <c r="N4907">
        <v>4.4127916660000004</v>
      </c>
      <c r="O4907">
        <v>0</v>
      </c>
      <c r="P4907">
        <v>172</v>
      </c>
      <c r="Q4907">
        <v>0</v>
      </c>
      <c r="R4907">
        <v>1</v>
      </c>
      <c r="S4907">
        <v>0</v>
      </c>
      <c r="T4907">
        <v>7</v>
      </c>
      <c r="U4907">
        <v>0</v>
      </c>
      <c r="V4907">
        <v>0</v>
      </c>
      <c r="W4907">
        <v>0</v>
      </c>
      <c r="X4907">
        <v>209.65688763575457</v>
      </c>
      <c r="Y4907">
        <v>0</v>
      </c>
      <c r="Z4907">
        <v>0.11005216873450002</v>
      </c>
      <c r="AA4907">
        <v>0</v>
      </c>
      <c r="AB4907">
        <v>10.951868429122054</v>
      </c>
      <c r="AC4907">
        <v>0</v>
      </c>
      <c r="AD4907">
        <v>0</v>
      </c>
      <c r="AE4907">
        <v>220.71880823361113</v>
      </c>
    </row>
    <row r="4908" spans="1:31" x14ac:dyDescent="0.25">
      <c r="A4908">
        <v>2143132</v>
      </c>
      <c r="B4908">
        <v>1</v>
      </c>
      <c r="C4908" t="s">
        <v>80</v>
      </c>
      <c r="D4908" t="s">
        <v>83</v>
      </c>
      <c r="E4908" t="s">
        <v>161</v>
      </c>
      <c r="F4908" t="s">
        <v>14219</v>
      </c>
      <c r="G4908" t="s">
        <v>3654</v>
      </c>
      <c r="H4908" t="s">
        <v>134</v>
      </c>
      <c r="I4908" t="s">
        <v>135</v>
      </c>
      <c r="J4908" t="s">
        <v>136</v>
      </c>
      <c r="K4908" t="s">
        <v>137</v>
      </c>
      <c r="L4908" t="s">
        <v>14220</v>
      </c>
      <c r="M4908" t="s">
        <v>14221</v>
      </c>
      <c r="N4908">
        <v>0.16555555499999999</v>
      </c>
      <c r="O4908">
        <v>0</v>
      </c>
      <c r="P4908">
        <v>514</v>
      </c>
      <c r="Q4908">
        <v>0</v>
      </c>
      <c r="R4908">
        <v>0</v>
      </c>
      <c r="S4908">
        <v>0</v>
      </c>
      <c r="T4908">
        <v>13</v>
      </c>
      <c r="U4908">
        <v>0</v>
      </c>
      <c r="V4908">
        <v>0</v>
      </c>
      <c r="W4908">
        <v>0</v>
      </c>
      <c r="X4908">
        <v>15.123180846912044</v>
      </c>
      <c r="Y4908">
        <v>0</v>
      </c>
      <c r="Z4908">
        <v>0</v>
      </c>
      <c r="AA4908">
        <v>0</v>
      </c>
      <c r="AB4908">
        <v>1.3349824949929778</v>
      </c>
      <c r="AC4908">
        <v>0</v>
      </c>
      <c r="AD4908">
        <v>0</v>
      </c>
      <c r="AE4908">
        <v>16.458163341905021</v>
      </c>
    </row>
    <row r="4909" spans="1:31" x14ac:dyDescent="0.25">
      <c r="A4909">
        <v>2143470</v>
      </c>
      <c r="B4909">
        <v>1</v>
      </c>
      <c r="C4909" t="s">
        <v>80</v>
      </c>
      <c r="D4909" t="s">
        <v>88</v>
      </c>
      <c r="E4909" t="s">
        <v>174</v>
      </c>
      <c r="F4909" t="s">
        <v>14222</v>
      </c>
      <c r="G4909" t="s">
        <v>3037</v>
      </c>
      <c r="H4909" t="s">
        <v>134</v>
      </c>
      <c r="I4909" t="s">
        <v>135</v>
      </c>
      <c r="J4909" t="s">
        <v>136</v>
      </c>
      <c r="K4909" t="s">
        <v>137</v>
      </c>
      <c r="L4909" t="s">
        <v>14223</v>
      </c>
      <c r="M4909" t="s">
        <v>14224</v>
      </c>
      <c r="N4909">
        <v>0.64638888800000005</v>
      </c>
      <c r="O4909">
        <v>0</v>
      </c>
      <c r="P4909">
        <v>141</v>
      </c>
      <c r="Q4909">
        <v>0</v>
      </c>
      <c r="R4909">
        <v>0</v>
      </c>
      <c r="S4909">
        <v>0</v>
      </c>
      <c r="T4909">
        <v>10</v>
      </c>
      <c r="U4909">
        <v>0</v>
      </c>
      <c r="V4909">
        <v>0</v>
      </c>
      <c r="W4909">
        <v>0</v>
      </c>
      <c r="X4909">
        <v>20.060368621635202</v>
      </c>
      <c r="Y4909">
        <v>0</v>
      </c>
      <c r="Z4909">
        <v>0</v>
      </c>
      <c r="AA4909">
        <v>0</v>
      </c>
      <c r="AB4909">
        <v>0.62257363087855</v>
      </c>
      <c r="AC4909">
        <v>0</v>
      </c>
      <c r="AD4909">
        <v>0</v>
      </c>
      <c r="AE4909">
        <v>20.682942252513751</v>
      </c>
    </row>
    <row r="4910" spans="1:31" x14ac:dyDescent="0.25">
      <c r="A4910">
        <v>2143155</v>
      </c>
      <c r="B4910">
        <v>1</v>
      </c>
      <c r="C4910" t="s">
        <v>80</v>
      </c>
      <c r="D4910" t="s">
        <v>103</v>
      </c>
      <c r="E4910" t="s">
        <v>161</v>
      </c>
      <c r="F4910" t="s">
        <v>14225</v>
      </c>
      <c r="G4910" t="s">
        <v>215</v>
      </c>
      <c r="H4910" t="s">
        <v>134</v>
      </c>
      <c r="I4910" t="s">
        <v>135</v>
      </c>
      <c r="J4910" t="s">
        <v>136</v>
      </c>
      <c r="K4910" t="s">
        <v>137</v>
      </c>
      <c r="L4910" t="s">
        <v>14226</v>
      </c>
      <c r="M4910" t="s">
        <v>14227</v>
      </c>
      <c r="N4910">
        <v>2.457777777</v>
      </c>
      <c r="O4910">
        <v>0</v>
      </c>
      <c r="P4910">
        <v>22</v>
      </c>
      <c r="Q4910">
        <v>0</v>
      </c>
      <c r="R4910">
        <v>7</v>
      </c>
      <c r="S4910">
        <v>0</v>
      </c>
      <c r="T4910">
        <v>18</v>
      </c>
      <c r="U4910">
        <v>0</v>
      </c>
      <c r="V4910">
        <v>0</v>
      </c>
      <c r="W4910">
        <v>0</v>
      </c>
      <c r="X4910">
        <v>8.4838851160896827</v>
      </c>
      <c r="Y4910">
        <v>0</v>
      </c>
      <c r="Z4910">
        <v>18.812496072958499</v>
      </c>
      <c r="AA4910">
        <v>0</v>
      </c>
      <c r="AB4910">
        <v>12.04130593706342</v>
      </c>
      <c r="AC4910">
        <v>0</v>
      </c>
      <c r="AD4910">
        <v>0</v>
      </c>
      <c r="AE4910">
        <v>39.337687126111604</v>
      </c>
    </row>
    <row r="4911" spans="1:31" x14ac:dyDescent="0.25">
      <c r="A4911">
        <v>2143493</v>
      </c>
      <c r="B4911">
        <v>1</v>
      </c>
      <c r="C4911" t="s">
        <v>80</v>
      </c>
      <c r="D4911" t="s">
        <v>94</v>
      </c>
      <c r="E4911" t="s">
        <v>131</v>
      </c>
      <c r="F4911" t="s">
        <v>14228</v>
      </c>
      <c r="G4911" t="s">
        <v>152</v>
      </c>
      <c r="H4911" t="s">
        <v>134</v>
      </c>
      <c r="I4911" t="s">
        <v>135</v>
      </c>
      <c r="J4911" t="s">
        <v>136</v>
      </c>
      <c r="K4911" t="s">
        <v>137</v>
      </c>
      <c r="L4911" t="s">
        <v>14229</v>
      </c>
      <c r="M4911" t="s">
        <v>14230</v>
      </c>
      <c r="N4911">
        <v>3.2619444440000001</v>
      </c>
      <c r="O4911">
        <v>0</v>
      </c>
      <c r="P4911">
        <v>3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2.2736281839394588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2.2736281839394588</v>
      </c>
    </row>
    <row r="4912" spans="1:31" x14ac:dyDescent="0.25">
      <c r="A4912">
        <v>2143424</v>
      </c>
      <c r="B4912">
        <v>1</v>
      </c>
      <c r="C4912" t="s">
        <v>80</v>
      </c>
      <c r="D4912" t="s">
        <v>84</v>
      </c>
      <c r="E4912" t="s">
        <v>131</v>
      </c>
      <c r="F4912" t="s">
        <v>14231</v>
      </c>
      <c r="G4912" t="s">
        <v>231</v>
      </c>
      <c r="H4912" t="s">
        <v>134</v>
      </c>
      <c r="I4912" t="s">
        <v>135</v>
      </c>
      <c r="J4912" t="s">
        <v>136</v>
      </c>
      <c r="K4912" t="s">
        <v>137</v>
      </c>
      <c r="L4912" t="s">
        <v>14232</v>
      </c>
      <c r="M4912" t="s">
        <v>14233</v>
      </c>
      <c r="N4912">
        <v>1.2622222219999999</v>
      </c>
      <c r="O4912">
        <v>0</v>
      </c>
      <c r="P4912">
        <v>1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0.3242349478805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0.3242349478805</v>
      </c>
    </row>
    <row r="4913" spans="1:31" x14ac:dyDescent="0.25">
      <c r="A4913">
        <v>2143347</v>
      </c>
      <c r="B4913">
        <v>1</v>
      </c>
      <c r="C4913" t="s">
        <v>81</v>
      </c>
      <c r="D4913" t="s">
        <v>120</v>
      </c>
      <c r="E4913" t="s">
        <v>196</v>
      </c>
      <c r="F4913" t="s">
        <v>197</v>
      </c>
      <c r="G4913" t="s">
        <v>142</v>
      </c>
      <c r="H4913" t="s">
        <v>143</v>
      </c>
      <c r="I4913" t="s">
        <v>135</v>
      </c>
      <c r="J4913" t="s">
        <v>136</v>
      </c>
      <c r="K4913" t="s">
        <v>137</v>
      </c>
      <c r="L4913" t="s">
        <v>14234</v>
      </c>
      <c r="M4913" t="s">
        <v>14235</v>
      </c>
      <c r="N4913">
        <v>0.74138888800000002</v>
      </c>
      <c r="O4913">
        <v>1</v>
      </c>
      <c r="P4913">
        <v>122</v>
      </c>
      <c r="Q4913">
        <v>23</v>
      </c>
      <c r="R4913">
        <v>11</v>
      </c>
      <c r="S4913">
        <v>1</v>
      </c>
      <c r="T4913">
        <v>7</v>
      </c>
      <c r="U4913">
        <v>0</v>
      </c>
      <c r="V4913">
        <v>0</v>
      </c>
      <c r="W4913">
        <v>0.26687699734124998</v>
      </c>
      <c r="X4913">
        <v>18.592343474476625</v>
      </c>
      <c r="Y4913">
        <v>35.129759906549282</v>
      </c>
      <c r="Z4913">
        <v>14.292677785244328</v>
      </c>
      <c r="AA4913">
        <v>0.40228672908585</v>
      </c>
      <c r="AB4913">
        <v>0.51521049592565005</v>
      </c>
      <c r="AC4913">
        <v>0</v>
      </c>
      <c r="AD4913">
        <v>0</v>
      </c>
      <c r="AE4913">
        <v>69.19915538862297</v>
      </c>
    </row>
    <row r="4914" spans="1:31" x14ac:dyDescent="0.25">
      <c r="A4914">
        <v>2143178</v>
      </c>
      <c r="B4914">
        <v>1</v>
      </c>
      <c r="C4914" t="s">
        <v>80</v>
      </c>
      <c r="D4914" t="s">
        <v>93</v>
      </c>
      <c r="E4914" t="s">
        <v>224</v>
      </c>
      <c r="F4914" t="s">
        <v>11414</v>
      </c>
      <c r="G4914" t="s">
        <v>235</v>
      </c>
      <c r="H4914" t="s">
        <v>143</v>
      </c>
      <c r="I4914" t="s">
        <v>135</v>
      </c>
      <c r="J4914" t="s">
        <v>136</v>
      </c>
      <c r="K4914" t="s">
        <v>236</v>
      </c>
      <c r="L4914" t="s">
        <v>14236</v>
      </c>
      <c r="M4914" t="s">
        <v>14237</v>
      </c>
      <c r="N4914">
        <v>3.5958333329999999</v>
      </c>
      <c r="O4914">
        <v>5</v>
      </c>
      <c r="P4914">
        <v>3550</v>
      </c>
      <c r="Q4914">
        <v>142</v>
      </c>
      <c r="R4914">
        <v>720</v>
      </c>
      <c r="S4914">
        <v>34</v>
      </c>
      <c r="T4914">
        <v>865</v>
      </c>
      <c r="U4914">
        <v>6</v>
      </c>
      <c r="V4914">
        <v>2</v>
      </c>
      <c r="W4914">
        <v>107.05827692695135</v>
      </c>
      <c r="X4914">
        <v>2951.7112836317588</v>
      </c>
      <c r="Y4914">
        <v>1834.9094933489484</v>
      </c>
      <c r="Z4914">
        <v>2696.6547901605486</v>
      </c>
      <c r="AA4914">
        <v>1100.3937408584402</v>
      </c>
      <c r="AB4914">
        <v>2822.0813461136349</v>
      </c>
      <c r="AC4914">
        <v>2318.471691301871</v>
      </c>
      <c r="AD4914">
        <v>46.89287030684725</v>
      </c>
      <c r="AE4914">
        <v>13878.173492649001</v>
      </c>
    </row>
    <row r="4915" spans="1:31" x14ac:dyDescent="0.25">
      <c r="A4915">
        <v>2143201</v>
      </c>
      <c r="B4915">
        <v>1</v>
      </c>
      <c r="C4915" t="s">
        <v>80</v>
      </c>
      <c r="D4915" t="s">
        <v>91</v>
      </c>
      <c r="E4915" t="s">
        <v>140</v>
      </c>
      <c r="F4915" t="s">
        <v>14238</v>
      </c>
      <c r="G4915" t="s">
        <v>235</v>
      </c>
      <c r="H4915" t="s">
        <v>143</v>
      </c>
      <c r="I4915" t="s">
        <v>135</v>
      </c>
      <c r="J4915" t="s">
        <v>136</v>
      </c>
      <c r="K4915" t="s">
        <v>236</v>
      </c>
      <c r="L4915" t="s">
        <v>14239</v>
      </c>
      <c r="M4915" t="s">
        <v>14240</v>
      </c>
      <c r="N4915">
        <v>1.4824388879999999</v>
      </c>
      <c r="O4915">
        <v>2</v>
      </c>
      <c r="P4915">
        <v>692</v>
      </c>
      <c r="Q4915">
        <v>86</v>
      </c>
      <c r="R4915">
        <v>143</v>
      </c>
      <c r="S4915">
        <v>8</v>
      </c>
      <c r="T4915">
        <v>87</v>
      </c>
      <c r="U4915">
        <v>1</v>
      </c>
      <c r="V4915">
        <v>0</v>
      </c>
      <c r="W4915">
        <v>0.80914775358375013</v>
      </c>
      <c r="X4915">
        <v>215.01821938400607</v>
      </c>
      <c r="Y4915">
        <v>117.41074061818904</v>
      </c>
      <c r="Z4915">
        <v>56.74101743631153</v>
      </c>
      <c r="AA4915">
        <v>14.30381367671785</v>
      </c>
      <c r="AB4915">
        <v>78.261820141198072</v>
      </c>
      <c r="AC4915">
        <v>15.830239931162975</v>
      </c>
      <c r="AD4915">
        <v>0</v>
      </c>
      <c r="AE4915">
        <v>498.37499894116928</v>
      </c>
    </row>
    <row r="4916" spans="1:31" x14ac:dyDescent="0.25">
      <c r="A4916">
        <v>2143215</v>
      </c>
      <c r="B4916">
        <v>1</v>
      </c>
      <c r="C4916" t="s">
        <v>80</v>
      </c>
      <c r="D4916" t="s">
        <v>83</v>
      </c>
      <c r="E4916" t="s">
        <v>196</v>
      </c>
      <c r="F4916" t="s">
        <v>14241</v>
      </c>
      <c r="G4916" t="s">
        <v>235</v>
      </c>
      <c r="H4916" t="s">
        <v>143</v>
      </c>
      <c r="I4916" t="s">
        <v>135</v>
      </c>
      <c r="J4916" t="s">
        <v>136</v>
      </c>
      <c r="K4916" t="s">
        <v>236</v>
      </c>
      <c r="L4916" t="s">
        <v>14242</v>
      </c>
      <c r="M4916" t="s">
        <v>14243</v>
      </c>
      <c r="N4916">
        <v>7.1744777769999999</v>
      </c>
      <c r="O4916">
        <v>0</v>
      </c>
      <c r="P4916">
        <v>0</v>
      </c>
      <c r="Q4916">
        <v>0</v>
      </c>
      <c r="R4916">
        <v>0</v>
      </c>
      <c r="S4916">
        <v>13</v>
      </c>
      <c r="T4916">
        <v>19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995.30197626776646</v>
      </c>
      <c r="AB4916">
        <v>1517.5950056631898</v>
      </c>
      <c r="AC4916">
        <v>0</v>
      </c>
      <c r="AD4916">
        <v>0</v>
      </c>
      <c r="AE4916">
        <v>2512.8969819309564</v>
      </c>
    </row>
    <row r="4917" spans="1:31" x14ac:dyDescent="0.25">
      <c r="A4917">
        <v>2143364</v>
      </c>
      <c r="B4917">
        <v>1</v>
      </c>
      <c r="C4917" t="s">
        <v>80</v>
      </c>
      <c r="D4917" t="s">
        <v>85</v>
      </c>
      <c r="E4917" t="s">
        <v>131</v>
      </c>
      <c r="F4917" t="s">
        <v>8540</v>
      </c>
      <c r="G4917" t="s">
        <v>231</v>
      </c>
      <c r="H4917" t="s">
        <v>134</v>
      </c>
      <c r="I4917" t="s">
        <v>135</v>
      </c>
      <c r="J4917" t="s">
        <v>136</v>
      </c>
      <c r="K4917" t="s">
        <v>137</v>
      </c>
      <c r="L4917" t="s">
        <v>14244</v>
      </c>
      <c r="M4917" t="s">
        <v>14245</v>
      </c>
      <c r="N4917">
        <v>2.102222222</v>
      </c>
      <c r="O4917">
        <v>0</v>
      </c>
      <c r="P4917">
        <v>5</v>
      </c>
      <c r="Q4917">
        <v>0</v>
      </c>
      <c r="R4917">
        <v>0</v>
      </c>
      <c r="S4917">
        <v>0</v>
      </c>
      <c r="T4917">
        <v>2</v>
      </c>
      <c r="U4917">
        <v>0</v>
      </c>
      <c r="V4917">
        <v>0</v>
      </c>
      <c r="W4917">
        <v>0</v>
      </c>
      <c r="X4917">
        <v>1.29160777653005</v>
      </c>
      <c r="Y4917">
        <v>0</v>
      </c>
      <c r="Z4917">
        <v>0</v>
      </c>
      <c r="AA4917">
        <v>0</v>
      </c>
      <c r="AB4917">
        <v>0.61898382499435833</v>
      </c>
      <c r="AC4917">
        <v>0</v>
      </c>
      <c r="AD4917">
        <v>0</v>
      </c>
      <c r="AE4917">
        <v>1.9105916015244082</v>
      </c>
    </row>
    <row r="4918" spans="1:31" x14ac:dyDescent="0.25">
      <c r="A4918">
        <v>2143384</v>
      </c>
      <c r="B4918">
        <v>1</v>
      </c>
      <c r="C4918" t="s">
        <v>80</v>
      </c>
      <c r="D4918" t="s">
        <v>106</v>
      </c>
      <c r="E4918" t="s">
        <v>161</v>
      </c>
      <c r="F4918" t="s">
        <v>14246</v>
      </c>
      <c r="G4918" t="s">
        <v>215</v>
      </c>
      <c r="H4918" t="s">
        <v>134</v>
      </c>
      <c r="I4918" t="s">
        <v>135</v>
      </c>
      <c r="J4918" t="s">
        <v>136</v>
      </c>
      <c r="K4918" t="s">
        <v>137</v>
      </c>
      <c r="L4918" t="s">
        <v>14247</v>
      </c>
      <c r="M4918" t="s">
        <v>14248</v>
      </c>
      <c r="N4918">
        <v>1.166666666</v>
      </c>
      <c r="O4918">
        <v>0</v>
      </c>
      <c r="P4918">
        <v>0</v>
      </c>
      <c r="Q4918">
        <v>0</v>
      </c>
      <c r="R4918">
        <v>3</v>
      </c>
      <c r="S4918">
        <v>0</v>
      </c>
      <c r="T4918">
        <v>4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1.2611205818217002</v>
      </c>
      <c r="AA4918">
        <v>0</v>
      </c>
      <c r="AB4918">
        <v>2.8813295798860001</v>
      </c>
      <c r="AC4918">
        <v>0</v>
      </c>
      <c r="AD4918">
        <v>0</v>
      </c>
      <c r="AE4918">
        <v>4.1424501617076999</v>
      </c>
    </row>
    <row r="4919" spans="1:31" x14ac:dyDescent="0.25">
      <c r="A4919">
        <v>2143221</v>
      </c>
      <c r="B4919">
        <v>1</v>
      </c>
      <c r="C4919" t="s">
        <v>80</v>
      </c>
      <c r="D4919" t="s">
        <v>97</v>
      </c>
      <c r="E4919" t="s">
        <v>140</v>
      </c>
      <c r="F4919" t="s">
        <v>14249</v>
      </c>
      <c r="G4919" t="s">
        <v>142</v>
      </c>
      <c r="H4919" t="s">
        <v>143</v>
      </c>
      <c r="I4919" t="s">
        <v>135</v>
      </c>
      <c r="J4919" t="s">
        <v>136</v>
      </c>
      <c r="K4919" t="s">
        <v>137</v>
      </c>
      <c r="L4919" t="s">
        <v>14250</v>
      </c>
      <c r="M4919" t="s">
        <v>14251</v>
      </c>
      <c r="N4919">
        <v>0.51416666600000005</v>
      </c>
      <c r="O4919">
        <v>7</v>
      </c>
      <c r="P4919">
        <v>461</v>
      </c>
      <c r="Q4919">
        <v>10</v>
      </c>
      <c r="R4919">
        <v>327</v>
      </c>
      <c r="S4919">
        <v>16</v>
      </c>
      <c r="T4919">
        <v>129</v>
      </c>
      <c r="U4919">
        <v>1</v>
      </c>
      <c r="V4919">
        <v>0</v>
      </c>
      <c r="W4919">
        <v>51.071864647691299</v>
      </c>
      <c r="X4919">
        <v>115.49223859824814</v>
      </c>
      <c r="Y4919">
        <v>26.688584944867166</v>
      </c>
      <c r="Z4919">
        <v>93.183326426525355</v>
      </c>
      <c r="AA4919">
        <v>106.08449868456312</v>
      </c>
      <c r="AB4919">
        <v>83.799196393999537</v>
      </c>
      <c r="AC4919">
        <v>0</v>
      </c>
      <c r="AD4919">
        <v>0</v>
      </c>
      <c r="AE4919">
        <v>476.31970969589457</v>
      </c>
    </row>
    <row r="4920" spans="1:31" x14ac:dyDescent="0.25">
      <c r="A4920">
        <v>2143533</v>
      </c>
      <c r="B4920">
        <v>1</v>
      </c>
      <c r="C4920" t="s">
        <v>80</v>
      </c>
      <c r="D4920" t="s">
        <v>97</v>
      </c>
      <c r="E4920" t="s">
        <v>146</v>
      </c>
      <c r="F4920" t="s">
        <v>14252</v>
      </c>
      <c r="G4920" t="s">
        <v>226</v>
      </c>
      <c r="H4920" t="s">
        <v>143</v>
      </c>
      <c r="I4920" t="s">
        <v>135</v>
      </c>
      <c r="J4920" t="s">
        <v>136</v>
      </c>
      <c r="K4920" t="s">
        <v>137</v>
      </c>
      <c r="L4920" t="s">
        <v>14253</v>
      </c>
      <c r="M4920" t="s">
        <v>14254</v>
      </c>
      <c r="N4920">
        <v>0.30305555499999998</v>
      </c>
      <c r="O4920">
        <v>4</v>
      </c>
      <c r="P4920">
        <v>1724</v>
      </c>
      <c r="Q4920">
        <v>3</v>
      </c>
      <c r="R4920">
        <v>253</v>
      </c>
      <c r="S4920">
        <v>10</v>
      </c>
      <c r="T4920">
        <v>232</v>
      </c>
      <c r="U4920">
        <v>0</v>
      </c>
      <c r="V4920">
        <v>0</v>
      </c>
      <c r="W4920">
        <v>31.988589356773442</v>
      </c>
      <c r="X4920">
        <v>142.18770579635964</v>
      </c>
      <c r="Y4920">
        <v>0.83351485676540005</v>
      </c>
      <c r="Z4920">
        <v>18.673180301658046</v>
      </c>
      <c r="AA4920">
        <v>109.33681225116442</v>
      </c>
      <c r="AB4920">
        <v>27.073236678954579</v>
      </c>
      <c r="AC4920">
        <v>0</v>
      </c>
      <c r="AD4920">
        <v>0</v>
      </c>
      <c r="AE4920">
        <v>330.09303924167551</v>
      </c>
    </row>
    <row r="4921" spans="1:31" x14ac:dyDescent="0.25">
      <c r="A4921">
        <v>2143467</v>
      </c>
      <c r="B4921">
        <v>1</v>
      </c>
      <c r="C4921" t="s">
        <v>80</v>
      </c>
      <c r="D4921" t="s">
        <v>98</v>
      </c>
      <c r="E4921" t="s">
        <v>161</v>
      </c>
      <c r="F4921" t="s">
        <v>14255</v>
      </c>
      <c r="G4921" t="s">
        <v>215</v>
      </c>
      <c r="H4921" t="s">
        <v>134</v>
      </c>
      <c r="I4921" t="s">
        <v>135</v>
      </c>
      <c r="J4921" t="s">
        <v>136</v>
      </c>
      <c r="K4921" t="s">
        <v>137</v>
      </c>
      <c r="L4921" t="s">
        <v>14256</v>
      </c>
      <c r="M4921" t="s">
        <v>14257</v>
      </c>
      <c r="N4921">
        <v>1.493055555</v>
      </c>
      <c r="O4921">
        <v>0</v>
      </c>
      <c r="P4921">
        <v>35</v>
      </c>
      <c r="Q4921">
        <v>0</v>
      </c>
      <c r="R4921">
        <v>14</v>
      </c>
      <c r="S4921">
        <v>0</v>
      </c>
      <c r="T4921">
        <v>4</v>
      </c>
      <c r="U4921">
        <v>0</v>
      </c>
      <c r="V4921">
        <v>0</v>
      </c>
      <c r="W4921">
        <v>0</v>
      </c>
      <c r="X4921">
        <v>21.741577756245952</v>
      </c>
      <c r="Y4921">
        <v>0</v>
      </c>
      <c r="Z4921">
        <v>10.286739159466</v>
      </c>
      <c r="AA4921">
        <v>0</v>
      </c>
      <c r="AB4921">
        <v>0.57066667726904996</v>
      </c>
      <c r="AC4921">
        <v>0</v>
      </c>
      <c r="AD4921">
        <v>0</v>
      </c>
      <c r="AE4921">
        <v>32.598983592981007</v>
      </c>
    </row>
    <row r="4922" spans="1:31" x14ac:dyDescent="0.25">
      <c r="A4922">
        <v>2143513</v>
      </c>
      <c r="B4922">
        <v>1</v>
      </c>
      <c r="C4922" t="s">
        <v>81</v>
      </c>
      <c r="D4922" t="s">
        <v>114</v>
      </c>
      <c r="E4922" t="s">
        <v>131</v>
      </c>
      <c r="F4922" t="s">
        <v>14258</v>
      </c>
      <c r="G4922" t="s">
        <v>152</v>
      </c>
      <c r="H4922" t="s">
        <v>134</v>
      </c>
      <c r="I4922" t="s">
        <v>135</v>
      </c>
      <c r="J4922" t="s">
        <v>136</v>
      </c>
      <c r="K4922" t="s">
        <v>137</v>
      </c>
      <c r="L4922" t="s">
        <v>14259</v>
      </c>
      <c r="M4922" t="s">
        <v>14260</v>
      </c>
      <c r="N4922">
        <v>1.4083333330000001</v>
      </c>
      <c r="O4922">
        <v>0</v>
      </c>
      <c r="P4922">
        <v>1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0.14835620065011668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0.14835620065011668</v>
      </c>
    </row>
    <row r="4923" spans="1:31" x14ac:dyDescent="0.25">
      <c r="A4923">
        <v>2143298</v>
      </c>
      <c r="B4923">
        <v>1</v>
      </c>
      <c r="C4923" t="s">
        <v>81</v>
      </c>
      <c r="D4923" t="s">
        <v>123</v>
      </c>
      <c r="E4923" t="s">
        <v>140</v>
      </c>
      <c r="F4923" t="s">
        <v>4003</v>
      </c>
      <c r="G4923" t="s">
        <v>142</v>
      </c>
      <c r="H4923" t="s">
        <v>143</v>
      </c>
      <c r="I4923" t="s">
        <v>135</v>
      </c>
      <c r="J4923" t="s">
        <v>136</v>
      </c>
      <c r="K4923" t="s">
        <v>137</v>
      </c>
      <c r="L4923" t="s">
        <v>14261</v>
      </c>
      <c r="M4923" t="s">
        <v>14262</v>
      </c>
      <c r="N4923">
        <v>0.69222222200000005</v>
      </c>
      <c r="O4923">
        <v>7</v>
      </c>
      <c r="P4923">
        <v>1284</v>
      </c>
      <c r="Q4923">
        <v>99</v>
      </c>
      <c r="R4923">
        <v>69</v>
      </c>
      <c r="S4923">
        <v>27</v>
      </c>
      <c r="T4923">
        <v>111</v>
      </c>
      <c r="U4923">
        <v>6</v>
      </c>
      <c r="V4923">
        <v>0</v>
      </c>
      <c r="W4923">
        <v>0.38157498206099999</v>
      </c>
      <c r="X4923">
        <v>162.21536652967282</v>
      </c>
      <c r="Y4923">
        <v>17.597411286533397</v>
      </c>
      <c r="Z4923">
        <v>16.772238722236427</v>
      </c>
      <c r="AA4923">
        <v>102.78602049377636</v>
      </c>
      <c r="AB4923">
        <v>47.121834303641521</v>
      </c>
      <c r="AC4923">
        <v>425.67984939008767</v>
      </c>
      <c r="AD4923">
        <v>0</v>
      </c>
      <c r="AE4923">
        <v>772.55429570800925</v>
      </c>
    </row>
    <row r="4924" spans="1:31" x14ac:dyDescent="0.25">
      <c r="A4924">
        <v>2143304</v>
      </c>
      <c r="B4924">
        <v>1</v>
      </c>
      <c r="C4924" t="s">
        <v>80</v>
      </c>
      <c r="D4924" t="s">
        <v>98</v>
      </c>
      <c r="E4924" t="s">
        <v>174</v>
      </c>
      <c r="F4924" t="s">
        <v>14263</v>
      </c>
      <c r="G4924" t="s">
        <v>171</v>
      </c>
      <c r="H4924" t="s">
        <v>134</v>
      </c>
      <c r="I4924" t="s">
        <v>135</v>
      </c>
      <c r="J4924" t="s">
        <v>136</v>
      </c>
      <c r="K4924" t="s">
        <v>137</v>
      </c>
      <c r="L4924" t="s">
        <v>14264</v>
      </c>
      <c r="M4924" t="s">
        <v>14265</v>
      </c>
      <c r="N4924">
        <v>1.5175000000000001</v>
      </c>
      <c r="O4924">
        <v>0</v>
      </c>
      <c r="P4924">
        <v>26</v>
      </c>
      <c r="Q4924">
        <v>0</v>
      </c>
      <c r="R4924">
        <v>4</v>
      </c>
      <c r="S4924">
        <v>0</v>
      </c>
      <c r="T4924">
        <v>2</v>
      </c>
      <c r="U4924">
        <v>0</v>
      </c>
      <c r="V4924">
        <v>0</v>
      </c>
      <c r="W4924">
        <v>0</v>
      </c>
      <c r="X4924">
        <v>11.287899869839542</v>
      </c>
      <c r="Y4924">
        <v>0</v>
      </c>
      <c r="Z4924">
        <v>1.089430911776875</v>
      </c>
      <c r="AA4924">
        <v>0</v>
      </c>
      <c r="AB4924">
        <v>0.32035154372326663</v>
      </c>
      <c r="AC4924">
        <v>0</v>
      </c>
      <c r="AD4924">
        <v>0</v>
      </c>
      <c r="AE4924">
        <v>12.697682325339683</v>
      </c>
    </row>
    <row r="4925" spans="1:31" x14ac:dyDescent="0.25">
      <c r="A4925">
        <v>2143450</v>
      </c>
      <c r="B4925">
        <v>1</v>
      </c>
      <c r="C4925" t="s">
        <v>80</v>
      </c>
      <c r="D4925" t="s">
        <v>96</v>
      </c>
      <c r="E4925" t="s">
        <v>131</v>
      </c>
      <c r="F4925" t="s">
        <v>14266</v>
      </c>
      <c r="G4925" t="s">
        <v>152</v>
      </c>
      <c r="H4925" t="s">
        <v>134</v>
      </c>
      <c r="I4925" t="s">
        <v>135</v>
      </c>
      <c r="J4925" t="s">
        <v>136</v>
      </c>
      <c r="K4925" t="s">
        <v>137</v>
      </c>
      <c r="L4925" t="s">
        <v>14267</v>
      </c>
      <c r="M4925" t="s">
        <v>14268</v>
      </c>
      <c r="N4925">
        <v>2.1086111110000001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1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2.8115381310008889</v>
      </c>
      <c r="AC4925">
        <v>0</v>
      </c>
      <c r="AD4925">
        <v>0</v>
      </c>
      <c r="AE4925">
        <v>2.8115381310008889</v>
      </c>
    </row>
    <row r="4926" spans="1:31" x14ac:dyDescent="0.25">
      <c r="A4926">
        <v>2143258</v>
      </c>
      <c r="B4926">
        <v>1</v>
      </c>
      <c r="C4926" t="s">
        <v>80</v>
      </c>
      <c r="D4926" t="s">
        <v>103</v>
      </c>
      <c r="E4926" t="s">
        <v>206</v>
      </c>
      <c r="F4926" t="s">
        <v>14269</v>
      </c>
      <c r="G4926" t="s">
        <v>3795</v>
      </c>
      <c r="H4926" t="s">
        <v>134</v>
      </c>
      <c r="I4926" t="s">
        <v>135</v>
      </c>
      <c r="J4926" t="s">
        <v>136</v>
      </c>
      <c r="K4926" t="s">
        <v>137</v>
      </c>
      <c r="L4926" t="s">
        <v>14270</v>
      </c>
      <c r="M4926" t="s">
        <v>14271</v>
      </c>
      <c r="N4926">
        <v>2.8397222219999998</v>
      </c>
      <c r="O4926">
        <v>0</v>
      </c>
      <c r="P4926">
        <v>37</v>
      </c>
      <c r="Q4926">
        <v>0</v>
      </c>
      <c r="R4926">
        <v>0</v>
      </c>
      <c r="S4926">
        <v>0</v>
      </c>
      <c r="T4926">
        <v>7</v>
      </c>
      <c r="U4926">
        <v>0</v>
      </c>
      <c r="V4926">
        <v>0</v>
      </c>
      <c r="W4926">
        <v>0</v>
      </c>
      <c r="X4926">
        <v>22.906871246344686</v>
      </c>
      <c r="Y4926">
        <v>0</v>
      </c>
      <c r="Z4926">
        <v>0</v>
      </c>
      <c r="AA4926">
        <v>0</v>
      </c>
      <c r="AB4926">
        <v>25.058292894983751</v>
      </c>
      <c r="AC4926">
        <v>0</v>
      </c>
      <c r="AD4926">
        <v>0</v>
      </c>
      <c r="AE4926">
        <v>47.965164141328437</v>
      </c>
    </row>
    <row r="4927" spans="1:31" x14ac:dyDescent="0.25">
      <c r="A4927">
        <v>2143367</v>
      </c>
      <c r="B4927">
        <v>1</v>
      </c>
      <c r="C4927" t="s">
        <v>80</v>
      </c>
      <c r="D4927" t="s">
        <v>103</v>
      </c>
      <c r="E4927" t="s">
        <v>140</v>
      </c>
      <c r="F4927" t="s">
        <v>10764</v>
      </c>
      <c r="G4927" t="s">
        <v>142</v>
      </c>
      <c r="H4927" t="s">
        <v>143</v>
      </c>
      <c r="I4927" t="s">
        <v>135</v>
      </c>
      <c r="J4927" t="s">
        <v>136</v>
      </c>
      <c r="K4927" t="s">
        <v>137</v>
      </c>
      <c r="L4927" t="s">
        <v>14272</v>
      </c>
      <c r="M4927" t="s">
        <v>14273</v>
      </c>
      <c r="N4927">
        <v>0.16500000000000001</v>
      </c>
      <c r="O4927">
        <v>1</v>
      </c>
      <c r="P4927">
        <v>268</v>
      </c>
      <c r="Q4927">
        <v>15</v>
      </c>
      <c r="R4927">
        <v>96</v>
      </c>
      <c r="S4927">
        <v>5</v>
      </c>
      <c r="T4927">
        <v>34</v>
      </c>
      <c r="U4927">
        <v>3</v>
      </c>
      <c r="V4927">
        <v>0</v>
      </c>
      <c r="W4927">
        <v>0.19175143713705001</v>
      </c>
      <c r="X4927">
        <v>9.0819340853437449</v>
      </c>
      <c r="Y4927">
        <v>30.478239157260273</v>
      </c>
      <c r="Z4927">
        <v>14.406133217031519</v>
      </c>
      <c r="AA4927">
        <v>80.884837771653793</v>
      </c>
      <c r="AB4927">
        <v>3.8653512483774999</v>
      </c>
      <c r="AC4927">
        <v>3.3539202491493501</v>
      </c>
      <c r="AD4927">
        <v>0</v>
      </c>
      <c r="AE4927">
        <v>142.26216716595323</v>
      </c>
    </row>
    <row r="4928" spans="1:31" x14ac:dyDescent="0.25">
      <c r="A4928">
        <v>2143264</v>
      </c>
      <c r="B4928">
        <v>1</v>
      </c>
      <c r="C4928" t="s">
        <v>80</v>
      </c>
      <c r="D4928" t="s">
        <v>84</v>
      </c>
      <c r="E4928" t="s">
        <v>174</v>
      </c>
      <c r="F4928" t="s">
        <v>14274</v>
      </c>
      <c r="G4928" t="s">
        <v>374</v>
      </c>
      <c r="H4928" t="s">
        <v>134</v>
      </c>
      <c r="I4928" t="s">
        <v>135</v>
      </c>
      <c r="J4928" t="s">
        <v>136</v>
      </c>
      <c r="K4928" t="s">
        <v>137</v>
      </c>
      <c r="L4928" t="s">
        <v>14275</v>
      </c>
      <c r="M4928" t="s">
        <v>14276</v>
      </c>
      <c r="N4928">
        <v>5.1011111109999998</v>
      </c>
      <c r="O4928">
        <v>0</v>
      </c>
      <c r="P4928">
        <v>89</v>
      </c>
      <c r="Q4928">
        <v>0</v>
      </c>
      <c r="R4928">
        <v>0</v>
      </c>
      <c r="S4928">
        <v>0</v>
      </c>
      <c r="T4928">
        <v>2</v>
      </c>
      <c r="U4928">
        <v>0</v>
      </c>
      <c r="V4928">
        <v>0</v>
      </c>
      <c r="W4928">
        <v>0</v>
      </c>
      <c r="X4928">
        <v>126.35920898344445</v>
      </c>
      <c r="Y4928">
        <v>0</v>
      </c>
      <c r="Z4928">
        <v>0</v>
      </c>
      <c r="AA4928">
        <v>0</v>
      </c>
      <c r="AB4928">
        <v>3.7102726479025248</v>
      </c>
      <c r="AC4928">
        <v>0</v>
      </c>
      <c r="AD4928">
        <v>0</v>
      </c>
      <c r="AE4928">
        <v>130.06948163134697</v>
      </c>
    </row>
    <row r="4929" spans="1:31" x14ac:dyDescent="0.25">
      <c r="A4929">
        <v>2143218</v>
      </c>
      <c r="B4929">
        <v>1</v>
      </c>
      <c r="C4929" t="s">
        <v>81</v>
      </c>
      <c r="D4929" t="s">
        <v>115</v>
      </c>
      <c r="E4929" t="s">
        <v>174</v>
      </c>
      <c r="F4929" t="s">
        <v>14277</v>
      </c>
      <c r="G4929" t="s">
        <v>187</v>
      </c>
      <c r="H4929" t="s">
        <v>134</v>
      </c>
      <c r="I4929" t="s">
        <v>135</v>
      </c>
      <c r="J4929" t="s">
        <v>136</v>
      </c>
      <c r="K4929" t="s">
        <v>137</v>
      </c>
      <c r="L4929" t="s">
        <v>14278</v>
      </c>
      <c r="M4929" t="s">
        <v>14279</v>
      </c>
      <c r="N4929">
        <v>1.2597222219999999</v>
      </c>
      <c r="O4929">
        <v>0</v>
      </c>
      <c r="P4929">
        <v>23</v>
      </c>
      <c r="Q4929">
        <v>0</v>
      </c>
      <c r="R4929">
        <v>0</v>
      </c>
      <c r="S4929">
        <v>0</v>
      </c>
      <c r="T4929">
        <v>2</v>
      </c>
      <c r="U4929">
        <v>0</v>
      </c>
      <c r="V4929">
        <v>0</v>
      </c>
      <c r="W4929">
        <v>0</v>
      </c>
      <c r="X4929">
        <v>2.7466318248647248</v>
      </c>
      <c r="Y4929">
        <v>0</v>
      </c>
      <c r="Z4929">
        <v>0</v>
      </c>
      <c r="AA4929">
        <v>0</v>
      </c>
      <c r="AB4929">
        <v>0.15651688299405001</v>
      </c>
      <c r="AC4929">
        <v>0</v>
      </c>
      <c r="AD4929">
        <v>0</v>
      </c>
      <c r="AE4929">
        <v>2.903148707858775</v>
      </c>
    </row>
    <row r="4930" spans="1:31" x14ac:dyDescent="0.25">
      <c r="A4930">
        <v>2143407</v>
      </c>
      <c r="B4930">
        <v>1</v>
      </c>
      <c r="C4930" t="s">
        <v>80</v>
      </c>
      <c r="D4930" t="s">
        <v>98</v>
      </c>
      <c r="E4930" t="s">
        <v>161</v>
      </c>
      <c r="F4930" t="s">
        <v>14280</v>
      </c>
      <c r="G4930" t="s">
        <v>538</v>
      </c>
      <c r="H4930" t="s">
        <v>134</v>
      </c>
      <c r="I4930" t="s">
        <v>135</v>
      </c>
      <c r="J4930" t="s">
        <v>136</v>
      </c>
      <c r="K4930" t="s">
        <v>236</v>
      </c>
      <c r="L4930" t="s">
        <v>14281</v>
      </c>
      <c r="M4930" t="s">
        <v>14282</v>
      </c>
      <c r="N4930">
        <v>2.0653461110000002</v>
      </c>
      <c r="O4930">
        <v>0</v>
      </c>
      <c r="P4930">
        <v>92</v>
      </c>
      <c r="Q4930">
        <v>0</v>
      </c>
      <c r="R4930">
        <v>2</v>
      </c>
      <c r="S4930">
        <v>0</v>
      </c>
      <c r="T4930">
        <v>26</v>
      </c>
      <c r="U4930">
        <v>0</v>
      </c>
      <c r="V4930">
        <v>0</v>
      </c>
      <c r="W4930">
        <v>0</v>
      </c>
      <c r="X4930">
        <v>30.877207265444994</v>
      </c>
      <c r="Y4930">
        <v>0</v>
      </c>
      <c r="Z4930">
        <v>2.1427006579765586</v>
      </c>
      <c r="AA4930">
        <v>0</v>
      </c>
      <c r="AB4930">
        <v>55.275576601857559</v>
      </c>
      <c r="AC4930">
        <v>0</v>
      </c>
      <c r="AD4930">
        <v>0</v>
      </c>
      <c r="AE4930">
        <v>88.295484525279107</v>
      </c>
    </row>
    <row r="4931" spans="1:31" x14ac:dyDescent="0.25">
      <c r="A4931">
        <v>2143430</v>
      </c>
      <c r="B4931">
        <v>1</v>
      </c>
      <c r="C4931" t="s">
        <v>81</v>
      </c>
      <c r="D4931" t="s">
        <v>113</v>
      </c>
      <c r="E4931" t="s">
        <v>174</v>
      </c>
      <c r="F4931" t="s">
        <v>14283</v>
      </c>
      <c r="G4931" t="s">
        <v>187</v>
      </c>
      <c r="H4931" t="s">
        <v>134</v>
      </c>
      <c r="I4931" t="s">
        <v>135</v>
      </c>
      <c r="J4931" t="s">
        <v>136</v>
      </c>
      <c r="K4931" t="s">
        <v>137</v>
      </c>
      <c r="L4931" t="s">
        <v>14284</v>
      </c>
      <c r="M4931" t="s">
        <v>14285</v>
      </c>
      <c r="N4931">
        <v>1.583611111</v>
      </c>
      <c r="O4931">
        <v>0</v>
      </c>
      <c r="P4931">
        <v>3</v>
      </c>
      <c r="Q4931">
        <v>0</v>
      </c>
      <c r="R4931">
        <v>5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0.49766272100095843</v>
      </c>
      <c r="Y4931">
        <v>0</v>
      </c>
      <c r="Z4931">
        <v>0.2291455400204917</v>
      </c>
      <c r="AA4931">
        <v>0</v>
      </c>
      <c r="AB4931">
        <v>0</v>
      </c>
      <c r="AC4931">
        <v>0</v>
      </c>
      <c r="AD4931">
        <v>0</v>
      </c>
      <c r="AE4931">
        <v>0.72680826102145013</v>
      </c>
    </row>
    <row r="4932" spans="1:31" x14ac:dyDescent="0.25">
      <c r="A4932">
        <v>2143195</v>
      </c>
      <c r="B4932">
        <v>1</v>
      </c>
      <c r="C4932" t="s">
        <v>81</v>
      </c>
      <c r="D4932" t="s">
        <v>126</v>
      </c>
      <c r="E4932" t="s">
        <v>146</v>
      </c>
      <c r="F4932" t="s">
        <v>7066</v>
      </c>
      <c r="G4932" t="s">
        <v>142</v>
      </c>
      <c r="H4932" t="s">
        <v>143</v>
      </c>
      <c r="I4932" t="s">
        <v>148</v>
      </c>
      <c r="J4932" t="s">
        <v>136</v>
      </c>
      <c r="K4932" t="s">
        <v>137</v>
      </c>
      <c r="L4932" t="s">
        <v>14286</v>
      </c>
      <c r="M4932" t="s">
        <v>14287</v>
      </c>
      <c r="N4932">
        <v>6.9444440000000001E-3</v>
      </c>
      <c r="O4932">
        <v>0</v>
      </c>
      <c r="P4932">
        <v>305</v>
      </c>
      <c r="Q4932">
        <v>6</v>
      </c>
      <c r="R4932">
        <v>79</v>
      </c>
      <c r="S4932">
        <v>2</v>
      </c>
      <c r="T4932">
        <v>4</v>
      </c>
      <c r="U4932">
        <v>0</v>
      </c>
      <c r="V4932">
        <v>0</v>
      </c>
      <c r="W4932">
        <v>0</v>
      </c>
      <c r="X4932">
        <v>0.18552806745020822</v>
      </c>
      <c r="Y4932">
        <v>0.13104676389826389</v>
      </c>
      <c r="Z4932">
        <v>1.5932085818749997E-2</v>
      </c>
      <c r="AA4932">
        <v>9.4634312458333314E-2</v>
      </c>
      <c r="AB4932">
        <v>6.2367581249999997E-4</v>
      </c>
      <c r="AC4932">
        <v>0</v>
      </c>
      <c r="AD4932">
        <v>0</v>
      </c>
      <c r="AE4932">
        <v>0.4277649054380554</v>
      </c>
    </row>
    <row r="4933" spans="1:31" x14ac:dyDescent="0.25">
      <c r="A4933">
        <v>2143344</v>
      </c>
      <c r="B4933">
        <v>1</v>
      </c>
      <c r="C4933" t="s">
        <v>81</v>
      </c>
      <c r="D4933" t="s">
        <v>116</v>
      </c>
      <c r="E4933" t="s">
        <v>146</v>
      </c>
      <c r="F4933" t="s">
        <v>14288</v>
      </c>
      <c r="G4933" t="s">
        <v>167</v>
      </c>
      <c r="H4933" t="s">
        <v>143</v>
      </c>
      <c r="I4933" t="s">
        <v>135</v>
      </c>
      <c r="J4933" t="s">
        <v>136</v>
      </c>
      <c r="K4933" t="s">
        <v>137</v>
      </c>
      <c r="L4933" t="s">
        <v>14289</v>
      </c>
      <c r="M4933" t="s">
        <v>14290</v>
      </c>
      <c r="N4933">
        <v>0.29166666600000002</v>
      </c>
      <c r="O4933">
        <v>0</v>
      </c>
      <c r="P4933">
        <v>114</v>
      </c>
      <c r="Q4933">
        <v>0</v>
      </c>
      <c r="R4933">
        <v>0</v>
      </c>
      <c r="S4933">
        <v>0</v>
      </c>
      <c r="T4933">
        <v>5</v>
      </c>
      <c r="U4933">
        <v>0</v>
      </c>
      <c r="V4933">
        <v>0</v>
      </c>
      <c r="W4933">
        <v>0</v>
      </c>
      <c r="X4933">
        <v>3.3675921825787505</v>
      </c>
      <c r="Y4933">
        <v>0</v>
      </c>
      <c r="Z4933">
        <v>0</v>
      </c>
      <c r="AA4933">
        <v>0</v>
      </c>
      <c r="AB4933">
        <v>0.27343882702500005</v>
      </c>
      <c r="AC4933">
        <v>0</v>
      </c>
      <c r="AD4933">
        <v>0</v>
      </c>
      <c r="AE4933">
        <v>3.6410310096037506</v>
      </c>
    </row>
    <row r="4934" spans="1:31" x14ac:dyDescent="0.25">
      <c r="A4934">
        <v>2143281</v>
      </c>
      <c r="B4934">
        <v>1</v>
      </c>
      <c r="C4934" t="s">
        <v>80</v>
      </c>
      <c r="D4934" t="s">
        <v>85</v>
      </c>
      <c r="E4934" t="s">
        <v>161</v>
      </c>
      <c r="F4934" t="s">
        <v>14291</v>
      </c>
      <c r="G4934" t="s">
        <v>171</v>
      </c>
      <c r="H4934" t="s">
        <v>134</v>
      </c>
      <c r="I4934" t="s">
        <v>135</v>
      </c>
      <c r="J4934" t="s">
        <v>136</v>
      </c>
      <c r="K4934" t="s">
        <v>137</v>
      </c>
      <c r="L4934" t="s">
        <v>14292</v>
      </c>
      <c r="M4934" t="s">
        <v>14293</v>
      </c>
      <c r="N4934">
        <v>1.308333333</v>
      </c>
      <c r="O4934">
        <v>0</v>
      </c>
      <c r="P4934">
        <v>359</v>
      </c>
      <c r="Q4934">
        <v>0</v>
      </c>
      <c r="R4934">
        <v>0</v>
      </c>
      <c r="S4934">
        <v>0</v>
      </c>
      <c r="T4934">
        <v>20</v>
      </c>
      <c r="U4934">
        <v>0</v>
      </c>
      <c r="V4934">
        <v>0</v>
      </c>
      <c r="W4934">
        <v>0</v>
      </c>
      <c r="X4934">
        <v>136.51501482916044</v>
      </c>
      <c r="Y4934">
        <v>0</v>
      </c>
      <c r="Z4934">
        <v>0</v>
      </c>
      <c r="AA4934">
        <v>0</v>
      </c>
      <c r="AB4934">
        <v>6.4793779830762492</v>
      </c>
      <c r="AC4934">
        <v>0</v>
      </c>
      <c r="AD4934">
        <v>0</v>
      </c>
      <c r="AE4934">
        <v>142.9943928122367</v>
      </c>
    </row>
    <row r="4935" spans="1:31" x14ac:dyDescent="0.25">
      <c r="A4935">
        <v>2143387</v>
      </c>
      <c r="B4935">
        <v>1</v>
      </c>
      <c r="C4935" t="s">
        <v>80</v>
      </c>
      <c r="D4935" t="s">
        <v>91</v>
      </c>
      <c r="E4935" t="s">
        <v>140</v>
      </c>
      <c r="F4935" t="s">
        <v>286</v>
      </c>
      <c r="G4935" t="s">
        <v>662</v>
      </c>
      <c r="H4935" t="s">
        <v>143</v>
      </c>
      <c r="I4935" t="s">
        <v>135</v>
      </c>
      <c r="J4935" t="s">
        <v>136</v>
      </c>
      <c r="K4935" t="s">
        <v>137</v>
      </c>
      <c r="L4935" t="s">
        <v>13776</v>
      </c>
      <c r="M4935" t="s">
        <v>13777</v>
      </c>
      <c r="N4935">
        <v>0.65</v>
      </c>
      <c r="O4935">
        <v>5</v>
      </c>
      <c r="P4935">
        <v>1376</v>
      </c>
      <c r="Q4935">
        <v>151</v>
      </c>
      <c r="R4935">
        <v>201</v>
      </c>
      <c r="S4935">
        <v>43</v>
      </c>
      <c r="T4935">
        <v>205</v>
      </c>
      <c r="U4935">
        <v>2</v>
      </c>
      <c r="V4935">
        <v>0</v>
      </c>
      <c r="W4935">
        <v>2.6483781469275005</v>
      </c>
      <c r="X4935">
        <v>170.21640137427883</v>
      </c>
      <c r="Y4935">
        <v>139.51731220050002</v>
      </c>
      <c r="Z4935">
        <v>28.270783915217994</v>
      </c>
      <c r="AA4935">
        <v>283.30121669713498</v>
      </c>
      <c r="AB4935">
        <v>97.23984200773701</v>
      </c>
      <c r="AC4935">
        <v>8.1394571189100002</v>
      </c>
      <c r="AD4935">
        <v>0</v>
      </c>
      <c r="AE4935">
        <v>729.33339146070637</v>
      </c>
    </row>
    <row r="4936" spans="1:31" x14ac:dyDescent="0.25">
      <c r="A4936">
        <v>2143238</v>
      </c>
      <c r="B4936">
        <v>1</v>
      </c>
      <c r="C4936" t="s">
        <v>80</v>
      </c>
      <c r="D4936" t="s">
        <v>93</v>
      </c>
      <c r="E4936" t="s">
        <v>161</v>
      </c>
      <c r="F4936" t="s">
        <v>14294</v>
      </c>
      <c r="G4936" t="s">
        <v>538</v>
      </c>
      <c r="H4936" t="s">
        <v>134</v>
      </c>
      <c r="I4936" t="s">
        <v>135</v>
      </c>
      <c r="J4936" t="s">
        <v>136</v>
      </c>
      <c r="K4936" t="s">
        <v>236</v>
      </c>
      <c r="L4936" t="s">
        <v>14295</v>
      </c>
      <c r="M4936" t="s">
        <v>14296</v>
      </c>
      <c r="N4936">
        <v>6.5247222220000003</v>
      </c>
      <c r="O4936">
        <v>0</v>
      </c>
      <c r="P4936">
        <v>3</v>
      </c>
      <c r="Q4936">
        <v>0</v>
      </c>
      <c r="R4936">
        <v>19</v>
      </c>
      <c r="S4936">
        <v>0</v>
      </c>
      <c r="T4936">
        <v>12</v>
      </c>
      <c r="U4936">
        <v>0</v>
      </c>
      <c r="V4936">
        <v>0</v>
      </c>
      <c r="W4936">
        <v>0</v>
      </c>
      <c r="X4936">
        <v>5.9663580622786512</v>
      </c>
      <c r="Y4936">
        <v>0</v>
      </c>
      <c r="Z4936">
        <v>127.00411228474142</v>
      </c>
      <c r="AA4936">
        <v>0</v>
      </c>
      <c r="AB4936">
        <v>93.377388827128129</v>
      </c>
      <c r="AC4936">
        <v>0</v>
      </c>
      <c r="AD4936">
        <v>0</v>
      </c>
      <c r="AE4936">
        <v>226.3478591741482</v>
      </c>
    </row>
    <row r="4937" spans="1:31" x14ac:dyDescent="0.25">
      <c r="A4937">
        <v>2143534</v>
      </c>
      <c r="B4937">
        <v>1</v>
      </c>
      <c r="C4937" t="s">
        <v>80</v>
      </c>
      <c r="D4937" t="s">
        <v>88</v>
      </c>
      <c r="E4937" t="s">
        <v>206</v>
      </c>
      <c r="F4937" t="s">
        <v>5170</v>
      </c>
      <c r="G4937" t="s">
        <v>187</v>
      </c>
      <c r="H4937" t="s">
        <v>134</v>
      </c>
      <c r="I4937" t="s">
        <v>135</v>
      </c>
      <c r="J4937" t="s">
        <v>136</v>
      </c>
      <c r="K4937" t="s">
        <v>137</v>
      </c>
      <c r="L4937" t="s">
        <v>14297</v>
      </c>
      <c r="M4937" t="s">
        <v>14298</v>
      </c>
      <c r="N4937">
        <v>0.64805555500000001</v>
      </c>
      <c r="O4937">
        <v>0</v>
      </c>
      <c r="P4937">
        <v>74</v>
      </c>
      <c r="Q4937">
        <v>0</v>
      </c>
      <c r="R4937">
        <v>0</v>
      </c>
      <c r="S4937">
        <v>0</v>
      </c>
      <c r="T4937">
        <v>3</v>
      </c>
      <c r="U4937">
        <v>0</v>
      </c>
      <c r="V4937">
        <v>0</v>
      </c>
      <c r="W4937">
        <v>0</v>
      </c>
      <c r="X4937">
        <v>9.3608143467599483</v>
      </c>
      <c r="Y4937">
        <v>0</v>
      </c>
      <c r="Z4937">
        <v>0</v>
      </c>
      <c r="AA4937">
        <v>0</v>
      </c>
      <c r="AB4937">
        <v>0.61094571741197512</v>
      </c>
      <c r="AC4937">
        <v>0</v>
      </c>
      <c r="AD4937">
        <v>0</v>
      </c>
      <c r="AE4937">
        <v>9.9717600641719226</v>
      </c>
    </row>
    <row r="4938" spans="1:31" x14ac:dyDescent="0.25">
      <c r="A4938">
        <v>2143539</v>
      </c>
      <c r="B4938">
        <v>1</v>
      </c>
      <c r="C4938" t="s">
        <v>80</v>
      </c>
      <c r="D4938" t="s">
        <v>84</v>
      </c>
      <c r="E4938" t="s">
        <v>131</v>
      </c>
      <c r="F4938" t="s">
        <v>14299</v>
      </c>
      <c r="G4938" t="s">
        <v>231</v>
      </c>
      <c r="H4938" t="s">
        <v>134</v>
      </c>
      <c r="I4938" t="s">
        <v>135</v>
      </c>
      <c r="J4938" t="s">
        <v>136</v>
      </c>
      <c r="K4938" t="s">
        <v>137</v>
      </c>
      <c r="L4938" t="s">
        <v>14300</v>
      </c>
      <c r="M4938" t="s">
        <v>14301</v>
      </c>
      <c r="N4938">
        <v>0.819722222</v>
      </c>
      <c r="O4938">
        <v>0</v>
      </c>
      <c r="P4938">
        <v>6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0.89671578365950022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0.89671578365950022</v>
      </c>
    </row>
    <row r="4939" spans="1:31" x14ac:dyDescent="0.25">
      <c r="A4939">
        <v>2143540</v>
      </c>
      <c r="B4939">
        <v>1</v>
      </c>
      <c r="C4939" t="s">
        <v>80</v>
      </c>
      <c r="D4939" t="s">
        <v>88</v>
      </c>
      <c r="E4939" t="s">
        <v>224</v>
      </c>
      <c r="F4939" t="s">
        <v>14051</v>
      </c>
      <c r="G4939" t="s">
        <v>226</v>
      </c>
      <c r="H4939" t="s">
        <v>143</v>
      </c>
      <c r="I4939" t="s">
        <v>135</v>
      </c>
      <c r="J4939" t="s">
        <v>136</v>
      </c>
      <c r="K4939" t="s">
        <v>236</v>
      </c>
      <c r="L4939" t="s">
        <v>14302</v>
      </c>
      <c r="M4939" t="s">
        <v>14303</v>
      </c>
      <c r="N4939">
        <v>9.5482222000000005E-2</v>
      </c>
      <c r="O4939">
        <v>0</v>
      </c>
      <c r="P4939">
        <v>5593</v>
      </c>
      <c r="Q4939">
        <v>0</v>
      </c>
      <c r="R4939">
        <v>0</v>
      </c>
      <c r="S4939">
        <v>0</v>
      </c>
      <c r="T4939">
        <v>304</v>
      </c>
      <c r="U4939">
        <v>0</v>
      </c>
      <c r="V4939">
        <v>1</v>
      </c>
      <c r="W4939">
        <v>0</v>
      </c>
      <c r="X4939">
        <v>87.609987159027256</v>
      </c>
      <c r="Y4939">
        <v>0</v>
      </c>
      <c r="Z4939">
        <v>0</v>
      </c>
      <c r="AA4939">
        <v>0</v>
      </c>
      <c r="AB4939">
        <v>10.38945670522568</v>
      </c>
      <c r="AC4939">
        <v>0</v>
      </c>
      <c r="AD4939">
        <v>0.24725253098</v>
      </c>
      <c r="AE4939">
        <v>98.246696395232945</v>
      </c>
    </row>
    <row r="4940" spans="1:31" x14ac:dyDescent="0.25">
      <c r="A4940">
        <v>2143542</v>
      </c>
      <c r="B4940">
        <v>1</v>
      </c>
      <c r="C4940" t="s">
        <v>80</v>
      </c>
      <c r="D4940" t="s">
        <v>85</v>
      </c>
      <c r="E4940" t="s">
        <v>131</v>
      </c>
      <c r="F4940" t="s">
        <v>8264</v>
      </c>
      <c r="G4940" t="s">
        <v>231</v>
      </c>
      <c r="H4940" t="s">
        <v>134</v>
      </c>
      <c r="I4940" t="s">
        <v>135</v>
      </c>
      <c r="J4940" t="s">
        <v>136</v>
      </c>
      <c r="K4940" t="s">
        <v>137</v>
      </c>
      <c r="L4940" t="s">
        <v>14304</v>
      </c>
      <c r="M4940" t="s">
        <v>14305</v>
      </c>
      <c r="N4940">
        <v>2.5049999999999999</v>
      </c>
      <c r="O4940">
        <v>0</v>
      </c>
      <c r="P4940">
        <v>6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2.3307019994634999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2.3307019994634999</v>
      </c>
    </row>
    <row r="4941" spans="1:31" x14ac:dyDescent="0.25">
      <c r="A4941">
        <v>2143544</v>
      </c>
      <c r="B4941">
        <v>1</v>
      </c>
      <c r="C4941" t="s">
        <v>81</v>
      </c>
      <c r="D4941" t="s">
        <v>120</v>
      </c>
      <c r="E4941" t="s">
        <v>174</v>
      </c>
      <c r="F4941" t="s">
        <v>14306</v>
      </c>
      <c r="G4941" t="s">
        <v>187</v>
      </c>
      <c r="H4941" t="s">
        <v>134</v>
      </c>
      <c r="I4941" t="s">
        <v>135</v>
      </c>
      <c r="J4941" t="s">
        <v>136</v>
      </c>
      <c r="K4941" t="s">
        <v>137</v>
      </c>
      <c r="L4941" t="s">
        <v>14307</v>
      </c>
      <c r="M4941" t="s">
        <v>14308</v>
      </c>
      <c r="N4941">
        <v>1.075</v>
      </c>
      <c r="O4941">
        <v>0</v>
      </c>
      <c r="P4941">
        <v>51</v>
      </c>
      <c r="Q4941">
        <v>0</v>
      </c>
      <c r="R4941">
        <v>4</v>
      </c>
      <c r="S4941">
        <v>0</v>
      </c>
      <c r="T4941">
        <v>5</v>
      </c>
      <c r="U4941">
        <v>0</v>
      </c>
      <c r="V4941">
        <v>0</v>
      </c>
      <c r="W4941">
        <v>0</v>
      </c>
      <c r="X4941">
        <v>6.455520836387735</v>
      </c>
      <c r="Y4941">
        <v>0</v>
      </c>
      <c r="Z4941">
        <v>0.51571059778304995</v>
      </c>
      <c r="AA4941">
        <v>0</v>
      </c>
      <c r="AB4941">
        <v>0.57774496451906676</v>
      </c>
      <c r="AC4941">
        <v>0</v>
      </c>
      <c r="AD4941">
        <v>0</v>
      </c>
      <c r="AE4941">
        <v>7.5489763986898515</v>
      </c>
    </row>
    <row r="4942" spans="1:31" x14ac:dyDescent="0.25">
      <c r="A4942">
        <v>2143548</v>
      </c>
      <c r="B4942">
        <v>1</v>
      </c>
      <c r="C4942" t="s">
        <v>80</v>
      </c>
      <c r="D4942" t="s">
        <v>106</v>
      </c>
      <c r="E4942" t="s">
        <v>161</v>
      </c>
      <c r="F4942" t="s">
        <v>14309</v>
      </c>
      <c r="G4942" t="s">
        <v>187</v>
      </c>
      <c r="H4942" t="s">
        <v>134</v>
      </c>
      <c r="I4942" t="s">
        <v>135</v>
      </c>
      <c r="J4942" t="s">
        <v>136</v>
      </c>
      <c r="K4942" t="s">
        <v>137</v>
      </c>
      <c r="L4942" t="s">
        <v>14310</v>
      </c>
      <c r="M4942" t="s">
        <v>14311</v>
      </c>
      <c r="N4942">
        <v>1.9522222220000001</v>
      </c>
      <c r="O4942">
        <v>0</v>
      </c>
      <c r="P4942">
        <v>66</v>
      </c>
      <c r="Q4942">
        <v>0</v>
      </c>
      <c r="R4942">
        <v>0</v>
      </c>
      <c r="S4942">
        <v>0</v>
      </c>
      <c r="T4942">
        <v>47</v>
      </c>
      <c r="U4942">
        <v>0</v>
      </c>
      <c r="V4942">
        <v>0</v>
      </c>
      <c r="W4942">
        <v>0</v>
      </c>
      <c r="X4942">
        <v>21.891132680894344</v>
      </c>
      <c r="Y4942">
        <v>0</v>
      </c>
      <c r="Z4942">
        <v>0</v>
      </c>
      <c r="AA4942">
        <v>0</v>
      </c>
      <c r="AB4942">
        <v>110.05253766659376</v>
      </c>
      <c r="AC4942">
        <v>0</v>
      </c>
      <c r="AD4942">
        <v>0</v>
      </c>
      <c r="AE4942">
        <v>131.94367034748811</v>
      </c>
    </row>
    <row r="4943" spans="1:31" x14ac:dyDescent="0.25">
      <c r="A4943">
        <v>2143552</v>
      </c>
      <c r="B4943">
        <v>1</v>
      </c>
      <c r="C4943" t="s">
        <v>80</v>
      </c>
      <c r="D4943" t="s">
        <v>103</v>
      </c>
      <c r="E4943" t="s">
        <v>131</v>
      </c>
      <c r="F4943" t="s">
        <v>14312</v>
      </c>
      <c r="G4943" t="s">
        <v>231</v>
      </c>
      <c r="H4943" t="s">
        <v>134</v>
      </c>
      <c r="I4943" t="s">
        <v>135</v>
      </c>
      <c r="J4943" t="s">
        <v>136</v>
      </c>
      <c r="K4943" t="s">
        <v>137</v>
      </c>
      <c r="L4943" t="s">
        <v>14313</v>
      </c>
      <c r="M4943" t="s">
        <v>14314</v>
      </c>
      <c r="N4943">
        <v>1.315555555</v>
      </c>
      <c r="O4943">
        <v>0</v>
      </c>
      <c r="P4943">
        <v>1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0.40380092494589997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0.40380092494589997</v>
      </c>
    </row>
    <row r="4944" spans="1:31" x14ac:dyDescent="0.25">
      <c r="A4944">
        <v>2143557</v>
      </c>
      <c r="B4944">
        <v>1</v>
      </c>
      <c r="C4944" t="s">
        <v>80</v>
      </c>
      <c r="D4944" t="s">
        <v>99</v>
      </c>
      <c r="E4944" t="s">
        <v>131</v>
      </c>
      <c r="F4944" t="s">
        <v>14315</v>
      </c>
      <c r="G4944" t="s">
        <v>152</v>
      </c>
      <c r="H4944" t="s">
        <v>134</v>
      </c>
      <c r="I4944" t="s">
        <v>135</v>
      </c>
      <c r="J4944" t="s">
        <v>136</v>
      </c>
      <c r="K4944" t="s">
        <v>137</v>
      </c>
      <c r="L4944" t="s">
        <v>14316</v>
      </c>
      <c r="M4944" t="s">
        <v>14317</v>
      </c>
      <c r="N4944">
        <v>5.0666666659999997</v>
      </c>
      <c r="O4944">
        <v>0</v>
      </c>
      <c r="P4944">
        <v>1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1.4196586990869999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1.4196586990869999</v>
      </c>
    </row>
    <row r="4945" spans="1:31" x14ac:dyDescent="0.25">
      <c r="A4945">
        <v>2143559</v>
      </c>
      <c r="B4945">
        <v>1</v>
      </c>
      <c r="C4945" t="s">
        <v>80</v>
      </c>
      <c r="D4945" t="s">
        <v>97</v>
      </c>
      <c r="E4945" t="s">
        <v>174</v>
      </c>
      <c r="F4945" t="s">
        <v>14318</v>
      </c>
      <c r="G4945" t="s">
        <v>187</v>
      </c>
      <c r="H4945" t="s">
        <v>134</v>
      </c>
      <c r="I4945" t="s">
        <v>135</v>
      </c>
      <c r="J4945" t="s">
        <v>136</v>
      </c>
      <c r="K4945" t="s">
        <v>137</v>
      </c>
      <c r="L4945" t="s">
        <v>14319</v>
      </c>
      <c r="M4945" t="s">
        <v>14320</v>
      </c>
      <c r="N4945">
        <v>2.6352777770000002</v>
      </c>
      <c r="O4945">
        <v>0</v>
      </c>
      <c r="P4945">
        <v>2</v>
      </c>
      <c r="Q4945">
        <v>0</v>
      </c>
      <c r="R4945">
        <v>1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2.3136687854907003</v>
      </c>
      <c r="Y4945">
        <v>0</v>
      </c>
      <c r="Z4945">
        <v>2.4638018017235837</v>
      </c>
      <c r="AA4945">
        <v>0</v>
      </c>
      <c r="AB4945">
        <v>0</v>
      </c>
      <c r="AC4945">
        <v>0</v>
      </c>
      <c r="AD4945">
        <v>0</v>
      </c>
      <c r="AE4945">
        <v>4.7774705872142835</v>
      </c>
    </row>
    <row r="4946" spans="1:31" x14ac:dyDescent="0.25">
      <c r="A4946">
        <v>2143563</v>
      </c>
      <c r="B4946">
        <v>1</v>
      </c>
      <c r="C4946" t="s">
        <v>80</v>
      </c>
      <c r="D4946" t="s">
        <v>97</v>
      </c>
      <c r="E4946" t="s">
        <v>131</v>
      </c>
      <c r="F4946" t="s">
        <v>14321</v>
      </c>
      <c r="G4946" t="s">
        <v>152</v>
      </c>
      <c r="H4946" t="s">
        <v>134</v>
      </c>
      <c r="I4946" t="s">
        <v>135</v>
      </c>
      <c r="J4946" t="s">
        <v>136</v>
      </c>
      <c r="K4946" t="s">
        <v>137</v>
      </c>
      <c r="L4946" t="s">
        <v>14322</v>
      </c>
      <c r="M4946" t="s">
        <v>14323</v>
      </c>
      <c r="N4946">
        <v>2.1008333330000002</v>
      </c>
      <c r="O4946">
        <v>0</v>
      </c>
      <c r="P4946">
        <v>1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0.61365877939723334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0.61365877939723334</v>
      </c>
    </row>
    <row r="4947" spans="1:31" x14ac:dyDescent="0.25">
      <c r="A4947">
        <v>2143564</v>
      </c>
      <c r="B4947">
        <v>1</v>
      </c>
      <c r="C4947" t="s">
        <v>80</v>
      </c>
      <c r="D4947" t="s">
        <v>100</v>
      </c>
      <c r="E4947" t="s">
        <v>174</v>
      </c>
      <c r="F4947" t="s">
        <v>14324</v>
      </c>
      <c r="G4947" t="s">
        <v>187</v>
      </c>
      <c r="H4947" t="s">
        <v>134</v>
      </c>
      <c r="I4947" t="s">
        <v>135</v>
      </c>
      <c r="J4947" t="s">
        <v>136</v>
      </c>
      <c r="K4947" t="s">
        <v>137</v>
      </c>
      <c r="L4947" t="s">
        <v>14325</v>
      </c>
      <c r="M4947" t="s">
        <v>14326</v>
      </c>
      <c r="N4947">
        <v>1.7222222220000001</v>
      </c>
      <c r="O4947">
        <v>0</v>
      </c>
      <c r="P4947">
        <v>4</v>
      </c>
      <c r="Q4947">
        <v>0</v>
      </c>
      <c r="R4947">
        <v>1</v>
      </c>
      <c r="S4947">
        <v>0</v>
      </c>
      <c r="T4947">
        <v>1</v>
      </c>
      <c r="U4947">
        <v>0</v>
      </c>
      <c r="V4947">
        <v>0</v>
      </c>
      <c r="W4947">
        <v>0</v>
      </c>
      <c r="X4947">
        <v>3.1795618402733332</v>
      </c>
      <c r="Y4947">
        <v>0</v>
      </c>
      <c r="Z4947">
        <v>0.54253477792500004</v>
      </c>
      <c r="AA4947">
        <v>0</v>
      </c>
      <c r="AB4947">
        <v>1.4751837834699999</v>
      </c>
      <c r="AC4947">
        <v>0</v>
      </c>
      <c r="AD4947">
        <v>0</v>
      </c>
      <c r="AE4947">
        <v>5.1972804016683334</v>
      </c>
    </row>
    <row r="4948" spans="1:31" x14ac:dyDescent="0.25">
      <c r="A4948">
        <v>2143567</v>
      </c>
      <c r="B4948">
        <v>1</v>
      </c>
      <c r="C4948" t="s">
        <v>80</v>
      </c>
      <c r="D4948" t="s">
        <v>97</v>
      </c>
      <c r="E4948" t="s">
        <v>196</v>
      </c>
      <c r="F4948" t="s">
        <v>3609</v>
      </c>
      <c r="G4948" t="s">
        <v>142</v>
      </c>
      <c r="H4948" t="s">
        <v>143</v>
      </c>
      <c r="I4948" t="s">
        <v>135</v>
      </c>
      <c r="J4948" t="s">
        <v>136</v>
      </c>
      <c r="K4948" t="s">
        <v>137</v>
      </c>
      <c r="L4948" t="s">
        <v>14327</v>
      </c>
      <c r="M4948" t="s">
        <v>14328</v>
      </c>
      <c r="N4948">
        <v>0.516666666</v>
      </c>
      <c r="O4948">
        <v>3</v>
      </c>
      <c r="P4948">
        <v>345</v>
      </c>
      <c r="Q4948">
        <v>4</v>
      </c>
      <c r="R4948">
        <v>54</v>
      </c>
      <c r="S4948">
        <v>12</v>
      </c>
      <c r="T4948">
        <v>38</v>
      </c>
      <c r="U4948">
        <v>0</v>
      </c>
      <c r="V4948">
        <v>0</v>
      </c>
      <c r="W4948">
        <v>117.75643960607754</v>
      </c>
      <c r="X4948">
        <v>66.941512065712971</v>
      </c>
      <c r="Y4948">
        <v>192.83933118819601</v>
      </c>
      <c r="Z4948">
        <v>4.3915593249248337</v>
      </c>
      <c r="AA4948">
        <v>146.11779434365201</v>
      </c>
      <c r="AB4948">
        <v>30.795428636188007</v>
      </c>
      <c r="AC4948">
        <v>0</v>
      </c>
      <c r="AD4948">
        <v>0</v>
      </c>
      <c r="AE4948">
        <v>558.84206516475138</v>
      </c>
    </row>
    <row r="4949" spans="1:31" x14ac:dyDescent="0.25">
      <c r="A4949">
        <v>2143572</v>
      </c>
      <c r="B4949">
        <v>1</v>
      </c>
      <c r="C4949" t="s">
        <v>81</v>
      </c>
      <c r="D4949" t="s">
        <v>118</v>
      </c>
      <c r="E4949" t="s">
        <v>161</v>
      </c>
      <c r="F4949" t="s">
        <v>343</v>
      </c>
      <c r="G4949" t="s">
        <v>215</v>
      </c>
      <c r="H4949" t="s">
        <v>134</v>
      </c>
      <c r="I4949" t="s">
        <v>135</v>
      </c>
      <c r="J4949" t="s">
        <v>136</v>
      </c>
      <c r="K4949" t="s">
        <v>137</v>
      </c>
      <c r="L4949" t="s">
        <v>14329</v>
      </c>
      <c r="M4949" t="s">
        <v>14330</v>
      </c>
      <c r="N4949">
        <v>2.1458333330000001</v>
      </c>
      <c r="O4949">
        <v>0</v>
      </c>
      <c r="P4949">
        <v>4</v>
      </c>
      <c r="Q4949">
        <v>0</v>
      </c>
      <c r="R4949">
        <v>0</v>
      </c>
      <c r="S4949">
        <v>0</v>
      </c>
      <c r="T4949">
        <v>1</v>
      </c>
      <c r="U4949">
        <v>0</v>
      </c>
      <c r="V4949">
        <v>0</v>
      </c>
      <c r="W4949">
        <v>0</v>
      </c>
      <c r="X4949">
        <v>2.0722683302217004</v>
      </c>
      <c r="Y4949">
        <v>0</v>
      </c>
      <c r="Z4949">
        <v>0</v>
      </c>
      <c r="AA4949">
        <v>0</v>
      </c>
      <c r="AB4949">
        <v>1.9781177438465001</v>
      </c>
      <c r="AC4949">
        <v>0</v>
      </c>
      <c r="AD4949">
        <v>0</v>
      </c>
      <c r="AE4949">
        <v>4.0503860740682001</v>
      </c>
    </row>
    <row r="4950" spans="1:31" x14ac:dyDescent="0.25">
      <c r="A4950">
        <v>2143576</v>
      </c>
      <c r="B4950">
        <v>1</v>
      </c>
      <c r="C4950" t="s">
        <v>81</v>
      </c>
      <c r="D4950" t="s">
        <v>128</v>
      </c>
      <c r="E4950" t="s">
        <v>161</v>
      </c>
      <c r="F4950" t="s">
        <v>14331</v>
      </c>
      <c r="G4950" t="s">
        <v>215</v>
      </c>
      <c r="H4950" t="s">
        <v>134</v>
      </c>
      <c r="I4950" t="s">
        <v>135</v>
      </c>
      <c r="J4950" t="s">
        <v>136</v>
      </c>
      <c r="K4950" t="s">
        <v>137</v>
      </c>
      <c r="L4950" t="s">
        <v>14332</v>
      </c>
      <c r="M4950" t="s">
        <v>14333</v>
      </c>
      <c r="N4950">
        <v>1.788333333</v>
      </c>
      <c r="O4950">
        <v>0</v>
      </c>
      <c r="P4950">
        <v>67</v>
      </c>
      <c r="Q4950">
        <v>0</v>
      </c>
      <c r="R4950">
        <v>5</v>
      </c>
      <c r="S4950">
        <v>0</v>
      </c>
      <c r="T4950">
        <v>8</v>
      </c>
      <c r="U4950">
        <v>0</v>
      </c>
      <c r="V4950">
        <v>0</v>
      </c>
      <c r="W4950">
        <v>0</v>
      </c>
      <c r="X4950">
        <v>16.34254440000371</v>
      </c>
      <c r="Y4950">
        <v>0</v>
      </c>
      <c r="Z4950">
        <v>3.4100303805783008</v>
      </c>
      <c r="AA4950">
        <v>0</v>
      </c>
      <c r="AB4950">
        <v>0.41210994261910006</v>
      </c>
      <c r="AC4950">
        <v>0</v>
      </c>
      <c r="AD4950">
        <v>0</v>
      </c>
      <c r="AE4950">
        <v>20.164684723201113</v>
      </c>
    </row>
    <row r="4951" spans="1:31" x14ac:dyDescent="0.25">
      <c r="A4951">
        <v>2143577</v>
      </c>
      <c r="B4951">
        <v>1</v>
      </c>
      <c r="C4951" t="s">
        <v>80</v>
      </c>
      <c r="D4951" t="s">
        <v>95</v>
      </c>
      <c r="E4951" t="s">
        <v>146</v>
      </c>
      <c r="F4951" t="s">
        <v>306</v>
      </c>
      <c r="G4951" t="s">
        <v>235</v>
      </c>
      <c r="H4951" t="s">
        <v>143</v>
      </c>
      <c r="I4951" t="s">
        <v>135</v>
      </c>
      <c r="J4951" t="s">
        <v>136</v>
      </c>
      <c r="K4951" t="s">
        <v>236</v>
      </c>
      <c r="L4951" t="s">
        <v>14334</v>
      </c>
      <c r="M4951" t="s">
        <v>14335</v>
      </c>
      <c r="N4951">
        <v>9.1250472219999992</v>
      </c>
      <c r="O4951">
        <v>0</v>
      </c>
      <c r="P4951">
        <v>0</v>
      </c>
      <c r="Q4951">
        <v>0</v>
      </c>
      <c r="R4951">
        <v>0</v>
      </c>
      <c r="S4951">
        <v>45</v>
      </c>
      <c r="T4951">
        <v>0</v>
      </c>
      <c r="U4951">
        <v>2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2555.5740138668343</v>
      </c>
      <c r="AB4951">
        <v>0</v>
      </c>
      <c r="AC4951">
        <v>1275.5896176653578</v>
      </c>
      <c r="AD4951">
        <v>0</v>
      </c>
      <c r="AE4951">
        <v>3831.1636315321921</v>
      </c>
    </row>
    <row r="4952" spans="1:31" x14ac:dyDescent="0.25">
      <c r="A4952">
        <v>2143578</v>
      </c>
      <c r="B4952">
        <v>1</v>
      </c>
      <c r="C4952" t="s">
        <v>80</v>
      </c>
      <c r="D4952" t="s">
        <v>82</v>
      </c>
      <c r="E4952" t="s">
        <v>131</v>
      </c>
      <c r="F4952" t="s">
        <v>14336</v>
      </c>
      <c r="G4952" t="s">
        <v>171</v>
      </c>
      <c r="H4952" t="s">
        <v>134</v>
      </c>
      <c r="I4952" t="s">
        <v>135</v>
      </c>
      <c r="J4952" t="s">
        <v>136</v>
      </c>
      <c r="K4952" t="s">
        <v>137</v>
      </c>
      <c r="L4952" t="s">
        <v>14337</v>
      </c>
      <c r="M4952" t="s">
        <v>14338</v>
      </c>
      <c r="N4952">
        <v>1.4155555550000001</v>
      </c>
      <c r="O4952">
        <v>0</v>
      </c>
      <c r="P4952">
        <v>21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5.6769565338486006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5.6769565338486006</v>
      </c>
    </row>
    <row r="4953" spans="1:31" x14ac:dyDescent="0.25">
      <c r="A4953">
        <v>2143582</v>
      </c>
      <c r="B4953">
        <v>1</v>
      </c>
      <c r="C4953" t="s">
        <v>81</v>
      </c>
      <c r="D4953" t="s">
        <v>118</v>
      </c>
      <c r="E4953" t="s">
        <v>174</v>
      </c>
      <c r="F4953" t="s">
        <v>14339</v>
      </c>
      <c r="G4953" t="s">
        <v>187</v>
      </c>
      <c r="H4953" t="s">
        <v>134</v>
      </c>
      <c r="I4953" t="s">
        <v>135</v>
      </c>
      <c r="J4953" t="s">
        <v>136</v>
      </c>
      <c r="K4953" t="s">
        <v>137</v>
      </c>
      <c r="L4953" t="s">
        <v>14340</v>
      </c>
      <c r="M4953" t="s">
        <v>14341</v>
      </c>
      <c r="N4953">
        <v>0.91166666600000001</v>
      </c>
      <c r="O4953">
        <v>0</v>
      </c>
      <c r="P4953">
        <v>153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38.94652768620233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38.94652768620233</v>
      </c>
    </row>
    <row r="4954" spans="1:31" x14ac:dyDescent="0.25">
      <c r="A4954">
        <v>2143583</v>
      </c>
      <c r="B4954">
        <v>1</v>
      </c>
      <c r="C4954" t="s">
        <v>80</v>
      </c>
      <c r="D4954" t="s">
        <v>105</v>
      </c>
      <c r="E4954" t="s">
        <v>174</v>
      </c>
      <c r="F4954" t="s">
        <v>14342</v>
      </c>
      <c r="G4954" t="s">
        <v>163</v>
      </c>
      <c r="H4954" t="s">
        <v>134</v>
      </c>
      <c r="I4954" t="s">
        <v>135</v>
      </c>
      <c r="J4954" t="s">
        <v>136</v>
      </c>
      <c r="K4954" t="s">
        <v>137</v>
      </c>
      <c r="L4954" t="s">
        <v>14343</v>
      </c>
      <c r="M4954" t="s">
        <v>14344</v>
      </c>
      <c r="N4954">
        <v>2.0377777770000001</v>
      </c>
      <c r="O4954">
        <v>0</v>
      </c>
      <c r="P4954">
        <v>84</v>
      </c>
      <c r="Q4954">
        <v>0</v>
      </c>
      <c r="R4954">
        <v>1</v>
      </c>
      <c r="S4954">
        <v>0</v>
      </c>
      <c r="T4954">
        <v>35</v>
      </c>
      <c r="U4954">
        <v>0</v>
      </c>
      <c r="V4954">
        <v>0</v>
      </c>
      <c r="W4954">
        <v>0</v>
      </c>
      <c r="X4954">
        <v>33.834106214580331</v>
      </c>
      <c r="Y4954">
        <v>0</v>
      </c>
      <c r="Z4954">
        <v>5.2660850367999999E-3</v>
      </c>
      <c r="AA4954">
        <v>0</v>
      </c>
      <c r="AB4954">
        <v>66.164032002410792</v>
      </c>
      <c r="AC4954">
        <v>0</v>
      </c>
      <c r="AD4954">
        <v>0</v>
      </c>
      <c r="AE4954">
        <v>100.00340430202792</v>
      </c>
    </row>
    <row r="4955" spans="1:31" x14ac:dyDescent="0.25">
      <c r="A4955">
        <v>2143585</v>
      </c>
      <c r="B4955">
        <v>1</v>
      </c>
      <c r="C4955" t="s">
        <v>81</v>
      </c>
      <c r="D4955" t="s">
        <v>120</v>
      </c>
      <c r="E4955" t="s">
        <v>161</v>
      </c>
      <c r="F4955" t="s">
        <v>14345</v>
      </c>
      <c r="G4955" t="s">
        <v>538</v>
      </c>
      <c r="H4955" t="s">
        <v>134</v>
      </c>
      <c r="I4955" t="s">
        <v>135</v>
      </c>
      <c r="J4955" t="s">
        <v>136</v>
      </c>
      <c r="K4955" t="s">
        <v>236</v>
      </c>
      <c r="L4955" t="s">
        <v>14346</v>
      </c>
      <c r="M4955" t="s">
        <v>14347</v>
      </c>
      <c r="N4955">
        <v>8.5800472219999993</v>
      </c>
      <c r="O4955">
        <v>0</v>
      </c>
      <c r="P4955">
        <v>227</v>
      </c>
      <c r="Q4955">
        <v>0</v>
      </c>
      <c r="R4955">
        <v>6</v>
      </c>
      <c r="S4955">
        <v>0</v>
      </c>
      <c r="T4955">
        <v>21</v>
      </c>
      <c r="U4955">
        <v>0</v>
      </c>
      <c r="V4955">
        <v>0</v>
      </c>
      <c r="W4955">
        <v>0</v>
      </c>
      <c r="X4955">
        <v>285.82818327934712</v>
      </c>
      <c r="Y4955">
        <v>0</v>
      </c>
      <c r="Z4955">
        <v>7.0882253924630421</v>
      </c>
      <c r="AA4955">
        <v>0</v>
      </c>
      <c r="AB4955">
        <v>45.510630910396912</v>
      </c>
      <c r="AC4955">
        <v>0</v>
      </c>
      <c r="AD4955">
        <v>0</v>
      </c>
      <c r="AE4955">
        <v>338.42703958220704</v>
      </c>
    </row>
    <row r="4956" spans="1:31" x14ac:dyDescent="0.25">
      <c r="A4956">
        <v>2143586</v>
      </c>
      <c r="B4956">
        <v>1</v>
      </c>
      <c r="C4956" t="s">
        <v>80</v>
      </c>
      <c r="D4956" t="s">
        <v>93</v>
      </c>
      <c r="E4956" t="s">
        <v>140</v>
      </c>
      <c r="F4956" t="s">
        <v>3920</v>
      </c>
      <c r="G4956" t="s">
        <v>142</v>
      </c>
      <c r="H4956" t="s">
        <v>143</v>
      </c>
      <c r="I4956" t="s">
        <v>135</v>
      </c>
      <c r="J4956" t="s">
        <v>136</v>
      </c>
      <c r="K4956" t="s">
        <v>137</v>
      </c>
      <c r="L4956" t="s">
        <v>14348</v>
      </c>
      <c r="M4956" t="s">
        <v>14349</v>
      </c>
      <c r="N4956">
        <v>0.96805555499999996</v>
      </c>
      <c r="O4956">
        <v>3</v>
      </c>
      <c r="P4956">
        <v>11</v>
      </c>
      <c r="Q4956">
        <v>39</v>
      </c>
      <c r="R4956">
        <v>143</v>
      </c>
      <c r="S4956">
        <v>10</v>
      </c>
      <c r="T4956">
        <v>37</v>
      </c>
      <c r="U4956">
        <v>0</v>
      </c>
      <c r="V4956">
        <v>0</v>
      </c>
      <c r="W4956">
        <v>5.9354939951978745</v>
      </c>
      <c r="X4956">
        <v>4.6297956395298252</v>
      </c>
      <c r="Y4956">
        <v>83.353741284561124</v>
      </c>
      <c r="Z4956">
        <v>179.37530799202605</v>
      </c>
      <c r="AA4956">
        <v>106.58660889193062</v>
      </c>
      <c r="AB4956">
        <v>27.107992264200696</v>
      </c>
      <c r="AC4956">
        <v>0</v>
      </c>
      <c r="AD4956">
        <v>0</v>
      </c>
      <c r="AE4956">
        <v>406.98894006744615</v>
      </c>
    </row>
    <row r="4957" spans="1:31" x14ac:dyDescent="0.25">
      <c r="A4957">
        <v>2143587</v>
      </c>
      <c r="B4957">
        <v>1</v>
      </c>
      <c r="C4957" t="s">
        <v>80</v>
      </c>
      <c r="D4957" t="s">
        <v>91</v>
      </c>
      <c r="E4957" t="s">
        <v>140</v>
      </c>
      <c r="F4957" t="s">
        <v>14350</v>
      </c>
      <c r="G4957" t="s">
        <v>226</v>
      </c>
      <c r="H4957" t="s">
        <v>143</v>
      </c>
      <c r="I4957" t="s">
        <v>148</v>
      </c>
      <c r="J4957" t="s">
        <v>136</v>
      </c>
      <c r="K4957" t="s">
        <v>137</v>
      </c>
      <c r="L4957" t="s">
        <v>14351</v>
      </c>
      <c r="M4957" t="s">
        <v>14352</v>
      </c>
      <c r="N4957">
        <v>2.8055554999999999E-2</v>
      </c>
      <c r="O4957">
        <v>1</v>
      </c>
      <c r="P4957">
        <v>31</v>
      </c>
      <c r="Q4957">
        <v>21</v>
      </c>
      <c r="R4957">
        <v>263</v>
      </c>
      <c r="S4957">
        <v>8</v>
      </c>
      <c r="T4957">
        <v>44</v>
      </c>
      <c r="U4957">
        <v>3</v>
      </c>
      <c r="V4957">
        <v>0</v>
      </c>
      <c r="W4957">
        <v>2.6929135100000005E-3</v>
      </c>
      <c r="X4957">
        <v>0.21874666362995834</v>
      </c>
      <c r="Y4957">
        <v>0.81581178551436684</v>
      </c>
      <c r="Z4957">
        <v>2.2011930162375561</v>
      </c>
      <c r="AA4957">
        <v>9.0896704305368416</v>
      </c>
      <c r="AB4957">
        <v>1.1358906156538697</v>
      </c>
      <c r="AC4957">
        <v>5.0896185417058328</v>
      </c>
      <c r="AD4957">
        <v>0</v>
      </c>
      <c r="AE4957">
        <v>18.553623966788425</v>
      </c>
    </row>
    <row r="4958" spans="1:31" x14ac:dyDescent="0.25">
      <c r="A4958">
        <v>2143588</v>
      </c>
      <c r="B4958">
        <v>1</v>
      </c>
      <c r="C4958" t="s">
        <v>80</v>
      </c>
      <c r="D4958" t="s">
        <v>98</v>
      </c>
      <c r="E4958" t="s">
        <v>161</v>
      </c>
      <c r="F4958" t="s">
        <v>14353</v>
      </c>
      <c r="G4958" t="s">
        <v>538</v>
      </c>
      <c r="H4958" t="s">
        <v>134</v>
      </c>
      <c r="I4958" t="s">
        <v>135</v>
      </c>
      <c r="J4958" t="s">
        <v>136</v>
      </c>
      <c r="K4958" t="s">
        <v>236</v>
      </c>
      <c r="L4958" t="s">
        <v>14354</v>
      </c>
      <c r="M4958" t="s">
        <v>14355</v>
      </c>
      <c r="N4958">
        <v>8.2225405550000001</v>
      </c>
      <c r="O4958">
        <v>0</v>
      </c>
      <c r="P4958">
        <v>68</v>
      </c>
      <c r="Q4958">
        <v>0</v>
      </c>
      <c r="R4958">
        <v>15</v>
      </c>
      <c r="S4958">
        <v>0</v>
      </c>
      <c r="T4958">
        <v>29</v>
      </c>
      <c r="U4958">
        <v>0</v>
      </c>
      <c r="V4958">
        <v>0</v>
      </c>
      <c r="W4958">
        <v>0</v>
      </c>
      <c r="X4958">
        <v>106.25315610098913</v>
      </c>
      <c r="Y4958">
        <v>0</v>
      </c>
      <c r="Z4958">
        <v>16.620579234044403</v>
      </c>
      <c r="AA4958">
        <v>0</v>
      </c>
      <c r="AB4958">
        <v>285.49558254033104</v>
      </c>
      <c r="AC4958">
        <v>0</v>
      </c>
      <c r="AD4958">
        <v>0</v>
      </c>
      <c r="AE4958">
        <v>408.36931787536457</v>
      </c>
    </row>
    <row r="4959" spans="1:31" x14ac:dyDescent="0.25">
      <c r="A4959">
        <v>2143589</v>
      </c>
      <c r="B4959">
        <v>1</v>
      </c>
      <c r="C4959" t="s">
        <v>80</v>
      </c>
      <c r="D4959" t="s">
        <v>85</v>
      </c>
      <c r="E4959" t="s">
        <v>146</v>
      </c>
      <c r="F4959" t="s">
        <v>14356</v>
      </c>
      <c r="G4959" t="s">
        <v>235</v>
      </c>
      <c r="H4959" t="s">
        <v>143</v>
      </c>
      <c r="I4959" t="s">
        <v>135</v>
      </c>
      <c r="J4959" t="s">
        <v>136</v>
      </c>
      <c r="K4959" t="s">
        <v>236</v>
      </c>
      <c r="L4959" t="s">
        <v>14357</v>
      </c>
      <c r="M4959" t="s">
        <v>14358</v>
      </c>
      <c r="N4959">
        <v>8.1044444440000003</v>
      </c>
      <c r="O4959">
        <v>0</v>
      </c>
      <c r="P4959">
        <v>579</v>
      </c>
      <c r="Q4959">
        <v>0</v>
      </c>
      <c r="R4959">
        <v>0</v>
      </c>
      <c r="S4959">
        <v>0</v>
      </c>
      <c r="T4959">
        <v>56</v>
      </c>
      <c r="U4959">
        <v>0</v>
      </c>
      <c r="V4959">
        <v>0</v>
      </c>
      <c r="W4959">
        <v>0</v>
      </c>
      <c r="X4959">
        <v>1177.8532796481786</v>
      </c>
      <c r="Y4959">
        <v>0</v>
      </c>
      <c r="Z4959">
        <v>0</v>
      </c>
      <c r="AA4959">
        <v>0</v>
      </c>
      <c r="AB4959">
        <v>446.54351853786858</v>
      </c>
      <c r="AC4959">
        <v>0</v>
      </c>
      <c r="AD4959">
        <v>0</v>
      </c>
      <c r="AE4959">
        <v>1624.3967981860471</v>
      </c>
    </row>
    <row r="4960" spans="1:31" x14ac:dyDescent="0.25">
      <c r="A4960">
        <v>2143591</v>
      </c>
      <c r="B4960">
        <v>1</v>
      </c>
      <c r="C4960" t="s">
        <v>81</v>
      </c>
      <c r="D4960" t="s">
        <v>122</v>
      </c>
      <c r="E4960" t="s">
        <v>161</v>
      </c>
      <c r="F4960" t="s">
        <v>14359</v>
      </c>
      <c r="G4960" t="s">
        <v>538</v>
      </c>
      <c r="H4960" t="s">
        <v>134</v>
      </c>
      <c r="I4960" t="s">
        <v>135</v>
      </c>
      <c r="J4960" t="s">
        <v>136</v>
      </c>
      <c r="K4960" t="s">
        <v>236</v>
      </c>
      <c r="L4960" t="s">
        <v>14360</v>
      </c>
      <c r="M4960" t="s">
        <v>14361</v>
      </c>
      <c r="N4960">
        <v>2.5780536110000001</v>
      </c>
      <c r="O4960">
        <v>0</v>
      </c>
      <c r="P4960">
        <v>757</v>
      </c>
      <c r="Q4960">
        <v>0</v>
      </c>
      <c r="R4960">
        <v>0</v>
      </c>
      <c r="S4960">
        <v>0</v>
      </c>
      <c r="T4960">
        <v>29</v>
      </c>
      <c r="U4960">
        <v>0</v>
      </c>
      <c r="V4960">
        <v>0</v>
      </c>
      <c r="W4960">
        <v>0</v>
      </c>
      <c r="X4960">
        <v>360.08753153302115</v>
      </c>
      <c r="Y4960">
        <v>0</v>
      </c>
      <c r="Z4960">
        <v>0</v>
      </c>
      <c r="AA4960">
        <v>0</v>
      </c>
      <c r="AB4960">
        <v>42.025777355591195</v>
      </c>
      <c r="AC4960">
        <v>0</v>
      </c>
      <c r="AD4960">
        <v>0</v>
      </c>
      <c r="AE4960">
        <v>402.11330888861232</v>
      </c>
    </row>
    <row r="4961" spans="1:31" x14ac:dyDescent="0.25">
      <c r="A4961">
        <v>2143592</v>
      </c>
      <c r="B4961">
        <v>1</v>
      </c>
      <c r="C4961" t="s">
        <v>81</v>
      </c>
      <c r="D4961" t="s">
        <v>120</v>
      </c>
      <c r="E4961" t="s">
        <v>161</v>
      </c>
      <c r="F4961" t="s">
        <v>14362</v>
      </c>
      <c r="G4961" t="s">
        <v>235</v>
      </c>
      <c r="H4961" t="s">
        <v>134</v>
      </c>
      <c r="I4961" t="s">
        <v>135</v>
      </c>
      <c r="J4961" t="s">
        <v>136</v>
      </c>
      <c r="K4961" t="s">
        <v>236</v>
      </c>
      <c r="L4961" t="s">
        <v>14363</v>
      </c>
      <c r="M4961" t="s">
        <v>14364</v>
      </c>
      <c r="N4961">
        <v>3.5819444439999999</v>
      </c>
      <c r="O4961">
        <v>0</v>
      </c>
      <c r="P4961">
        <v>291</v>
      </c>
      <c r="Q4961">
        <v>0</v>
      </c>
      <c r="R4961">
        <v>7</v>
      </c>
      <c r="S4961">
        <v>0</v>
      </c>
      <c r="T4961">
        <v>14</v>
      </c>
      <c r="U4961">
        <v>0</v>
      </c>
      <c r="V4961">
        <v>0</v>
      </c>
      <c r="W4961">
        <v>0</v>
      </c>
      <c r="X4961">
        <v>210.58012360016625</v>
      </c>
      <c r="Y4961">
        <v>0</v>
      </c>
      <c r="Z4961">
        <v>1.2027584873794168</v>
      </c>
      <c r="AA4961">
        <v>0</v>
      </c>
      <c r="AB4961">
        <v>62.128952934531775</v>
      </c>
      <c r="AC4961">
        <v>0</v>
      </c>
      <c r="AD4961">
        <v>0</v>
      </c>
      <c r="AE4961">
        <v>273.91183502207741</v>
      </c>
    </row>
    <row r="4962" spans="1:31" x14ac:dyDescent="0.25">
      <c r="A4962">
        <v>2143593</v>
      </c>
      <c r="B4962">
        <v>1</v>
      </c>
      <c r="C4962" t="s">
        <v>80</v>
      </c>
      <c r="D4962" t="s">
        <v>91</v>
      </c>
      <c r="E4962" t="s">
        <v>146</v>
      </c>
      <c r="F4962" t="s">
        <v>14365</v>
      </c>
      <c r="G4962" t="s">
        <v>538</v>
      </c>
      <c r="H4962" t="s">
        <v>143</v>
      </c>
      <c r="I4962" t="s">
        <v>135</v>
      </c>
      <c r="J4962" t="s">
        <v>136</v>
      </c>
      <c r="K4962" t="s">
        <v>236</v>
      </c>
      <c r="L4962" t="s">
        <v>14366</v>
      </c>
      <c r="M4962" t="s">
        <v>14367</v>
      </c>
      <c r="N4962">
        <v>5.3208758329999997</v>
      </c>
      <c r="O4962">
        <v>0</v>
      </c>
      <c r="P4962">
        <v>0</v>
      </c>
      <c r="Q4962">
        <v>0</v>
      </c>
      <c r="R4962">
        <v>4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2.0207395728788335</v>
      </c>
      <c r="AA4962">
        <v>0</v>
      </c>
      <c r="AB4962">
        <v>0</v>
      </c>
      <c r="AC4962">
        <v>0</v>
      </c>
      <c r="AD4962">
        <v>0</v>
      </c>
      <c r="AE4962">
        <v>2.0207395728788335</v>
      </c>
    </row>
    <row r="4963" spans="1:31" x14ac:dyDescent="0.25">
      <c r="A4963">
        <v>2143594</v>
      </c>
      <c r="B4963">
        <v>1</v>
      </c>
      <c r="C4963" t="s">
        <v>80</v>
      </c>
      <c r="D4963" t="s">
        <v>100</v>
      </c>
      <c r="E4963" t="s">
        <v>131</v>
      </c>
      <c r="F4963" t="s">
        <v>14368</v>
      </c>
      <c r="G4963" t="s">
        <v>152</v>
      </c>
      <c r="H4963" t="s">
        <v>134</v>
      </c>
      <c r="I4963" t="s">
        <v>135</v>
      </c>
      <c r="J4963" t="s">
        <v>136</v>
      </c>
      <c r="K4963" t="s">
        <v>137</v>
      </c>
      <c r="L4963" t="s">
        <v>14369</v>
      </c>
      <c r="M4963" t="s">
        <v>14370</v>
      </c>
      <c r="N4963">
        <v>2.3311111109999998</v>
      </c>
      <c r="O4963">
        <v>0</v>
      </c>
      <c r="P4963">
        <v>1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2.1134080610942667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2.1134080610942667</v>
      </c>
    </row>
    <row r="4964" spans="1:31" x14ac:dyDescent="0.25">
      <c r="A4964">
        <v>2143596</v>
      </c>
      <c r="B4964">
        <v>1</v>
      </c>
      <c r="C4964" t="s">
        <v>80</v>
      </c>
      <c r="D4964" t="s">
        <v>97</v>
      </c>
      <c r="E4964" t="s">
        <v>140</v>
      </c>
      <c r="F4964" t="s">
        <v>14371</v>
      </c>
      <c r="G4964" t="s">
        <v>538</v>
      </c>
      <c r="H4964" t="s">
        <v>143</v>
      </c>
      <c r="I4964" t="s">
        <v>135</v>
      </c>
      <c r="J4964" t="s">
        <v>136</v>
      </c>
      <c r="K4964" t="s">
        <v>236</v>
      </c>
      <c r="L4964" t="s">
        <v>14372</v>
      </c>
      <c r="M4964" t="s">
        <v>14373</v>
      </c>
      <c r="N4964">
        <v>7.8333333329999997</v>
      </c>
      <c r="O4964">
        <v>1</v>
      </c>
      <c r="P4964">
        <v>0</v>
      </c>
      <c r="Q4964">
        <v>6</v>
      </c>
      <c r="R4964">
        <v>0</v>
      </c>
      <c r="S4964">
        <v>8</v>
      </c>
      <c r="T4964">
        <v>0</v>
      </c>
      <c r="U4964">
        <v>1</v>
      </c>
      <c r="V4964">
        <v>0</v>
      </c>
      <c r="W4964">
        <v>0</v>
      </c>
      <c r="X4964">
        <v>0</v>
      </c>
      <c r="Y4964">
        <v>14.075150177695503</v>
      </c>
      <c r="Z4964">
        <v>0</v>
      </c>
      <c r="AA4964">
        <v>248.82865882326558</v>
      </c>
      <c r="AB4964">
        <v>0</v>
      </c>
      <c r="AC4964">
        <v>705.75637982887747</v>
      </c>
      <c r="AD4964">
        <v>0</v>
      </c>
      <c r="AE4964">
        <v>968.66018882983849</v>
      </c>
    </row>
    <row r="4965" spans="1:31" x14ac:dyDescent="0.25">
      <c r="A4965">
        <v>2143598</v>
      </c>
      <c r="B4965">
        <v>1</v>
      </c>
      <c r="C4965" t="s">
        <v>81</v>
      </c>
      <c r="D4965" t="s">
        <v>114</v>
      </c>
      <c r="E4965" t="s">
        <v>161</v>
      </c>
      <c r="F4965" t="s">
        <v>1577</v>
      </c>
      <c r="G4965" t="s">
        <v>538</v>
      </c>
      <c r="H4965" t="s">
        <v>134</v>
      </c>
      <c r="I4965" t="s">
        <v>135</v>
      </c>
      <c r="J4965" t="s">
        <v>136</v>
      </c>
      <c r="K4965" t="s">
        <v>236</v>
      </c>
      <c r="L4965" t="s">
        <v>14374</v>
      </c>
      <c r="M4965" t="s">
        <v>14375</v>
      </c>
      <c r="N4965">
        <v>8.1220563880000007</v>
      </c>
      <c r="O4965">
        <v>0</v>
      </c>
      <c r="P4965">
        <v>137</v>
      </c>
      <c r="Q4965">
        <v>0</v>
      </c>
      <c r="R4965">
        <v>0</v>
      </c>
      <c r="S4965">
        <v>0</v>
      </c>
      <c r="T4965">
        <v>5</v>
      </c>
      <c r="U4965">
        <v>0</v>
      </c>
      <c r="V4965">
        <v>0</v>
      </c>
      <c r="W4965">
        <v>0</v>
      </c>
      <c r="X4965">
        <v>79.068358301556088</v>
      </c>
      <c r="Y4965">
        <v>0</v>
      </c>
      <c r="Z4965">
        <v>0</v>
      </c>
      <c r="AA4965">
        <v>0</v>
      </c>
      <c r="AB4965">
        <v>2.2696093845999172</v>
      </c>
      <c r="AC4965">
        <v>0</v>
      </c>
      <c r="AD4965">
        <v>0</v>
      </c>
      <c r="AE4965">
        <v>81.337967686156006</v>
      </c>
    </row>
    <row r="4966" spans="1:31" x14ac:dyDescent="0.25">
      <c r="A4966">
        <v>2143601</v>
      </c>
      <c r="B4966">
        <v>1</v>
      </c>
      <c r="C4966" t="s">
        <v>81</v>
      </c>
      <c r="D4966" t="s">
        <v>123</v>
      </c>
      <c r="E4966" t="s">
        <v>146</v>
      </c>
      <c r="F4966" t="s">
        <v>14376</v>
      </c>
      <c r="G4966" t="s">
        <v>538</v>
      </c>
      <c r="H4966" t="s">
        <v>143</v>
      </c>
      <c r="I4966" t="s">
        <v>135</v>
      </c>
      <c r="J4966" t="s">
        <v>136</v>
      </c>
      <c r="K4966" t="s">
        <v>236</v>
      </c>
      <c r="L4966" t="s">
        <v>14377</v>
      </c>
      <c r="M4966" t="s">
        <v>14378</v>
      </c>
      <c r="N4966">
        <v>8.5826555550000005</v>
      </c>
      <c r="O4966">
        <v>0</v>
      </c>
      <c r="P4966">
        <v>2177</v>
      </c>
      <c r="Q4966">
        <v>0</v>
      </c>
      <c r="R4966">
        <v>1</v>
      </c>
      <c r="S4966">
        <v>0</v>
      </c>
      <c r="T4966">
        <v>90</v>
      </c>
      <c r="U4966">
        <v>0</v>
      </c>
      <c r="V4966">
        <v>0</v>
      </c>
      <c r="W4966">
        <v>0</v>
      </c>
      <c r="X4966">
        <v>3926.6561166886186</v>
      </c>
      <c r="Y4966">
        <v>0</v>
      </c>
      <c r="Z4966">
        <v>0</v>
      </c>
      <c r="AA4966">
        <v>0</v>
      </c>
      <c r="AB4966">
        <v>340.22566498517193</v>
      </c>
      <c r="AC4966">
        <v>0</v>
      </c>
      <c r="AD4966">
        <v>0</v>
      </c>
      <c r="AE4966">
        <v>4266.8817816737901</v>
      </c>
    </row>
    <row r="4967" spans="1:31" x14ac:dyDescent="0.25">
      <c r="A4967">
        <v>2143603</v>
      </c>
      <c r="B4967">
        <v>1</v>
      </c>
      <c r="C4967" t="s">
        <v>80</v>
      </c>
      <c r="D4967" t="s">
        <v>97</v>
      </c>
      <c r="E4967" t="s">
        <v>174</v>
      </c>
      <c r="F4967" t="s">
        <v>14379</v>
      </c>
      <c r="G4967" t="s">
        <v>538</v>
      </c>
      <c r="H4967" t="s">
        <v>134</v>
      </c>
      <c r="I4967" t="s">
        <v>135</v>
      </c>
      <c r="J4967" t="s">
        <v>136</v>
      </c>
      <c r="K4967" t="s">
        <v>236</v>
      </c>
      <c r="L4967" t="s">
        <v>14380</v>
      </c>
      <c r="M4967" t="s">
        <v>14381</v>
      </c>
      <c r="N4967">
        <v>5.3211111109999996</v>
      </c>
      <c r="O4967">
        <v>0</v>
      </c>
      <c r="P4967">
        <v>6</v>
      </c>
      <c r="Q4967">
        <v>0</v>
      </c>
      <c r="R4967">
        <v>2</v>
      </c>
      <c r="S4967">
        <v>0</v>
      </c>
      <c r="T4967">
        <v>3</v>
      </c>
      <c r="U4967">
        <v>0</v>
      </c>
      <c r="V4967">
        <v>0</v>
      </c>
      <c r="W4967">
        <v>0</v>
      </c>
      <c r="X4967">
        <v>19.345089073515869</v>
      </c>
      <c r="Y4967">
        <v>0</v>
      </c>
      <c r="Z4967">
        <v>7.7011933823093006</v>
      </c>
      <c r="AA4967">
        <v>0</v>
      </c>
      <c r="AB4967">
        <v>6.8903810083504009</v>
      </c>
      <c r="AC4967">
        <v>0</v>
      </c>
      <c r="AD4967">
        <v>0</v>
      </c>
      <c r="AE4967">
        <v>33.936663464175574</v>
      </c>
    </row>
    <row r="4968" spans="1:31" x14ac:dyDescent="0.25">
      <c r="A4968">
        <v>2143605</v>
      </c>
      <c r="B4968">
        <v>1</v>
      </c>
      <c r="C4968" t="s">
        <v>80</v>
      </c>
      <c r="D4968" t="s">
        <v>96</v>
      </c>
      <c r="E4968" t="s">
        <v>174</v>
      </c>
      <c r="F4968" t="s">
        <v>10594</v>
      </c>
      <c r="G4968" t="s">
        <v>538</v>
      </c>
      <c r="H4968" t="s">
        <v>134</v>
      </c>
      <c r="I4968" t="s">
        <v>135</v>
      </c>
      <c r="J4968" t="s">
        <v>136</v>
      </c>
      <c r="K4968" t="s">
        <v>236</v>
      </c>
      <c r="L4968" t="s">
        <v>14382</v>
      </c>
      <c r="M4968" t="s">
        <v>14383</v>
      </c>
      <c r="N4968">
        <v>8.4499999999999993</v>
      </c>
      <c r="O4968">
        <v>0</v>
      </c>
      <c r="P4968">
        <v>20</v>
      </c>
      <c r="Q4968">
        <v>0</v>
      </c>
      <c r="R4968">
        <v>1</v>
      </c>
      <c r="S4968">
        <v>0</v>
      </c>
      <c r="T4968">
        <v>3</v>
      </c>
      <c r="U4968">
        <v>0</v>
      </c>
      <c r="V4968">
        <v>0</v>
      </c>
      <c r="W4968">
        <v>0</v>
      </c>
      <c r="X4968">
        <v>175.660877680596</v>
      </c>
      <c r="Y4968">
        <v>0</v>
      </c>
      <c r="Z4968">
        <v>0.16618058839199998</v>
      </c>
      <c r="AA4968">
        <v>0</v>
      </c>
      <c r="AB4968">
        <v>37.703015986867996</v>
      </c>
      <c r="AC4968">
        <v>0</v>
      </c>
      <c r="AD4968">
        <v>0</v>
      </c>
      <c r="AE4968">
        <v>213.53007425585599</v>
      </c>
    </row>
    <row r="4969" spans="1:31" x14ac:dyDescent="0.25">
      <c r="A4969">
        <v>2143606</v>
      </c>
      <c r="B4969">
        <v>1</v>
      </c>
      <c r="C4969" t="s">
        <v>80</v>
      </c>
      <c r="D4969" t="s">
        <v>104</v>
      </c>
      <c r="E4969" t="s">
        <v>140</v>
      </c>
      <c r="F4969" t="s">
        <v>14384</v>
      </c>
      <c r="G4969" t="s">
        <v>235</v>
      </c>
      <c r="H4969" t="s">
        <v>143</v>
      </c>
      <c r="I4969" t="s">
        <v>135</v>
      </c>
      <c r="J4969" t="s">
        <v>136</v>
      </c>
      <c r="K4969" t="s">
        <v>236</v>
      </c>
      <c r="L4969" t="s">
        <v>14385</v>
      </c>
      <c r="M4969" t="s">
        <v>14386</v>
      </c>
      <c r="N4969">
        <v>1.8839897219999999</v>
      </c>
      <c r="O4969">
        <v>1</v>
      </c>
      <c r="P4969">
        <v>7</v>
      </c>
      <c r="Q4969">
        <v>17</v>
      </c>
      <c r="R4969">
        <v>43</v>
      </c>
      <c r="S4969">
        <v>14</v>
      </c>
      <c r="T4969">
        <v>7</v>
      </c>
      <c r="U4969">
        <v>7</v>
      </c>
      <c r="V4969">
        <v>0</v>
      </c>
      <c r="W4969">
        <v>0.81310475579395003</v>
      </c>
      <c r="X4969">
        <v>1.8111478336936246</v>
      </c>
      <c r="Y4969">
        <v>186.5276779796626</v>
      </c>
      <c r="Z4969">
        <v>13.023536454446402</v>
      </c>
      <c r="AA4969">
        <v>267.82256709369915</v>
      </c>
      <c r="AB4969">
        <v>13.38274966170896</v>
      </c>
      <c r="AC4969">
        <v>3599.564120323163</v>
      </c>
      <c r="AD4969">
        <v>0</v>
      </c>
      <c r="AE4969">
        <v>4082.9449041021676</v>
      </c>
    </row>
    <row r="4970" spans="1:31" x14ac:dyDescent="0.25">
      <c r="A4970">
        <v>2143607</v>
      </c>
      <c r="B4970">
        <v>1</v>
      </c>
      <c r="C4970" t="s">
        <v>80</v>
      </c>
      <c r="D4970" t="s">
        <v>85</v>
      </c>
      <c r="E4970" t="s">
        <v>131</v>
      </c>
      <c r="F4970" t="s">
        <v>14387</v>
      </c>
      <c r="G4970" t="s">
        <v>133</v>
      </c>
      <c r="H4970" t="s">
        <v>134</v>
      </c>
      <c r="I4970" t="s">
        <v>135</v>
      </c>
      <c r="J4970" t="s">
        <v>136</v>
      </c>
      <c r="K4970" t="s">
        <v>137</v>
      </c>
      <c r="L4970" t="s">
        <v>14388</v>
      </c>
      <c r="M4970" t="s">
        <v>14389</v>
      </c>
      <c r="N4970">
        <v>5.534166666</v>
      </c>
      <c r="O4970">
        <v>0</v>
      </c>
      <c r="P4970">
        <v>5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6.7379049257209012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6.7379049257209012</v>
      </c>
    </row>
    <row r="4971" spans="1:31" x14ac:dyDescent="0.25">
      <c r="A4971">
        <v>2143608</v>
      </c>
      <c r="B4971">
        <v>1</v>
      </c>
      <c r="C4971" t="s">
        <v>81</v>
      </c>
      <c r="D4971" t="s">
        <v>127</v>
      </c>
      <c r="E4971" t="s">
        <v>196</v>
      </c>
      <c r="F4971" t="s">
        <v>7339</v>
      </c>
      <c r="G4971" t="s">
        <v>142</v>
      </c>
      <c r="H4971" t="s">
        <v>143</v>
      </c>
      <c r="I4971" t="s">
        <v>135</v>
      </c>
      <c r="J4971" t="s">
        <v>136</v>
      </c>
      <c r="K4971" t="s">
        <v>137</v>
      </c>
      <c r="L4971" t="s">
        <v>14390</v>
      </c>
      <c r="M4971" t="s">
        <v>14391</v>
      </c>
      <c r="N4971">
        <v>1.94</v>
      </c>
      <c r="O4971">
        <v>2</v>
      </c>
      <c r="P4971">
        <v>52</v>
      </c>
      <c r="Q4971">
        <v>79</v>
      </c>
      <c r="R4971">
        <v>74</v>
      </c>
      <c r="S4971">
        <v>0</v>
      </c>
      <c r="T4971">
        <v>5</v>
      </c>
      <c r="U4971">
        <v>1</v>
      </c>
      <c r="V4971">
        <v>0</v>
      </c>
      <c r="W4971">
        <v>0.5511012301842001</v>
      </c>
      <c r="X4971">
        <v>19.49956812615714</v>
      </c>
      <c r="Y4971">
        <v>74.329414520268443</v>
      </c>
      <c r="Z4971">
        <v>86.733933702423371</v>
      </c>
      <c r="AA4971">
        <v>0</v>
      </c>
      <c r="AB4971">
        <v>5.9701365616594888</v>
      </c>
      <c r="AC4971">
        <v>487.97068776770902</v>
      </c>
      <c r="AD4971">
        <v>0</v>
      </c>
      <c r="AE4971">
        <v>675.05484190840161</v>
      </c>
    </row>
    <row r="4972" spans="1:31" x14ac:dyDescent="0.25">
      <c r="A4972">
        <v>2143609</v>
      </c>
      <c r="B4972">
        <v>1</v>
      </c>
      <c r="C4972" t="s">
        <v>81</v>
      </c>
      <c r="D4972" t="s">
        <v>118</v>
      </c>
      <c r="E4972" t="s">
        <v>146</v>
      </c>
      <c r="F4972" t="s">
        <v>14392</v>
      </c>
      <c r="G4972" t="s">
        <v>167</v>
      </c>
      <c r="H4972" t="s">
        <v>143</v>
      </c>
      <c r="I4972" t="s">
        <v>135</v>
      </c>
      <c r="J4972" t="s">
        <v>136</v>
      </c>
      <c r="K4972" t="s">
        <v>137</v>
      </c>
      <c r="L4972" t="s">
        <v>14393</v>
      </c>
      <c r="M4972" t="s">
        <v>14394</v>
      </c>
      <c r="N4972">
        <v>3.0772222220000001</v>
      </c>
      <c r="O4972">
        <v>0</v>
      </c>
      <c r="P4972">
        <v>93</v>
      </c>
      <c r="Q4972">
        <v>0</v>
      </c>
      <c r="R4972">
        <v>3</v>
      </c>
      <c r="S4972">
        <v>0</v>
      </c>
      <c r="T4972">
        <v>5</v>
      </c>
      <c r="U4972">
        <v>0</v>
      </c>
      <c r="V4972">
        <v>0</v>
      </c>
      <c r="W4972">
        <v>0</v>
      </c>
      <c r="X4972">
        <v>49.619315688207919</v>
      </c>
      <c r="Y4972">
        <v>0</v>
      </c>
      <c r="Z4972">
        <v>0.34462144469125006</v>
      </c>
      <c r="AA4972">
        <v>0</v>
      </c>
      <c r="AB4972">
        <v>2.172178419519792</v>
      </c>
      <c r="AC4972">
        <v>0</v>
      </c>
      <c r="AD4972">
        <v>0</v>
      </c>
      <c r="AE4972">
        <v>52.136115552418957</v>
      </c>
    </row>
    <row r="4973" spans="1:31" x14ac:dyDescent="0.25">
      <c r="A4973">
        <v>2143612</v>
      </c>
      <c r="B4973">
        <v>1</v>
      </c>
      <c r="C4973" t="s">
        <v>80</v>
      </c>
      <c r="D4973" t="s">
        <v>111</v>
      </c>
      <c r="E4973" t="s">
        <v>161</v>
      </c>
      <c r="F4973" t="s">
        <v>14395</v>
      </c>
      <c r="G4973" t="s">
        <v>14396</v>
      </c>
      <c r="H4973" t="s">
        <v>134</v>
      </c>
      <c r="I4973" t="s">
        <v>135</v>
      </c>
      <c r="J4973" t="s">
        <v>136</v>
      </c>
      <c r="K4973" t="s">
        <v>236</v>
      </c>
      <c r="L4973" t="s">
        <v>14397</v>
      </c>
      <c r="M4973" t="s">
        <v>14398</v>
      </c>
      <c r="N4973">
        <v>2.8498944439999998</v>
      </c>
      <c r="O4973">
        <v>0</v>
      </c>
      <c r="P4973">
        <v>1097</v>
      </c>
      <c r="Q4973">
        <v>0</v>
      </c>
      <c r="R4973">
        <v>0</v>
      </c>
      <c r="S4973">
        <v>0</v>
      </c>
      <c r="T4973">
        <v>69</v>
      </c>
      <c r="U4973">
        <v>0</v>
      </c>
      <c r="V4973">
        <v>1</v>
      </c>
      <c r="W4973">
        <v>0</v>
      </c>
      <c r="X4973">
        <v>687.0351110546045</v>
      </c>
      <c r="Y4973">
        <v>0</v>
      </c>
      <c r="Z4973">
        <v>0</v>
      </c>
      <c r="AA4973">
        <v>0</v>
      </c>
      <c r="AB4973">
        <v>116.78132921792843</v>
      </c>
      <c r="AC4973">
        <v>0</v>
      </c>
      <c r="AD4973">
        <v>27.740405435101124</v>
      </c>
      <c r="AE4973">
        <v>831.55684570763401</v>
      </c>
    </row>
    <row r="4974" spans="1:31" x14ac:dyDescent="0.25">
      <c r="A4974">
        <v>2143613</v>
      </c>
      <c r="B4974">
        <v>1</v>
      </c>
      <c r="C4974" t="s">
        <v>80</v>
      </c>
      <c r="D4974" t="s">
        <v>103</v>
      </c>
      <c r="E4974" t="s">
        <v>196</v>
      </c>
      <c r="F4974" t="s">
        <v>14399</v>
      </c>
      <c r="G4974" t="s">
        <v>226</v>
      </c>
      <c r="H4974" t="s">
        <v>143</v>
      </c>
      <c r="I4974" t="s">
        <v>148</v>
      </c>
      <c r="J4974" t="s">
        <v>136</v>
      </c>
      <c r="K4974" t="s">
        <v>137</v>
      </c>
      <c r="L4974" t="s">
        <v>14400</v>
      </c>
      <c r="M4974" t="s">
        <v>14401</v>
      </c>
      <c r="N4974">
        <v>4.2500000000000003E-2</v>
      </c>
      <c r="O4974">
        <v>3</v>
      </c>
      <c r="P4974">
        <v>1815</v>
      </c>
      <c r="Q4974">
        <v>20</v>
      </c>
      <c r="R4974">
        <v>230</v>
      </c>
      <c r="S4974">
        <v>22</v>
      </c>
      <c r="T4974">
        <v>501</v>
      </c>
      <c r="U4974">
        <v>2</v>
      </c>
      <c r="V4974">
        <v>1</v>
      </c>
      <c r="W4974">
        <v>2.9344940933699999E-2</v>
      </c>
      <c r="X4974">
        <v>12.433471112129483</v>
      </c>
      <c r="Y4974">
        <v>1.3024622033887505</v>
      </c>
      <c r="Z4974">
        <v>1.3820240662377001</v>
      </c>
      <c r="AA4974">
        <v>5.8019713641968513</v>
      </c>
      <c r="AB4974">
        <v>5.9485920673622719</v>
      </c>
      <c r="AC4974">
        <v>1.7538191453685001</v>
      </c>
      <c r="AD4974">
        <v>2.0053581106539751</v>
      </c>
      <c r="AE4974">
        <v>30.657043010271238</v>
      </c>
    </row>
    <row r="4975" spans="1:31" x14ac:dyDescent="0.25">
      <c r="A4975">
        <v>2143615</v>
      </c>
      <c r="B4975">
        <v>1</v>
      </c>
      <c r="C4975" t="s">
        <v>81</v>
      </c>
      <c r="D4975" t="s">
        <v>120</v>
      </c>
      <c r="E4975" t="s">
        <v>161</v>
      </c>
      <c r="F4975" t="s">
        <v>14402</v>
      </c>
      <c r="G4975" t="s">
        <v>215</v>
      </c>
      <c r="H4975" t="s">
        <v>134</v>
      </c>
      <c r="I4975" t="s">
        <v>135</v>
      </c>
      <c r="J4975" t="s">
        <v>136</v>
      </c>
      <c r="K4975" t="s">
        <v>137</v>
      </c>
      <c r="L4975" t="s">
        <v>14403</v>
      </c>
      <c r="M4975" t="s">
        <v>14404</v>
      </c>
      <c r="N4975">
        <v>1.172222222</v>
      </c>
      <c r="O4975">
        <v>0</v>
      </c>
      <c r="P4975">
        <v>99</v>
      </c>
      <c r="Q4975">
        <v>0</v>
      </c>
      <c r="R4975">
        <v>5</v>
      </c>
      <c r="S4975">
        <v>0</v>
      </c>
      <c r="T4975">
        <v>18</v>
      </c>
      <c r="U4975">
        <v>0</v>
      </c>
      <c r="V4975">
        <v>0</v>
      </c>
      <c r="W4975">
        <v>0</v>
      </c>
      <c r="X4975">
        <v>18.554916718061079</v>
      </c>
      <c r="Y4975">
        <v>0</v>
      </c>
      <c r="Z4975">
        <v>0.78914777084943344</v>
      </c>
      <c r="AA4975">
        <v>0</v>
      </c>
      <c r="AB4975">
        <v>3.3958345779839831</v>
      </c>
      <c r="AC4975">
        <v>0</v>
      </c>
      <c r="AD4975">
        <v>0</v>
      </c>
      <c r="AE4975">
        <v>22.739899066894495</v>
      </c>
    </row>
    <row r="4976" spans="1:31" x14ac:dyDescent="0.25">
      <c r="A4976">
        <v>2143617</v>
      </c>
      <c r="B4976">
        <v>1</v>
      </c>
      <c r="C4976" t="s">
        <v>80</v>
      </c>
      <c r="D4976" t="s">
        <v>90</v>
      </c>
      <c r="E4976" t="s">
        <v>131</v>
      </c>
      <c r="F4976" t="s">
        <v>14405</v>
      </c>
      <c r="G4976" t="s">
        <v>171</v>
      </c>
      <c r="H4976" t="s">
        <v>134</v>
      </c>
      <c r="I4976" t="s">
        <v>135</v>
      </c>
      <c r="J4976" t="s">
        <v>136</v>
      </c>
      <c r="K4976" t="s">
        <v>137</v>
      </c>
      <c r="L4976" t="s">
        <v>14406</v>
      </c>
      <c r="M4976" t="s">
        <v>14407</v>
      </c>
      <c r="N4976">
        <v>3.7227777770000001</v>
      </c>
      <c r="O4976">
        <v>0</v>
      </c>
      <c r="P4976">
        <v>6</v>
      </c>
      <c r="Q4976">
        <v>0</v>
      </c>
      <c r="R4976">
        <v>0</v>
      </c>
      <c r="S4976">
        <v>0</v>
      </c>
      <c r="T4976">
        <v>1</v>
      </c>
      <c r="U4976">
        <v>0</v>
      </c>
      <c r="V4976">
        <v>0</v>
      </c>
      <c r="W4976">
        <v>0</v>
      </c>
      <c r="X4976">
        <v>5.0039280171658351</v>
      </c>
      <c r="Y4976">
        <v>0</v>
      </c>
      <c r="Z4976">
        <v>0</v>
      </c>
      <c r="AA4976">
        <v>0</v>
      </c>
      <c r="AB4976">
        <v>0.55194301587880013</v>
      </c>
      <c r="AC4976">
        <v>0</v>
      </c>
      <c r="AD4976">
        <v>0</v>
      </c>
      <c r="AE4976">
        <v>5.5558710330446353</v>
      </c>
    </row>
    <row r="4977" spans="1:31" x14ac:dyDescent="0.25">
      <c r="A4977">
        <v>2143618</v>
      </c>
      <c r="B4977">
        <v>1</v>
      </c>
      <c r="C4977" t="s">
        <v>80</v>
      </c>
      <c r="D4977" t="s">
        <v>98</v>
      </c>
      <c r="E4977" t="s">
        <v>196</v>
      </c>
      <c r="F4977" t="s">
        <v>14408</v>
      </c>
      <c r="G4977" t="s">
        <v>235</v>
      </c>
      <c r="H4977" t="s">
        <v>143</v>
      </c>
      <c r="I4977" t="s">
        <v>135</v>
      </c>
      <c r="J4977" t="s">
        <v>136</v>
      </c>
      <c r="K4977" t="s">
        <v>236</v>
      </c>
      <c r="L4977" t="s">
        <v>14409</v>
      </c>
      <c r="M4977" t="s">
        <v>14410</v>
      </c>
      <c r="N4977">
        <v>8.3513888880000007</v>
      </c>
      <c r="O4977">
        <v>0</v>
      </c>
      <c r="P4977">
        <v>752</v>
      </c>
      <c r="Q4977">
        <v>0</v>
      </c>
      <c r="R4977">
        <v>316</v>
      </c>
      <c r="S4977">
        <v>3</v>
      </c>
      <c r="T4977">
        <v>172</v>
      </c>
      <c r="U4977">
        <v>0</v>
      </c>
      <c r="V4977">
        <v>0</v>
      </c>
      <c r="W4977">
        <v>0</v>
      </c>
      <c r="X4977">
        <v>1561.7620299716546</v>
      </c>
      <c r="Y4977">
        <v>0</v>
      </c>
      <c r="Z4977">
        <v>1073.9602868119816</v>
      </c>
      <c r="AA4977">
        <v>46.282026534864102</v>
      </c>
      <c r="AB4977">
        <v>1188.6757375205482</v>
      </c>
      <c r="AC4977">
        <v>0</v>
      </c>
      <c r="AD4977">
        <v>0</v>
      </c>
      <c r="AE4977">
        <v>3870.680080839049</v>
      </c>
    </row>
    <row r="4978" spans="1:31" x14ac:dyDescent="0.25">
      <c r="A4978">
        <v>2143621</v>
      </c>
      <c r="B4978">
        <v>1</v>
      </c>
      <c r="C4978" t="s">
        <v>80</v>
      </c>
      <c r="D4978" t="s">
        <v>93</v>
      </c>
      <c r="E4978" t="s">
        <v>146</v>
      </c>
      <c r="F4978" t="s">
        <v>14411</v>
      </c>
      <c r="G4978" t="s">
        <v>538</v>
      </c>
      <c r="H4978" t="s">
        <v>143</v>
      </c>
      <c r="I4978" t="s">
        <v>135</v>
      </c>
      <c r="J4978" t="s">
        <v>136</v>
      </c>
      <c r="K4978" t="s">
        <v>236</v>
      </c>
      <c r="L4978" t="s">
        <v>14412</v>
      </c>
      <c r="M4978" t="s">
        <v>14413</v>
      </c>
      <c r="N4978">
        <v>7.55</v>
      </c>
      <c r="O4978">
        <v>0</v>
      </c>
      <c r="P4978">
        <v>63</v>
      </c>
      <c r="Q4978">
        <v>0</v>
      </c>
      <c r="R4978">
        <v>12</v>
      </c>
      <c r="S4978">
        <v>0</v>
      </c>
      <c r="T4978">
        <v>11</v>
      </c>
      <c r="U4978">
        <v>0</v>
      </c>
      <c r="V4978">
        <v>0</v>
      </c>
      <c r="W4978">
        <v>0</v>
      </c>
      <c r="X4978">
        <v>153.92916871619303</v>
      </c>
      <c r="Y4978">
        <v>0</v>
      </c>
      <c r="Z4978">
        <v>217.000321560879</v>
      </c>
      <c r="AA4978">
        <v>0</v>
      </c>
      <c r="AB4978">
        <v>238.615338341463</v>
      </c>
      <c r="AC4978">
        <v>0</v>
      </c>
      <c r="AD4978">
        <v>0</v>
      </c>
      <c r="AE4978">
        <v>609.54482861853501</v>
      </c>
    </row>
    <row r="4979" spans="1:31" x14ac:dyDescent="0.25">
      <c r="A4979">
        <v>2143622</v>
      </c>
      <c r="B4979">
        <v>1</v>
      </c>
      <c r="C4979" t="s">
        <v>80</v>
      </c>
      <c r="D4979" t="s">
        <v>95</v>
      </c>
      <c r="E4979" t="s">
        <v>140</v>
      </c>
      <c r="F4979" t="s">
        <v>6208</v>
      </c>
      <c r="G4979" t="s">
        <v>235</v>
      </c>
      <c r="H4979" t="s">
        <v>143</v>
      </c>
      <c r="I4979" t="s">
        <v>135</v>
      </c>
      <c r="J4979" t="s">
        <v>136</v>
      </c>
      <c r="K4979" t="s">
        <v>236</v>
      </c>
      <c r="L4979" t="s">
        <v>14414</v>
      </c>
      <c r="M4979" t="s">
        <v>14415</v>
      </c>
      <c r="N4979">
        <v>2.1461897219999999</v>
      </c>
      <c r="O4979">
        <v>0</v>
      </c>
      <c r="P4979">
        <v>1857</v>
      </c>
      <c r="Q4979">
        <v>0</v>
      </c>
      <c r="R4979">
        <v>1</v>
      </c>
      <c r="S4979">
        <v>1</v>
      </c>
      <c r="T4979">
        <v>145</v>
      </c>
      <c r="U4979">
        <v>0</v>
      </c>
      <c r="V4979">
        <v>2</v>
      </c>
      <c r="W4979">
        <v>0</v>
      </c>
      <c r="X4979">
        <v>908.29077790787369</v>
      </c>
      <c r="Y4979">
        <v>0</v>
      </c>
      <c r="Z4979">
        <v>0</v>
      </c>
      <c r="AA4979">
        <v>1.90440935901995</v>
      </c>
      <c r="AB4979">
        <v>312.36588468467642</v>
      </c>
      <c r="AC4979">
        <v>0</v>
      </c>
      <c r="AD4979">
        <v>32.701695047885927</v>
      </c>
      <c r="AE4979">
        <v>1255.2627669994561</v>
      </c>
    </row>
    <row r="4980" spans="1:31" x14ac:dyDescent="0.25">
      <c r="A4980">
        <v>2143625</v>
      </c>
      <c r="B4980">
        <v>1</v>
      </c>
      <c r="C4980" t="s">
        <v>81</v>
      </c>
      <c r="D4980" t="s">
        <v>123</v>
      </c>
      <c r="E4980" t="s">
        <v>196</v>
      </c>
      <c r="F4980" t="s">
        <v>3267</v>
      </c>
      <c r="G4980" t="s">
        <v>142</v>
      </c>
      <c r="H4980" t="s">
        <v>143</v>
      </c>
      <c r="I4980" t="s">
        <v>135</v>
      </c>
      <c r="J4980" t="s">
        <v>136</v>
      </c>
      <c r="K4980" t="s">
        <v>137</v>
      </c>
      <c r="L4980" t="s">
        <v>14416</v>
      </c>
      <c r="M4980" t="s">
        <v>14417</v>
      </c>
      <c r="N4980">
        <v>1.4869444439999999</v>
      </c>
      <c r="O4980">
        <v>4</v>
      </c>
      <c r="P4980">
        <v>550</v>
      </c>
      <c r="Q4980">
        <v>310</v>
      </c>
      <c r="R4980">
        <v>375</v>
      </c>
      <c r="S4980">
        <v>29</v>
      </c>
      <c r="T4980">
        <v>72</v>
      </c>
      <c r="U4980">
        <v>1</v>
      </c>
      <c r="V4980">
        <v>0</v>
      </c>
      <c r="W4980">
        <v>15.990341678810037</v>
      </c>
      <c r="X4980">
        <v>149.66545625466455</v>
      </c>
      <c r="Y4980">
        <v>464.83280439672404</v>
      </c>
      <c r="Z4980">
        <v>170.70357186162886</v>
      </c>
      <c r="AA4980">
        <v>130.20079513850709</v>
      </c>
      <c r="AB4980">
        <v>64.895615117148907</v>
      </c>
      <c r="AC4980">
        <v>0</v>
      </c>
      <c r="AD4980">
        <v>0</v>
      </c>
      <c r="AE4980">
        <v>996.28858444748357</v>
      </c>
    </row>
    <row r="4981" spans="1:31" x14ac:dyDescent="0.25">
      <c r="A4981">
        <v>2143626</v>
      </c>
      <c r="B4981">
        <v>1</v>
      </c>
      <c r="C4981" t="s">
        <v>80</v>
      </c>
      <c r="D4981" t="s">
        <v>100</v>
      </c>
      <c r="E4981" t="s">
        <v>140</v>
      </c>
      <c r="F4981" t="s">
        <v>14418</v>
      </c>
      <c r="G4981" t="s">
        <v>2083</v>
      </c>
      <c r="H4981" t="s">
        <v>143</v>
      </c>
      <c r="I4981" t="s">
        <v>135</v>
      </c>
      <c r="J4981" t="s">
        <v>136</v>
      </c>
      <c r="K4981" t="s">
        <v>137</v>
      </c>
      <c r="L4981" t="s">
        <v>14419</v>
      </c>
      <c r="M4981" t="s">
        <v>14420</v>
      </c>
      <c r="N4981">
        <v>1.0125</v>
      </c>
      <c r="O4981">
        <v>0</v>
      </c>
      <c r="P4981">
        <v>119</v>
      </c>
      <c r="Q4981">
        <v>0</v>
      </c>
      <c r="R4981">
        <v>0</v>
      </c>
      <c r="S4981">
        <v>0</v>
      </c>
      <c r="T4981">
        <v>16</v>
      </c>
      <c r="U4981">
        <v>0</v>
      </c>
      <c r="V4981">
        <v>0</v>
      </c>
      <c r="W4981">
        <v>0</v>
      </c>
      <c r="X4981">
        <v>30.842411993702157</v>
      </c>
      <c r="Y4981">
        <v>0</v>
      </c>
      <c r="Z4981">
        <v>0</v>
      </c>
      <c r="AA4981">
        <v>0</v>
      </c>
      <c r="AB4981">
        <v>19.214941004876852</v>
      </c>
      <c r="AC4981">
        <v>0</v>
      </c>
      <c r="AD4981">
        <v>0</v>
      </c>
      <c r="AE4981">
        <v>50.057352998579006</v>
      </c>
    </row>
    <row r="4982" spans="1:31" x14ac:dyDescent="0.25">
      <c r="A4982">
        <v>2143627</v>
      </c>
      <c r="B4982">
        <v>1</v>
      </c>
      <c r="C4982" t="s">
        <v>80</v>
      </c>
      <c r="D4982" t="s">
        <v>97</v>
      </c>
      <c r="E4982" t="s">
        <v>131</v>
      </c>
      <c r="F4982" t="s">
        <v>14421</v>
      </c>
      <c r="G4982" t="s">
        <v>231</v>
      </c>
      <c r="H4982" t="s">
        <v>134</v>
      </c>
      <c r="I4982" t="s">
        <v>135</v>
      </c>
      <c r="J4982" t="s">
        <v>136</v>
      </c>
      <c r="K4982" t="s">
        <v>137</v>
      </c>
      <c r="L4982" t="s">
        <v>14422</v>
      </c>
      <c r="M4982" t="s">
        <v>14423</v>
      </c>
      <c r="N4982">
        <v>1.596666666</v>
      </c>
      <c r="O4982">
        <v>0</v>
      </c>
      <c r="P4982">
        <v>1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0.21179614746540001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0.21179614746540001</v>
      </c>
    </row>
    <row r="4983" spans="1:31" x14ac:dyDescent="0.25">
      <c r="A4983">
        <v>2143628</v>
      </c>
      <c r="B4983">
        <v>1</v>
      </c>
      <c r="C4983" t="s">
        <v>81</v>
      </c>
      <c r="D4983" t="s">
        <v>118</v>
      </c>
      <c r="E4983" t="s">
        <v>161</v>
      </c>
      <c r="F4983" t="s">
        <v>14181</v>
      </c>
      <c r="G4983" t="s">
        <v>538</v>
      </c>
      <c r="H4983" t="s">
        <v>134</v>
      </c>
      <c r="I4983" t="s">
        <v>135</v>
      </c>
      <c r="J4983" t="s">
        <v>136</v>
      </c>
      <c r="K4983" t="s">
        <v>236</v>
      </c>
      <c r="L4983" t="s">
        <v>14424</v>
      </c>
      <c r="M4983" t="s">
        <v>14425</v>
      </c>
      <c r="N4983">
        <v>8.2128544439999995</v>
      </c>
      <c r="O4983">
        <v>0</v>
      </c>
      <c r="P4983">
        <v>3</v>
      </c>
      <c r="Q4983">
        <v>0</v>
      </c>
      <c r="R4983">
        <v>3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4.7496091788607</v>
      </c>
      <c r="Y4983">
        <v>0</v>
      </c>
      <c r="Z4983">
        <v>8.9898753985363342</v>
      </c>
      <c r="AA4983">
        <v>0</v>
      </c>
      <c r="AB4983">
        <v>0</v>
      </c>
      <c r="AC4983">
        <v>0</v>
      </c>
      <c r="AD4983">
        <v>0</v>
      </c>
      <c r="AE4983">
        <v>13.739484577397034</v>
      </c>
    </row>
    <row r="4984" spans="1:31" x14ac:dyDescent="0.25">
      <c r="A4984">
        <v>2143629</v>
      </c>
      <c r="B4984">
        <v>1</v>
      </c>
      <c r="C4984" t="s">
        <v>80</v>
      </c>
      <c r="D4984" t="s">
        <v>88</v>
      </c>
      <c r="E4984" t="s">
        <v>146</v>
      </c>
      <c r="F4984" t="s">
        <v>14426</v>
      </c>
      <c r="G4984" t="s">
        <v>235</v>
      </c>
      <c r="H4984" t="s">
        <v>143</v>
      </c>
      <c r="I4984" t="s">
        <v>135</v>
      </c>
      <c r="J4984" t="s">
        <v>136</v>
      </c>
      <c r="K4984" t="s">
        <v>236</v>
      </c>
      <c r="L4984" t="s">
        <v>14427</v>
      </c>
      <c r="M4984" t="s">
        <v>14428</v>
      </c>
      <c r="N4984">
        <v>6.9275000000000002</v>
      </c>
      <c r="O4984">
        <v>0</v>
      </c>
      <c r="P4984">
        <v>217</v>
      </c>
      <c r="Q4984">
        <v>0</v>
      </c>
      <c r="R4984">
        <v>0</v>
      </c>
      <c r="S4984">
        <v>0</v>
      </c>
      <c r="T4984">
        <v>36</v>
      </c>
      <c r="U4984">
        <v>0</v>
      </c>
      <c r="V4984">
        <v>0</v>
      </c>
      <c r="W4984">
        <v>0</v>
      </c>
      <c r="X4984">
        <v>366.82865445922636</v>
      </c>
      <c r="Y4984">
        <v>0</v>
      </c>
      <c r="Z4984">
        <v>0</v>
      </c>
      <c r="AA4984">
        <v>0</v>
      </c>
      <c r="AB4984">
        <v>494.92032882774191</v>
      </c>
      <c r="AC4984">
        <v>0</v>
      </c>
      <c r="AD4984">
        <v>0</v>
      </c>
      <c r="AE4984">
        <v>861.74898328696827</v>
      </c>
    </row>
    <row r="4985" spans="1:31" x14ac:dyDescent="0.25">
      <c r="A4985">
        <v>2143631</v>
      </c>
      <c r="B4985">
        <v>1</v>
      </c>
      <c r="C4985" t="s">
        <v>80</v>
      </c>
      <c r="D4985" t="s">
        <v>104</v>
      </c>
      <c r="E4985" t="s">
        <v>131</v>
      </c>
      <c r="F4985" t="s">
        <v>14429</v>
      </c>
      <c r="G4985" t="s">
        <v>171</v>
      </c>
      <c r="H4985" t="s">
        <v>134</v>
      </c>
      <c r="I4985" t="s">
        <v>135</v>
      </c>
      <c r="J4985" t="s">
        <v>136</v>
      </c>
      <c r="K4985" t="s">
        <v>137</v>
      </c>
      <c r="L4985" t="s">
        <v>14430</v>
      </c>
      <c r="M4985" t="s">
        <v>14431</v>
      </c>
      <c r="N4985">
        <v>2.440833333</v>
      </c>
      <c r="O4985">
        <v>0</v>
      </c>
      <c r="P4985">
        <v>1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1.1178064455720249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1.1178064455720249</v>
      </c>
    </row>
    <row r="4986" spans="1:31" x14ac:dyDescent="0.25">
      <c r="A4986">
        <v>2143637</v>
      </c>
      <c r="B4986">
        <v>1</v>
      </c>
      <c r="C4986" t="s">
        <v>80</v>
      </c>
      <c r="D4986" t="s">
        <v>103</v>
      </c>
      <c r="E4986" t="s">
        <v>146</v>
      </c>
      <c r="F4986" t="s">
        <v>12066</v>
      </c>
      <c r="G4986" t="s">
        <v>235</v>
      </c>
      <c r="H4986" t="s">
        <v>143</v>
      </c>
      <c r="I4986" t="s">
        <v>135</v>
      </c>
      <c r="J4986" t="s">
        <v>136</v>
      </c>
      <c r="K4986" t="s">
        <v>236</v>
      </c>
      <c r="L4986" t="s">
        <v>14432</v>
      </c>
      <c r="M4986" t="s">
        <v>14433</v>
      </c>
      <c r="N4986">
        <v>8.2437555549999999</v>
      </c>
      <c r="O4986">
        <v>0</v>
      </c>
      <c r="P4986">
        <v>72</v>
      </c>
      <c r="Q4986">
        <v>0</v>
      </c>
      <c r="R4986">
        <v>3</v>
      </c>
      <c r="S4986">
        <v>0</v>
      </c>
      <c r="T4986">
        <v>10</v>
      </c>
      <c r="U4986">
        <v>0</v>
      </c>
      <c r="V4986">
        <v>0</v>
      </c>
      <c r="W4986">
        <v>0</v>
      </c>
      <c r="X4986">
        <v>92.054644013194533</v>
      </c>
      <c r="Y4986">
        <v>0</v>
      </c>
      <c r="Z4986">
        <v>4.8718699790939342</v>
      </c>
      <c r="AA4986">
        <v>0</v>
      </c>
      <c r="AB4986">
        <v>15.487579073044772</v>
      </c>
      <c r="AC4986">
        <v>0</v>
      </c>
      <c r="AD4986">
        <v>0</v>
      </c>
      <c r="AE4986">
        <v>112.41409306533323</v>
      </c>
    </row>
    <row r="4987" spans="1:31" x14ac:dyDescent="0.25">
      <c r="A4987">
        <v>2143638</v>
      </c>
      <c r="B4987">
        <v>1</v>
      </c>
      <c r="C4987" t="s">
        <v>80</v>
      </c>
      <c r="D4987" t="s">
        <v>95</v>
      </c>
      <c r="E4987" t="s">
        <v>146</v>
      </c>
      <c r="F4987" t="s">
        <v>14434</v>
      </c>
      <c r="G4987" t="s">
        <v>235</v>
      </c>
      <c r="H4987" t="s">
        <v>143</v>
      </c>
      <c r="I4987" t="s">
        <v>135</v>
      </c>
      <c r="J4987" t="s">
        <v>136</v>
      </c>
      <c r="K4987" t="s">
        <v>236</v>
      </c>
      <c r="L4987" t="s">
        <v>14435</v>
      </c>
      <c r="M4987" t="s">
        <v>14436</v>
      </c>
      <c r="N4987">
        <v>5.9519611110000001</v>
      </c>
      <c r="O4987">
        <v>0</v>
      </c>
      <c r="P4987">
        <v>163</v>
      </c>
      <c r="Q4987">
        <v>0</v>
      </c>
      <c r="R4987">
        <v>0</v>
      </c>
      <c r="S4987">
        <v>0</v>
      </c>
      <c r="T4987">
        <v>14</v>
      </c>
      <c r="U4987">
        <v>0</v>
      </c>
      <c r="V4987">
        <v>0</v>
      </c>
      <c r="W4987">
        <v>0</v>
      </c>
      <c r="X4987">
        <v>221.05404256410444</v>
      </c>
      <c r="Y4987">
        <v>0</v>
      </c>
      <c r="Z4987">
        <v>0</v>
      </c>
      <c r="AA4987">
        <v>0</v>
      </c>
      <c r="AB4987">
        <v>62.826230009096868</v>
      </c>
      <c r="AC4987">
        <v>0</v>
      </c>
      <c r="AD4987">
        <v>0</v>
      </c>
      <c r="AE4987">
        <v>283.8802725732013</v>
      </c>
    </row>
    <row r="4988" spans="1:31" x14ac:dyDescent="0.25">
      <c r="A4988">
        <v>2143639</v>
      </c>
      <c r="B4988">
        <v>1</v>
      </c>
      <c r="C4988" t="s">
        <v>80</v>
      </c>
      <c r="D4988" t="s">
        <v>99</v>
      </c>
      <c r="E4988" t="s">
        <v>131</v>
      </c>
      <c r="F4988" t="s">
        <v>14437</v>
      </c>
      <c r="G4988" t="s">
        <v>152</v>
      </c>
      <c r="H4988" t="s">
        <v>134</v>
      </c>
      <c r="I4988" t="s">
        <v>135</v>
      </c>
      <c r="J4988" t="s">
        <v>136</v>
      </c>
      <c r="K4988" t="s">
        <v>137</v>
      </c>
      <c r="L4988" t="s">
        <v>14438</v>
      </c>
      <c r="M4988" t="s">
        <v>14439</v>
      </c>
      <c r="N4988">
        <v>3.849444444</v>
      </c>
      <c r="O4988">
        <v>0</v>
      </c>
      <c r="P4988">
        <v>2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1.5250922687009916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1.5250922687009916</v>
      </c>
    </row>
    <row r="4989" spans="1:31" x14ac:dyDescent="0.25">
      <c r="A4989">
        <v>2143640</v>
      </c>
      <c r="B4989">
        <v>1</v>
      </c>
      <c r="C4989" t="s">
        <v>80</v>
      </c>
      <c r="D4989" t="s">
        <v>99</v>
      </c>
      <c r="E4989" t="s">
        <v>146</v>
      </c>
      <c r="F4989" t="s">
        <v>14440</v>
      </c>
      <c r="G4989" t="s">
        <v>538</v>
      </c>
      <c r="H4989" t="s">
        <v>143</v>
      </c>
      <c r="I4989" t="s">
        <v>135</v>
      </c>
      <c r="J4989" t="s">
        <v>136</v>
      </c>
      <c r="K4989" t="s">
        <v>236</v>
      </c>
      <c r="L4989" t="s">
        <v>14441</v>
      </c>
      <c r="M4989" t="s">
        <v>14442</v>
      </c>
      <c r="N4989">
        <v>8.7254127770000007</v>
      </c>
      <c r="O4989">
        <v>0</v>
      </c>
      <c r="P4989">
        <v>14</v>
      </c>
      <c r="Q4989">
        <v>0</v>
      </c>
      <c r="R4989">
        <v>2</v>
      </c>
      <c r="S4989">
        <v>0</v>
      </c>
      <c r="T4989">
        <v>1</v>
      </c>
      <c r="U4989">
        <v>0</v>
      </c>
      <c r="V4989">
        <v>0</v>
      </c>
      <c r="W4989">
        <v>0</v>
      </c>
      <c r="X4989">
        <v>15.127802381025598</v>
      </c>
      <c r="Y4989">
        <v>0</v>
      </c>
      <c r="Z4989">
        <v>1.1220549822110002</v>
      </c>
      <c r="AA4989">
        <v>0</v>
      </c>
      <c r="AB4989">
        <v>17.732589490687499</v>
      </c>
      <c r="AC4989">
        <v>0</v>
      </c>
      <c r="AD4989">
        <v>0</v>
      </c>
      <c r="AE4989">
        <v>33.982446853924095</v>
      </c>
    </row>
    <row r="4990" spans="1:31" x14ac:dyDescent="0.25">
      <c r="A4990">
        <v>2143641</v>
      </c>
      <c r="B4990">
        <v>1</v>
      </c>
      <c r="C4990" t="s">
        <v>80</v>
      </c>
      <c r="D4990" t="s">
        <v>85</v>
      </c>
      <c r="E4990" t="s">
        <v>146</v>
      </c>
      <c r="F4990" t="s">
        <v>410</v>
      </c>
      <c r="G4990" t="s">
        <v>14396</v>
      </c>
      <c r="H4990" t="s">
        <v>143</v>
      </c>
      <c r="I4990" t="s">
        <v>135</v>
      </c>
      <c r="J4990" t="s">
        <v>136</v>
      </c>
      <c r="K4990" t="s">
        <v>236</v>
      </c>
      <c r="L4990" t="s">
        <v>14443</v>
      </c>
      <c r="M4990" t="s">
        <v>14444</v>
      </c>
      <c r="N4990">
        <v>1.925277777</v>
      </c>
      <c r="O4990">
        <v>0</v>
      </c>
      <c r="P4990">
        <v>512</v>
      </c>
      <c r="Q4990">
        <v>0</v>
      </c>
      <c r="R4990">
        <v>0</v>
      </c>
      <c r="S4990">
        <v>0</v>
      </c>
      <c r="T4990">
        <v>43</v>
      </c>
      <c r="U4990">
        <v>0</v>
      </c>
      <c r="V4990">
        <v>0</v>
      </c>
      <c r="W4990">
        <v>0</v>
      </c>
      <c r="X4990">
        <v>204.35285250167104</v>
      </c>
      <c r="Y4990">
        <v>0</v>
      </c>
      <c r="Z4990">
        <v>0</v>
      </c>
      <c r="AA4990">
        <v>0</v>
      </c>
      <c r="AB4990">
        <v>50.799738541023295</v>
      </c>
      <c r="AC4990">
        <v>0</v>
      </c>
      <c r="AD4990">
        <v>0</v>
      </c>
      <c r="AE4990">
        <v>255.15259104269433</v>
      </c>
    </row>
    <row r="4991" spans="1:31" x14ac:dyDescent="0.25">
      <c r="A4991">
        <v>2143644</v>
      </c>
      <c r="B4991">
        <v>1</v>
      </c>
      <c r="C4991" t="s">
        <v>80</v>
      </c>
      <c r="D4991" t="s">
        <v>82</v>
      </c>
      <c r="E4991" t="s">
        <v>174</v>
      </c>
      <c r="F4991" t="s">
        <v>3701</v>
      </c>
      <c r="G4991" t="s">
        <v>538</v>
      </c>
      <c r="H4991" t="s">
        <v>134</v>
      </c>
      <c r="I4991" t="s">
        <v>135</v>
      </c>
      <c r="J4991" t="s">
        <v>136</v>
      </c>
      <c r="K4991" t="s">
        <v>236</v>
      </c>
      <c r="L4991" t="s">
        <v>14445</v>
      </c>
      <c r="M4991" t="s">
        <v>14446</v>
      </c>
      <c r="N4991">
        <v>7.285702777</v>
      </c>
      <c r="O4991">
        <v>0</v>
      </c>
      <c r="P4991">
        <v>230</v>
      </c>
      <c r="Q4991">
        <v>0</v>
      </c>
      <c r="R4991">
        <v>0</v>
      </c>
      <c r="S4991">
        <v>0</v>
      </c>
      <c r="T4991">
        <v>7</v>
      </c>
      <c r="U4991">
        <v>0</v>
      </c>
      <c r="V4991">
        <v>0</v>
      </c>
      <c r="W4991">
        <v>0</v>
      </c>
      <c r="X4991">
        <v>454.77533374384495</v>
      </c>
      <c r="Y4991">
        <v>0</v>
      </c>
      <c r="Z4991">
        <v>0</v>
      </c>
      <c r="AA4991">
        <v>0</v>
      </c>
      <c r="AB4991">
        <v>25.966262108758812</v>
      </c>
      <c r="AC4991">
        <v>0</v>
      </c>
      <c r="AD4991">
        <v>0</v>
      </c>
      <c r="AE4991">
        <v>480.74159585260378</v>
      </c>
    </row>
    <row r="4992" spans="1:31" x14ac:dyDescent="0.25">
      <c r="A4992">
        <v>2143645</v>
      </c>
      <c r="B4992">
        <v>1</v>
      </c>
      <c r="C4992" t="s">
        <v>80</v>
      </c>
      <c r="D4992" t="s">
        <v>82</v>
      </c>
      <c r="E4992" t="s">
        <v>174</v>
      </c>
      <c r="F4992" t="s">
        <v>7989</v>
      </c>
      <c r="G4992" t="s">
        <v>538</v>
      </c>
      <c r="H4992" t="s">
        <v>134</v>
      </c>
      <c r="I4992" t="s">
        <v>135</v>
      </c>
      <c r="J4992" t="s">
        <v>136</v>
      </c>
      <c r="K4992" t="s">
        <v>236</v>
      </c>
      <c r="L4992" t="s">
        <v>14447</v>
      </c>
      <c r="M4992" t="s">
        <v>14448</v>
      </c>
      <c r="N4992">
        <v>7.229285</v>
      </c>
      <c r="O4992">
        <v>0</v>
      </c>
      <c r="P4992">
        <v>56</v>
      </c>
      <c r="Q4992">
        <v>0</v>
      </c>
      <c r="R4992">
        <v>0</v>
      </c>
      <c r="S4992">
        <v>0</v>
      </c>
      <c r="T4992">
        <v>20</v>
      </c>
      <c r="U4992">
        <v>0</v>
      </c>
      <c r="V4992">
        <v>0</v>
      </c>
      <c r="W4992">
        <v>0</v>
      </c>
      <c r="X4992">
        <v>109.25634574231775</v>
      </c>
      <c r="Y4992">
        <v>0</v>
      </c>
      <c r="Z4992">
        <v>0</v>
      </c>
      <c r="AA4992">
        <v>0</v>
      </c>
      <c r="AB4992">
        <v>89.55591391256543</v>
      </c>
      <c r="AC4992">
        <v>0</v>
      </c>
      <c r="AD4992">
        <v>0</v>
      </c>
      <c r="AE4992">
        <v>198.81225965488318</v>
      </c>
    </row>
    <row r="4993" spans="1:31" x14ac:dyDescent="0.25">
      <c r="A4993">
        <v>2143647</v>
      </c>
      <c r="B4993">
        <v>1</v>
      </c>
      <c r="C4993" t="s">
        <v>80</v>
      </c>
      <c r="D4993" t="s">
        <v>104</v>
      </c>
      <c r="E4993" t="s">
        <v>196</v>
      </c>
      <c r="F4993" t="s">
        <v>8244</v>
      </c>
      <c r="G4993" t="s">
        <v>235</v>
      </c>
      <c r="H4993" t="s">
        <v>143</v>
      </c>
      <c r="I4993" t="s">
        <v>135</v>
      </c>
      <c r="J4993" t="s">
        <v>136</v>
      </c>
      <c r="K4993" t="s">
        <v>236</v>
      </c>
      <c r="L4993" t="s">
        <v>14449</v>
      </c>
      <c r="M4993" t="s">
        <v>14450</v>
      </c>
      <c r="N4993">
        <v>4.8252361109999997</v>
      </c>
      <c r="O4993">
        <v>0</v>
      </c>
      <c r="P4993">
        <v>435</v>
      </c>
      <c r="Q4993">
        <v>4</v>
      </c>
      <c r="R4993">
        <v>10</v>
      </c>
      <c r="S4993">
        <v>2</v>
      </c>
      <c r="T4993">
        <v>99</v>
      </c>
      <c r="U4993">
        <v>1</v>
      </c>
      <c r="V4993">
        <v>0</v>
      </c>
      <c r="W4993">
        <v>0</v>
      </c>
      <c r="X4993">
        <v>656.46873069590731</v>
      </c>
      <c r="Y4993">
        <v>28.078698970538817</v>
      </c>
      <c r="Z4993">
        <v>35.002742378370002</v>
      </c>
      <c r="AA4993">
        <v>372.64263096910923</v>
      </c>
      <c r="AB4993">
        <v>390.59601892322223</v>
      </c>
      <c r="AC4993">
        <v>272.92620033380973</v>
      </c>
      <c r="AD4993">
        <v>0</v>
      </c>
      <c r="AE4993">
        <v>1755.7150222709572</v>
      </c>
    </row>
    <row r="4994" spans="1:31" x14ac:dyDescent="0.25">
      <c r="A4994">
        <v>2143648</v>
      </c>
      <c r="B4994">
        <v>1</v>
      </c>
      <c r="C4994" t="s">
        <v>80</v>
      </c>
      <c r="D4994" t="s">
        <v>98</v>
      </c>
      <c r="E4994" t="s">
        <v>174</v>
      </c>
      <c r="F4994" t="s">
        <v>6141</v>
      </c>
      <c r="G4994" t="s">
        <v>2524</v>
      </c>
      <c r="H4994" t="s">
        <v>134</v>
      </c>
      <c r="I4994" t="s">
        <v>135</v>
      </c>
      <c r="J4994" t="s">
        <v>136</v>
      </c>
      <c r="K4994" t="s">
        <v>137</v>
      </c>
      <c r="L4994" t="s">
        <v>14451</v>
      </c>
      <c r="M4994" t="s">
        <v>14452</v>
      </c>
      <c r="N4994">
        <v>2.0527777770000002</v>
      </c>
      <c r="O4994">
        <v>0</v>
      </c>
      <c r="P4994">
        <v>71</v>
      </c>
      <c r="Q4994">
        <v>0</v>
      </c>
      <c r="R4994">
        <v>0</v>
      </c>
      <c r="S4994">
        <v>0</v>
      </c>
      <c r="T4994">
        <v>4</v>
      </c>
      <c r="U4994">
        <v>0</v>
      </c>
      <c r="V4994">
        <v>0</v>
      </c>
      <c r="W4994">
        <v>0</v>
      </c>
      <c r="X4994">
        <v>33.166947397198335</v>
      </c>
      <c r="Y4994">
        <v>0</v>
      </c>
      <c r="Z4994">
        <v>0</v>
      </c>
      <c r="AA4994">
        <v>0</v>
      </c>
      <c r="AB4994">
        <v>7.7813411870563343</v>
      </c>
      <c r="AC4994">
        <v>0</v>
      </c>
      <c r="AD4994">
        <v>0</v>
      </c>
      <c r="AE4994">
        <v>40.948288584254669</v>
      </c>
    </row>
    <row r="4995" spans="1:31" x14ac:dyDescent="0.25">
      <c r="A4995">
        <v>2143649</v>
      </c>
      <c r="B4995">
        <v>1</v>
      </c>
      <c r="C4995" t="s">
        <v>80</v>
      </c>
      <c r="D4995" t="s">
        <v>105</v>
      </c>
      <c r="E4995" t="s">
        <v>140</v>
      </c>
      <c r="F4995" t="s">
        <v>14453</v>
      </c>
      <c r="G4995" t="s">
        <v>226</v>
      </c>
      <c r="H4995" t="s">
        <v>143</v>
      </c>
      <c r="I4995" t="s">
        <v>135</v>
      </c>
      <c r="J4995" t="s">
        <v>136</v>
      </c>
      <c r="K4995" t="s">
        <v>137</v>
      </c>
      <c r="L4995" t="s">
        <v>14454</v>
      </c>
      <c r="M4995" t="s">
        <v>14455</v>
      </c>
      <c r="N4995">
        <v>1.233333333</v>
      </c>
      <c r="O4995">
        <v>0</v>
      </c>
      <c r="P4995">
        <v>291</v>
      </c>
      <c r="Q4995">
        <v>0</v>
      </c>
      <c r="R4995">
        <v>3</v>
      </c>
      <c r="S4995">
        <v>1</v>
      </c>
      <c r="T4995">
        <v>15</v>
      </c>
      <c r="U4995">
        <v>0</v>
      </c>
      <c r="V4995">
        <v>0</v>
      </c>
      <c r="W4995">
        <v>0</v>
      </c>
      <c r="X4995">
        <v>64.15995004593799</v>
      </c>
      <c r="Y4995">
        <v>0</v>
      </c>
      <c r="Z4995">
        <v>0.19311650470399999</v>
      </c>
      <c r="AA4995">
        <v>130.62123982</v>
      </c>
      <c r="AB4995">
        <v>6.3561514634066674</v>
      </c>
      <c r="AC4995">
        <v>0</v>
      </c>
      <c r="AD4995">
        <v>0</v>
      </c>
      <c r="AE4995">
        <v>201.33045783404864</v>
      </c>
    </row>
    <row r="4996" spans="1:31" x14ac:dyDescent="0.25">
      <c r="A4996">
        <v>2143650</v>
      </c>
      <c r="B4996">
        <v>1</v>
      </c>
      <c r="C4996" t="s">
        <v>80</v>
      </c>
      <c r="D4996" t="s">
        <v>97</v>
      </c>
      <c r="E4996" t="s">
        <v>131</v>
      </c>
      <c r="F4996" t="s">
        <v>14456</v>
      </c>
      <c r="G4996" t="s">
        <v>152</v>
      </c>
      <c r="H4996" t="s">
        <v>134</v>
      </c>
      <c r="I4996" t="s">
        <v>135</v>
      </c>
      <c r="J4996" t="s">
        <v>136</v>
      </c>
      <c r="K4996" t="s">
        <v>137</v>
      </c>
      <c r="L4996" t="s">
        <v>14457</v>
      </c>
      <c r="M4996" t="s">
        <v>14458</v>
      </c>
      <c r="N4996">
        <v>1.775833333</v>
      </c>
      <c r="O4996">
        <v>0</v>
      </c>
      <c r="P4996">
        <v>2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1.2217457748831499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1.2217457748831499</v>
      </c>
    </row>
    <row r="4997" spans="1:31" x14ac:dyDescent="0.25">
      <c r="A4997">
        <v>2143651</v>
      </c>
      <c r="B4997">
        <v>1</v>
      </c>
      <c r="C4997" t="s">
        <v>81</v>
      </c>
      <c r="D4997" t="s">
        <v>119</v>
      </c>
      <c r="E4997" t="s">
        <v>140</v>
      </c>
      <c r="F4997" t="s">
        <v>10019</v>
      </c>
      <c r="G4997" t="s">
        <v>142</v>
      </c>
      <c r="H4997" t="s">
        <v>143</v>
      </c>
      <c r="I4997" t="s">
        <v>135</v>
      </c>
      <c r="J4997" t="s">
        <v>136</v>
      </c>
      <c r="K4997" t="s">
        <v>137</v>
      </c>
      <c r="L4997" t="s">
        <v>14459</v>
      </c>
      <c r="M4997" t="s">
        <v>14460</v>
      </c>
      <c r="N4997">
        <v>6.4166665999999997E-2</v>
      </c>
      <c r="O4997">
        <v>1</v>
      </c>
      <c r="P4997">
        <v>2567</v>
      </c>
      <c r="Q4997">
        <v>26</v>
      </c>
      <c r="R4997">
        <v>504</v>
      </c>
      <c r="S4997">
        <v>11</v>
      </c>
      <c r="T4997">
        <v>235</v>
      </c>
      <c r="U4997">
        <v>0</v>
      </c>
      <c r="V4997">
        <v>2</v>
      </c>
      <c r="W4997">
        <v>5.8929670799999995E-3</v>
      </c>
      <c r="X4997">
        <v>19.845894917571787</v>
      </c>
      <c r="Y4997">
        <v>0.49434901222373323</v>
      </c>
      <c r="Z4997">
        <v>4.7543297662315593</v>
      </c>
      <c r="AA4997">
        <v>20.457557037418781</v>
      </c>
      <c r="AB4997">
        <v>6.6848294496233249</v>
      </c>
      <c r="AC4997">
        <v>0</v>
      </c>
      <c r="AD4997">
        <v>4.0761435845900001E-2</v>
      </c>
      <c r="AE4997">
        <v>52.283614585995089</v>
      </c>
    </row>
    <row r="4998" spans="1:31" x14ac:dyDescent="0.25">
      <c r="A4998">
        <v>2143652</v>
      </c>
      <c r="B4998">
        <v>1</v>
      </c>
      <c r="C4998" t="s">
        <v>80</v>
      </c>
      <c r="D4998" t="s">
        <v>85</v>
      </c>
      <c r="E4998" t="s">
        <v>161</v>
      </c>
      <c r="F4998" t="s">
        <v>14461</v>
      </c>
      <c r="G4998" t="s">
        <v>235</v>
      </c>
      <c r="H4998" t="s">
        <v>134</v>
      </c>
      <c r="I4998" t="s">
        <v>135</v>
      </c>
      <c r="J4998" t="s">
        <v>136</v>
      </c>
      <c r="K4998" t="s">
        <v>236</v>
      </c>
      <c r="L4998" t="s">
        <v>14462</v>
      </c>
      <c r="M4998" t="s">
        <v>14463</v>
      </c>
      <c r="N4998">
        <v>2.608163888</v>
      </c>
      <c r="O4998">
        <v>0</v>
      </c>
      <c r="P4998">
        <v>449</v>
      </c>
      <c r="Q4998">
        <v>0</v>
      </c>
      <c r="R4998">
        <v>0</v>
      </c>
      <c r="S4998">
        <v>0</v>
      </c>
      <c r="T4998">
        <v>36</v>
      </c>
      <c r="U4998">
        <v>0</v>
      </c>
      <c r="V4998">
        <v>0</v>
      </c>
      <c r="W4998">
        <v>0</v>
      </c>
      <c r="X4998">
        <v>288.36553913183099</v>
      </c>
      <c r="Y4998">
        <v>0</v>
      </c>
      <c r="Z4998">
        <v>0</v>
      </c>
      <c r="AA4998">
        <v>0</v>
      </c>
      <c r="AB4998">
        <v>103.03393190782796</v>
      </c>
      <c r="AC4998">
        <v>0</v>
      </c>
      <c r="AD4998">
        <v>0</v>
      </c>
      <c r="AE4998">
        <v>391.39947103965892</v>
      </c>
    </row>
    <row r="4999" spans="1:31" x14ac:dyDescent="0.25">
      <c r="A4999">
        <v>2143657</v>
      </c>
      <c r="B4999">
        <v>1</v>
      </c>
      <c r="C4999" t="s">
        <v>80</v>
      </c>
      <c r="D4999" t="s">
        <v>100</v>
      </c>
      <c r="E4999" t="s">
        <v>131</v>
      </c>
      <c r="F4999" t="s">
        <v>14464</v>
      </c>
      <c r="G4999" t="s">
        <v>133</v>
      </c>
      <c r="H4999" t="s">
        <v>134</v>
      </c>
      <c r="I4999" t="s">
        <v>135</v>
      </c>
      <c r="J4999" t="s">
        <v>136</v>
      </c>
      <c r="K4999" t="s">
        <v>137</v>
      </c>
      <c r="L4999" t="s">
        <v>14465</v>
      </c>
      <c r="M4999" t="s">
        <v>14466</v>
      </c>
      <c r="N4999">
        <v>1.0738888879999999</v>
      </c>
      <c r="O4999">
        <v>0</v>
      </c>
      <c r="P4999">
        <v>1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1.5713504296900001E-2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1.5713504296900001E-2</v>
      </c>
    </row>
    <row r="5000" spans="1:31" x14ac:dyDescent="0.25">
      <c r="A5000">
        <v>2143659</v>
      </c>
      <c r="B5000">
        <v>1</v>
      </c>
      <c r="C5000" t="s">
        <v>80</v>
      </c>
      <c r="D5000" t="s">
        <v>82</v>
      </c>
      <c r="E5000" t="s">
        <v>131</v>
      </c>
      <c r="F5000" t="s">
        <v>14467</v>
      </c>
      <c r="G5000" t="s">
        <v>133</v>
      </c>
      <c r="H5000" t="s">
        <v>134</v>
      </c>
      <c r="I5000" t="s">
        <v>135</v>
      </c>
      <c r="J5000" t="s">
        <v>136</v>
      </c>
      <c r="K5000" t="s">
        <v>137</v>
      </c>
      <c r="L5000" t="s">
        <v>14468</v>
      </c>
      <c r="M5000" t="s">
        <v>14469</v>
      </c>
      <c r="N5000">
        <v>13.211111110999999</v>
      </c>
      <c r="O5000">
        <v>0</v>
      </c>
      <c r="P5000">
        <v>1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5.5443770402255996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5.5443770402255996</v>
      </c>
    </row>
    <row r="5001" spans="1:31" x14ac:dyDescent="0.25">
      <c r="A5001">
        <v>2143661</v>
      </c>
      <c r="B5001">
        <v>1</v>
      </c>
      <c r="C5001" t="s">
        <v>81</v>
      </c>
      <c r="D5001" t="s">
        <v>127</v>
      </c>
      <c r="E5001" t="s">
        <v>161</v>
      </c>
      <c r="F5001" t="s">
        <v>14470</v>
      </c>
      <c r="G5001" t="s">
        <v>215</v>
      </c>
      <c r="H5001" t="s">
        <v>134</v>
      </c>
      <c r="I5001" t="s">
        <v>135</v>
      </c>
      <c r="J5001" t="s">
        <v>136</v>
      </c>
      <c r="K5001" t="s">
        <v>137</v>
      </c>
      <c r="L5001" t="s">
        <v>14471</v>
      </c>
      <c r="M5001" t="s">
        <v>14472</v>
      </c>
      <c r="N5001">
        <v>0.277777777</v>
      </c>
      <c r="O5001">
        <v>0</v>
      </c>
      <c r="P5001">
        <v>34</v>
      </c>
      <c r="Q5001">
        <v>0</v>
      </c>
      <c r="R5001">
        <v>0</v>
      </c>
      <c r="S5001">
        <v>0</v>
      </c>
      <c r="T5001">
        <v>2</v>
      </c>
      <c r="U5001">
        <v>0</v>
      </c>
      <c r="V5001">
        <v>0</v>
      </c>
      <c r="W5001">
        <v>0</v>
      </c>
      <c r="X5001">
        <v>0.89315096731666666</v>
      </c>
      <c r="Y5001">
        <v>0</v>
      </c>
      <c r="Z5001">
        <v>0</v>
      </c>
      <c r="AA5001">
        <v>0</v>
      </c>
      <c r="AB5001">
        <v>9.3022840266666684E-2</v>
      </c>
      <c r="AC5001">
        <v>0</v>
      </c>
      <c r="AD5001">
        <v>0</v>
      </c>
      <c r="AE5001">
        <v>0.98617380758333328</v>
      </c>
    </row>
    <row r="5002" spans="1:31" x14ac:dyDescent="0.25">
      <c r="A5002">
        <v>2143662</v>
      </c>
      <c r="B5002">
        <v>1</v>
      </c>
      <c r="C5002" t="s">
        <v>81</v>
      </c>
      <c r="D5002" t="s">
        <v>115</v>
      </c>
      <c r="E5002" t="s">
        <v>161</v>
      </c>
      <c r="F5002" t="s">
        <v>14473</v>
      </c>
      <c r="G5002" t="s">
        <v>458</v>
      </c>
      <c r="H5002" t="s">
        <v>134</v>
      </c>
      <c r="I5002" t="s">
        <v>135</v>
      </c>
      <c r="J5002" t="s">
        <v>136</v>
      </c>
      <c r="K5002" t="s">
        <v>137</v>
      </c>
      <c r="L5002" t="s">
        <v>14474</v>
      </c>
      <c r="M5002" t="s">
        <v>14475</v>
      </c>
      <c r="N5002">
        <v>1.0536111109999999</v>
      </c>
      <c r="O5002">
        <v>0</v>
      </c>
      <c r="P5002">
        <v>32</v>
      </c>
      <c r="Q5002">
        <v>0</v>
      </c>
      <c r="R5002">
        <v>11</v>
      </c>
      <c r="S5002">
        <v>0</v>
      </c>
      <c r="T5002">
        <v>3</v>
      </c>
      <c r="U5002">
        <v>0</v>
      </c>
      <c r="V5002">
        <v>0</v>
      </c>
      <c r="W5002">
        <v>0</v>
      </c>
      <c r="X5002">
        <v>3.1460312503082006</v>
      </c>
      <c r="Y5002">
        <v>0</v>
      </c>
      <c r="Z5002">
        <v>0.76423530100568349</v>
      </c>
      <c r="AA5002">
        <v>0</v>
      </c>
      <c r="AB5002">
        <v>0.21053403589802508</v>
      </c>
      <c r="AC5002">
        <v>0</v>
      </c>
      <c r="AD5002">
        <v>0</v>
      </c>
      <c r="AE5002">
        <v>4.1208005872119093</v>
      </c>
    </row>
    <row r="5003" spans="1:31" x14ac:dyDescent="0.25">
      <c r="A5003">
        <v>2143663</v>
      </c>
      <c r="B5003">
        <v>1</v>
      </c>
      <c r="C5003" t="s">
        <v>81</v>
      </c>
      <c r="D5003" t="s">
        <v>120</v>
      </c>
      <c r="E5003" t="s">
        <v>161</v>
      </c>
      <c r="F5003" t="s">
        <v>7392</v>
      </c>
      <c r="G5003" t="s">
        <v>384</v>
      </c>
      <c r="H5003" t="s">
        <v>134</v>
      </c>
      <c r="I5003" t="s">
        <v>135</v>
      </c>
      <c r="J5003" t="s">
        <v>136</v>
      </c>
      <c r="K5003" t="s">
        <v>137</v>
      </c>
      <c r="L5003" t="s">
        <v>14476</v>
      </c>
      <c r="M5003" t="s">
        <v>14477</v>
      </c>
      <c r="N5003">
        <v>2.5252777769999999</v>
      </c>
      <c r="O5003">
        <v>0</v>
      </c>
      <c r="P5003">
        <v>164</v>
      </c>
      <c r="Q5003">
        <v>0</v>
      </c>
      <c r="R5003">
        <v>7</v>
      </c>
      <c r="S5003">
        <v>0</v>
      </c>
      <c r="T5003">
        <v>9</v>
      </c>
      <c r="U5003">
        <v>0</v>
      </c>
      <c r="V5003">
        <v>0</v>
      </c>
      <c r="W5003">
        <v>0</v>
      </c>
      <c r="X5003">
        <v>60.567846566541135</v>
      </c>
      <c r="Y5003">
        <v>0</v>
      </c>
      <c r="Z5003">
        <v>0.87540353517016678</v>
      </c>
      <c r="AA5003">
        <v>0</v>
      </c>
      <c r="AB5003">
        <v>5.9539573942694748</v>
      </c>
      <c r="AC5003">
        <v>0</v>
      </c>
      <c r="AD5003">
        <v>0</v>
      </c>
      <c r="AE5003">
        <v>67.39720749598078</v>
      </c>
    </row>
    <row r="5004" spans="1:31" x14ac:dyDescent="0.25">
      <c r="A5004">
        <v>2143665</v>
      </c>
      <c r="B5004">
        <v>1</v>
      </c>
      <c r="C5004" t="s">
        <v>81</v>
      </c>
      <c r="D5004" t="s">
        <v>128</v>
      </c>
      <c r="E5004" t="s">
        <v>131</v>
      </c>
      <c r="F5004" t="s">
        <v>14478</v>
      </c>
      <c r="G5004" t="s">
        <v>439</v>
      </c>
      <c r="H5004" t="s">
        <v>134</v>
      </c>
      <c r="I5004" t="s">
        <v>135</v>
      </c>
      <c r="J5004" t="s">
        <v>136</v>
      </c>
      <c r="K5004" t="s">
        <v>137</v>
      </c>
      <c r="L5004" t="s">
        <v>14479</v>
      </c>
      <c r="M5004" t="s">
        <v>14480</v>
      </c>
      <c r="N5004">
        <v>1.7994444439999999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1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1.8637333578821669</v>
      </c>
      <c r="AC5004">
        <v>0</v>
      </c>
      <c r="AD5004">
        <v>0</v>
      </c>
      <c r="AE5004">
        <v>1.8637333578821669</v>
      </c>
    </row>
    <row r="5005" spans="1:31" x14ac:dyDescent="0.25">
      <c r="A5005">
        <v>2143667</v>
      </c>
      <c r="B5005">
        <v>1</v>
      </c>
      <c r="C5005" t="s">
        <v>80</v>
      </c>
      <c r="D5005" t="s">
        <v>94</v>
      </c>
      <c r="E5005" t="s">
        <v>174</v>
      </c>
      <c r="F5005" t="s">
        <v>14481</v>
      </c>
      <c r="G5005" t="s">
        <v>211</v>
      </c>
      <c r="H5005" t="s">
        <v>134</v>
      </c>
      <c r="I5005" t="s">
        <v>135</v>
      </c>
      <c r="J5005" t="s">
        <v>136</v>
      </c>
      <c r="K5005" t="s">
        <v>137</v>
      </c>
      <c r="L5005" t="s">
        <v>14482</v>
      </c>
      <c r="M5005" t="s">
        <v>14483</v>
      </c>
      <c r="N5005">
        <v>1.1005555549999999</v>
      </c>
      <c r="O5005">
        <v>0</v>
      </c>
      <c r="P5005">
        <v>0</v>
      </c>
      <c r="Q5005">
        <v>0</v>
      </c>
      <c r="R5005">
        <v>11</v>
      </c>
      <c r="S5005">
        <v>0</v>
      </c>
      <c r="T5005">
        <v>8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0.8137711634725</v>
      </c>
      <c r="AA5005">
        <v>0</v>
      </c>
      <c r="AB5005">
        <v>8.1408182049777995</v>
      </c>
      <c r="AC5005">
        <v>0</v>
      </c>
      <c r="AD5005">
        <v>0</v>
      </c>
      <c r="AE5005">
        <v>8.9545893684503</v>
      </c>
    </row>
    <row r="5006" spans="1:31" x14ac:dyDescent="0.25">
      <c r="A5006">
        <v>2143670</v>
      </c>
      <c r="B5006">
        <v>1</v>
      </c>
      <c r="C5006" t="s">
        <v>80</v>
      </c>
      <c r="D5006" t="s">
        <v>97</v>
      </c>
      <c r="E5006" t="s">
        <v>131</v>
      </c>
      <c r="F5006" t="s">
        <v>12725</v>
      </c>
      <c r="G5006" t="s">
        <v>231</v>
      </c>
      <c r="H5006" t="s">
        <v>134</v>
      </c>
      <c r="I5006" t="s">
        <v>135</v>
      </c>
      <c r="J5006" t="s">
        <v>136</v>
      </c>
      <c r="K5006" t="s">
        <v>137</v>
      </c>
      <c r="L5006" t="s">
        <v>14484</v>
      </c>
      <c r="M5006" t="s">
        <v>14485</v>
      </c>
      <c r="N5006">
        <v>0.403888888</v>
      </c>
      <c r="O5006">
        <v>0</v>
      </c>
      <c r="P5006">
        <v>1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0.33692591435583336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0.33692591435583336</v>
      </c>
    </row>
    <row r="5007" spans="1:31" x14ac:dyDescent="0.25">
      <c r="A5007">
        <v>2143673</v>
      </c>
      <c r="B5007">
        <v>1</v>
      </c>
      <c r="C5007" t="s">
        <v>80</v>
      </c>
      <c r="D5007" t="s">
        <v>96</v>
      </c>
      <c r="E5007" t="s">
        <v>131</v>
      </c>
      <c r="F5007" t="s">
        <v>14486</v>
      </c>
      <c r="G5007" t="s">
        <v>152</v>
      </c>
      <c r="H5007" t="s">
        <v>134</v>
      </c>
      <c r="I5007" t="s">
        <v>135</v>
      </c>
      <c r="J5007" t="s">
        <v>136</v>
      </c>
      <c r="K5007" t="s">
        <v>137</v>
      </c>
      <c r="L5007" t="s">
        <v>14487</v>
      </c>
      <c r="M5007" t="s">
        <v>14488</v>
      </c>
      <c r="N5007">
        <v>2.8147222219999999</v>
      </c>
      <c r="O5007">
        <v>0</v>
      </c>
      <c r="P5007">
        <v>1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2.0969679377926669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2.0969679377926669</v>
      </c>
    </row>
    <row r="5008" spans="1:31" x14ac:dyDescent="0.25">
      <c r="A5008">
        <v>2143677</v>
      </c>
      <c r="B5008">
        <v>1</v>
      </c>
      <c r="C5008" t="s">
        <v>80</v>
      </c>
      <c r="D5008" t="s">
        <v>98</v>
      </c>
      <c r="E5008" t="s">
        <v>206</v>
      </c>
      <c r="F5008" t="s">
        <v>14489</v>
      </c>
      <c r="G5008" t="s">
        <v>246</v>
      </c>
      <c r="H5008" t="s">
        <v>134</v>
      </c>
      <c r="I5008" t="s">
        <v>135</v>
      </c>
      <c r="J5008" t="s">
        <v>136</v>
      </c>
      <c r="K5008" t="s">
        <v>137</v>
      </c>
      <c r="L5008" t="s">
        <v>14490</v>
      </c>
      <c r="M5008" t="s">
        <v>14491</v>
      </c>
      <c r="N5008">
        <v>1.4575</v>
      </c>
      <c r="O5008">
        <v>0</v>
      </c>
      <c r="P5008">
        <v>8</v>
      </c>
      <c r="Q5008">
        <v>0</v>
      </c>
      <c r="R5008">
        <v>0</v>
      </c>
      <c r="S5008">
        <v>0</v>
      </c>
      <c r="T5008">
        <v>4</v>
      </c>
      <c r="U5008">
        <v>0</v>
      </c>
      <c r="V5008">
        <v>0</v>
      </c>
      <c r="W5008">
        <v>0</v>
      </c>
      <c r="X5008">
        <v>1.9754768467228252</v>
      </c>
      <c r="Y5008">
        <v>0</v>
      </c>
      <c r="Z5008">
        <v>0</v>
      </c>
      <c r="AA5008">
        <v>0</v>
      </c>
      <c r="AB5008">
        <v>1.0660410429905001</v>
      </c>
      <c r="AC5008">
        <v>0</v>
      </c>
      <c r="AD5008">
        <v>0</v>
      </c>
      <c r="AE5008">
        <v>3.041517889713325</v>
      </c>
    </row>
    <row r="5009" spans="1:31" x14ac:dyDescent="0.25">
      <c r="A5009">
        <v>2143678</v>
      </c>
      <c r="B5009">
        <v>1</v>
      </c>
      <c r="C5009" t="s">
        <v>80</v>
      </c>
      <c r="D5009" t="s">
        <v>97</v>
      </c>
      <c r="E5009" t="s">
        <v>131</v>
      </c>
      <c r="F5009" t="s">
        <v>14492</v>
      </c>
      <c r="G5009" t="s">
        <v>152</v>
      </c>
      <c r="H5009" t="s">
        <v>134</v>
      </c>
      <c r="I5009" t="s">
        <v>135</v>
      </c>
      <c r="J5009" t="s">
        <v>136</v>
      </c>
      <c r="K5009" t="s">
        <v>137</v>
      </c>
      <c r="L5009" t="s">
        <v>14493</v>
      </c>
      <c r="M5009" t="s">
        <v>14494</v>
      </c>
      <c r="N5009">
        <v>1.726388888</v>
      </c>
      <c r="O5009">
        <v>0</v>
      </c>
      <c r="P5009">
        <v>1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0.33368721401429169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0.33368721401429169</v>
      </c>
    </row>
    <row r="5010" spans="1:31" x14ac:dyDescent="0.25">
      <c r="A5010">
        <v>2143680</v>
      </c>
      <c r="B5010">
        <v>1</v>
      </c>
      <c r="C5010" t="s">
        <v>80</v>
      </c>
      <c r="D5010" t="s">
        <v>110</v>
      </c>
      <c r="E5010" t="s">
        <v>206</v>
      </c>
      <c r="F5010" t="s">
        <v>14495</v>
      </c>
      <c r="G5010" t="s">
        <v>458</v>
      </c>
      <c r="H5010" t="s">
        <v>134</v>
      </c>
      <c r="I5010" t="s">
        <v>135</v>
      </c>
      <c r="J5010" t="s">
        <v>136</v>
      </c>
      <c r="K5010" t="s">
        <v>137</v>
      </c>
      <c r="L5010" t="s">
        <v>14496</v>
      </c>
      <c r="M5010" t="s">
        <v>14497</v>
      </c>
      <c r="N5010">
        <v>7.6930555549999999</v>
      </c>
      <c r="O5010">
        <v>0</v>
      </c>
      <c r="P5010">
        <v>108</v>
      </c>
      <c r="Q5010">
        <v>0</v>
      </c>
      <c r="R5010">
        <v>0</v>
      </c>
      <c r="S5010">
        <v>0</v>
      </c>
      <c r="T5010">
        <v>8</v>
      </c>
      <c r="U5010">
        <v>0</v>
      </c>
      <c r="V5010">
        <v>0</v>
      </c>
      <c r="W5010">
        <v>0</v>
      </c>
      <c r="X5010">
        <v>190.54425953379149</v>
      </c>
      <c r="Y5010">
        <v>0</v>
      </c>
      <c r="Z5010">
        <v>0</v>
      </c>
      <c r="AA5010">
        <v>0</v>
      </c>
      <c r="AB5010">
        <v>8.4439712620593088</v>
      </c>
      <c r="AC5010">
        <v>0</v>
      </c>
      <c r="AD5010">
        <v>0</v>
      </c>
      <c r="AE5010">
        <v>198.9882307958508</v>
      </c>
    </row>
    <row r="5011" spans="1:31" x14ac:dyDescent="0.25">
      <c r="A5011">
        <v>2143681</v>
      </c>
      <c r="B5011">
        <v>1</v>
      </c>
      <c r="C5011" t="s">
        <v>80</v>
      </c>
      <c r="D5011" t="s">
        <v>97</v>
      </c>
      <c r="E5011" t="s">
        <v>131</v>
      </c>
      <c r="F5011" t="s">
        <v>14498</v>
      </c>
      <c r="G5011" t="s">
        <v>152</v>
      </c>
      <c r="H5011" t="s">
        <v>134</v>
      </c>
      <c r="I5011" t="s">
        <v>135</v>
      </c>
      <c r="J5011" t="s">
        <v>136</v>
      </c>
      <c r="K5011" t="s">
        <v>137</v>
      </c>
      <c r="L5011" t="s">
        <v>14499</v>
      </c>
      <c r="M5011" t="s">
        <v>14500</v>
      </c>
      <c r="N5011">
        <v>2.3691666659999999</v>
      </c>
      <c r="O5011">
        <v>0</v>
      </c>
      <c r="P5011">
        <v>1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0.64318791552751664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0.64318791552751664</v>
      </c>
    </row>
    <row r="5012" spans="1:31" x14ac:dyDescent="0.25">
      <c r="A5012">
        <v>2143682</v>
      </c>
      <c r="B5012">
        <v>1</v>
      </c>
      <c r="C5012" t="s">
        <v>81</v>
      </c>
      <c r="D5012" t="s">
        <v>112</v>
      </c>
      <c r="E5012" t="s">
        <v>161</v>
      </c>
      <c r="F5012" t="s">
        <v>14501</v>
      </c>
      <c r="G5012" t="s">
        <v>235</v>
      </c>
      <c r="H5012" t="s">
        <v>134</v>
      </c>
      <c r="I5012" t="s">
        <v>135</v>
      </c>
      <c r="J5012" t="s">
        <v>136</v>
      </c>
      <c r="K5012" t="s">
        <v>236</v>
      </c>
      <c r="L5012" t="s">
        <v>14502</v>
      </c>
      <c r="M5012" t="s">
        <v>14503</v>
      </c>
      <c r="N5012">
        <v>0.23377666599999999</v>
      </c>
      <c r="O5012">
        <v>0</v>
      </c>
      <c r="P5012">
        <v>0</v>
      </c>
      <c r="Q5012">
        <v>0</v>
      </c>
      <c r="R5012">
        <v>0</v>
      </c>
      <c r="S5012">
        <v>3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3.4136164491678502</v>
      </c>
      <c r="AB5012">
        <v>0</v>
      </c>
      <c r="AC5012">
        <v>0</v>
      </c>
      <c r="AD5012">
        <v>0</v>
      </c>
      <c r="AE5012">
        <v>3.4136164491678502</v>
      </c>
    </row>
    <row r="5013" spans="1:31" x14ac:dyDescent="0.25">
      <c r="A5013">
        <v>2143683</v>
      </c>
      <c r="B5013">
        <v>1</v>
      </c>
      <c r="C5013" t="s">
        <v>81</v>
      </c>
      <c r="D5013" t="s">
        <v>127</v>
      </c>
      <c r="E5013" t="s">
        <v>174</v>
      </c>
      <c r="F5013" t="s">
        <v>5412</v>
      </c>
      <c r="G5013" t="s">
        <v>187</v>
      </c>
      <c r="H5013" t="s">
        <v>134</v>
      </c>
      <c r="I5013" t="s">
        <v>135</v>
      </c>
      <c r="J5013" t="s">
        <v>136</v>
      </c>
      <c r="K5013" t="s">
        <v>137</v>
      </c>
      <c r="L5013" t="s">
        <v>14504</v>
      </c>
      <c r="M5013" t="s">
        <v>14505</v>
      </c>
      <c r="N5013">
        <v>1.1541666660000001</v>
      </c>
      <c r="O5013">
        <v>0</v>
      </c>
      <c r="P5013">
        <v>35</v>
      </c>
      <c r="Q5013">
        <v>0</v>
      </c>
      <c r="R5013">
        <v>6</v>
      </c>
      <c r="S5013">
        <v>0</v>
      </c>
      <c r="T5013">
        <v>4</v>
      </c>
      <c r="U5013">
        <v>0</v>
      </c>
      <c r="V5013">
        <v>1</v>
      </c>
      <c r="W5013">
        <v>0</v>
      </c>
      <c r="X5013">
        <v>8.0436448163647487</v>
      </c>
      <c r="Y5013">
        <v>0</v>
      </c>
      <c r="Z5013">
        <v>3.2683121794554504</v>
      </c>
      <c r="AA5013">
        <v>0</v>
      </c>
      <c r="AB5013">
        <v>2.1805157638262553</v>
      </c>
      <c r="AC5013">
        <v>0</v>
      </c>
      <c r="AD5013">
        <v>0.99836512141349998</v>
      </c>
      <c r="AE5013">
        <v>14.490837881059955</v>
      </c>
    </row>
    <row r="5014" spans="1:31" x14ac:dyDescent="0.25">
      <c r="A5014">
        <v>2143688</v>
      </c>
      <c r="B5014">
        <v>1</v>
      </c>
      <c r="C5014" t="s">
        <v>80</v>
      </c>
      <c r="D5014" t="s">
        <v>85</v>
      </c>
      <c r="E5014" t="s">
        <v>174</v>
      </c>
      <c r="F5014" t="s">
        <v>4536</v>
      </c>
      <c r="G5014" t="s">
        <v>187</v>
      </c>
      <c r="H5014" t="s">
        <v>134</v>
      </c>
      <c r="I5014" t="s">
        <v>135</v>
      </c>
      <c r="J5014" t="s">
        <v>136</v>
      </c>
      <c r="K5014" t="s">
        <v>137</v>
      </c>
      <c r="L5014" t="s">
        <v>14506</v>
      </c>
      <c r="M5014" t="s">
        <v>14507</v>
      </c>
      <c r="N5014">
        <v>4.7627777770000002</v>
      </c>
      <c r="O5014">
        <v>0</v>
      </c>
      <c r="P5014">
        <v>35</v>
      </c>
      <c r="Q5014">
        <v>0</v>
      </c>
      <c r="R5014">
        <v>0</v>
      </c>
      <c r="S5014">
        <v>0</v>
      </c>
      <c r="T5014">
        <v>4</v>
      </c>
      <c r="U5014">
        <v>0</v>
      </c>
      <c r="V5014">
        <v>0</v>
      </c>
      <c r="W5014">
        <v>0</v>
      </c>
      <c r="X5014">
        <v>34.256015682404055</v>
      </c>
      <c r="Y5014">
        <v>0</v>
      </c>
      <c r="Z5014">
        <v>0</v>
      </c>
      <c r="AA5014">
        <v>0</v>
      </c>
      <c r="AB5014">
        <v>6.3619846367876018</v>
      </c>
      <c r="AC5014">
        <v>0</v>
      </c>
      <c r="AD5014">
        <v>0</v>
      </c>
      <c r="AE5014">
        <v>40.618000319191658</v>
      </c>
    </row>
    <row r="5015" spans="1:31" x14ac:dyDescent="0.25">
      <c r="A5015">
        <v>2143689</v>
      </c>
      <c r="B5015">
        <v>1</v>
      </c>
      <c r="C5015" t="s">
        <v>81</v>
      </c>
      <c r="D5015" t="s">
        <v>113</v>
      </c>
      <c r="E5015" t="s">
        <v>131</v>
      </c>
      <c r="F5015" t="s">
        <v>14508</v>
      </c>
      <c r="G5015" t="s">
        <v>439</v>
      </c>
      <c r="H5015" t="s">
        <v>134</v>
      </c>
      <c r="I5015" t="s">
        <v>135</v>
      </c>
      <c r="J5015" t="s">
        <v>136</v>
      </c>
      <c r="K5015" t="s">
        <v>137</v>
      </c>
      <c r="L5015" t="s">
        <v>14509</v>
      </c>
      <c r="M5015" t="s">
        <v>14510</v>
      </c>
      <c r="N5015">
        <v>1.0661111109999999</v>
      </c>
      <c r="O5015">
        <v>0</v>
      </c>
      <c r="P5015">
        <v>1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0.19426043452899999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0.19426043452899999</v>
      </c>
    </row>
    <row r="5016" spans="1:31" x14ac:dyDescent="0.25">
      <c r="A5016">
        <v>2143702</v>
      </c>
      <c r="B5016">
        <v>1</v>
      </c>
      <c r="C5016" t="s">
        <v>80</v>
      </c>
      <c r="D5016" t="s">
        <v>100</v>
      </c>
      <c r="E5016" t="s">
        <v>161</v>
      </c>
      <c r="F5016" t="s">
        <v>14511</v>
      </c>
      <c r="G5016" t="s">
        <v>3654</v>
      </c>
      <c r="H5016" t="s">
        <v>134</v>
      </c>
      <c r="I5016" t="s">
        <v>135</v>
      </c>
      <c r="J5016" t="s">
        <v>136</v>
      </c>
      <c r="K5016" t="s">
        <v>137</v>
      </c>
      <c r="L5016" t="s">
        <v>14512</v>
      </c>
      <c r="M5016" t="s">
        <v>14513</v>
      </c>
      <c r="N5016">
        <v>0.67111111099999998</v>
      </c>
      <c r="O5016">
        <v>0</v>
      </c>
      <c r="P5016">
        <v>69</v>
      </c>
      <c r="Q5016">
        <v>0</v>
      </c>
      <c r="R5016">
        <v>5</v>
      </c>
      <c r="S5016">
        <v>0</v>
      </c>
      <c r="T5016">
        <v>16</v>
      </c>
      <c r="U5016">
        <v>0</v>
      </c>
      <c r="V5016">
        <v>0</v>
      </c>
      <c r="W5016">
        <v>0</v>
      </c>
      <c r="X5016">
        <v>13.86907888953867</v>
      </c>
      <c r="Y5016">
        <v>0</v>
      </c>
      <c r="Z5016">
        <v>1.5196350963750667</v>
      </c>
      <c r="AA5016">
        <v>0</v>
      </c>
      <c r="AB5016">
        <v>10.451283145930667</v>
      </c>
      <c r="AC5016">
        <v>0</v>
      </c>
      <c r="AD5016">
        <v>0</v>
      </c>
      <c r="AE5016">
        <v>25.839997131844406</v>
      </c>
    </row>
    <row r="5017" spans="1:31" x14ac:dyDescent="0.25">
      <c r="A5017">
        <v>2143703</v>
      </c>
      <c r="B5017">
        <v>1</v>
      </c>
      <c r="C5017" t="s">
        <v>80</v>
      </c>
      <c r="D5017" t="s">
        <v>100</v>
      </c>
      <c r="E5017" t="s">
        <v>140</v>
      </c>
      <c r="F5017" t="s">
        <v>5293</v>
      </c>
      <c r="G5017" t="s">
        <v>142</v>
      </c>
      <c r="H5017" t="s">
        <v>143</v>
      </c>
      <c r="I5017" t="s">
        <v>135</v>
      </c>
      <c r="J5017" t="s">
        <v>136</v>
      </c>
      <c r="K5017" t="s">
        <v>137</v>
      </c>
      <c r="L5017" t="s">
        <v>14514</v>
      </c>
      <c r="M5017" t="s">
        <v>14515</v>
      </c>
      <c r="N5017">
        <v>0.79972222199999998</v>
      </c>
      <c r="O5017">
        <v>0</v>
      </c>
      <c r="P5017">
        <v>831</v>
      </c>
      <c r="Q5017">
        <v>14</v>
      </c>
      <c r="R5017">
        <v>118</v>
      </c>
      <c r="S5017">
        <v>5</v>
      </c>
      <c r="T5017">
        <v>107</v>
      </c>
      <c r="U5017">
        <v>0</v>
      </c>
      <c r="V5017">
        <v>0</v>
      </c>
      <c r="W5017">
        <v>0</v>
      </c>
      <c r="X5017">
        <v>165.66185572154009</v>
      </c>
      <c r="Y5017">
        <v>8.449064458191069</v>
      </c>
      <c r="Z5017">
        <v>65.493092820206314</v>
      </c>
      <c r="AA5017">
        <v>33.915692109497918</v>
      </c>
      <c r="AB5017">
        <v>70.696757742829405</v>
      </c>
      <c r="AC5017">
        <v>0</v>
      </c>
      <c r="AD5017">
        <v>0</v>
      </c>
      <c r="AE5017">
        <v>344.21646285226478</v>
      </c>
    </row>
    <row r="5018" spans="1:31" x14ac:dyDescent="0.25">
      <c r="A5018">
        <v>2143704</v>
      </c>
      <c r="B5018">
        <v>1</v>
      </c>
      <c r="C5018" t="s">
        <v>80</v>
      </c>
      <c r="D5018" t="s">
        <v>93</v>
      </c>
      <c r="E5018" t="s">
        <v>140</v>
      </c>
      <c r="F5018" t="s">
        <v>14516</v>
      </c>
      <c r="G5018" t="s">
        <v>235</v>
      </c>
      <c r="H5018" t="s">
        <v>143</v>
      </c>
      <c r="I5018" t="s">
        <v>135</v>
      </c>
      <c r="J5018" t="s">
        <v>136</v>
      </c>
      <c r="K5018" t="s">
        <v>236</v>
      </c>
      <c r="L5018" t="s">
        <v>14517</v>
      </c>
      <c r="M5018" t="s">
        <v>14518</v>
      </c>
      <c r="N5018">
        <v>1.332508333</v>
      </c>
      <c r="O5018">
        <v>0</v>
      </c>
      <c r="P5018">
        <v>1472</v>
      </c>
      <c r="Q5018">
        <v>34</v>
      </c>
      <c r="R5018">
        <v>122</v>
      </c>
      <c r="S5018">
        <v>12</v>
      </c>
      <c r="T5018">
        <v>192</v>
      </c>
      <c r="U5018">
        <v>1</v>
      </c>
      <c r="V5018">
        <v>1</v>
      </c>
      <c r="W5018">
        <v>0</v>
      </c>
      <c r="X5018">
        <v>328.18766837293686</v>
      </c>
      <c r="Y5018">
        <v>157.6943672528102</v>
      </c>
      <c r="Z5018">
        <v>138.18621560188532</v>
      </c>
      <c r="AA5018">
        <v>127.14928372570623</v>
      </c>
      <c r="AB5018">
        <v>212.65705751311927</v>
      </c>
      <c r="AC5018">
        <v>310.08426755082206</v>
      </c>
      <c r="AD5018">
        <v>35.078103879463789</v>
      </c>
      <c r="AE5018">
        <v>1309.0369638967436</v>
      </c>
    </row>
    <row r="5019" spans="1:31" x14ac:dyDescent="0.25">
      <c r="A5019">
        <v>2143705</v>
      </c>
      <c r="B5019">
        <v>1</v>
      </c>
      <c r="C5019" t="s">
        <v>81</v>
      </c>
      <c r="D5019" t="s">
        <v>112</v>
      </c>
      <c r="E5019" t="s">
        <v>140</v>
      </c>
      <c r="F5019" t="s">
        <v>14519</v>
      </c>
      <c r="G5019" t="s">
        <v>300</v>
      </c>
      <c r="H5019" t="s">
        <v>143</v>
      </c>
      <c r="I5019" t="s">
        <v>135</v>
      </c>
      <c r="J5019" t="s">
        <v>3</v>
      </c>
      <c r="K5019" t="s">
        <v>137</v>
      </c>
      <c r="L5019" t="s">
        <v>14514</v>
      </c>
      <c r="M5019" t="s">
        <v>14520</v>
      </c>
      <c r="N5019">
        <v>2.2433333329999998</v>
      </c>
      <c r="O5019">
        <v>0</v>
      </c>
      <c r="P5019">
        <v>56</v>
      </c>
      <c r="Q5019">
        <v>2</v>
      </c>
      <c r="R5019">
        <v>40</v>
      </c>
      <c r="S5019">
        <v>1</v>
      </c>
      <c r="T5019">
        <v>90</v>
      </c>
      <c r="U5019">
        <v>2</v>
      </c>
      <c r="V5019">
        <v>6</v>
      </c>
      <c r="W5019">
        <v>0</v>
      </c>
      <c r="X5019">
        <v>23.579866900211197</v>
      </c>
      <c r="Y5019">
        <v>35.538690079953405</v>
      </c>
      <c r="Z5019">
        <v>13.611834903677464</v>
      </c>
      <c r="AA5019">
        <v>0.88212495557159998</v>
      </c>
      <c r="AB5019">
        <v>534.23094059670279</v>
      </c>
      <c r="AC5019">
        <v>199.65108788428503</v>
      </c>
      <c r="AD5019">
        <v>209.52208746348782</v>
      </c>
      <c r="AE5019">
        <v>1017.0166327838892</v>
      </c>
    </row>
    <row r="5020" spans="1:31" x14ac:dyDescent="0.25">
      <c r="A5020">
        <v>2143707</v>
      </c>
      <c r="B5020">
        <v>1</v>
      </c>
      <c r="C5020" t="s">
        <v>81</v>
      </c>
      <c r="D5020" t="s">
        <v>118</v>
      </c>
      <c r="E5020" t="s">
        <v>146</v>
      </c>
      <c r="F5020" t="s">
        <v>14521</v>
      </c>
      <c r="G5020" t="s">
        <v>167</v>
      </c>
      <c r="H5020" t="s">
        <v>143</v>
      </c>
      <c r="I5020" t="s">
        <v>135</v>
      </c>
      <c r="J5020" t="s">
        <v>136</v>
      </c>
      <c r="K5020" t="s">
        <v>137</v>
      </c>
      <c r="L5020" t="s">
        <v>14522</v>
      </c>
      <c r="M5020" t="s">
        <v>14523</v>
      </c>
      <c r="N5020">
        <v>1.6058333330000001</v>
      </c>
      <c r="O5020">
        <v>0</v>
      </c>
      <c r="P5020">
        <v>4</v>
      </c>
      <c r="Q5020">
        <v>21</v>
      </c>
      <c r="R5020">
        <v>9</v>
      </c>
      <c r="S5020">
        <v>0</v>
      </c>
      <c r="T5020">
        <v>3</v>
      </c>
      <c r="U5020">
        <v>0</v>
      </c>
      <c r="V5020">
        <v>0</v>
      </c>
      <c r="W5020">
        <v>0</v>
      </c>
      <c r="X5020">
        <v>0.23424797483010004</v>
      </c>
      <c r="Y5020">
        <v>16.985345030302835</v>
      </c>
      <c r="Z5020">
        <v>5.0954732541600407</v>
      </c>
      <c r="AA5020">
        <v>0</v>
      </c>
      <c r="AB5020">
        <v>3.3681112948147667</v>
      </c>
      <c r="AC5020">
        <v>0</v>
      </c>
      <c r="AD5020">
        <v>0</v>
      </c>
      <c r="AE5020">
        <v>25.683177554107743</v>
      </c>
    </row>
    <row r="5021" spans="1:31" x14ac:dyDescent="0.25">
      <c r="A5021">
        <v>2143710</v>
      </c>
      <c r="B5021">
        <v>1</v>
      </c>
      <c r="C5021" t="s">
        <v>80</v>
      </c>
      <c r="D5021" t="s">
        <v>93</v>
      </c>
      <c r="E5021" t="s">
        <v>131</v>
      </c>
      <c r="F5021" t="s">
        <v>14524</v>
      </c>
      <c r="G5021" t="s">
        <v>152</v>
      </c>
      <c r="H5021" t="s">
        <v>134</v>
      </c>
      <c r="I5021" t="s">
        <v>135</v>
      </c>
      <c r="J5021" t="s">
        <v>136</v>
      </c>
      <c r="K5021" t="s">
        <v>137</v>
      </c>
      <c r="L5021" t="s">
        <v>14525</v>
      </c>
      <c r="M5021" t="s">
        <v>14526</v>
      </c>
      <c r="N5021">
        <v>3.8472222220000001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1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0.36693338449291668</v>
      </c>
      <c r="AC5021">
        <v>0</v>
      </c>
      <c r="AD5021">
        <v>0</v>
      </c>
      <c r="AE5021">
        <v>0.36693338449291668</v>
      </c>
    </row>
    <row r="5022" spans="1:31" x14ac:dyDescent="0.25">
      <c r="A5022">
        <v>2143711</v>
      </c>
      <c r="B5022">
        <v>1</v>
      </c>
      <c r="C5022" t="s">
        <v>81</v>
      </c>
      <c r="D5022" t="s">
        <v>127</v>
      </c>
      <c r="E5022" t="s">
        <v>161</v>
      </c>
      <c r="F5022" t="s">
        <v>14527</v>
      </c>
      <c r="G5022" t="s">
        <v>187</v>
      </c>
      <c r="H5022" t="s">
        <v>134</v>
      </c>
      <c r="I5022" t="s">
        <v>135</v>
      </c>
      <c r="J5022" t="s">
        <v>136</v>
      </c>
      <c r="K5022" t="s">
        <v>137</v>
      </c>
      <c r="L5022" t="s">
        <v>14528</v>
      </c>
      <c r="M5022" t="s">
        <v>14529</v>
      </c>
      <c r="N5022">
        <v>0.91416666599999996</v>
      </c>
      <c r="O5022">
        <v>0</v>
      </c>
      <c r="P5022">
        <v>1</v>
      </c>
      <c r="Q5022">
        <v>0</v>
      </c>
      <c r="R5022">
        <v>4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0.7821412517803501</v>
      </c>
      <c r="AA5022">
        <v>0</v>
      </c>
      <c r="AB5022">
        <v>0</v>
      </c>
      <c r="AC5022">
        <v>0</v>
      </c>
      <c r="AD5022">
        <v>0</v>
      </c>
      <c r="AE5022">
        <v>0.7821412517803501</v>
      </c>
    </row>
    <row r="5023" spans="1:31" x14ac:dyDescent="0.25">
      <c r="A5023">
        <v>2143717</v>
      </c>
      <c r="B5023">
        <v>1</v>
      </c>
      <c r="C5023" t="s">
        <v>80</v>
      </c>
      <c r="D5023" t="s">
        <v>98</v>
      </c>
      <c r="E5023" t="s">
        <v>196</v>
      </c>
      <c r="F5023" t="s">
        <v>14530</v>
      </c>
      <c r="G5023" t="s">
        <v>142</v>
      </c>
      <c r="H5023" t="s">
        <v>143</v>
      </c>
      <c r="I5023" t="s">
        <v>135</v>
      </c>
      <c r="J5023" t="s">
        <v>136</v>
      </c>
      <c r="K5023" t="s">
        <v>137</v>
      </c>
      <c r="L5023" t="s">
        <v>14531</v>
      </c>
      <c r="M5023" t="s">
        <v>14532</v>
      </c>
      <c r="N5023">
        <v>0.59055555500000001</v>
      </c>
      <c r="O5023">
        <v>0</v>
      </c>
      <c r="P5023">
        <v>79</v>
      </c>
      <c r="Q5023">
        <v>0</v>
      </c>
      <c r="R5023">
        <v>15</v>
      </c>
      <c r="S5023">
        <v>0</v>
      </c>
      <c r="T5023">
        <v>25</v>
      </c>
      <c r="U5023">
        <v>0</v>
      </c>
      <c r="V5023">
        <v>0</v>
      </c>
      <c r="W5023">
        <v>0</v>
      </c>
      <c r="X5023">
        <v>17.933599207802633</v>
      </c>
      <c r="Y5023">
        <v>0</v>
      </c>
      <c r="Z5023">
        <v>4.6433734357063656</v>
      </c>
      <c r="AA5023">
        <v>0</v>
      </c>
      <c r="AB5023">
        <v>9.7008195918394442</v>
      </c>
      <c r="AC5023">
        <v>0</v>
      </c>
      <c r="AD5023">
        <v>0</v>
      </c>
      <c r="AE5023">
        <v>32.277792235348443</v>
      </c>
    </row>
    <row r="5024" spans="1:31" x14ac:dyDescent="0.25">
      <c r="A5024">
        <v>2143718</v>
      </c>
      <c r="B5024">
        <v>1</v>
      </c>
      <c r="C5024" t="s">
        <v>81</v>
      </c>
      <c r="D5024" t="s">
        <v>122</v>
      </c>
      <c r="E5024" t="s">
        <v>161</v>
      </c>
      <c r="F5024" t="s">
        <v>14533</v>
      </c>
      <c r="G5024" t="s">
        <v>538</v>
      </c>
      <c r="H5024" t="s">
        <v>134</v>
      </c>
      <c r="I5024" t="s">
        <v>135</v>
      </c>
      <c r="J5024" t="s">
        <v>136</v>
      </c>
      <c r="K5024" t="s">
        <v>236</v>
      </c>
      <c r="L5024" t="s">
        <v>14534</v>
      </c>
      <c r="M5024" t="s">
        <v>14535</v>
      </c>
      <c r="N5024">
        <v>0.94622944399999998</v>
      </c>
      <c r="O5024">
        <v>0</v>
      </c>
      <c r="P5024">
        <v>621</v>
      </c>
      <c r="Q5024">
        <v>0</v>
      </c>
      <c r="R5024">
        <v>7</v>
      </c>
      <c r="S5024">
        <v>0</v>
      </c>
      <c r="T5024">
        <v>14</v>
      </c>
      <c r="U5024">
        <v>0</v>
      </c>
      <c r="V5024">
        <v>0</v>
      </c>
      <c r="W5024">
        <v>0</v>
      </c>
      <c r="X5024">
        <v>122.41516851991545</v>
      </c>
      <c r="Y5024">
        <v>0</v>
      </c>
      <c r="Z5024">
        <v>2.2436574464227168</v>
      </c>
      <c r="AA5024">
        <v>0</v>
      </c>
      <c r="AB5024">
        <v>7.8167966378670668</v>
      </c>
      <c r="AC5024">
        <v>0</v>
      </c>
      <c r="AD5024">
        <v>0</v>
      </c>
      <c r="AE5024">
        <v>132.47562260420523</v>
      </c>
    </row>
    <row r="5025" spans="1:31" x14ac:dyDescent="0.25">
      <c r="A5025">
        <v>2143720</v>
      </c>
      <c r="B5025">
        <v>1</v>
      </c>
      <c r="C5025" t="s">
        <v>80</v>
      </c>
      <c r="D5025" t="s">
        <v>97</v>
      </c>
      <c r="E5025" t="s">
        <v>131</v>
      </c>
      <c r="F5025" t="s">
        <v>14421</v>
      </c>
      <c r="G5025" t="s">
        <v>231</v>
      </c>
      <c r="H5025" t="s">
        <v>134</v>
      </c>
      <c r="I5025" t="s">
        <v>135</v>
      </c>
      <c r="J5025" t="s">
        <v>136</v>
      </c>
      <c r="K5025" t="s">
        <v>137</v>
      </c>
      <c r="L5025" t="s">
        <v>14536</v>
      </c>
      <c r="M5025" t="s">
        <v>14537</v>
      </c>
      <c r="N5025">
        <v>2.2044444439999999</v>
      </c>
      <c r="O5025">
        <v>0</v>
      </c>
      <c r="P5025">
        <v>1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0.27534479593460004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0.27534479593460004</v>
      </c>
    </row>
    <row r="5026" spans="1:31" x14ac:dyDescent="0.25">
      <c r="A5026">
        <v>2143721</v>
      </c>
      <c r="B5026">
        <v>1</v>
      </c>
      <c r="C5026" t="s">
        <v>80</v>
      </c>
      <c r="D5026" t="s">
        <v>96</v>
      </c>
      <c r="E5026" t="s">
        <v>131</v>
      </c>
      <c r="F5026" t="s">
        <v>14538</v>
      </c>
      <c r="G5026" t="s">
        <v>171</v>
      </c>
      <c r="H5026" t="s">
        <v>134</v>
      </c>
      <c r="I5026" t="s">
        <v>135</v>
      </c>
      <c r="J5026" t="s">
        <v>136</v>
      </c>
      <c r="K5026" t="s">
        <v>137</v>
      </c>
      <c r="L5026" t="s">
        <v>14539</v>
      </c>
      <c r="M5026" t="s">
        <v>14540</v>
      </c>
      <c r="N5026">
        <v>7.3919444439999999</v>
      </c>
      <c r="O5026">
        <v>0</v>
      </c>
      <c r="P5026">
        <v>1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36.807760958069849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36.807760958069849</v>
      </c>
    </row>
    <row r="5027" spans="1:31" x14ac:dyDescent="0.25">
      <c r="A5027">
        <v>2143723</v>
      </c>
      <c r="B5027">
        <v>1</v>
      </c>
      <c r="C5027" t="s">
        <v>81</v>
      </c>
      <c r="D5027" t="s">
        <v>127</v>
      </c>
      <c r="E5027" t="s">
        <v>161</v>
      </c>
      <c r="F5027" t="s">
        <v>14541</v>
      </c>
      <c r="G5027" t="s">
        <v>187</v>
      </c>
      <c r="H5027" t="s">
        <v>134</v>
      </c>
      <c r="I5027" t="s">
        <v>135</v>
      </c>
      <c r="J5027" t="s">
        <v>136</v>
      </c>
      <c r="K5027" t="s">
        <v>137</v>
      </c>
      <c r="L5027" t="s">
        <v>14542</v>
      </c>
      <c r="M5027" t="s">
        <v>14543</v>
      </c>
      <c r="N5027">
        <v>2.196388888</v>
      </c>
      <c r="O5027">
        <v>0</v>
      </c>
      <c r="P5027">
        <v>0</v>
      </c>
      <c r="Q5027">
        <v>0</v>
      </c>
      <c r="R5027">
        <v>4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6.9025063244637339</v>
      </c>
      <c r="AA5027">
        <v>0</v>
      </c>
      <c r="AB5027">
        <v>0</v>
      </c>
      <c r="AC5027">
        <v>0</v>
      </c>
      <c r="AD5027">
        <v>0</v>
      </c>
      <c r="AE5027">
        <v>6.9025063244637339</v>
      </c>
    </row>
    <row r="5028" spans="1:31" x14ac:dyDescent="0.25">
      <c r="A5028">
        <v>2143725</v>
      </c>
      <c r="B5028">
        <v>1</v>
      </c>
      <c r="C5028" t="s">
        <v>81</v>
      </c>
      <c r="D5028" t="s">
        <v>118</v>
      </c>
      <c r="E5028" t="s">
        <v>146</v>
      </c>
      <c r="F5028" t="s">
        <v>8575</v>
      </c>
      <c r="G5028" t="s">
        <v>142</v>
      </c>
      <c r="H5028" t="s">
        <v>143</v>
      </c>
      <c r="I5028" t="s">
        <v>148</v>
      </c>
      <c r="J5028" t="s">
        <v>136</v>
      </c>
      <c r="K5028" t="s">
        <v>137</v>
      </c>
      <c r="L5028" t="s">
        <v>14544</v>
      </c>
      <c r="M5028" t="s">
        <v>14545</v>
      </c>
      <c r="N5028">
        <v>2.2222222E-2</v>
      </c>
      <c r="O5028">
        <v>0</v>
      </c>
      <c r="P5028">
        <v>686</v>
      </c>
      <c r="Q5028">
        <v>1</v>
      </c>
      <c r="R5028">
        <v>15</v>
      </c>
      <c r="S5028">
        <v>0</v>
      </c>
      <c r="T5028">
        <v>27</v>
      </c>
      <c r="U5028">
        <v>0</v>
      </c>
      <c r="V5028">
        <v>0</v>
      </c>
      <c r="W5028">
        <v>0</v>
      </c>
      <c r="X5028">
        <v>1.8793277737006677</v>
      </c>
      <c r="Y5028">
        <v>6.801647636000001E-3</v>
      </c>
      <c r="Z5028">
        <v>9.7598738765333329E-2</v>
      </c>
      <c r="AA5028">
        <v>0</v>
      </c>
      <c r="AB5028">
        <v>0.29444762287688886</v>
      </c>
      <c r="AC5028">
        <v>0</v>
      </c>
      <c r="AD5028">
        <v>0</v>
      </c>
      <c r="AE5028">
        <v>2.2781757829788898</v>
      </c>
    </row>
    <row r="5029" spans="1:31" x14ac:dyDescent="0.25">
      <c r="A5029">
        <v>2143727</v>
      </c>
      <c r="B5029">
        <v>1</v>
      </c>
      <c r="C5029" t="s">
        <v>81</v>
      </c>
      <c r="D5029" t="s">
        <v>119</v>
      </c>
      <c r="E5029" t="s">
        <v>196</v>
      </c>
      <c r="F5029" t="s">
        <v>14546</v>
      </c>
      <c r="G5029" t="s">
        <v>142</v>
      </c>
      <c r="H5029" t="s">
        <v>143</v>
      </c>
      <c r="I5029" t="s">
        <v>135</v>
      </c>
      <c r="J5029" t="s">
        <v>136</v>
      </c>
      <c r="K5029" t="s">
        <v>137</v>
      </c>
      <c r="L5029" t="s">
        <v>14364</v>
      </c>
      <c r="M5029" t="s">
        <v>14547</v>
      </c>
      <c r="N5029">
        <v>1.3274999999999999</v>
      </c>
      <c r="O5029">
        <v>0</v>
      </c>
      <c r="P5029">
        <v>897</v>
      </c>
      <c r="Q5029">
        <v>55</v>
      </c>
      <c r="R5029">
        <v>54</v>
      </c>
      <c r="S5029">
        <v>1</v>
      </c>
      <c r="T5029">
        <v>61</v>
      </c>
      <c r="U5029">
        <v>0</v>
      </c>
      <c r="V5029">
        <v>0</v>
      </c>
      <c r="W5029">
        <v>0</v>
      </c>
      <c r="X5029">
        <v>207.39266389701433</v>
      </c>
      <c r="Y5029">
        <v>37.899294468119052</v>
      </c>
      <c r="Z5029">
        <v>5.7840657763687497</v>
      </c>
      <c r="AA5029">
        <v>1.9443769305984</v>
      </c>
      <c r="AB5029">
        <v>17.878253058525839</v>
      </c>
      <c r="AC5029">
        <v>0</v>
      </c>
      <c r="AD5029">
        <v>0</v>
      </c>
      <c r="AE5029">
        <v>270.89865413062637</v>
      </c>
    </row>
    <row r="5030" spans="1:31" x14ac:dyDescent="0.25">
      <c r="A5030">
        <v>2143728</v>
      </c>
      <c r="B5030">
        <v>1</v>
      </c>
      <c r="C5030" t="s">
        <v>80</v>
      </c>
      <c r="D5030" t="s">
        <v>107</v>
      </c>
      <c r="E5030" t="s">
        <v>131</v>
      </c>
      <c r="F5030" t="s">
        <v>14548</v>
      </c>
      <c r="G5030" t="s">
        <v>300</v>
      </c>
      <c r="H5030" t="s">
        <v>134</v>
      </c>
      <c r="I5030" t="s">
        <v>135</v>
      </c>
      <c r="J5030" t="s">
        <v>3</v>
      </c>
      <c r="K5030" t="s">
        <v>137</v>
      </c>
      <c r="L5030" t="s">
        <v>14549</v>
      </c>
      <c r="M5030" t="s">
        <v>14550</v>
      </c>
      <c r="N5030">
        <v>2.5927777769999998</v>
      </c>
      <c r="O5030">
        <v>0</v>
      </c>
      <c r="P5030">
        <v>1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0.24692201288617505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0.24692201288617505</v>
      </c>
    </row>
    <row r="5031" spans="1:31" x14ac:dyDescent="0.25">
      <c r="A5031">
        <v>2143733</v>
      </c>
      <c r="B5031">
        <v>1</v>
      </c>
      <c r="C5031" t="s">
        <v>81</v>
      </c>
      <c r="D5031" t="s">
        <v>122</v>
      </c>
      <c r="E5031" t="s">
        <v>146</v>
      </c>
      <c r="F5031" t="s">
        <v>14551</v>
      </c>
      <c r="G5031" t="s">
        <v>167</v>
      </c>
      <c r="H5031" t="s">
        <v>143</v>
      </c>
      <c r="I5031" t="s">
        <v>135</v>
      </c>
      <c r="J5031" t="s">
        <v>136</v>
      </c>
      <c r="K5031" t="s">
        <v>137</v>
      </c>
      <c r="L5031" t="s">
        <v>14552</v>
      </c>
      <c r="M5031" t="s">
        <v>14553</v>
      </c>
      <c r="N5031">
        <v>2.9516666659999999</v>
      </c>
      <c r="O5031">
        <v>0</v>
      </c>
      <c r="P5031">
        <v>0</v>
      </c>
      <c r="Q5031">
        <v>0</v>
      </c>
      <c r="R5031">
        <v>0</v>
      </c>
      <c r="S5031">
        <v>2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12.453804330836165</v>
      </c>
      <c r="AB5031">
        <v>0</v>
      </c>
      <c r="AC5031">
        <v>0</v>
      </c>
      <c r="AD5031">
        <v>0</v>
      </c>
      <c r="AE5031">
        <v>12.453804330836165</v>
      </c>
    </row>
    <row r="5032" spans="1:31" x14ac:dyDescent="0.25">
      <c r="A5032">
        <v>2143735</v>
      </c>
      <c r="B5032">
        <v>1</v>
      </c>
      <c r="C5032" t="s">
        <v>80</v>
      </c>
      <c r="D5032" t="s">
        <v>85</v>
      </c>
      <c r="E5032" t="s">
        <v>174</v>
      </c>
      <c r="F5032" t="s">
        <v>14554</v>
      </c>
      <c r="G5032" t="s">
        <v>235</v>
      </c>
      <c r="H5032" t="s">
        <v>134</v>
      </c>
      <c r="I5032" t="s">
        <v>135</v>
      </c>
      <c r="J5032" t="s">
        <v>136</v>
      </c>
      <c r="K5032" t="s">
        <v>236</v>
      </c>
      <c r="L5032" t="s">
        <v>14555</v>
      </c>
      <c r="M5032" t="s">
        <v>14556</v>
      </c>
      <c r="N5032">
        <v>4.1036111110000002</v>
      </c>
      <c r="O5032">
        <v>0</v>
      </c>
      <c r="P5032">
        <v>146</v>
      </c>
      <c r="Q5032">
        <v>0</v>
      </c>
      <c r="R5032">
        <v>0</v>
      </c>
      <c r="S5032">
        <v>0</v>
      </c>
      <c r="T5032">
        <v>12</v>
      </c>
      <c r="U5032">
        <v>0</v>
      </c>
      <c r="V5032">
        <v>0</v>
      </c>
      <c r="W5032">
        <v>0</v>
      </c>
      <c r="X5032">
        <v>154.87631658709128</v>
      </c>
      <c r="Y5032">
        <v>0</v>
      </c>
      <c r="Z5032">
        <v>0</v>
      </c>
      <c r="AA5032">
        <v>0</v>
      </c>
      <c r="AB5032">
        <v>8.1926158162827853</v>
      </c>
      <c r="AC5032">
        <v>0</v>
      </c>
      <c r="AD5032">
        <v>0</v>
      </c>
      <c r="AE5032">
        <v>163.06893240337408</v>
      </c>
    </row>
    <row r="5033" spans="1:31" x14ac:dyDescent="0.25">
      <c r="A5033">
        <v>2143742</v>
      </c>
      <c r="B5033">
        <v>1</v>
      </c>
      <c r="C5033" t="s">
        <v>80</v>
      </c>
      <c r="D5033" t="s">
        <v>99</v>
      </c>
      <c r="E5033" t="s">
        <v>131</v>
      </c>
      <c r="F5033" t="s">
        <v>14557</v>
      </c>
      <c r="G5033" t="s">
        <v>171</v>
      </c>
      <c r="H5033" t="s">
        <v>134</v>
      </c>
      <c r="I5033" t="s">
        <v>135</v>
      </c>
      <c r="J5033" t="s">
        <v>136</v>
      </c>
      <c r="K5033" t="s">
        <v>137</v>
      </c>
      <c r="L5033" t="s">
        <v>14558</v>
      </c>
      <c r="M5033" t="s">
        <v>14559</v>
      </c>
      <c r="N5033">
        <v>4.01</v>
      </c>
      <c r="O5033">
        <v>0</v>
      </c>
      <c r="P5033">
        <v>1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1.8710131717033337E-2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1.8710131717033337E-2</v>
      </c>
    </row>
    <row r="5034" spans="1:31" x14ac:dyDescent="0.25">
      <c r="A5034">
        <v>2143747</v>
      </c>
      <c r="B5034">
        <v>1</v>
      </c>
      <c r="C5034" t="s">
        <v>80</v>
      </c>
      <c r="D5034" t="s">
        <v>88</v>
      </c>
      <c r="E5034" t="s">
        <v>131</v>
      </c>
      <c r="F5034" t="s">
        <v>14560</v>
      </c>
      <c r="G5034" t="s">
        <v>187</v>
      </c>
      <c r="H5034" t="s">
        <v>134</v>
      </c>
      <c r="I5034" t="s">
        <v>135</v>
      </c>
      <c r="J5034" t="s">
        <v>136</v>
      </c>
      <c r="K5034" t="s">
        <v>137</v>
      </c>
      <c r="L5034" t="s">
        <v>14561</v>
      </c>
      <c r="M5034" t="s">
        <v>14562</v>
      </c>
      <c r="N5034">
        <v>2.5786111109999998</v>
      </c>
      <c r="O5034">
        <v>0</v>
      </c>
      <c r="P5034">
        <v>2</v>
      </c>
      <c r="Q5034">
        <v>0</v>
      </c>
      <c r="R5034">
        <v>0</v>
      </c>
      <c r="S5034">
        <v>0</v>
      </c>
      <c r="T5034">
        <v>1</v>
      </c>
      <c r="U5034">
        <v>0</v>
      </c>
      <c r="V5034">
        <v>0</v>
      </c>
      <c r="W5034">
        <v>0</v>
      </c>
      <c r="X5034">
        <v>1.2330605657669169</v>
      </c>
      <c r="Y5034">
        <v>0</v>
      </c>
      <c r="Z5034">
        <v>0</v>
      </c>
      <c r="AA5034">
        <v>0</v>
      </c>
      <c r="AB5034">
        <v>0.82899444815104162</v>
      </c>
      <c r="AC5034">
        <v>0</v>
      </c>
      <c r="AD5034">
        <v>0</v>
      </c>
      <c r="AE5034">
        <v>2.0620550139179583</v>
      </c>
    </row>
    <row r="5035" spans="1:31" x14ac:dyDescent="0.25">
      <c r="A5035">
        <v>2143748</v>
      </c>
      <c r="B5035">
        <v>1</v>
      </c>
      <c r="C5035" t="s">
        <v>81</v>
      </c>
      <c r="D5035" t="s">
        <v>116</v>
      </c>
      <c r="E5035" t="s">
        <v>161</v>
      </c>
      <c r="F5035" t="s">
        <v>13386</v>
      </c>
      <c r="G5035" t="s">
        <v>187</v>
      </c>
      <c r="H5035" t="s">
        <v>134</v>
      </c>
      <c r="I5035" t="s">
        <v>135</v>
      </c>
      <c r="J5035" t="s">
        <v>136</v>
      </c>
      <c r="K5035" t="s">
        <v>137</v>
      </c>
      <c r="L5035" t="s">
        <v>14563</v>
      </c>
      <c r="M5035" t="s">
        <v>14564</v>
      </c>
      <c r="N5035">
        <v>0.84250000000000003</v>
      </c>
      <c r="O5035">
        <v>0</v>
      </c>
      <c r="P5035">
        <v>12</v>
      </c>
      <c r="Q5035">
        <v>0</v>
      </c>
      <c r="R5035">
        <v>10</v>
      </c>
      <c r="S5035">
        <v>0</v>
      </c>
      <c r="T5035">
        <v>1</v>
      </c>
      <c r="U5035">
        <v>0</v>
      </c>
      <c r="V5035">
        <v>0</v>
      </c>
      <c r="W5035">
        <v>0</v>
      </c>
      <c r="X5035">
        <v>1.4482598803397329</v>
      </c>
      <c r="Y5035">
        <v>0</v>
      </c>
      <c r="Z5035">
        <v>5.9130288699721998</v>
      </c>
      <c r="AA5035">
        <v>0</v>
      </c>
      <c r="AB5035">
        <v>2.7312049609216665E-2</v>
      </c>
      <c r="AC5035">
        <v>0</v>
      </c>
      <c r="AD5035">
        <v>0</v>
      </c>
      <c r="AE5035">
        <v>7.3886007999211492</v>
      </c>
    </row>
    <row r="5036" spans="1:31" x14ac:dyDescent="0.25">
      <c r="A5036">
        <v>2143749</v>
      </c>
      <c r="B5036">
        <v>1</v>
      </c>
      <c r="C5036" t="s">
        <v>80</v>
      </c>
      <c r="D5036" t="s">
        <v>86</v>
      </c>
      <c r="E5036" t="s">
        <v>161</v>
      </c>
      <c r="F5036" t="s">
        <v>14565</v>
      </c>
      <c r="G5036" t="s">
        <v>235</v>
      </c>
      <c r="H5036" t="s">
        <v>134</v>
      </c>
      <c r="I5036" t="s">
        <v>135</v>
      </c>
      <c r="J5036" t="s">
        <v>136</v>
      </c>
      <c r="K5036" t="s">
        <v>236</v>
      </c>
      <c r="L5036" t="s">
        <v>14566</v>
      </c>
      <c r="M5036" t="s">
        <v>14567</v>
      </c>
      <c r="N5036">
        <v>1.580876666</v>
      </c>
      <c r="O5036">
        <v>0</v>
      </c>
      <c r="P5036">
        <v>18</v>
      </c>
      <c r="Q5036">
        <v>0</v>
      </c>
      <c r="R5036">
        <v>16</v>
      </c>
      <c r="S5036">
        <v>0</v>
      </c>
      <c r="T5036">
        <v>3</v>
      </c>
      <c r="U5036">
        <v>0</v>
      </c>
      <c r="V5036">
        <v>0</v>
      </c>
      <c r="W5036">
        <v>0</v>
      </c>
      <c r="X5036">
        <v>59.338417656320011</v>
      </c>
      <c r="Y5036">
        <v>0</v>
      </c>
      <c r="Z5036">
        <v>4.2201150424643341</v>
      </c>
      <c r="AA5036">
        <v>0</v>
      </c>
      <c r="AB5036">
        <v>6.4779659371273972</v>
      </c>
      <c r="AC5036">
        <v>0</v>
      </c>
      <c r="AD5036">
        <v>0</v>
      </c>
      <c r="AE5036">
        <v>70.036498635911741</v>
      </c>
    </row>
    <row r="5037" spans="1:31" x14ac:dyDescent="0.25">
      <c r="A5037">
        <v>2143751</v>
      </c>
      <c r="B5037">
        <v>1</v>
      </c>
      <c r="C5037" t="s">
        <v>80</v>
      </c>
      <c r="D5037" t="s">
        <v>100</v>
      </c>
      <c r="E5037" t="s">
        <v>146</v>
      </c>
      <c r="F5037" t="s">
        <v>14568</v>
      </c>
      <c r="G5037" t="s">
        <v>167</v>
      </c>
      <c r="H5037" t="s">
        <v>143</v>
      </c>
      <c r="I5037" t="s">
        <v>135</v>
      </c>
      <c r="J5037" t="s">
        <v>136</v>
      </c>
      <c r="K5037" t="s">
        <v>137</v>
      </c>
      <c r="L5037" t="s">
        <v>14569</v>
      </c>
      <c r="M5037" t="s">
        <v>14570</v>
      </c>
      <c r="N5037">
        <v>0.65249999999999997</v>
      </c>
      <c r="O5037">
        <v>0</v>
      </c>
      <c r="P5037">
        <v>135</v>
      </c>
      <c r="Q5037">
        <v>0</v>
      </c>
      <c r="R5037">
        <v>18</v>
      </c>
      <c r="S5037">
        <v>0</v>
      </c>
      <c r="T5037">
        <v>13</v>
      </c>
      <c r="U5037">
        <v>0</v>
      </c>
      <c r="V5037">
        <v>0</v>
      </c>
      <c r="W5037">
        <v>0</v>
      </c>
      <c r="X5037">
        <v>14.50601946215791</v>
      </c>
      <c r="Y5037">
        <v>0</v>
      </c>
      <c r="Z5037">
        <v>2.5618086806039164</v>
      </c>
      <c r="AA5037">
        <v>0</v>
      </c>
      <c r="AB5037">
        <v>2.7728063127753693</v>
      </c>
      <c r="AC5037">
        <v>0</v>
      </c>
      <c r="AD5037">
        <v>0</v>
      </c>
      <c r="AE5037">
        <v>19.840634455537195</v>
      </c>
    </row>
    <row r="5038" spans="1:31" x14ac:dyDescent="0.25">
      <c r="A5038">
        <v>2143753</v>
      </c>
      <c r="B5038">
        <v>1</v>
      </c>
      <c r="C5038" t="s">
        <v>81</v>
      </c>
      <c r="D5038" t="s">
        <v>118</v>
      </c>
      <c r="E5038" t="s">
        <v>174</v>
      </c>
      <c r="F5038" t="s">
        <v>14571</v>
      </c>
      <c r="G5038" t="s">
        <v>176</v>
      </c>
      <c r="H5038" t="s">
        <v>134</v>
      </c>
      <c r="I5038" t="s">
        <v>135</v>
      </c>
      <c r="J5038" t="s">
        <v>136</v>
      </c>
      <c r="K5038" t="s">
        <v>137</v>
      </c>
      <c r="L5038" t="s">
        <v>14572</v>
      </c>
      <c r="M5038" t="s">
        <v>14573</v>
      </c>
      <c r="N5038">
        <v>1.7127777769999999</v>
      </c>
      <c r="O5038">
        <v>0</v>
      </c>
      <c r="P5038">
        <v>4</v>
      </c>
      <c r="Q5038">
        <v>0</v>
      </c>
      <c r="R5038">
        <v>0</v>
      </c>
      <c r="S5038">
        <v>0</v>
      </c>
      <c r="T5038">
        <v>1</v>
      </c>
      <c r="U5038">
        <v>0</v>
      </c>
      <c r="V5038">
        <v>0</v>
      </c>
      <c r="W5038">
        <v>0</v>
      </c>
      <c r="X5038">
        <v>0.75580977465885002</v>
      </c>
      <c r="Y5038">
        <v>0</v>
      </c>
      <c r="Z5038">
        <v>0</v>
      </c>
      <c r="AA5038">
        <v>0</v>
      </c>
      <c r="AB5038">
        <v>0.7481274252063751</v>
      </c>
      <c r="AC5038">
        <v>0</v>
      </c>
      <c r="AD5038">
        <v>0</v>
      </c>
      <c r="AE5038">
        <v>1.5039371998652251</v>
      </c>
    </row>
    <row r="5039" spans="1:31" x14ac:dyDescent="0.25">
      <c r="A5039">
        <v>2143754</v>
      </c>
      <c r="B5039">
        <v>1</v>
      </c>
      <c r="C5039" t="s">
        <v>81</v>
      </c>
      <c r="D5039" t="s">
        <v>114</v>
      </c>
      <c r="E5039" t="s">
        <v>146</v>
      </c>
      <c r="F5039" t="s">
        <v>14574</v>
      </c>
      <c r="G5039" t="s">
        <v>167</v>
      </c>
      <c r="H5039" t="s">
        <v>143</v>
      </c>
      <c r="I5039" t="s">
        <v>135</v>
      </c>
      <c r="J5039" t="s">
        <v>136</v>
      </c>
      <c r="K5039" t="s">
        <v>137</v>
      </c>
      <c r="L5039" t="s">
        <v>14575</v>
      </c>
      <c r="M5039" t="s">
        <v>14576</v>
      </c>
      <c r="N5039">
        <v>2.2827777770000002</v>
      </c>
      <c r="O5039">
        <v>0</v>
      </c>
      <c r="P5039">
        <v>15</v>
      </c>
      <c r="Q5039">
        <v>0</v>
      </c>
      <c r="R5039">
        <v>5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1.9661812724928995</v>
      </c>
      <c r="Y5039">
        <v>0</v>
      </c>
      <c r="Z5039">
        <v>25.856945359886801</v>
      </c>
      <c r="AA5039">
        <v>0</v>
      </c>
      <c r="AB5039">
        <v>0</v>
      </c>
      <c r="AC5039">
        <v>0</v>
      </c>
      <c r="AD5039">
        <v>0</v>
      </c>
      <c r="AE5039">
        <v>27.823126632379701</v>
      </c>
    </row>
    <row r="5040" spans="1:31" x14ac:dyDescent="0.25">
      <c r="A5040">
        <v>2143758</v>
      </c>
      <c r="B5040">
        <v>1</v>
      </c>
      <c r="C5040" t="s">
        <v>81</v>
      </c>
      <c r="D5040" t="s">
        <v>127</v>
      </c>
      <c r="E5040" t="s">
        <v>161</v>
      </c>
      <c r="F5040" t="s">
        <v>14577</v>
      </c>
      <c r="G5040" t="s">
        <v>215</v>
      </c>
      <c r="H5040" t="s">
        <v>134</v>
      </c>
      <c r="I5040" t="s">
        <v>135</v>
      </c>
      <c r="J5040" t="s">
        <v>136</v>
      </c>
      <c r="K5040" t="s">
        <v>137</v>
      </c>
      <c r="L5040" t="s">
        <v>14578</v>
      </c>
      <c r="M5040" t="s">
        <v>14579</v>
      </c>
      <c r="N5040">
        <v>1.7852777769999999</v>
      </c>
      <c r="O5040">
        <v>0</v>
      </c>
      <c r="P5040">
        <v>0</v>
      </c>
      <c r="Q5040">
        <v>0</v>
      </c>
      <c r="R5040">
        <v>4</v>
      </c>
      <c r="S5040">
        <v>0</v>
      </c>
      <c r="T5040">
        <v>1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40.523552304629504</v>
      </c>
      <c r="AA5040">
        <v>0</v>
      </c>
      <c r="AB5040">
        <v>0</v>
      </c>
      <c r="AC5040">
        <v>0</v>
      </c>
      <c r="AD5040">
        <v>0</v>
      </c>
      <c r="AE5040">
        <v>40.523552304629504</v>
      </c>
    </row>
    <row r="5041" spans="1:31" x14ac:dyDescent="0.25">
      <c r="A5041">
        <v>2143759</v>
      </c>
      <c r="B5041">
        <v>1</v>
      </c>
      <c r="C5041" t="s">
        <v>80</v>
      </c>
      <c r="D5041" t="s">
        <v>98</v>
      </c>
      <c r="E5041" t="s">
        <v>131</v>
      </c>
      <c r="F5041" t="s">
        <v>14580</v>
      </c>
      <c r="G5041" t="s">
        <v>152</v>
      </c>
      <c r="H5041" t="s">
        <v>134</v>
      </c>
      <c r="I5041" t="s">
        <v>135</v>
      </c>
      <c r="J5041" t="s">
        <v>136</v>
      </c>
      <c r="K5041" t="s">
        <v>137</v>
      </c>
      <c r="L5041" t="s">
        <v>14581</v>
      </c>
      <c r="M5041" t="s">
        <v>14582</v>
      </c>
      <c r="N5041">
        <v>2.9383333330000001</v>
      </c>
      <c r="O5041">
        <v>0</v>
      </c>
      <c r="P5041">
        <v>1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1.4546916093825002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1.4546916093825002</v>
      </c>
    </row>
    <row r="5042" spans="1:31" x14ac:dyDescent="0.25">
      <c r="A5042">
        <v>2143764</v>
      </c>
      <c r="B5042">
        <v>1</v>
      </c>
      <c r="C5042" t="s">
        <v>80</v>
      </c>
      <c r="D5042" t="s">
        <v>96</v>
      </c>
      <c r="E5042" t="s">
        <v>131</v>
      </c>
      <c r="F5042" t="s">
        <v>14583</v>
      </c>
      <c r="G5042" t="s">
        <v>152</v>
      </c>
      <c r="H5042" t="s">
        <v>134</v>
      </c>
      <c r="I5042" t="s">
        <v>135</v>
      </c>
      <c r="J5042" t="s">
        <v>136</v>
      </c>
      <c r="K5042" t="s">
        <v>137</v>
      </c>
      <c r="L5042" t="s">
        <v>14584</v>
      </c>
      <c r="M5042" t="s">
        <v>14585</v>
      </c>
      <c r="N5042">
        <v>1.858333333</v>
      </c>
      <c r="O5042">
        <v>0</v>
      </c>
      <c r="P5042">
        <v>1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0.23433281551416665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0.23433281551416665</v>
      </c>
    </row>
    <row r="5043" spans="1:31" x14ac:dyDescent="0.25">
      <c r="A5043">
        <v>2143770</v>
      </c>
      <c r="B5043">
        <v>1</v>
      </c>
      <c r="C5043" t="s">
        <v>80</v>
      </c>
      <c r="D5043" t="s">
        <v>99</v>
      </c>
      <c r="E5043" t="s">
        <v>174</v>
      </c>
      <c r="F5043" t="s">
        <v>14586</v>
      </c>
      <c r="G5043" t="s">
        <v>384</v>
      </c>
      <c r="H5043" t="s">
        <v>134</v>
      </c>
      <c r="I5043" t="s">
        <v>135</v>
      </c>
      <c r="J5043" t="s">
        <v>136</v>
      </c>
      <c r="K5043" t="s">
        <v>137</v>
      </c>
      <c r="L5043" t="s">
        <v>14587</v>
      </c>
      <c r="M5043" t="s">
        <v>14588</v>
      </c>
      <c r="N5043">
        <v>1.487777777</v>
      </c>
      <c r="O5043">
        <v>0</v>
      </c>
      <c r="P5043">
        <v>117</v>
      </c>
      <c r="Q5043">
        <v>0</v>
      </c>
      <c r="R5043">
        <v>1</v>
      </c>
      <c r="S5043">
        <v>0</v>
      </c>
      <c r="T5043">
        <v>4</v>
      </c>
      <c r="U5043">
        <v>0</v>
      </c>
      <c r="V5043">
        <v>0</v>
      </c>
      <c r="W5043">
        <v>0</v>
      </c>
      <c r="X5043">
        <v>34.38459421113383</v>
      </c>
      <c r="Y5043">
        <v>0</v>
      </c>
      <c r="Z5043">
        <v>5.0625189402666668E-3</v>
      </c>
      <c r="AA5043">
        <v>0</v>
      </c>
      <c r="AB5043">
        <v>16.223124767375936</v>
      </c>
      <c r="AC5043">
        <v>0</v>
      </c>
      <c r="AD5043">
        <v>0</v>
      </c>
      <c r="AE5043">
        <v>50.61278149745003</v>
      </c>
    </row>
    <row r="5044" spans="1:31" x14ac:dyDescent="0.25">
      <c r="A5044">
        <v>2143771</v>
      </c>
      <c r="B5044">
        <v>1</v>
      </c>
      <c r="C5044" t="s">
        <v>80</v>
      </c>
      <c r="D5044" t="s">
        <v>93</v>
      </c>
      <c r="E5044" t="s">
        <v>140</v>
      </c>
      <c r="F5044" t="s">
        <v>12357</v>
      </c>
      <c r="G5044" t="s">
        <v>142</v>
      </c>
      <c r="H5044" t="s">
        <v>143</v>
      </c>
      <c r="I5044" t="s">
        <v>135</v>
      </c>
      <c r="J5044" t="s">
        <v>136</v>
      </c>
      <c r="K5044" t="s">
        <v>137</v>
      </c>
      <c r="L5044" t="s">
        <v>14589</v>
      </c>
      <c r="M5044" t="s">
        <v>14590</v>
      </c>
      <c r="N5044">
        <v>0.406388888</v>
      </c>
      <c r="O5044">
        <v>3</v>
      </c>
      <c r="P5044">
        <v>3</v>
      </c>
      <c r="Q5044">
        <v>37</v>
      </c>
      <c r="R5044">
        <v>0</v>
      </c>
      <c r="S5044">
        <v>8</v>
      </c>
      <c r="T5044">
        <v>11</v>
      </c>
      <c r="U5044">
        <v>1</v>
      </c>
      <c r="V5044">
        <v>0</v>
      </c>
      <c r="W5044">
        <v>0.68914612428965016</v>
      </c>
      <c r="X5044">
        <v>0.62123285410344997</v>
      </c>
      <c r="Y5044">
        <v>40.575070798322301</v>
      </c>
      <c r="Z5044">
        <v>0</v>
      </c>
      <c r="AA5044">
        <v>8.6957901619060713</v>
      </c>
      <c r="AB5044">
        <v>3.8783096677671502</v>
      </c>
      <c r="AC5044">
        <v>10.63302761456</v>
      </c>
      <c r="AD5044">
        <v>0</v>
      </c>
      <c r="AE5044">
        <v>65.092577220948627</v>
      </c>
    </row>
    <row r="5045" spans="1:31" x14ac:dyDescent="0.25">
      <c r="A5045">
        <v>2143773</v>
      </c>
      <c r="B5045">
        <v>1</v>
      </c>
      <c r="C5045" t="s">
        <v>80</v>
      </c>
      <c r="D5045" t="s">
        <v>82</v>
      </c>
      <c r="E5045" t="s">
        <v>131</v>
      </c>
      <c r="F5045" t="s">
        <v>14591</v>
      </c>
      <c r="G5045" t="s">
        <v>133</v>
      </c>
      <c r="H5045" t="s">
        <v>134</v>
      </c>
      <c r="I5045" t="s">
        <v>135</v>
      </c>
      <c r="J5045" t="s">
        <v>136</v>
      </c>
      <c r="K5045" t="s">
        <v>137</v>
      </c>
      <c r="L5045" t="s">
        <v>14592</v>
      </c>
      <c r="M5045" t="s">
        <v>14593</v>
      </c>
      <c r="N5045">
        <v>2.9391666660000002</v>
      </c>
      <c r="O5045">
        <v>0</v>
      </c>
      <c r="P5045">
        <v>5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2.8136383385439503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2.8136383385439503</v>
      </c>
    </row>
    <row r="5046" spans="1:31" x14ac:dyDescent="0.25">
      <c r="A5046">
        <v>2143775</v>
      </c>
      <c r="B5046">
        <v>1</v>
      </c>
      <c r="C5046" t="s">
        <v>80</v>
      </c>
      <c r="D5046" t="s">
        <v>108</v>
      </c>
      <c r="E5046" t="s">
        <v>131</v>
      </c>
      <c r="F5046" t="s">
        <v>14594</v>
      </c>
      <c r="G5046" t="s">
        <v>152</v>
      </c>
      <c r="H5046" t="s">
        <v>134</v>
      </c>
      <c r="I5046" t="s">
        <v>135</v>
      </c>
      <c r="J5046" t="s">
        <v>136</v>
      </c>
      <c r="K5046" t="s">
        <v>137</v>
      </c>
      <c r="L5046" t="s">
        <v>14595</v>
      </c>
      <c r="M5046" t="s">
        <v>14596</v>
      </c>
      <c r="N5046">
        <v>2.5555555550000002</v>
      </c>
      <c r="O5046">
        <v>0</v>
      </c>
      <c r="P5046">
        <v>1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0.4116223120536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0.4116223120536</v>
      </c>
    </row>
    <row r="5047" spans="1:31" x14ac:dyDescent="0.25">
      <c r="A5047">
        <v>2143776</v>
      </c>
      <c r="B5047">
        <v>1</v>
      </c>
      <c r="C5047" t="s">
        <v>80</v>
      </c>
      <c r="D5047" t="s">
        <v>93</v>
      </c>
      <c r="E5047" t="s">
        <v>131</v>
      </c>
      <c r="F5047" t="s">
        <v>14597</v>
      </c>
      <c r="G5047" t="s">
        <v>171</v>
      </c>
      <c r="H5047" t="s">
        <v>134</v>
      </c>
      <c r="I5047" t="s">
        <v>135</v>
      </c>
      <c r="J5047" t="s">
        <v>136</v>
      </c>
      <c r="K5047" t="s">
        <v>137</v>
      </c>
      <c r="L5047" t="s">
        <v>14598</v>
      </c>
      <c r="M5047" t="s">
        <v>14599</v>
      </c>
      <c r="N5047">
        <v>2.3988888880000001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1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0.19737502480000002</v>
      </c>
      <c r="AC5047">
        <v>0</v>
      </c>
      <c r="AD5047">
        <v>0</v>
      </c>
      <c r="AE5047">
        <v>0.19737502480000002</v>
      </c>
    </row>
    <row r="5048" spans="1:31" x14ac:dyDescent="0.25">
      <c r="A5048">
        <v>2143777</v>
      </c>
      <c r="B5048">
        <v>1</v>
      </c>
      <c r="C5048" t="s">
        <v>80</v>
      </c>
      <c r="D5048" t="s">
        <v>97</v>
      </c>
      <c r="E5048" t="s">
        <v>131</v>
      </c>
      <c r="F5048" t="s">
        <v>14421</v>
      </c>
      <c r="G5048" t="s">
        <v>133</v>
      </c>
      <c r="H5048" t="s">
        <v>134</v>
      </c>
      <c r="I5048" t="s">
        <v>135</v>
      </c>
      <c r="J5048" t="s">
        <v>136</v>
      </c>
      <c r="K5048" t="s">
        <v>137</v>
      </c>
      <c r="L5048" t="s">
        <v>14600</v>
      </c>
      <c r="M5048" t="s">
        <v>14601</v>
      </c>
      <c r="N5048">
        <v>1.9697222219999999</v>
      </c>
      <c r="O5048">
        <v>0</v>
      </c>
      <c r="P5048">
        <v>1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0.2523550832539333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0.2523550832539333</v>
      </c>
    </row>
    <row r="5049" spans="1:31" x14ac:dyDescent="0.25">
      <c r="A5049">
        <v>2143778</v>
      </c>
      <c r="B5049">
        <v>1</v>
      </c>
      <c r="C5049" t="s">
        <v>80</v>
      </c>
      <c r="D5049" t="s">
        <v>84</v>
      </c>
      <c r="E5049" t="s">
        <v>131</v>
      </c>
      <c r="F5049" t="s">
        <v>14602</v>
      </c>
      <c r="G5049" t="s">
        <v>152</v>
      </c>
      <c r="H5049" t="s">
        <v>134</v>
      </c>
      <c r="I5049" t="s">
        <v>135</v>
      </c>
      <c r="J5049" t="s">
        <v>136</v>
      </c>
      <c r="K5049" t="s">
        <v>137</v>
      </c>
      <c r="L5049" t="s">
        <v>14603</v>
      </c>
      <c r="M5049" t="s">
        <v>14604</v>
      </c>
      <c r="N5049">
        <v>3.2075</v>
      </c>
      <c r="O5049">
        <v>0</v>
      </c>
      <c r="P5049">
        <v>1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0.74030661865491665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0.74030661865491665</v>
      </c>
    </row>
    <row r="5050" spans="1:31" x14ac:dyDescent="0.25">
      <c r="A5050">
        <v>2143779</v>
      </c>
      <c r="B5050">
        <v>1</v>
      </c>
      <c r="C5050" t="s">
        <v>81</v>
      </c>
      <c r="D5050" t="s">
        <v>128</v>
      </c>
      <c r="E5050" t="s">
        <v>131</v>
      </c>
      <c r="F5050" t="s">
        <v>1571</v>
      </c>
      <c r="G5050" t="s">
        <v>133</v>
      </c>
      <c r="H5050" t="s">
        <v>134</v>
      </c>
      <c r="I5050" t="s">
        <v>135</v>
      </c>
      <c r="J5050" t="s">
        <v>136</v>
      </c>
      <c r="K5050" t="s">
        <v>137</v>
      </c>
      <c r="L5050" t="s">
        <v>14605</v>
      </c>
      <c r="M5050" t="s">
        <v>14606</v>
      </c>
      <c r="N5050">
        <v>3.7308333330000001</v>
      </c>
      <c r="O5050">
        <v>0</v>
      </c>
      <c r="P5050">
        <v>8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6.2272354866357151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6.2272354866357151</v>
      </c>
    </row>
    <row r="5051" spans="1:31" x14ac:dyDescent="0.25">
      <c r="A5051">
        <v>2143783</v>
      </c>
      <c r="B5051">
        <v>1</v>
      </c>
      <c r="C5051" t="s">
        <v>80</v>
      </c>
      <c r="D5051" t="s">
        <v>91</v>
      </c>
      <c r="E5051" t="s">
        <v>161</v>
      </c>
      <c r="F5051" t="s">
        <v>14607</v>
      </c>
      <c r="G5051" t="s">
        <v>538</v>
      </c>
      <c r="H5051" t="s">
        <v>143</v>
      </c>
      <c r="I5051" t="s">
        <v>135</v>
      </c>
      <c r="J5051" t="s">
        <v>136</v>
      </c>
      <c r="K5051" t="s">
        <v>236</v>
      </c>
      <c r="L5051" t="s">
        <v>14608</v>
      </c>
      <c r="M5051" t="s">
        <v>14609</v>
      </c>
      <c r="N5051">
        <v>1.984723888</v>
      </c>
      <c r="O5051">
        <v>0</v>
      </c>
      <c r="P5051">
        <v>2</v>
      </c>
      <c r="Q5051">
        <v>0</v>
      </c>
      <c r="R5051">
        <v>8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0.90989968917600017</v>
      </c>
      <c r="Y5051">
        <v>0</v>
      </c>
      <c r="Z5051">
        <v>8.1741759772147482</v>
      </c>
      <c r="AA5051">
        <v>0</v>
      </c>
      <c r="AB5051">
        <v>0</v>
      </c>
      <c r="AC5051">
        <v>0</v>
      </c>
      <c r="AD5051">
        <v>0</v>
      </c>
      <c r="AE5051">
        <v>9.0840756663907491</v>
      </c>
    </row>
    <row r="5052" spans="1:31" x14ac:dyDescent="0.25">
      <c r="A5052">
        <v>2143789</v>
      </c>
      <c r="B5052">
        <v>1</v>
      </c>
      <c r="C5052" t="s">
        <v>80</v>
      </c>
      <c r="D5052" t="s">
        <v>83</v>
      </c>
      <c r="E5052" t="s">
        <v>174</v>
      </c>
      <c r="F5052" t="s">
        <v>10287</v>
      </c>
      <c r="G5052" t="s">
        <v>384</v>
      </c>
      <c r="H5052" t="s">
        <v>134</v>
      </c>
      <c r="I5052" t="s">
        <v>135</v>
      </c>
      <c r="J5052" t="s">
        <v>136</v>
      </c>
      <c r="K5052" t="s">
        <v>137</v>
      </c>
      <c r="L5052" t="s">
        <v>14610</v>
      </c>
      <c r="M5052" t="s">
        <v>14611</v>
      </c>
      <c r="N5052">
        <v>2.093611111</v>
      </c>
      <c r="O5052">
        <v>0</v>
      </c>
      <c r="P5052">
        <v>26</v>
      </c>
      <c r="Q5052">
        <v>0</v>
      </c>
      <c r="R5052">
        <v>3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16.203148157506487</v>
      </c>
      <c r="Y5052">
        <v>0</v>
      </c>
      <c r="Z5052">
        <v>2.7511671608069168</v>
      </c>
      <c r="AA5052">
        <v>0</v>
      </c>
      <c r="AB5052">
        <v>0</v>
      </c>
      <c r="AC5052">
        <v>0</v>
      </c>
      <c r="AD5052">
        <v>0</v>
      </c>
      <c r="AE5052">
        <v>18.954315318313405</v>
      </c>
    </row>
    <row r="5053" spans="1:31" x14ac:dyDescent="0.25">
      <c r="A5053">
        <v>2143790</v>
      </c>
      <c r="B5053">
        <v>1</v>
      </c>
      <c r="C5053" t="s">
        <v>80</v>
      </c>
      <c r="D5053" t="s">
        <v>107</v>
      </c>
      <c r="E5053" t="s">
        <v>206</v>
      </c>
      <c r="F5053" t="s">
        <v>14612</v>
      </c>
      <c r="G5053" t="s">
        <v>581</v>
      </c>
      <c r="H5053" t="s">
        <v>134</v>
      </c>
      <c r="I5053" t="s">
        <v>135</v>
      </c>
      <c r="J5053" t="s">
        <v>136</v>
      </c>
      <c r="K5053" t="s">
        <v>137</v>
      </c>
      <c r="L5053" t="s">
        <v>14613</v>
      </c>
      <c r="M5053" t="s">
        <v>14614</v>
      </c>
      <c r="N5053">
        <v>3.2680555550000001</v>
      </c>
      <c r="O5053">
        <v>0</v>
      </c>
      <c r="P5053">
        <v>39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14.452443706728335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14.452443706728335</v>
      </c>
    </row>
    <row r="5054" spans="1:31" x14ac:dyDescent="0.25">
      <c r="A5054">
        <v>2143791</v>
      </c>
      <c r="B5054">
        <v>1</v>
      </c>
      <c r="C5054" t="s">
        <v>81</v>
      </c>
      <c r="D5054" t="s">
        <v>114</v>
      </c>
      <c r="E5054" t="s">
        <v>196</v>
      </c>
      <c r="F5054" t="s">
        <v>14615</v>
      </c>
      <c r="G5054" t="s">
        <v>142</v>
      </c>
      <c r="H5054" t="s">
        <v>143</v>
      </c>
      <c r="I5054" t="s">
        <v>135</v>
      </c>
      <c r="J5054" t="s">
        <v>136</v>
      </c>
      <c r="K5054" t="s">
        <v>137</v>
      </c>
      <c r="L5054" t="s">
        <v>14616</v>
      </c>
      <c r="M5054" t="s">
        <v>14617</v>
      </c>
      <c r="N5054">
        <v>0.197222222</v>
      </c>
      <c r="O5054">
        <v>4</v>
      </c>
      <c r="P5054">
        <v>4536</v>
      </c>
      <c r="Q5054">
        <v>4</v>
      </c>
      <c r="R5054">
        <v>252</v>
      </c>
      <c r="S5054">
        <v>19</v>
      </c>
      <c r="T5054">
        <v>380</v>
      </c>
      <c r="U5054">
        <v>0</v>
      </c>
      <c r="V5054">
        <v>1</v>
      </c>
      <c r="W5054">
        <v>8.1517597637999997E-2</v>
      </c>
      <c r="X5054">
        <v>79.297050056053678</v>
      </c>
      <c r="Y5054">
        <v>2.8624018321375</v>
      </c>
      <c r="Z5054">
        <v>6.9934396210793306</v>
      </c>
      <c r="AA5054">
        <v>24.463924535157417</v>
      </c>
      <c r="AB5054">
        <v>22.600280894543872</v>
      </c>
      <c r="AC5054">
        <v>0</v>
      </c>
      <c r="AD5054">
        <v>0</v>
      </c>
      <c r="AE5054">
        <v>136.29861453660979</v>
      </c>
    </row>
    <row r="5055" spans="1:31" x14ac:dyDescent="0.25">
      <c r="A5055">
        <v>2143794</v>
      </c>
      <c r="B5055">
        <v>1</v>
      </c>
      <c r="C5055" t="s">
        <v>80</v>
      </c>
      <c r="D5055" t="s">
        <v>88</v>
      </c>
      <c r="E5055" t="s">
        <v>206</v>
      </c>
      <c r="F5055" t="s">
        <v>5170</v>
      </c>
      <c r="G5055" t="s">
        <v>187</v>
      </c>
      <c r="H5055" t="s">
        <v>134</v>
      </c>
      <c r="I5055" t="s">
        <v>135</v>
      </c>
      <c r="J5055" t="s">
        <v>136</v>
      </c>
      <c r="K5055" t="s">
        <v>137</v>
      </c>
      <c r="L5055" t="s">
        <v>14618</v>
      </c>
      <c r="M5055" t="s">
        <v>14619</v>
      </c>
      <c r="N5055">
        <v>1.218611111</v>
      </c>
      <c r="O5055">
        <v>0</v>
      </c>
      <c r="P5055">
        <v>74</v>
      </c>
      <c r="Q5055">
        <v>0</v>
      </c>
      <c r="R5055">
        <v>0</v>
      </c>
      <c r="S5055">
        <v>0</v>
      </c>
      <c r="T5055">
        <v>3</v>
      </c>
      <c r="U5055">
        <v>0</v>
      </c>
      <c r="V5055">
        <v>0</v>
      </c>
      <c r="W5055">
        <v>0</v>
      </c>
      <c r="X5055">
        <v>21.992300250061152</v>
      </c>
      <c r="Y5055">
        <v>0</v>
      </c>
      <c r="Z5055">
        <v>0</v>
      </c>
      <c r="AA5055">
        <v>0</v>
      </c>
      <c r="AB5055">
        <v>2.0346491574260757</v>
      </c>
      <c r="AC5055">
        <v>0</v>
      </c>
      <c r="AD5055">
        <v>0</v>
      </c>
      <c r="AE5055">
        <v>24.02694940748723</v>
      </c>
    </row>
    <row r="5056" spans="1:31" x14ac:dyDescent="0.25">
      <c r="A5056">
        <v>2143796</v>
      </c>
      <c r="B5056">
        <v>1</v>
      </c>
      <c r="C5056" t="s">
        <v>80</v>
      </c>
      <c r="D5056" t="s">
        <v>88</v>
      </c>
      <c r="E5056" t="s">
        <v>174</v>
      </c>
      <c r="F5056" t="s">
        <v>14620</v>
      </c>
      <c r="G5056" t="s">
        <v>176</v>
      </c>
      <c r="H5056" t="s">
        <v>134</v>
      </c>
      <c r="I5056" t="s">
        <v>135</v>
      </c>
      <c r="J5056" t="s">
        <v>136</v>
      </c>
      <c r="K5056" t="s">
        <v>137</v>
      </c>
      <c r="L5056" t="s">
        <v>14621</v>
      </c>
      <c r="M5056" t="s">
        <v>14622</v>
      </c>
      <c r="N5056">
        <v>2.128333333</v>
      </c>
      <c r="O5056">
        <v>0</v>
      </c>
      <c r="P5056">
        <v>41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21.360246717665596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21.360246717665596</v>
      </c>
    </row>
    <row r="5057" spans="1:31" x14ac:dyDescent="0.25">
      <c r="A5057">
        <v>2143797</v>
      </c>
      <c r="B5057">
        <v>1</v>
      </c>
      <c r="C5057" t="s">
        <v>80</v>
      </c>
      <c r="D5057" t="s">
        <v>100</v>
      </c>
      <c r="E5057" t="s">
        <v>131</v>
      </c>
      <c r="F5057" t="s">
        <v>14623</v>
      </c>
      <c r="G5057" t="s">
        <v>152</v>
      </c>
      <c r="H5057" t="s">
        <v>134</v>
      </c>
      <c r="I5057" t="s">
        <v>135</v>
      </c>
      <c r="J5057" t="s">
        <v>136</v>
      </c>
      <c r="K5057" t="s">
        <v>137</v>
      </c>
      <c r="L5057" t="s">
        <v>14624</v>
      </c>
      <c r="M5057" t="s">
        <v>14625</v>
      </c>
      <c r="N5057">
        <v>1.5266666659999999</v>
      </c>
      <c r="O5057">
        <v>0</v>
      </c>
      <c r="P5057">
        <v>2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4.6459702951199992E-2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4.6459702951199992E-2</v>
      </c>
    </row>
    <row r="5058" spans="1:31" x14ac:dyDescent="0.25">
      <c r="A5058">
        <v>2143804</v>
      </c>
      <c r="B5058">
        <v>1</v>
      </c>
      <c r="C5058" t="s">
        <v>80</v>
      </c>
      <c r="D5058" t="s">
        <v>100</v>
      </c>
      <c r="E5058" t="s">
        <v>131</v>
      </c>
      <c r="F5058" t="s">
        <v>14626</v>
      </c>
      <c r="G5058" t="s">
        <v>152</v>
      </c>
      <c r="H5058" t="s">
        <v>134</v>
      </c>
      <c r="I5058" t="s">
        <v>135</v>
      </c>
      <c r="J5058" t="s">
        <v>136</v>
      </c>
      <c r="K5058" t="s">
        <v>137</v>
      </c>
      <c r="L5058" t="s">
        <v>14627</v>
      </c>
      <c r="M5058" t="s">
        <v>14628</v>
      </c>
      <c r="N5058">
        <v>4.5897222219999998</v>
      </c>
      <c r="O5058">
        <v>0</v>
      </c>
      <c r="P5058">
        <v>1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0.38199614227445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0.38199614227445</v>
      </c>
    </row>
    <row r="5059" spans="1:31" x14ac:dyDescent="0.25">
      <c r="A5059">
        <v>2143808</v>
      </c>
      <c r="B5059">
        <v>1</v>
      </c>
      <c r="C5059" t="s">
        <v>80</v>
      </c>
      <c r="D5059" t="s">
        <v>100</v>
      </c>
      <c r="E5059" t="s">
        <v>131</v>
      </c>
      <c r="F5059" t="s">
        <v>14629</v>
      </c>
      <c r="G5059" t="s">
        <v>152</v>
      </c>
      <c r="H5059" t="s">
        <v>134</v>
      </c>
      <c r="I5059" t="s">
        <v>135</v>
      </c>
      <c r="J5059" t="s">
        <v>136</v>
      </c>
      <c r="K5059" t="s">
        <v>137</v>
      </c>
      <c r="L5059" t="s">
        <v>14630</v>
      </c>
      <c r="M5059" t="s">
        <v>14631</v>
      </c>
      <c r="N5059">
        <v>2.1211111109999998</v>
      </c>
      <c r="O5059">
        <v>0</v>
      </c>
      <c r="P5059">
        <v>1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0.66753745820720001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0.66753745820720001</v>
      </c>
    </row>
    <row r="5060" spans="1:31" x14ac:dyDescent="0.25">
      <c r="A5060">
        <v>2143811</v>
      </c>
      <c r="B5060">
        <v>1</v>
      </c>
      <c r="C5060" t="s">
        <v>80</v>
      </c>
      <c r="D5060" t="s">
        <v>92</v>
      </c>
      <c r="E5060" t="s">
        <v>131</v>
      </c>
      <c r="F5060" t="s">
        <v>14632</v>
      </c>
      <c r="G5060" t="s">
        <v>231</v>
      </c>
      <c r="H5060" t="s">
        <v>134</v>
      </c>
      <c r="I5060" t="s">
        <v>135</v>
      </c>
      <c r="J5060" t="s">
        <v>136</v>
      </c>
      <c r="K5060" t="s">
        <v>137</v>
      </c>
      <c r="L5060" t="s">
        <v>14633</v>
      </c>
      <c r="M5060" t="s">
        <v>14634</v>
      </c>
      <c r="N5060">
        <v>1.369722222</v>
      </c>
      <c r="O5060">
        <v>0</v>
      </c>
      <c r="P5060">
        <v>15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6.9703083548157991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6.9703083548157991</v>
      </c>
    </row>
    <row r="5061" spans="1:31" x14ac:dyDescent="0.25">
      <c r="A5061">
        <v>2143813</v>
      </c>
      <c r="B5061">
        <v>1</v>
      </c>
      <c r="C5061" t="s">
        <v>80</v>
      </c>
      <c r="D5061" t="s">
        <v>102</v>
      </c>
      <c r="E5061" t="s">
        <v>146</v>
      </c>
      <c r="F5061" t="s">
        <v>9173</v>
      </c>
      <c r="G5061" t="s">
        <v>142</v>
      </c>
      <c r="H5061" t="s">
        <v>143</v>
      </c>
      <c r="I5061" t="s">
        <v>135</v>
      </c>
      <c r="J5061" t="s">
        <v>136</v>
      </c>
      <c r="K5061" t="s">
        <v>137</v>
      </c>
      <c r="L5061" t="s">
        <v>14635</v>
      </c>
      <c r="M5061" t="s">
        <v>14636</v>
      </c>
      <c r="N5061">
        <v>0.85138888800000001</v>
      </c>
      <c r="O5061">
        <v>0</v>
      </c>
      <c r="P5061">
        <v>10</v>
      </c>
      <c r="Q5061">
        <v>3</v>
      </c>
      <c r="R5061">
        <v>115</v>
      </c>
      <c r="S5061">
        <v>0</v>
      </c>
      <c r="T5061">
        <v>22</v>
      </c>
      <c r="U5061">
        <v>0</v>
      </c>
      <c r="V5061">
        <v>0</v>
      </c>
      <c r="W5061">
        <v>0</v>
      </c>
      <c r="X5061">
        <v>0.72278787644535003</v>
      </c>
      <c r="Y5061">
        <v>0.30524578973916666</v>
      </c>
      <c r="Z5061">
        <v>8.7182273307183866</v>
      </c>
      <c r="AA5061">
        <v>0</v>
      </c>
      <c r="AB5061">
        <v>2.3177735492437357</v>
      </c>
      <c r="AC5061">
        <v>0</v>
      </c>
      <c r="AD5061">
        <v>0</v>
      </c>
      <c r="AE5061">
        <v>12.064034546146639</v>
      </c>
    </row>
    <row r="5062" spans="1:31" x14ac:dyDescent="0.25">
      <c r="A5062">
        <v>2143815</v>
      </c>
      <c r="B5062">
        <v>1</v>
      </c>
      <c r="C5062" t="s">
        <v>80</v>
      </c>
      <c r="D5062" t="s">
        <v>84</v>
      </c>
      <c r="E5062" t="s">
        <v>174</v>
      </c>
      <c r="F5062" t="s">
        <v>14637</v>
      </c>
      <c r="G5062" t="s">
        <v>163</v>
      </c>
      <c r="H5062" t="s">
        <v>134</v>
      </c>
      <c r="I5062" t="s">
        <v>135</v>
      </c>
      <c r="J5062" t="s">
        <v>136</v>
      </c>
      <c r="K5062" t="s">
        <v>137</v>
      </c>
      <c r="L5062" t="s">
        <v>14638</v>
      </c>
      <c r="M5062" t="s">
        <v>14639</v>
      </c>
      <c r="N5062">
        <v>0.343888888</v>
      </c>
      <c r="O5062">
        <v>0</v>
      </c>
      <c r="P5062">
        <v>6</v>
      </c>
      <c r="Q5062">
        <v>0</v>
      </c>
      <c r="R5062">
        <v>0</v>
      </c>
      <c r="S5062">
        <v>0</v>
      </c>
      <c r="T5062">
        <v>1</v>
      </c>
      <c r="U5062">
        <v>0</v>
      </c>
      <c r="V5062">
        <v>1</v>
      </c>
      <c r="W5062">
        <v>0</v>
      </c>
      <c r="X5062">
        <v>0.39821028852733337</v>
      </c>
      <c r="Y5062">
        <v>0</v>
      </c>
      <c r="Z5062">
        <v>0</v>
      </c>
      <c r="AA5062">
        <v>0</v>
      </c>
      <c r="AB5062">
        <v>1.4751387696076499</v>
      </c>
      <c r="AC5062">
        <v>0</v>
      </c>
      <c r="AD5062">
        <v>2.5913579829215996</v>
      </c>
      <c r="AE5062">
        <v>4.4647070410565828</v>
      </c>
    </row>
    <row r="5063" spans="1:31" x14ac:dyDescent="0.25">
      <c r="A5063">
        <v>2143816</v>
      </c>
      <c r="B5063">
        <v>1</v>
      </c>
      <c r="C5063" t="s">
        <v>81</v>
      </c>
      <c r="D5063" t="s">
        <v>120</v>
      </c>
      <c r="E5063" t="s">
        <v>196</v>
      </c>
      <c r="F5063" t="s">
        <v>8293</v>
      </c>
      <c r="G5063" t="s">
        <v>142</v>
      </c>
      <c r="H5063" t="s">
        <v>143</v>
      </c>
      <c r="I5063" t="s">
        <v>135</v>
      </c>
      <c r="J5063" t="s">
        <v>136</v>
      </c>
      <c r="K5063" t="s">
        <v>137</v>
      </c>
      <c r="L5063" t="s">
        <v>14640</v>
      </c>
      <c r="M5063" t="s">
        <v>14641</v>
      </c>
      <c r="N5063">
        <v>0.41388888800000001</v>
      </c>
      <c r="O5063">
        <v>0</v>
      </c>
      <c r="P5063">
        <v>1133</v>
      </c>
      <c r="Q5063">
        <v>0</v>
      </c>
      <c r="R5063">
        <v>12</v>
      </c>
      <c r="S5063">
        <v>1</v>
      </c>
      <c r="T5063">
        <v>101</v>
      </c>
      <c r="U5063">
        <v>2</v>
      </c>
      <c r="V5063">
        <v>3</v>
      </c>
      <c r="W5063">
        <v>0</v>
      </c>
      <c r="X5063">
        <v>104.16443001164369</v>
      </c>
      <c r="Y5063">
        <v>0</v>
      </c>
      <c r="Z5063">
        <v>0.85130517018199992</v>
      </c>
      <c r="AA5063">
        <v>3.3537603072247499</v>
      </c>
      <c r="AB5063">
        <v>16.90874088803</v>
      </c>
      <c r="AC5063">
        <v>44.122169615062255</v>
      </c>
      <c r="AD5063">
        <v>9.2795200040546657</v>
      </c>
      <c r="AE5063">
        <v>178.67992599619734</v>
      </c>
    </row>
    <row r="5064" spans="1:31" x14ac:dyDescent="0.25">
      <c r="A5064">
        <v>2143819</v>
      </c>
      <c r="B5064">
        <v>1</v>
      </c>
      <c r="C5064" t="s">
        <v>80</v>
      </c>
      <c r="D5064" t="s">
        <v>85</v>
      </c>
      <c r="E5064" t="s">
        <v>174</v>
      </c>
      <c r="F5064" t="s">
        <v>7060</v>
      </c>
      <c r="G5064" t="s">
        <v>300</v>
      </c>
      <c r="H5064" t="s">
        <v>134</v>
      </c>
      <c r="I5064" t="s">
        <v>135</v>
      </c>
      <c r="J5064" t="s">
        <v>3</v>
      </c>
      <c r="K5064" t="s">
        <v>137</v>
      </c>
      <c r="L5064" t="s">
        <v>14642</v>
      </c>
      <c r="M5064" t="s">
        <v>14643</v>
      </c>
      <c r="N5064">
        <v>6.1297222219999998</v>
      </c>
      <c r="O5064">
        <v>0</v>
      </c>
      <c r="P5064">
        <v>78</v>
      </c>
      <c r="Q5064">
        <v>0</v>
      </c>
      <c r="R5064">
        <v>0</v>
      </c>
      <c r="S5064">
        <v>0</v>
      </c>
      <c r="T5064">
        <v>5</v>
      </c>
      <c r="U5064">
        <v>0</v>
      </c>
      <c r="V5064">
        <v>0</v>
      </c>
      <c r="W5064">
        <v>0</v>
      </c>
      <c r="X5064">
        <v>133.37184372753052</v>
      </c>
      <c r="Y5064">
        <v>0</v>
      </c>
      <c r="Z5064">
        <v>0</v>
      </c>
      <c r="AA5064">
        <v>0</v>
      </c>
      <c r="AB5064">
        <v>4.6840727798368338</v>
      </c>
      <c r="AC5064">
        <v>0</v>
      </c>
      <c r="AD5064">
        <v>0</v>
      </c>
      <c r="AE5064">
        <v>138.05591650736736</v>
      </c>
    </row>
    <row r="5065" spans="1:31" x14ac:dyDescent="0.25">
      <c r="A5065">
        <v>2143821</v>
      </c>
      <c r="B5065">
        <v>1</v>
      </c>
      <c r="C5065" t="s">
        <v>80</v>
      </c>
      <c r="D5065" t="s">
        <v>84</v>
      </c>
      <c r="E5065" t="s">
        <v>131</v>
      </c>
      <c r="F5065" t="s">
        <v>14644</v>
      </c>
      <c r="G5065" t="s">
        <v>439</v>
      </c>
      <c r="H5065" t="s">
        <v>134</v>
      </c>
      <c r="I5065" t="s">
        <v>135</v>
      </c>
      <c r="J5065" t="s">
        <v>136</v>
      </c>
      <c r="K5065" t="s">
        <v>137</v>
      </c>
      <c r="L5065" t="s">
        <v>14645</v>
      </c>
      <c r="M5065" t="s">
        <v>14646</v>
      </c>
      <c r="N5065">
        <v>2.099444444</v>
      </c>
      <c r="O5065">
        <v>0</v>
      </c>
      <c r="P5065">
        <v>1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0.62968219515699997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0.62968219515699997</v>
      </c>
    </row>
    <row r="5066" spans="1:31" x14ac:dyDescent="0.25">
      <c r="A5066">
        <v>2143826</v>
      </c>
      <c r="B5066">
        <v>1</v>
      </c>
      <c r="C5066" t="s">
        <v>81</v>
      </c>
      <c r="D5066" t="s">
        <v>120</v>
      </c>
      <c r="E5066" t="s">
        <v>196</v>
      </c>
      <c r="F5066" t="s">
        <v>14647</v>
      </c>
      <c r="G5066" t="s">
        <v>142</v>
      </c>
      <c r="H5066" t="s">
        <v>143</v>
      </c>
      <c r="I5066" t="s">
        <v>135</v>
      </c>
      <c r="J5066" t="s">
        <v>136</v>
      </c>
      <c r="K5066" t="s">
        <v>137</v>
      </c>
      <c r="L5066" t="s">
        <v>14648</v>
      </c>
      <c r="M5066" t="s">
        <v>14649</v>
      </c>
      <c r="N5066">
        <v>0.59</v>
      </c>
      <c r="O5066">
        <v>0</v>
      </c>
      <c r="P5066">
        <v>438</v>
      </c>
      <c r="Q5066">
        <v>13</v>
      </c>
      <c r="R5066">
        <v>27</v>
      </c>
      <c r="S5066">
        <v>2</v>
      </c>
      <c r="T5066">
        <v>31</v>
      </c>
      <c r="U5066">
        <v>0</v>
      </c>
      <c r="V5066">
        <v>0</v>
      </c>
      <c r="W5066">
        <v>0</v>
      </c>
      <c r="X5066">
        <v>40.808348101677794</v>
      </c>
      <c r="Y5066">
        <v>3.0152122420747998</v>
      </c>
      <c r="Z5066">
        <v>10.165133044868272</v>
      </c>
      <c r="AA5066">
        <v>1.0710382939699112</v>
      </c>
      <c r="AB5066">
        <v>8.7588108499439237</v>
      </c>
      <c r="AC5066">
        <v>0</v>
      </c>
      <c r="AD5066">
        <v>0</v>
      </c>
      <c r="AE5066">
        <v>63.818542532534707</v>
      </c>
    </row>
    <row r="5067" spans="1:31" x14ac:dyDescent="0.25">
      <c r="A5067">
        <v>2143829</v>
      </c>
      <c r="B5067">
        <v>1</v>
      </c>
      <c r="C5067" t="s">
        <v>80</v>
      </c>
      <c r="D5067" t="s">
        <v>100</v>
      </c>
      <c r="E5067" t="s">
        <v>140</v>
      </c>
      <c r="F5067" t="s">
        <v>14650</v>
      </c>
      <c r="G5067" t="s">
        <v>167</v>
      </c>
      <c r="H5067" t="s">
        <v>143</v>
      </c>
      <c r="I5067" t="s">
        <v>135</v>
      </c>
      <c r="J5067" t="s">
        <v>136</v>
      </c>
      <c r="K5067" t="s">
        <v>137</v>
      </c>
      <c r="L5067" t="s">
        <v>14651</v>
      </c>
      <c r="M5067" t="s">
        <v>14652</v>
      </c>
      <c r="N5067">
        <v>1.356944444</v>
      </c>
      <c r="O5067">
        <v>0</v>
      </c>
      <c r="P5067">
        <v>831</v>
      </c>
      <c r="Q5067">
        <v>14</v>
      </c>
      <c r="R5067">
        <v>118</v>
      </c>
      <c r="S5067">
        <v>5</v>
      </c>
      <c r="T5067">
        <v>107</v>
      </c>
      <c r="U5067">
        <v>0</v>
      </c>
      <c r="V5067">
        <v>0</v>
      </c>
      <c r="W5067">
        <v>0</v>
      </c>
      <c r="X5067">
        <v>302.70039668842361</v>
      </c>
      <c r="Y5067">
        <v>13.924074663751933</v>
      </c>
      <c r="Z5067">
        <v>127.43883264745226</v>
      </c>
      <c r="AA5067">
        <v>52.126137166801961</v>
      </c>
      <c r="AB5067">
        <v>110.22227165309553</v>
      </c>
      <c r="AC5067">
        <v>0</v>
      </c>
      <c r="AD5067">
        <v>0</v>
      </c>
      <c r="AE5067">
        <v>606.41171281952529</v>
      </c>
    </row>
    <row r="5068" spans="1:31" x14ac:dyDescent="0.25">
      <c r="A5068">
        <v>2143831</v>
      </c>
      <c r="B5068">
        <v>1</v>
      </c>
      <c r="C5068" t="s">
        <v>81</v>
      </c>
      <c r="D5068" t="s">
        <v>123</v>
      </c>
      <c r="E5068" t="s">
        <v>174</v>
      </c>
      <c r="F5068" t="s">
        <v>12571</v>
      </c>
      <c r="G5068" t="s">
        <v>300</v>
      </c>
      <c r="H5068" t="s">
        <v>134</v>
      </c>
      <c r="I5068" t="s">
        <v>135</v>
      </c>
      <c r="J5068" t="s">
        <v>136</v>
      </c>
      <c r="K5068" t="s">
        <v>137</v>
      </c>
      <c r="L5068" t="s">
        <v>14653</v>
      </c>
      <c r="M5068" t="s">
        <v>14654</v>
      </c>
      <c r="N5068">
        <v>1.770277777</v>
      </c>
      <c r="O5068">
        <v>0</v>
      </c>
      <c r="P5068">
        <v>24</v>
      </c>
      <c r="Q5068">
        <v>0</v>
      </c>
      <c r="R5068">
        <v>5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8.0751248845319434</v>
      </c>
      <c r="Y5068">
        <v>0</v>
      </c>
      <c r="Z5068">
        <v>1.9808832918303334</v>
      </c>
      <c r="AA5068">
        <v>0</v>
      </c>
      <c r="AB5068">
        <v>0</v>
      </c>
      <c r="AC5068">
        <v>0</v>
      </c>
      <c r="AD5068">
        <v>0</v>
      </c>
      <c r="AE5068">
        <v>10.056008176362276</v>
      </c>
    </row>
    <row r="5069" spans="1:31" x14ac:dyDescent="0.25">
      <c r="A5069">
        <v>2143832</v>
      </c>
      <c r="B5069">
        <v>1</v>
      </c>
      <c r="C5069" t="s">
        <v>80</v>
      </c>
      <c r="D5069" t="s">
        <v>84</v>
      </c>
      <c r="E5069" t="s">
        <v>131</v>
      </c>
      <c r="F5069" t="s">
        <v>14655</v>
      </c>
      <c r="G5069" t="s">
        <v>231</v>
      </c>
      <c r="H5069" t="s">
        <v>134</v>
      </c>
      <c r="I5069" t="s">
        <v>135</v>
      </c>
      <c r="J5069" t="s">
        <v>136</v>
      </c>
      <c r="K5069" t="s">
        <v>137</v>
      </c>
      <c r="L5069" t="s">
        <v>14656</v>
      </c>
      <c r="M5069" t="s">
        <v>14657</v>
      </c>
      <c r="N5069">
        <v>2.1161111109999999</v>
      </c>
      <c r="O5069">
        <v>0</v>
      </c>
      <c r="P5069">
        <v>1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1.3299264972688001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1.3299264972688001</v>
      </c>
    </row>
    <row r="5070" spans="1:31" x14ac:dyDescent="0.25">
      <c r="A5070">
        <v>2143834</v>
      </c>
      <c r="B5070">
        <v>1</v>
      </c>
      <c r="C5070" t="s">
        <v>80</v>
      </c>
      <c r="D5070" t="s">
        <v>106</v>
      </c>
      <c r="E5070" t="s">
        <v>196</v>
      </c>
      <c r="F5070" t="s">
        <v>14658</v>
      </c>
      <c r="G5070" t="s">
        <v>142</v>
      </c>
      <c r="H5070" t="s">
        <v>143</v>
      </c>
      <c r="I5070" t="s">
        <v>135</v>
      </c>
      <c r="J5070" t="s">
        <v>136</v>
      </c>
      <c r="K5070" t="s">
        <v>137</v>
      </c>
      <c r="L5070" t="s">
        <v>14659</v>
      </c>
      <c r="M5070" t="s">
        <v>14660</v>
      </c>
      <c r="N5070">
        <v>1.846666666</v>
      </c>
      <c r="O5070">
        <v>0</v>
      </c>
      <c r="P5070">
        <v>36</v>
      </c>
      <c r="Q5070">
        <v>18</v>
      </c>
      <c r="R5070">
        <v>9</v>
      </c>
      <c r="S5070">
        <v>1</v>
      </c>
      <c r="T5070">
        <v>14</v>
      </c>
      <c r="U5070">
        <v>0</v>
      </c>
      <c r="V5070">
        <v>0</v>
      </c>
      <c r="W5070">
        <v>0</v>
      </c>
      <c r="X5070">
        <v>12.621868274107799</v>
      </c>
      <c r="Y5070">
        <v>50.923567619546809</v>
      </c>
      <c r="Z5070">
        <v>9.0887323543015999</v>
      </c>
      <c r="AA5070">
        <v>0.24692350622780007</v>
      </c>
      <c r="AB5070">
        <v>24.209693091836407</v>
      </c>
      <c r="AC5070">
        <v>0</v>
      </c>
      <c r="AD5070">
        <v>0</v>
      </c>
      <c r="AE5070">
        <v>97.090784846020426</v>
      </c>
    </row>
    <row r="5071" spans="1:31" x14ac:dyDescent="0.25">
      <c r="A5071">
        <v>2143836</v>
      </c>
      <c r="B5071">
        <v>1</v>
      </c>
      <c r="C5071" t="s">
        <v>80</v>
      </c>
      <c r="D5071" t="s">
        <v>93</v>
      </c>
      <c r="E5071" t="s">
        <v>174</v>
      </c>
      <c r="F5071" t="s">
        <v>14661</v>
      </c>
      <c r="G5071" t="s">
        <v>187</v>
      </c>
      <c r="H5071" t="s">
        <v>134</v>
      </c>
      <c r="I5071" t="s">
        <v>135</v>
      </c>
      <c r="J5071" t="s">
        <v>136</v>
      </c>
      <c r="K5071" t="s">
        <v>137</v>
      </c>
      <c r="L5071" t="s">
        <v>14662</v>
      </c>
      <c r="M5071" t="s">
        <v>14663</v>
      </c>
      <c r="N5071">
        <v>1.673611111</v>
      </c>
      <c r="O5071">
        <v>0</v>
      </c>
      <c r="P5071">
        <v>9</v>
      </c>
      <c r="Q5071">
        <v>0</v>
      </c>
      <c r="R5071">
        <v>0</v>
      </c>
      <c r="S5071">
        <v>0</v>
      </c>
      <c r="T5071">
        <v>1</v>
      </c>
      <c r="U5071">
        <v>0</v>
      </c>
      <c r="V5071">
        <v>0</v>
      </c>
      <c r="W5071">
        <v>0</v>
      </c>
      <c r="X5071">
        <v>5.4782485899102502</v>
      </c>
      <c r="Y5071">
        <v>0</v>
      </c>
      <c r="Z5071">
        <v>0</v>
      </c>
      <c r="AA5071">
        <v>0</v>
      </c>
      <c r="AB5071">
        <v>0.51058781005050002</v>
      </c>
      <c r="AC5071">
        <v>0</v>
      </c>
      <c r="AD5071">
        <v>0</v>
      </c>
      <c r="AE5071">
        <v>5.9888363999607499</v>
      </c>
    </row>
    <row r="5072" spans="1:31" x14ac:dyDescent="0.25">
      <c r="A5072">
        <v>2143837</v>
      </c>
      <c r="B5072">
        <v>1</v>
      </c>
      <c r="C5072" t="s">
        <v>80</v>
      </c>
      <c r="D5072" t="s">
        <v>88</v>
      </c>
      <c r="E5072" t="s">
        <v>174</v>
      </c>
      <c r="F5072" t="s">
        <v>14664</v>
      </c>
      <c r="G5072" t="s">
        <v>4468</v>
      </c>
      <c r="H5072" t="s">
        <v>134</v>
      </c>
      <c r="I5072" t="s">
        <v>135</v>
      </c>
      <c r="J5072" t="s">
        <v>136</v>
      </c>
      <c r="K5072" t="s">
        <v>137</v>
      </c>
      <c r="L5072" t="s">
        <v>14665</v>
      </c>
      <c r="M5072" t="s">
        <v>14666</v>
      </c>
      <c r="N5072">
        <v>1.5277777770000001</v>
      </c>
      <c r="O5072">
        <v>0</v>
      </c>
      <c r="P5072">
        <v>43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17.108406482852171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17.108406482852171</v>
      </c>
    </row>
    <row r="5073" spans="1:31" x14ac:dyDescent="0.25">
      <c r="A5073">
        <v>2143841</v>
      </c>
      <c r="B5073">
        <v>1</v>
      </c>
      <c r="C5073" t="s">
        <v>80</v>
      </c>
      <c r="D5073" t="s">
        <v>87</v>
      </c>
      <c r="E5073" t="s">
        <v>131</v>
      </c>
      <c r="F5073" t="s">
        <v>14667</v>
      </c>
      <c r="G5073" t="s">
        <v>439</v>
      </c>
      <c r="H5073" t="s">
        <v>134</v>
      </c>
      <c r="I5073" t="s">
        <v>135</v>
      </c>
      <c r="J5073" t="s">
        <v>136</v>
      </c>
      <c r="K5073" t="s">
        <v>137</v>
      </c>
      <c r="L5073" t="s">
        <v>14668</v>
      </c>
      <c r="M5073" t="s">
        <v>14669</v>
      </c>
      <c r="N5073">
        <v>2.2552777769999999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1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17.734925275386473</v>
      </c>
      <c r="AC5073">
        <v>0</v>
      </c>
      <c r="AD5073">
        <v>0</v>
      </c>
      <c r="AE5073">
        <v>17.734925275386473</v>
      </c>
    </row>
    <row r="5074" spans="1:31" x14ac:dyDescent="0.25">
      <c r="A5074">
        <v>2143842</v>
      </c>
      <c r="B5074">
        <v>1</v>
      </c>
      <c r="C5074" t="s">
        <v>80</v>
      </c>
      <c r="D5074" t="s">
        <v>95</v>
      </c>
      <c r="E5074" t="s">
        <v>131</v>
      </c>
      <c r="F5074" t="s">
        <v>14670</v>
      </c>
      <c r="G5074" t="s">
        <v>171</v>
      </c>
      <c r="H5074" t="s">
        <v>134</v>
      </c>
      <c r="I5074" t="s">
        <v>135</v>
      </c>
      <c r="J5074" t="s">
        <v>136</v>
      </c>
      <c r="K5074" t="s">
        <v>137</v>
      </c>
      <c r="L5074" t="s">
        <v>14671</v>
      </c>
      <c r="M5074" t="s">
        <v>14672</v>
      </c>
      <c r="N5074">
        <v>1.744444444</v>
      </c>
      <c r="O5074">
        <v>0</v>
      </c>
      <c r="P5074">
        <v>2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1.6540608254267002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1.6540608254267002</v>
      </c>
    </row>
    <row r="5075" spans="1:31" x14ac:dyDescent="0.25">
      <c r="A5075">
        <v>2143844</v>
      </c>
      <c r="B5075">
        <v>1</v>
      </c>
      <c r="C5075" t="s">
        <v>80</v>
      </c>
      <c r="D5075" t="s">
        <v>104</v>
      </c>
      <c r="E5075" t="s">
        <v>174</v>
      </c>
      <c r="F5075" t="s">
        <v>14673</v>
      </c>
      <c r="G5075" t="s">
        <v>300</v>
      </c>
      <c r="H5075" t="s">
        <v>134</v>
      </c>
      <c r="I5075" t="s">
        <v>135</v>
      </c>
      <c r="J5075" t="s">
        <v>136</v>
      </c>
      <c r="K5075" t="s">
        <v>137</v>
      </c>
      <c r="L5075" t="s">
        <v>14674</v>
      </c>
      <c r="M5075" t="s">
        <v>14675</v>
      </c>
      <c r="N5075">
        <v>2.54</v>
      </c>
      <c r="O5075">
        <v>0</v>
      </c>
      <c r="P5075">
        <v>56</v>
      </c>
      <c r="Q5075">
        <v>0</v>
      </c>
      <c r="R5075">
        <v>1</v>
      </c>
      <c r="S5075">
        <v>0</v>
      </c>
      <c r="T5075">
        <v>2</v>
      </c>
      <c r="U5075">
        <v>0</v>
      </c>
      <c r="V5075">
        <v>0</v>
      </c>
      <c r="W5075">
        <v>0</v>
      </c>
      <c r="X5075">
        <v>34.905376876293154</v>
      </c>
      <c r="Y5075">
        <v>0</v>
      </c>
      <c r="Z5075">
        <v>0.10636844758533334</v>
      </c>
      <c r="AA5075">
        <v>0</v>
      </c>
      <c r="AB5075">
        <v>0.91150989543640837</v>
      </c>
      <c r="AC5075">
        <v>0</v>
      </c>
      <c r="AD5075">
        <v>0</v>
      </c>
      <c r="AE5075">
        <v>35.923255219314896</v>
      </c>
    </row>
    <row r="5076" spans="1:31" x14ac:dyDescent="0.25">
      <c r="A5076">
        <v>2143846</v>
      </c>
      <c r="B5076">
        <v>1</v>
      </c>
      <c r="C5076" t="s">
        <v>81</v>
      </c>
      <c r="D5076" t="s">
        <v>120</v>
      </c>
      <c r="E5076" t="s">
        <v>146</v>
      </c>
      <c r="F5076" t="s">
        <v>14676</v>
      </c>
      <c r="G5076" t="s">
        <v>142</v>
      </c>
      <c r="H5076" t="s">
        <v>143</v>
      </c>
      <c r="I5076" t="s">
        <v>135</v>
      </c>
      <c r="J5076" t="s">
        <v>136</v>
      </c>
      <c r="K5076" t="s">
        <v>137</v>
      </c>
      <c r="L5076" t="s">
        <v>14677</v>
      </c>
      <c r="M5076" t="s">
        <v>14678</v>
      </c>
      <c r="N5076">
        <v>0.48777777700000002</v>
      </c>
      <c r="O5076">
        <v>0</v>
      </c>
      <c r="P5076">
        <v>264</v>
      </c>
      <c r="Q5076">
        <v>0</v>
      </c>
      <c r="R5076">
        <v>0</v>
      </c>
      <c r="S5076">
        <v>0</v>
      </c>
      <c r="T5076">
        <v>9</v>
      </c>
      <c r="U5076">
        <v>0</v>
      </c>
      <c r="V5076">
        <v>1</v>
      </c>
      <c r="W5076">
        <v>0</v>
      </c>
      <c r="X5076">
        <v>29.986872444101042</v>
      </c>
      <c r="Y5076">
        <v>0</v>
      </c>
      <c r="Z5076">
        <v>0</v>
      </c>
      <c r="AA5076">
        <v>0</v>
      </c>
      <c r="AB5076">
        <v>1.5956685689635612</v>
      </c>
      <c r="AC5076">
        <v>0</v>
      </c>
      <c r="AD5076">
        <v>6.4655869853391668E-2</v>
      </c>
      <c r="AE5076">
        <v>31.647196882917996</v>
      </c>
    </row>
    <row r="5077" spans="1:31" x14ac:dyDescent="0.25">
      <c r="A5077">
        <v>2143847</v>
      </c>
      <c r="B5077">
        <v>1</v>
      </c>
      <c r="C5077" t="s">
        <v>80</v>
      </c>
      <c r="D5077" t="s">
        <v>108</v>
      </c>
      <c r="E5077" t="s">
        <v>146</v>
      </c>
      <c r="F5077" t="s">
        <v>10988</v>
      </c>
      <c r="G5077" t="s">
        <v>167</v>
      </c>
      <c r="H5077" t="s">
        <v>143</v>
      </c>
      <c r="I5077" t="s">
        <v>135</v>
      </c>
      <c r="J5077" t="s">
        <v>136</v>
      </c>
      <c r="K5077" t="s">
        <v>137</v>
      </c>
      <c r="L5077" t="s">
        <v>14679</v>
      </c>
      <c r="M5077" t="s">
        <v>14680</v>
      </c>
      <c r="N5077">
        <v>2.9313888879999999</v>
      </c>
      <c r="O5077">
        <v>0</v>
      </c>
      <c r="P5077">
        <v>26</v>
      </c>
      <c r="Q5077">
        <v>0</v>
      </c>
      <c r="R5077">
        <v>2</v>
      </c>
      <c r="S5077">
        <v>0</v>
      </c>
      <c r="T5077">
        <v>3</v>
      </c>
      <c r="U5077">
        <v>0</v>
      </c>
      <c r="V5077">
        <v>0</v>
      </c>
      <c r="W5077">
        <v>0</v>
      </c>
      <c r="X5077">
        <v>14.534832195294419</v>
      </c>
      <c r="Y5077">
        <v>0</v>
      </c>
      <c r="Z5077">
        <v>1.43360606893455</v>
      </c>
      <c r="AA5077">
        <v>0</v>
      </c>
      <c r="AB5077">
        <v>1.3717762165380001</v>
      </c>
      <c r="AC5077">
        <v>0</v>
      </c>
      <c r="AD5077">
        <v>0</v>
      </c>
      <c r="AE5077">
        <v>17.340214480766967</v>
      </c>
    </row>
    <row r="5078" spans="1:31" x14ac:dyDescent="0.25">
      <c r="A5078">
        <v>2143852</v>
      </c>
      <c r="B5078">
        <v>1</v>
      </c>
      <c r="C5078" t="s">
        <v>80</v>
      </c>
      <c r="D5078" t="s">
        <v>82</v>
      </c>
      <c r="E5078" t="s">
        <v>174</v>
      </c>
      <c r="F5078" t="s">
        <v>14681</v>
      </c>
      <c r="G5078" t="s">
        <v>187</v>
      </c>
      <c r="H5078" t="s">
        <v>134</v>
      </c>
      <c r="I5078" t="s">
        <v>135</v>
      </c>
      <c r="J5078" t="s">
        <v>136</v>
      </c>
      <c r="K5078" t="s">
        <v>137</v>
      </c>
      <c r="L5078" t="s">
        <v>14682</v>
      </c>
      <c r="M5078" t="s">
        <v>14683</v>
      </c>
      <c r="N5078">
        <v>0.65444444400000001</v>
      </c>
      <c r="O5078">
        <v>0</v>
      </c>
      <c r="P5078">
        <v>43</v>
      </c>
      <c r="Q5078">
        <v>0</v>
      </c>
      <c r="R5078">
        <v>0</v>
      </c>
      <c r="S5078">
        <v>0</v>
      </c>
      <c r="T5078">
        <v>2</v>
      </c>
      <c r="U5078">
        <v>0</v>
      </c>
      <c r="V5078">
        <v>0</v>
      </c>
      <c r="W5078">
        <v>0</v>
      </c>
      <c r="X5078">
        <v>9.6311059631386033</v>
      </c>
      <c r="Y5078">
        <v>0</v>
      </c>
      <c r="Z5078">
        <v>0</v>
      </c>
      <c r="AA5078">
        <v>0</v>
      </c>
      <c r="AB5078">
        <v>0.22630434863660004</v>
      </c>
      <c r="AC5078">
        <v>0</v>
      </c>
      <c r="AD5078">
        <v>0</v>
      </c>
      <c r="AE5078">
        <v>9.8574103117752028</v>
      </c>
    </row>
    <row r="5079" spans="1:31" x14ac:dyDescent="0.25">
      <c r="A5079">
        <v>2143853</v>
      </c>
      <c r="B5079">
        <v>1</v>
      </c>
      <c r="C5079" t="s">
        <v>80</v>
      </c>
      <c r="D5079" t="s">
        <v>110</v>
      </c>
      <c r="E5079" t="s">
        <v>140</v>
      </c>
      <c r="F5079" t="s">
        <v>14684</v>
      </c>
      <c r="G5079" t="s">
        <v>142</v>
      </c>
      <c r="H5079" t="s">
        <v>143</v>
      </c>
      <c r="I5079" t="s">
        <v>135</v>
      </c>
      <c r="J5079" t="s">
        <v>136</v>
      </c>
      <c r="K5079" t="s">
        <v>137</v>
      </c>
      <c r="L5079" t="s">
        <v>14685</v>
      </c>
      <c r="M5079" t="s">
        <v>14686</v>
      </c>
      <c r="N5079">
        <v>0.43638888799999997</v>
      </c>
      <c r="O5079">
        <v>0</v>
      </c>
      <c r="P5079">
        <v>1222</v>
      </c>
      <c r="Q5079">
        <v>0</v>
      </c>
      <c r="R5079">
        <v>0</v>
      </c>
      <c r="S5079">
        <v>0</v>
      </c>
      <c r="T5079">
        <v>56</v>
      </c>
      <c r="U5079">
        <v>0</v>
      </c>
      <c r="V5079">
        <v>0</v>
      </c>
      <c r="W5079">
        <v>0</v>
      </c>
      <c r="X5079">
        <v>157.60570507037525</v>
      </c>
      <c r="Y5079">
        <v>0</v>
      </c>
      <c r="Z5079">
        <v>0</v>
      </c>
      <c r="AA5079">
        <v>0</v>
      </c>
      <c r="AB5079">
        <v>21.702447180103043</v>
      </c>
      <c r="AC5079">
        <v>0</v>
      </c>
      <c r="AD5079">
        <v>0</v>
      </c>
      <c r="AE5079">
        <v>179.30815225047829</v>
      </c>
    </row>
    <row r="5080" spans="1:31" x14ac:dyDescent="0.25">
      <c r="A5080">
        <v>2143855</v>
      </c>
      <c r="B5080">
        <v>1</v>
      </c>
      <c r="C5080" t="s">
        <v>81</v>
      </c>
      <c r="D5080" t="s">
        <v>127</v>
      </c>
      <c r="E5080" t="s">
        <v>161</v>
      </c>
      <c r="F5080" t="s">
        <v>14687</v>
      </c>
      <c r="G5080" t="s">
        <v>215</v>
      </c>
      <c r="H5080" t="s">
        <v>134</v>
      </c>
      <c r="I5080" t="s">
        <v>135</v>
      </c>
      <c r="J5080" t="s">
        <v>136</v>
      </c>
      <c r="K5080" t="s">
        <v>137</v>
      </c>
      <c r="L5080" t="s">
        <v>14688</v>
      </c>
      <c r="M5080" t="s">
        <v>14689</v>
      </c>
      <c r="N5080">
        <v>1.243333333</v>
      </c>
      <c r="O5080">
        <v>0</v>
      </c>
      <c r="P5080">
        <v>144</v>
      </c>
      <c r="Q5080">
        <v>0</v>
      </c>
      <c r="R5080">
        <v>3</v>
      </c>
      <c r="S5080">
        <v>0</v>
      </c>
      <c r="T5080">
        <v>5</v>
      </c>
      <c r="U5080">
        <v>0</v>
      </c>
      <c r="V5080">
        <v>0</v>
      </c>
      <c r="W5080">
        <v>0</v>
      </c>
      <c r="X5080">
        <v>31.797707515627174</v>
      </c>
      <c r="Y5080">
        <v>0</v>
      </c>
      <c r="Z5080">
        <v>1.0898292356910004</v>
      </c>
      <c r="AA5080">
        <v>0</v>
      </c>
      <c r="AB5080">
        <v>3.1722439407470002</v>
      </c>
      <c r="AC5080">
        <v>0</v>
      </c>
      <c r="AD5080">
        <v>0</v>
      </c>
      <c r="AE5080">
        <v>36.059780692065175</v>
      </c>
    </row>
    <row r="5081" spans="1:31" x14ac:dyDescent="0.25">
      <c r="A5081">
        <v>2143856</v>
      </c>
      <c r="B5081">
        <v>1</v>
      </c>
      <c r="C5081" t="s">
        <v>80</v>
      </c>
      <c r="D5081" t="s">
        <v>89</v>
      </c>
      <c r="E5081" t="s">
        <v>206</v>
      </c>
      <c r="F5081" t="s">
        <v>14690</v>
      </c>
      <c r="G5081" t="s">
        <v>183</v>
      </c>
      <c r="H5081" t="s">
        <v>134</v>
      </c>
      <c r="I5081" t="s">
        <v>135</v>
      </c>
      <c r="J5081" t="s">
        <v>136</v>
      </c>
      <c r="K5081" t="s">
        <v>137</v>
      </c>
      <c r="L5081" t="s">
        <v>14691</v>
      </c>
      <c r="M5081" t="s">
        <v>14692</v>
      </c>
      <c r="N5081">
        <v>1.1230555550000001</v>
      </c>
      <c r="O5081">
        <v>0</v>
      </c>
      <c r="P5081">
        <v>27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24.813776699116797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24.813776699116797</v>
      </c>
    </row>
    <row r="5082" spans="1:31" x14ac:dyDescent="0.25">
      <c r="A5082">
        <v>2143857</v>
      </c>
      <c r="B5082">
        <v>1</v>
      </c>
      <c r="C5082" t="s">
        <v>81</v>
      </c>
      <c r="D5082" t="s">
        <v>112</v>
      </c>
      <c r="E5082" t="s">
        <v>196</v>
      </c>
      <c r="F5082" t="s">
        <v>14693</v>
      </c>
      <c r="G5082" t="s">
        <v>142</v>
      </c>
      <c r="H5082" t="s">
        <v>143</v>
      </c>
      <c r="I5082" t="s">
        <v>135</v>
      </c>
      <c r="J5082" t="s">
        <v>136</v>
      </c>
      <c r="K5082" t="s">
        <v>137</v>
      </c>
      <c r="L5082" t="s">
        <v>14694</v>
      </c>
      <c r="M5082" t="s">
        <v>14695</v>
      </c>
      <c r="N5082">
        <v>0.56444444400000005</v>
      </c>
      <c r="O5082">
        <v>0</v>
      </c>
      <c r="P5082">
        <v>0</v>
      </c>
      <c r="Q5082">
        <v>0</v>
      </c>
      <c r="R5082">
        <v>0</v>
      </c>
      <c r="S5082">
        <v>4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10.930586284565226</v>
      </c>
      <c r="AB5082">
        <v>0</v>
      </c>
      <c r="AC5082">
        <v>0</v>
      </c>
      <c r="AD5082">
        <v>0</v>
      </c>
      <c r="AE5082">
        <v>10.930586284565226</v>
      </c>
    </row>
    <row r="5083" spans="1:31" x14ac:dyDescent="0.25">
      <c r="A5083">
        <v>2143859</v>
      </c>
      <c r="B5083">
        <v>1</v>
      </c>
      <c r="C5083" t="s">
        <v>80</v>
      </c>
      <c r="D5083" t="s">
        <v>103</v>
      </c>
      <c r="E5083" t="s">
        <v>131</v>
      </c>
      <c r="F5083" t="s">
        <v>14696</v>
      </c>
      <c r="G5083" t="s">
        <v>152</v>
      </c>
      <c r="H5083" t="s">
        <v>134</v>
      </c>
      <c r="I5083" t="s">
        <v>135</v>
      </c>
      <c r="J5083" t="s">
        <v>136</v>
      </c>
      <c r="K5083" t="s">
        <v>137</v>
      </c>
      <c r="L5083" t="s">
        <v>14697</v>
      </c>
      <c r="M5083" t="s">
        <v>14698</v>
      </c>
      <c r="N5083">
        <v>1.699166666</v>
      </c>
      <c r="O5083">
        <v>0</v>
      </c>
      <c r="P5083">
        <v>2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1.2513942980478667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1.2513942980478667</v>
      </c>
    </row>
    <row r="5084" spans="1:31" x14ac:dyDescent="0.25">
      <c r="A5084">
        <v>2143860</v>
      </c>
      <c r="B5084">
        <v>1</v>
      </c>
      <c r="C5084" t="s">
        <v>80</v>
      </c>
      <c r="D5084" t="s">
        <v>110</v>
      </c>
      <c r="E5084" t="s">
        <v>146</v>
      </c>
      <c r="F5084" t="s">
        <v>14699</v>
      </c>
      <c r="G5084" t="s">
        <v>2008</v>
      </c>
      <c r="H5084" t="s">
        <v>143</v>
      </c>
      <c r="I5084" t="s">
        <v>135</v>
      </c>
      <c r="J5084" t="s">
        <v>136</v>
      </c>
      <c r="K5084" t="s">
        <v>137</v>
      </c>
      <c r="L5084" t="s">
        <v>14700</v>
      </c>
      <c r="M5084" t="s">
        <v>14701</v>
      </c>
      <c r="N5084">
        <v>1.8758333330000001</v>
      </c>
      <c r="O5084">
        <v>0</v>
      </c>
      <c r="P5084">
        <v>443</v>
      </c>
      <c r="Q5084">
        <v>0</v>
      </c>
      <c r="R5084">
        <v>0</v>
      </c>
      <c r="S5084">
        <v>0</v>
      </c>
      <c r="T5084">
        <v>33</v>
      </c>
      <c r="U5084">
        <v>0</v>
      </c>
      <c r="V5084">
        <v>0</v>
      </c>
      <c r="W5084">
        <v>0</v>
      </c>
      <c r="X5084">
        <v>284.92531654962505</v>
      </c>
      <c r="Y5084">
        <v>0</v>
      </c>
      <c r="Z5084">
        <v>0</v>
      </c>
      <c r="AA5084">
        <v>0</v>
      </c>
      <c r="AB5084">
        <v>31.978230499719153</v>
      </c>
      <c r="AC5084">
        <v>0</v>
      </c>
      <c r="AD5084">
        <v>0</v>
      </c>
      <c r="AE5084">
        <v>316.90354704934418</v>
      </c>
    </row>
    <row r="5085" spans="1:31" x14ac:dyDescent="0.25">
      <c r="A5085">
        <v>2143865</v>
      </c>
      <c r="B5085">
        <v>1</v>
      </c>
      <c r="C5085" t="s">
        <v>80</v>
      </c>
      <c r="D5085" t="s">
        <v>97</v>
      </c>
      <c r="E5085" t="s">
        <v>131</v>
      </c>
      <c r="F5085" t="s">
        <v>14702</v>
      </c>
      <c r="G5085" t="s">
        <v>152</v>
      </c>
      <c r="H5085" t="s">
        <v>134</v>
      </c>
      <c r="I5085" t="s">
        <v>135</v>
      </c>
      <c r="J5085" t="s">
        <v>136</v>
      </c>
      <c r="K5085" t="s">
        <v>137</v>
      </c>
      <c r="L5085" t="s">
        <v>14703</v>
      </c>
      <c r="M5085" t="s">
        <v>14704</v>
      </c>
      <c r="N5085">
        <v>2.136111111</v>
      </c>
      <c r="O5085">
        <v>0</v>
      </c>
      <c r="P5085">
        <v>2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1.1276774101775002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1.1276774101775002</v>
      </c>
    </row>
    <row r="5086" spans="1:31" x14ac:dyDescent="0.25">
      <c r="A5086">
        <v>2143866</v>
      </c>
      <c r="B5086">
        <v>1</v>
      </c>
      <c r="C5086" t="s">
        <v>81</v>
      </c>
      <c r="D5086" t="s">
        <v>118</v>
      </c>
      <c r="E5086" t="s">
        <v>131</v>
      </c>
      <c r="F5086" t="s">
        <v>14705</v>
      </c>
      <c r="G5086" t="s">
        <v>152</v>
      </c>
      <c r="H5086" t="s">
        <v>134</v>
      </c>
      <c r="I5086" t="s">
        <v>135</v>
      </c>
      <c r="J5086" t="s">
        <v>136</v>
      </c>
      <c r="K5086" t="s">
        <v>137</v>
      </c>
      <c r="L5086" t="s">
        <v>14706</v>
      </c>
      <c r="M5086" t="s">
        <v>14707</v>
      </c>
      <c r="N5086">
        <v>2.6161111109999999</v>
      </c>
      <c r="O5086">
        <v>0</v>
      </c>
      <c r="P5086">
        <v>2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1.2007833851655667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1.2007833851655667</v>
      </c>
    </row>
    <row r="5087" spans="1:31" x14ac:dyDescent="0.25">
      <c r="A5087">
        <v>2143868</v>
      </c>
      <c r="B5087">
        <v>1</v>
      </c>
      <c r="C5087" t="s">
        <v>81</v>
      </c>
      <c r="D5087" t="s">
        <v>115</v>
      </c>
      <c r="E5087" t="s">
        <v>146</v>
      </c>
      <c r="F5087" t="s">
        <v>14708</v>
      </c>
      <c r="G5087" t="s">
        <v>167</v>
      </c>
      <c r="H5087" t="s">
        <v>143</v>
      </c>
      <c r="I5087" t="s">
        <v>135</v>
      </c>
      <c r="J5087" t="s">
        <v>136</v>
      </c>
      <c r="K5087" t="s">
        <v>137</v>
      </c>
      <c r="L5087" t="s">
        <v>14709</v>
      </c>
      <c r="M5087" t="s">
        <v>14710</v>
      </c>
      <c r="N5087">
        <v>1.0852777769999999</v>
      </c>
      <c r="O5087">
        <v>0</v>
      </c>
      <c r="P5087">
        <v>24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1.0748641228720002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1.0748641228720002</v>
      </c>
    </row>
    <row r="5088" spans="1:31" x14ac:dyDescent="0.25">
      <c r="A5088">
        <v>2143871</v>
      </c>
      <c r="B5088">
        <v>1</v>
      </c>
      <c r="C5088" t="s">
        <v>80</v>
      </c>
      <c r="D5088" t="s">
        <v>105</v>
      </c>
      <c r="E5088" t="s">
        <v>131</v>
      </c>
      <c r="F5088" t="s">
        <v>14711</v>
      </c>
      <c r="G5088" t="s">
        <v>152</v>
      </c>
      <c r="H5088" t="s">
        <v>134</v>
      </c>
      <c r="I5088" t="s">
        <v>135</v>
      </c>
      <c r="J5088" t="s">
        <v>136</v>
      </c>
      <c r="K5088" t="s">
        <v>137</v>
      </c>
      <c r="L5088" t="s">
        <v>14712</v>
      </c>
      <c r="M5088" t="s">
        <v>14713</v>
      </c>
      <c r="N5088">
        <v>2.548611111</v>
      </c>
      <c r="O5088">
        <v>0</v>
      </c>
      <c r="P5088">
        <v>1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0.2434398667482667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0.2434398667482667</v>
      </c>
    </row>
    <row r="5089" spans="1:31" x14ac:dyDescent="0.25">
      <c r="A5089">
        <v>2143872</v>
      </c>
      <c r="B5089">
        <v>1</v>
      </c>
      <c r="C5089" t="s">
        <v>81</v>
      </c>
      <c r="D5089" t="s">
        <v>114</v>
      </c>
      <c r="E5089" t="s">
        <v>146</v>
      </c>
      <c r="F5089" t="s">
        <v>14714</v>
      </c>
      <c r="G5089" t="s">
        <v>167</v>
      </c>
      <c r="H5089" t="s">
        <v>143</v>
      </c>
      <c r="I5089" t="s">
        <v>135</v>
      </c>
      <c r="J5089" t="s">
        <v>136</v>
      </c>
      <c r="K5089" t="s">
        <v>137</v>
      </c>
      <c r="L5089" t="s">
        <v>14715</v>
      </c>
      <c r="M5089" t="s">
        <v>14716</v>
      </c>
      <c r="N5089">
        <v>2.0013888880000001</v>
      </c>
      <c r="O5089">
        <v>0</v>
      </c>
      <c r="P5089">
        <v>103</v>
      </c>
      <c r="Q5089">
        <v>0</v>
      </c>
      <c r="R5089">
        <v>0</v>
      </c>
      <c r="S5089">
        <v>0</v>
      </c>
      <c r="T5089">
        <v>7</v>
      </c>
      <c r="U5089">
        <v>0</v>
      </c>
      <c r="V5089">
        <v>0</v>
      </c>
      <c r="W5089">
        <v>0</v>
      </c>
      <c r="X5089">
        <v>24.74144814356417</v>
      </c>
      <c r="Y5089">
        <v>0</v>
      </c>
      <c r="Z5089">
        <v>0</v>
      </c>
      <c r="AA5089">
        <v>0</v>
      </c>
      <c r="AB5089">
        <v>1.7259361184420419</v>
      </c>
      <c r="AC5089">
        <v>0</v>
      </c>
      <c r="AD5089">
        <v>0</v>
      </c>
      <c r="AE5089">
        <v>26.467384262006213</v>
      </c>
    </row>
    <row r="5090" spans="1:31" x14ac:dyDescent="0.25">
      <c r="A5090">
        <v>2143875</v>
      </c>
      <c r="B5090">
        <v>1</v>
      </c>
      <c r="C5090" t="s">
        <v>80</v>
      </c>
      <c r="D5090" t="s">
        <v>104</v>
      </c>
      <c r="E5090" t="s">
        <v>196</v>
      </c>
      <c r="F5090" t="s">
        <v>14717</v>
      </c>
      <c r="G5090" t="s">
        <v>226</v>
      </c>
      <c r="H5090" t="s">
        <v>143</v>
      </c>
      <c r="I5090" t="s">
        <v>135</v>
      </c>
      <c r="J5090" t="s">
        <v>136</v>
      </c>
      <c r="K5090" t="s">
        <v>137</v>
      </c>
      <c r="L5090" t="s">
        <v>14718</v>
      </c>
      <c r="M5090" t="s">
        <v>14719</v>
      </c>
      <c r="N5090">
        <v>0.35305555500000002</v>
      </c>
      <c r="O5090">
        <v>2</v>
      </c>
      <c r="P5090">
        <v>750</v>
      </c>
      <c r="Q5090">
        <v>12</v>
      </c>
      <c r="R5090">
        <v>78</v>
      </c>
      <c r="S5090">
        <v>4</v>
      </c>
      <c r="T5090">
        <v>159</v>
      </c>
      <c r="U5090">
        <v>3</v>
      </c>
      <c r="V5090">
        <v>0</v>
      </c>
      <c r="W5090">
        <v>0.37557070779561669</v>
      </c>
      <c r="X5090">
        <v>58.175401653597113</v>
      </c>
      <c r="Y5090">
        <v>0.73334420163454972</v>
      </c>
      <c r="Z5090">
        <v>5.1176447181936178</v>
      </c>
      <c r="AA5090">
        <v>1.6214444173317641</v>
      </c>
      <c r="AB5090">
        <v>17.868643400150496</v>
      </c>
      <c r="AC5090">
        <v>30.249502884885601</v>
      </c>
      <c r="AD5090">
        <v>0</v>
      </c>
      <c r="AE5090">
        <v>114.14155198358876</v>
      </c>
    </row>
    <row r="5091" spans="1:31" x14ac:dyDescent="0.25">
      <c r="A5091">
        <v>2143878</v>
      </c>
      <c r="B5091">
        <v>1</v>
      </c>
      <c r="C5091" t="s">
        <v>80</v>
      </c>
      <c r="D5091" t="s">
        <v>88</v>
      </c>
      <c r="E5091" t="s">
        <v>131</v>
      </c>
      <c r="F5091" t="s">
        <v>14720</v>
      </c>
      <c r="G5091" t="s">
        <v>231</v>
      </c>
      <c r="H5091" t="s">
        <v>134</v>
      </c>
      <c r="I5091" t="s">
        <v>135</v>
      </c>
      <c r="J5091" t="s">
        <v>136</v>
      </c>
      <c r="K5091" t="s">
        <v>137</v>
      </c>
      <c r="L5091" t="s">
        <v>14721</v>
      </c>
      <c r="M5091" t="s">
        <v>14722</v>
      </c>
      <c r="N5091">
        <v>0.819722222</v>
      </c>
      <c r="O5091">
        <v>0</v>
      </c>
      <c r="P5091">
        <v>2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0.15951671081168334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0.15951671081168334</v>
      </c>
    </row>
    <row r="5092" spans="1:31" x14ac:dyDescent="0.25">
      <c r="A5092">
        <v>2143882</v>
      </c>
      <c r="B5092">
        <v>1</v>
      </c>
      <c r="C5092" t="s">
        <v>80</v>
      </c>
      <c r="D5092" t="s">
        <v>103</v>
      </c>
      <c r="E5092" t="s">
        <v>196</v>
      </c>
      <c r="F5092" t="s">
        <v>12032</v>
      </c>
      <c r="G5092" t="s">
        <v>142</v>
      </c>
      <c r="H5092" t="s">
        <v>143</v>
      </c>
      <c r="I5092" t="s">
        <v>148</v>
      </c>
      <c r="J5092" t="s">
        <v>136</v>
      </c>
      <c r="K5092" t="s">
        <v>137</v>
      </c>
      <c r="L5092" t="s">
        <v>14723</v>
      </c>
      <c r="M5092" t="s">
        <v>14724</v>
      </c>
      <c r="N5092">
        <v>1.9166665999999999E-2</v>
      </c>
      <c r="O5092">
        <v>3</v>
      </c>
      <c r="P5092">
        <v>1743</v>
      </c>
      <c r="Q5092">
        <v>20</v>
      </c>
      <c r="R5092">
        <v>227</v>
      </c>
      <c r="S5092">
        <v>22</v>
      </c>
      <c r="T5092">
        <v>491</v>
      </c>
      <c r="U5092">
        <v>2</v>
      </c>
      <c r="V5092">
        <v>1</v>
      </c>
      <c r="W5092">
        <v>1.58467656346E-2</v>
      </c>
      <c r="X5092">
        <v>6.4572467874353121</v>
      </c>
      <c r="Y5092">
        <v>0.5538367564044917</v>
      </c>
      <c r="Z5092">
        <v>0.66984353245224981</v>
      </c>
      <c r="AA5092">
        <v>2.1571859551061334</v>
      </c>
      <c r="AB5092">
        <v>2.1619765957911015</v>
      </c>
      <c r="AC5092">
        <v>0.31901955244912494</v>
      </c>
      <c r="AD5092">
        <v>0.44107537395024993</v>
      </c>
      <c r="AE5092">
        <v>12.776031319223263</v>
      </c>
    </row>
    <row r="5093" spans="1:31" x14ac:dyDescent="0.25">
      <c r="A5093">
        <v>2143883</v>
      </c>
      <c r="B5093">
        <v>1</v>
      </c>
      <c r="C5093" t="s">
        <v>80</v>
      </c>
      <c r="D5093" t="s">
        <v>93</v>
      </c>
      <c r="E5093" t="s">
        <v>174</v>
      </c>
      <c r="F5093" t="s">
        <v>14725</v>
      </c>
      <c r="G5093" t="s">
        <v>187</v>
      </c>
      <c r="H5093" t="s">
        <v>134</v>
      </c>
      <c r="I5093" t="s">
        <v>135</v>
      </c>
      <c r="J5093" t="s">
        <v>136</v>
      </c>
      <c r="K5093" t="s">
        <v>137</v>
      </c>
      <c r="L5093" t="s">
        <v>14726</v>
      </c>
      <c r="M5093" t="s">
        <v>14727</v>
      </c>
      <c r="N5093">
        <v>4.937777777</v>
      </c>
      <c r="O5093">
        <v>0</v>
      </c>
      <c r="P5093">
        <v>2</v>
      </c>
      <c r="Q5093">
        <v>0</v>
      </c>
      <c r="R5093">
        <v>3</v>
      </c>
      <c r="S5093">
        <v>0</v>
      </c>
      <c r="T5093">
        <v>1</v>
      </c>
      <c r="U5093">
        <v>0</v>
      </c>
      <c r="V5093">
        <v>0</v>
      </c>
      <c r="W5093">
        <v>0</v>
      </c>
      <c r="X5093">
        <v>0.76987289175946672</v>
      </c>
      <c r="Y5093">
        <v>0</v>
      </c>
      <c r="Z5093">
        <v>14.501330762264001</v>
      </c>
      <c r="AA5093">
        <v>0</v>
      </c>
      <c r="AB5093">
        <v>2.8913571030903338</v>
      </c>
      <c r="AC5093">
        <v>0</v>
      </c>
      <c r="AD5093">
        <v>0</v>
      </c>
      <c r="AE5093">
        <v>18.162560757113802</v>
      </c>
    </row>
    <row r="5094" spans="1:31" x14ac:dyDescent="0.25">
      <c r="A5094">
        <v>2143884</v>
      </c>
      <c r="B5094">
        <v>1</v>
      </c>
      <c r="C5094" t="s">
        <v>80</v>
      </c>
      <c r="D5094" t="s">
        <v>105</v>
      </c>
      <c r="E5094" t="s">
        <v>131</v>
      </c>
      <c r="F5094" t="s">
        <v>14728</v>
      </c>
      <c r="G5094" t="s">
        <v>152</v>
      </c>
      <c r="H5094" t="s">
        <v>134</v>
      </c>
      <c r="I5094" t="s">
        <v>135</v>
      </c>
      <c r="J5094" t="s">
        <v>136</v>
      </c>
      <c r="K5094" t="s">
        <v>137</v>
      </c>
      <c r="L5094" t="s">
        <v>14729</v>
      </c>
      <c r="M5094" t="s">
        <v>14730</v>
      </c>
      <c r="N5094">
        <v>1.7280555550000001</v>
      </c>
      <c r="O5094">
        <v>0</v>
      </c>
      <c r="P5094">
        <v>1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0.28443788985347507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0.28443788985347507</v>
      </c>
    </row>
    <row r="5095" spans="1:31" x14ac:dyDescent="0.25">
      <c r="A5095">
        <v>2143885</v>
      </c>
      <c r="B5095">
        <v>1</v>
      </c>
      <c r="C5095" t="s">
        <v>80</v>
      </c>
      <c r="D5095" t="s">
        <v>107</v>
      </c>
      <c r="E5095" t="s">
        <v>161</v>
      </c>
      <c r="F5095" t="s">
        <v>14731</v>
      </c>
      <c r="G5095" t="s">
        <v>171</v>
      </c>
      <c r="H5095" t="s">
        <v>134</v>
      </c>
      <c r="I5095" t="s">
        <v>135</v>
      </c>
      <c r="J5095" t="s">
        <v>136</v>
      </c>
      <c r="K5095" t="s">
        <v>137</v>
      </c>
      <c r="L5095" t="s">
        <v>14732</v>
      </c>
      <c r="M5095" t="s">
        <v>14733</v>
      </c>
      <c r="N5095">
        <v>1.0122222219999999</v>
      </c>
      <c r="O5095">
        <v>0</v>
      </c>
      <c r="P5095">
        <v>100</v>
      </c>
      <c r="Q5095">
        <v>0</v>
      </c>
      <c r="R5095">
        <v>3</v>
      </c>
      <c r="S5095">
        <v>0</v>
      </c>
      <c r="T5095">
        <v>7</v>
      </c>
      <c r="U5095">
        <v>0</v>
      </c>
      <c r="V5095">
        <v>0</v>
      </c>
      <c r="W5095">
        <v>0</v>
      </c>
      <c r="X5095">
        <v>21.42770765564438</v>
      </c>
      <c r="Y5095">
        <v>0</v>
      </c>
      <c r="Z5095">
        <v>0.2131890887466667</v>
      </c>
      <c r="AA5095">
        <v>0</v>
      </c>
      <c r="AB5095">
        <v>28.200024127442166</v>
      </c>
      <c r="AC5095">
        <v>0</v>
      </c>
      <c r="AD5095">
        <v>0</v>
      </c>
      <c r="AE5095">
        <v>49.840920871833212</v>
      </c>
    </row>
    <row r="5096" spans="1:31" x14ac:dyDescent="0.25">
      <c r="A5096">
        <v>2143887</v>
      </c>
      <c r="B5096">
        <v>1</v>
      </c>
      <c r="C5096" t="s">
        <v>81</v>
      </c>
      <c r="D5096" t="s">
        <v>114</v>
      </c>
      <c r="E5096" t="s">
        <v>131</v>
      </c>
      <c r="F5096" t="s">
        <v>14734</v>
      </c>
      <c r="G5096" t="s">
        <v>152</v>
      </c>
      <c r="H5096" t="s">
        <v>134</v>
      </c>
      <c r="I5096" t="s">
        <v>135</v>
      </c>
      <c r="J5096" t="s">
        <v>136</v>
      </c>
      <c r="K5096" t="s">
        <v>137</v>
      </c>
      <c r="L5096" t="s">
        <v>14735</v>
      </c>
      <c r="M5096" t="s">
        <v>14736</v>
      </c>
      <c r="N5096">
        <v>3.3944444439999999</v>
      </c>
      <c r="O5096">
        <v>0</v>
      </c>
      <c r="P5096">
        <v>1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0.32266387508693339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0.32266387508693339</v>
      </c>
    </row>
    <row r="5097" spans="1:31" x14ac:dyDescent="0.25">
      <c r="A5097">
        <v>2143888</v>
      </c>
      <c r="B5097">
        <v>1</v>
      </c>
      <c r="C5097" t="s">
        <v>80</v>
      </c>
      <c r="D5097" t="s">
        <v>98</v>
      </c>
      <c r="E5097" t="s">
        <v>174</v>
      </c>
      <c r="F5097" t="s">
        <v>14737</v>
      </c>
      <c r="G5097" t="s">
        <v>384</v>
      </c>
      <c r="H5097" t="s">
        <v>134</v>
      </c>
      <c r="I5097" t="s">
        <v>135</v>
      </c>
      <c r="J5097" t="s">
        <v>136</v>
      </c>
      <c r="K5097" t="s">
        <v>137</v>
      </c>
      <c r="L5097" t="s">
        <v>14738</v>
      </c>
      <c r="M5097" t="s">
        <v>14739</v>
      </c>
      <c r="N5097">
        <v>1.2838888879999999</v>
      </c>
      <c r="O5097">
        <v>0</v>
      </c>
      <c r="P5097">
        <v>5</v>
      </c>
      <c r="Q5097">
        <v>0</v>
      </c>
      <c r="R5097">
        <v>3</v>
      </c>
      <c r="S5097">
        <v>0</v>
      </c>
      <c r="T5097">
        <v>4</v>
      </c>
      <c r="U5097">
        <v>0</v>
      </c>
      <c r="V5097">
        <v>0</v>
      </c>
      <c r="W5097">
        <v>0</v>
      </c>
      <c r="X5097">
        <v>1.16516496944185</v>
      </c>
      <c r="Y5097">
        <v>0</v>
      </c>
      <c r="Z5097">
        <v>1.4370249662230001</v>
      </c>
      <c r="AA5097">
        <v>0</v>
      </c>
      <c r="AB5097">
        <v>1.6225764594499998</v>
      </c>
      <c r="AC5097">
        <v>0</v>
      </c>
      <c r="AD5097">
        <v>0</v>
      </c>
      <c r="AE5097">
        <v>4.22476639511485</v>
      </c>
    </row>
    <row r="5098" spans="1:31" x14ac:dyDescent="0.25">
      <c r="A5098">
        <v>2143890</v>
      </c>
      <c r="B5098">
        <v>1</v>
      </c>
      <c r="C5098" t="s">
        <v>80</v>
      </c>
      <c r="D5098" t="s">
        <v>93</v>
      </c>
      <c r="E5098" t="s">
        <v>131</v>
      </c>
      <c r="F5098" t="s">
        <v>14740</v>
      </c>
      <c r="G5098" t="s">
        <v>152</v>
      </c>
      <c r="H5098" t="s">
        <v>134</v>
      </c>
      <c r="I5098" t="s">
        <v>135</v>
      </c>
      <c r="J5098" t="s">
        <v>136</v>
      </c>
      <c r="K5098" t="s">
        <v>137</v>
      </c>
      <c r="L5098" t="s">
        <v>14741</v>
      </c>
      <c r="M5098" t="s">
        <v>14742</v>
      </c>
      <c r="N5098">
        <v>2.2661111109999998</v>
      </c>
      <c r="O5098">
        <v>0</v>
      </c>
      <c r="P5098">
        <v>17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8.8837330934945182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8.8837330934945182</v>
      </c>
    </row>
    <row r="5099" spans="1:31" x14ac:dyDescent="0.25">
      <c r="A5099">
        <v>2143891</v>
      </c>
      <c r="B5099">
        <v>1</v>
      </c>
      <c r="C5099" t="s">
        <v>81</v>
      </c>
      <c r="D5099" t="s">
        <v>128</v>
      </c>
      <c r="E5099" t="s">
        <v>174</v>
      </c>
      <c r="F5099" t="s">
        <v>14743</v>
      </c>
      <c r="G5099" t="s">
        <v>187</v>
      </c>
      <c r="H5099" t="s">
        <v>134</v>
      </c>
      <c r="I5099" t="s">
        <v>135</v>
      </c>
      <c r="J5099" t="s">
        <v>136</v>
      </c>
      <c r="K5099" t="s">
        <v>137</v>
      </c>
      <c r="L5099" t="s">
        <v>14744</v>
      </c>
      <c r="M5099" t="s">
        <v>14745</v>
      </c>
      <c r="N5099">
        <v>2.6</v>
      </c>
      <c r="O5099">
        <v>0</v>
      </c>
      <c r="P5099">
        <v>24</v>
      </c>
      <c r="Q5099">
        <v>0</v>
      </c>
      <c r="R5099">
        <v>0</v>
      </c>
      <c r="S5099">
        <v>0</v>
      </c>
      <c r="T5099">
        <v>4</v>
      </c>
      <c r="U5099">
        <v>0</v>
      </c>
      <c r="V5099">
        <v>0</v>
      </c>
      <c r="W5099">
        <v>0</v>
      </c>
      <c r="X5099">
        <v>8.8751087707590468</v>
      </c>
      <c r="Y5099">
        <v>0</v>
      </c>
      <c r="Z5099">
        <v>0</v>
      </c>
      <c r="AA5099">
        <v>0</v>
      </c>
      <c r="AB5099">
        <v>0.58215961253399995</v>
      </c>
      <c r="AC5099">
        <v>0</v>
      </c>
      <c r="AD5099">
        <v>0</v>
      </c>
      <c r="AE5099">
        <v>9.4572683832930462</v>
      </c>
    </row>
    <row r="5100" spans="1:31" x14ac:dyDescent="0.25">
      <c r="A5100">
        <v>2143892</v>
      </c>
      <c r="B5100">
        <v>1</v>
      </c>
      <c r="C5100" t="s">
        <v>80</v>
      </c>
      <c r="D5100" t="s">
        <v>96</v>
      </c>
      <c r="E5100" t="s">
        <v>174</v>
      </c>
      <c r="F5100" t="s">
        <v>14746</v>
      </c>
      <c r="G5100" t="s">
        <v>458</v>
      </c>
      <c r="H5100" t="s">
        <v>134</v>
      </c>
      <c r="I5100" t="s">
        <v>135</v>
      </c>
      <c r="J5100" t="s">
        <v>136</v>
      </c>
      <c r="K5100" t="s">
        <v>137</v>
      </c>
      <c r="L5100" t="s">
        <v>14747</v>
      </c>
      <c r="M5100" t="s">
        <v>14748</v>
      </c>
      <c r="N5100">
        <v>4.0333333329999999</v>
      </c>
      <c r="O5100">
        <v>0</v>
      </c>
      <c r="P5100">
        <v>16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56.681917821602454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56.681917821602454</v>
      </c>
    </row>
    <row r="5101" spans="1:31" x14ac:dyDescent="0.25">
      <c r="A5101">
        <v>2143893</v>
      </c>
      <c r="B5101">
        <v>1</v>
      </c>
      <c r="C5101" t="s">
        <v>80</v>
      </c>
      <c r="D5101" t="s">
        <v>82</v>
      </c>
      <c r="E5101" t="s">
        <v>131</v>
      </c>
      <c r="F5101" t="s">
        <v>14749</v>
      </c>
      <c r="G5101" t="s">
        <v>152</v>
      </c>
      <c r="H5101" t="s">
        <v>134</v>
      </c>
      <c r="I5101" t="s">
        <v>135</v>
      </c>
      <c r="J5101" t="s">
        <v>136</v>
      </c>
      <c r="K5101" t="s">
        <v>137</v>
      </c>
      <c r="L5101" t="s">
        <v>14750</v>
      </c>
      <c r="M5101" t="s">
        <v>14751</v>
      </c>
      <c r="N5101">
        <v>5.3691666659999999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1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67.673988387684503</v>
      </c>
      <c r="AC5101">
        <v>0</v>
      </c>
      <c r="AD5101">
        <v>0</v>
      </c>
      <c r="AE5101">
        <v>67.673988387684503</v>
      </c>
    </row>
    <row r="5102" spans="1:31" x14ac:dyDescent="0.25">
      <c r="A5102">
        <v>2143896</v>
      </c>
      <c r="B5102">
        <v>1</v>
      </c>
      <c r="C5102" t="s">
        <v>80</v>
      </c>
      <c r="D5102" t="s">
        <v>94</v>
      </c>
      <c r="E5102" t="s">
        <v>131</v>
      </c>
      <c r="F5102" t="s">
        <v>14752</v>
      </c>
      <c r="G5102" t="s">
        <v>152</v>
      </c>
      <c r="H5102" t="s">
        <v>134</v>
      </c>
      <c r="I5102" t="s">
        <v>135</v>
      </c>
      <c r="J5102" t="s">
        <v>136</v>
      </c>
      <c r="K5102" t="s">
        <v>137</v>
      </c>
      <c r="L5102" t="s">
        <v>14753</v>
      </c>
      <c r="M5102" t="s">
        <v>14754</v>
      </c>
      <c r="N5102">
        <v>1.683611111</v>
      </c>
      <c r="O5102">
        <v>0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2.9420329018150001E-2</v>
      </c>
      <c r="AA5102">
        <v>0</v>
      </c>
      <c r="AB5102">
        <v>0</v>
      </c>
      <c r="AC5102">
        <v>0</v>
      </c>
      <c r="AD5102">
        <v>0</v>
      </c>
      <c r="AE5102">
        <v>2.9420329018150001E-2</v>
      </c>
    </row>
    <row r="5103" spans="1:31" x14ac:dyDescent="0.25">
      <c r="A5103">
        <v>2143898</v>
      </c>
      <c r="B5103">
        <v>1</v>
      </c>
      <c r="C5103" t="s">
        <v>80</v>
      </c>
      <c r="D5103" t="s">
        <v>96</v>
      </c>
      <c r="E5103" t="s">
        <v>174</v>
      </c>
      <c r="F5103" t="s">
        <v>14755</v>
      </c>
      <c r="G5103" t="s">
        <v>187</v>
      </c>
      <c r="H5103" t="s">
        <v>134</v>
      </c>
      <c r="I5103" t="s">
        <v>135</v>
      </c>
      <c r="J5103" t="s">
        <v>136</v>
      </c>
      <c r="K5103" t="s">
        <v>137</v>
      </c>
      <c r="L5103" t="s">
        <v>14756</v>
      </c>
      <c r="M5103" t="s">
        <v>14757</v>
      </c>
      <c r="N5103">
        <v>3.9191666660000002</v>
      </c>
      <c r="O5103">
        <v>0</v>
      </c>
      <c r="P5103">
        <v>5</v>
      </c>
      <c r="Q5103">
        <v>0</v>
      </c>
      <c r="R5103">
        <v>1</v>
      </c>
      <c r="S5103">
        <v>0</v>
      </c>
      <c r="T5103">
        <v>1</v>
      </c>
      <c r="U5103">
        <v>0</v>
      </c>
      <c r="V5103">
        <v>0</v>
      </c>
      <c r="W5103">
        <v>0</v>
      </c>
      <c r="X5103">
        <v>14.105222789997301</v>
      </c>
      <c r="Y5103">
        <v>0</v>
      </c>
      <c r="Z5103">
        <v>11.87782152834945</v>
      </c>
      <c r="AA5103">
        <v>0</v>
      </c>
      <c r="AB5103">
        <v>7.8210102905031267</v>
      </c>
      <c r="AC5103">
        <v>0</v>
      </c>
      <c r="AD5103">
        <v>0</v>
      </c>
      <c r="AE5103">
        <v>33.804054608849874</v>
      </c>
    </row>
    <row r="5104" spans="1:31" x14ac:dyDescent="0.25">
      <c r="A5104">
        <v>2143902</v>
      </c>
      <c r="B5104">
        <v>1</v>
      </c>
      <c r="C5104" t="s">
        <v>80</v>
      </c>
      <c r="D5104" t="s">
        <v>96</v>
      </c>
      <c r="E5104" t="s">
        <v>206</v>
      </c>
      <c r="F5104" t="s">
        <v>14758</v>
      </c>
      <c r="G5104" t="s">
        <v>246</v>
      </c>
      <c r="H5104" t="s">
        <v>134</v>
      </c>
      <c r="I5104" t="s">
        <v>135</v>
      </c>
      <c r="J5104" t="s">
        <v>136</v>
      </c>
      <c r="K5104" t="s">
        <v>137</v>
      </c>
      <c r="L5104" t="s">
        <v>14759</v>
      </c>
      <c r="M5104" t="s">
        <v>14760</v>
      </c>
      <c r="N5104">
        <v>4.7230555550000002</v>
      </c>
      <c r="O5104">
        <v>0</v>
      </c>
      <c r="P5104">
        <v>13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1</v>
      </c>
      <c r="W5104">
        <v>0</v>
      </c>
      <c r="X5104">
        <v>18.745352532959469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0.12086657352544999</v>
      </c>
      <c r="AE5104">
        <v>18.86621910648492</v>
      </c>
    </row>
    <row r="5105" spans="1:31" x14ac:dyDescent="0.25">
      <c r="A5105">
        <v>2143903</v>
      </c>
      <c r="B5105">
        <v>1</v>
      </c>
      <c r="C5105" t="s">
        <v>80</v>
      </c>
      <c r="D5105" t="s">
        <v>93</v>
      </c>
      <c r="E5105" t="s">
        <v>131</v>
      </c>
      <c r="F5105" t="s">
        <v>14761</v>
      </c>
      <c r="G5105" t="s">
        <v>152</v>
      </c>
      <c r="H5105" t="s">
        <v>134</v>
      </c>
      <c r="I5105" t="s">
        <v>135</v>
      </c>
      <c r="J5105" t="s">
        <v>136</v>
      </c>
      <c r="K5105" t="s">
        <v>137</v>
      </c>
      <c r="L5105" t="s">
        <v>14762</v>
      </c>
      <c r="M5105" t="s">
        <v>14763</v>
      </c>
      <c r="N5105">
        <v>3.2977777769999999</v>
      </c>
      <c r="O5105">
        <v>0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0.9292604662360251</v>
      </c>
      <c r="AA5105">
        <v>0</v>
      </c>
      <c r="AB5105">
        <v>0</v>
      </c>
      <c r="AC5105">
        <v>0</v>
      </c>
      <c r="AD5105">
        <v>0</v>
      </c>
      <c r="AE5105">
        <v>0.9292604662360251</v>
      </c>
    </row>
    <row r="5106" spans="1:31" x14ac:dyDescent="0.25">
      <c r="A5106">
        <v>2143904</v>
      </c>
      <c r="B5106">
        <v>1</v>
      </c>
      <c r="C5106" t="s">
        <v>80</v>
      </c>
      <c r="D5106" t="s">
        <v>107</v>
      </c>
      <c r="E5106" t="s">
        <v>206</v>
      </c>
      <c r="F5106" t="s">
        <v>14764</v>
      </c>
      <c r="G5106" t="s">
        <v>183</v>
      </c>
      <c r="H5106" t="s">
        <v>134</v>
      </c>
      <c r="I5106" t="s">
        <v>135</v>
      </c>
      <c r="J5106" t="s">
        <v>136</v>
      </c>
      <c r="K5106" t="s">
        <v>137</v>
      </c>
      <c r="L5106" t="s">
        <v>14765</v>
      </c>
      <c r="M5106" t="s">
        <v>14766</v>
      </c>
      <c r="N5106">
        <v>4.1755555549999999</v>
      </c>
      <c r="O5106">
        <v>0</v>
      </c>
      <c r="P5106">
        <v>11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12.763469641322217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12.763469641322217</v>
      </c>
    </row>
    <row r="5107" spans="1:31" x14ac:dyDescent="0.25">
      <c r="A5107">
        <v>2143905</v>
      </c>
      <c r="B5107">
        <v>1</v>
      </c>
      <c r="C5107" t="s">
        <v>80</v>
      </c>
      <c r="D5107" t="s">
        <v>110</v>
      </c>
      <c r="E5107" t="s">
        <v>131</v>
      </c>
      <c r="F5107" t="s">
        <v>14767</v>
      </c>
      <c r="G5107" t="s">
        <v>152</v>
      </c>
      <c r="H5107" t="s">
        <v>134</v>
      </c>
      <c r="I5107" t="s">
        <v>135</v>
      </c>
      <c r="J5107" t="s">
        <v>136</v>
      </c>
      <c r="K5107" t="s">
        <v>137</v>
      </c>
      <c r="L5107" t="s">
        <v>14768</v>
      </c>
      <c r="M5107" t="s">
        <v>14769</v>
      </c>
      <c r="N5107">
        <v>1.0636111109999999</v>
      </c>
      <c r="O5107">
        <v>0</v>
      </c>
      <c r="P5107">
        <v>2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1.3553104797194835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1.3553104797194835</v>
      </c>
    </row>
    <row r="5108" spans="1:31" x14ac:dyDescent="0.25">
      <c r="A5108">
        <v>2143909</v>
      </c>
      <c r="B5108">
        <v>1</v>
      </c>
      <c r="C5108" t="s">
        <v>80</v>
      </c>
      <c r="D5108" t="s">
        <v>102</v>
      </c>
      <c r="E5108" t="s">
        <v>131</v>
      </c>
      <c r="F5108" t="s">
        <v>14770</v>
      </c>
      <c r="G5108" t="s">
        <v>152</v>
      </c>
      <c r="H5108" t="s">
        <v>134</v>
      </c>
      <c r="I5108" t="s">
        <v>135</v>
      </c>
      <c r="J5108" t="s">
        <v>136</v>
      </c>
      <c r="K5108" t="s">
        <v>137</v>
      </c>
      <c r="L5108" t="s">
        <v>14771</v>
      </c>
      <c r="M5108" t="s">
        <v>14772</v>
      </c>
      <c r="N5108">
        <v>0.97</v>
      </c>
      <c r="O5108">
        <v>0</v>
      </c>
      <c r="P5108">
        <v>1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0.48503264114389999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0.48503264114389999</v>
      </c>
    </row>
    <row r="5109" spans="1:31" x14ac:dyDescent="0.25">
      <c r="A5109">
        <v>2143912</v>
      </c>
      <c r="B5109">
        <v>1</v>
      </c>
      <c r="C5109" t="s">
        <v>81</v>
      </c>
      <c r="D5109" t="s">
        <v>112</v>
      </c>
      <c r="E5109" t="s">
        <v>174</v>
      </c>
      <c r="F5109" t="s">
        <v>14773</v>
      </c>
      <c r="G5109" t="s">
        <v>163</v>
      </c>
      <c r="H5109" t="s">
        <v>134</v>
      </c>
      <c r="I5109" t="s">
        <v>135</v>
      </c>
      <c r="J5109" t="s">
        <v>136</v>
      </c>
      <c r="K5109" t="s">
        <v>137</v>
      </c>
      <c r="L5109" t="s">
        <v>14774</v>
      </c>
      <c r="M5109" t="s">
        <v>14775</v>
      </c>
      <c r="N5109">
        <v>0.45277777699999999</v>
      </c>
      <c r="O5109">
        <v>0</v>
      </c>
      <c r="P5109">
        <v>18</v>
      </c>
      <c r="Q5109">
        <v>0</v>
      </c>
      <c r="R5109">
        <v>3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1.4176363251469999</v>
      </c>
      <c r="Y5109">
        <v>0</v>
      </c>
      <c r="Z5109">
        <v>0.28406195314700006</v>
      </c>
      <c r="AA5109">
        <v>0</v>
      </c>
      <c r="AB5109">
        <v>0</v>
      </c>
      <c r="AC5109">
        <v>0</v>
      </c>
      <c r="AD5109">
        <v>0</v>
      </c>
      <c r="AE5109">
        <v>1.701698278294</v>
      </c>
    </row>
    <row r="5110" spans="1:31" x14ac:dyDescent="0.25">
      <c r="A5110">
        <v>2143914</v>
      </c>
      <c r="B5110">
        <v>1</v>
      </c>
      <c r="C5110" t="s">
        <v>80</v>
      </c>
      <c r="D5110" t="s">
        <v>103</v>
      </c>
      <c r="E5110" t="s">
        <v>131</v>
      </c>
      <c r="F5110" t="s">
        <v>14776</v>
      </c>
      <c r="G5110" t="s">
        <v>439</v>
      </c>
      <c r="H5110" t="s">
        <v>134</v>
      </c>
      <c r="I5110" t="s">
        <v>135</v>
      </c>
      <c r="J5110" t="s">
        <v>136</v>
      </c>
      <c r="K5110" t="s">
        <v>137</v>
      </c>
      <c r="L5110" t="s">
        <v>14777</v>
      </c>
      <c r="M5110" t="s">
        <v>14778</v>
      </c>
      <c r="N5110">
        <v>1.1869444440000001</v>
      </c>
      <c r="O5110">
        <v>0</v>
      </c>
      <c r="P5110">
        <v>6</v>
      </c>
      <c r="Q5110">
        <v>0</v>
      </c>
      <c r="R5110">
        <v>0</v>
      </c>
      <c r="S5110">
        <v>0</v>
      </c>
      <c r="T5110">
        <v>1</v>
      </c>
      <c r="U5110">
        <v>0</v>
      </c>
      <c r="V5110">
        <v>0</v>
      </c>
      <c r="W5110">
        <v>0</v>
      </c>
      <c r="X5110">
        <v>1.0893684029736665</v>
      </c>
      <c r="Y5110">
        <v>0</v>
      </c>
      <c r="Z5110">
        <v>0</v>
      </c>
      <c r="AA5110">
        <v>0</v>
      </c>
      <c r="AB5110">
        <v>3.6022200715700003E-2</v>
      </c>
      <c r="AC5110">
        <v>0</v>
      </c>
      <c r="AD5110">
        <v>0</v>
      </c>
      <c r="AE5110">
        <v>1.1253906036893666</v>
      </c>
    </row>
    <row r="5111" spans="1:31" x14ac:dyDescent="0.25">
      <c r="A5111">
        <v>2143917</v>
      </c>
      <c r="B5111">
        <v>1</v>
      </c>
      <c r="C5111" t="s">
        <v>80</v>
      </c>
      <c r="D5111" t="s">
        <v>108</v>
      </c>
      <c r="E5111" t="s">
        <v>196</v>
      </c>
      <c r="F5111" t="s">
        <v>11031</v>
      </c>
      <c r="G5111" t="s">
        <v>142</v>
      </c>
      <c r="H5111" t="s">
        <v>143</v>
      </c>
      <c r="I5111" t="s">
        <v>135</v>
      </c>
      <c r="J5111" t="s">
        <v>136</v>
      </c>
      <c r="K5111" t="s">
        <v>137</v>
      </c>
      <c r="L5111" t="s">
        <v>14779</v>
      </c>
      <c r="M5111" t="s">
        <v>14780</v>
      </c>
      <c r="N5111">
        <v>0.222222222</v>
      </c>
      <c r="O5111">
        <v>0</v>
      </c>
      <c r="P5111">
        <v>151</v>
      </c>
      <c r="Q5111">
        <v>0</v>
      </c>
      <c r="R5111">
        <v>54</v>
      </c>
      <c r="S5111">
        <v>2</v>
      </c>
      <c r="T5111">
        <v>19</v>
      </c>
      <c r="U5111">
        <v>0</v>
      </c>
      <c r="V5111">
        <v>0</v>
      </c>
      <c r="W5111">
        <v>0</v>
      </c>
      <c r="X5111">
        <v>5.2821458556333312</v>
      </c>
      <c r="Y5111">
        <v>0</v>
      </c>
      <c r="Z5111">
        <v>1.6783033074577778</v>
      </c>
      <c r="AA5111">
        <v>1.3192290199999999</v>
      </c>
      <c r="AB5111">
        <v>2.2408753984666676</v>
      </c>
      <c r="AC5111">
        <v>0</v>
      </c>
      <c r="AD5111">
        <v>0</v>
      </c>
      <c r="AE5111">
        <v>10.520553581557778</v>
      </c>
    </row>
    <row r="5112" spans="1:31" x14ac:dyDescent="0.25">
      <c r="A5112">
        <v>2143920</v>
      </c>
      <c r="B5112">
        <v>1</v>
      </c>
      <c r="C5112" t="s">
        <v>80</v>
      </c>
      <c r="D5112" t="s">
        <v>100</v>
      </c>
      <c r="E5112" t="s">
        <v>174</v>
      </c>
      <c r="F5112" t="s">
        <v>14781</v>
      </c>
      <c r="G5112" t="s">
        <v>163</v>
      </c>
      <c r="H5112" t="s">
        <v>134</v>
      </c>
      <c r="I5112" t="s">
        <v>135</v>
      </c>
      <c r="J5112" t="s">
        <v>136</v>
      </c>
      <c r="K5112" t="s">
        <v>137</v>
      </c>
      <c r="L5112" t="s">
        <v>14782</v>
      </c>
      <c r="M5112" t="s">
        <v>14783</v>
      </c>
      <c r="N5112">
        <v>1.289722222</v>
      </c>
      <c r="O5112">
        <v>0</v>
      </c>
      <c r="P5112">
        <v>43</v>
      </c>
      <c r="Q5112">
        <v>0</v>
      </c>
      <c r="R5112">
        <v>6</v>
      </c>
      <c r="S5112">
        <v>0</v>
      </c>
      <c r="T5112">
        <v>6</v>
      </c>
      <c r="U5112">
        <v>0</v>
      </c>
      <c r="V5112">
        <v>0</v>
      </c>
      <c r="W5112">
        <v>0</v>
      </c>
      <c r="X5112">
        <v>20.504714723197395</v>
      </c>
      <c r="Y5112">
        <v>0</v>
      </c>
      <c r="Z5112">
        <v>1.2050139517962335</v>
      </c>
      <c r="AA5112">
        <v>0</v>
      </c>
      <c r="AB5112">
        <v>0.16309304873978334</v>
      </c>
      <c r="AC5112">
        <v>0</v>
      </c>
      <c r="AD5112">
        <v>0</v>
      </c>
      <c r="AE5112">
        <v>21.872821723733409</v>
      </c>
    </row>
    <row r="5113" spans="1:31" x14ac:dyDescent="0.25">
      <c r="A5113">
        <v>2143926</v>
      </c>
      <c r="B5113">
        <v>1</v>
      </c>
      <c r="C5113" t="s">
        <v>80</v>
      </c>
      <c r="D5113" t="s">
        <v>110</v>
      </c>
      <c r="E5113" t="s">
        <v>131</v>
      </c>
      <c r="F5113" t="s">
        <v>14784</v>
      </c>
      <c r="G5113" t="s">
        <v>152</v>
      </c>
      <c r="H5113" t="s">
        <v>134</v>
      </c>
      <c r="I5113" t="s">
        <v>135</v>
      </c>
      <c r="J5113" t="s">
        <v>136</v>
      </c>
      <c r="K5113" t="s">
        <v>137</v>
      </c>
      <c r="L5113" t="s">
        <v>14785</v>
      </c>
      <c r="M5113" t="s">
        <v>14786</v>
      </c>
      <c r="N5113">
        <v>4.3150000000000004</v>
      </c>
      <c r="O5113">
        <v>0</v>
      </c>
      <c r="P5113">
        <v>1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0.43839282588364997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0.43839282588364997</v>
      </c>
    </row>
    <row r="5114" spans="1:31" x14ac:dyDescent="0.25">
      <c r="A5114">
        <v>2143929</v>
      </c>
      <c r="B5114">
        <v>1</v>
      </c>
      <c r="C5114" t="s">
        <v>80</v>
      </c>
      <c r="D5114" t="s">
        <v>82</v>
      </c>
      <c r="E5114" t="s">
        <v>161</v>
      </c>
      <c r="F5114" t="s">
        <v>14787</v>
      </c>
      <c r="G5114" t="s">
        <v>215</v>
      </c>
      <c r="H5114" t="s">
        <v>134</v>
      </c>
      <c r="I5114" t="s">
        <v>135</v>
      </c>
      <c r="J5114" t="s">
        <v>136</v>
      </c>
      <c r="K5114" t="s">
        <v>137</v>
      </c>
      <c r="L5114" t="s">
        <v>14788</v>
      </c>
      <c r="M5114" t="s">
        <v>14789</v>
      </c>
      <c r="N5114">
        <v>1.504444444</v>
      </c>
      <c r="O5114">
        <v>0</v>
      </c>
      <c r="P5114">
        <v>389</v>
      </c>
      <c r="Q5114">
        <v>0</v>
      </c>
      <c r="R5114">
        <v>0</v>
      </c>
      <c r="S5114">
        <v>0</v>
      </c>
      <c r="T5114">
        <v>5</v>
      </c>
      <c r="U5114">
        <v>0</v>
      </c>
      <c r="V5114">
        <v>0</v>
      </c>
      <c r="W5114">
        <v>0</v>
      </c>
      <c r="X5114">
        <v>196.0166462648254</v>
      </c>
      <c r="Y5114">
        <v>0</v>
      </c>
      <c r="Z5114">
        <v>0</v>
      </c>
      <c r="AA5114">
        <v>0</v>
      </c>
      <c r="AB5114">
        <v>2.5762890536953331</v>
      </c>
      <c r="AC5114">
        <v>0</v>
      </c>
      <c r="AD5114">
        <v>0</v>
      </c>
      <c r="AE5114">
        <v>198.59293531852072</v>
      </c>
    </row>
    <row r="5115" spans="1:31" x14ac:dyDescent="0.25">
      <c r="A5115">
        <v>2143933</v>
      </c>
      <c r="B5115">
        <v>1</v>
      </c>
      <c r="C5115" t="s">
        <v>81</v>
      </c>
      <c r="D5115" t="s">
        <v>118</v>
      </c>
      <c r="E5115" t="s">
        <v>174</v>
      </c>
      <c r="F5115" t="s">
        <v>2073</v>
      </c>
      <c r="G5115" t="s">
        <v>374</v>
      </c>
      <c r="H5115" t="s">
        <v>134</v>
      </c>
      <c r="I5115" t="s">
        <v>135</v>
      </c>
      <c r="J5115" t="s">
        <v>136</v>
      </c>
      <c r="K5115" t="s">
        <v>137</v>
      </c>
      <c r="L5115" t="s">
        <v>14790</v>
      </c>
      <c r="M5115" t="s">
        <v>14791</v>
      </c>
      <c r="N5115">
        <v>1.9697222219999999</v>
      </c>
      <c r="O5115">
        <v>0</v>
      </c>
      <c r="P5115">
        <v>29</v>
      </c>
      <c r="Q5115">
        <v>0</v>
      </c>
      <c r="R5115">
        <v>0</v>
      </c>
      <c r="S5115">
        <v>0</v>
      </c>
      <c r="T5115">
        <v>1</v>
      </c>
      <c r="U5115">
        <v>0</v>
      </c>
      <c r="V5115">
        <v>0</v>
      </c>
      <c r="W5115">
        <v>0</v>
      </c>
      <c r="X5115">
        <v>10.469798760136113</v>
      </c>
      <c r="Y5115">
        <v>0</v>
      </c>
      <c r="Z5115">
        <v>0</v>
      </c>
      <c r="AA5115">
        <v>0</v>
      </c>
      <c r="AB5115">
        <v>0.10966533687774999</v>
      </c>
      <c r="AC5115">
        <v>0</v>
      </c>
      <c r="AD5115">
        <v>0</v>
      </c>
      <c r="AE5115">
        <v>10.579464097013863</v>
      </c>
    </row>
    <row r="5116" spans="1:31" x14ac:dyDescent="0.25">
      <c r="A5116">
        <v>2143934</v>
      </c>
      <c r="B5116">
        <v>1</v>
      </c>
      <c r="C5116" t="s">
        <v>81</v>
      </c>
      <c r="D5116" t="s">
        <v>128</v>
      </c>
      <c r="E5116" t="s">
        <v>131</v>
      </c>
      <c r="F5116" t="s">
        <v>14792</v>
      </c>
      <c r="G5116" t="s">
        <v>152</v>
      </c>
      <c r="H5116" t="s">
        <v>134</v>
      </c>
      <c r="I5116" t="s">
        <v>135</v>
      </c>
      <c r="J5116" t="s">
        <v>136</v>
      </c>
      <c r="K5116" t="s">
        <v>137</v>
      </c>
      <c r="L5116" t="s">
        <v>14793</v>
      </c>
      <c r="M5116" t="s">
        <v>14794</v>
      </c>
      <c r="N5116">
        <v>1.784444444</v>
      </c>
      <c r="O5116">
        <v>0</v>
      </c>
      <c r="P5116">
        <v>2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0.48144507963544997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0.48144507963544997</v>
      </c>
    </row>
    <row r="5117" spans="1:31" x14ac:dyDescent="0.25">
      <c r="A5117">
        <v>2143943</v>
      </c>
      <c r="B5117">
        <v>1</v>
      </c>
      <c r="C5117" t="s">
        <v>80</v>
      </c>
      <c r="D5117" t="s">
        <v>107</v>
      </c>
      <c r="E5117" t="s">
        <v>131</v>
      </c>
      <c r="F5117" t="s">
        <v>14795</v>
      </c>
      <c r="G5117" t="s">
        <v>152</v>
      </c>
      <c r="H5117" t="s">
        <v>134</v>
      </c>
      <c r="I5117" t="s">
        <v>135</v>
      </c>
      <c r="J5117" t="s">
        <v>136</v>
      </c>
      <c r="K5117" t="s">
        <v>137</v>
      </c>
      <c r="L5117" t="s">
        <v>14796</v>
      </c>
      <c r="M5117" t="s">
        <v>14797</v>
      </c>
      <c r="N5117">
        <v>2.7833333329999999</v>
      </c>
      <c r="O5117">
        <v>0</v>
      </c>
      <c r="P5117">
        <v>1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0.62743728361278328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0.62743728361278328</v>
      </c>
    </row>
    <row r="5118" spans="1:31" x14ac:dyDescent="0.25">
      <c r="A5118">
        <v>2143944</v>
      </c>
      <c r="B5118">
        <v>1</v>
      </c>
      <c r="C5118" t="s">
        <v>81</v>
      </c>
      <c r="D5118" t="s">
        <v>128</v>
      </c>
      <c r="E5118" t="s">
        <v>131</v>
      </c>
      <c r="F5118" t="s">
        <v>14798</v>
      </c>
      <c r="G5118" t="s">
        <v>133</v>
      </c>
      <c r="H5118" t="s">
        <v>134</v>
      </c>
      <c r="I5118" t="s">
        <v>135</v>
      </c>
      <c r="J5118" t="s">
        <v>136</v>
      </c>
      <c r="K5118" t="s">
        <v>137</v>
      </c>
      <c r="L5118" t="s">
        <v>14799</v>
      </c>
      <c r="M5118" t="s">
        <v>14800</v>
      </c>
      <c r="N5118">
        <v>3.2641666659999999</v>
      </c>
      <c r="O5118">
        <v>0</v>
      </c>
      <c r="P5118">
        <v>1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1.1095952432509502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1.1095952432509502</v>
      </c>
    </row>
    <row r="5119" spans="1:31" x14ac:dyDescent="0.25">
      <c r="A5119">
        <v>2143948</v>
      </c>
      <c r="B5119">
        <v>1</v>
      </c>
      <c r="C5119" t="s">
        <v>80</v>
      </c>
      <c r="D5119" t="s">
        <v>105</v>
      </c>
      <c r="E5119" t="s">
        <v>224</v>
      </c>
      <c r="F5119" t="s">
        <v>14801</v>
      </c>
      <c r="G5119" t="s">
        <v>142</v>
      </c>
      <c r="H5119" t="s">
        <v>143</v>
      </c>
      <c r="I5119" t="s">
        <v>135</v>
      </c>
      <c r="J5119" t="s">
        <v>136</v>
      </c>
      <c r="K5119" t="s">
        <v>137</v>
      </c>
      <c r="L5119" t="s">
        <v>14802</v>
      </c>
      <c r="M5119" t="s">
        <v>14803</v>
      </c>
      <c r="N5119">
        <v>0.28333333300000002</v>
      </c>
      <c r="O5119">
        <v>13</v>
      </c>
      <c r="P5119">
        <v>27231</v>
      </c>
      <c r="Q5119">
        <v>28</v>
      </c>
      <c r="R5119">
        <v>1006</v>
      </c>
      <c r="S5119">
        <v>60</v>
      </c>
      <c r="T5119">
        <v>2126</v>
      </c>
      <c r="U5119">
        <v>9</v>
      </c>
      <c r="V5119">
        <v>6</v>
      </c>
      <c r="W5119">
        <v>5.4223448506509992</v>
      </c>
      <c r="X5119">
        <v>1834.2125184150825</v>
      </c>
      <c r="Y5119">
        <v>33.419089000325002</v>
      </c>
      <c r="Z5119">
        <v>50.847737756828501</v>
      </c>
      <c r="AA5119">
        <v>513.220465281825</v>
      </c>
      <c r="AB5119">
        <v>341.66961479958809</v>
      </c>
      <c r="AC5119">
        <v>120.61461685997551</v>
      </c>
      <c r="AD5119">
        <v>3.6868707285800002</v>
      </c>
      <c r="AE5119">
        <v>2903.0932576928549</v>
      </c>
    </row>
    <row r="5120" spans="1:31" x14ac:dyDescent="0.25">
      <c r="A5120">
        <v>2143952</v>
      </c>
      <c r="B5120">
        <v>1</v>
      </c>
      <c r="C5120" t="s">
        <v>81</v>
      </c>
      <c r="D5120" t="s">
        <v>115</v>
      </c>
      <c r="E5120" t="s">
        <v>146</v>
      </c>
      <c r="F5120" t="s">
        <v>3544</v>
      </c>
      <c r="G5120" t="s">
        <v>167</v>
      </c>
      <c r="H5120" t="s">
        <v>143</v>
      </c>
      <c r="I5120" t="s">
        <v>135</v>
      </c>
      <c r="J5120" t="s">
        <v>136</v>
      </c>
      <c r="K5120" t="s">
        <v>137</v>
      </c>
      <c r="L5120" t="s">
        <v>14804</v>
      </c>
      <c r="M5120" t="s">
        <v>14805</v>
      </c>
      <c r="N5120">
        <v>3.4083333329999999</v>
      </c>
      <c r="O5120">
        <v>0</v>
      </c>
      <c r="P5120">
        <v>117</v>
      </c>
      <c r="Q5120">
        <v>2</v>
      </c>
      <c r="R5120">
        <v>10</v>
      </c>
      <c r="S5120">
        <v>2</v>
      </c>
      <c r="T5120">
        <v>2</v>
      </c>
      <c r="U5120">
        <v>0</v>
      </c>
      <c r="V5120">
        <v>0</v>
      </c>
      <c r="W5120">
        <v>0</v>
      </c>
      <c r="X5120">
        <v>39.370124423820783</v>
      </c>
      <c r="Y5120">
        <v>13.640486835799999</v>
      </c>
      <c r="Z5120">
        <v>4.3501173518912086</v>
      </c>
      <c r="AA5120">
        <v>15.465016301696751</v>
      </c>
      <c r="AB5120">
        <v>0</v>
      </c>
      <c r="AC5120">
        <v>0</v>
      </c>
      <c r="AD5120">
        <v>0</v>
      </c>
      <c r="AE5120">
        <v>72.825744913208737</v>
      </c>
    </row>
    <row r="5121" spans="1:31" x14ac:dyDescent="0.25">
      <c r="A5121">
        <v>2143953</v>
      </c>
      <c r="B5121">
        <v>1</v>
      </c>
      <c r="C5121" t="s">
        <v>81</v>
      </c>
      <c r="D5121" t="s">
        <v>128</v>
      </c>
      <c r="E5121" t="s">
        <v>174</v>
      </c>
      <c r="F5121" t="s">
        <v>2809</v>
      </c>
      <c r="G5121" t="s">
        <v>187</v>
      </c>
      <c r="H5121" t="s">
        <v>134</v>
      </c>
      <c r="I5121" t="s">
        <v>135</v>
      </c>
      <c r="J5121" t="s">
        <v>136</v>
      </c>
      <c r="K5121" t="s">
        <v>137</v>
      </c>
      <c r="L5121" t="s">
        <v>14806</v>
      </c>
      <c r="M5121" t="s">
        <v>14807</v>
      </c>
      <c r="N5121">
        <v>1.386111111</v>
      </c>
      <c r="O5121">
        <v>0</v>
      </c>
      <c r="P5121">
        <v>364</v>
      </c>
      <c r="Q5121">
        <v>0</v>
      </c>
      <c r="R5121">
        <v>0</v>
      </c>
      <c r="S5121">
        <v>0</v>
      </c>
      <c r="T5121">
        <v>24</v>
      </c>
      <c r="U5121">
        <v>0</v>
      </c>
      <c r="V5121">
        <v>0</v>
      </c>
      <c r="W5121">
        <v>0</v>
      </c>
      <c r="X5121">
        <v>98.296415471050565</v>
      </c>
      <c r="Y5121">
        <v>0</v>
      </c>
      <c r="Z5121">
        <v>0</v>
      </c>
      <c r="AA5121">
        <v>0</v>
      </c>
      <c r="AB5121">
        <v>12.10335599569172</v>
      </c>
      <c r="AC5121">
        <v>0</v>
      </c>
      <c r="AD5121">
        <v>0</v>
      </c>
      <c r="AE5121">
        <v>110.39977146674228</v>
      </c>
    </row>
    <row r="5122" spans="1:31" x14ac:dyDescent="0.25">
      <c r="A5122">
        <v>2143956</v>
      </c>
      <c r="B5122">
        <v>1</v>
      </c>
      <c r="C5122" t="s">
        <v>81</v>
      </c>
      <c r="D5122" t="s">
        <v>128</v>
      </c>
      <c r="E5122" t="s">
        <v>161</v>
      </c>
      <c r="F5122" t="s">
        <v>14808</v>
      </c>
      <c r="G5122" t="s">
        <v>458</v>
      </c>
      <c r="H5122" t="s">
        <v>134</v>
      </c>
      <c r="I5122" t="s">
        <v>135</v>
      </c>
      <c r="J5122" t="s">
        <v>136</v>
      </c>
      <c r="K5122" t="s">
        <v>137</v>
      </c>
      <c r="L5122" t="s">
        <v>14809</v>
      </c>
      <c r="M5122" t="s">
        <v>14810</v>
      </c>
      <c r="N5122">
        <v>1.652222222</v>
      </c>
      <c r="O5122">
        <v>0</v>
      </c>
      <c r="P5122">
        <v>290</v>
      </c>
      <c r="Q5122">
        <v>0</v>
      </c>
      <c r="R5122">
        <v>0</v>
      </c>
      <c r="S5122">
        <v>0</v>
      </c>
      <c r="T5122">
        <v>17</v>
      </c>
      <c r="U5122">
        <v>0</v>
      </c>
      <c r="V5122">
        <v>0</v>
      </c>
      <c r="W5122">
        <v>0</v>
      </c>
      <c r="X5122">
        <v>103.96050152528491</v>
      </c>
      <c r="Y5122">
        <v>0</v>
      </c>
      <c r="Z5122">
        <v>0</v>
      </c>
      <c r="AA5122">
        <v>0</v>
      </c>
      <c r="AB5122">
        <v>16.25812126873193</v>
      </c>
      <c r="AC5122">
        <v>0</v>
      </c>
      <c r="AD5122">
        <v>0</v>
      </c>
      <c r="AE5122">
        <v>120.21862279401684</v>
      </c>
    </row>
    <row r="5123" spans="1:31" x14ac:dyDescent="0.25">
      <c r="A5123">
        <v>2143957</v>
      </c>
      <c r="B5123">
        <v>1</v>
      </c>
      <c r="C5123" t="s">
        <v>80</v>
      </c>
      <c r="D5123" t="s">
        <v>92</v>
      </c>
      <c r="E5123" t="s">
        <v>131</v>
      </c>
      <c r="F5123" t="s">
        <v>14811</v>
      </c>
      <c r="G5123" t="s">
        <v>231</v>
      </c>
      <c r="H5123" t="s">
        <v>134</v>
      </c>
      <c r="I5123" t="s">
        <v>135</v>
      </c>
      <c r="J5123" t="s">
        <v>136</v>
      </c>
      <c r="K5123" t="s">
        <v>137</v>
      </c>
      <c r="L5123" t="s">
        <v>14812</v>
      </c>
      <c r="M5123" t="s">
        <v>14813</v>
      </c>
      <c r="N5123">
        <v>0.74416666600000003</v>
      </c>
      <c r="O5123">
        <v>0</v>
      </c>
      <c r="P5123">
        <v>1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0.24448234669897501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0.24448234669897501</v>
      </c>
    </row>
    <row r="5124" spans="1:31" x14ac:dyDescent="0.25">
      <c r="A5124">
        <v>2143959</v>
      </c>
      <c r="B5124">
        <v>1</v>
      </c>
      <c r="C5124" t="s">
        <v>80</v>
      </c>
      <c r="D5124" t="s">
        <v>105</v>
      </c>
      <c r="E5124" t="s">
        <v>140</v>
      </c>
      <c r="F5124" t="s">
        <v>14814</v>
      </c>
      <c r="G5124" t="s">
        <v>142</v>
      </c>
      <c r="H5124" t="s">
        <v>143</v>
      </c>
      <c r="I5124" t="s">
        <v>135</v>
      </c>
      <c r="J5124" t="s">
        <v>136</v>
      </c>
      <c r="K5124" t="s">
        <v>137</v>
      </c>
      <c r="L5124" t="s">
        <v>14803</v>
      </c>
      <c r="M5124" t="s">
        <v>14815</v>
      </c>
      <c r="N5124">
        <v>0.8</v>
      </c>
      <c r="O5124">
        <v>1</v>
      </c>
      <c r="P5124">
        <v>11118</v>
      </c>
      <c r="Q5124">
        <v>0</v>
      </c>
      <c r="R5124">
        <v>68</v>
      </c>
      <c r="S5124">
        <v>25</v>
      </c>
      <c r="T5124">
        <v>1896</v>
      </c>
      <c r="U5124">
        <v>23</v>
      </c>
      <c r="V5124">
        <v>7</v>
      </c>
      <c r="W5124">
        <v>1.0680811156000001</v>
      </c>
      <c r="X5124">
        <v>2058.8952832234645</v>
      </c>
      <c r="Y5124">
        <v>0</v>
      </c>
      <c r="Z5124">
        <v>10.708291128339997</v>
      </c>
      <c r="AA5124">
        <v>286.34992597217587</v>
      </c>
      <c r="AB5124">
        <v>912.41892100550945</v>
      </c>
      <c r="AC5124">
        <v>1277.5148510655997</v>
      </c>
      <c r="AD5124">
        <v>42.913462466779997</v>
      </c>
      <c r="AE5124">
        <v>4589.8688159774701</v>
      </c>
    </row>
    <row r="5125" spans="1:31" x14ac:dyDescent="0.25">
      <c r="A5125">
        <v>2143960</v>
      </c>
      <c r="B5125">
        <v>1</v>
      </c>
      <c r="C5125" t="s">
        <v>80</v>
      </c>
      <c r="D5125" t="s">
        <v>88</v>
      </c>
      <c r="E5125" t="s">
        <v>206</v>
      </c>
      <c r="F5125" t="s">
        <v>5170</v>
      </c>
      <c r="G5125" t="s">
        <v>187</v>
      </c>
      <c r="H5125" t="s">
        <v>134</v>
      </c>
      <c r="I5125" t="s">
        <v>135</v>
      </c>
      <c r="J5125" t="s">
        <v>136</v>
      </c>
      <c r="K5125" t="s">
        <v>137</v>
      </c>
      <c r="L5125" t="s">
        <v>14816</v>
      </c>
      <c r="M5125" t="s">
        <v>14817</v>
      </c>
      <c r="N5125">
        <v>2.8794444440000002</v>
      </c>
      <c r="O5125">
        <v>0</v>
      </c>
      <c r="P5125">
        <v>74</v>
      </c>
      <c r="Q5125">
        <v>0</v>
      </c>
      <c r="R5125">
        <v>0</v>
      </c>
      <c r="S5125">
        <v>0</v>
      </c>
      <c r="T5125">
        <v>3</v>
      </c>
      <c r="U5125">
        <v>0</v>
      </c>
      <c r="V5125">
        <v>0</v>
      </c>
      <c r="W5125">
        <v>0</v>
      </c>
      <c r="X5125">
        <v>50.584604250517856</v>
      </c>
      <c r="Y5125">
        <v>0</v>
      </c>
      <c r="Z5125">
        <v>0</v>
      </c>
      <c r="AA5125">
        <v>0</v>
      </c>
      <c r="AB5125">
        <v>2.88129020712165</v>
      </c>
      <c r="AC5125">
        <v>0</v>
      </c>
      <c r="AD5125">
        <v>0</v>
      </c>
      <c r="AE5125">
        <v>53.465894457639507</v>
      </c>
    </row>
    <row r="5126" spans="1:31" x14ac:dyDescent="0.25">
      <c r="A5126">
        <v>2143962</v>
      </c>
      <c r="B5126">
        <v>1</v>
      </c>
      <c r="C5126" t="s">
        <v>80</v>
      </c>
      <c r="D5126" t="s">
        <v>95</v>
      </c>
      <c r="E5126" t="s">
        <v>224</v>
      </c>
      <c r="F5126" t="s">
        <v>14818</v>
      </c>
      <c r="G5126" t="s">
        <v>142</v>
      </c>
      <c r="H5126" t="s">
        <v>143</v>
      </c>
      <c r="I5126" t="s">
        <v>135</v>
      </c>
      <c r="J5126" t="s">
        <v>136</v>
      </c>
      <c r="K5126" t="s">
        <v>137</v>
      </c>
      <c r="L5126" t="s">
        <v>14819</v>
      </c>
      <c r="M5126" t="s">
        <v>14815</v>
      </c>
      <c r="N5126">
        <v>0.582777777</v>
      </c>
      <c r="O5126">
        <v>15</v>
      </c>
      <c r="P5126">
        <v>1695</v>
      </c>
      <c r="Q5126">
        <v>23</v>
      </c>
      <c r="R5126">
        <v>45</v>
      </c>
      <c r="S5126">
        <v>43</v>
      </c>
      <c r="T5126">
        <v>157</v>
      </c>
      <c r="U5126">
        <v>15</v>
      </c>
      <c r="V5126">
        <v>0</v>
      </c>
      <c r="W5126">
        <v>5.4277943224511995</v>
      </c>
      <c r="X5126">
        <v>306.571828289086</v>
      </c>
      <c r="Y5126">
        <v>30.735176430241545</v>
      </c>
      <c r="Z5126">
        <v>7.6779014837408646</v>
      </c>
      <c r="AA5126">
        <v>253.75535469087839</v>
      </c>
      <c r="AB5126">
        <v>57.045027327399318</v>
      </c>
      <c r="AC5126">
        <v>4223.9498699976948</v>
      </c>
      <c r="AD5126">
        <v>0</v>
      </c>
      <c r="AE5126">
        <v>4885.1629525414919</v>
      </c>
    </row>
    <row r="5127" spans="1:31" x14ac:dyDescent="0.25">
      <c r="A5127">
        <v>2143965</v>
      </c>
      <c r="B5127">
        <v>1</v>
      </c>
      <c r="C5127" t="s">
        <v>80</v>
      </c>
      <c r="D5127" t="s">
        <v>82</v>
      </c>
      <c r="E5127" t="s">
        <v>131</v>
      </c>
      <c r="F5127" t="s">
        <v>14820</v>
      </c>
      <c r="G5127" t="s">
        <v>152</v>
      </c>
      <c r="H5127" t="s">
        <v>134</v>
      </c>
      <c r="I5127" t="s">
        <v>135</v>
      </c>
      <c r="J5127" t="s">
        <v>136</v>
      </c>
      <c r="K5127" t="s">
        <v>137</v>
      </c>
      <c r="L5127" t="s">
        <v>14821</v>
      </c>
      <c r="M5127" t="s">
        <v>14822</v>
      </c>
      <c r="N5127">
        <v>1.5127777769999999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1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0.21079570404077502</v>
      </c>
      <c r="AC5127">
        <v>0</v>
      </c>
      <c r="AD5127">
        <v>0</v>
      </c>
      <c r="AE5127">
        <v>0.21079570404077502</v>
      </c>
    </row>
    <row r="5128" spans="1:31" x14ac:dyDescent="0.25">
      <c r="A5128">
        <v>2143966</v>
      </c>
      <c r="B5128">
        <v>1</v>
      </c>
      <c r="C5128" t="s">
        <v>80</v>
      </c>
      <c r="D5128" t="s">
        <v>108</v>
      </c>
      <c r="E5128" t="s">
        <v>131</v>
      </c>
      <c r="F5128" t="s">
        <v>14823</v>
      </c>
      <c r="G5128" t="s">
        <v>300</v>
      </c>
      <c r="H5128" t="s">
        <v>134</v>
      </c>
      <c r="I5128" t="s">
        <v>135</v>
      </c>
      <c r="J5128" t="s">
        <v>136</v>
      </c>
      <c r="K5128" t="s">
        <v>137</v>
      </c>
      <c r="L5128" t="s">
        <v>14824</v>
      </c>
      <c r="M5128" t="s">
        <v>14825</v>
      </c>
      <c r="N5128">
        <v>1.736388888</v>
      </c>
      <c r="O5128">
        <v>0</v>
      </c>
      <c r="P5128">
        <v>1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9.9832146067050001E-2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9.9832146067050001E-2</v>
      </c>
    </row>
    <row r="5129" spans="1:31" x14ac:dyDescent="0.25">
      <c r="A5129">
        <v>2143974</v>
      </c>
      <c r="B5129">
        <v>1</v>
      </c>
      <c r="C5129" t="s">
        <v>81</v>
      </c>
      <c r="D5129" t="s">
        <v>115</v>
      </c>
      <c r="E5129" t="s">
        <v>196</v>
      </c>
      <c r="F5129" t="s">
        <v>3788</v>
      </c>
      <c r="G5129" t="s">
        <v>142</v>
      </c>
      <c r="H5129" t="s">
        <v>143</v>
      </c>
      <c r="I5129" t="s">
        <v>148</v>
      </c>
      <c r="J5129" t="s">
        <v>136</v>
      </c>
      <c r="K5129" t="s">
        <v>137</v>
      </c>
      <c r="L5129" t="s">
        <v>14826</v>
      </c>
      <c r="M5129" t="s">
        <v>14827</v>
      </c>
      <c r="N5129">
        <v>8.3333330000000001E-3</v>
      </c>
      <c r="O5129">
        <v>0</v>
      </c>
      <c r="P5129">
        <v>412</v>
      </c>
      <c r="Q5129">
        <v>0</v>
      </c>
      <c r="R5129">
        <v>10</v>
      </c>
      <c r="S5129">
        <v>2</v>
      </c>
      <c r="T5129">
        <v>26</v>
      </c>
      <c r="U5129">
        <v>0</v>
      </c>
      <c r="V5129">
        <v>0</v>
      </c>
      <c r="W5129">
        <v>0</v>
      </c>
      <c r="X5129">
        <v>0.37176736469249977</v>
      </c>
      <c r="Y5129">
        <v>0</v>
      </c>
      <c r="Z5129">
        <v>5.2283488713499998E-2</v>
      </c>
      <c r="AA5129">
        <v>0.1138582596765</v>
      </c>
      <c r="AB5129">
        <v>4.690293602058334E-2</v>
      </c>
      <c r="AC5129">
        <v>0</v>
      </c>
      <c r="AD5129">
        <v>0</v>
      </c>
      <c r="AE5129">
        <v>0.58481204910308315</v>
      </c>
    </row>
    <row r="5130" spans="1:31" x14ac:dyDescent="0.25">
      <c r="A5130">
        <v>2143977</v>
      </c>
      <c r="B5130">
        <v>1</v>
      </c>
      <c r="C5130" t="s">
        <v>80</v>
      </c>
      <c r="D5130" t="s">
        <v>97</v>
      </c>
      <c r="E5130" t="s">
        <v>146</v>
      </c>
      <c r="F5130" t="s">
        <v>14828</v>
      </c>
      <c r="G5130" t="s">
        <v>226</v>
      </c>
      <c r="H5130" t="s">
        <v>143</v>
      </c>
      <c r="I5130" t="s">
        <v>135</v>
      </c>
      <c r="J5130" t="s">
        <v>136</v>
      </c>
      <c r="K5130" t="s">
        <v>137</v>
      </c>
      <c r="L5130" t="s">
        <v>14829</v>
      </c>
      <c r="M5130" t="s">
        <v>14830</v>
      </c>
      <c r="N5130">
        <v>0.32416666599999999</v>
      </c>
      <c r="O5130">
        <v>9</v>
      </c>
      <c r="P5130">
        <v>1681</v>
      </c>
      <c r="Q5130">
        <v>0</v>
      </c>
      <c r="R5130">
        <v>27</v>
      </c>
      <c r="S5130">
        <v>5</v>
      </c>
      <c r="T5130">
        <v>152</v>
      </c>
      <c r="U5130">
        <v>0</v>
      </c>
      <c r="V5130">
        <v>1</v>
      </c>
      <c r="W5130">
        <v>92.22603632752471</v>
      </c>
      <c r="X5130">
        <v>179.38151209076781</v>
      </c>
      <c r="Y5130">
        <v>0</v>
      </c>
      <c r="Z5130">
        <v>2.7645117095536551</v>
      </c>
      <c r="AA5130">
        <v>87.120264286311993</v>
      </c>
      <c r="AB5130">
        <v>19.970241482581812</v>
      </c>
      <c r="AC5130">
        <v>0</v>
      </c>
      <c r="AD5130">
        <v>0.70184226213514167</v>
      </c>
      <c r="AE5130">
        <v>382.16440815887506</v>
      </c>
    </row>
    <row r="5131" spans="1:31" x14ac:dyDescent="0.25">
      <c r="A5131">
        <v>2143982</v>
      </c>
      <c r="B5131">
        <v>1</v>
      </c>
      <c r="C5131" t="s">
        <v>80</v>
      </c>
      <c r="D5131" t="s">
        <v>83</v>
      </c>
      <c r="E5131" t="s">
        <v>131</v>
      </c>
      <c r="F5131" t="s">
        <v>14831</v>
      </c>
      <c r="G5131" t="s">
        <v>133</v>
      </c>
      <c r="H5131" t="s">
        <v>134</v>
      </c>
      <c r="I5131" t="s">
        <v>135</v>
      </c>
      <c r="J5131" t="s">
        <v>136</v>
      </c>
      <c r="K5131" t="s">
        <v>137</v>
      </c>
      <c r="L5131" t="s">
        <v>14832</v>
      </c>
      <c r="M5131" t="s">
        <v>14833</v>
      </c>
      <c r="N5131">
        <v>3.6772222220000002</v>
      </c>
      <c r="O5131">
        <v>0</v>
      </c>
      <c r="P5131">
        <v>4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2.5530201959870253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2.5530201959870253</v>
      </c>
    </row>
    <row r="5132" spans="1:31" x14ac:dyDescent="0.25">
      <c r="A5132">
        <v>2143984</v>
      </c>
      <c r="B5132">
        <v>1</v>
      </c>
      <c r="C5132" t="s">
        <v>81</v>
      </c>
      <c r="D5132" t="s">
        <v>120</v>
      </c>
      <c r="E5132" t="s">
        <v>161</v>
      </c>
      <c r="F5132" t="s">
        <v>14345</v>
      </c>
      <c r="G5132" t="s">
        <v>215</v>
      </c>
      <c r="H5132" t="s">
        <v>134</v>
      </c>
      <c r="I5132" t="s">
        <v>135</v>
      </c>
      <c r="J5132" t="s">
        <v>136</v>
      </c>
      <c r="K5132" t="s">
        <v>137</v>
      </c>
      <c r="L5132" t="s">
        <v>14834</v>
      </c>
      <c r="M5132" t="s">
        <v>14835</v>
      </c>
      <c r="N5132">
        <v>1.246111111</v>
      </c>
      <c r="O5132">
        <v>0</v>
      </c>
      <c r="P5132">
        <v>227</v>
      </c>
      <c r="Q5132">
        <v>0</v>
      </c>
      <c r="R5132">
        <v>6</v>
      </c>
      <c r="S5132">
        <v>0</v>
      </c>
      <c r="T5132">
        <v>21</v>
      </c>
      <c r="U5132">
        <v>0</v>
      </c>
      <c r="V5132">
        <v>0</v>
      </c>
      <c r="W5132">
        <v>0</v>
      </c>
      <c r="X5132">
        <v>35.99400724511878</v>
      </c>
      <c r="Y5132">
        <v>0</v>
      </c>
      <c r="Z5132">
        <v>0.38840330754353325</v>
      </c>
      <c r="AA5132">
        <v>0</v>
      </c>
      <c r="AB5132">
        <v>3.5911507429293672</v>
      </c>
      <c r="AC5132">
        <v>0</v>
      </c>
      <c r="AD5132">
        <v>0</v>
      </c>
      <c r="AE5132">
        <v>39.973561295591679</v>
      </c>
    </row>
    <row r="5133" spans="1:31" x14ac:dyDescent="0.25">
      <c r="A5133">
        <v>2143986</v>
      </c>
      <c r="B5133">
        <v>1</v>
      </c>
      <c r="C5133" t="s">
        <v>80</v>
      </c>
      <c r="D5133" t="s">
        <v>106</v>
      </c>
      <c r="E5133" t="s">
        <v>140</v>
      </c>
      <c r="F5133" t="s">
        <v>14836</v>
      </c>
      <c r="G5133" t="s">
        <v>235</v>
      </c>
      <c r="H5133" t="s">
        <v>143</v>
      </c>
      <c r="I5133" t="s">
        <v>135</v>
      </c>
      <c r="J5133" t="s">
        <v>136</v>
      </c>
      <c r="K5133" t="s">
        <v>236</v>
      </c>
      <c r="L5133" t="s">
        <v>14837</v>
      </c>
      <c r="M5133" t="s">
        <v>14838</v>
      </c>
      <c r="N5133">
        <v>5.89</v>
      </c>
      <c r="O5133">
        <v>0</v>
      </c>
      <c r="P5133">
        <v>129</v>
      </c>
      <c r="Q5133">
        <v>30</v>
      </c>
      <c r="R5133">
        <v>224</v>
      </c>
      <c r="S5133">
        <v>8</v>
      </c>
      <c r="T5133">
        <v>45</v>
      </c>
      <c r="U5133">
        <v>1</v>
      </c>
      <c r="V5133">
        <v>0</v>
      </c>
      <c r="W5133">
        <v>0</v>
      </c>
      <c r="X5133">
        <v>121.49819382702223</v>
      </c>
      <c r="Y5133">
        <v>183.03041639219575</v>
      </c>
      <c r="Z5133">
        <v>616.02421575184349</v>
      </c>
      <c r="AA5133">
        <v>195.0370951276382</v>
      </c>
      <c r="AB5133">
        <v>116.50183298041327</v>
      </c>
      <c r="AC5133">
        <v>274.650455618889</v>
      </c>
      <c r="AD5133">
        <v>0</v>
      </c>
      <c r="AE5133">
        <v>1506.7422096980019</v>
      </c>
    </row>
    <row r="5134" spans="1:31" x14ac:dyDescent="0.25">
      <c r="A5134">
        <v>2143989</v>
      </c>
      <c r="B5134">
        <v>1</v>
      </c>
      <c r="C5134" t="s">
        <v>81</v>
      </c>
      <c r="D5134" t="s">
        <v>119</v>
      </c>
      <c r="E5134" t="s">
        <v>140</v>
      </c>
      <c r="F5134" t="s">
        <v>14839</v>
      </c>
      <c r="G5134" t="s">
        <v>142</v>
      </c>
      <c r="H5134" t="s">
        <v>143</v>
      </c>
      <c r="I5134" t="s">
        <v>148</v>
      </c>
      <c r="J5134" t="s">
        <v>136</v>
      </c>
      <c r="K5134" t="s">
        <v>137</v>
      </c>
      <c r="L5134" t="s">
        <v>14840</v>
      </c>
      <c r="M5134" t="s">
        <v>14841</v>
      </c>
      <c r="N5134">
        <v>1.0833333000000001E-2</v>
      </c>
      <c r="O5134">
        <v>0</v>
      </c>
      <c r="P5134">
        <v>2411</v>
      </c>
      <c r="Q5134">
        <v>133</v>
      </c>
      <c r="R5134">
        <v>295</v>
      </c>
      <c r="S5134">
        <v>2</v>
      </c>
      <c r="T5134">
        <v>165</v>
      </c>
      <c r="U5134">
        <v>0</v>
      </c>
      <c r="V5134">
        <v>0</v>
      </c>
      <c r="W5134">
        <v>0</v>
      </c>
      <c r="X5134">
        <v>4.3483871990152796</v>
      </c>
      <c r="Y5134">
        <v>0.81155303998989936</v>
      </c>
      <c r="Z5134">
        <v>0.39215507287579976</v>
      </c>
      <c r="AA5134">
        <v>4.1070978698749996E-2</v>
      </c>
      <c r="AB5134">
        <v>0.4332839411850084</v>
      </c>
      <c r="AC5134">
        <v>0</v>
      </c>
      <c r="AD5134">
        <v>0</v>
      </c>
      <c r="AE5134">
        <v>6.0264502317647368</v>
      </c>
    </row>
    <row r="5135" spans="1:31" x14ac:dyDescent="0.25">
      <c r="A5135">
        <v>2143993</v>
      </c>
      <c r="B5135">
        <v>1</v>
      </c>
      <c r="C5135" t="s">
        <v>80</v>
      </c>
      <c r="D5135" t="s">
        <v>105</v>
      </c>
      <c r="E5135" t="s">
        <v>140</v>
      </c>
      <c r="F5135" t="s">
        <v>3288</v>
      </c>
      <c r="G5135" t="s">
        <v>142</v>
      </c>
      <c r="H5135" t="s">
        <v>143</v>
      </c>
      <c r="I5135" t="s">
        <v>135</v>
      </c>
      <c r="J5135" t="s">
        <v>136</v>
      </c>
      <c r="K5135" t="s">
        <v>137</v>
      </c>
      <c r="L5135" t="s">
        <v>14842</v>
      </c>
      <c r="M5135" t="s">
        <v>14843</v>
      </c>
      <c r="N5135">
        <v>0.77472222199999996</v>
      </c>
      <c r="O5135">
        <v>0</v>
      </c>
      <c r="P5135">
        <v>0</v>
      </c>
      <c r="Q5135">
        <v>0</v>
      </c>
      <c r="R5135">
        <v>0</v>
      </c>
      <c r="S5135">
        <v>1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180.39789725521666</v>
      </c>
      <c r="AB5135">
        <v>0</v>
      </c>
      <c r="AC5135">
        <v>0</v>
      </c>
      <c r="AD5135">
        <v>0</v>
      </c>
      <c r="AE5135">
        <v>180.39789725521666</v>
      </c>
    </row>
    <row r="5136" spans="1:31" x14ac:dyDescent="0.25">
      <c r="A5136">
        <v>2143998</v>
      </c>
      <c r="B5136">
        <v>1</v>
      </c>
      <c r="C5136" t="s">
        <v>80</v>
      </c>
      <c r="D5136" t="s">
        <v>88</v>
      </c>
      <c r="E5136" t="s">
        <v>146</v>
      </c>
      <c r="F5136" t="s">
        <v>14844</v>
      </c>
      <c r="G5136" t="s">
        <v>411</v>
      </c>
      <c r="H5136" t="s">
        <v>143</v>
      </c>
      <c r="I5136" t="s">
        <v>135</v>
      </c>
      <c r="J5136" t="s">
        <v>136</v>
      </c>
      <c r="K5136" t="s">
        <v>137</v>
      </c>
      <c r="L5136" t="s">
        <v>14845</v>
      </c>
      <c r="M5136" t="s">
        <v>14846</v>
      </c>
      <c r="N5136">
        <v>2.3741666659999998</v>
      </c>
      <c r="O5136">
        <v>0</v>
      </c>
      <c r="P5136">
        <v>132</v>
      </c>
      <c r="Q5136">
        <v>0</v>
      </c>
      <c r="R5136">
        <v>0</v>
      </c>
      <c r="S5136">
        <v>0</v>
      </c>
      <c r="T5136">
        <v>2</v>
      </c>
      <c r="U5136">
        <v>0</v>
      </c>
      <c r="V5136">
        <v>0</v>
      </c>
      <c r="W5136">
        <v>0</v>
      </c>
      <c r="X5136">
        <v>62.165500234687464</v>
      </c>
      <c r="Y5136">
        <v>0</v>
      </c>
      <c r="Z5136">
        <v>0</v>
      </c>
      <c r="AA5136">
        <v>0</v>
      </c>
      <c r="AB5136">
        <v>3.9932840779181249</v>
      </c>
      <c r="AC5136">
        <v>0</v>
      </c>
      <c r="AD5136">
        <v>0</v>
      </c>
      <c r="AE5136">
        <v>66.15878431260559</v>
      </c>
    </row>
    <row r="5137" spans="1:31" x14ac:dyDescent="0.25">
      <c r="A5137">
        <v>2144003</v>
      </c>
      <c r="B5137">
        <v>1</v>
      </c>
      <c r="C5137" t="s">
        <v>81</v>
      </c>
      <c r="D5137" t="s">
        <v>115</v>
      </c>
      <c r="E5137" t="s">
        <v>146</v>
      </c>
      <c r="F5137" t="s">
        <v>3544</v>
      </c>
      <c r="G5137" t="s">
        <v>3849</v>
      </c>
      <c r="H5137" t="s">
        <v>143</v>
      </c>
      <c r="I5137" t="s">
        <v>135</v>
      </c>
      <c r="J5137" t="s">
        <v>136</v>
      </c>
      <c r="K5137" t="s">
        <v>137</v>
      </c>
      <c r="L5137" t="s">
        <v>14847</v>
      </c>
      <c r="M5137" t="s">
        <v>14848</v>
      </c>
      <c r="N5137">
        <v>0.50249999999999995</v>
      </c>
      <c r="O5137">
        <v>0</v>
      </c>
      <c r="P5137">
        <v>117</v>
      </c>
      <c r="Q5137">
        <v>2</v>
      </c>
      <c r="R5137">
        <v>10</v>
      </c>
      <c r="S5137">
        <v>2</v>
      </c>
      <c r="T5137">
        <v>2</v>
      </c>
      <c r="U5137">
        <v>0</v>
      </c>
      <c r="V5137">
        <v>0</v>
      </c>
      <c r="W5137">
        <v>0</v>
      </c>
      <c r="X5137">
        <v>4.5554155190914489</v>
      </c>
      <c r="Y5137">
        <v>1.9596567103071747</v>
      </c>
      <c r="Z5137">
        <v>0.59880251051774991</v>
      </c>
      <c r="AA5137">
        <v>2.1343551618723748</v>
      </c>
      <c r="AB5137">
        <v>0</v>
      </c>
      <c r="AC5137">
        <v>0</v>
      </c>
      <c r="AD5137">
        <v>0</v>
      </c>
      <c r="AE5137">
        <v>9.2482299017887488</v>
      </c>
    </row>
    <row r="5138" spans="1:31" x14ac:dyDescent="0.25">
      <c r="A5138">
        <v>2144004</v>
      </c>
      <c r="B5138">
        <v>1</v>
      </c>
      <c r="C5138" t="s">
        <v>81</v>
      </c>
      <c r="D5138" t="s">
        <v>113</v>
      </c>
      <c r="E5138" t="s">
        <v>224</v>
      </c>
      <c r="F5138" t="s">
        <v>14849</v>
      </c>
      <c r="G5138" t="s">
        <v>226</v>
      </c>
      <c r="H5138" t="s">
        <v>227</v>
      </c>
      <c r="I5138" t="s">
        <v>135</v>
      </c>
      <c r="J5138" t="s">
        <v>136</v>
      </c>
      <c r="K5138" t="s">
        <v>236</v>
      </c>
      <c r="L5138" t="s">
        <v>14850</v>
      </c>
      <c r="M5138" t="s">
        <v>14851</v>
      </c>
      <c r="N5138">
        <v>0.33944444400000001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327.29713317112504</v>
      </c>
      <c r="AD5138">
        <v>0</v>
      </c>
      <c r="AE5138">
        <v>327.29713317112504</v>
      </c>
    </row>
    <row r="5139" spans="1:31" x14ac:dyDescent="0.25">
      <c r="A5139">
        <v>2144007</v>
      </c>
      <c r="B5139">
        <v>1</v>
      </c>
      <c r="C5139" t="s">
        <v>81</v>
      </c>
      <c r="D5139" t="s">
        <v>113</v>
      </c>
      <c r="E5139" t="s">
        <v>224</v>
      </c>
      <c r="F5139" t="s">
        <v>14852</v>
      </c>
      <c r="G5139" t="s">
        <v>226</v>
      </c>
      <c r="H5139" t="s">
        <v>227</v>
      </c>
      <c r="I5139" t="s">
        <v>135</v>
      </c>
      <c r="J5139" t="s">
        <v>136</v>
      </c>
      <c r="K5139" t="s">
        <v>236</v>
      </c>
      <c r="L5139" t="s">
        <v>14853</v>
      </c>
      <c r="M5139" t="s">
        <v>14854</v>
      </c>
      <c r="N5139">
        <v>0.58972222200000002</v>
      </c>
      <c r="O5139">
        <v>2</v>
      </c>
      <c r="P5139">
        <v>2358</v>
      </c>
      <c r="Q5139">
        <v>99</v>
      </c>
      <c r="R5139">
        <v>304</v>
      </c>
      <c r="S5139">
        <v>15</v>
      </c>
      <c r="T5139">
        <v>322</v>
      </c>
      <c r="U5139">
        <v>2</v>
      </c>
      <c r="V5139">
        <v>0</v>
      </c>
      <c r="W5139">
        <v>0.25352628774210839</v>
      </c>
      <c r="X5139">
        <v>210.22754856199342</v>
      </c>
      <c r="Y5139">
        <v>19.466011215567502</v>
      </c>
      <c r="Z5139">
        <v>51.141788104234365</v>
      </c>
      <c r="AA5139">
        <v>74.960549428235439</v>
      </c>
      <c r="AB5139">
        <v>51.27588096843148</v>
      </c>
      <c r="AC5139">
        <v>17.464333053321003</v>
      </c>
      <c r="AD5139">
        <v>0</v>
      </c>
      <c r="AE5139">
        <v>424.78963761952531</v>
      </c>
    </row>
    <row r="5140" spans="1:31" x14ac:dyDescent="0.25">
      <c r="A5140">
        <v>2144008</v>
      </c>
      <c r="B5140">
        <v>1</v>
      </c>
      <c r="C5140" t="s">
        <v>81</v>
      </c>
      <c r="D5140" t="s">
        <v>113</v>
      </c>
      <c r="E5140" t="s">
        <v>224</v>
      </c>
      <c r="F5140" t="s">
        <v>14855</v>
      </c>
      <c r="G5140" t="s">
        <v>226</v>
      </c>
      <c r="H5140" t="s">
        <v>227</v>
      </c>
      <c r="I5140" t="s">
        <v>135</v>
      </c>
      <c r="J5140" t="s">
        <v>136</v>
      </c>
      <c r="K5140" t="s">
        <v>236</v>
      </c>
      <c r="L5140" t="s">
        <v>14856</v>
      </c>
      <c r="M5140" t="s">
        <v>14857</v>
      </c>
      <c r="N5140">
        <v>0.28555555500000002</v>
      </c>
      <c r="O5140">
        <v>2</v>
      </c>
      <c r="P5140">
        <v>2981</v>
      </c>
      <c r="Q5140">
        <v>86</v>
      </c>
      <c r="R5140">
        <v>988</v>
      </c>
      <c r="S5140">
        <v>21</v>
      </c>
      <c r="T5140">
        <v>184</v>
      </c>
      <c r="U5140">
        <v>1</v>
      </c>
      <c r="V5140">
        <v>2</v>
      </c>
      <c r="W5140">
        <v>0.19277169703653335</v>
      </c>
      <c r="X5140">
        <v>105.3096526455639</v>
      </c>
      <c r="Y5140">
        <v>9.0334793343805018</v>
      </c>
      <c r="Z5140">
        <v>41.94746901953264</v>
      </c>
      <c r="AA5140">
        <v>139.19037653194513</v>
      </c>
      <c r="AB5140">
        <v>17.99471934862796</v>
      </c>
      <c r="AC5140">
        <v>52.961616958032003</v>
      </c>
      <c r="AD5140">
        <v>0.34590390719999997</v>
      </c>
      <c r="AE5140">
        <v>366.97598944231868</v>
      </c>
    </row>
    <row r="5141" spans="1:31" x14ac:dyDescent="0.25">
      <c r="A5141">
        <v>2144010</v>
      </c>
      <c r="B5141">
        <v>1</v>
      </c>
      <c r="C5141" t="s">
        <v>81</v>
      </c>
      <c r="D5141" t="s">
        <v>113</v>
      </c>
      <c r="E5141" t="s">
        <v>224</v>
      </c>
      <c r="F5141" t="s">
        <v>2604</v>
      </c>
      <c r="G5141" t="s">
        <v>226</v>
      </c>
      <c r="H5141" t="s">
        <v>227</v>
      </c>
      <c r="I5141" t="s">
        <v>135</v>
      </c>
      <c r="J5141" t="s">
        <v>136</v>
      </c>
      <c r="K5141" t="s">
        <v>236</v>
      </c>
      <c r="L5141" t="s">
        <v>14858</v>
      </c>
      <c r="M5141" t="s">
        <v>14859</v>
      </c>
      <c r="N5141">
        <v>0.38555555499999999</v>
      </c>
      <c r="O5141">
        <v>4</v>
      </c>
      <c r="P5141">
        <v>8998</v>
      </c>
      <c r="Q5141">
        <v>359</v>
      </c>
      <c r="R5141">
        <v>1510</v>
      </c>
      <c r="S5141">
        <v>19</v>
      </c>
      <c r="T5141">
        <v>1182</v>
      </c>
      <c r="U5141">
        <v>0</v>
      </c>
      <c r="V5141">
        <v>4</v>
      </c>
      <c r="W5141">
        <v>0.4654322608769334</v>
      </c>
      <c r="X5141">
        <v>432.89382992919104</v>
      </c>
      <c r="Y5141">
        <v>36.456862416176406</v>
      </c>
      <c r="Z5141">
        <v>73.382954667587555</v>
      </c>
      <c r="AA5141">
        <v>81.615705589797898</v>
      </c>
      <c r="AB5141">
        <v>128.23683452112914</v>
      </c>
      <c r="AC5141">
        <v>0</v>
      </c>
      <c r="AD5141">
        <v>0.90321903628800015</v>
      </c>
      <c r="AE5141">
        <v>753.95483842104693</v>
      </c>
    </row>
    <row r="5142" spans="1:31" x14ac:dyDescent="0.25">
      <c r="A5142">
        <v>2144011</v>
      </c>
      <c r="B5142">
        <v>1</v>
      </c>
      <c r="C5142" t="s">
        <v>80</v>
      </c>
      <c r="D5142" t="s">
        <v>83</v>
      </c>
      <c r="E5142" t="s">
        <v>196</v>
      </c>
      <c r="F5142" t="s">
        <v>14860</v>
      </c>
      <c r="G5142" t="s">
        <v>226</v>
      </c>
      <c r="H5142" t="s">
        <v>143</v>
      </c>
      <c r="I5142" t="s">
        <v>148</v>
      </c>
      <c r="J5142" t="s">
        <v>136</v>
      </c>
      <c r="K5142" t="s">
        <v>236</v>
      </c>
      <c r="L5142" t="s">
        <v>14861</v>
      </c>
      <c r="M5142" t="s">
        <v>14862</v>
      </c>
      <c r="N5142">
        <v>2.2777776999999999E-2</v>
      </c>
      <c r="O5142">
        <v>0</v>
      </c>
      <c r="P5142">
        <v>1686</v>
      </c>
      <c r="Q5142">
        <v>0</v>
      </c>
      <c r="R5142">
        <v>0</v>
      </c>
      <c r="S5142">
        <v>1</v>
      </c>
      <c r="T5142">
        <v>78</v>
      </c>
      <c r="U5142">
        <v>0</v>
      </c>
      <c r="V5142">
        <v>0</v>
      </c>
      <c r="W5142">
        <v>0</v>
      </c>
      <c r="X5142">
        <v>7.3494858580104188</v>
      </c>
      <c r="Y5142">
        <v>0</v>
      </c>
      <c r="Z5142">
        <v>0</v>
      </c>
      <c r="AA5142">
        <v>4.063677014320001E-2</v>
      </c>
      <c r="AB5142">
        <v>0.48540122195399998</v>
      </c>
      <c r="AC5142">
        <v>0</v>
      </c>
      <c r="AD5142">
        <v>0</v>
      </c>
      <c r="AE5142">
        <v>7.8755238501076184</v>
      </c>
    </row>
    <row r="5143" spans="1:31" x14ac:dyDescent="0.25">
      <c r="A5143">
        <v>2144014</v>
      </c>
      <c r="B5143">
        <v>1</v>
      </c>
      <c r="C5143" t="s">
        <v>80</v>
      </c>
      <c r="D5143" t="s">
        <v>106</v>
      </c>
      <c r="E5143" t="s">
        <v>196</v>
      </c>
      <c r="F5143" t="s">
        <v>6013</v>
      </c>
      <c r="G5143" t="s">
        <v>142</v>
      </c>
      <c r="H5143" t="s">
        <v>143</v>
      </c>
      <c r="I5143" t="s">
        <v>148</v>
      </c>
      <c r="J5143" t="s">
        <v>136</v>
      </c>
      <c r="K5143" t="s">
        <v>137</v>
      </c>
      <c r="L5143" t="s">
        <v>14863</v>
      </c>
      <c r="M5143" t="s">
        <v>14864</v>
      </c>
      <c r="N5143">
        <v>4.4444444E-2</v>
      </c>
      <c r="O5143">
        <v>2</v>
      </c>
      <c r="P5143">
        <v>692</v>
      </c>
      <c r="Q5143">
        <v>85</v>
      </c>
      <c r="R5143">
        <v>142</v>
      </c>
      <c r="S5143">
        <v>7</v>
      </c>
      <c r="T5143">
        <v>87</v>
      </c>
      <c r="U5143">
        <v>1</v>
      </c>
      <c r="V5143">
        <v>0</v>
      </c>
      <c r="W5143">
        <v>1.7690528400000002E-2</v>
      </c>
      <c r="X5143">
        <v>4.707609367159999</v>
      </c>
      <c r="Y5143">
        <v>2.752100058456</v>
      </c>
      <c r="Z5143">
        <v>1.1704033228173334</v>
      </c>
      <c r="AA5143">
        <v>0.28456096899200001</v>
      </c>
      <c r="AB5143">
        <v>1.1620928317200003</v>
      </c>
      <c r="AC5143">
        <v>0.22342381727066665</v>
      </c>
      <c r="AD5143">
        <v>0</v>
      </c>
      <c r="AE5143">
        <v>10.317880894816001</v>
      </c>
    </row>
    <row r="5144" spans="1:31" x14ac:dyDescent="0.25">
      <c r="A5144">
        <v>2144015</v>
      </c>
      <c r="B5144">
        <v>1</v>
      </c>
      <c r="C5144" t="s">
        <v>81</v>
      </c>
      <c r="D5144" t="s">
        <v>113</v>
      </c>
      <c r="E5144" t="s">
        <v>224</v>
      </c>
      <c r="F5144" t="s">
        <v>14865</v>
      </c>
      <c r="G5144" t="s">
        <v>226</v>
      </c>
      <c r="H5144" t="s">
        <v>227</v>
      </c>
      <c r="I5144" t="s">
        <v>135</v>
      </c>
      <c r="J5144" t="s">
        <v>136</v>
      </c>
      <c r="K5144" t="s">
        <v>236</v>
      </c>
      <c r="L5144" t="s">
        <v>14866</v>
      </c>
      <c r="M5144" t="s">
        <v>14867</v>
      </c>
      <c r="N5144">
        <v>0.265833333</v>
      </c>
      <c r="O5144">
        <v>0</v>
      </c>
      <c r="P5144">
        <v>11684</v>
      </c>
      <c r="Q5144">
        <v>2</v>
      </c>
      <c r="R5144">
        <v>51</v>
      </c>
      <c r="S5144">
        <v>7</v>
      </c>
      <c r="T5144">
        <v>1943</v>
      </c>
      <c r="U5144">
        <v>1</v>
      </c>
      <c r="V5144">
        <v>5</v>
      </c>
      <c r="W5144">
        <v>0</v>
      </c>
      <c r="X5144">
        <v>572.01978443069277</v>
      </c>
      <c r="Y5144">
        <v>0.444538076613675</v>
      </c>
      <c r="Z5144">
        <v>1.1291435723688998</v>
      </c>
      <c r="AA5144">
        <v>98.243474715103005</v>
      </c>
      <c r="AB5144">
        <v>198.58344527608551</v>
      </c>
      <c r="AC5144">
        <v>70.003848231899994</v>
      </c>
      <c r="AD5144">
        <v>3.8267406339359997</v>
      </c>
      <c r="AE5144">
        <v>944.25097493669978</v>
      </c>
    </row>
    <row r="5145" spans="1:31" x14ac:dyDescent="0.25">
      <c r="A5145">
        <v>2144020</v>
      </c>
      <c r="B5145">
        <v>1</v>
      </c>
      <c r="C5145" t="s">
        <v>80</v>
      </c>
      <c r="D5145" t="s">
        <v>94</v>
      </c>
      <c r="E5145" t="s">
        <v>140</v>
      </c>
      <c r="F5145" t="s">
        <v>14868</v>
      </c>
      <c r="G5145" t="s">
        <v>142</v>
      </c>
      <c r="H5145" t="s">
        <v>143</v>
      </c>
      <c r="I5145" t="s">
        <v>135</v>
      </c>
      <c r="J5145" t="s">
        <v>136</v>
      </c>
      <c r="K5145" t="s">
        <v>137</v>
      </c>
      <c r="L5145" t="s">
        <v>14869</v>
      </c>
      <c r="M5145" t="s">
        <v>14870</v>
      </c>
      <c r="N5145">
        <v>0.24694444400000001</v>
      </c>
      <c r="O5145">
        <v>0</v>
      </c>
      <c r="P5145">
        <v>1906</v>
      </c>
      <c r="Q5145">
        <v>7</v>
      </c>
      <c r="R5145">
        <v>24</v>
      </c>
      <c r="S5145">
        <v>26</v>
      </c>
      <c r="T5145">
        <v>156</v>
      </c>
      <c r="U5145">
        <v>0</v>
      </c>
      <c r="V5145">
        <v>1</v>
      </c>
      <c r="W5145">
        <v>0</v>
      </c>
      <c r="X5145">
        <v>84.632779746461111</v>
      </c>
      <c r="Y5145">
        <v>0.89288835470210837</v>
      </c>
      <c r="Z5145">
        <v>1.6521315602411082</v>
      </c>
      <c r="AA5145">
        <v>27.318530378189944</v>
      </c>
      <c r="AB5145">
        <v>31.570898261523137</v>
      </c>
      <c r="AC5145">
        <v>0</v>
      </c>
      <c r="AD5145">
        <v>2.1031333348095003</v>
      </c>
      <c r="AE5145">
        <v>148.17036163592692</v>
      </c>
    </row>
    <row r="5146" spans="1:31" x14ac:dyDescent="0.25">
      <c r="A5146">
        <v>2144024</v>
      </c>
      <c r="B5146">
        <v>1</v>
      </c>
      <c r="C5146" t="s">
        <v>80</v>
      </c>
      <c r="D5146" t="s">
        <v>91</v>
      </c>
      <c r="E5146" t="s">
        <v>140</v>
      </c>
      <c r="F5146" t="s">
        <v>286</v>
      </c>
      <c r="G5146" t="s">
        <v>142</v>
      </c>
      <c r="H5146" t="s">
        <v>143</v>
      </c>
      <c r="I5146" t="s">
        <v>135</v>
      </c>
      <c r="J5146" t="s">
        <v>136</v>
      </c>
      <c r="K5146" t="s">
        <v>137</v>
      </c>
      <c r="L5146" t="s">
        <v>14871</v>
      </c>
      <c r="M5146" t="s">
        <v>14872</v>
      </c>
      <c r="N5146">
        <v>0.21194444400000001</v>
      </c>
      <c r="O5146">
        <v>5</v>
      </c>
      <c r="P5146">
        <v>1455</v>
      </c>
      <c r="Q5146">
        <v>151</v>
      </c>
      <c r="R5146">
        <v>202</v>
      </c>
      <c r="S5146">
        <v>43</v>
      </c>
      <c r="T5146">
        <v>210</v>
      </c>
      <c r="U5146">
        <v>2</v>
      </c>
      <c r="V5146">
        <v>0</v>
      </c>
      <c r="W5146">
        <v>0.68973888839181674</v>
      </c>
      <c r="X5146">
        <v>46.901210084327346</v>
      </c>
      <c r="Y5146">
        <v>36.752435591497083</v>
      </c>
      <c r="Z5146">
        <v>8.0011416182244375</v>
      </c>
      <c r="AA5146">
        <v>58.186236944481443</v>
      </c>
      <c r="AB5146">
        <v>17.008532446167735</v>
      </c>
      <c r="AC5146">
        <v>1.2639742523256332</v>
      </c>
      <c r="AD5146">
        <v>0</v>
      </c>
      <c r="AE5146">
        <v>168.8032698254155</v>
      </c>
    </row>
    <row r="5147" spans="1:31" x14ac:dyDescent="0.25">
      <c r="A5147">
        <v>2144028</v>
      </c>
      <c r="B5147">
        <v>1</v>
      </c>
      <c r="C5147" t="s">
        <v>80</v>
      </c>
      <c r="D5147" t="s">
        <v>108</v>
      </c>
      <c r="E5147" t="s">
        <v>174</v>
      </c>
      <c r="F5147" t="s">
        <v>14873</v>
      </c>
      <c r="G5147" t="s">
        <v>187</v>
      </c>
      <c r="H5147" t="s">
        <v>134</v>
      </c>
      <c r="I5147" t="s">
        <v>135</v>
      </c>
      <c r="J5147" t="s">
        <v>136</v>
      </c>
      <c r="K5147" t="s">
        <v>137</v>
      </c>
      <c r="L5147" t="s">
        <v>14874</v>
      </c>
      <c r="M5147" t="s">
        <v>14875</v>
      </c>
      <c r="N5147">
        <v>3.869444444</v>
      </c>
      <c r="O5147">
        <v>0</v>
      </c>
      <c r="P5147">
        <v>30</v>
      </c>
      <c r="Q5147">
        <v>0</v>
      </c>
      <c r="R5147">
        <v>6</v>
      </c>
      <c r="S5147">
        <v>0</v>
      </c>
      <c r="T5147">
        <v>2</v>
      </c>
      <c r="U5147">
        <v>0</v>
      </c>
      <c r="V5147">
        <v>0</v>
      </c>
      <c r="W5147">
        <v>0</v>
      </c>
      <c r="X5147">
        <v>10.221831641204528</v>
      </c>
      <c r="Y5147">
        <v>0</v>
      </c>
      <c r="Z5147">
        <v>1.2107324046160832</v>
      </c>
      <c r="AA5147">
        <v>0</v>
      </c>
      <c r="AB5147">
        <v>0.79581772091699998</v>
      </c>
      <c r="AC5147">
        <v>0</v>
      </c>
      <c r="AD5147">
        <v>0</v>
      </c>
      <c r="AE5147">
        <v>12.228381766737611</v>
      </c>
    </row>
    <row r="5148" spans="1:31" x14ac:dyDescent="0.25">
      <c r="A5148">
        <v>2144031</v>
      </c>
      <c r="B5148">
        <v>1</v>
      </c>
      <c r="C5148" t="s">
        <v>80</v>
      </c>
      <c r="D5148" t="s">
        <v>96</v>
      </c>
      <c r="E5148" t="s">
        <v>140</v>
      </c>
      <c r="F5148" t="s">
        <v>14876</v>
      </c>
      <c r="G5148" t="s">
        <v>226</v>
      </c>
      <c r="H5148" t="s">
        <v>143</v>
      </c>
      <c r="I5148" t="s">
        <v>135</v>
      </c>
      <c r="J5148" t="s">
        <v>136</v>
      </c>
      <c r="K5148" t="s">
        <v>137</v>
      </c>
      <c r="L5148" t="s">
        <v>14877</v>
      </c>
      <c r="M5148" t="s">
        <v>14878</v>
      </c>
      <c r="N5148">
        <v>0.56861111099999995</v>
      </c>
      <c r="O5148">
        <v>7</v>
      </c>
      <c r="P5148">
        <v>11902</v>
      </c>
      <c r="Q5148">
        <v>8</v>
      </c>
      <c r="R5148">
        <v>210</v>
      </c>
      <c r="S5148">
        <v>41</v>
      </c>
      <c r="T5148">
        <v>1220</v>
      </c>
      <c r="U5148">
        <v>1</v>
      </c>
      <c r="V5148">
        <v>1</v>
      </c>
      <c r="W5148">
        <v>33.935894227122908</v>
      </c>
      <c r="X5148">
        <v>1640.9628023862754</v>
      </c>
      <c r="Y5148">
        <v>9.3772260772395022</v>
      </c>
      <c r="Z5148">
        <v>65.891829660810842</v>
      </c>
      <c r="AA5148">
        <v>380.12670633838081</v>
      </c>
      <c r="AB5148">
        <v>416.24740428135163</v>
      </c>
      <c r="AC5148">
        <v>0.91874699374747504</v>
      </c>
      <c r="AD5148">
        <v>2.8647821941304503</v>
      </c>
      <c r="AE5148">
        <v>2550.3253921590585</v>
      </c>
    </row>
    <row r="5149" spans="1:31" x14ac:dyDescent="0.25">
      <c r="A5149">
        <v>2144036</v>
      </c>
      <c r="B5149">
        <v>1</v>
      </c>
      <c r="C5149" t="s">
        <v>80</v>
      </c>
      <c r="D5149" t="s">
        <v>89</v>
      </c>
      <c r="E5149" t="s">
        <v>131</v>
      </c>
      <c r="F5149" t="s">
        <v>14879</v>
      </c>
      <c r="G5149" t="s">
        <v>231</v>
      </c>
      <c r="H5149" t="s">
        <v>134</v>
      </c>
      <c r="I5149" t="s">
        <v>135</v>
      </c>
      <c r="J5149" t="s">
        <v>136</v>
      </c>
      <c r="K5149" t="s">
        <v>137</v>
      </c>
      <c r="L5149" t="s">
        <v>14880</v>
      </c>
      <c r="M5149" t="s">
        <v>14881</v>
      </c>
      <c r="N5149">
        <v>0.56916666599999999</v>
      </c>
      <c r="O5149">
        <v>0</v>
      </c>
      <c r="P5149">
        <v>1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5.2158557126700006E-2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5.2158557126700006E-2</v>
      </c>
    </row>
    <row r="5150" spans="1:31" x14ac:dyDescent="0.25">
      <c r="A5150">
        <v>2144038</v>
      </c>
      <c r="B5150">
        <v>1</v>
      </c>
      <c r="C5150" t="s">
        <v>80</v>
      </c>
      <c r="D5150" t="s">
        <v>97</v>
      </c>
      <c r="E5150" t="s">
        <v>224</v>
      </c>
      <c r="F5150" t="s">
        <v>8751</v>
      </c>
      <c r="G5150" t="s">
        <v>226</v>
      </c>
      <c r="H5150" t="s">
        <v>143</v>
      </c>
      <c r="I5150" t="s">
        <v>135</v>
      </c>
      <c r="J5150" t="s">
        <v>136</v>
      </c>
      <c r="K5150" t="s">
        <v>137</v>
      </c>
      <c r="L5150" t="s">
        <v>14882</v>
      </c>
      <c r="M5150" t="s">
        <v>14883</v>
      </c>
      <c r="N5150">
        <v>0.248888888</v>
      </c>
      <c r="O5150">
        <v>25</v>
      </c>
      <c r="P5150">
        <v>5108</v>
      </c>
      <c r="Q5150">
        <v>1</v>
      </c>
      <c r="R5150">
        <v>113</v>
      </c>
      <c r="S5150">
        <v>10</v>
      </c>
      <c r="T5150">
        <v>451</v>
      </c>
      <c r="U5150">
        <v>0</v>
      </c>
      <c r="V5150">
        <v>0</v>
      </c>
      <c r="W5150">
        <v>83.667423022113297</v>
      </c>
      <c r="X5150">
        <v>383.12874178477068</v>
      </c>
      <c r="Y5150">
        <v>4.0156592831666678E-2</v>
      </c>
      <c r="Z5150">
        <v>17.27471919190004</v>
      </c>
      <c r="AA5150">
        <v>40.480439925555984</v>
      </c>
      <c r="AB5150">
        <v>81.202533976428853</v>
      </c>
      <c r="AC5150">
        <v>0</v>
      </c>
      <c r="AD5150">
        <v>0</v>
      </c>
      <c r="AE5150">
        <v>605.79401449360057</v>
      </c>
    </row>
    <row r="5151" spans="1:31" x14ac:dyDescent="0.25">
      <c r="A5151">
        <v>2144045</v>
      </c>
      <c r="B5151">
        <v>1</v>
      </c>
      <c r="C5151" t="s">
        <v>80</v>
      </c>
      <c r="D5151" t="s">
        <v>97</v>
      </c>
      <c r="E5151" t="s">
        <v>140</v>
      </c>
      <c r="F5151" t="s">
        <v>14884</v>
      </c>
      <c r="G5151" t="s">
        <v>226</v>
      </c>
      <c r="H5151" t="s">
        <v>143</v>
      </c>
      <c r="I5151" t="s">
        <v>135</v>
      </c>
      <c r="J5151" t="s">
        <v>136</v>
      </c>
      <c r="K5151" t="s">
        <v>137</v>
      </c>
      <c r="L5151" t="s">
        <v>14885</v>
      </c>
      <c r="M5151" t="s">
        <v>14886</v>
      </c>
      <c r="N5151">
        <v>0.75249999999999995</v>
      </c>
      <c r="O5151">
        <v>6</v>
      </c>
      <c r="P5151">
        <v>1073</v>
      </c>
      <c r="Q5151">
        <v>11</v>
      </c>
      <c r="R5151">
        <v>128</v>
      </c>
      <c r="S5151">
        <v>26</v>
      </c>
      <c r="T5151">
        <v>154</v>
      </c>
      <c r="U5151">
        <v>0</v>
      </c>
      <c r="V5151">
        <v>0</v>
      </c>
      <c r="W5151">
        <v>13.407949813340249</v>
      </c>
      <c r="X5151">
        <v>198.22604327111782</v>
      </c>
      <c r="Y5151">
        <v>7.5229096669719997</v>
      </c>
      <c r="Z5151">
        <v>32.615371734887205</v>
      </c>
      <c r="AA5151">
        <v>256.28456644321125</v>
      </c>
      <c r="AB5151">
        <v>63.769405284146096</v>
      </c>
      <c r="AC5151">
        <v>0</v>
      </c>
      <c r="AD5151">
        <v>0</v>
      </c>
      <c r="AE5151">
        <v>571.82624621367461</v>
      </c>
    </row>
    <row r="5152" spans="1:31" x14ac:dyDescent="0.25">
      <c r="A5152">
        <v>2144048</v>
      </c>
      <c r="B5152">
        <v>1</v>
      </c>
      <c r="C5152" t="s">
        <v>80</v>
      </c>
      <c r="D5152" t="s">
        <v>97</v>
      </c>
      <c r="E5152" t="s">
        <v>140</v>
      </c>
      <c r="F5152" t="s">
        <v>14887</v>
      </c>
      <c r="G5152" t="s">
        <v>662</v>
      </c>
      <c r="H5152" t="s">
        <v>143</v>
      </c>
      <c r="I5152" t="s">
        <v>135</v>
      </c>
      <c r="J5152" t="s">
        <v>136</v>
      </c>
      <c r="K5152" t="s">
        <v>137</v>
      </c>
      <c r="L5152" t="s">
        <v>14888</v>
      </c>
      <c r="M5152" t="s">
        <v>14889</v>
      </c>
      <c r="N5152">
        <v>4.4477777769999998</v>
      </c>
      <c r="O5152">
        <v>0</v>
      </c>
      <c r="P5152">
        <v>3250</v>
      </c>
      <c r="Q5152">
        <v>0</v>
      </c>
      <c r="R5152">
        <v>10</v>
      </c>
      <c r="S5152">
        <v>5</v>
      </c>
      <c r="T5152">
        <v>301</v>
      </c>
      <c r="U5152">
        <v>0</v>
      </c>
      <c r="V5152">
        <v>0</v>
      </c>
      <c r="W5152">
        <v>0</v>
      </c>
      <c r="X5152">
        <v>4231.3228715147316</v>
      </c>
      <c r="Y5152">
        <v>0</v>
      </c>
      <c r="Z5152">
        <v>9.7836092205306002</v>
      </c>
      <c r="AA5152">
        <v>494.57253120841557</v>
      </c>
      <c r="AB5152">
        <v>1381.7250025564188</v>
      </c>
      <c r="AC5152">
        <v>0</v>
      </c>
      <c r="AD5152">
        <v>0</v>
      </c>
      <c r="AE5152">
        <v>6117.4040145000972</v>
      </c>
    </row>
    <row r="5153" spans="1:31" x14ac:dyDescent="0.25">
      <c r="A5153">
        <v>2144051</v>
      </c>
      <c r="B5153">
        <v>1</v>
      </c>
      <c r="C5153" t="s">
        <v>80</v>
      </c>
      <c r="D5153" t="s">
        <v>83</v>
      </c>
      <c r="E5153" t="s">
        <v>174</v>
      </c>
      <c r="F5153" t="s">
        <v>14890</v>
      </c>
      <c r="G5153" t="s">
        <v>187</v>
      </c>
      <c r="H5153" t="s">
        <v>134</v>
      </c>
      <c r="I5153" t="s">
        <v>135</v>
      </c>
      <c r="J5153" t="s">
        <v>136</v>
      </c>
      <c r="K5153" t="s">
        <v>137</v>
      </c>
      <c r="L5153" t="s">
        <v>14891</v>
      </c>
      <c r="M5153" t="s">
        <v>14892</v>
      </c>
      <c r="N5153">
        <v>2.4922222220000001</v>
      </c>
      <c r="O5153">
        <v>0</v>
      </c>
      <c r="P5153">
        <v>121</v>
      </c>
      <c r="Q5153">
        <v>0</v>
      </c>
      <c r="R5153">
        <v>0</v>
      </c>
      <c r="S5153">
        <v>0</v>
      </c>
      <c r="T5153">
        <v>20</v>
      </c>
      <c r="U5153">
        <v>0</v>
      </c>
      <c r="V5153">
        <v>0</v>
      </c>
      <c r="W5153">
        <v>0</v>
      </c>
      <c r="X5153">
        <v>74.588285185916931</v>
      </c>
      <c r="Y5153">
        <v>0</v>
      </c>
      <c r="Z5153">
        <v>0</v>
      </c>
      <c r="AA5153">
        <v>0</v>
      </c>
      <c r="AB5153">
        <v>40.920019244682621</v>
      </c>
      <c r="AC5153">
        <v>0</v>
      </c>
      <c r="AD5153">
        <v>0</v>
      </c>
      <c r="AE5153">
        <v>115.50830443059955</v>
      </c>
    </row>
    <row r="5154" spans="1:31" x14ac:dyDescent="0.25">
      <c r="A5154">
        <v>2144055</v>
      </c>
      <c r="B5154">
        <v>1</v>
      </c>
      <c r="C5154" t="s">
        <v>80</v>
      </c>
      <c r="D5154" t="s">
        <v>95</v>
      </c>
      <c r="E5154" t="s">
        <v>174</v>
      </c>
      <c r="F5154" t="s">
        <v>14893</v>
      </c>
      <c r="G5154" t="s">
        <v>187</v>
      </c>
      <c r="H5154" t="s">
        <v>134</v>
      </c>
      <c r="I5154" t="s">
        <v>135</v>
      </c>
      <c r="J5154" t="s">
        <v>136</v>
      </c>
      <c r="K5154" t="s">
        <v>137</v>
      </c>
      <c r="L5154" t="s">
        <v>14894</v>
      </c>
      <c r="M5154" t="s">
        <v>14895</v>
      </c>
      <c r="N5154">
        <v>2.2602777770000002</v>
      </c>
      <c r="O5154">
        <v>0</v>
      </c>
      <c r="P5154">
        <v>7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3.5079528000770996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3.5079528000770996</v>
      </c>
    </row>
    <row r="5155" spans="1:31" x14ac:dyDescent="0.25">
      <c r="A5155">
        <v>2144057</v>
      </c>
      <c r="B5155">
        <v>1</v>
      </c>
      <c r="C5155" t="s">
        <v>81</v>
      </c>
      <c r="D5155" t="s">
        <v>128</v>
      </c>
      <c r="E5155" t="s">
        <v>131</v>
      </c>
      <c r="F5155" t="s">
        <v>14896</v>
      </c>
      <c r="G5155" t="s">
        <v>152</v>
      </c>
      <c r="H5155" t="s">
        <v>134</v>
      </c>
      <c r="I5155" t="s">
        <v>135</v>
      </c>
      <c r="J5155" t="s">
        <v>136</v>
      </c>
      <c r="K5155" t="s">
        <v>137</v>
      </c>
      <c r="L5155" t="s">
        <v>14897</v>
      </c>
      <c r="M5155" t="s">
        <v>14898</v>
      </c>
      <c r="N5155">
        <v>2.5505555549999999</v>
      </c>
      <c r="O5155">
        <v>0</v>
      </c>
      <c r="P5155">
        <v>1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3.6654557000625004E-2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3.6654557000625004E-2</v>
      </c>
    </row>
    <row r="5156" spans="1:31" x14ac:dyDescent="0.25">
      <c r="A5156">
        <v>2144062</v>
      </c>
      <c r="B5156">
        <v>1</v>
      </c>
      <c r="C5156" t="s">
        <v>80</v>
      </c>
      <c r="D5156" t="s">
        <v>108</v>
      </c>
      <c r="E5156" t="s">
        <v>174</v>
      </c>
      <c r="F5156" t="s">
        <v>14899</v>
      </c>
      <c r="G5156" t="s">
        <v>187</v>
      </c>
      <c r="H5156" t="s">
        <v>134</v>
      </c>
      <c r="I5156" t="s">
        <v>135</v>
      </c>
      <c r="J5156" t="s">
        <v>136</v>
      </c>
      <c r="K5156" t="s">
        <v>137</v>
      </c>
      <c r="L5156" t="s">
        <v>14900</v>
      </c>
      <c r="M5156" t="s">
        <v>14901</v>
      </c>
      <c r="N5156">
        <v>6.1502777770000003</v>
      </c>
      <c r="O5156">
        <v>0</v>
      </c>
      <c r="P5156">
        <v>4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0.95857543675393342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0.95857543675393342</v>
      </c>
    </row>
    <row r="5157" spans="1:31" x14ac:dyDescent="0.25">
      <c r="A5157">
        <v>2144063</v>
      </c>
      <c r="B5157">
        <v>1</v>
      </c>
      <c r="C5157" t="s">
        <v>80</v>
      </c>
      <c r="D5157" t="s">
        <v>89</v>
      </c>
      <c r="E5157" t="s">
        <v>131</v>
      </c>
      <c r="F5157" t="s">
        <v>14902</v>
      </c>
      <c r="G5157" t="s">
        <v>152</v>
      </c>
      <c r="H5157" t="s">
        <v>134</v>
      </c>
      <c r="I5157" t="s">
        <v>135</v>
      </c>
      <c r="J5157" t="s">
        <v>136</v>
      </c>
      <c r="K5157" t="s">
        <v>137</v>
      </c>
      <c r="L5157" t="s">
        <v>14903</v>
      </c>
      <c r="M5157" t="s">
        <v>14904</v>
      </c>
      <c r="N5157">
        <v>1.4622222220000001</v>
      </c>
      <c r="O5157">
        <v>0</v>
      </c>
      <c r="P5157">
        <v>2</v>
      </c>
      <c r="Q5157">
        <v>0</v>
      </c>
      <c r="R5157">
        <v>0</v>
      </c>
      <c r="S5157">
        <v>0</v>
      </c>
      <c r="T5157">
        <v>5</v>
      </c>
      <c r="U5157">
        <v>0</v>
      </c>
      <c r="V5157">
        <v>0</v>
      </c>
      <c r="W5157">
        <v>0</v>
      </c>
      <c r="X5157">
        <v>1.8028507465800503</v>
      </c>
      <c r="Y5157">
        <v>0</v>
      </c>
      <c r="Z5157">
        <v>0</v>
      </c>
      <c r="AA5157">
        <v>0</v>
      </c>
      <c r="AB5157">
        <v>32.220546716144263</v>
      </c>
      <c r="AC5157">
        <v>0</v>
      </c>
      <c r="AD5157">
        <v>0</v>
      </c>
      <c r="AE5157">
        <v>34.023397462724311</v>
      </c>
    </row>
    <row r="5158" spans="1:31" x14ac:dyDescent="0.25">
      <c r="A5158">
        <v>2144065</v>
      </c>
      <c r="B5158">
        <v>1</v>
      </c>
      <c r="C5158" t="s">
        <v>80</v>
      </c>
      <c r="D5158" t="s">
        <v>93</v>
      </c>
      <c r="E5158" t="s">
        <v>140</v>
      </c>
      <c r="F5158" t="s">
        <v>12357</v>
      </c>
      <c r="G5158" t="s">
        <v>142</v>
      </c>
      <c r="H5158" t="s">
        <v>143</v>
      </c>
      <c r="I5158" t="s">
        <v>135</v>
      </c>
      <c r="J5158" t="s">
        <v>136</v>
      </c>
      <c r="K5158" t="s">
        <v>137</v>
      </c>
      <c r="L5158" t="s">
        <v>14905</v>
      </c>
      <c r="M5158" t="s">
        <v>14906</v>
      </c>
      <c r="N5158">
        <v>0.77694444399999996</v>
      </c>
      <c r="O5158">
        <v>3</v>
      </c>
      <c r="P5158">
        <v>3</v>
      </c>
      <c r="Q5158">
        <v>37</v>
      </c>
      <c r="R5158">
        <v>0</v>
      </c>
      <c r="S5158">
        <v>8</v>
      </c>
      <c r="T5158">
        <v>11</v>
      </c>
      <c r="U5158">
        <v>1</v>
      </c>
      <c r="V5158">
        <v>0</v>
      </c>
      <c r="W5158">
        <v>1.5896557806258251</v>
      </c>
      <c r="X5158">
        <v>1.4330000022247253</v>
      </c>
      <c r="Y5158">
        <v>80.742548546637835</v>
      </c>
      <c r="Z5158">
        <v>0</v>
      </c>
      <c r="AA5158">
        <v>14.202473751229185</v>
      </c>
      <c r="AB5158">
        <v>6.3430110480967992</v>
      </c>
      <c r="AC5158">
        <v>16.379156224616001</v>
      </c>
      <c r="AD5158">
        <v>0</v>
      </c>
      <c r="AE5158">
        <v>120.68984535343037</v>
      </c>
    </row>
    <row r="5159" spans="1:31" x14ac:dyDescent="0.25">
      <c r="A5159">
        <v>2144068</v>
      </c>
      <c r="B5159">
        <v>1</v>
      </c>
      <c r="C5159" t="s">
        <v>80</v>
      </c>
      <c r="D5159" t="s">
        <v>108</v>
      </c>
      <c r="E5159" t="s">
        <v>174</v>
      </c>
      <c r="F5159" t="s">
        <v>14907</v>
      </c>
      <c r="G5159" t="s">
        <v>458</v>
      </c>
      <c r="H5159" t="s">
        <v>134</v>
      </c>
      <c r="I5159" t="s">
        <v>135</v>
      </c>
      <c r="J5159" t="s">
        <v>136</v>
      </c>
      <c r="K5159" t="s">
        <v>137</v>
      </c>
      <c r="L5159" t="s">
        <v>14908</v>
      </c>
      <c r="M5159" t="s">
        <v>14909</v>
      </c>
      <c r="N5159">
        <v>6.4902777770000002</v>
      </c>
      <c r="O5159">
        <v>0</v>
      </c>
      <c r="P5159">
        <v>17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12.707376206309876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12.707376206309876</v>
      </c>
    </row>
    <row r="5160" spans="1:31" x14ac:dyDescent="0.25">
      <c r="A5160">
        <v>2144069</v>
      </c>
      <c r="B5160">
        <v>1</v>
      </c>
      <c r="C5160" t="s">
        <v>80</v>
      </c>
      <c r="D5160" t="s">
        <v>93</v>
      </c>
      <c r="E5160" t="s">
        <v>161</v>
      </c>
      <c r="F5160" t="s">
        <v>14910</v>
      </c>
      <c r="G5160" t="s">
        <v>3654</v>
      </c>
      <c r="H5160" t="s">
        <v>134</v>
      </c>
      <c r="I5160" t="s">
        <v>135</v>
      </c>
      <c r="J5160" t="s">
        <v>136</v>
      </c>
      <c r="K5160" t="s">
        <v>137</v>
      </c>
      <c r="L5160" t="s">
        <v>14911</v>
      </c>
      <c r="M5160" t="s">
        <v>14912</v>
      </c>
      <c r="N5160">
        <v>0.1275</v>
      </c>
      <c r="O5160">
        <v>0</v>
      </c>
      <c r="P5160">
        <v>63</v>
      </c>
      <c r="Q5160">
        <v>0</v>
      </c>
      <c r="R5160">
        <v>12</v>
      </c>
      <c r="S5160">
        <v>0</v>
      </c>
      <c r="T5160">
        <v>11</v>
      </c>
      <c r="U5160">
        <v>0</v>
      </c>
      <c r="V5160">
        <v>0</v>
      </c>
      <c r="W5160">
        <v>0</v>
      </c>
      <c r="X5160">
        <v>3.1374718818646508</v>
      </c>
      <c r="Y5160">
        <v>0</v>
      </c>
      <c r="Z5160">
        <v>4.0539916567770744</v>
      </c>
      <c r="AA5160">
        <v>0</v>
      </c>
      <c r="AB5160">
        <v>3.5722831544709748</v>
      </c>
      <c r="AC5160">
        <v>0</v>
      </c>
      <c r="AD5160">
        <v>0</v>
      </c>
      <c r="AE5160">
        <v>10.763746693112701</v>
      </c>
    </row>
    <row r="5161" spans="1:31" x14ac:dyDescent="0.25">
      <c r="A5161">
        <v>2144071</v>
      </c>
      <c r="B5161">
        <v>1</v>
      </c>
      <c r="C5161" t="s">
        <v>80</v>
      </c>
      <c r="D5161" t="s">
        <v>107</v>
      </c>
      <c r="E5161" t="s">
        <v>161</v>
      </c>
      <c r="F5161" t="s">
        <v>14913</v>
      </c>
      <c r="G5161" t="s">
        <v>215</v>
      </c>
      <c r="H5161" t="s">
        <v>134</v>
      </c>
      <c r="I5161" t="s">
        <v>135</v>
      </c>
      <c r="J5161" t="s">
        <v>136</v>
      </c>
      <c r="K5161" t="s">
        <v>137</v>
      </c>
      <c r="L5161" t="s">
        <v>14914</v>
      </c>
      <c r="M5161" t="s">
        <v>14915</v>
      </c>
      <c r="N5161">
        <v>1.6363888879999999</v>
      </c>
      <c r="O5161">
        <v>0</v>
      </c>
      <c r="P5161">
        <v>0</v>
      </c>
      <c r="Q5161">
        <v>0</v>
      </c>
      <c r="R5161">
        <v>4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</row>
    <row r="5162" spans="1:31" x14ac:dyDescent="0.25">
      <c r="A5162">
        <v>2144072</v>
      </c>
      <c r="B5162">
        <v>1</v>
      </c>
      <c r="C5162" t="s">
        <v>81</v>
      </c>
      <c r="D5162" t="s">
        <v>123</v>
      </c>
      <c r="E5162" t="s">
        <v>196</v>
      </c>
      <c r="F5162" t="s">
        <v>8529</v>
      </c>
      <c r="G5162" t="s">
        <v>142</v>
      </c>
      <c r="H5162" t="s">
        <v>143</v>
      </c>
      <c r="I5162" t="s">
        <v>135</v>
      </c>
      <c r="J5162" t="s">
        <v>136</v>
      </c>
      <c r="K5162" t="s">
        <v>137</v>
      </c>
      <c r="L5162" t="s">
        <v>14916</v>
      </c>
      <c r="M5162" t="s">
        <v>14917</v>
      </c>
      <c r="N5162">
        <v>1.119722222</v>
      </c>
      <c r="O5162">
        <v>3</v>
      </c>
      <c r="P5162">
        <v>25</v>
      </c>
      <c r="Q5162">
        <v>111</v>
      </c>
      <c r="R5162">
        <v>274</v>
      </c>
      <c r="S5162">
        <v>11</v>
      </c>
      <c r="T5162">
        <v>47</v>
      </c>
      <c r="U5162">
        <v>0</v>
      </c>
      <c r="V5162">
        <v>0</v>
      </c>
      <c r="W5162">
        <v>0.73873375177192502</v>
      </c>
      <c r="X5162">
        <v>39.016515485059593</v>
      </c>
      <c r="Y5162">
        <v>26.972264960095885</v>
      </c>
      <c r="Z5162">
        <v>105.52860576079604</v>
      </c>
      <c r="AA5162">
        <v>8.5655381772879977</v>
      </c>
      <c r="AB5162">
        <v>29.358613311847563</v>
      </c>
      <c r="AC5162">
        <v>0</v>
      </c>
      <c r="AD5162">
        <v>0</v>
      </c>
      <c r="AE5162">
        <v>210.18027144685902</v>
      </c>
    </row>
    <row r="5163" spans="1:31" x14ac:dyDescent="0.25">
      <c r="A5163">
        <v>2144073</v>
      </c>
      <c r="B5163">
        <v>1</v>
      </c>
      <c r="C5163" t="s">
        <v>81</v>
      </c>
      <c r="D5163" t="s">
        <v>118</v>
      </c>
      <c r="E5163" t="s">
        <v>131</v>
      </c>
      <c r="F5163" t="s">
        <v>14918</v>
      </c>
      <c r="G5163" t="s">
        <v>152</v>
      </c>
      <c r="H5163" t="s">
        <v>134</v>
      </c>
      <c r="I5163" t="s">
        <v>135</v>
      </c>
      <c r="J5163" t="s">
        <v>136</v>
      </c>
      <c r="K5163" t="s">
        <v>137</v>
      </c>
      <c r="L5163" t="s">
        <v>14919</v>
      </c>
      <c r="M5163" t="s">
        <v>14920</v>
      </c>
      <c r="N5163">
        <v>0.65888888800000001</v>
      </c>
      <c r="O5163">
        <v>0</v>
      </c>
      <c r="P5163">
        <v>1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0.21733262186437505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0.21733262186437505</v>
      </c>
    </row>
    <row r="5164" spans="1:31" x14ac:dyDescent="0.25">
      <c r="A5164">
        <v>2144074</v>
      </c>
      <c r="B5164">
        <v>1</v>
      </c>
      <c r="C5164" t="s">
        <v>80</v>
      </c>
      <c r="D5164" t="s">
        <v>83</v>
      </c>
      <c r="E5164" t="s">
        <v>146</v>
      </c>
      <c r="F5164" t="s">
        <v>14921</v>
      </c>
      <c r="G5164" t="s">
        <v>235</v>
      </c>
      <c r="H5164" t="s">
        <v>143</v>
      </c>
      <c r="I5164" t="s">
        <v>135</v>
      </c>
      <c r="J5164" t="s">
        <v>136</v>
      </c>
      <c r="K5164" t="s">
        <v>236</v>
      </c>
      <c r="L5164" t="s">
        <v>14922</v>
      </c>
      <c r="M5164" t="s">
        <v>14923</v>
      </c>
      <c r="N5164">
        <v>8.3868377770000002</v>
      </c>
      <c r="O5164">
        <v>0</v>
      </c>
      <c r="P5164">
        <v>434</v>
      </c>
      <c r="Q5164">
        <v>0</v>
      </c>
      <c r="R5164">
        <v>0</v>
      </c>
      <c r="S5164">
        <v>0</v>
      </c>
      <c r="T5164">
        <v>51</v>
      </c>
      <c r="U5164">
        <v>0</v>
      </c>
      <c r="V5164">
        <v>0</v>
      </c>
      <c r="W5164">
        <v>0</v>
      </c>
      <c r="X5164">
        <v>907.61723238866136</v>
      </c>
      <c r="Y5164">
        <v>0</v>
      </c>
      <c r="Z5164">
        <v>0</v>
      </c>
      <c r="AA5164">
        <v>0</v>
      </c>
      <c r="AB5164">
        <v>197.9545116936971</v>
      </c>
      <c r="AC5164">
        <v>0</v>
      </c>
      <c r="AD5164">
        <v>0</v>
      </c>
      <c r="AE5164">
        <v>1105.5717440823585</v>
      </c>
    </row>
    <row r="5165" spans="1:31" x14ac:dyDescent="0.25">
      <c r="A5165">
        <v>2144075</v>
      </c>
      <c r="B5165">
        <v>1</v>
      </c>
      <c r="C5165" t="s">
        <v>81</v>
      </c>
      <c r="D5165" t="s">
        <v>113</v>
      </c>
      <c r="E5165" t="s">
        <v>161</v>
      </c>
      <c r="F5165" t="s">
        <v>14924</v>
      </c>
      <c r="G5165" t="s">
        <v>538</v>
      </c>
      <c r="H5165" t="s">
        <v>134</v>
      </c>
      <c r="I5165" t="s">
        <v>135</v>
      </c>
      <c r="J5165" t="s">
        <v>136</v>
      </c>
      <c r="K5165" t="s">
        <v>236</v>
      </c>
      <c r="L5165" t="s">
        <v>14925</v>
      </c>
      <c r="M5165" t="s">
        <v>14926</v>
      </c>
      <c r="N5165">
        <v>8.4280813880000007</v>
      </c>
      <c r="O5165">
        <v>0</v>
      </c>
      <c r="P5165">
        <v>72</v>
      </c>
      <c r="Q5165">
        <v>0</v>
      </c>
      <c r="R5165">
        <v>4</v>
      </c>
      <c r="S5165">
        <v>0</v>
      </c>
      <c r="T5165">
        <v>7</v>
      </c>
      <c r="U5165">
        <v>0</v>
      </c>
      <c r="V5165">
        <v>0</v>
      </c>
      <c r="W5165">
        <v>0</v>
      </c>
      <c r="X5165">
        <v>122.72620095665611</v>
      </c>
      <c r="Y5165">
        <v>0</v>
      </c>
      <c r="Z5165">
        <v>0.39974680615714997</v>
      </c>
      <c r="AA5165">
        <v>0</v>
      </c>
      <c r="AB5165">
        <v>35.422006171201616</v>
      </c>
      <c r="AC5165">
        <v>0</v>
      </c>
      <c r="AD5165">
        <v>0</v>
      </c>
      <c r="AE5165">
        <v>158.54795393401488</v>
      </c>
    </row>
    <row r="5166" spans="1:31" x14ac:dyDescent="0.25">
      <c r="A5166">
        <v>2144076</v>
      </c>
      <c r="B5166">
        <v>1</v>
      </c>
      <c r="C5166" t="s">
        <v>80</v>
      </c>
      <c r="D5166" t="s">
        <v>103</v>
      </c>
      <c r="E5166" t="s">
        <v>196</v>
      </c>
      <c r="F5166" t="s">
        <v>14399</v>
      </c>
      <c r="G5166" t="s">
        <v>226</v>
      </c>
      <c r="H5166" t="s">
        <v>143</v>
      </c>
      <c r="I5166" t="s">
        <v>135</v>
      </c>
      <c r="J5166" t="s">
        <v>136</v>
      </c>
      <c r="K5166" t="s">
        <v>236</v>
      </c>
      <c r="L5166" t="s">
        <v>14927</v>
      </c>
      <c r="M5166" t="s">
        <v>14928</v>
      </c>
      <c r="N5166">
        <v>0.137222222</v>
      </c>
      <c r="O5166">
        <v>3</v>
      </c>
      <c r="P5166">
        <v>1815</v>
      </c>
      <c r="Q5166">
        <v>20</v>
      </c>
      <c r="R5166">
        <v>230</v>
      </c>
      <c r="S5166">
        <v>22</v>
      </c>
      <c r="T5166">
        <v>501</v>
      </c>
      <c r="U5166">
        <v>2</v>
      </c>
      <c r="V5166">
        <v>1</v>
      </c>
      <c r="W5166">
        <v>0.11076642813426667</v>
      </c>
      <c r="X5166">
        <v>46.931810531233729</v>
      </c>
      <c r="Y5166">
        <v>4.2514133618014505</v>
      </c>
      <c r="Z5166">
        <v>4.6035138056667497</v>
      </c>
      <c r="AA5166">
        <v>15.867926275247511</v>
      </c>
      <c r="AB5166">
        <v>16.443143182197407</v>
      </c>
      <c r="AC5166">
        <v>4.3933545218957333</v>
      </c>
      <c r="AD5166">
        <v>5.1251433131911996</v>
      </c>
      <c r="AE5166">
        <v>97.727071419368045</v>
      </c>
    </row>
    <row r="5167" spans="1:31" x14ac:dyDescent="0.25">
      <c r="A5167">
        <v>2144077</v>
      </c>
      <c r="B5167">
        <v>1</v>
      </c>
      <c r="C5167" t="s">
        <v>81</v>
      </c>
      <c r="D5167" t="s">
        <v>122</v>
      </c>
      <c r="E5167" t="s">
        <v>140</v>
      </c>
      <c r="F5167" t="s">
        <v>11978</v>
      </c>
      <c r="G5167" t="s">
        <v>235</v>
      </c>
      <c r="H5167" t="s">
        <v>143</v>
      </c>
      <c r="I5167" t="s">
        <v>135</v>
      </c>
      <c r="J5167" t="s">
        <v>136</v>
      </c>
      <c r="K5167" t="s">
        <v>236</v>
      </c>
      <c r="L5167" t="s">
        <v>14929</v>
      </c>
      <c r="M5167" t="s">
        <v>14930</v>
      </c>
      <c r="N5167">
        <v>8.1713888879999992</v>
      </c>
      <c r="O5167">
        <v>12</v>
      </c>
      <c r="P5167">
        <v>818</v>
      </c>
      <c r="Q5167">
        <v>1</v>
      </c>
      <c r="R5167">
        <v>19</v>
      </c>
      <c r="S5167">
        <v>2</v>
      </c>
      <c r="T5167">
        <v>52</v>
      </c>
      <c r="U5167">
        <v>1</v>
      </c>
      <c r="V5167">
        <v>0</v>
      </c>
      <c r="W5167">
        <v>24.628034705662163</v>
      </c>
      <c r="X5167">
        <v>841.26485285021352</v>
      </c>
      <c r="Y5167">
        <v>0.30302992188742506</v>
      </c>
      <c r="Z5167">
        <v>9.3543761000055348</v>
      </c>
      <c r="AA5167">
        <v>594.69820637551345</v>
      </c>
      <c r="AB5167">
        <v>90.065360181917498</v>
      </c>
      <c r="AC5167">
        <v>297.85818670591948</v>
      </c>
      <c r="AD5167">
        <v>0</v>
      </c>
      <c r="AE5167">
        <v>1858.172046841119</v>
      </c>
    </row>
    <row r="5168" spans="1:31" x14ac:dyDescent="0.25">
      <c r="A5168">
        <v>2144078</v>
      </c>
      <c r="B5168">
        <v>1</v>
      </c>
      <c r="C5168" t="s">
        <v>80</v>
      </c>
      <c r="D5168" t="s">
        <v>92</v>
      </c>
      <c r="E5168" t="s">
        <v>131</v>
      </c>
      <c r="F5168" t="s">
        <v>14931</v>
      </c>
      <c r="G5168" t="s">
        <v>133</v>
      </c>
      <c r="H5168" t="s">
        <v>134</v>
      </c>
      <c r="I5168" t="s">
        <v>135</v>
      </c>
      <c r="J5168" t="s">
        <v>136</v>
      </c>
      <c r="K5168" t="s">
        <v>137</v>
      </c>
      <c r="L5168" t="s">
        <v>14932</v>
      </c>
      <c r="M5168" t="s">
        <v>14933</v>
      </c>
      <c r="N5168">
        <v>2.400833333</v>
      </c>
      <c r="O5168">
        <v>0</v>
      </c>
      <c r="P5168">
        <v>1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0.35613990368525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0.35613990368525</v>
      </c>
    </row>
    <row r="5169" spans="1:31" x14ac:dyDescent="0.25">
      <c r="A5169">
        <v>2144081</v>
      </c>
      <c r="B5169">
        <v>1</v>
      </c>
      <c r="C5169" t="s">
        <v>81</v>
      </c>
      <c r="D5169" t="s">
        <v>120</v>
      </c>
      <c r="E5169" t="s">
        <v>161</v>
      </c>
      <c r="F5169" t="s">
        <v>14934</v>
      </c>
      <c r="G5169" t="s">
        <v>235</v>
      </c>
      <c r="H5169" t="s">
        <v>134</v>
      </c>
      <c r="I5169" t="s">
        <v>135</v>
      </c>
      <c r="J5169" t="s">
        <v>136</v>
      </c>
      <c r="K5169" t="s">
        <v>236</v>
      </c>
      <c r="L5169" t="s">
        <v>14935</v>
      </c>
      <c r="M5169" t="s">
        <v>14936</v>
      </c>
      <c r="N5169">
        <v>0.24555555500000001</v>
      </c>
      <c r="O5169">
        <v>0</v>
      </c>
      <c r="P5169">
        <v>572</v>
      </c>
      <c r="Q5169">
        <v>0</v>
      </c>
      <c r="R5169">
        <v>0</v>
      </c>
      <c r="S5169">
        <v>0</v>
      </c>
      <c r="T5169">
        <v>19</v>
      </c>
      <c r="U5169">
        <v>0</v>
      </c>
      <c r="V5169">
        <v>0</v>
      </c>
      <c r="W5169">
        <v>0</v>
      </c>
      <c r="X5169">
        <v>35.916243211692127</v>
      </c>
      <c r="Y5169">
        <v>0</v>
      </c>
      <c r="Z5169">
        <v>0</v>
      </c>
      <c r="AA5169">
        <v>0</v>
      </c>
      <c r="AB5169">
        <v>1.9391832956202775</v>
      </c>
      <c r="AC5169">
        <v>0</v>
      </c>
      <c r="AD5169">
        <v>0</v>
      </c>
      <c r="AE5169">
        <v>37.855426507312401</v>
      </c>
    </row>
    <row r="5170" spans="1:31" x14ac:dyDescent="0.25">
      <c r="A5170">
        <v>2144082</v>
      </c>
      <c r="B5170">
        <v>1</v>
      </c>
      <c r="C5170" t="s">
        <v>81</v>
      </c>
      <c r="D5170" t="s">
        <v>122</v>
      </c>
      <c r="E5170" t="s">
        <v>161</v>
      </c>
      <c r="F5170" t="s">
        <v>14937</v>
      </c>
      <c r="G5170" t="s">
        <v>538</v>
      </c>
      <c r="H5170" t="s">
        <v>134</v>
      </c>
      <c r="I5170" t="s">
        <v>135</v>
      </c>
      <c r="J5170" t="s">
        <v>136</v>
      </c>
      <c r="K5170" t="s">
        <v>236</v>
      </c>
      <c r="L5170" t="s">
        <v>14938</v>
      </c>
      <c r="M5170" t="s">
        <v>14939</v>
      </c>
      <c r="N5170">
        <v>2.6609750000000001</v>
      </c>
      <c r="O5170">
        <v>0</v>
      </c>
      <c r="P5170">
        <v>43</v>
      </c>
      <c r="Q5170">
        <v>0</v>
      </c>
      <c r="R5170">
        <v>2</v>
      </c>
      <c r="S5170">
        <v>0</v>
      </c>
      <c r="T5170">
        <v>2</v>
      </c>
      <c r="U5170">
        <v>0</v>
      </c>
      <c r="V5170">
        <v>0</v>
      </c>
      <c r="W5170">
        <v>0</v>
      </c>
      <c r="X5170">
        <v>21.988096254071106</v>
      </c>
      <c r="Y5170">
        <v>0</v>
      </c>
      <c r="Z5170">
        <v>0.49341031655046669</v>
      </c>
      <c r="AA5170">
        <v>0</v>
      </c>
      <c r="AB5170">
        <v>3.7343922532058667</v>
      </c>
      <c r="AC5170">
        <v>0</v>
      </c>
      <c r="AD5170">
        <v>0</v>
      </c>
      <c r="AE5170">
        <v>26.215898823827438</v>
      </c>
    </row>
    <row r="5171" spans="1:31" x14ac:dyDescent="0.25">
      <c r="A5171">
        <v>2144083</v>
      </c>
      <c r="B5171">
        <v>1</v>
      </c>
      <c r="C5171" t="s">
        <v>80</v>
      </c>
      <c r="D5171" t="s">
        <v>90</v>
      </c>
      <c r="E5171" t="s">
        <v>174</v>
      </c>
      <c r="F5171" t="s">
        <v>14189</v>
      </c>
      <c r="G5171" t="s">
        <v>538</v>
      </c>
      <c r="H5171" t="s">
        <v>134</v>
      </c>
      <c r="I5171" t="s">
        <v>135</v>
      </c>
      <c r="J5171" t="s">
        <v>136</v>
      </c>
      <c r="K5171" t="s">
        <v>236</v>
      </c>
      <c r="L5171" t="s">
        <v>14940</v>
      </c>
      <c r="M5171" t="s">
        <v>14941</v>
      </c>
      <c r="N5171">
        <v>7.1521083330000002</v>
      </c>
      <c r="O5171">
        <v>0</v>
      </c>
      <c r="P5171">
        <v>163</v>
      </c>
      <c r="Q5171">
        <v>0</v>
      </c>
      <c r="R5171">
        <v>0</v>
      </c>
      <c r="S5171">
        <v>0</v>
      </c>
      <c r="T5171">
        <v>6</v>
      </c>
      <c r="U5171">
        <v>0</v>
      </c>
      <c r="V5171">
        <v>0</v>
      </c>
      <c r="W5171">
        <v>0</v>
      </c>
      <c r="X5171">
        <v>258.35382824956713</v>
      </c>
      <c r="Y5171">
        <v>0</v>
      </c>
      <c r="Z5171">
        <v>0</v>
      </c>
      <c r="AA5171">
        <v>0</v>
      </c>
      <c r="AB5171">
        <v>0.69695034546670021</v>
      </c>
      <c r="AC5171">
        <v>0</v>
      </c>
      <c r="AD5171">
        <v>0</v>
      </c>
      <c r="AE5171">
        <v>259.05077859503382</v>
      </c>
    </row>
    <row r="5172" spans="1:31" x14ac:dyDescent="0.25">
      <c r="A5172">
        <v>2144084</v>
      </c>
      <c r="B5172">
        <v>1</v>
      </c>
      <c r="C5172" t="s">
        <v>80</v>
      </c>
      <c r="D5172" t="s">
        <v>94</v>
      </c>
      <c r="E5172" t="s">
        <v>140</v>
      </c>
      <c r="F5172" t="s">
        <v>14942</v>
      </c>
      <c r="G5172" t="s">
        <v>142</v>
      </c>
      <c r="H5172" t="s">
        <v>143</v>
      </c>
      <c r="I5172" t="s">
        <v>135</v>
      </c>
      <c r="J5172" t="s">
        <v>136</v>
      </c>
      <c r="K5172" t="s">
        <v>137</v>
      </c>
      <c r="L5172" t="s">
        <v>14943</v>
      </c>
      <c r="M5172" t="s">
        <v>14944</v>
      </c>
      <c r="N5172">
        <v>0.33250000000000002</v>
      </c>
      <c r="O5172">
        <v>0</v>
      </c>
      <c r="P5172">
        <v>657</v>
      </c>
      <c r="Q5172">
        <v>34</v>
      </c>
      <c r="R5172">
        <v>67</v>
      </c>
      <c r="S5172">
        <v>13</v>
      </c>
      <c r="T5172">
        <v>74</v>
      </c>
      <c r="U5172">
        <v>2</v>
      </c>
      <c r="V5172">
        <v>0</v>
      </c>
      <c r="W5172">
        <v>0</v>
      </c>
      <c r="X5172">
        <v>48.257433771398318</v>
      </c>
      <c r="Y5172">
        <v>9.4275506184578255</v>
      </c>
      <c r="Z5172">
        <v>10.700536557308327</v>
      </c>
      <c r="AA5172">
        <v>28.277873599508752</v>
      </c>
      <c r="AB5172">
        <v>24.575340099596648</v>
      </c>
      <c r="AC5172">
        <v>171.44369919425282</v>
      </c>
      <c r="AD5172">
        <v>0</v>
      </c>
      <c r="AE5172">
        <v>292.68243384052266</v>
      </c>
    </row>
    <row r="5173" spans="1:31" x14ac:dyDescent="0.25">
      <c r="A5173">
        <v>2144086</v>
      </c>
      <c r="B5173">
        <v>1</v>
      </c>
      <c r="C5173" t="s">
        <v>80</v>
      </c>
      <c r="D5173" t="s">
        <v>85</v>
      </c>
      <c r="E5173" t="s">
        <v>174</v>
      </c>
      <c r="F5173" t="s">
        <v>14945</v>
      </c>
      <c r="G5173" t="s">
        <v>187</v>
      </c>
      <c r="H5173" t="s">
        <v>134</v>
      </c>
      <c r="I5173" t="s">
        <v>135</v>
      </c>
      <c r="J5173" t="s">
        <v>136</v>
      </c>
      <c r="K5173" t="s">
        <v>137</v>
      </c>
      <c r="L5173" t="s">
        <v>14946</v>
      </c>
      <c r="M5173" t="s">
        <v>14947</v>
      </c>
      <c r="N5173">
        <v>1.085555555</v>
      </c>
      <c r="O5173">
        <v>0</v>
      </c>
      <c r="P5173">
        <v>18</v>
      </c>
      <c r="Q5173">
        <v>0</v>
      </c>
      <c r="R5173">
        <v>0</v>
      </c>
      <c r="S5173">
        <v>0</v>
      </c>
      <c r="T5173">
        <v>45</v>
      </c>
      <c r="U5173">
        <v>0</v>
      </c>
      <c r="V5173">
        <v>0</v>
      </c>
      <c r="W5173">
        <v>0</v>
      </c>
      <c r="X5173">
        <v>5.9654429828275486</v>
      </c>
      <c r="Y5173">
        <v>0</v>
      </c>
      <c r="Z5173">
        <v>0</v>
      </c>
      <c r="AA5173">
        <v>0</v>
      </c>
      <c r="AB5173">
        <v>27.60889764328784</v>
      </c>
      <c r="AC5173">
        <v>0</v>
      </c>
      <c r="AD5173">
        <v>0</v>
      </c>
      <c r="AE5173">
        <v>33.574340626115386</v>
      </c>
    </row>
    <row r="5174" spans="1:31" x14ac:dyDescent="0.25">
      <c r="A5174">
        <v>2144088</v>
      </c>
      <c r="B5174">
        <v>1</v>
      </c>
      <c r="C5174" t="s">
        <v>81</v>
      </c>
      <c r="D5174" t="s">
        <v>123</v>
      </c>
      <c r="E5174" t="s">
        <v>196</v>
      </c>
      <c r="F5174" t="s">
        <v>1040</v>
      </c>
      <c r="G5174" t="s">
        <v>226</v>
      </c>
      <c r="H5174" t="s">
        <v>143</v>
      </c>
      <c r="I5174" t="s">
        <v>135</v>
      </c>
      <c r="J5174" t="s">
        <v>136</v>
      </c>
      <c r="K5174" t="s">
        <v>137</v>
      </c>
      <c r="L5174" t="s">
        <v>14948</v>
      </c>
      <c r="M5174" t="s">
        <v>14949</v>
      </c>
      <c r="N5174">
        <v>0.58805555499999995</v>
      </c>
      <c r="O5174">
        <v>0</v>
      </c>
      <c r="P5174">
        <v>341</v>
      </c>
      <c r="Q5174">
        <v>4</v>
      </c>
      <c r="R5174">
        <v>77</v>
      </c>
      <c r="S5174">
        <v>3</v>
      </c>
      <c r="T5174">
        <v>35</v>
      </c>
      <c r="U5174">
        <v>0</v>
      </c>
      <c r="V5174">
        <v>0</v>
      </c>
      <c r="W5174">
        <v>0</v>
      </c>
      <c r="X5174">
        <v>50.963713194614087</v>
      </c>
      <c r="Y5174">
        <v>10.180273021293033</v>
      </c>
      <c r="Z5174">
        <v>13.350318846926276</v>
      </c>
      <c r="AA5174">
        <v>9.0672604231583804</v>
      </c>
      <c r="AB5174">
        <v>11.933538370812292</v>
      </c>
      <c r="AC5174">
        <v>0</v>
      </c>
      <c r="AD5174">
        <v>0</v>
      </c>
      <c r="AE5174">
        <v>95.49510385680405</v>
      </c>
    </row>
    <row r="5175" spans="1:31" x14ac:dyDescent="0.25">
      <c r="A5175">
        <v>2144089</v>
      </c>
      <c r="B5175">
        <v>1</v>
      </c>
      <c r="C5175" t="s">
        <v>80</v>
      </c>
      <c r="D5175" t="s">
        <v>108</v>
      </c>
      <c r="E5175" t="s">
        <v>161</v>
      </c>
      <c r="F5175" t="s">
        <v>14950</v>
      </c>
      <c r="G5175" t="s">
        <v>538</v>
      </c>
      <c r="H5175" t="s">
        <v>134</v>
      </c>
      <c r="I5175" t="s">
        <v>135</v>
      </c>
      <c r="J5175" t="s">
        <v>136</v>
      </c>
      <c r="K5175" t="s">
        <v>236</v>
      </c>
      <c r="L5175" t="s">
        <v>14951</v>
      </c>
      <c r="M5175" t="s">
        <v>14952</v>
      </c>
      <c r="N5175">
        <v>7.7287730549999996</v>
      </c>
      <c r="O5175">
        <v>0</v>
      </c>
      <c r="P5175">
        <v>50</v>
      </c>
      <c r="Q5175">
        <v>0</v>
      </c>
      <c r="R5175">
        <v>27</v>
      </c>
      <c r="S5175">
        <v>0</v>
      </c>
      <c r="T5175">
        <v>13</v>
      </c>
      <c r="U5175">
        <v>0</v>
      </c>
      <c r="V5175">
        <v>0</v>
      </c>
      <c r="W5175">
        <v>0</v>
      </c>
      <c r="X5175">
        <v>119.41294394157966</v>
      </c>
      <c r="Y5175">
        <v>0</v>
      </c>
      <c r="Z5175">
        <v>72.774045044918893</v>
      </c>
      <c r="AA5175">
        <v>0</v>
      </c>
      <c r="AB5175">
        <v>103.2751503763502</v>
      </c>
      <c r="AC5175">
        <v>0</v>
      </c>
      <c r="AD5175">
        <v>0</v>
      </c>
      <c r="AE5175">
        <v>295.46213936284875</v>
      </c>
    </row>
    <row r="5176" spans="1:31" x14ac:dyDescent="0.25">
      <c r="A5176">
        <v>2144091</v>
      </c>
      <c r="B5176">
        <v>1</v>
      </c>
      <c r="C5176" t="s">
        <v>80</v>
      </c>
      <c r="D5176" t="s">
        <v>106</v>
      </c>
      <c r="E5176" t="s">
        <v>146</v>
      </c>
      <c r="F5176" t="s">
        <v>14953</v>
      </c>
      <c r="G5176" t="s">
        <v>167</v>
      </c>
      <c r="H5176" t="s">
        <v>143</v>
      </c>
      <c r="I5176" t="s">
        <v>135</v>
      </c>
      <c r="J5176" t="s">
        <v>136</v>
      </c>
      <c r="K5176" t="s">
        <v>137</v>
      </c>
      <c r="L5176" t="s">
        <v>14954</v>
      </c>
      <c r="M5176" t="s">
        <v>14955</v>
      </c>
      <c r="N5176">
        <v>1.1499999999999999</v>
      </c>
      <c r="O5176">
        <v>0</v>
      </c>
      <c r="P5176">
        <v>237</v>
      </c>
      <c r="Q5176">
        <v>0</v>
      </c>
      <c r="R5176">
        <v>94</v>
      </c>
      <c r="S5176">
        <v>1</v>
      </c>
      <c r="T5176">
        <v>34</v>
      </c>
      <c r="U5176">
        <v>0</v>
      </c>
      <c r="V5176">
        <v>0</v>
      </c>
      <c r="W5176">
        <v>0</v>
      </c>
      <c r="X5176">
        <v>60.848599150469887</v>
      </c>
      <c r="Y5176">
        <v>0</v>
      </c>
      <c r="Z5176">
        <v>125.16162001988121</v>
      </c>
      <c r="AA5176">
        <v>0</v>
      </c>
      <c r="AB5176">
        <v>28.810895215767705</v>
      </c>
      <c r="AC5176">
        <v>0</v>
      </c>
      <c r="AD5176">
        <v>0</v>
      </c>
      <c r="AE5176">
        <v>214.82111438611881</v>
      </c>
    </row>
    <row r="5177" spans="1:31" x14ac:dyDescent="0.25">
      <c r="A5177">
        <v>2144092</v>
      </c>
      <c r="B5177">
        <v>1</v>
      </c>
      <c r="C5177" t="s">
        <v>81</v>
      </c>
      <c r="D5177" t="s">
        <v>123</v>
      </c>
      <c r="E5177" t="s">
        <v>161</v>
      </c>
      <c r="F5177" t="s">
        <v>14956</v>
      </c>
      <c r="G5177" t="s">
        <v>538</v>
      </c>
      <c r="H5177" t="s">
        <v>134</v>
      </c>
      <c r="I5177" t="s">
        <v>135</v>
      </c>
      <c r="J5177" t="s">
        <v>136</v>
      </c>
      <c r="K5177" t="s">
        <v>236</v>
      </c>
      <c r="L5177" t="s">
        <v>14957</v>
      </c>
      <c r="M5177" t="s">
        <v>14958</v>
      </c>
      <c r="N5177">
        <v>8.0041397219999997</v>
      </c>
      <c r="O5177">
        <v>0</v>
      </c>
      <c r="P5177">
        <v>194</v>
      </c>
      <c r="Q5177">
        <v>0</v>
      </c>
      <c r="R5177">
        <v>6</v>
      </c>
      <c r="S5177">
        <v>0</v>
      </c>
      <c r="T5177">
        <v>3</v>
      </c>
      <c r="U5177">
        <v>0</v>
      </c>
      <c r="V5177">
        <v>0</v>
      </c>
      <c r="W5177">
        <v>0</v>
      </c>
      <c r="X5177">
        <v>256.94298430240792</v>
      </c>
      <c r="Y5177">
        <v>0</v>
      </c>
      <c r="Z5177">
        <v>9.8456681908368004</v>
      </c>
      <c r="AA5177">
        <v>0</v>
      </c>
      <c r="AB5177">
        <v>18.680291409469749</v>
      </c>
      <c r="AC5177">
        <v>0</v>
      </c>
      <c r="AD5177">
        <v>0</v>
      </c>
      <c r="AE5177">
        <v>285.4689439027145</v>
      </c>
    </row>
    <row r="5178" spans="1:31" x14ac:dyDescent="0.25">
      <c r="A5178">
        <v>2144093</v>
      </c>
      <c r="B5178">
        <v>1</v>
      </c>
      <c r="C5178" t="s">
        <v>80</v>
      </c>
      <c r="D5178" t="s">
        <v>103</v>
      </c>
      <c r="E5178" t="s">
        <v>146</v>
      </c>
      <c r="F5178" t="s">
        <v>12066</v>
      </c>
      <c r="G5178" t="s">
        <v>235</v>
      </c>
      <c r="H5178" t="s">
        <v>143</v>
      </c>
      <c r="I5178" t="s">
        <v>135</v>
      </c>
      <c r="J5178" t="s">
        <v>136</v>
      </c>
      <c r="K5178" t="s">
        <v>236</v>
      </c>
      <c r="L5178" t="s">
        <v>14959</v>
      </c>
      <c r="M5178" t="s">
        <v>14960</v>
      </c>
      <c r="N5178">
        <v>8.6159655550000007</v>
      </c>
      <c r="O5178">
        <v>0</v>
      </c>
      <c r="P5178">
        <v>72</v>
      </c>
      <c r="Q5178">
        <v>0</v>
      </c>
      <c r="R5178">
        <v>3</v>
      </c>
      <c r="S5178">
        <v>0</v>
      </c>
      <c r="T5178">
        <v>10</v>
      </c>
      <c r="U5178">
        <v>0</v>
      </c>
      <c r="V5178">
        <v>0</v>
      </c>
      <c r="W5178">
        <v>0</v>
      </c>
      <c r="X5178">
        <v>107.09338925918598</v>
      </c>
      <c r="Y5178">
        <v>0</v>
      </c>
      <c r="Z5178">
        <v>5.1690263496374662</v>
      </c>
      <c r="AA5178">
        <v>0</v>
      </c>
      <c r="AB5178">
        <v>14.212834303314148</v>
      </c>
      <c r="AC5178">
        <v>0</v>
      </c>
      <c r="AD5178">
        <v>0</v>
      </c>
      <c r="AE5178">
        <v>126.4752499121376</v>
      </c>
    </row>
    <row r="5179" spans="1:31" x14ac:dyDescent="0.25">
      <c r="A5179">
        <v>2144094</v>
      </c>
      <c r="B5179">
        <v>1</v>
      </c>
      <c r="C5179" t="s">
        <v>80</v>
      </c>
      <c r="D5179" t="s">
        <v>104</v>
      </c>
      <c r="E5179" t="s">
        <v>146</v>
      </c>
      <c r="F5179" t="s">
        <v>11319</v>
      </c>
      <c r="G5179" t="s">
        <v>538</v>
      </c>
      <c r="H5179" t="s">
        <v>143</v>
      </c>
      <c r="I5179" t="s">
        <v>135</v>
      </c>
      <c r="J5179" t="s">
        <v>136</v>
      </c>
      <c r="K5179" t="s">
        <v>236</v>
      </c>
      <c r="L5179" t="s">
        <v>14961</v>
      </c>
      <c r="M5179" t="s">
        <v>14962</v>
      </c>
      <c r="N5179">
        <v>8.1009211109999999</v>
      </c>
      <c r="O5179">
        <v>0</v>
      </c>
      <c r="P5179">
        <v>6</v>
      </c>
      <c r="Q5179">
        <v>1</v>
      </c>
      <c r="R5179">
        <v>0</v>
      </c>
      <c r="S5179">
        <v>2</v>
      </c>
      <c r="T5179">
        <v>0</v>
      </c>
      <c r="U5179">
        <v>0</v>
      </c>
      <c r="V5179">
        <v>0</v>
      </c>
      <c r="W5179">
        <v>0</v>
      </c>
      <c r="X5179">
        <v>10.64201712670887</v>
      </c>
      <c r="Y5179">
        <v>1.3922420536430999</v>
      </c>
      <c r="Z5179">
        <v>0</v>
      </c>
      <c r="AA5179">
        <v>708.8679267635805</v>
      </c>
      <c r="AB5179">
        <v>0</v>
      </c>
      <c r="AC5179">
        <v>0</v>
      </c>
      <c r="AD5179">
        <v>0</v>
      </c>
      <c r="AE5179">
        <v>720.90218594393252</v>
      </c>
    </row>
    <row r="5180" spans="1:31" x14ac:dyDescent="0.25">
      <c r="A5180">
        <v>2144095</v>
      </c>
      <c r="B5180">
        <v>1</v>
      </c>
      <c r="C5180" t="s">
        <v>80</v>
      </c>
      <c r="D5180" t="s">
        <v>98</v>
      </c>
      <c r="E5180" t="s">
        <v>146</v>
      </c>
      <c r="F5180" t="s">
        <v>14963</v>
      </c>
      <c r="G5180" t="s">
        <v>235</v>
      </c>
      <c r="H5180" t="s">
        <v>143</v>
      </c>
      <c r="I5180" t="s">
        <v>135</v>
      </c>
      <c r="J5180" t="s">
        <v>136</v>
      </c>
      <c r="K5180" t="s">
        <v>236</v>
      </c>
      <c r="L5180" t="s">
        <v>14964</v>
      </c>
      <c r="M5180" t="s">
        <v>14965</v>
      </c>
      <c r="N5180">
        <v>8.4602777769999999</v>
      </c>
      <c r="O5180">
        <v>0</v>
      </c>
      <c r="P5180">
        <v>19</v>
      </c>
      <c r="Q5180">
        <v>0</v>
      </c>
      <c r="R5180">
        <v>26</v>
      </c>
      <c r="S5180">
        <v>0</v>
      </c>
      <c r="T5180">
        <v>6</v>
      </c>
      <c r="U5180">
        <v>0</v>
      </c>
      <c r="V5180">
        <v>0</v>
      </c>
      <c r="W5180">
        <v>0</v>
      </c>
      <c r="X5180">
        <v>46.897427427912973</v>
      </c>
      <c r="Y5180">
        <v>0</v>
      </c>
      <c r="Z5180">
        <v>102.23627765954251</v>
      </c>
      <c r="AA5180">
        <v>0</v>
      </c>
      <c r="AB5180">
        <v>154.23037516569181</v>
      </c>
      <c r="AC5180">
        <v>0</v>
      </c>
      <c r="AD5180">
        <v>0</v>
      </c>
      <c r="AE5180">
        <v>303.36408025314734</v>
      </c>
    </row>
    <row r="5181" spans="1:31" x14ac:dyDescent="0.25">
      <c r="A5181">
        <v>2144096</v>
      </c>
      <c r="B5181">
        <v>1</v>
      </c>
      <c r="C5181" t="s">
        <v>80</v>
      </c>
      <c r="D5181" t="s">
        <v>98</v>
      </c>
      <c r="E5181" t="s">
        <v>161</v>
      </c>
      <c r="F5181" t="s">
        <v>14353</v>
      </c>
      <c r="G5181" t="s">
        <v>538</v>
      </c>
      <c r="H5181" t="s">
        <v>134</v>
      </c>
      <c r="I5181" t="s">
        <v>135</v>
      </c>
      <c r="J5181" t="s">
        <v>136</v>
      </c>
      <c r="K5181" t="s">
        <v>236</v>
      </c>
      <c r="L5181" t="s">
        <v>14966</v>
      </c>
      <c r="M5181" t="s">
        <v>14967</v>
      </c>
      <c r="N5181">
        <v>8.0232944439999994</v>
      </c>
      <c r="O5181">
        <v>0</v>
      </c>
      <c r="P5181">
        <v>68</v>
      </c>
      <c r="Q5181">
        <v>0</v>
      </c>
      <c r="R5181">
        <v>15</v>
      </c>
      <c r="S5181">
        <v>0</v>
      </c>
      <c r="T5181">
        <v>29</v>
      </c>
      <c r="U5181">
        <v>0</v>
      </c>
      <c r="V5181">
        <v>0</v>
      </c>
      <c r="W5181">
        <v>0</v>
      </c>
      <c r="X5181">
        <v>116.00743984251847</v>
      </c>
      <c r="Y5181">
        <v>0</v>
      </c>
      <c r="Z5181">
        <v>16.479247791238198</v>
      </c>
      <c r="AA5181">
        <v>0</v>
      </c>
      <c r="AB5181">
        <v>241.28646040680695</v>
      </c>
      <c r="AC5181">
        <v>0</v>
      </c>
      <c r="AD5181">
        <v>0</v>
      </c>
      <c r="AE5181">
        <v>373.77314804056363</v>
      </c>
    </row>
    <row r="5182" spans="1:31" x14ac:dyDescent="0.25">
      <c r="A5182">
        <v>2144097</v>
      </c>
      <c r="B5182">
        <v>1</v>
      </c>
      <c r="C5182" t="s">
        <v>81</v>
      </c>
      <c r="D5182" t="s">
        <v>118</v>
      </c>
      <c r="E5182" t="s">
        <v>161</v>
      </c>
      <c r="F5182" t="s">
        <v>5838</v>
      </c>
      <c r="G5182" t="s">
        <v>538</v>
      </c>
      <c r="H5182" t="s">
        <v>134</v>
      </c>
      <c r="I5182" t="s">
        <v>135</v>
      </c>
      <c r="J5182" t="s">
        <v>136</v>
      </c>
      <c r="K5182" t="s">
        <v>236</v>
      </c>
      <c r="L5182" t="s">
        <v>14968</v>
      </c>
      <c r="M5182" t="s">
        <v>14969</v>
      </c>
      <c r="N5182">
        <v>7.6205555550000001</v>
      </c>
      <c r="O5182">
        <v>0</v>
      </c>
      <c r="P5182">
        <v>42</v>
      </c>
      <c r="Q5182">
        <v>0</v>
      </c>
      <c r="R5182">
        <v>8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75.024203308567706</v>
      </c>
      <c r="Y5182">
        <v>0</v>
      </c>
      <c r="Z5182">
        <v>23.78701250605635</v>
      </c>
      <c r="AA5182">
        <v>0</v>
      </c>
      <c r="AB5182">
        <v>0</v>
      </c>
      <c r="AC5182">
        <v>0</v>
      </c>
      <c r="AD5182">
        <v>0</v>
      </c>
      <c r="AE5182">
        <v>98.811215814624063</v>
      </c>
    </row>
    <row r="5183" spans="1:31" x14ac:dyDescent="0.25">
      <c r="A5183">
        <v>2144098</v>
      </c>
      <c r="B5183">
        <v>1</v>
      </c>
      <c r="C5183" t="s">
        <v>80</v>
      </c>
      <c r="D5183" t="s">
        <v>110</v>
      </c>
      <c r="E5183" t="s">
        <v>161</v>
      </c>
      <c r="F5183" t="s">
        <v>14970</v>
      </c>
      <c r="G5183" t="s">
        <v>300</v>
      </c>
      <c r="H5183" t="s">
        <v>134</v>
      </c>
      <c r="I5183" t="s">
        <v>135</v>
      </c>
      <c r="J5183" t="s">
        <v>136</v>
      </c>
      <c r="K5183" t="s">
        <v>137</v>
      </c>
      <c r="L5183" t="s">
        <v>14971</v>
      </c>
      <c r="M5183" t="s">
        <v>14972</v>
      </c>
      <c r="N5183">
        <v>3.6058333330000001</v>
      </c>
      <c r="O5183">
        <v>0</v>
      </c>
      <c r="P5183">
        <v>61</v>
      </c>
      <c r="Q5183">
        <v>0</v>
      </c>
      <c r="R5183">
        <v>0</v>
      </c>
      <c r="S5183">
        <v>0</v>
      </c>
      <c r="T5183">
        <v>25</v>
      </c>
      <c r="U5183">
        <v>0</v>
      </c>
      <c r="V5183">
        <v>0</v>
      </c>
      <c r="W5183">
        <v>0</v>
      </c>
      <c r="X5183">
        <v>63.080691159677251</v>
      </c>
      <c r="Y5183">
        <v>0</v>
      </c>
      <c r="Z5183">
        <v>0</v>
      </c>
      <c r="AA5183">
        <v>0</v>
      </c>
      <c r="AB5183">
        <v>274.1084212191081</v>
      </c>
      <c r="AC5183">
        <v>0</v>
      </c>
      <c r="AD5183">
        <v>0</v>
      </c>
      <c r="AE5183">
        <v>337.18911237878535</v>
      </c>
    </row>
    <row r="5184" spans="1:31" x14ac:dyDescent="0.25">
      <c r="A5184">
        <v>2144100</v>
      </c>
      <c r="B5184">
        <v>1</v>
      </c>
      <c r="C5184" t="s">
        <v>80</v>
      </c>
      <c r="D5184" t="s">
        <v>106</v>
      </c>
      <c r="E5184" t="s">
        <v>196</v>
      </c>
      <c r="F5184" t="s">
        <v>14973</v>
      </c>
      <c r="G5184" t="s">
        <v>226</v>
      </c>
      <c r="H5184" t="s">
        <v>143</v>
      </c>
      <c r="I5184" t="s">
        <v>135</v>
      </c>
      <c r="J5184" t="s">
        <v>136</v>
      </c>
      <c r="K5184" t="s">
        <v>137</v>
      </c>
      <c r="L5184" t="s">
        <v>14974</v>
      </c>
      <c r="M5184" t="s">
        <v>14975</v>
      </c>
      <c r="N5184">
        <v>9.7222221999999997E-2</v>
      </c>
      <c r="O5184">
        <v>0</v>
      </c>
      <c r="P5184">
        <v>237</v>
      </c>
      <c r="Q5184">
        <v>7</v>
      </c>
      <c r="R5184">
        <v>97</v>
      </c>
      <c r="S5184">
        <v>2</v>
      </c>
      <c r="T5184">
        <v>34</v>
      </c>
      <c r="U5184">
        <v>0</v>
      </c>
      <c r="V5184">
        <v>0</v>
      </c>
      <c r="W5184">
        <v>0</v>
      </c>
      <c r="X5184">
        <v>5.2051768749341667</v>
      </c>
      <c r="Y5184">
        <v>0.35805434895124999</v>
      </c>
      <c r="Z5184">
        <v>10.600249879840833</v>
      </c>
      <c r="AA5184">
        <v>0.11874040462958335</v>
      </c>
      <c r="AB5184">
        <v>2.4580057607593049</v>
      </c>
      <c r="AC5184">
        <v>0</v>
      </c>
      <c r="AD5184">
        <v>0</v>
      </c>
      <c r="AE5184">
        <v>18.740227269115138</v>
      </c>
    </row>
    <row r="5185" spans="1:31" x14ac:dyDescent="0.25">
      <c r="A5185">
        <v>2144102</v>
      </c>
      <c r="B5185">
        <v>1</v>
      </c>
      <c r="C5185" t="s">
        <v>80</v>
      </c>
      <c r="D5185" t="s">
        <v>91</v>
      </c>
      <c r="E5185" t="s">
        <v>140</v>
      </c>
      <c r="F5185" t="s">
        <v>14976</v>
      </c>
      <c r="G5185" t="s">
        <v>142</v>
      </c>
      <c r="H5185" t="s">
        <v>143</v>
      </c>
      <c r="I5185" t="s">
        <v>135</v>
      </c>
      <c r="J5185" t="s">
        <v>136</v>
      </c>
      <c r="K5185" t="s">
        <v>137</v>
      </c>
      <c r="L5185" t="s">
        <v>14977</v>
      </c>
      <c r="M5185" t="s">
        <v>14978</v>
      </c>
      <c r="N5185">
        <v>1.893333333</v>
      </c>
      <c r="O5185">
        <v>0</v>
      </c>
      <c r="P5185">
        <v>0</v>
      </c>
      <c r="Q5185">
        <v>0</v>
      </c>
      <c r="R5185">
        <v>0</v>
      </c>
      <c r="S5185">
        <v>6</v>
      </c>
      <c r="T5185">
        <v>1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579.50690670393226</v>
      </c>
      <c r="AB5185">
        <v>0.1383878809579</v>
      </c>
      <c r="AC5185">
        <v>0</v>
      </c>
      <c r="AD5185">
        <v>0</v>
      </c>
      <c r="AE5185">
        <v>579.64529458489017</v>
      </c>
    </row>
    <row r="5186" spans="1:31" x14ac:dyDescent="0.25">
      <c r="A5186">
        <v>2144103</v>
      </c>
      <c r="B5186">
        <v>1</v>
      </c>
      <c r="C5186" t="s">
        <v>80</v>
      </c>
      <c r="D5186" t="s">
        <v>88</v>
      </c>
      <c r="E5186" t="s">
        <v>146</v>
      </c>
      <c r="F5186" t="s">
        <v>8759</v>
      </c>
      <c r="G5186" t="s">
        <v>6048</v>
      </c>
      <c r="H5186" t="s">
        <v>143</v>
      </c>
      <c r="I5186" t="s">
        <v>135</v>
      </c>
      <c r="J5186" t="s">
        <v>136</v>
      </c>
      <c r="K5186" t="s">
        <v>137</v>
      </c>
      <c r="L5186" t="s">
        <v>14979</v>
      </c>
      <c r="M5186" t="s">
        <v>14980</v>
      </c>
      <c r="N5186">
        <v>0.33555555500000001</v>
      </c>
      <c r="O5186">
        <v>1</v>
      </c>
      <c r="P5186">
        <v>471</v>
      </c>
      <c r="Q5186">
        <v>1</v>
      </c>
      <c r="R5186">
        <v>0</v>
      </c>
      <c r="S5186">
        <v>7</v>
      </c>
      <c r="T5186">
        <v>91</v>
      </c>
      <c r="U5186">
        <v>3</v>
      </c>
      <c r="V5186">
        <v>3</v>
      </c>
      <c r="W5186">
        <v>4.0665968006399993</v>
      </c>
      <c r="X5186">
        <v>69.213316833203706</v>
      </c>
      <c r="Y5186">
        <v>0</v>
      </c>
      <c r="Z5186">
        <v>0</v>
      </c>
      <c r="AA5186">
        <v>24.646179621915465</v>
      </c>
      <c r="AB5186">
        <v>41.052225912186053</v>
      </c>
      <c r="AC5186">
        <v>48.682658783880541</v>
      </c>
      <c r="AD5186">
        <v>10.9887589819712</v>
      </c>
      <c r="AE5186">
        <v>198.64973693379696</v>
      </c>
    </row>
    <row r="5187" spans="1:31" x14ac:dyDescent="0.25">
      <c r="A5187">
        <v>2144104</v>
      </c>
      <c r="B5187">
        <v>1</v>
      </c>
      <c r="C5187" t="s">
        <v>80</v>
      </c>
      <c r="D5187" t="s">
        <v>90</v>
      </c>
      <c r="E5187" t="s">
        <v>174</v>
      </c>
      <c r="F5187" t="s">
        <v>14981</v>
      </c>
      <c r="G5187" t="s">
        <v>187</v>
      </c>
      <c r="H5187" t="s">
        <v>134</v>
      </c>
      <c r="I5187" t="s">
        <v>135</v>
      </c>
      <c r="J5187" t="s">
        <v>136</v>
      </c>
      <c r="K5187" t="s">
        <v>137</v>
      </c>
      <c r="L5187" t="s">
        <v>14982</v>
      </c>
      <c r="M5187" t="s">
        <v>14983</v>
      </c>
      <c r="N5187">
        <v>2.2850000000000001</v>
      </c>
      <c r="O5187">
        <v>0</v>
      </c>
      <c r="P5187">
        <v>278</v>
      </c>
      <c r="Q5187">
        <v>0</v>
      </c>
      <c r="R5187">
        <v>0</v>
      </c>
      <c r="S5187">
        <v>0</v>
      </c>
      <c r="T5187">
        <v>4</v>
      </c>
      <c r="U5187">
        <v>0</v>
      </c>
      <c r="V5187">
        <v>0</v>
      </c>
      <c r="W5187">
        <v>0</v>
      </c>
      <c r="X5187">
        <v>190.28874407053641</v>
      </c>
      <c r="Y5187">
        <v>0</v>
      </c>
      <c r="Z5187">
        <v>0</v>
      </c>
      <c r="AA5187">
        <v>0</v>
      </c>
      <c r="AB5187">
        <v>2.2531945612139253</v>
      </c>
      <c r="AC5187">
        <v>0</v>
      </c>
      <c r="AD5187">
        <v>0</v>
      </c>
      <c r="AE5187">
        <v>192.54193863175033</v>
      </c>
    </row>
    <row r="5188" spans="1:31" x14ac:dyDescent="0.25">
      <c r="A5188">
        <v>2144105</v>
      </c>
      <c r="B5188">
        <v>1</v>
      </c>
      <c r="C5188" t="s">
        <v>81</v>
      </c>
      <c r="D5188" t="s">
        <v>126</v>
      </c>
      <c r="E5188" t="s">
        <v>146</v>
      </c>
      <c r="F5188" t="s">
        <v>14984</v>
      </c>
      <c r="G5188" t="s">
        <v>235</v>
      </c>
      <c r="H5188" t="s">
        <v>143</v>
      </c>
      <c r="I5188" t="s">
        <v>135</v>
      </c>
      <c r="J5188" t="s">
        <v>136</v>
      </c>
      <c r="K5188" t="s">
        <v>236</v>
      </c>
      <c r="L5188" t="s">
        <v>14985</v>
      </c>
      <c r="M5188" t="s">
        <v>14986</v>
      </c>
      <c r="N5188">
        <v>1.80751</v>
      </c>
      <c r="O5188">
        <v>0</v>
      </c>
      <c r="P5188">
        <v>48</v>
      </c>
      <c r="Q5188">
        <v>0</v>
      </c>
      <c r="R5188">
        <v>28</v>
      </c>
      <c r="S5188">
        <v>0</v>
      </c>
      <c r="T5188">
        <v>1</v>
      </c>
      <c r="U5188">
        <v>0</v>
      </c>
      <c r="V5188">
        <v>0</v>
      </c>
      <c r="W5188">
        <v>0</v>
      </c>
      <c r="X5188">
        <v>10.644351609978226</v>
      </c>
      <c r="Y5188">
        <v>0</v>
      </c>
      <c r="Z5188">
        <v>0.6564618386398916</v>
      </c>
      <c r="AA5188">
        <v>0</v>
      </c>
      <c r="AB5188">
        <v>0.22925228965901667</v>
      </c>
      <c r="AC5188">
        <v>0</v>
      </c>
      <c r="AD5188">
        <v>0</v>
      </c>
      <c r="AE5188">
        <v>11.530065738277136</v>
      </c>
    </row>
    <row r="5189" spans="1:31" x14ac:dyDescent="0.25">
      <c r="A5189">
        <v>2144106</v>
      </c>
      <c r="B5189">
        <v>1</v>
      </c>
      <c r="C5189" t="s">
        <v>81</v>
      </c>
      <c r="D5189" t="s">
        <v>127</v>
      </c>
      <c r="E5189" t="s">
        <v>174</v>
      </c>
      <c r="F5189" t="s">
        <v>1906</v>
      </c>
      <c r="G5189" t="s">
        <v>187</v>
      </c>
      <c r="H5189" t="s">
        <v>134</v>
      </c>
      <c r="I5189" t="s">
        <v>135</v>
      </c>
      <c r="J5189" t="s">
        <v>136</v>
      </c>
      <c r="K5189" t="s">
        <v>137</v>
      </c>
      <c r="L5189" t="s">
        <v>14987</v>
      </c>
      <c r="M5189" t="s">
        <v>14988</v>
      </c>
      <c r="N5189">
        <v>2.6349999999999998</v>
      </c>
      <c r="O5189">
        <v>0</v>
      </c>
      <c r="P5189">
        <v>30</v>
      </c>
      <c r="Q5189">
        <v>0</v>
      </c>
      <c r="R5189">
        <v>0</v>
      </c>
      <c r="S5189">
        <v>0</v>
      </c>
      <c r="T5189">
        <v>2</v>
      </c>
      <c r="U5189">
        <v>0</v>
      </c>
      <c r="V5189">
        <v>0</v>
      </c>
      <c r="W5189">
        <v>0</v>
      </c>
      <c r="X5189">
        <v>8.3924126651416344</v>
      </c>
      <c r="Y5189">
        <v>0</v>
      </c>
      <c r="Z5189">
        <v>0</v>
      </c>
      <c r="AA5189">
        <v>0</v>
      </c>
      <c r="AB5189">
        <v>0.75217942876815003</v>
      </c>
      <c r="AC5189">
        <v>0</v>
      </c>
      <c r="AD5189">
        <v>0</v>
      </c>
      <c r="AE5189">
        <v>9.1445920939097842</v>
      </c>
    </row>
    <row r="5190" spans="1:31" x14ac:dyDescent="0.25">
      <c r="A5190">
        <v>2144108</v>
      </c>
      <c r="B5190">
        <v>1</v>
      </c>
      <c r="C5190" t="s">
        <v>80</v>
      </c>
      <c r="D5190" t="s">
        <v>88</v>
      </c>
      <c r="E5190" t="s">
        <v>131</v>
      </c>
      <c r="F5190" t="s">
        <v>14989</v>
      </c>
      <c r="G5190" t="s">
        <v>231</v>
      </c>
      <c r="H5190" t="s">
        <v>134</v>
      </c>
      <c r="I5190" t="s">
        <v>135</v>
      </c>
      <c r="J5190" t="s">
        <v>136</v>
      </c>
      <c r="K5190" t="s">
        <v>137</v>
      </c>
      <c r="L5190" t="s">
        <v>14990</v>
      </c>
      <c r="M5190" t="s">
        <v>14991</v>
      </c>
      <c r="N5190">
        <v>0.78</v>
      </c>
      <c r="O5190">
        <v>0</v>
      </c>
      <c r="P5190">
        <v>4</v>
      </c>
      <c r="Q5190">
        <v>0</v>
      </c>
      <c r="R5190">
        <v>0</v>
      </c>
      <c r="S5190">
        <v>0</v>
      </c>
      <c r="T5190">
        <v>1</v>
      </c>
      <c r="U5190">
        <v>0</v>
      </c>
      <c r="V5190">
        <v>0</v>
      </c>
      <c r="W5190">
        <v>0</v>
      </c>
      <c r="X5190">
        <v>0.82823354300271668</v>
      </c>
      <c r="Y5190">
        <v>0</v>
      </c>
      <c r="Z5190">
        <v>0</v>
      </c>
      <c r="AA5190">
        <v>0</v>
      </c>
      <c r="AB5190">
        <v>2.1243447386358333E-2</v>
      </c>
      <c r="AC5190">
        <v>0</v>
      </c>
      <c r="AD5190">
        <v>0</v>
      </c>
      <c r="AE5190">
        <v>0.84947699038907498</v>
      </c>
    </row>
    <row r="5191" spans="1:31" x14ac:dyDescent="0.25">
      <c r="A5191">
        <v>2144109</v>
      </c>
      <c r="B5191">
        <v>1</v>
      </c>
      <c r="C5191" t="s">
        <v>80</v>
      </c>
      <c r="D5191" t="s">
        <v>83</v>
      </c>
      <c r="E5191" t="s">
        <v>146</v>
      </c>
      <c r="F5191" t="s">
        <v>14992</v>
      </c>
      <c r="G5191" t="s">
        <v>235</v>
      </c>
      <c r="H5191" t="s">
        <v>143</v>
      </c>
      <c r="I5191" t="s">
        <v>135</v>
      </c>
      <c r="J5191" t="s">
        <v>136</v>
      </c>
      <c r="K5191" t="s">
        <v>236</v>
      </c>
      <c r="L5191" t="s">
        <v>14993</v>
      </c>
      <c r="M5191" t="s">
        <v>14994</v>
      </c>
      <c r="N5191">
        <v>6.9677777770000002</v>
      </c>
      <c r="O5191">
        <v>0</v>
      </c>
      <c r="P5191">
        <v>1045</v>
      </c>
      <c r="Q5191">
        <v>0</v>
      </c>
      <c r="R5191">
        <v>0</v>
      </c>
      <c r="S5191">
        <v>0</v>
      </c>
      <c r="T5191">
        <v>130</v>
      </c>
      <c r="U5191">
        <v>0</v>
      </c>
      <c r="V5191">
        <v>0</v>
      </c>
      <c r="W5191">
        <v>0</v>
      </c>
      <c r="X5191">
        <v>1702.0570277058187</v>
      </c>
      <c r="Y5191">
        <v>0</v>
      </c>
      <c r="Z5191">
        <v>0</v>
      </c>
      <c r="AA5191">
        <v>0</v>
      </c>
      <c r="AB5191">
        <v>483.80363278097974</v>
      </c>
      <c r="AC5191">
        <v>0</v>
      </c>
      <c r="AD5191">
        <v>0</v>
      </c>
      <c r="AE5191">
        <v>2185.8606604867982</v>
      </c>
    </row>
    <row r="5192" spans="1:31" x14ac:dyDescent="0.25">
      <c r="A5192">
        <v>2144110</v>
      </c>
      <c r="B5192">
        <v>1</v>
      </c>
      <c r="C5192" t="s">
        <v>80</v>
      </c>
      <c r="D5192" t="s">
        <v>103</v>
      </c>
      <c r="E5192" t="s">
        <v>174</v>
      </c>
      <c r="F5192" t="s">
        <v>14995</v>
      </c>
      <c r="G5192" t="s">
        <v>187</v>
      </c>
      <c r="H5192" t="s">
        <v>134</v>
      </c>
      <c r="I5192" t="s">
        <v>135</v>
      </c>
      <c r="J5192" t="s">
        <v>136</v>
      </c>
      <c r="K5192" t="s">
        <v>137</v>
      </c>
      <c r="L5192" t="s">
        <v>14996</v>
      </c>
      <c r="M5192" t="s">
        <v>14997</v>
      </c>
      <c r="N5192">
        <v>0.67861111100000004</v>
      </c>
      <c r="O5192">
        <v>0</v>
      </c>
      <c r="P5192">
        <v>38</v>
      </c>
      <c r="Q5192">
        <v>0</v>
      </c>
      <c r="R5192">
        <v>0</v>
      </c>
      <c r="S5192">
        <v>0</v>
      </c>
      <c r="T5192">
        <v>11</v>
      </c>
      <c r="U5192">
        <v>0</v>
      </c>
      <c r="V5192">
        <v>0</v>
      </c>
      <c r="W5192">
        <v>0</v>
      </c>
      <c r="X5192">
        <v>6.0640373397392926</v>
      </c>
      <c r="Y5192">
        <v>0</v>
      </c>
      <c r="Z5192">
        <v>0</v>
      </c>
      <c r="AA5192">
        <v>0</v>
      </c>
      <c r="AB5192">
        <v>9.7497861141101669</v>
      </c>
      <c r="AC5192">
        <v>0</v>
      </c>
      <c r="AD5192">
        <v>0</v>
      </c>
      <c r="AE5192">
        <v>15.813823453849459</v>
      </c>
    </row>
    <row r="5193" spans="1:31" x14ac:dyDescent="0.25">
      <c r="A5193">
        <v>2144111</v>
      </c>
      <c r="B5193">
        <v>1</v>
      </c>
      <c r="C5193" t="s">
        <v>80</v>
      </c>
      <c r="D5193" t="s">
        <v>96</v>
      </c>
      <c r="E5193" t="s">
        <v>174</v>
      </c>
      <c r="F5193" t="s">
        <v>14998</v>
      </c>
      <c r="G5193" t="s">
        <v>538</v>
      </c>
      <c r="H5193" t="s">
        <v>134</v>
      </c>
      <c r="I5193" t="s">
        <v>135</v>
      </c>
      <c r="J5193" t="s">
        <v>136</v>
      </c>
      <c r="K5193" t="s">
        <v>236</v>
      </c>
      <c r="L5193" t="s">
        <v>14999</v>
      </c>
      <c r="M5193" t="s">
        <v>15000</v>
      </c>
      <c r="N5193">
        <v>4.0416916660000002</v>
      </c>
      <c r="O5193">
        <v>0</v>
      </c>
      <c r="P5193">
        <v>32</v>
      </c>
      <c r="Q5193">
        <v>0</v>
      </c>
      <c r="R5193">
        <v>0</v>
      </c>
      <c r="S5193">
        <v>0</v>
      </c>
      <c r="T5193">
        <v>13</v>
      </c>
      <c r="U5193">
        <v>0</v>
      </c>
      <c r="V5193">
        <v>0</v>
      </c>
      <c r="W5193">
        <v>0</v>
      </c>
      <c r="X5193">
        <v>24.311759215080059</v>
      </c>
      <c r="Y5193">
        <v>0</v>
      </c>
      <c r="Z5193">
        <v>0</v>
      </c>
      <c r="AA5193">
        <v>0</v>
      </c>
      <c r="AB5193">
        <v>61.63784401027187</v>
      </c>
      <c r="AC5193">
        <v>0</v>
      </c>
      <c r="AD5193">
        <v>0</v>
      </c>
      <c r="AE5193">
        <v>85.949603225351922</v>
      </c>
    </row>
    <row r="5194" spans="1:31" x14ac:dyDescent="0.25">
      <c r="A5194">
        <v>2144112</v>
      </c>
      <c r="B5194">
        <v>1</v>
      </c>
      <c r="C5194" t="s">
        <v>80</v>
      </c>
      <c r="D5194" t="s">
        <v>104</v>
      </c>
      <c r="E5194" t="s">
        <v>174</v>
      </c>
      <c r="F5194" t="s">
        <v>13380</v>
      </c>
      <c r="G5194" t="s">
        <v>538</v>
      </c>
      <c r="H5194" t="s">
        <v>134</v>
      </c>
      <c r="I5194" t="s">
        <v>135</v>
      </c>
      <c r="J5194" t="s">
        <v>136</v>
      </c>
      <c r="K5194" t="s">
        <v>236</v>
      </c>
      <c r="L5194" t="s">
        <v>15001</v>
      </c>
      <c r="M5194" t="s">
        <v>15002</v>
      </c>
      <c r="N5194">
        <v>7.5061294439999999</v>
      </c>
      <c r="O5194">
        <v>0</v>
      </c>
      <c r="P5194">
        <v>8</v>
      </c>
      <c r="Q5194">
        <v>0</v>
      </c>
      <c r="R5194">
        <v>7</v>
      </c>
      <c r="S5194">
        <v>0</v>
      </c>
      <c r="T5194">
        <v>14</v>
      </c>
      <c r="U5194">
        <v>0</v>
      </c>
      <c r="V5194">
        <v>0</v>
      </c>
      <c r="W5194">
        <v>0</v>
      </c>
      <c r="X5194">
        <v>7.3423628816199979</v>
      </c>
      <c r="Y5194">
        <v>0</v>
      </c>
      <c r="Z5194">
        <v>14.269787453661598</v>
      </c>
      <c r="AA5194">
        <v>0</v>
      </c>
      <c r="AB5194">
        <v>26.091468485255216</v>
      </c>
      <c r="AC5194">
        <v>0</v>
      </c>
      <c r="AD5194">
        <v>0</v>
      </c>
      <c r="AE5194">
        <v>47.703618820536818</v>
      </c>
    </row>
    <row r="5195" spans="1:31" x14ac:dyDescent="0.25">
      <c r="A5195">
        <v>2144113</v>
      </c>
      <c r="B5195">
        <v>1</v>
      </c>
      <c r="C5195" t="s">
        <v>81</v>
      </c>
      <c r="D5195" t="s">
        <v>113</v>
      </c>
      <c r="E5195" t="s">
        <v>196</v>
      </c>
      <c r="F5195" t="s">
        <v>15003</v>
      </c>
      <c r="G5195" t="s">
        <v>142</v>
      </c>
      <c r="H5195" t="s">
        <v>143</v>
      </c>
      <c r="I5195" t="s">
        <v>135</v>
      </c>
      <c r="J5195" t="s">
        <v>136</v>
      </c>
      <c r="K5195" t="s">
        <v>137</v>
      </c>
      <c r="L5195" t="s">
        <v>15004</v>
      </c>
      <c r="M5195" t="s">
        <v>15005</v>
      </c>
      <c r="N5195">
        <v>1.6827777770000001</v>
      </c>
      <c r="O5195">
        <v>0</v>
      </c>
      <c r="P5195">
        <v>202</v>
      </c>
      <c r="Q5195">
        <v>89</v>
      </c>
      <c r="R5195">
        <v>174</v>
      </c>
      <c r="S5195">
        <v>4</v>
      </c>
      <c r="T5195">
        <v>9</v>
      </c>
      <c r="U5195">
        <v>0</v>
      </c>
      <c r="V5195">
        <v>0</v>
      </c>
      <c r="W5195">
        <v>0</v>
      </c>
      <c r="X5195">
        <v>57.423212047643673</v>
      </c>
      <c r="Y5195">
        <v>35.148433220937733</v>
      </c>
      <c r="Z5195">
        <v>141.32751832707845</v>
      </c>
      <c r="AA5195">
        <v>7.5070350225625502</v>
      </c>
      <c r="AB5195">
        <v>7.4855840229696513</v>
      </c>
      <c r="AC5195">
        <v>0</v>
      </c>
      <c r="AD5195">
        <v>0</v>
      </c>
      <c r="AE5195">
        <v>248.89178264119204</v>
      </c>
    </row>
    <row r="5196" spans="1:31" x14ac:dyDescent="0.25">
      <c r="A5196">
        <v>2144115</v>
      </c>
      <c r="B5196">
        <v>1</v>
      </c>
      <c r="C5196" t="s">
        <v>80</v>
      </c>
      <c r="D5196" t="s">
        <v>104</v>
      </c>
      <c r="E5196" t="s">
        <v>140</v>
      </c>
      <c r="F5196" t="s">
        <v>15006</v>
      </c>
      <c r="G5196" t="s">
        <v>538</v>
      </c>
      <c r="H5196" t="s">
        <v>143</v>
      </c>
      <c r="I5196" t="s">
        <v>135</v>
      </c>
      <c r="J5196" t="s">
        <v>136</v>
      </c>
      <c r="K5196" t="s">
        <v>236</v>
      </c>
      <c r="L5196" t="s">
        <v>15007</v>
      </c>
      <c r="M5196" t="s">
        <v>15008</v>
      </c>
      <c r="N5196">
        <v>7.2</v>
      </c>
      <c r="O5196">
        <v>0</v>
      </c>
      <c r="P5196">
        <v>8</v>
      </c>
      <c r="Q5196">
        <v>0</v>
      </c>
      <c r="R5196">
        <v>7</v>
      </c>
      <c r="S5196">
        <v>2</v>
      </c>
      <c r="T5196">
        <v>14</v>
      </c>
      <c r="U5196">
        <v>5</v>
      </c>
      <c r="V5196">
        <v>0</v>
      </c>
      <c r="W5196">
        <v>0</v>
      </c>
      <c r="X5196">
        <v>7.0242555924750008</v>
      </c>
      <c r="Y5196">
        <v>0</v>
      </c>
      <c r="Z5196">
        <v>13.629116682720001</v>
      </c>
      <c r="AA5196">
        <v>158.64084074780104</v>
      </c>
      <c r="AB5196">
        <v>25.041384918788005</v>
      </c>
      <c r="AC5196">
        <v>4062.2889968002796</v>
      </c>
      <c r="AD5196">
        <v>0</v>
      </c>
      <c r="AE5196">
        <v>4266.6245947420639</v>
      </c>
    </row>
    <row r="5197" spans="1:31" x14ac:dyDescent="0.25">
      <c r="A5197">
        <v>2144116</v>
      </c>
      <c r="B5197">
        <v>1</v>
      </c>
      <c r="C5197" t="s">
        <v>80</v>
      </c>
      <c r="D5197" t="s">
        <v>97</v>
      </c>
      <c r="E5197" t="s">
        <v>174</v>
      </c>
      <c r="F5197" t="s">
        <v>15009</v>
      </c>
      <c r="G5197" t="s">
        <v>235</v>
      </c>
      <c r="H5197" t="s">
        <v>134</v>
      </c>
      <c r="I5197" t="s">
        <v>135</v>
      </c>
      <c r="J5197" t="s">
        <v>136</v>
      </c>
      <c r="K5197" t="s">
        <v>236</v>
      </c>
      <c r="L5197" t="s">
        <v>15010</v>
      </c>
      <c r="M5197" t="s">
        <v>15011</v>
      </c>
      <c r="N5197">
        <v>1.995673888</v>
      </c>
      <c r="O5197">
        <v>0</v>
      </c>
      <c r="P5197">
        <v>115</v>
      </c>
      <c r="Q5197">
        <v>0</v>
      </c>
      <c r="R5197">
        <v>0</v>
      </c>
      <c r="S5197">
        <v>0</v>
      </c>
      <c r="T5197">
        <v>1</v>
      </c>
      <c r="U5197">
        <v>0</v>
      </c>
      <c r="V5197">
        <v>0</v>
      </c>
      <c r="W5197">
        <v>0</v>
      </c>
      <c r="X5197">
        <v>93.869928746566529</v>
      </c>
      <c r="Y5197">
        <v>0</v>
      </c>
      <c r="Z5197">
        <v>0</v>
      </c>
      <c r="AA5197">
        <v>0</v>
      </c>
      <c r="AB5197">
        <v>0.76180723154748331</v>
      </c>
      <c r="AC5197">
        <v>0</v>
      </c>
      <c r="AD5197">
        <v>0</v>
      </c>
      <c r="AE5197">
        <v>94.631735978114008</v>
      </c>
    </row>
    <row r="5198" spans="1:31" x14ac:dyDescent="0.25">
      <c r="A5198">
        <v>2144121</v>
      </c>
      <c r="B5198">
        <v>1</v>
      </c>
      <c r="C5198" t="s">
        <v>80</v>
      </c>
      <c r="D5198" t="s">
        <v>83</v>
      </c>
      <c r="E5198" t="s">
        <v>174</v>
      </c>
      <c r="F5198" t="s">
        <v>15012</v>
      </c>
      <c r="G5198" t="s">
        <v>538</v>
      </c>
      <c r="H5198" t="s">
        <v>134</v>
      </c>
      <c r="I5198" t="s">
        <v>135</v>
      </c>
      <c r="J5198" t="s">
        <v>136</v>
      </c>
      <c r="K5198" t="s">
        <v>236</v>
      </c>
      <c r="L5198" t="s">
        <v>15013</v>
      </c>
      <c r="M5198" t="s">
        <v>15014</v>
      </c>
      <c r="N5198">
        <v>6.8663850000000002</v>
      </c>
      <c r="O5198">
        <v>0</v>
      </c>
      <c r="P5198">
        <v>124</v>
      </c>
      <c r="Q5198">
        <v>0</v>
      </c>
      <c r="R5198">
        <v>0</v>
      </c>
      <c r="S5198">
        <v>0</v>
      </c>
      <c r="T5198">
        <v>2</v>
      </c>
      <c r="U5198">
        <v>0</v>
      </c>
      <c r="V5198">
        <v>0</v>
      </c>
      <c r="W5198">
        <v>0</v>
      </c>
      <c r="X5198">
        <v>266.366361341784</v>
      </c>
      <c r="Y5198">
        <v>0</v>
      </c>
      <c r="Z5198">
        <v>0</v>
      </c>
      <c r="AA5198">
        <v>0</v>
      </c>
      <c r="AB5198">
        <v>1.8743425668352005</v>
      </c>
      <c r="AC5198">
        <v>0</v>
      </c>
      <c r="AD5198">
        <v>0</v>
      </c>
      <c r="AE5198">
        <v>268.2407039086192</v>
      </c>
    </row>
    <row r="5199" spans="1:31" x14ac:dyDescent="0.25">
      <c r="A5199">
        <v>2144122</v>
      </c>
      <c r="B5199">
        <v>1</v>
      </c>
      <c r="C5199" t="s">
        <v>80</v>
      </c>
      <c r="D5199" t="s">
        <v>92</v>
      </c>
      <c r="E5199" t="s">
        <v>131</v>
      </c>
      <c r="F5199" t="s">
        <v>15015</v>
      </c>
      <c r="G5199" t="s">
        <v>231</v>
      </c>
      <c r="H5199" t="s">
        <v>134</v>
      </c>
      <c r="I5199" t="s">
        <v>135</v>
      </c>
      <c r="J5199" t="s">
        <v>136</v>
      </c>
      <c r="K5199" t="s">
        <v>137</v>
      </c>
      <c r="L5199" t="s">
        <v>15016</v>
      </c>
      <c r="M5199" t="s">
        <v>15017</v>
      </c>
      <c r="N5199">
        <v>2.2352777769999999</v>
      </c>
      <c r="O5199">
        <v>0</v>
      </c>
      <c r="P5199">
        <v>2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0.31157107534113337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0.31157107534113337</v>
      </c>
    </row>
    <row r="5200" spans="1:31" x14ac:dyDescent="0.25">
      <c r="A5200">
        <v>2144123</v>
      </c>
      <c r="B5200">
        <v>1</v>
      </c>
      <c r="C5200" t="s">
        <v>81</v>
      </c>
      <c r="D5200" t="s">
        <v>127</v>
      </c>
      <c r="E5200" t="s">
        <v>140</v>
      </c>
      <c r="F5200" t="s">
        <v>15018</v>
      </c>
      <c r="G5200" t="s">
        <v>538</v>
      </c>
      <c r="H5200" t="s">
        <v>143</v>
      </c>
      <c r="I5200" t="s">
        <v>135</v>
      </c>
      <c r="J5200" t="s">
        <v>136</v>
      </c>
      <c r="K5200" t="s">
        <v>236</v>
      </c>
      <c r="L5200" t="s">
        <v>15019</v>
      </c>
      <c r="M5200" t="s">
        <v>15020</v>
      </c>
      <c r="N5200">
        <v>5.4241666659999996</v>
      </c>
      <c r="O5200">
        <v>0</v>
      </c>
      <c r="P5200">
        <v>920</v>
      </c>
      <c r="Q5200">
        <v>0</v>
      </c>
      <c r="R5200">
        <v>11</v>
      </c>
      <c r="S5200">
        <v>1</v>
      </c>
      <c r="T5200">
        <v>170</v>
      </c>
      <c r="U5200">
        <v>5</v>
      </c>
      <c r="V5200">
        <v>3</v>
      </c>
      <c r="W5200">
        <v>0</v>
      </c>
      <c r="X5200">
        <v>1202.4805877995464</v>
      </c>
      <c r="Y5200">
        <v>0</v>
      </c>
      <c r="Z5200">
        <v>15.717400496690328</v>
      </c>
      <c r="AA5200">
        <v>168.79698063465148</v>
      </c>
      <c r="AB5200">
        <v>1133.9079985442245</v>
      </c>
      <c r="AC5200">
        <v>1142.9908969037303</v>
      </c>
      <c r="AD5200">
        <v>58.044296951560156</v>
      </c>
      <c r="AE5200">
        <v>3721.9381613304035</v>
      </c>
    </row>
    <row r="5201" spans="1:31" x14ac:dyDescent="0.25">
      <c r="A5201">
        <v>2144125</v>
      </c>
      <c r="B5201">
        <v>1</v>
      </c>
      <c r="C5201" t="s">
        <v>80</v>
      </c>
      <c r="D5201" t="s">
        <v>84</v>
      </c>
      <c r="E5201" t="s">
        <v>131</v>
      </c>
      <c r="F5201" t="s">
        <v>15021</v>
      </c>
      <c r="G5201" t="s">
        <v>300</v>
      </c>
      <c r="H5201" t="s">
        <v>134</v>
      </c>
      <c r="I5201" t="s">
        <v>135</v>
      </c>
      <c r="J5201" t="s">
        <v>136</v>
      </c>
      <c r="K5201" t="s">
        <v>137</v>
      </c>
      <c r="L5201" t="s">
        <v>15022</v>
      </c>
      <c r="M5201" t="s">
        <v>15023</v>
      </c>
      <c r="N5201">
        <v>7.0475000000000003</v>
      </c>
      <c r="O5201">
        <v>0</v>
      </c>
      <c r="P5201">
        <v>6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11.232453379908247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11.232453379908247</v>
      </c>
    </row>
    <row r="5202" spans="1:31" x14ac:dyDescent="0.25">
      <c r="A5202">
        <v>2144126</v>
      </c>
      <c r="B5202">
        <v>1</v>
      </c>
      <c r="C5202" t="s">
        <v>81</v>
      </c>
      <c r="D5202" t="s">
        <v>112</v>
      </c>
      <c r="E5202" t="s">
        <v>196</v>
      </c>
      <c r="F5202" t="s">
        <v>5980</v>
      </c>
      <c r="G5202" t="s">
        <v>142</v>
      </c>
      <c r="H5202" t="s">
        <v>143</v>
      </c>
      <c r="I5202" t="s">
        <v>135</v>
      </c>
      <c r="J5202" t="s">
        <v>136</v>
      </c>
      <c r="K5202" t="s">
        <v>137</v>
      </c>
      <c r="L5202" t="s">
        <v>15024</v>
      </c>
      <c r="M5202" t="s">
        <v>15025</v>
      </c>
      <c r="N5202">
        <v>0.77055555499999995</v>
      </c>
      <c r="O5202">
        <v>0</v>
      </c>
      <c r="P5202">
        <v>1397</v>
      </c>
      <c r="Q5202">
        <v>198</v>
      </c>
      <c r="R5202">
        <v>59</v>
      </c>
      <c r="S5202">
        <v>16</v>
      </c>
      <c r="T5202">
        <v>123</v>
      </c>
      <c r="U5202">
        <v>3</v>
      </c>
      <c r="V5202">
        <v>1</v>
      </c>
      <c r="W5202">
        <v>0</v>
      </c>
      <c r="X5202">
        <v>193.28817549831726</v>
      </c>
      <c r="Y5202">
        <v>49.129051169982667</v>
      </c>
      <c r="Z5202">
        <v>57.760810182050605</v>
      </c>
      <c r="AA5202">
        <v>34.200871012325223</v>
      </c>
      <c r="AB5202">
        <v>26.884059158515768</v>
      </c>
      <c r="AC5202">
        <v>116.67093683979199</v>
      </c>
      <c r="AD5202">
        <v>8.7750708500000007E-5</v>
      </c>
      <c r="AE5202">
        <v>477.93399161169197</v>
      </c>
    </row>
    <row r="5203" spans="1:31" x14ac:dyDescent="0.25">
      <c r="A5203">
        <v>2144127</v>
      </c>
      <c r="B5203">
        <v>1</v>
      </c>
      <c r="C5203" t="s">
        <v>81</v>
      </c>
      <c r="D5203" t="s">
        <v>127</v>
      </c>
      <c r="E5203" t="s">
        <v>140</v>
      </c>
      <c r="F5203" t="s">
        <v>15026</v>
      </c>
      <c r="G5203" t="s">
        <v>142</v>
      </c>
      <c r="H5203" t="s">
        <v>143</v>
      </c>
      <c r="I5203" t="s">
        <v>135</v>
      </c>
      <c r="J5203" t="s">
        <v>136</v>
      </c>
      <c r="K5203" t="s">
        <v>137</v>
      </c>
      <c r="L5203" t="s">
        <v>15027</v>
      </c>
      <c r="M5203" t="s">
        <v>15028</v>
      </c>
      <c r="N5203">
        <v>0.116666666</v>
      </c>
      <c r="O5203">
        <v>0</v>
      </c>
      <c r="P5203">
        <v>13210</v>
      </c>
      <c r="Q5203">
        <v>0</v>
      </c>
      <c r="R5203">
        <v>25</v>
      </c>
      <c r="S5203">
        <v>3</v>
      </c>
      <c r="T5203">
        <v>888</v>
      </c>
      <c r="U5203">
        <v>5</v>
      </c>
      <c r="V5203">
        <v>4</v>
      </c>
      <c r="W5203">
        <v>0</v>
      </c>
      <c r="X5203">
        <v>365.57917038179244</v>
      </c>
      <c r="Y5203">
        <v>0</v>
      </c>
      <c r="Z5203">
        <v>0.68627981383500014</v>
      </c>
      <c r="AA5203">
        <v>14.595732955922999</v>
      </c>
      <c r="AB5203">
        <v>98.378992943840032</v>
      </c>
      <c r="AC5203">
        <v>27.944991878254502</v>
      </c>
      <c r="AD5203">
        <v>2.1451160448515005</v>
      </c>
      <c r="AE5203">
        <v>509.3302840184964</v>
      </c>
    </row>
    <row r="5204" spans="1:31" x14ac:dyDescent="0.25">
      <c r="A5204">
        <v>2144128</v>
      </c>
      <c r="B5204">
        <v>1</v>
      </c>
      <c r="C5204" t="s">
        <v>80</v>
      </c>
      <c r="D5204" t="s">
        <v>83</v>
      </c>
      <c r="E5204" t="s">
        <v>131</v>
      </c>
      <c r="F5204" t="s">
        <v>15029</v>
      </c>
      <c r="G5204" t="s">
        <v>300</v>
      </c>
      <c r="H5204" t="s">
        <v>134</v>
      </c>
      <c r="I5204" t="s">
        <v>135</v>
      </c>
      <c r="J5204" t="s">
        <v>136</v>
      </c>
      <c r="K5204" t="s">
        <v>137</v>
      </c>
      <c r="L5204" t="s">
        <v>15030</v>
      </c>
      <c r="M5204" t="s">
        <v>15031</v>
      </c>
      <c r="N5204">
        <v>2.4436111110000001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1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1.0059122943555834</v>
      </c>
      <c r="AC5204">
        <v>0</v>
      </c>
      <c r="AD5204">
        <v>0</v>
      </c>
      <c r="AE5204">
        <v>1.0059122943555834</v>
      </c>
    </row>
    <row r="5205" spans="1:31" x14ac:dyDescent="0.25">
      <c r="A5205">
        <v>2144129</v>
      </c>
      <c r="B5205">
        <v>1</v>
      </c>
      <c r="C5205" t="s">
        <v>80</v>
      </c>
      <c r="D5205" t="s">
        <v>99</v>
      </c>
      <c r="E5205" t="s">
        <v>161</v>
      </c>
      <c r="F5205" t="s">
        <v>15032</v>
      </c>
      <c r="G5205" t="s">
        <v>235</v>
      </c>
      <c r="H5205" t="s">
        <v>134</v>
      </c>
      <c r="I5205" t="s">
        <v>135</v>
      </c>
      <c r="J5205" t="s">
        <v>136</v>
      </c>
      <c r="K5205" t="s">
        <v>236</v>
      </c>
      <c r="L5205" t="s">
        <v>15033</v>
      </c>
      <c r="M5205" t="s">
        <v>15034</v>
      </c>
      <c r="N5205">
        <v>3.7524961110000001</v>
      </c>
      <c r="O5205">
        <v>0</v>
      </c>
      <c r="P5205">
        <v>85</v>
      </c>
      <c r="Q5205">
        <v>0</v>
      </c>
      <c r="R5205">
        <v>0</v>
      </c>
      <c r="S5205">
        <v>0</v>
      </c>
      <c r="T5205">
        <v>2</v>
      </c>
      <c r="U5205">
        <v>0</v>
      </c>
      <c r="V5205">
        <v>1</v>
      </c>
      <c r="W5205">
        <v>0</v>
      </c>
      <c r="X5205">
        <v>64.635405063397883</v>
      </c>
      <c r="Y5205">
        <v>0</v>
      </c>
      <c r="Z5205">
        <v>0</v>
      </c>
      <c r="AA5205">
        <v>0</v>
      </c>
      <c r="AB5205">
        <v>0.58215953062400005</v>
      </c>
      <c r="AC5205">
        <v>0</v>
      </c>
      <c r="AD5205">
        <v>3.8799423150815504</v>
      </c>
      <c r="AE5205">
        <v>69.09750690910343</v>
      </c>
    </row>
    <row r="5206" spans="1:31" x14ac:dyDescent="0.25">
      <c r="A5206">
        <v>2144130</v>
      </c>
      <c r="B5206">
        <v>1</v>
      </c>
      <c r="C5206" t="s">
        <v>80</v>
      </c>
      <c r="D5206" t="s">
        <v>89</v>
      </c>
      <c r="E5206" t="s">
        <v>131</v>
      </c>
      <c r="F5206" t="s">
        <v>15035</v>
      </c>
      <c r="G5206" t="s">
        <v>231</v>
      </c>
      <c r="H5206" t="s">
        <v>134</v>
      </c>
      <c r="I5206" t="s">
        <v>135</v>
      </c>
      <c r="J5206" t="s">
        <v>136</v>
      </c>
      <c r="K5206" t="s">
        <v>137</v>
      </c>
      <c r="L5206" t="s">
        <v>15036</v>
      </c>
      <c r="M5206" t="s">
        <v>15037</v>
      </c>
      <c r="N5206">
        <v>1.2455555549999999</v>
      </c>
      <c r="O5206">
        <v>0</v>
      </c>
      <c r="P5206">
        <v>2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2.8724970777256003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2.8724970777256003</v>
      </c>
    </row>
    <row r="5207" spans="1:31" x14ac:dyDescent="0.25">
      <c r="A5207">
        <v>2144131</v>
      </c>
      <c r="B5207">
        <v>1</v>
      </c>
      <c r="C5207" t="s">
        <v>80</v>
      </c>
      <c r="D5207" t="s">
        <v>101</v>
      </c>
      <c r="E5207" t="s">
        <v>174</v>
      </c>
      <c r="F5207" t="s">
        <v>15038</v>
      </c>
      <c r="G5207" t="s">
        <v>384</v>
      </c>
      <c r="H5207" t="s">
        <v>134</v>
      </c>
      <c r="I5207" t="s">
        <v>135</v>
      </c>
      <c r="J5207" t="s">
        <v>136</v>
      </c>
      <c r="K5207" t="s">
        <v>137</v>
      </c>
      <c r="L5207" t="s">
        <v>15039</v>
      </c>
      <c r="M5207" t="s">
        <v>15040</v>
      </c>
      <c r="N5207">
        <v>2.2619444440000001</v>
      </c>
      <c r="O5207">
        <v>0</v>
      </c>
      <c r="P5207">
        <v>14</v>
      </c>
      <c r="Q5207">
        <v>0</v>
      </c>
      <c r="R5207">
        <v>0</v>
      </c>
      <c r="S5207">
        <v>0</v>
      </c>
      <c r="T5207">
        <v>5</v>
      </c>
      <c r="U5207">
        <v>0</v>
      </c>
      <c r="V5207">
        <v>0</v>
      </c>
      <c r="W5207">
        <v>0</v>
      </c>
      <c r="X5207">
        <v>13.768471517264912</v>
      </c>
      <c r="Y5207">
        <v>0</v>
      </c>
      <c r="Z5207">
        <v>0</v>
      </c>
      <c r="AA5207">
        <v>0</v>
      </c>
      <c r="AB5207">
        <v>0.64140764929110006</v>
      </c>
      <c r="AC5207">
        <v>0</v>
      </c>
      <c r="AD5207">
        <v>0</v>
      </c>
      <c r="AE5207">
        <v>14.409879166556012</v>
      </c>
    </row>
    <row r="5208" spans="1:31" x14ac:dyDescent="0.25">
      <c r="A5208">
        <v>2144134</v>
      </c>
      <c r="B5208">
        <v>1</v>
      </c>
      <c r="C5208" t="s">
        <v>80</v>
      </c>
      <c r="D5208" t="s">
        <v>110</v>
      </c>
      <c r="E5208" t="s">
        <v>174</v>
      </c>
      <c r="F5208" t="s">
        <v>15041</v>
      </c>
      <c r="G5208" t="s">
        <v>235</v>
      </c>
      <c r="H5208" t="s">
        <v>134</v>
      </c>
      <c r="I5208" t="s">
        <v>135</v>
      </c>
      <c r="J5208" t="s">
        <v>136</v>
      </c>
      <c r="K5208" t="s">
        <v>236</v>
      </c>
      <c r="L5208" t="s">
        <v>15042</v>
      </c>
      <c r="M5208" t="s">
        <v>15043</v>
      </c>
      <c r="N5208">
        <v>1.0983166660000001</v>
      </c>
      <c r="O5208">
        <v>0</v>
      </c>
      <c r="P5208">
        <v>219</v>
      </c>
      <c r="Q5208">
        <v>0</v>
      </c>
      <c r="R5208">
        <v>0</v>
      </c>
      <c r="S5208">
        <v>0</v>
      </c>
      <c r="T5208">
        <v>11</v>
      </c>
      <c r="U5208">
        <v>0</v>
      </c>
      <c r="V5208">
        <v>0</v>
      </c>
      <c r="W5208">
        <v>0</v>
      </c>
      <c r="X5208">
        <v>69.088905320642212</v>
      </c>
      <c r="Y5208">
        <v>0</v>
      </c>
      <c r="Z5208">
        <v>0</v>
      </c>
      <c r="AA5208">
        <v>0</v>
      </c>
      <c r="AB5208">
        <v>7.6550320145427673</v>
      </c>
      <c r="AC5208">
        <v>0</v>
      </c>
      <c r="AD5208">
        <v>0</v>
      </c>
      <c r="AE5208">
        <v>76.743937335184981</v>
      </c>
    </row>
    <row r="5209" spans="1:31" x14ac:dyDescent="0.25">
      <c r="A5209">
        <v>2144136</v>
      </c>
      <c r="B5209">
        <v>1</v>
      </c>
      <c r="C5209" t="s">
        <v>80</v>
      </c>
      <c r="D5209" t="s">
        <v>90</v>
      </c>
      <c r="E5209" t="s">
        <v>206</v>
      </c>
      <c r="F5209" t="s">
        <v>15044</v>
      </c>
      <c r="G5209" t="s">
        <v>246</v>
      </c>
      <c r="H5209" t="s">
        <v>134</v>
      </c>
      <c r="I5209" t="s">
        <v>135</v>
      </c>
      <c r="J5209" t="s">
        <v>136</v>
      </c>
      <c r="K5209" t="s">
        <v>137</v>
      </c>
      <c r="L5209" t="s">
        <v>15045</v>
      </c>
      <c r="M5209" t="s">
        <v>15046</v>
      </c>
      <c r="N5209">
        <v>2.1886111110000002</v>
      </c>
      <c r="O5209">
        <v>0</v>
      </c>
      <c r="P5209">
        <v>174</v>
      </c>
      <c r="Q5209">
        <v>0</v>
      </c>
      <c r="R5209">
        <v>0</v>
      </c>
      <c r="S5209">
        <v>0</v>
      </c>
      <c r="T5209">
        <v>34</v>
      </c>
      <c r="U5209">
        <v>0</v>
      </c>
      <c r="V5209">
        <v>0</v>
      </c>
      <c r="W5209">
        <v>0</v>
      </c>
      <c r="X5209">
        <v>96.499913853022463</v>
      </c>
      <c r="Y5209">
        <v>0</v>
      </c>
      <c r="Z5209">
        <v>0</v>
      </c>
      <c r="AA5209">
        <v>0</v>
      </c>
      <c r="AB5209">
        <v>40.324456422568531</v>
      </c>
      <c r="AC5209">
        <v>0</v>
      </c>
      <c r="AD5209">
        <v>0</v>
      </c>
      <c r="AE5209">
        <v>136.82437027559098</v>
      </c>
    </row>
    <row r="5210" spans="1:31" x14ac:dyDescent="0.25">
      <c r="A5210">
        <v>2144137</v>
      </c>
      <c r="B5210">
        <v>1</v>
      </c>
      <c r="C5210" t="s">
        <v>80</v>
      </c>
      <c r="D5210" t="s">
        <v>111</v>
      </c>
      <c r="E5210" t="s">
        <v>161</v>
      </c>
      <c r="F5210" t="s">
        <v>15047</v>
      </c>
      <c r="G5210" t="s">
        <v>581</v>
      </c>
      <c r="H5210" t="s">
        <v>134</v>
      </c>
      <c r="I5210" t="s">
        <v>135</v>
      </c>
      <c r="J5210" t="s">
        <v>136</v>
      </c>
      <c r="K5210" t="s">
        <v>137</v>
      </c>
      <c r="L5210" t="s">
        <v>15048</v>
      </c>
      <c r="M5210" t="s">
        <v>15049</v>
      </c>
      <c r="N5210">
        <v>1.602777777</v>
      </c>
      <c r="O5210">
        <v>0</v>
      </c>
      <c r="P5210">
        <v>14</v>
      </c>
      <c r="Q5210">
        <v>0</v>
      </c>
      <c r="R5210">
        <v>14</v>
      </c>
      <c r="S5210">
        <v>0</v>
      </c>
      <c r="T5210">
        <v>20</v>
      </c>
      <c r="U5210">
        <v>0</v>
      </c>
      <c r="V5210">
        <v>0</v>
      </c>
      <c r="W5210">
        <v>0</v>
      </c>
      <c r="X5210">
        <v>55.064664223970006</v>
      </c>
      <c r="Y5210">
        <v>0</v>
      </c>
      <c r="Z5210">
        <v>18.216623307228726</v>
      </c>
      <c r="AA5210">
        <v>0</v>
      </c>
      <c r="AB5210">
        <v>61.702408967348056</v>
      </c>
      <c r="AC5210">
        <v>0</v>
      </c>
      <c r="AD5210">
        <v>0</v>
      </c>
      <c r="AE5210">
        <v>134.98369649854678</v>
      </c>
    </row>
    <row r="5211" spans="1:31" x14ac:dyDescent="0.25">
      <c r="A5211">
        <v>2144139</v>
      </c>
      <c r="B5211">
        <v>1</v>
      </c>
      <c r="C5211" t="s">
        <v>80</v>
      </c>
      <c r="D5211" t="s">
        <v>83</v>
      </c>
      <c r="E5211" t="s">
        <v>174</v>
      </c>
      <c r="F5211" t="s">
        <v>745</v>
      </c>
      <c r="G5211" t="s">
        <v>187</v>
      </c>
      <c r="H5211" t="s">
        <v>134</v>
      </c>
      <c r="I5211" t="s">
        <v>135</v>
      </c>
      <c r="J5211" t="s">
        <v>136</v>
      </c>
      <c r="K5211" t="s">
        <v>137</v>
      </c>
      <c r="L5211" t="s">
        <v>15050</v>
      </c>
      <c r="M5211" t="s">
        <v>15051</v>
      </c>
      <c r="N5211">
        <v>1.796944444</v>
      </c>
      <c r="O5211">
        <v>0</v>
      </c>
      <c r="P5211">
        <v>14</v>
      </c>
      <c r="Q5211">
        <v>0</v>
      </c>
      <c r="R5211">
        <v>4</v>
      </c>
      <c r="S5211">
        <v>0</v>
      </c>
      <c r="T5211">
        <v>7</v>
      </c>
      <c r="U5211">
        <v>0</v>
      </c>
      <c r="V5211">
        <v>0</v>
      </c>
      <c r="W5211">
        <v>0</v>
      </c>
      <c r="X5211">
        <v>35.696395177809613</v>
      </c>
      <c r="Y5211">
        <v>0</v>
      </c>
      <c r="Z5211">
        <v>6.7018273444791676</v>
      </c>
      <c r="AA5211">
        <v>0</v>
      </c>
      <c r="AB5211">
        <v>34.185627076089048</v>
      </c>
      <c r="AC5211">
        <v>0</v>
      </c>
      <c r="AD5211">
        <v>0</v>
      </c>
      <c r="AE5211">
        <v>76.583849598377839</v>
      </c>
    </row>
    <row r="5212" spans="1:31" x14ac:dyDescent="0.25">
      <c r="A5212">
        <v>2144140</v>
      </c>
      <c r="B5212">
        <v>1</v>
      </c>
      <c r="C5212" t="s">
        <v>81</v>
      </c>
      <c r="D5212" t="s">
        <v>123</v>
      </c>
      <c r="E5212" t="s">
        <v>161</v>
      </c>
      <c r="F5212" t="s">
        <v>15052</v>
      </c>
      <c r="G5212" t="s">
        <v>538</v>
      </c>
      <c r="H5212" t="s">
        <v>134</v>
      </c>
      <c r="I5212" t="s">
        <v>135</v>
      </c>
      <c r="J5212" t="s">
        <v>136</v>
      </c>
      <c r="K5212" t="s">
        <v>236</v>
      </c>
      <c r="L5212" t="s">
        <v>15053</v>
      </c>
      <c r="M5212" t="s">
        <v>15054</v>
      </c>
      <c r="N5212">
        <v>5.7605555549999998</v>
      </c>
      <c r="O5212">
        <v>0</v>
      </c>
      <c r="P5212">
        <v>122</v>
      </c>
      <c r="Q5212">
        <v>0</v>
      </c>
      <c r="R5212">
        <v>4</v>
      </c>
      <c r="S5212">
        <v>0</v>
      </c>
      <c r="T5212">
        <v>13</v>
      </c>
      <c r="U5212">
        <v>0</v>
      </c>
      <c r="V5212">
        <v>0</v>
      </c>
      <c r="W5212">
        <v>0</v>
      </c>
      <c r="X5212">
        <v>91.112391991075128</v>
      </c>
      <c r="Y5212">
        <v>0</v>
      </c>
      <c r="Z5212">
        <v>1.7869776274759748</v>
      </c>
      <c r="AA5212">
        <v>0</v>
      </c>
      <c r="AB5212">
        <v>32.657829649523954</v>
      </c>
      <c r="AC5212">
        <v>0</v>
      </c>
      <c r="AD5212">
        <v>0</v>
      </c>
      <c r="AE5212">
        <v>125.55719926807507</v>
      </c>
    </row>
    <row r="5213" spans="1:31" x14ac:dyDescent="0.25">
      <c r="A5213">
        <v>2144142</v>
      </c>
      <c r="B5213">
        <v>1</v>
      </c>
      <c r="C5213" t="s">
        <v>80</v>
      </c>
      <c r="D5213" t="s">
        <v>108</v>
      </c>
      <c r="E5213" t="s">
        <v>174</v>
      </c>
      <c r="F5213" t="s">
        <v>10152</v>
      </c>
      <c r="G5213" t="s">
        <v>187</v>
      </c>
      <c r="H5213" t="s">
        <v>134</v>
      </c>
      <c r="I5213" t="s">
        <v>135</v>
      </c>
      <c r="J5213" t="s">
        <v>136</v>
      </c>
      <c r="K5213" t="s">
        <v>137</v>
      </c>
      <c r="L5213" t="s">
        <v>15055</v>
      </c>
      <c r="M5213" t="s">
        <v>15056</v>
      </c>
      <c r="N5213">
        <v>1.5219444440000001</v>
      </c>
      <c r="O5213">
        <v>0</v>
      </c>
      <c r="P5213">
        <v>1</v>
      </c>
      <c r="Q5213">
        <v>0</v>
      </c>
      <c r="R5213">
        <v>1</v>
      </c>
      <c r="S5213">
        <v>0</v>
      </c>
      <c r="T5213">
        <v>1</v>
      </c>
      <c r="U5213">
        <v>0</v>
      </c>
      <c r="V5213">
        <v>0</v>
      </c>
      <c r="W5213">
        <v>0</v>
      </c>
      <c r="X5213">
        <v>0.22095493707980002</v>
      </c>
      <c r="Y5213">
        <v>0</v>
      </c>
      <c r="Z5213">
        <v>6.1787748064750011E-3</v>
      </c>
      <c r="AA5213">
        <v>0</v>
      </c>
      <c r="AB5213">
        <v>1.1011606349746583</v>
      </c>
      <c r="AC5213">
        <v>0</v>
      </c>
      <c r="AD5213">
        <v>0</v>
      </c>
      <c r="AE5213">
        <v>1.3282943468609334</v>
      </c>
    </row>
    <row r="5214" spans="1:31" x14ac:dyDescent="0.25">
      <c r="A5214">
        <v>2144143</v>
      </c>
      <c r="B5214">
        <v>1</v>
      </c>
      <c r="C5214" t="s">
        <v>80</v>
      </c>
      <c r="D5214" t="s">
        <v>110</v>
      </c>
      <c r="E5214" t="s">
        <v>174</v>
      </c>
      <c r="F5214" t="s">
        <v>15057</v>
      </c>
      <c r="G5214" t="s">
        <v>538</v>
      </c>
      <c r="H5214" t="s">
        <v>134</v>
      </c>
      <c r="I5214" t="s">
        <v>135</v>
      </c>
      <c r="J5214" t="s">
        <v>136</v>
      </c>
      <c r="K5214" t="s">
        <v>236</v>
      </c>
      <c r="L5214" t="s">
        <v>15058</v>
      </c>
      <c r="M5214" t="s">
        <v>15059</v>
      </c>
      <c r="N5214">
        <v>2.904227777</v>
      </c>
      <c r="O5214">
        <v>0</v>
      </c>
      <c r="P5214">
        <v>69</v>
      </c>
      <c r="Q5214">
        <v>0</v>
      </c>
      <c r="R5214">
        <v>0</v>
      </c>
      <c r="S5214">
        <v>0</v>
      </c>
      <c r="T5214">
        <v>4</v>
      </c>
      <c r="U5214">
        <v>0</v>
      </c>
      <c r="V5214">
        <v>0</v>
      </c>
      <c r="W5214">
        <v>0</v>
      </c>
      <c r="X5214">
        <v>43.626439162423658</v>
      </c>
      <c r="Y5214">
        <v>0</v>
      </c>
      <c r="Z5214">
        <v>0</v>
      </c>
      <c r="AA5214">
        <v>0</v>
      </c>
      <c r="AB5214">
        <v>7.1398911360909167</v>
      </c>
      <c r="AC5214">
        <v>0</v>
      </c>
      <c r="AD5214">
        <v>0</v>
      </c>
      <c r="AE5214">
        <v>50.766330298514575</v>
      </c>
    </row>
    <row r="5215" spans="1:31" x14ac:dyDescent="0.25">
      <c r="A5215">
        <v>2144148</v>
      </c>
      <c r="B5215">
        <v>1</v>
      </c>
      <c r="C5215" t="s">
        <v>81</v>
      </c>
      <c r="D5215" t="s">
        <v>115</v>
      </c>
      <c r="E5215" t="s">
        <v>146</v>
      </c>
      <c r="F5215" t="s">
        <v>15060</v>
      </c>
      <c r="G5215" t="s">
        <v>167</v>
      </c>
      <c r="H5215" t="s">
        <v>143</v>
      </c>
      <c r="I5215" t="s">
        <v>135</v>
      </c>
      <c r="J5215" t="s">
        <v>136</v>
      </c>
      <c r="K5215" t="s">
        <v>137</v>
      </c>
      <c r="L5215" t="s">
        <v>15061</v>
      </c>
      <c r="M5215" t="s">
        <v>15062</v>
      </c>
      <c r="N5215">
        <v>0.85527777699999996</v>
      </c>
      <c r="O5215">
        <v>0</v>
      </c>
      <c r="P5215">
        <v>33</v>
      </c>
      <c r="Q5215">
        <v>0</v>
      </c>
      <c r="R5215">
        <v>7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1.6721767535225995</v>
      </c>
      <c r="Y5215">
        <v>0</v>
      </c>
      <c r="Z5215">
        <v>0.2186086680113917</v>
      </c>
      <c r="AA5215">
        <v>0</v>
      </c>
      <c r="AB5215">
        <v>0</v>
      </c>
      <c r="AC5215">
        <v>0</v>
      </c>
      <c r="AD5215">
        <v>0</v>
      </c>
      <c r="AE5215">
        <v>1.8907854215339912</v>
      </c>
    </row>
    <row r="5216" spans="1:31" x14ac:dyDescent="0.25">
      <c r="A5216">
        <v>2144150</v>
      </c>
      <c r="B5216">
        <v>1</v>
      </c>
      <c r="C5216" t="s">
        <v>80</v>
      </c>
      <c r="D5216" t="s">
        <v>108</v>
      </c>
      <c r="E5216" t="s">
        <v>146</v>
      </c>
      <c r="F5216" t="s">
        <v>15063</v>
      </c>
      <c r="G5216" t="s">
        <v>883</v>
      </c>
      <c r="H5216" t="s">
        <v>143</v>
      </c>
      <c r="I5216" t="s">
        <v>135</v>
      </c>
      <c r="J5216" t="s">
        <v>136</v>
      </c>
      <c r="K5216" t="s">
        <v>236</v>
      </c>
      <c r="L5216" t="s">
        <v>15064</v>
      </c>
      <c r="M5216" t="s">
        <v>15065</v>
      </c>
      <c r="N5216">
        <v>0.43333333299999999</v>
      </c>
      <c r="O5216">
        <v>0</v>
      </c>
      <c r="P5216">
        <v>35</v>
      </c>
      <c r="Q5216">
        <v>0</v>
      </c>
      <c r="R5216">
        <v>6</v>
      </c>
      <c r="S5216">
        <v>0</v>
      </c>
      <c r="T5216">
        <v>1</v>
      </c>
      <c r="U5216">
        <v>0</v>
      </c>
      <c r="V5216">
        <v>0</v>
      </c>
      <c r="W5216">
        <v>0</v>
      </c>
      <c r="X5216">
        <v>3.0716723187465003</v>
      </c>
      <c r="Y5216">
        <v>0</v>
      </c>
      <c r="Z5216">
        <v>1.0753575298050002</v>
      </c>
      <c r="AA5216">
        <v>0</v>
      </c>
      <c r="AB5216">
        <v>0.25078325104300003</v>
      </c>
      <c r="AC5216">
        <v>0</v>
      </c>
      <c r="AD5216">
        <v>0</v>
      </c>
      <c r="AE5216">
        <v>4.3978130995945008</v>
      </c>
    </row>
    <row r="5217" spans="1:31" x14ac:dyDescent="0.25">
      <c r="A5217">
        <v>2144154</v>
      </c>
      <c r="B5217">
        <v>1</v>
      </c>
      <c r="C5217" t="s">
        <v>81</v>
      </c>
      <c r="D5217" t="s">
        <v>112</v>
      </c>
      <c r="E5217" t="s">
        <v>131</v>
      </c>
      <c r="F5217" t="s">
        <v>15066</v>
      </c>
      <c r="G5217" t="s">
        <v>152</v>
      </c>
      <c r="H5217" t="s">
        <v>134</v>
      </c>
      <c r="I5217" t="s">
        <v>135</v>
      </c>
      <c r="J5217" t="s">
        <v>136</v>
      </c>
      <c r="K5217" t="s">
        <v>137</v>
      </c>
      <c r="L5217" t="s">
        <v>15067</v>
      </c>
      <c r="M5217" t="s">
        <v>15068</v>
      </c>
      <c r="N5217">
        <v>2.7075</v>
      </c>
      <c r="O5217">
        <v>0</v>
      </c>
      <c r="P5217">
        <v>2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1.5885016078184999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1.5885016078184999</v>
      </c>
    </row>
    <row r="5218" spans="1:31" x14ac:dyDescent="0.25">
      <c r="A5218">
        <v>2144155</v>
      </c>
      <c r="B5218">
        <v>1</v>
      </c>
      <c r="C5218" t="s">
        <v>80</v>
      </c>
      <c r="D5218" t="s">
        <v>103</v>
      </c>
      <c r="E5218" t="s">
        <v>161</v>
      </c>
      <c r="F5218" t="s">
        <v>15069</v>
      </c>
      <c r="G5218" t="s">
        <v>215</v>
      </c>
      <c r="H5218" t="s">
        <v>134</v>
      </c>
      <c r="I5218" t="s">
        <v>135</v>
      </c>
      <c r="J5218" t="s">
        <v>136</v>
      </c>
      <c r="K5218" t="s">
        <v>137</v>
      </c>
      <c r="L5218" t="s">
        <v>15070</v>
      </c>
      <c r="M5218" t="s">
        <v>15071</v>
      </c>
      <c r="N5218">
        <v>2.6802777770000001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80</v>
      </c>
      <c r="U5218">
        <v>0</v>
      </c>
      <c r="V5218">
        <v>2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206.32333944104175</v>
      </c>
      <c r="AC5218">
        <v>0</v>
      </c>
      <c r="AD5218">
        <v>76.689439038907835</v>
      </c>
      <c r="AE5218">
        <v>283.01277847994959</v>
      </c>
    </row>
    <row r="5219" spans="1:31" x14ac:dyDescent="0.25">
      <c r="A5219">
        <v>2144157</v>
      </c>
      <c r="B5219">
        <v>1</v>
      </c>
      <c r="C5219" t="s">
        <v>80</v>
      </c>
      <c r="D5219" t="s">
        <v>98</v>
      </c>
      <c r="E5219" t="s">
        <v>174</v>
      </c>
      <c r="F5219" t="s">
        <v>15072</v>
      </c>
      <c r="G5219" t="s">
        <v>187</v>
      </c>
      <c r="H5219" t="s">
        <v>134</v>
      </c>
      <c r="I5219" t="s">
        <v>135</v>
      </c>
      <c r="J5219" t="s">
        <v>136</v>
      </c>
      <c r="K5219" t="s">
        <v>137</v>
      </c>
      <c r="L5219" t="s">
        <v>15073</v>
      </c>
      <c r="M5219" t="s">
        <v>15074</v>
      </c>
      <c r="N5219">
        <v>0.74138888800000002</v>
      </c>
      <c r="O5219">
        <v>0</v>
      </c>
      <c r="P5219">
        <v>0</v>
      </c>
      <c r="Q5219">
        <v>0</v>
      </c>
      <c r="R5219">
        <v>11</v>
      </c>
      <c r="S5219">
        <v>0</v>
      </c>
      <c r="T5219">
        <v>1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1.8105578606740833</v>
      </c>
      <c r="AA5219">
        <v>0</v>
      </c>
      <c r="AB5219">
        <v>5.7664647464783336E-2</v>
      </c>
      <c r="AC5219">
        <v>0</v>
      </c>
      <c r="AD5219">
        <v>0</v>
      </c>
      <c r="AE5219">
        <v>1.8682225081388666</v>
      </c>
    </row>
    <row r="5220" spans="1:31" x14ac:dyDescent="0.25">
      <c r="A5220">
        <v>2144158</v>
      </c>
      <c r="B5220">
        <v>1</v>
      </c>
      <c r="C5220" t="s">
        <v>80</v>
      </c>
      <c r="D5220" t="s">
        <v>106</v>
      </c>
      <c r="E5220" t="s">
        <v>174</v>
      </c>
      <c r="F5220" t="s">
        <v>15075</v>
      </c>
      <c r="G5220" t="s">
        <v>187</v>
      </c>
      <c r="H5220" t="s">
        <v>134</v>
      </c>
      <c r="I5220" t="s">
        <v>135</v>
      </c>
      <c r="J5220" t="s">
        <v>136</v>
      </c>
      <c r="K5220" t="s">
        <v>137</v>
      </c>
      <c r="L5220" t="s">
        <v>15076</v>
      </c>
      <c r="M5220" t="s">
        <v>15077</v>
      </c>
      <c r="N5220">
        <v>2.7230555550000002</v>
      </c>
      <c r="O5220">
        <v>0</v>
      </c>
      <c r="P5220">
        <v>4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2.7868948286144333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2.7868948286144333</v>
      </c>
    </row>
    <row r="5221" spans="1:31" x14ac:dyDescent="0.25">
      <c r="A5221">
        <v>2144159</v>
      </c>
      <c r="B5221">
        <v>1</v>
      </c>
      <c r="C5221" t="s">
        <v>80</v>
      </c>
      <c r="D5221" t="s">
        <v>93</v>
      </c>
      <c r="E5221" t="s">
        <v>140</v>
      </c>
      <c r="F5221" t="s">
        <v>15078</v>
      </c>
      <c r="G5221" t="s">
        <v>142</v>
      </c>
      <c r="H5221" t="s">
        <v>143</v>
      </c>
      <c r="I5221" t="s">
        <v>148</v>
      </c>
      <c r="J5221" t="s">
        <v>136</v>
      </c>
      <c r="K5221" t="s">
        <v>137</v>
      </c>
      <c r="L5221" t="s">
        <v>15079</v>
      </c>
      <c r="M5221" t="s">
        <v>15080</v>
      </c>
      <c r="N5221">
        <v>3.3333333E-2</v>
      </c>
      <c r="O5221">
        <v>1</v>
      </c>
      <c r="P5221">
        <v>1046</v>
      </c>
      <c r="Q5221">
        <v>5</v>
      </c>
      <c r="R5221">
        <v>181</v>
      </c>
      <c r="S5221">
        <v>10</v>
      </c>
      <c r="T5221">
        <v>195</v>
      </c>
      <c r="U5221">
        <v>0</v>
      </c>
      <c r="V5221">
        <v>0</v>
      </c>
      <c r="W5221">
        <v>1.2690865044000001E-2</v>
      </c>
      <c r="X5221">
        <v>7.9141328052929971</v>
      </c>
      <c r="Y5221">
        <v>0.60950989813333334</v>
      </c>
      <c r="Z5221">
        <v>3.3727234189479995</v>
      </c>
      <c r="AA5221">
        <v>1.1978075336356668</v>
      </c>
      <c r="AB5221">
        <v>4.5470809034000013</v>
      </c>
      <c r="AC5221">
        <v>0</v>
      </c>
      <c r="AD5221">
        <v>0</v>
      </c>
      <c r="AE5221">
        <v>17.653945424454001</v>
      </c>
    </row>
    <row r="5222" spans="1:31" x14ac:dyDescent="0.25">
      <c r="A5222">
        <v>2144163</v>
      </c>
      <c r="B5222">
        <v>1</v>
      </c>
      <c r="C5222" t="s">
        <v>80</v>
      </c>
      <c r="D5222" t="s">
        <v>93</v>
      </c>
      <c r="E5222" t="s">
        <v>140</v>
      </c>
      <c r="F5222" t="s">
        <v>15081</v>
      </c>
      <c r="G5222" t="s">
        <v>235</v>
      </c>
      <c r="H5222" t="s">
        <v>143</v>
      </c>
      <c r="I5222" t="s">
        <v>135</v>
      </c>
      <c r="J5222" t="s">
        <v>136</v>
      </c>
      <c r="K5222" t="s">
        <v>236</v>
      </c>
      <c r="L5222" t="s">
        <v>15082</v>
      </c>
      <c r="M5222" t="s">
        <v>15083</v>
      </c>
      <c r="N5222">
        <v>0.39856111100000002</v>
      </c>
      <c r="O5222">
        <v>0</v>
      </c>
      <c r="P5222">
        <v>1027</v>
      </c>
      <c r="Q5222">
        <v>53</v>
      </c>
      <c r="R5222">
        <v>549</v>
      </c>
      <c r="S5222">
        <v>23</v>
      </c>
      <c r="T5222">
        <v>320</v>
      </c>
      <c r="U5222">
        <v>0</v>
      </c>
      <c r="V5222">
        <v>0</v>
      </c>
      <c r="W5222">
        <v>0</v>
      </c>
      <c r="X5222">
        <v>74.605114179514189</v>
      </c>
      <c r="Y5222">
        <v>21.115895760519781</v>
      </c>
      <c r="Z5222">
        <v>105.81084057069405</v>
      </c>
      <c r="AA5222">
        <v>80.371075438501947</v>
      </c>
      <c r="AB5222">
        <v>102.7397295345796</v>
      </c>
      <c r="AC5222">
        <v>0</v>
      </c>
      <c r="AD5222">
        <v>0</v>
      </c>
      <c r="AE5222">
        <v>384.64265548380956</v>
      </c>
    </row>
    <row r="5223" spans="1:31" x14ac:dyDescent="0.25">
      <c r="A5223">
        <v>2144165</v>
      </c>
      <c r="B5223">
        <v>1</v>
      </c>
      <c r="C5223" t="s">
        <v>81</v>
      </c>
      <c r="D5223" t="s">
        <v>118</v>
      </c>
      <c r="E5223" t="s">
        <v>174</v>
      </c>
      <c r="F5223" t="s">
        <v>15084</v>
      </c>
      <c r="G5223" t="s">
        <v>211</v>
      </c>
      <c r="H5223" t="s">
        <v>134</v>
      </c>
      <c r="I5223" t="s">
        <v>135</v>
      </c>
      <c r="J5223" t="s">
        <v>136</v>
      </c>
      <c r="K5223" t="s">
        <v>137</v>
      </c>
      <c r="L5223" t="s">
        <v>15085</v>
      </c>
      <c r="M5223" t="s">
        <v>15086</v>
      </c>
      <c r="N5223">
        <v>0.884444444</v>
      </c>
      <c r="O5223">
        <v>0</v>
      </c>
      <c r="P5223">
        <v>75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18.593159561857608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18.593159561857608</v>
      </c>
    </row>
    <row r="5224" spans="1:31" x14ac:dyDescent="0.25">
      <c r="A5224">
        <v>2144167</v>
      </c>
      <c r="B5224">
        <v>1</v>
      </c>
      <c r="C5224" t="s">
        <v>80</v>
      </c>
      <c r="D5224" t="s">
        <v>99</v>
      </c>
      <c r="E5224" t="s">
        <v>131</v>
      </c>
      <c r="F5224" t="s">
        <v>4649</v>
      </c>
      <c r="G5224" t="s">
        <v>152</v>
      </c>
      <c r="H5224" t="s">
        <v>134</v>
      </c>
      <c r="I5224" t="s">
        <v>135</v>
      </c>
      <c r="J5224" t="s">
        <v>136</v>
      </c>
      <c r="K5224" t="s">
        <v>137</v>
      </c>
      <c r="L5224" t="s">
        <v>15087</v>
      </c>
      <c r="M5224" t="s">
        <v>15088</v>
      </c>
      <c r="N5224">
        <v>6.6019444439999999</v>
      </c>
      <c r="O5224">
        <v>0</v>
      </c>
      <c r="P5224">
        <v>3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4.4181535057505998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4.4181535057505998</v>
      </c>
    </row>
    <row r="5225" spans="1:31" x14ac:dyDescent="0.25">
      <c r="A5225">
        <v>2144171</v>
      </c>
      <c r="B5225">
        <v>1</v>
      </c>
      <c r="C5225" t="s">
        <v>81</v>
      </c>
      <c r="D5225" t="s">
        <v>118</v>
      </c>
      <c r="E5225" t="s">
        <v>131</v>
      </c>
      <c r="F5225" t="s">
        <v>15089</v>
      </c>
      <c r="G5225" t="s">
        <v>152</v>
      </c>
      <c r="H5225" t="s">
        <v>134</v>
      </c>
      <c r="I5225" t="s">
        <v>135</v>
      </c>
      <c r="J5225" t="s">
        <v>136</v>
      </c>
      <c r="K5225" t="s">
        <v>137</v>
      </c>
      <c r="L5225" t="s">
        <v>15090</v>
      </c>
      <c r="M5225" t="s">
        <v>15091</v>
      </c>
      <c r="N5225">
        <v>0.93138888799999997</v>
      </c>
      <c r="O5225">
        <v>0</v>
      </c>
      <c r="P5225">
        <v>11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3.1427287693130999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3.1427287693130999</v>
      </c>
    </row>
    <row r="5226" spans="1:31" x14ac:dyDescent="0.25">
      <c r="A5226">
        <v>2144173</v>
      </c>
      <c r="B5226">
        <v>1</v>
      </c>
      <c r="C5226" t="s">
        <v>80</v>
      </c>
      <c r="D5226" t="s">
        <v>103</v>
      </c>
      <c r="E5226" t="s">
        <v>131</v>
      </c>
      <c r="F5226" t="s">
        <v>15092</v>
      </c>
      <c r="G5226" t="s">
        <v>152</v>
      </c>
      <c r="H5226" t="s">
        <v>134</v>
      </c>
      <c r="I5226" t="s">
        <v>135</v>
      </c>
      <c r="J5226" t="s">
        <v>136</v>
      </c>
      <c r="K5226" t="s">
        <v>137</v>
      </c>
      <c r="L5226" t="s">
        <v>15093</v>
      </c>
      <c r="M5226" t="s">
        <v>15094</v>
      </c>
      <c r="N5226">
        <v>6.5127777770000002</v>
      </c>
      <c r="O5226">
        <v>0</v>
      </c>
      <c r="P5226">
        <v>1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1.5379499467076665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1.5379499467076665</v>
      </c>
    </row>
    <row r="5227" spans="1:31" x14ac:dyDescent="0.25">
      <c r="A5227">
        <v>2144174</v>
      </c>
      <c r="B5227">
        <v>1</v>
      </c>
      <c r="C5227" t="s">
        <v>80</v>
      </c>
      <c r="D5227" t="s">
        <v>88</v>
      </c>
      <c r="E5227" t="s">
        <v>131</v>
      </c>
      <c r="F5227" t="s">
        <v>15095</v>
      </c>
      <c r="G5227" t="s">
        <v>152</v>
      </c>
      <c r="H5227" t="s">
        <v>134</v>
      </c>
      <c r="I5227" t="s">
        <v>135</v>
      </c>
      <c r="J5227" t="s">
        <v>136</v>
      </c>
      <c r="K5227" t="s">
        <v>137</v>
      </c>
      <c r="L5227" t="s">
        <v>15096</v>
      </c>
      <c r="M5227" t="s">
        <v>15097</v>
      </c>
      <c r="N5227">
        <v>1.922222222</v>
      </c>
      <c r="O5227">
        <v>0</v>
      </c>
      <c r="P5227">
        <v>1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0.92746856036800018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0.92746856036800018</v>
      </c>
    </row>
    <row r="5228" spans="1:31" x14ac:dyDescent="0.25">
      <c r="A5228">
        <v>2144177</v>
      </c>
      <c r="B5228">
        <v>1</v>
      </c>
      <c r="C5228" t="s">
        <v>80</v>
      </c>
      <c r="D5228" t="s">
        <v>82</v>
      </c>
      <c r="E5228" t="s">
        <v>131</v>
      </c>
      <c r="F5228" t="s">
        <v>15098</v>
      </c>
      <c r="G5228" t="s">
        <v>152</v>
      </c>
      <c r="H5228" t="s">
        <v>134</v>
      </c>
      <c r="I5228" t="s">
        <v>135</v>
      </c>
      <c r="J5228" t="s">
        <v>136</v>
      </c>
      <c r="K5228" t="s">
        <v>137</v>
      </c>
      <c r="L5228" t="s">
        <v>15099</v>
      </c>
      <c r="M5228" t="s">
        <v>15100</v>
      </c>
      <c r="N5228">
        <v>1.8533333329999999</v>
      </c>
      <c r="O5228">
        <v>0</v>
      </c>
      <c r="P5228">
        <v>2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1.0111725461059666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1.0111725461059666</v>
      </c>
    </row>
    <row r="5229" spans="1:31" x14ac:dyDescent="0.25">
      <c r="A5229">
        <v>2144178</v>
      </c>
      <c r="B5229">
        <v>1</v>
      </c>
      <c r="C5229" t="s">
        <v>80</v>
      </c>
      <c r="D5229" t="s">
        <v>105</v>
      </c>
      <c r="E5229" t="s">
        <v>140</v>
      </c>
      <c r="F5229" t="s">
        <v>15101</v>
      </c>
      <c r="G5229" t="s">
        <v>142</v>
      </c>
      <c r="H5229" t="s">
        <v>143</v>
      </c>
      <c r="I5229" t="s">
        <v>135</v>
      </c>
      <c r="J5229" t="s">
        <v>136</v>
      </c>
      <c r="K5229" t="s">
        <v>137</v>
      </c>
      <c r="L5229" t="s">
        <v>15102</v>
      </c>
      <c r="M5229" t="s">
        <v>15103</v>
      </c>
      <c r="N5229">
        <v>0.70666666600000005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1076.5737587990161</v>
      </c>
      <c r="AD5229">
        <v>0</v>
      </c>
      <c r="AE5229">
        <v>1076.5737587990161</v>
      </c>
    </row>
    <row r="5230" spans="1:31" x14ac:dyDescent="0.25">
      <c r="A5230">
        <v>2144182</v>
      </c>
      <c r="B5230">
        <v>1</v>
      </c>
      <c r="C5230" t="s">
        <v>80</v>
      </c>
      <c r="D5230" t="s">
        <v>82</v>
      </c>
      <c r="E5230" t="s">
        <v>224</v>
      </c>
      <c r="F5230" t="s">
        <v>15104</v>
      </c>
      <c r="G5230" t="s">
        <v>300</v>
      </c>
      <c r="H5230" t="s">
        <v>143</v>
      </c>
      <c r="I5230" t="s">
        <v>135</v>
      </c>
      <c r="J5230" t="s">
        <v>136</v>
      </c>
      <c r="K5230" t="s">
        <v>137</v>
      </c>
      <c r="L5230" t="s">
        <v>15105</v>
      </c>
      <c r="M5230" t="s">
        <v>15106</v>
      </c>
      <c r="N5230">
        <v>0.54944444400000003</v>
      </c>
      <c r="O5230">
        <v>0</v>
      </c>
      <c r="P5230">
        <v>3</v>
      </c>
      <c r="Q5230">
        <v>0</v>
      </c>
      <c r="R5230">
        <v>0</v>
      </c>
      <c r="S5230">
        <v>3</v>
      </c>
      <c r="T5230">
        <v>278</v>
      </c>
      <c r="U5230">
        <v>0</v>
      </c>
      <c r="V5230">
        <v>0</v>
      </c>
      <c r="W5230">
        <v>0</v>
      </c>
      <c r="X5230">
        <v>0.30978464035525</v>
      </c>
      <c r="Y5230">
        <v>0</v>
      </c>
      <c r="Z5230">
        <v>0</v>
      </c>
      <c r="AA5230">
        <v>99.177698943916397</v>
      </c>
      <c r="AB5230">
        <v>114.53723971637361</v>
      </c>
      <c r="AC5230">
        <v>0</v>
      </c>
      <c r="AD5230">
        <v>0</v>
      </c>
      <c r="AE5230">
        <v>214.02472330064523</v>
      </c>
    </row>
    <row r="5231" spans="1:31" x14ac:dyDescent="0.25">
      <c r="A5231">
        <v>2144185</v>
      </c>
      <c r="B5231">
        <v>1</v>
      </c>
      <c r="C5231" t="s">
        <v>80</v>
      </c>
      <c r="D5231" t="s">
        <v>96</v>
      </c>
      <c r="E5231" t="s">
        <v>131</v>
      </c>
      <c r="F5231" t="s">
        <v>15107</v>
      </c>
      <c r="G5231" t="s">
        <v>152</v>
      </c>
      <c r="H5231" t="s">
        <v>134</v>
      </c>
      <c r="I5231" t="s">
        <v>135</v>
      </c>
      <c r="J5231" t="s">
        <v>136</v>
      </c>
      <c r="K5231" t="s">
        <v>137</v>
      </c>
      <c r="L5231" t="s">
        <v>15108</v>
      </c>
      <c r="M5231" t="s">
        <v>15109</v>
      </c>
      <c r="N5231">
        <v>2.8119444439999999</v>
      </c>
      <c r="O5231">
        <v>0</v>
      </c>
      <c r="P5231">
        <v>1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11.296817144719165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11.296817144719165</v>
      </c>
    </row>
    <row r="5232" spans="1:31" x14ac:dyDescent="0.25">
      <c r="A5232">
        <v>2144186</v>
      </c>
      <c r="B5232">
        <v>1</v>
      </c>
      <c r="C5232" t="s">
        <v>80</v>
      </c>
      <c r="D5232" t="s">
        <v>84</v>
      </c>
      <c r="E5232" t="s">
        <v>131</v>
      </c>
      <c r="F5232" t="s">
        <v>15110</v>
      </c>
      <c r="G5232" t="s">
        <v>231</v>
      </c>
      <c r="H5232" t="s">
        <v>134</v>
      </c>
      <c r="I5232" t="s">
        <v>135</v>
      </c>
      <c r="J5232" t="s">
        <v>136</v>
      </c>
      <c r="K5232" t="s">
        <v>137</v>
      </c>
      <c r="L5232" t="s">
        <v>15111</v>
      </c>
      <c r="M5232" t="s">
        <v>15112</v>
      </c>
      <c r="N5232">
        <v>4.415277777</v>
      </c>
      <c r="O5232">
        <v>0</v>
      </c>
      <c r="P5232">
        <v>9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8.7819634793593675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8.7819634793593675</v>
      </c>
    </row>
    <row r="5233" spans="1:31" x14ac:dyDescent="0.25">
      <c r="A5233">
        <v>2144187</v>
      </c>
      <c r="B5233">
        <v>1</v>
      </c>
      <c r="C5233" t="s">
        <v>80</v>
      </c>
      <c r="D5233" t="s">
        <v>96</v>
      </c>
      <c r="E5233" t="s">
        <v>206</v>
      </c>
      <c r="F5233" t="s">
        <v>15113</v>
      </c>
      <c r="G5233" t="s">
        <v>374</v>
      </c>
      <c r="H5233" t="s">
        <v>134</v>
      </c>
      <c r="I5233" t="s">
        <v>135</v>
      </c>
      <c r="J5233" t="s">
        <v>136</v>
      </c>
      <c r="K5233" t="s">
        <v>137</v>
      </c>
      <c r="L5233" t="s">
        <v>15114</v>
      </c>
      <c r="M5233" t="s">
        <v>15115</v>
      </c>
      <c r="N5233">
        <v>2.7458333330000002</v>
      </c>
      <c r="O5233">
        <v>0</v>
      </c>
      <c r="P5233">
        <v>5</v>
      </c>
      <c r="Q5233">
        <v>0</v>
      </c>
      <c r="R5233">
        <v>0</v>
      </c>
      <c r="S5233">
        <v>0</v>
      </c>
      <c r="T5233">
        <v>2</v>
      </c>
      <c r="U5233">
        <v>0</v>
      </c>
      <c r="V5233">
        <v>0</v>
      </c>
      <c r="W5233">
        <v>0</v>
      </c>
      <c r="X5233">
        <v>2.7563791581579751</v>
      </c>
      <c r="Y5233">
        <v>0</v>
      </c>
      <c r="Z5233">
        <v>0</v>
      </c>
      <c r="AA5233">
        <v>0</v>
      </c>
      <c r="AB5233">
        <v>18.72541329944811</v>
      </c>
      <c r="AC5233">
        <v>0</v>
      </c>
      <c r="AD5233">
        <v>0</v>
      </c>
      <c r="AE5233">
        <v>21.481792457606087</v>
      </c>
    </row>
    <row r="5234" spans="1:31" x14ac:dyDescent="0.25">
      <c r="A5234">
        <v>2144188</v>
      </c>
      <c r="B5234">
        <v>1</v>
      </c>
      <c r="C5234" t="s">
        <v>80</v>
      </c>
      <c r="D5234" t="s">
        <v>96</v>
      </c>
      <c r="E5234" t="s">
        <v>131</v>
      </c>
      <c r="F5234" t="s">
        <v>15116</v>
      </c>
      <c r="G5234" t="s">
        <v>171</v>
      </c>
      <c r="H5234" t="s">
        <v>134</v>
      </c>
      <c r="I5234" t="s">
        <v>135</v>
      </c>
      <c r="J5234" t="s">
        <v>136</v>
      </c>
      <c r="K5234" t="s">
        <v>137</v>
      </c>
      <c r="L5234" t="s">
        <v>15117</v>
      </c>
      <c r="M5234" t="s">
        <v>15118</v>
      </c>
      <c r="N5234">
        <v>2.6058333330000001</v>
      </c>
      <c r="O5234">
        <v>0</v>
      </c>
      <c r="P5234">
        <v>1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0.60081613719334992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0.60081613719334992</v>
      </c>
    </row>
    <row r="5235" spans="1:31" x14ac:dyDescent="0.25">
      <c r="A5235">
        <v>2144189</v>
      </c>
      <c r="B5235">
        <v>1</v>
      </c>
      <c r="C5235" t="s">
        <v>80</v>
      </c>
      <c r="D5235" t="s">
        <v>98</v>
      </c>
      <c r="E5235" t="s">
        <v>174</v>
      </c>
      <c r="F5235" t="s">
        <v>15119</v>
      </c>
      <c r="G5235" t="s">
        <v>187</v>
      </c>
      <c r="H5235" t="s">
        <v>134</v>
      </c>
      <c r="I5235" t="s">
        <v>135</v>
      </c>
      <c r="J5235" t="s">
        <v>136</v>
      </c>
      <c r="K5235" t="s">
        <v>137</v>
      </c>
      <c r="L5235" t="s">
        <v>15120</v>
      </c>
      <c r="M5235" t="s">
        <v>15121</v>
      </c>
      <c r="N5235">
        <v>1.467222222</v>
      </c>
      <c r="O5235">
        <v>0</v>
      </c>
      <c r="P5235">
        <v>36</v>
      </c>
      <c r="Q5235">
        <v>0</v>
      </c>
      <c r="R5235">
        <v>1</v>
      </c>
      <c r="S5235">
        <v>0</v>
      </c>
      <c r="T5235">
        <v>1</v>
      </c>
      <c r="U5235">
        <v>0</v>
      </c>
      <c r="V5235">
        <v>0</v>
      </c>
      <c r="W5235">
        <v>0</v>
      </c>
      <c r="X5235">
        <v>8.3867257522402507</v>
      </c>
      <c r="Y5235">
        <v>0</v>
      </c>
      <c r="Z5235">
        <v>1.3641631025000002E-4</v>
      </c>
      <c r="AA5235">
        <v>0</v>
      </c>
      <c r="AB5235">
        <v>2.1513092335416668E-2</v>
      </c>
      <c r="AC5235">
        <v>0</v>
      </c>
      <c r="AD5235">
        <v>0</v>
      </c>
      <c r="AE5235">
        <v>8.4083752608859168</v>
      </c>
    </row>
    <row r="5236" spans="1:31" x14ac:dyDescent="0.25">
      <c r="A5236">
        <v>2144190</v>
      </c>
      <c r="B5236">
        <v>1</v>
      </c>
      <c r="C5236" t="s">
        <v>80</v>
      </c>
      <c r="D5236" t="s">
        <v>93</v>
      </c>
      <c r="E5236" t="s">
        <v>140</v>
      </c>
      <c r="F5236" t="s">
        <v>1846</v>
      </c>
      <c r="G5236" t="s">
        <v>142</v>
      </c>
      <c r="H5236" t="s">
        <v>143</v>
      </c>
      <c r="I5236" t="s">
        <v>148</v>
      </c>
      <c r="J5236" t="s">
        <v>136</v>
      </c>
      <c r="K5236" t="s">
        <v>137</v>
      </c>
      <c r="L5236" t="s">
        <v>15122</v>
      </c>
      <c r="M5236" t="s">
        <v>15123</v>
      </c>
      <c r="N5236">
        <v>2.2777776999999999E-2</v>
      </c>
      <c r="O5236">
        <v>0</v>
      </c>
      <c r="P5236">
        <v>1535</v>
      </c>
      <c r="Q5236">
        <v>34</v>
      </c>
      <c r="R5236">
        <v>134</v>
      </c>
      <c r="S5236">
        <v>12</v>
      </c>
      <c r="T5236">
        <v>203</v>
      </c>
      <c r="U5236">
        <v>1</v>
      </c>
      <c r="V5236">
        <v>1</v>
      </c>
      <c r="W5236">
        <v>0</v>
      </c>
      <c r="X5236">
        <v>6.6691587983218277</v>
      </c>
      <c r="Y5236">
        <v>2.8003106793793338</v>
      </c>
      <c r="Z5236">
        <v>3.0714628245206668</v>
      </c>
      <c r="AA5236">
        <v>1.9016500003605339</v>
      </c>
      <c r="AB5236">
        <v>3.7600509570363849</v>
      </c>
      <c r="AC5236">
        <v>4.3727672453219997</v>
      </c>
      <c r="AD5236">
        <v>0.41981941881384999</v>
      </c>
      <c r="AE5236">
        <v>22.995219923754597</v>
      </c>
    </row>
    <row r="5237" spans="1:31" x14ac:dyDescent="0.25">
      <c r="A5237">
        <v>2144191</v>
      </c>
      <c r="B5237">
        <v>1</v>
      </c>
      <c r="C5237" t="s">
        <v>80</v>
      </c>
      <c r="D5237" t="s">
        <v>108</v>
      </c>
      <c r="E5237" t="s">
        <v>174</v>
      </c>
      <c r="F5237" t="s">
        <v>15124</v>
      </c>
      <c r="G5237" t="s">
        <v>187</v>
      </c>
      <c r="H5237" t="s">
        <v>134</v>
      </c>
      <c r="I5237" t="s">
        <v>135</v>
      </c>
      <c r="J5237" t="s">
        <v>136</v>
      </c>
      <c r="K5237" t="s">
        <v>137</v>
      </c>
      <c r="L5237" t="s">
        <v>15125</v>
      </c>
      <c r="M5237" t="s">
        <v>15126</v>
      </c>
      <c r="N5237">
        <v>2.2369444440000001</v>
      </c>
      <c r="O5237">
        <v>0</v>
      </c>
      <c r="P5237">
        <v>3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0.30316528394675829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0.30316528394675829</v>
      </c>
    </row>
    <row r="5238" spans="1:31" x14ac:dyDescent="0.25">
      <c r="A5238">
        <v>2144194</v>
      </c>
      <c r="B5238">
        <v>1</v>
      </c>
      <c r="C5238" t="s">
        <v>80</v>
      </c>
      <c r="D5238" t="s">
        <v>103</v>
      </c>
      <c r="E5238" t="s">
        <v>131</v>
      </c>
      <c r="F5238" t="s">
        <v>15127</v>
      </c>
      <c r="G5238" t="s">
        <v>133</v>
      </c>
      <c r="H5238" t="s">
        <v>134</v>
      </c>
      <c r="I5238" t="s">
        <v>135</v>
      </c>
      <c r="J5238" t="s">
        <v>136</v>
      </c>
      <c r="K5238" t="s">
        <v>137</v>
      </c>
      <c r="L5238" t="s">
        <v>15128</v>
      </c>
      <c r="M5238" t="s">
        <v>15129</v>
      </c>
      <c r="N5238">
        <v>1.5066666660000001</v>
      </c>
      <c r="O5238">
        <v>0</v>
      </c>
      <c r="P5238">
        <v>3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0.8803539863655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0.8803539863655</v>
      </c>
    </row>
    <row r="5239" spans="1:31" x14ac:dyDescent="0.25">
      <c r="A5239">
        <v>2144196</v>
      </c>
      <c r="B5239">
        <v>1</v>
      </c>
      <c r="C5239" t="s">
        <v>80</v>
      </c>
      <c r="D5239" t="s">
        <v>107</v>
      </c>
      <c r="E5239" t="s">
        <v>174</v>
      </c>
      <c r="F5239" t="s">
        <v>15130</v>
      </c>
      <c r="G5239" t="s">
        <v>187</v>
      </c>
      <c r="H5239" t="s">
        <v>134</v>
      </c>
      <c r="I5239" t="s">
        <v>135</v>
      </c>
      <c r="J5239" t="s">
        <v>136</v>
      </c>
      <c r="K5239" t="s">
        <v>137</v>
      </c>
      <c r="L5239" t="s">
        <v>15131</v>
      </c>
      <c r="M5239" t="s">
        <v>15132</v>
      </c>
      <c r="N5239">
        <v>0.58666666599999995</v>
      </c>
      <c r="O5239">
        <v>0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1.5014786700000005E-3</v>
      </c>
      <c r="AA5239">
        <v>0</v>
      </c>
      <c r="AB5239">
        <v>0</v>
      </c>
      <c r="AC5239">
        <v>0</v>
      </c>
      <c r="AD5239">
        <v>0</v>
      </c>
      <c r="AE5239">
        <v>1.5014786700000005E-3</v>
      </c>
    </row>
    <row r="5240" spans="1:31" x14ac:dyDescent="0.25">
      <c r="A5240">
        <v>2144197</v>
      </c>
      <c r="B5240">
        <v>1</v>
      </c>
      <c r="C5240" t="s">
        <v>80</v>
      </c>
      <c r="D5240" t="s">
        <v>82</v>
      </c>
      <c r="E5240" t="s">
        <v>131</v>
      </c>
      <c r="F5240" t="s">
        <v>15133</v>
      </c>
      <c r="G5240" t="s">
        <v>133</v>
      </c>
      <c r="H5240" t="s">
        <v>134</v>
      </c>
      <c r="I5240" t="s">
        <v>135</v>
      </c>
      <c r="J5240" t="s">
        <v>136</v>
      </c>
      <c r="K5240" t="s">
        <v>137</v>
      </c>
      <c r="L5240" t="s">
        <v>15134</v>
      </c>
      <c r="M5240" t="s">
        <v>15135</v>
      </c>
      <c r="N5240">
        <v>4.6883333330000001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2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5.9393821365048876</v>
      </c>
      <c r="AC5240">
        <v>0</v>
      </c>
      <c r="AD5240">
        <v>0</v>
      </c>
      <c r="AE5240">
        <v>5.9393821365048876</v>
      </c>
    </row>
    <row r="5241" spans="1:31" x14ac:dyDescent="0.25">
      <c r="A5241">
        <v>2144198</v>
      </c>
      <c r="B5241">
        <v>1</v>
      </c>
      <c r="C5241" t="s">
        <v>81</v>
      </c>
      <c r="D5241" t="s">
        <v>118</v>
      </c>
      <c r="E5241" t="s">
        <v>131</v>
      </c>
      <c r="F5241" t="s">
        <v>15136</v>
      </c>
      <c r="G5241" t="s">
        <v>300</v>
      </c>
      <c r="H5241" t="s">
        <v>134</v>
      </c>
      <c r="I5241" t="s">
        <v>135</v>
      </c>
      <c r="J5241" t="s">
        <v>3</v>
      </c>
      <c r="K5241" t="s">
        <v>137</v>
      </c>
      <c r="L5241" t="s">
        <v>15137</v>
      </c>
      <c r="M5241" t="s">
        <v>15138</v>
      </c>
      <c r="N5241">
        <v>4.1997222220000001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1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1.5622693518767998</v>
      </c>
      <c r="AC5241">
        <v>0</v>
      </c>
      <c r="AD5241">
        <v>0</v>
      </c>
      <c r="AE5241">
        <v>1.5622693518767998</v>
      </c>
    </row>
    <row r="5242" spans="1:31" x14ac:dyDescent="0.25">
      <c r="A5242">
        <v>2144199</v>
      </c>
      <c r="B5242">
        <v>1</v>
      </c>
      <c r="C5242" t="s">
        <v>80</v>
      </c>
      <c r="D5242" t="s">
        <v>90</v>
      </c>
      <c r="E5242" t="s">
        <v>131</v>
      </c>
      <c r="F5242" t="s">
        <v>15139</v>
      </c>
      <c r="G5242" t="s">
        <v>152</v>
      </c>
      <c r="H5242" t="s">
        <v>134</v>
      </c>
      <c r="I5242" t="s">
        <v>135</v>
      </c>
      <c r="J5242" t="s">
        <v>136</v>
      </c>
      <c r="K5242" t="s">
        <v>137</v>
      </c>
      <c r="L5242" t="s">
        <v>15140</v>
      </c>
      <c r="M5242" t="s">
        <v>15141</v>
      </c>
      <c r="N5242">
        <v>2.1013888879999998</v>
      </c>
      <c r="O5242">
        <v>0</v>
      </c>
      <c r="P5242">
        <v>2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0.98857014083709172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0.98857014083709172</v>
      </c>
    </row>
    <row r="5243" spans="1:31" x14ac:dyDescent="0.25">
      <c r="A5243">
        <v>2144200</v>
      </c>
      <c r="B5243">
        <v>1</v>
      </c>
      <c r="C5243" t="s">
        <v>80</v>
      </c>
      <c r="D5243" t="s">
        <v>99</v>
      </c>
      <c r="E5243" t="s">
        <v>131</v>
      </c>
      <c r="F5243" t="s">
        <v>15142</v>
      </c>
      <c r="G5243" t="s">
        <v>152</v>
      </c>
      <c r="H5243" t="s">
        <v>134</v>
      </c>
      <c r="I5243" t="s">
        <v>135</v>
      </c>
      <c r="J5243" t="s">
        <v>136</v>
      </c>
      <c r="K5243" t="s">
        <v>137</v>
      </c>
      <c r="L5243" t="s">
        <v>15143</v>
      </c>
      <c r="M5243" t="s">
        <v>15144</v>
      </c>
      <c r="N5243">
        <v>6.3186111110000001</v>
      </c>
      <c r="O5243">
        <v>0</v>
      </c>
      <c r="P5243">
        <v>1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0.12637206911724169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0.12637206911724169</v>
      </c>
    </row>
    <row r="5244" spans="1:31" x14ac:dyDescent="0.25">
      <c r="A5244">
        <v>2144201</v>
      </c>
      <c r="B5244">
        <v>1</v>
      </c>
      <c r="C5244" t="s">
        <v>81</v>
      </c>
      <c r="D5244" t="s">
        <v>127</v>
      </c>
      <c r="E5244" t="s">
        <v>131</v>
      </c>
      <c r="F5244" t="s">
        <v>15145</v>
      </c>
      <c r="G5244" t="s">
        <v>231</v>
      </c>
      <c r="H5244" t="s">
        <v>134</v>
      </c>
      <c r="I5244" t="s">
        <v>135</v>
      </c>
      <c r="J5244" t="s">
        <v>136</v>
      </c>
      <c r="K5244" t="s">
        <v>137</v>
      </c>
      <c r="L5244" t="s">
        <v>15146</v>
      </c>
      <c r="M5244" t="s">
        <v>15147</v>
      </c>
      <c r="N5244">
        <v>1.3719444439999999</v>
      </c>
      <c r="O5244">
        <v>0</v>
      </c>
      <c r="P5244">
        <v>1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3.4767055348208342E-2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3.4767055348208342E-2</v>
      </c>
    </row>
    <row r="5245" spans="1:31" x14ac:dyDescent="0.25">
      <c r="A5245">
        <v>2144202</v>
      </c>
      <c r="B5245">
        <v>1</v>
      </c>
      <c r="C5245" t="s">
        <v>80</v>
      </c>
      <c r="D5245" t="s">
        <v>96</v>
      </c>
      <c r="E5245" t="s">
        <v>174</v>
      </c>
      <c r="F5245" t="s">
        <v>15148</v>
      </c>
      <c r="G5245" t="s">
        <v>300</v>
      </c>
      <c r="H5245" t="s">
        <v>134</v>
      </c>
      <c r="I5245" t="s">
        <v>135</v>
      </c>
      <c r="J5245" t="s">
        <v>136</v>
      </c>
      <c r="K5245" t="s">
        <v>137</v>
      </c>
      <c r="L5245" t="s">
        <v>15149</v>
      </c>
      <c r="M5245" t="s">
        <v>15150</v>
      </c>
      <c r="N5245">
        <v>4.4749999999999996</v>
      </c>
      <c r="O5245">
        <v>0</v>
      </c>
      <c r="P5245">
        <v>38</v>
      </c>
      <c r="Q5245">
        <v>0</v>
      </c>
      <c r="R5245">
        <v>6</v>
      </c>
      <c r="S5245">
        <v>0</v>
      </c>
      <c r="T5245">
        <v>2</v>
      </c>
      <c r="U5245">
        <v>0</v>
      </c>
      <c r="V5245">
        <v>0</v>
      </c>
      <c r="W5245">
        <v>0</v>
      </c>
      <c r="X5245">
        <v>64.649205050269671</v>
      </c>
      <c r="Y5245">
        <v>0</v>
      </c>
      <c r="Z5245">
        <v>14.987473907529598</v>
      </c>
      <c r="AA5245">
        <v>0</v>
      </c>
      <c r="AB5245">
        <v>0.52000629248280006</v>
      </c>
      <c r="AC5245">
        <v>0</v>
      </c>
      <c r="AD5245">
        <v>0</v>
      </c>
      <c r="AE5245">
        <v>80.156685250282067</v>
      </c>
    </row>
    <row r="5246" spans="1:31" x14ac:dyDescent="0.25">
      <c r="A5246">
        <v>2144204</v>
      </c>
      <c r="B5246">
        <v>1</v>
      </c>
      <c r="C5246" t="s">
        <v>80</v>
      </c>
      <c r="D5246" t="s">
        <v>90</v>
      </c>
      <c r="E5246" t="s">
        <v>131</v>
      </c>
      <c r="F5246" t="s">
        <v>15151</v>
      </c>
      <c r="G5246" t="s">
        <v>300</v>
      </c>
      <c r="H5246" t="s">
        <v>134</v>
      </c>
      <c r="I5246" t="s">
        <v>135</v>
      </c>
      <c r="J5246" t="s">
        <v>136</v>
      </c>
      <c r="K5246" t="s">
        <v>137</v>
      </c>
      <c r="L5246" t="s">
        <v>15152</v>
      </c>
      <c r="M5246" t="s">
        <v>15153</v>
      </c>
      <c r="N5246">
        <v>4.6105555550000004</v>
      </c>
      <c r="O5246">
        <v>0</v>
      </c>
      <c r="P5246">
        <v>10</v>
      </c>
      <c r="Q5246">
        <v>0</v>
      </c>
      <c r="R5246">
        <v>0</v>
      </c>
      <c r="S5246">
        <v>0</v>
      </c>
      <c r="T5246">
        <v>1</v>
      </c>
      <c r="U5246">
        <v>0</v>
      </c>
      <c r="V5246">
        <v>0</v>
      </c>
      <c r="W5246">
        <v>0</v>
      </c>
      <c r="X5246">
        <v>8.2360120122828508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8.2360120122828508</v>
      </c>
    </row>
    <row r="5247" spans="1:31" x14ac:dyDescent="0.25">
      <c r="A5247">
        <v>2144205</v>
      </c>
      <c r="B5247">
        <v>1</v>
      </c>
      <c r="C5247" t="s">
        <v>80</v>
      </c>
      <c r="D5247" t="s">
        <v>84</v>
      </c>
      <c r="E5247" t="s">
        <v>174</v>
      </c>
      <c r="F5247" t="s">
        <v>15154</v>
      </c>
      <c r="G5247" t="s">
        <v>187</v>
      </c>
      <c r="H5247" t="s">
        <v>134</v>
      </c>
      <c r="I5247" t="s">
        <v>135</v>
      </c>
      <c r="J5247" t="s">
        <v>136</v>
      </c>
      <c r="K5247" t="s">
        <v>137</v>
      </c>
      <c r="L5247" t="s">
        <v>15155</v>
      </c>
      <c r="M5247" t="s">
        <v>15156</v>
      </c>
      <c r="N5247">
        <v>5.7472222220000004</v>
      </c>
      <c r="O5247">
        <v>0</v>
      </c>
      <c r="P5247">
        <v>61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88.43570430470271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88.43570430470271</v>
      </c>
    </row>
    <row r="5248" spans="1:31" x14ac:dyDescent="0.25">
      <c r="A5248">
        <v>2144207</v>
      </c>
      <c r="B5248">
        <v>1</v>
      </c>
      <c r="C5248" t="s">
        <v>80</v>
      </c>
      <c r="D5248" t="s">
        <v>83</v>
      </c>
      <c r="E5248" t="s">
        <v>146</v>
      </c>
      <c r="F5248" t="s">
        <v>15157</v>
      </c>
      <c r="G5248" t="s">
        <v>235</v>
      </c>
      <c r="H5248" t="s">
        <v>143</v>
      </c>
      <c r="I5248" t="s">
        <v>135</v>
      </c>
      <c r="J5248" t="s">
        <v>136</v>
      </c>
      <c r="K5248" t="s">
        <v>236</v>
      </c>
      <c r="L5248" t="s">
        <v>15158</v>
      </c>
      <c r="M5248" t="s">
        <v>15159</v>
      </c>
      <c r="N5248">
        <v>2.2769444440000002</v>
      </c>
      <c r="O5248">
        <v>0</v>
      </c>
      <c r="P5248">
        <v>689</v>
      </c>
      <c r="Q5248">
        <v>0</v>
      </c>
      <c r="R5248">
        <v>0</v>
      </c>
      <c r="S5248">
        <v>0</v>
      </c>
      <c r="T5248">
        <v>73</v>
      </c>
      <c r="U5248">
        <v>0</v>
      </c>
      <c r="V5248">
        <v>0</v>
      </c>
      <c r="W5248">
        <v>0</v>
      </c>
      <c r="X5248">
        <v>370.80806260406422</v>
      </c>
      <c r="Y5248">
        <v>0</v>
      </c>
      <c r="Z5248">
        <v>0</v>
      </c>
      <c r="AA5248">
        <v>0</v>
      </c>
      <c r="AB5248">
        <v>121.47512046189931</v>
      </c>
      <c r="AC5248">
        <v>0</v>
      </c>
      <c r="AD5248">
        <v>0</v>
      </c>
      <c r="AE5248">
        <v>492.2831830659635</v>
      </c>
    </row>
    <row r="5249" spans="1:31" x14ac:dyDescent="0.25">
      <c r="A5249">
        <v>2144209</v>
      </c>
      <c r="B5249">
        <v>1</v>
      </c>
      <c r="C5249" t="s">
        <v>80</v>
      </c>
      <c r="D5249" t="s">
        <v>107</v>
      </c>
      <c r="E5249" t="s">
        <v>196</v>
      </c>
      <c r="F5249" t="s">
        <v>15160</v>
      </c>
      <c r="G5249" t="s">
        <v>142</v>
      </c>
      <c r="H5249" t="s">
        <v>143</v>
      </c>
      <c r="I5249" t="s">
        <v>135</v>
      </c>
      <c r="J5249" t="s">
        <v>136</v>
      </c>
      <c r="K5249" t="s">
        <v>137</v>
      </c>
      <c r="L5249" t="s">
        <v>15161</v>
      </c>
      <c r="M5249" t="s">
        <v>15162</v>
      </c>
      <c r="N5249">
        <v>1.8233333329999999</v>
      </c>
      <c r="O5249">
        <v>1</v>
      </c>
      <c r="P5249">
        <v>1</v>
      </c>
      <c r="Q5249">
        <v>35</v>
      </c>
      <c r="R5249">
        <v>22</v>
      </c>
      <c r="S5249">
        <v>11</v>
      </c>
      <c r="T5249">
        <v>3</v>
      </c>
      <c r="U5249">
        <v>0</v>
      </c>
      <c r="V5249">
        <v>0</v>
      </c>
      <c r="W5249">
        <v>0.55180438242560004</v>
      </c>
      <c r="X5249">
        <v>0.2206876986154</v>
      </c>
      <c r="Y5249">
        <v>23.121359290911684</v>
      </c>
      <c r="Z5249">
        <v>5.6025698018756991</v>
      </c>
      <c r="AA5249">
        <v>47.122209873117868</v>
      </c>
      <c r="AB5249">
        <v>2.2837566463787247</v>
      </c>
      <c r="AC5249">
        <v>0</v>
      </c>
      <c r="AD5249">
        <v>0</v>
      </c>
      <c r="AE5249">
        <v>78.902387693324968</v>
      </c>
    </row>
    <row r="5250" spans="1:31" x14ac:dyDescent="0.25">
      <c r="A5250">
        <v>2144210</v>
      </c>
      <c r="B5250">
        <v>1</v>
      </c>
      <c r="C5250" t="s">
        <v>81</v>
      </c>
      <c r="D5250" t="s">
        <v>121</v>
      </c>
      <c r="E5250" t="s">
        <v>196</v>
      </c>
      <c r="F5250" t="s">
        <v>8318</v>
      </c>
      <c r="G5250" t="s">
        <v>142</v>
      </c>
      <c r="H5250" t="s">
        <v>143</v>
      </c>
      <c r="I5250" t="s">
        <v>135</v>
      </c>
      <c r="J5250" t="s">
        <v>136</v>
      </c>
      <c r="K5250" t="s">
        <v>137</v>
      </c>
      <c r="L5250" t="s">
        <v>15163</v>
      </c>
      <c r="M5250" t="s">
        <v>15164</v>
      </c>
      <c r="N5250">
        <v>0.98916666600000003</v>
      </c>
      <c r="O5250">
        <v>0</v>
      </c>
      <c r="P5250">
        <v>323</v>
      </c>
      <c r="Q5250">
        <v>1</v>
      </c>
      <c r="R5250">
        <v>29</v>
      </c>
      <c r="S5250">
        <v>0</v>
      </c>
      <c r="T5250">
        <v>26</v>
      </c>
      <c r="U5250">
        <v>0</v>
      </c>
      <c r="V5250">
        <v>0</v>
      </c>
      <c r="W5250">
        <v>0</v>
      </c>
      <c r="X5250">
        <v>35.413238551039704</v>
      </c>
      <c r="Y5250">
        <v>0.24653694868260001</v>
      </c>
      <c r="Z5250">
        <v>1.4776288941429476</v>
      </c>
      <c r="AA5250">
        <v>0</v>
      </c>
      <c r="AB5250">
        <v>21.133551932625661</v>
      </c>
      <c r="AC5250">
        <v>0</v>
      </c>
      <c r="AD5250">
        <v>0</v>
      </c>
      <c r="AE5250">
        <v>58.270956326490918</v>
      </c>
    </row>
    <row r="5251" spans="1:31" x14ac:dyDescent="0.25">
      <c r="A5251">
        <v>2144213</v>
      </c>
      <c r="B5251">
        <v>1</v>
      </c>
      <c r="C5251" t="s">
        <v>80</v>
      </c>
      <c r="D5251" t="s">
        <v>99</v>
      </c>
      <c r="E5251" t="s">
        <v>131</v>
      </c>
      <c r="F5251" t="s">
        <v>15165</v>
      </c>
      <c r="G5251" t="s">
        <v>152</v>
      </c>
      <c r="H5251" t="s">
        <v>134</v>
      </c>
      <c r="I5251" t="s">
        <v>135</v>
      </c>
      <c r="J5251" t="s">
        <v>136</v>
      </c>
      <c r="K5251" t="s">
        <v>137</v>
      </c>
      <c r="L5251" t="s">
        <v>15166</v>
      </c>
      <c r="M5251" t="s">
        <v>15167</v>
      </c>
      <c r="N5251">
        <v>1.7113888880000001</v>
      </c>
      <c r="O5251">
        <v>0</v>
      </c>
      <c r="P5251">
        <v>1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1.0661988327434668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1.0661988327434668</v>
      </c>
    </row>
    <row r="5252" spans="1:31" x14ac:dyDescent="0.25">
      <c r="A5252">
        <v>2144215</v>
      </c>
      <c r="B5252">
        <v>1</v>
      </c>
      <c r="C5252" t="s">
        <v>80</v>
      </c>
      <c r="D5252" t="s">
        <v>96</v>
      </c>
      <c r="E5252" t="s">
        <v>131</v>
      </c>
      <c r="F5252" t="s">
        <v>15168</v>
      </c>
      <c r="G5252" t="s">
        <v>133</v>
      </c>
      <c r="H5252" t="s">
        <v>134</v>
      </c>
      <c r="I5252" t="s">
        <v>135</v>
      </c>
      <c r="J5252" t="s">
        <v>136</v>
      </c>
      <c r="K5252" t="s">
        <v>137</v>
      </c>
      <c r="L5252" t="s">
        <v>15169</v>
      </c>
      <c r="M5252" t="s">
        <v>15170</v>
      </c>
      <c r="N5252">
        <v>3.957222222</v>
      </c>
      <c r="O5252">
        <v>0</v>
      </c>
      <c r="P5252">
        <v>1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1.4911950527721334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1.4911950527721334</v>
      </c>
    </row>
    <row r="5253" spans="1:31" x14ac:dyDescent="0.25">
      <c r="A5253">
        <v>2144220</v>
      </c>
      <c r="B5253">
        <v>1</v>
      </c>
      <c r="C5253" t="s">
        <v>80</v>
      </c>
      <c r="D5253" t="s">
        <v>103</v>
      </c>
      <c r="E5253" t="s">
        <v>131</v>
      </c>
      <c r="F5253" t="s">
        <v>15171</v>
      </c>
      <c r="G5253" t="s">
        <v>152</v>
      </c>
      <c r="H5253" t="s">
        <v>134</v>
      </c>
      <c r="I5253" t="s">
        <v>135</v>
      </c>
      <c r="J5253" t="s">
        <v>136</v>
      </c>
      <c r="K5253" t="s">
        <v>137</v>
      </c>
      <c r="L5253" t="s">
        <v>15172</v>
      </c>
      <c r="M5253" t="s">
        <v>15173</v>
      </c>
      <c r="N5253">
        <v>1.145</v>
      </c>
      <c r="O5253">
        <v>0</v>
      </c>
      <c r="P5253">
        <v>4</v>
      </c>
      <c r="Q5253">
        <v>0</v>
      </c>
      <c r="R5253">
        <v>0</v>
      </c>
      <c r="S5253">
        <v>0</v>
      </c>
      <c r="T5253">
        <v>1</v>
      </c>
      <c r="U5253">
        <v>0</v>
      </c>
      <c r="V5253">
        <v>0</v>
      </c>
      <c r="W5253">
        <v>0</v>
      </c>
      <c r="X5253">
        <v>0.79151080602706669</v>
      </c>
      <c r="Y5253">
        <v>0</v>
      </c>
      <c r="Z5253">
        <v>0</v>
      </c>
      <c r="AA5253">
        <v>0</v>
      </c>
      <c r="AB5253">
        <v>2.1736638754166668E-4</v>
      </c>
      <c r="AC5253">
        <v>0</v>
      </c>
      <c r="AD5253">
        <v>0</v>
      </c>
      <c r="AE5253">
        <v>0.79172817241460836</v>
      </c>
    </row>
    <row r="5254" spans="1:31" x14ac:dyDescent="0.25">
      <c r="A5254">
        <v>2144221</v>
      </c>
      <c r="B5254">
        <v>1</v>
      </c>
      <c r="C5254" t="s">
        <v>80</v>
      </c>
      <c r="D5254" t="s">
        <v>110</v>
      </c>
      <c r="E5254" t="s">
        <v>131</v>
      </c>
      <c r="F5254" t="s">
        <v>15174</v>
      </c>
      <c r="G5254" t="s">
        <v>231</v>
      </c>
      <c r="H5254" t="s">
        <v>134</v>
      </c>
      <c r="I5254" t="s">
        <v>135</v>
      </c>
      <c r="J5254" t="s">
        <v>136</v>
      </c>
      <c r="K5254" t="s">
        <v>137</v>
      </c>
      <c r="L5254" t="s">
        <v>15175</v>
      </c>
      <c r="M5254" t="s">
        <v>15176</v>
      </c>
      <c r="N5254">
        <v>2.7544444440000002</v>
      </c>
      <c r="O5254">
        <v>0</v>
      </c>
      <c r="P5254">
        <v>13</v>
      </c>
      <c r="Q5254">
        <v>0</v>
      </c>
      <c r="R5254">
        <v>0</v>
      </c>
      <c r="S5254">
        <v>0</v>
      </c>
      <c r="T5254">
        <v>2</v>
      </c>
      <c r="U5254">
        <v>0</v>
      </c>
      <c r="V5254">
        <v>0</v>
      </c>
      <c r="W5254">
        <v>0</v>
      </c>
      <c r="X5254">
        <v>6.0266753321640838</v>
      </c>
      <c r="Y5254">
        <v>0</v>
      </c>
      <c r="Z5254">
        <v>0</v>
      </c>
      <c r="AA5254">
        <v>0</v>
      </c>
      <c r="AB5254">
        <v>6.9362596246333339E-3</v>
      </c>
      <c r="AC5254">
        <v>0</v>
      </c>
      <c r="AD5254">
        <v>0</v>
      </c>
      <c r="AE5254">
        <v>6.0336115917887172</v>
      </c>
    </row>
    <row r="5255" spans="1:31" x14ac:dyDescent="0.25">
      <c r="A5255">
        <v>2144222</v>
      </c>
      <c r="B5255">
        <v>1</v>
      </c>
      <c r="C5255" t="s">
        <v>81</v>
      </c>
      <c r="D5255" t="s">
        <v>123</v>
      </c>
      <c r="E5255" t="s">
        <v>146</v>
      </c>
      <c r="F5255" t="s">
        <v>1067</v>
      </c>
      <c r="G5255" t="s">
        <v>538</v>
      </c>
      <c r="H5255" t="s">
        <v>143</v>
      </c>
      <c r="I5255" t="s">
        <v>135</v>
      </c>
      <c r="J5255" t="s">
        <v>136</v>
      </c>
      <c r="K5255" t="s">
        <v>236</v>
      </c>
      <c r="L5255" t="s">
        <v>14949</v>
      </c>
      <c r="M5255" t="s">
        <v>15177</v>
      </c>
      <c r="N5255">
        <v>7.6</v>
      </c>
      <c r="O5255">
        <v>0</v>
      </c>
      <c r="P5255">
        <v>0</v>
      </c>
      <c r="Q5255">
        <v>0</v>
      </c>
      <c r="R5255">
        <v>5</v>
      </c>
      <c r="S5255">
        <v>0</v>
      </c>
      <c r="T5255">
        <v>1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12.068478516727994</v>
      </c>
      <c r="AA5255">
        <v>0</v>
      </c>
      <c r="AB5255">
        <v>1.5323245052640004</v>
      </c>
      <c r="AC5255">
        <v>0</v>
      </c>
      <c r="AD5255">
        <v>0</v>
      </c>
      <c r="AE5255">
        <v>13.600803021991995</v>
      </c>
    </row>
    <row r="5256" spans="1:31" x14ac:dyDescent="0.25">
      <c r="A5256">
        <v>2144223</v>
      </c>
      <c r="B5256">
        <v>1</v>
      </c>
      <c r="C5256" t="s">
        <v>81</v>
      </c>
      <c r="D5256" t="s">
        <v>122</v>
      </c>
      <c r="E5256" t="s">
        <v>146</v>
      </c>
      <c r="F5256" t="s">
        <v>7007</v>
      </c>
      <c r="G5256" t="s">
        <v>167</v>
      </c>
      <c r="H5256" t="s">
        <v>143</v>
      </c>
      <c r="I5256" t="s">
        <v>135</v>
      </c>
      <c r="J5256" t="s">
        <v>136</v>
      </c>
      <c r="K5256" t="s">
        <v>137</v>
      </c>
      <c r="L5256" t="s">
        <v>15178</v>
      </c>
      <c r="M5256" t="s">
        <v>15179</v>
      </c>
      <c r="N5256">
        <v>3.6866666659999998</v>
      </c>
      <c r="O5256">
        <v>0</v>
      </c>
      <c r="P5256">
        <v>5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1.8030039955830002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1.8030039955830002</v>
      </c>
    </row>
    <row r="5257" spans="1:31" x14ac:dyDescent="0.25">
      <c r="A5257">
        <v>2144224</v>
      </c>
      <c r="B5257">
        <v>1</v>
      </c>
      <c r="C5257" t="s">
        <v>80</v>
      </c>
      <c r="D5257" t="s">
        <v>105</v>
      </c>
      <c r="E5257" t="s">
        <v>161</v>
      </c>
      <c r="F5257" t="s">
        <v>15180</v>
      </c>
      <c r="G5257" t="s">
        <v>215</v>
      </c>
      <c r="H5257" t="s">
        <v>134</v>
      </c>
      <c r="I5257" t="s">
        <v>135</v>
      </c>
      <c r="J5257" t="s">
        <v>136</v>
      </c>
      <c r="K5257" t="s">
        <v>137</v>
      </c>
      <c r="L5257" t="s">
        <v>15181</v>
      </c>
      <c r="M5257" t="s">
        <v>15182</v>
      </c>
      <c r="N5257">
        <v>0.66861111100000004</v>
      </c>
      <c r="O5257">
        <v>0</v>
      </c>
      <c r="P5257">
        <v>345</v>
      </c>
      <c r="Q5257">
        <v>0</v>
      </c>
      <c r="R5257">
        <v>0</v>
      </c>
      <c r="S5257">
        <v>0</v>
      </c>
      <c r="T5257">
        <v>18</v>
      </c>
      <c r="U5257">
        <v>0</v>
      </c>
      <c r="V5257">
        <v>0</v>
      </c>
      <c r="W5257">
        <v>0</v>
      </c>
      <c r="X5257">
        <v>56.405090641743676</v>
      </c>
      <c r="Y5257">
        <v>0</v>
      </c>
      <c r="Z5257">
        <v>0</v>
      </c>
      <c r="AA5257">
        <v>0</v>
      </c>
      <c r="AB5257">
        <v>7.1360655081113196</v>
      </c>
      <c r="AC5257">
        <v>0</v>
      </c>
      <c r="AD5257">
        <v>0</v>
      </c>
      <c r="AE5257">
        <v>63.541156149854999</v>
      </c>
    </row>
    <row r="5258" spans="1:31" x14ac:dyDescent="0.25">
      <c r="A5258">
        <v>2144225</v>
      </c>
      <c r="B5258">
        <v>1</v>
      </c>
      <c r="C5258" t="s">
        <v>80</v>
      </c>
      <c r="D5258" t="s">
        <v>99</v>
      </c>
      <c r="E5258" t="s">
        <v>131</v>
      </c>
      <c r="F5258" t="s">
        <v>15183</v>
      </c>
      <c r="G5258" t="s">
        <v>152</v>
      </c>
      <c r="H5258" t="s">
        <v>134</v>
      </c>
      <c r="I5258" t="s">
        <v>135</v>
      </c>
      <c r="J5258" t="s">
        <v>136</v>
      </c>
      <c r="K5258" t="s">
        <v>137</v>
      </c>
      <c r="L5258" t="s">
        <v>15184</v>
      </c>
      <c r="M5258" t="s">
        <v>15185</v>
      </c>
      <c r="N5258">
        <v>0.69361111099999995</v>
      </c>
      <c r="O5258">
        <v>0</v>
      </c>
      <c r="P5258">
        <v>1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0.29686655017249997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0.29686655017249997</v>
      </c>
    </row>
    <row r="5259" spans="1:31" x14ac:dyDescent="0.25">
      <c r="A5259">
        <v>2144226</v>
      </c>
      <c r="B5259">
        <v>1</v>
      </c>
      <c r="C5259" t="s">
        <v>80</v>
      </c>
      <c r="D5259" t="s">
        <v>109</v>
      </c>
      <c r="E5259" t="s">
        <v>174</v>
      </c>
      <c r="F5259" t="s">
        <v>15186</v>
      </c>
      <c r="G5259" t="s">
        <v>211</v>
      </c>
      <c r="H5259" t="s">
        <v>134</v>
      </c>
      <c r="I5259" t="s">
        <v>135</v>
      </c>
      <c r="J5259" t="s">
        <v>136</v>
      </c>
      <c r="K5259" t="s">
        <v>137</v>
      </c>
      <c r="L5259" t="s">
        <v>15187</v>
      </c>
      <c r="M5259" t="s">
        <v>15188</v>
      </c>
      <c r="N5259">
        <v>5.0377777769999996</v>
      </c>
      <c r="O5259">
        <v>0</v>
      </c>
      <c r="P5259">
        <v>11</v>
      </c>
      <c r="Q5259">
        <v>0</v>
      </c>
      <c r="R5259">
        <v>0</v>
      </c>
      <c r="S5259">
        <v>0</v>
      </c>
      <c r="T5259">
        <v>1</v>
      </c>
      <c r="U5259">
        <v>0</v>
      </c>
      <c r="V5259">
        <v>0</v>
      </c>
      <c r="W5259">
        <v>0</v>
      </c>
      <c r="X5259">
        <v>4.3846643813356323</v>
      </c>
      <c r="Y5259">
        <v>0</v>
      </c>
      <c r="Z5259">
        <v>0</v>
      </c>
      <c r="AA5259">
        <v>0</v>
      </c>
      <c r="AB5259">
        <v>8.8358613060841176</v>
      </c>
      <c r="AC5259">
        <v>0</v>
      </c>
      <c r="AD5259">
        <v>0</v>
      </c>
      <c r="AE5259">
        <v>13.22052568741975</v>
      </c>
    </row>
    <row r="5260" spans="1:31" x14ac:dyDescent="0.25">
      <c r="A5260">
        <v>2144227</v>
      </c>
      <c r="B5260">
        <v>1</v>
      </c>
      <c r="C5260" t="s">
        <v>80</v>
      </c>
      <c r="D5260" t="s">
        <v>93</v>
      </c>
      <c r="E5260" t="s">
        <v>131</v>
      </c>
      <c r="F5260" t="s">
        <v>15189</v>
      </c>
      <c r="G5260" t="s">
        <v>152</v>
      </c>
      <c r="H5260" t="s">
        <v>134</v>
      </c>
      <c r="I5260" t="s">
        <v>135</v>
      </c>
      <c r="J5260" t="s">
        <v>136</v>
      </c>
      <c r="K5260" t="s">
        <v>137</v>
      </c>
      <c r="L5260" t="s">
        <v>15190</v>
      </c>
      <c r="M5260" t="s">
        <v>15191</v>
      </c>
      <c r="N5260">
        <v>1.123611111</v>
      </c>
      <c r="O5260">
        <v>0</v>
      </c>
      <c r="P5260">
        <v>1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1.7942513841E-3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1.7942513841E-3</v>
      </c>
    </row>
    <row r="5261" spans="1:31" x14ac:dyDescent="0.25">
      <c r="A5261">
        <v>2144232</v>
      </c>
      <c r="B5261">
        <v>1</v>
      </c>
      <c r="C5261" t="s">
        <v>80</v>
      </c>
      <c r="D5261" t="s">
        <v>99</v>
      </c>
      <c r="E5261" t="s">
        <v>131</v>
      </c>
      <c r="F5261" t="s">
        <v>15192</v>
      </c>
      <c r="G5261" t="s">
        <v>152</v>
      </c>
      <c r="H5261" t="s">
        <v>134</v>
      </c>
      <c r="I5261" t="s">
        <v>135</v>
      </c>
      <c r="J5261" t="s">
        <v>136</v>
      </c>
      <c r="K5261" t="s">
        <v>137</v>
      </c>
      <c r="L5261" t="s">
        <v>15193</v>
      </c>
      <c r="M5261" t="s">
        <v>15194</v>
      </c>
      <c r="N5261">
        <v>4.914722222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1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2.042903884656325</v>
      </c>
      <c r="AC5261">
        <v>0</v>
      </c>
      <c r="AD5261">
        <v>0</v>
      </c>
      <c r="AE5261">
        <v>2.042903884656325</v>
      </c>
    </row>
    <row r="5262" spans="1:31" x14ac:dyDescent="0.25">
      <c r="A5262">
        <v>2144233</v>
      </c>
      <c r="B5262">
        <v>1</v>
      </c>
      <c r="C5262" t="s">
        <v>80</v>
      </c>
      <c r="D5262" t="s">
        <v>110</v>
      </c>
      <c r="E5262" t="s">
        <v>140</v>
      </c>
      <c r="F5262" t="s">
        <v>14684</v>
      </c>
      <c r="G5262" t="s">
        <v>3244</v>
      </c>
      <c r="H5262" t="s">
        <v>143</v>
      </c>
      <c r="I5262" t="s">
        <v>135</v>
      </c>
      <c r="J5262" t="s">
        <v>136</v>
      </c>
      <c r="K5262" t="s">
        <v>137</v>
      </c>
      <c r="L5262" t="s">
        <v>15195</v>
      </c>
      <c r="M5262" t="s">
        <v>15196</v>
      </c>
      <c r="N5262">
        <v>1.4311111110000001</v>
      </c>
      <c r="O5262">
        <v>0</v>
      </c>
      <c r="P5262">
        <v>1222</v>
      </c>
      <c r="Q5262">
        <v>0</v>
      </c>
      <c r="R5262">
        <v>0</v>
      </c>
      <c r="S5262">
        <v>0</v>
      </c>
      <c r="T5262">
        <v>56</v>
      </c>
      <c r="U5262">
        <v>0</v>
      </c>
      <c r="V5262">
        <v>0</v>
      </c>
      <c r="W5262">
        <v>0</v>
      </c>
      <c r="X5262">
        <v>491.29756496305254</v>
      </c>
      <c r="Y5262">
        <v>0</v>
      </c>
      <c r="Z5262">
        <v>0</v>
      </c>
      <c r="AA5262">
        <v>0</v>
      </c>
      <c r="AB5262">
        <v>66.918325092243933</v>
      </c>
      <c r="AC5262">
        <v>0</v>
      </c>
      <c r="AD5262">
        <v>0</v>
      </c>
      <c r="AE5262">
        <v>558.21589005529643</v>
      </c>
    </row>
    <row r="5263" spans="1:31" x14ac:dyDescent="0.25">
      <c r="A5263">
        <v>2144235</v>
      </c>
      <c r="B5263">
        <v>1</v>
      </c>
      <c r="C5263" t="s">
        <v>80</v>
      </c>
      <c r="D5263" t="s">
        <v>92</v>
      </c>
      <c r="E5263" t="s">
        <v>131</v>
      </c>
      <c r="F5263" t="s">
        <v>15197</v>
      </c>
      <c r="G5263" t="s">
        <v>152</v>
      </c>
      <c r="H5263" t="s">
        <v>134</v>
      </c>
      <c r="I5263" t="s">
        <v>135</v>
      </c>
      <c r="J5263" t="s">
        <v>136</v>
      </c>
      <c r="K5263" t="s">
        <v>137</v>
      </c>
      <c r="L5263" t="s">
        <v>15198</v>
      </c>
      <c r="M5263" t="s">
        <v>15199</v>
      </c>
      <c r="N5263">
        <v>2.1744444440000001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1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7.9470084711416672E-2</v>
      </c>
      <c r="AC5263">
        <v>0</v>
      </c>
      <c r="AD5263">
        <v>0</v>
      </c>
      <c r="AE5263">
        <v>7.9470084711416672E-2</v>
      </c>
    </row>
    <row r="5264" spans="1:31" x14ac:dyDescent="0.25">
      <c r="A5264">
        <v>2144236</v>
      </c>
      <c r="B5264">
        <v>1</v>
      </c>
      <c r="C5264" t="s">
        <v>80</v>
      </c>
      <c r="D5264" t="s">
        <v>93</v>
      </c>
      <c r="E5264" t="s">
        <v>140</v>
      </c>
      <c r="F5264" t="s">
        <v>15200</v>
      </c>
      <c r="G5264" t="s">
        <v>142</v>
      </c>
      <c r="H5264" t="s">
        <v>143</v>
      </c>
      <c r="I5264" t="s">
        <v>135</v>
      </c>
      <c r="J5264" t="s">
        <v>136</v>
      </c>
      <c r="K5264" t="s">
        <v>137</v>
      </c>
      <c r="L5264" t="s">
        <v>15201</v>
      </c>
      <c r="M5264" t="s">
        <v>15202</v>
      </c>
      <c r="N5264">
        <v>0.47472222200000003</v>
      </c>
      <c r="O5264">
        <v>0</v>
      </c>
      <c r="P5264">
        <v>12</v>
      </c>
      <c r="Q5264">
        <v>6</v>
      </c>
      <c r="R5264">
        <v>56</v>
      </c>
      <c r="S5264">
        <v>0</v>
      </c>
      <c r="T5264">
        <v>27</v>
      </c>
      <c r="U5264">
        <v>0</v>
      </c>
      <c r="V5264">
        <v>0</v>
      </c>
      <c r="W5264">
        <v>0</v>
      </c>
      <c r="X5264">
        <v>1.5114248458612001</v>
      </c>
      <c r="Y5264">
        <v>5.3340616953032507</v>
      </c>
      <c r="Z5264">
        <v>24.260602684231159</v>
      </c>
      <c r="AA5264">
        <v>0</v>
      </c>
      <c r="AB5264">
        <v>11.195167968482208</v>
      </c>
      <c r="AC5264">
        <v>0</v>
      </c>
      <c r="AD5264">
        <v>0</v>
      </c>
      <c r="AE5264">
        <v>42.301257193877817</v>
      </c>
    </row>
    <row r="5265" spans="1:31" x14ac:dyDescent="0.25">
      <c r="A5265">
        <v>2144237</v>
      </c>
      <c r="B5265">
        <v>1</v>
      </c>
      <c r="C5265" t="s">
        <v>80</v>
      </c>
      <c r="D5265" t="s">
        <v>83</v>
      </c>
      <c r="E5265" t="s">
        <v>131</v>
      </c>
      <c r="F5265" t="s">
        <v>15203</v>
      </c>
      <c r="G5265" t="s">
        <v>133</v>
      </c>
      <c r="H5265" t="s">
        <v>134</v>
      </c>
      <c r="I5265" t="s">
        <v>135</v>
      </c>
      <c r="J5265" t="s">
        <v>136</v>
      </c>
      <c r="K5265" t="s">
        <v>137</v>
      </c>
      <c r="L5265" t="s">
        <v>15204</v>
      </c>
      <c r="M5265" t="s">
        <v>15205</v>
      </c>
      <c r="N5265">
        <v>1.3902777770000001</v>
      </c>
      <c r="O5265">
        <v>0</v>
      </c>
      <c r="P5265">
        <v>7</v>
      </c>
      <c r="Q5265">
        <v>0</v>
      </c>
      <c r="R5265">
        <v>0</v>
      </c>
      <c r="S5265">
        <v>0</v>
      </c>
      <c r="T5265">
        <v>3</v>
      </c>
      <c r="U5265">
        <v>0</v>
      </c>
      <c r="V5265">
        <v>0</v>
      </c>
      <c r="W5265">
        <v>0</v>
      </c>
      <c r="X5265">
        <v>1.7052806696325753</v>
      </c>
      <c r="Y5265">
        <v>0</v>
      </c>
      <c r="Z5265">
        <v>0</v>
      </c>
      <c r="AA5265">
        <v>0</v>
      </c>
      <c r="AB5265">
        <v>0.68390759930375011</v>
      </c>
      <c r="AC5265">
        <v>0</v>
      </c>
      <c r="AD5265">
        <v>0</v>
      </c>
      <c r="AE5265">
        <v>2.3891882689363255</v>
      </c>
    </row>
    <row r="5266" spans="1:31" x14ac:dyDescent="0.25">
      <c r="A5266">
        <v>2144238</v>
      </c>
      <c r="B5266">
        <v>1</v>
      </c>
      <c r="C5266" t="s">
        <v>81</v>
      </c>
      <c r="D5266" t="s">
        <v>119</v>
      </c>
      <c r="E5266" t="s">
        <v>140</v>
      </c>
      <c r="F5266" t="s">
        <v>10019</v>
      </c>
      <c r="G5266" t="s">
        <v>142</v>
      </c>
      <c r="H5266" t="s">
        <v>143</v>
      </c>
      <c r="I5266" t="s">
        <v>135</v>
      </c>
      <c r="J5266" t="s">
        <v>136</v>
      </c>
      <c r="K5266" t="s">
        <v>137</v>
      </c>
      <c r="L5266" t="s">
        <v>15206</v>
      </c>
      <c r="M5266" t="s">
        <v>15207</v>
      </c>
      <c r="N5266">
        <v>0.16055555499999999</v>
      </c>
      <c r="O5266">
        <v>1</v>
      </c>
      <c r="P5266">
        <v>2567</v>
      </c>
      <c r="Q5266">
        <v>26</v>
      </c>
      <c r="R5266">
        <v>504</v>
      </c>
      <c r="S5266">
        <v>11</v>
      </c>
      <c r="T5266">
        <v>235</v>
      </c>
      <c r="U5266">
        <v>0</v>
      </c>
      <c r="V5266">
        <v>2</v>
      </c>
      <c r="W5266">
        <v>1.4551658639999999E-2</v>
      </c>
      <c r="X5266">
        <v>49.006004218064319</v>
      </c>
      <c r="Y5266">
        <v>1.2147801867857777</v>
      </c>
      <c r="Z5266">
        <v>12.774008475062997</v>
      </c>
      <c r="AA5266">
        <v>40.659258493445471</v>
      </c>
      <c r="AB5266">
        <v>13.389437535133581</v>
      </c>
      <c r="AC5266">
        <v>0</v>
      </c>
      <c r="AD5266">
        <v>4.3645735453266665E-2</v>
      </c>
      <c r="AE5266">
        <v>117.10168630258542</v>
      </c>
    </row>
    <row r="5267" spans="1:31" x14ac:dyDescent="0.25">
      <c r="A5267">
        <v>2144239</v>
      </c>
      <c r="B5267">
        <v>1</v>
      </c>
      <c r="C5267" t="s">
        <v>80</v>
      </c>
      <c r="D5267" t="s">
        <v>85</v>
      </c>
      <c r="E5267" t="s">
        <v>131</v>
      </c>
      <c r="F5267" t="s">
        <v>15208</v>
      </c>
      <c r="G5267" t="s">
        <v>133</v>
      </c>
      <c r="H5267" t="s">
        <v>134</v>
      </c>
      <c r="I5267" t="s">
        <v>135</v>
      </c>
      <c r="J5267" t="s">
        <v>136</v>
      </c>
      <c r="K5267" t="s">
        <v>137</v>
      </c>
      <c r="L5267" t="s">
        <v>15209</v>
      </c>
      <c r="M5267" t="s">
        <v>15210</v>
      </c>
      <c r="N5267">
        <v>6.2186111110000004</v>
      </c>
      <c r="O5267">
        <v>0</v>
      </c>
      <c r="P5267">
        <v>1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1.5103502683272665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1.5103502683272665</v>
      </c>
    </row>
    <row r="5268" spans="1:31" x14ac:dyDescent="0.25">
      <c r="A5268">
        <v>2144240</v>
      </c>
      <c r="B5268">
        <v>1</v>
      </c>
      <c r="C5268" t="s">
        <v>81</v>
      </c>
      <c r="D5268" t="s">
        <v>127</v>
      </c>
      <c r="E5268" t="s">
        <v>131</v>
      </c>
      <c r="F5268" t="s">
        <v>15211</v>
      </c>
      <c r="G5268" t="s">
        <v>152</v>
      </c>
      <c r="H5268" t="s">
        <v>134</v>
      </c>
      <c r="I5268" t="s">
        <v>135</v>
      </c>
      <c r="J5268" t="s">
        <v>136</v>
      </c>
      <c r="K5268" t="s">
        <v>137</v>
      </c>
      <c r="L5268" t="s">
        <v>15212</v>
      </c>
      <c r="M5268" t="s">
        <v>15213</v>
      </c>
      <c r="N5268">
        <v>1.289722222</v>
      </c>
      <c r="O5268">
        <v>0</v>
      </c>
      <c r="P5268">
        <v>1</v>
      </c>
      <c r="Q5268">
        <v>0</v>
      </c>
      <c r="R5268">
        <v>0</v>
      </c>
      <c r="S5268">
        <v>0</v>
      </c>
      <c r="T5268">
        <v>4</v>
      </c>
      <c r="U5268">
        <v>0</v>
      </c>
      <c r="V5268">
        <v>0</v>
      </c>
      <c r="W5268">
        <v>0</v>
      </c>
      <c r="X5268">
        <v>0.25437920291098337</v>
      </c>
      <c r="Y5268">
        <v>0</v>
      </c>
      <c r="Z5268">
        <v>0</v>
      </c>
      <c r="AA5268">
        <v>0</v>
      </c>
      <c r="AB5268">
        <v>0.7831452049025418</v>
      </c>
      <c r="AC5268">
        <v>0</v>
      </c>
      <c r="AD5268">
        <v>0</v>
      </c>
      <c r="AE5268">
        <v>1.0375244078135251</v>
      </c>
    </row>
    <row r="5269" spans="1:31" x14ac:dyDescent="0.25">
      <c r="A5269">
        <v>2144242</v>
      </c>
      <c r="B5269">
        <v>1</v>
      </c>
      <c r="C5269" t="s">
        <v>80</v>
      </c>
      <c r="D5269" t="s">
        <v>92</v>
      </c>
      <c r="E5269" t="s">
        <v>140</v>
      </c>
      <c r="F5269" t="s">
        <v>15214</v>
      </c>
      <c r="G5269" t="s">
        <v>142</v>
      </c>
      <c r="H5269" t="s">
        <v>143</v>
      </c>
      <c r="I5269" t="s">
        <v>135</v>
      </c>
      <c r="J5269" t="s">
        <v>136</v>
      </c>
      <c r="K5269" t="s">
        <v>137</v>
      </c>
      <c r="L5269" t="s">
        <v>15215</v>
      </c>
      <c r="M5269" t="s">
        <v>15216</v>
      </c>
      <c r="N5269">
        <v>0.104722222</v>
      </c>
      <c r="O5269">
        <v>8</v>
      </c>
      <c r="P5269">
        <v>2949</v>
      </c>
      <c r="Q5269">
        <v>12</v>
      </c>
      <c r="R5269">
        <v>379</v>
      </c>
      <c r="S5269">
        <v>29</v>
      </c>
      <c r="T5269">
        <v>312</v>
      </c>
      <c r="U5269">
        <v>1</v>
      </c>
      <c r="V5269">
        <v>3</v>
      </c>
      <c r="W5269">
        <v>24.163351178552514</v>
      </c>
      <c r="X5269">
        <v>99.300942045335319</v>
      </c>
      <c r="Y5269">
        <v>1.2008417077991389</v>
      </c>
      <c r="Z5269">
        <v>21.005636037597469</v>
      </c>
      <c r="AA5269">
        <v>19.317190037688398</v>
      </c>
      <c r="AB5269">
        <v>27.65631908222462</v>
      </c>
      <c r="AC5269">
        <v>7.0613990160438842</v>
      </c>
      <c r="AD5269">
        <v>0.33264313216376667</v>
      </c>
      <c r="AE5269">
        <v>200.03832223740508</v>
      </c>
    </row>
    <row r="5270" spans="1:31" x14ac:dyDescent="0.25">
      <c r="A5270">
        <v>2144244</v>
      </c>
      <c r="B5270">
        <v>1</v>
      </c>
      <c r="C5270" t="s">
        <v>80</v>
      </c>
      <c r="D5270" t="s">
        <v>93</v>
      </c>
      <c r="E5270" t="s">
        <v>174</v>
      </c>
      <c r="F5270" t="s">
        <v>15217</v>
      </c>
      <c r="G5270" t="s">
        <v>187</v>
      </c>
      <c r="H5270" t="s">
        <v>134</v>
      </c>
      <c r="I5270" t="s">
        <v>135</v>
      </c>
      <c r="J5270" t="s">
        <v>136</v>
      </c>
      <c r="K5270" t="s">
        <v>137</v>
      </c>
      <c r="L5270" t="s">
        <v>15218</v>
      </c>
      <c r="M5270" t="s">
        <v>15219</v>
      </c>
      <c r="N5270">
        <v>2.4052777769999998</v>
      </c>
      <c r="O5270">
        <v>0</v>
      </c>
      <c r="P5270">
        <v>6</v>
      </c>
      <c r="Q5270">
        <v>0</v>
      </c>
      <c r="R5270">
        <v>2</v>
      </c>
      <c r="S5270">
        <v>0</v>
      </c>
      <c r="T5270">
        <v>2</v>
      </c>
      <c r="U5270">
        <v>0</v>
      </c>
      <c r="V5270">
        <v>0</v>
      </c>
      <c r="W5270">
        <v>0</v>
      </c>
      <c r="X5270">
        <v>3.0680576552164003</v>
      </c>
      <c r="Y5270">
        <v>0</v>
      </c>
      <c r="Z5270">
        <v>0.21967192294320001</v>
      </c>
      <c r="AA5270">
        <v>0</v>
      </c>
      <c r="AB5270">
        <v>0.10578224089125002</v>
      </c>
      <c r="AC5270">
        <v>0</v>
      </c>
      <c r="AD5270">
        <v>0</v>
      </c>
      <c r="AE5270">
        <v>3.3935118190508504</v>
      </c>
    </row>
    <row r="5271" spans="1:31" x14ac:dyDescent="0.25">
      <c r="A5271">
        <v>2144246</v>
      </c>
      <c r="B5271">
        <v>1</v>
      </c>
      <c r="C5271" t="s">
        <v>80</v>
      </c>
      <c r="D5271" t="s">
        <v>84</v>
      </c>
      <c r="E5271" t="s">
        <v>131</v>
      </c>
      <c r="F5271" t="s">
        <v>15220</v>
      </c>
      <c r="G5271" t="s">
        <v>231</v>
      </c>
      <c r="H5271" t="s">
        <v>134</v>
      </c>
      <c r="I5271" t="s">
        <v>135</v>
      </c>
      <c r="J5271" t="s">
        <v>136</v>
      </c>
      <c r="K5271" t="s">
        <v>137</v>
      </c>
      <c r="L5271" t="s">
        <v>15221</v>
      </c>
      <c r="M5271" t="s">
        <v>15222</v>
      </c>
      <c r="N5271">
        <v>1.7808333329999999</v>
      </c>
      <c r="O5271">
        <v>0</v>
      </c>
      <c r="P5271">
        <v>1</v>
      </c>
      <c r="Q5271">
        <v>0</v>
      </c>
      <c r="R5271">
        <v>0</v>
      </c>
      <c r="S5271">
        <v>0</v>
      </c>
      <c r="T5271">
        <v>1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1.7210642360750419</v>
      </c>
      <c r="AC5271">
        <v>0</v>
      </c>
      <c r="AD5271">
        <v>0</v>
      </c>
      <c r="AE5271">
        <v>1.7210642360750419</v>
      </c>
    </row>
    <row r="5272" spans="1:31" x14ac:dyDescent="0.25">
      <c r="A5272">
        <v>2144247</v>
      </c>
      <c r="B5272">
        <v>1</v>
      </c>
      <c r="C5272" t="s">
        <v>80</v>
      </c>
      <c r="D5272" t="s">
        <v>110</v>
      </c>
      <c r="E5272" t="s">
        <v>131</v>
      </c>
      <c r="F5272" t="s">
        <v>15223</v>
      </c>
      <c r="G5272" t="s">
        <v>133</v>
      </c>
      <c r="H5272" t="s">
        <v>134</v>
      </c>
      <c r="I5272" t="s">
        <v>135</v>
      </c>
      <c r="J5272" t="s">
        <v>136</v>
      </c>
      <c r="K5272" t="s">
        <v>137</v>
      </c>
      <c r="L5272" t="s">
        <v>15224</v>
      </c>
      <c r="M5272" t="s">
        <v>15225</v>
      </c>
      <c r="N5272">
        <v>2.2155555549999999</v>
      </c>
      <c r="O5272">
        <v>0</v>
      </c>
      <c r="P5272">
        <v>5</v>
      </c>
      <c r="Q5272">
        <v>0</v>
      </c>
      <c r="R5272">
        <v>0</v>
      </c>
      <c r="S5272">
        <v>0</v>
      </c>
      <c r="T5272">
        <v>1</v>
      </c>
      <c r="U5272">
        <v>0</v>
      </c>
      <c r="V5272">
        <v>0</v>
      </c>
      <c r="W5272">
        <v>0</v>
      </c>
      <c r="X5272">
        <v>2.8669891367661746</v>
      </c>
      <c r="Y5272">
        <v>0</v>
      </c>
      <c r="Z5272">
        <v>0</v>
      </c>
      <c r="AA5272">
        <v>0</v>
      </c>
      <c r="AB5272">
        <v>0.34435737077160838</v>
      </c>
      <c r="AC5272">
        <v>0</v>
      </c>
      <c r="AD5272">
        <v>0</v>
      </c>
      <c r="AE5272">
        <v>3.2113465075377832</v>
      </c>
    </row>
    <row r="5273" spans="1:31" x14ac:dyDescent="0.25">
      <c r="A5273">
        <v>2144250</v>
      </c>
      <c r="B5273">
        <v>1</v>
      </c>
      <c r="C5273" t="s">
        <v>81</v>
      </c>
      <c r="D5273" t="s">
        <v>120</v>
      </c>
      <c r="E5273" t="s">
        <v>140</v>
      </c>
      <c r="F5273" t="s">
        <v>15226</v>
      </c>
      <c r="G5273" t="s">
        <v>142</v>
      </c>
      <c r="H5273" t="s">
        <v>143</v>
      </c>
      <c r="I5273" t="s">
        <v>135</v>
      </c>
      <c r="J5273" t="s">
        <v>136</v>
      </c>
      <c r="K5273" t="s">
        <v>137</v>
      </c>
      <c r="L5273" t="s">
        <v>15227</v>
      </c>
      <c r="M5273" t="s">
        <v>15228</v>
      </c>
      <c r="N5273">
        <v>0.101944444</v>
      </c>
      <c r="O5273">
        <v>0</v>
      </c>
      <c r="P5273">
        <v>1068</v>
      </c>
      <c r="Q5273">
        <v>0</v>
      </c>
      <c r="R5273">
        <v>5</v>
      </c>
      <c r="S5273">
        <v>1</v>
      </c>
      <c r="T5273">
        <v>124</v>
      </c>
      <c r="U5273">
        <v>0</v>
      </c>
      <c r="V5273">
        <v>0</v>
      </c>
      <c r="W5273">
        <v>0</v>
      </c>
      <c r="X5273">
        <v>23.063035996285741</v>
      </c>
      <c r="Y5273">
        <v>0</v>
      </c>
      <c r="Z5273">
        <v>0.18739442852812499</v>
      </c>
      <c r="AA5273">
        <v>4.9472417323680009</v>
      </c>
      <c r="AB5273">
        <v>5.6314162294664154</v>
      </c>
      <c r="AC5273">
        <v>0</v>
      </c>
      <c r="AD5273">
        <v>0</v>
      </c>
      <c r="AE5273">
        <v>33.829088386648287</v>
      </c>
    </row>
    <row r="5274" spans="1:31" x14ac:dyDescent="0.25">
      <c r="A5274">
        <v>2144251</v>
      </c>
      <c r="B5274">
        <v>1</v>
      </c>
      <c r="C5274" t="s">
        <v>80</v>
      </c>
      <c r="D5274" t="s">
        <v>96</v>
      </c>
      <c r="E5274" t="s">
        <v>161</v>
      </c>
      <c r="F5274" t="s">
        <v>15229</v>
      </c>
      <c r="G5274" t="s">
        <v>384</v>
      </c>
      <c r="H5274" t="s">
        <v>134</v>
      </c>
      <c r="I5274" t="s">
        <v>135</v>
      </c>
      <c r="J5274" t="s">
        <v>136</v>
      </c>
      <c r="K5274" t="s">
        <v>137</v>
      </c>
      <c r="L5274" t="s">
        <v>15230</v>
      </c>
      <c r="M5274" t="s">
        <v>15231</v>
      </c>
      <c r="N5274">
        <v>4.2249999999999996</v>
      </c>
      <c r="O5274">
        <v>0</v>
      </c>
      <c r="P5274">
        <v>41</v>
      </c>
      <c r="Q5274">
        <v>0</v>
      </c>
      <c r="R5274">
        <v>9</v>
      </c>
      <c r="S5274">
        <v>0</v>
      </c>
      <c r="T5274">
        <v>4</v>
      </c>
      <c r="U5274">
        <v>0</v>
      </c>
      <c r="V5274">
        <v>0</v>
      </c>
      <c r="W5274">
        <v>0</v>
      </c>
      <c r="X5274">
        <v>73.645756870476987</v>
      </c>
      <c r="Y5274">
        <v>0</v>
      </c>
      <c r="Z5274">
        <v>13.987048413955749</v>
      </c>
      <c r="AA5274">
        <v>0</v>
      </c>
      <c r="AB5274">
        <v>2.1937977664295008</v>
      </c>
      <c r="AC5274">
        <v>0</v>
      </c>
      <c r="AD5274">
        <v>0</v>
      </c>
      <c r="AE5274">
        <v>89.826603050862232</v>
      </c>
    </row>
    <row r="5275" spans="1:31" x14ac:dyDescent="0.25">
      <c r="A5275">
        <v>2144253</v>
      </c>
      <c r="B5275">
        <v>1</v>
      </c>
      <c r="C5275" t="s">
        <v>80</v>
      </c>
      <c r="D5275" t="s">
        <v>108</v>
      </c>
      <c r="E5275" t="s">
        <v>161</v>
      </c>
      <c r="F5275" t="s">
        <v>15232</v>
      </c>
      <c r="G5275" t="s">
        <v>215</v>
      </c>
      <c r="H5275" t="s">
        <v>134</v>
      </c>
      <c r="I5275" t="s">
        <v>135</v>
      </c>
      <c r="J5275" t="s">
        <v>136</v>
      </c>
      <c r="K5275" t="s">
        <v>137</v>
      </c>
      <c r="L5275" t="s">
        <v>15233</v>
      </c>
      <c r="M5275" t="s">
        <v>15234</v>
      </c>
      <c r="N5275">
        <v>6.0861111110000001</v>
      </c>
      <c r="O5275">
        <v>0</v>
      </c>
      <c r="P5275">
        <v>38</v>
      </c>
      <c r="Q5275">
        <v>0</v>
      </c>
      <c r="R5275">
        <v>22</v>
      </c>
      <c r="S5275">
        <v>0</v>
      </c>
      <c r="T5275">
        <v>8</v>
      </c>
      <c r="U5275">
        <v>0</v>
      </c>
      <c r="V5275">
        <v>0</v>
      </c>
      <c r="W5275">
        <v>0</v>
      </c>
      <c r="X5275">
        <v>38.023161290767661</v>
      </c>
      <c r="Y5275">
        <v>0</v>
      </c>
      <c r="Z5275">
        <v>12.831072182008333</v>
      </c>
      <c r="AA5275">
        <v>0</v>
      </c>
      <c r="AB5275">
        <v>23.090970356894449</v>
      </c>
      <c r="AC5275">
        <v>0</v>
      </c>
      <c r="AD5275">
        <v>0</v>
      </c>
      <c r="AE5275">
        <v>73.945203829670447</v>
      </c>
    </row>
    <row r="5276" spans="1:31" x14ac:dyDescent="0.25">
      <c r="A5276">
        <v>2144254</v>
      </c>
      <c r="B5276">
        <v>1</v>
      </c>
      <c r="C5276" t="s">
        <v>81</v>
      </c>
      <c r="D5276" t="s">
        <v>118</v>
      </c>
      <c r="E5276" t="s">
        <v>174</v>
      </c>
      <c r="F5276" t="s">
        <v>15235</v>
      </c>
      <c r="G5276" t="s">
        <v>187</v>
      </c>
      <c r="H5276" t="s">
        <v>134</v>
      </c>
      <c r="I5276" t="s">
        <v>135</v>
      </c>
      <c r="J5276" t="s">
        <v>136</v>
      </c>
      <c r="K5276" t="s">
        <v>137</v>
      </c>
      <c r="L5276" t="s">
        <v>15236</v>
      </c>
      <c r="M5276" t="s">
        <v>15237</v>
      </c>
      <c r="N5276">
        <v>0.96666666599999995</v>
      </c>
      <c r="O5276">
        <v>0</v>
      </c>
      <c r="P5276">
        <v>3</v>
      </c>
      <c r="Q5276">
        <v>0</v>
      </c>
      <c r="R5276">
        <v>5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0.65085798285969998</v>
      </c>
      <c r="Y5276">
        <v>0</v>
      </c>
      <c r="Z5276">
        <v>6.6688801701333358E-2</v>
      </c>
      <c r="AA5276">
        <v>0</v>
      </c>
      <c r="AB5276">
        <v>0</v>
      </c>
      <c r="AC5276">
        <v>0</v>
      </c>
      <c r="AD5276">
        <v>0</v>
      </c>
      <c r="AE5276">
        <v>0.71754678456103338</v>
      </c>
    </row>
    <row r="5277" spans="1:31" x14ac:dyDescent="0.25">
      <c r="A5277">
        <v>2144258</v>
      </c>
      <c r="B5277">
        <v>1</v>
      </c>
      <c r="C5277" t="s">
        <v>80</v>
      </c>
      <c r="D5277" t="s">
        <v>110</v>
      </c>
      <c r="E5277" t="s">
        <v>146</v>
      </c>
      <c r="F5277" t="s">
        <v>15238</v>
      </c>
      <c r="G5277" t="s">
        <v>3244</v>
      </c>
      <c r="H5277" t="s">
        <v>143</v>
      </c>
      <c r="I5277" t="s">
        <v>135</v>
      </c>
      <c r="J5277" t="s">
        <v>136</v>
      </c>
      <c r="K5277" t="s">
        <v>137</v>
      </c>
      <c r="L5277" t="s">
        <v>15239</v>
      </c>
      <c r="M5277" t="s">
        <v>15240</v>
      </c>
      <c r="N5277">
        <v>0.959166666</v>
      </c>
      <c r="O5277">
        <v>0</v>
      </c>
      <c r="P5277">
        <v>101</v>
      </c>
      <c r="Q5277">
        <v>0</v>
      </c>
      <c r="R5277">
        <v>0</v>
      </c>
      <c r="S5277">
        <v>0</v>
      </c>
      <c r="T5277">
        <v>4</v>
      </c>
      <c r="U5277">
        <v>0</v>
      </c>
      <c r="V5277">
        <v>0</v>
      </c>
      <c r="W5277">
        <v>0</v>
      </c>
      <c r="X5277">
        <v>31.127987832621766</v>
      </c>
      <c r="Y5277">
        <v>0</v>
      </c>
      <c r="Z5277">
        <v>0</v>
      </c>
      <c r="AA5277">
        <v>0</v>
      </c>
      <c r="AB5277">
        <v>14.135504372250102</v>
      </c>
      <c r="AC5277">
        <v>0</v>
      </c>
      <c r="AD5277">
        <v>0</v>
      </c>
      <c r="AE5277">
        <v>45.263492204871866</v>
      </c>
    </row>
    <row r="5278" spans="1:31" x14ac:dyDescent="0.25">
      <c r="A5278">
        <v>2144259</v>
      </c>
      <c r="B5278">
        <v>1</v>
      </c>
      <c r="C5278" t="s">
        <v>80</v>
      </c>
      <c r="D5278" t="s">
        <v>86</v>
      </c>
      <c r="E5278" t="s">
        <v>206</v>
      </c>
      <c r="F5278" t="s">
        <v>15241</v>
      </c>
      <c r="G5278" t="s">
        <v>458</v>
      </c>
      <c r="H5278" t="s">
        <v>134</v>
      </c>
      <c r="I5278" t="s">
        <v>135</v>
      </c>
      <c r="J5278" t="s">
        <v>136</v>
      </c>
      <c r="K5278" t="s">
        <v>137</v>
      </c>
      <c r="L5278" t="s">
        <v>15242</v>
      </c>
      <c r="M5278" t="s">
        <v>15243</v>
      </c>
      <c r="N5278">
        <v>2.323611111</v>
      </c>
      <c r="O5278">
        <v>0</v>
      </c>
      <c r="P5278">
        <v>76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47.952100885455316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47.952100885455316</v>
      </c>
    </row>
    <row r="5279" spans="1:31" x14ac:dyDescent="0.25">
      <c r="A5279">
        <v>2144261</v>
      </c>
      <c r="B5279">
        <v>1</v>
      </c>
      <c r="C5279" t="s">
        <v>80</v>
      </c>
      <c r="D5279" t="s">
        <v>108</v>
      </c>
      <c r="E5279" t="s">
        <v>174</v>
      </c>
      <c r="F5279" t="s">
        <v>15244</v>
      </c>
      <c r="G5279" t="s">
        <v>187</v>
      </c>
      <c r="H5279" t="s">
        <v>134</v>
      </c>
      <c r="I5279" t="s">
        <v>135</v>
      </c>
      <c r="J5279" t="s">
        <v>136</v>
      </c>
      <c r="K5279" t="s">
        <v>137</v>
      </c>
      <c r="L5279" t="s">
        <v>15245</v>
      </c>
      <c r="M5279" t="s">
        <v>15246</v>
      </c>
      <c r="N5279">
        <v>1.015833333</v>
      </c>
      <c r="O5279">
        <v>0</v>
      </c>
      <c r="P5279">
        <v>2</v>
      </c>
      <c r="Q5279">
        <v>0</v>
      </c>
      <c r="R5279">
        <v>4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0.48456684897722507</v>
      </c>
      <c r="Y5279">
        <v>0</v>
      </c>
      <c r="Z5279">
        <v>3.9034274884643505</v>
      </c>
      <c r="AA5279">
        <v>0</v>
      </c>
      <c r="AB5279">
        <v>0</v>
      </c>
      <c r="AC5279">
        <v>0</v>
      </c>
      <c r="AD5279">
        <v>0</v>
      </c>
      <c r="AE5279">
        <v>4.387994337441576</v>
      </c>
    </row>
    <row r="5280" spans="1:31" x14ac:dyDescent="0.25">
      <c r="A5280">
        <v>2144263</v>
      </c>
      <c r="B5280">
        <v>1</v>
      </c>
      <c r="C5280" t="s">
        <v>81</v>
      </c>
      <c r="D5280" t="s">
        <v>113</v>
      </c>
      <c r="E5280" t="s">
        <v>196</v>
      </c>
      <c r="F5280" t="s">
        <v>15247</v>
      </c>
      <c r="G5280" t="s">
        <v>142</v>
      </c>
      <c r="H5280" t="s">
        <v>143</v>
      </c>
      <c r="I5280" t="s">
        <v>148</v>
      </c>
      <c r="J5280" t="s">
        <v>136</v>
      </c>
      <c r="K5280" t="s">
        <v>137</v>
      </c>
      <c r="L5280" t="s">
        <v>15248</v>
      </c>
      <c r="M5280" t="s">
        <v>15249</v>
      </c>
      <c r="N5280">
        <v>1.3888888E-2</v>
      </c>
      <c r="O5280">
        <v>0</v>
      </c>
      <c r="P5280">
        <v>507</v>
      </c>
      <c r="Q5280">
        <v>2</v>
      </c>
      <c r="R5280">
        <v>28</v>
      </c>
      <c r="S5280">
        <v>0</v>
      </c>
      <c r="T5280">
        <v>12</v>
      </c>
      <c r="U5280">
        <v>0</v>
      </c>
      <c r="V5280">
        <v>0</v>
      </c>
      <c r="W5280">
        <v>0</v>
      </c>
      <c r="X5280">
        <v>0.77504481230250033</v>
      </c>
      <c r="Y5280">
        <v>9.8811509513749993E-2</v>
      </c>
      <c r="Z5280">
        <v>9.7642116449166677E-2</v>
      </c>
      <c r="AA5280">
        <v>0</v>
      </c>
      <c r="AB5280">
        <v>3.6021051857083333E-2</v>
      </c>
      <c r="AC5280">
        <v>0</v>
      </c>
      <c r="AD5280">
        <v>0</v>
      </c>
      <c r="AE5280">
        <v>1.0075194901225002</v>
      </c>
    </row>
    <row r="5281" spans="1:31" x14ac:dyDescent="0.25">
      <c r="A5281">
        <v>2144266</v>
      </c>
      <c r="B5281">
        <v>1</v>
      </c>
      <c r="C5281" t="s">
        <v>81</v>
      </c>
      <c r="D5281" t="s">
        <v>128</v>
      </c>
      <c r="E5281" t="s">
        <v>131</v>
      </c>
      <c r="F5281" t="s">
        <v>15250</v>
      </c>
      <c r="G5281" t="s">
        <v>152</v>
      </c>
      <c r="H5281" t="s">
        <v>134</v>
      </c>
      <c r="I5281" t="s">
        <v>135</v>
      </c>
      <c r="J5281" t="s">
        <v>136</v>
      </c>
      <c r="K5281" t="s">
        <v>137</v>
      </c>
      <c r="L5281" t="s">
        <v>15251</v>
      </c>
      <c r="M5281" t="s">
        <v>15252</v>
      </c>
      <c r="N5281">
        <v>1.198055555</v>
      </c>
      <c r="O5281">
        <v>0</v>
      </c>
      <c r="P5281">
        <v>4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1.34039786192235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1.34039786192235</v>
      </c>
    </row>
    <row r="5282" spans="1:31" x14ac:dyDescent="0.25">
      <c r="A5282">
        <v>2144267</v>
      </c>
      <c r="B5282">
        <v>1</v>
      </c>
      <c r="C5282" t="s">
        <v>80</v>
      </c>
      <c r="D5282" t="s">
        <v>92</v>
      </c>
      <c r="E5282" t="s">
        <v>174</v>
      </c>
      <c r="F5282" t="s">
        <v>7274</v>
      </c>
      <c r="G5282" t="s">
        <v>384</v>
      </c>
      <c r="H5282" t="s">
        <v>134</v>
      </c>
      <c r="I5282" t="s">
        <v>135</v>
      </c>
      <c r="J5282" t="s">
        <v>136</v>
      </c>
      <c r="K5282" t="s">
        <v>137</v>
      </c>
      <c r="L5282" t="s">
        <v>15253</v>
      </c>
      <c r="M5282" t="s">
        <v>15254</v>
      </c>
      <c r="N5282">
        <v>1.3133333330000001</v>
      </c>
      <c r="O5282">
        <v>0</v>
      </c>
      <c r="P5282">
        <v>27</v>
      </c>
      <c r="Q5282">
        <v>0</v>
      </c>
      <c r="R5282">
        <v>1</v>
      </c>
      <c r="S5282">
        <v>0</v>
      </c>
      <c r="T5282">
        <v>4</v>
      </c>
      <c r="U5282">
        <v>0</v>
      </c>
      <c r="V5282">
        <v>1</v>
      </c>
      <c r="W5282">
        <v>0</v>
      </c>
      <c r="X5282">
        <v>13.146913564193492</v>
      </c>
      <c r="Y5282">
        <v>0</v>
      </c>
      <c r="Z5282">
        <v>0.11743415804249167</v>
      </c>
      <c r="AA5282">
        <v>0</v>
      </c>
      <c r="AB5282">
        <v>4.9892368418743507</v>
      </c>
      <c r="AC5282">
        <v>0</v>
      </c>
      <c r="AD5282">
        <v>1.9496410198313749</v>
      </c>
      <c r="AE5282">
        <v>20.203225583941709</v>
      </c>
    </row>
    <row r="5283" spans="1:31" x14ac:dyDescent="0.25">
      <c r="A5283">
        <v>2144269</v>
      </c>
      <c r="B5283">
        <v>1</v>
      </c>
      <c r="C5283" t="s">
        <v>80</v>
      </c>
      <c r="D5283" t="s">
        <v>84</v>
      </c>
      <c r="E5283" t="s">
        <v>131</v>
      </c>
      <c r="F5283" t="s">
        <v>15255</v>
      </c>
      <c r="G5283" t="s">
        <v>152</v>
      </c>
      <c r="H5283" t="s">
        <v>134</v>
      </c>
      <c r="I5283" t="s">
        <v>135</v>
      </c>
      <c r="J5283" t="s">
        <v>136</v>
      </c>
      <c r="K5283" t="s">
        <v>137</v>
      </c>
      <c r="L5283" t="s">
        <v>15256</v>
      </c>
      <c r="M5283" t="s">
        <v>15257</v>
      </c>
      <c r="N5283">
        <v>1.4755555549999999</v>
      </c>
      <c r="O5283">
        <v>0</v>
      </c>
      <c r="P5283">
        <v>5</v>
      </c>
      <c r="Q5283">
        <v>0</v>
      </c>
      <c r="R5283">
        <v>0</v>
      </c>
      <c r="S5283">
        <v>0</v>
      </c>
      <c r="T5283">
        <v>2</v>
      </c>
      <c r="U5283">
        <v>0</v>
      </c>
      <c r="V5283">
        <v>0</v>
      </c>
      <c r="W5283">
        <v>0</v>
      </c>
      <c r="X5283">
        <v>3.7427079970139663</v>
      </c>
      <c r="Y5283">
        <v>0</v>
      </c>
      <c r="Z5283">
        <v>0</v>
      </c>
      <c r="AA5283">
        <v>0</v>
      </c>
      <c r="AB5283">
        <v>0.6181701260316167</v>
      </c>
      <c r="AC5283">
        <v>0</v>
      </c>
      <c r="AD5283">
        <v>0</v>
      </c>
      <c r="AE5283">
        <v>4.3608781230455831</v>
      </c>
    </row>
    <row r="5284" spans="1:31" x14ac:dyDescent="0.25">
      <c r="A5284">
        <v>2144270</v>
      </c>
      <c r="B5284">
        <v>1</v>
      </c>
      <c r="C5284" t="s">
        <v>80</v>
      </c>
      <c r="D5284" t="s">
        <v>97</v>
      </c>
      <c r="E5284" t="s">
        <v>131</v>
      </c>
      <c r="F5284" t="s">
        <v>15258</v>
      </c>
      <c r="G5284" t="s">
        <v>152</v>
      </c>
      <c r="H5284" t="s">
        <v>134</v>
      </c>
      <c r="I5284" t="s">
        <v>135</v>
      </c>
      <c r="J5284" t="s">
        <v>136</v>
      </c>
      <c r="K5284" t="s">
        <v>137</v>
      </c>
      <c r="L5284" t="s">
        <v>15259</v>
      </c>
      <c r="M5284" t="s">
        <v>15260</v>
      </c>
      <c r="N5284">
        <v>2.9733333329999998</v>
      </c>
      <c r="O5284">
        <v>0</v>
      </c>
      <c r="P5284">
        <v>12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9.9191785515704005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9.9191785515704005</v>
      </c>
    </row>
    <row r="5285" spans="1:31" x14ac:dyDescent="0.25">
      <c r="A5285">
        <v>2144272</v>
      </c>
      <c r="B5285">
        <v>1</v>
      </c>
      <c r="C5285" t="s">
        <v>80</v>
      </c>
      <c r="D5285" t="s">
        <v>104</v>
      </c>
      <c r="E5285" t="s">
        <v>131</v>
      </c>
      <c r="F5285" t="s">
        <v>15261</v>
      </c>
      <c r="G5285" t="s">
        <v>152</v>
      </c>
      <c r="H5285" t="s">
        <v>134</v>
      </c>
      <c r="I5285" t="s">
        <v>135</v>
      </c>
      <c r="J5285" t="s">
        <v>136</v>
      </c>
      <c r="K5285" t="s">
        <v>137</v>
      </c>
      <c r="L5285" t="s">
        <v>15262</v>
      </c>
      <c r="M5285" t="s">
        <v>15263</v>
      </c>
      <c r="N5285">
        <v>3.278333333</v>
      </c>
      <c r="O5285">
        <v>0</v>
      </c>
      <c r="P5285">
        <v>1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0.10179150396518334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0.10179150396518334</v>
      </c>
    </row>
    <row r="5286" spans="1:31" x14ac:dyDescent="0.25">
      <c r="A5286">
        <v>2144274</v>
      </c>
      <c r="B5286">
        <v>1</v>
      </c>
      <c r="C5286" t="s">
        <v>80</v>
      </c>
      <c r="D5286" t="s">
        <v>95</v>
      </c>
      <c r="E5286" t="s">
        <v>174</v>
      </c>
      <c r="F5286" t="s">
        <v>15264</v>
      </c>
      <c r="G5286" t="s">
        <v>187</v>
      </c>
      <c r="H5286" t="s">
        <v>134</v>
      </c>
      <c r="I5286" t="s">
        <v>135</v>
      </c>
      <c r="J5286" t="s">
        <v>136</v>
      </c>
      <c r="K5286" t="s">
        <v>137</v>
      </c>
      <c r="L5286" t="s">
        <v>15265</v>
      </c>
      <c r="M5286" t="s">
        <v>15266</v>
      </c>
      <c r="N5286">
        <v>0.63055555500000005</v>
      </c>
      <c r="O5286">
        <v>0</v>
      </c>
      <c r="P5286">
        <v>27</v>
      </c>
      <c r="Q5286">
        <v>0</v>
      </c>
      <c r="R5286">
        <v>0</v>
      </c>
      <c r="S5286">
        <v>0</v>
      </c>
      <c r="T5286">
        <v>34</v>
      </c>
      <c r="U5286">
        <v>0</v>
      </c>
      <c r="V5286">
        <v>0</v>
      </c>
      <c r="W5286">
        <v>0</v>
      </c>
      <c r="X5286">
        <v>4.8241826519552493</v>
      </c>
      <c r="Y5286">
        <v>0</v>
      </c>
      <c r="Z5286">
        <v>0</v>
      </c>
      <c r="AA5286">
        <v>0</v>
      </c>
      <c r="AB5286">
        <v>35.003139698797334</v>
      </c>
      <c r="AC5286">
        <v>0</v>
      </c>
      <c r="AD5286">
        <v>0</v>
      </c>
      <c r="AE5286">
        <v>39.827322350752581</v>
      </c>
    </row>
    <row r="5287" spans="1:31" x14ac:dyDescent="0.25">
      <c r="A5287">
        <v>2144276</v>
      </c>
      <c r="B5287">
        <v>1</v>
      </c>
      <c r="C5287" t="s">
        <v>80</v>
      </c>
      <c r="D5287" t="s">
        <v>108</v>
      </c>
      <c r="E5287" t="s">
        <v>174</v>
      </c>
      <c r="F5287" t="s">
        <v>15267</v>
      </c>
      <c r="G5287" t="s">
        <v>187</v>
      </c>
      <c r="H5287" t="s">
        <v>134</v>
      </c>
      <c r="I5287" t="s">
        <v>135</v>
      </c>
      <c r="J5287" t="s">
        <v>136</v>
      </c>
      <c r="K5287" t="s">
        <v>137</v>
      </c>
      <c r="L5287" t="s">
        <v>15268</v>
      </c>
      <c r="M5287" t="s">
        <v>15269</v>
      </c>
      <c r="N5287">
        <v>2.0663888880000001</v>
      </c>
      <c r="O5287">
        <v>0</v>
      </c>
      <c r="P5287">
        <v>8</v>
      </c>
      <c r="Q5287">
        <v>0</v>
      </c>
      <c r="R5287">
        <v>1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1.6041424824221</v>
      </c>
      <c r="Y5287">
        <v>0</v>
      </c>
      <c r="Z5287">
        <v>1.9898394021250002E-3</v>
      </c>
      <c r="AA5287">
        <v>0</v>
      </c>
      <c r="AB5287">
        <v>0</v>
      </c>
      <c r="AC5287">
        <v>0</v>
      </c>
      <c r="AD5287">
        <v>0</v>
      </c>
      <c r="AE5287">
        <v>1.6061323218242249</v>
      </c>
    </row>
    <row r="5288" spans="1:31" x14ac:dyDescent="0.25">
      <c r="A5288">
        <v>2144279</v>
      </c>
      <c r="B5288">
        <v>1</v>
      </c>
      <c r="C5288" t="s">
        <v>80</v>
      </c>
      <c r="D5288" t="s">
        <v>90</v>
      </c>
      <c r="E5288" t="s">
        <v>131</v>
      </c>
      <c r="F5288" t="s">
        <v>15270</v>
      </c>
      <c r="G5288" t="s">
        <v>152</v>
      </c>
      <c r="H5288" t="s">
        <v>134</v>
      </c>
      <c r="I5288" t="s">
        <v>135</v>
      </c>
      <c r="J5288" t="s">
        <v>136</v>
      </c>
      <c r="K5288" t="s">
        <v>137</v>
      </c>
      <c r="L5288" t="s">
        <v>15271</v>
      </c>
      <c r="M5288" t="s">
        <v>15272</v>
      </c>
      <c r="N5288">
        <v>2.6658333330000001</v>
      </c>
      <c r="O5288">
        <v>0</v>
      </c>
      <c r="P5288">
        <v>3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1.951974097564825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1.951974097564825</v>
      </c>
    </row>
    <row r="5289" spans="1:31" x14ac:dyDescent="0.25">
      <c r="A5289">
        <v>2144282</v>
      </c>
      <c r="B5289">
        <v>1</v>
      </c>
      <c r="C5289" t="s">
        <v>80</v>
      </c>
      <c r="D5289" t="s">
        <v>97</v>
      </c>
      <c r="E5289" t="s">
        <v>140</v>
      </c>
      <c r="F5289" t="s">
        <v>15273</v>
      </c>
      <c r="G5289" t="s">
        <v>142</v>
      </c>
      <c r="H5289" t="s">
        <v>143</v>
      </c>
      <c r="I5289" t="s">
        <v>135</v>
      </c>
      <c r="J5289" t="s">
        <v>136</v>
      </c>
      <c r="K5289" t="s">
        <v>137</v>
      </c>
      <c r="L5289" t="s">
        <v>15274</v>
      </c>
      <c r="M5289" t="s">
        <v>15275</v>
      </c>
      <c r="N5289">
        <v>9.1111110999999995E-2</v>
      </c>
      <c r="O5289">
        <v>2</v>
      </c>
      <c r="P5289">
        <v>4135</v>
      </c>
      <c r="Q5289">
        <v>0</v>
      </c>
      <c r="R5289">
        <v>57</v>
      </c>
      <c r="S5289">
        <v>6</v>
      </c>
      <c r="T5289">
        <v>375</v>
      </c>
      <c r="U5289">
        <v>0</v>
      </c>
      <c r="V5289">
        <v>0</v>
      </c>
      <c r="W5289">
        <v>6.9548460155020004</v>
      </c>
      <c r="X5289">
        <v>123.09591422279021</v>
      </c>
      <c r="Y5289">
        <v>0</v>
      </c>
      <c r="Z5289">
        <v>2.2685255121946666</v>
      </c>
      <c r="AA5289">
        <v>9.802216439976867</v>
      </c>
      <c r="AB5289">
        <v>32.939324417884905</v>
      </c>
      <c r="AC5289">
        <v>0</v>
      </c>
      <c r="AD5289">
        <v>0</v>
      </c>
      <c r="AE5289">
        <v>175.06082660834863</v>
      </c>
    </row>
    <row r="5290" spans="1:31" x14ac:dyDescent="0.25">
      <c r="A5290">
        <v>2144283</v>
      </c>
      <c r="B5290">
        <v>1</v>
      </c>
      <c r="C5290" t="s">
        <v>80</v>
      </c>
      <c r="D5290" t="s">
        <v>93</v>
      </c>
      <c r="E5290" t="s">
        <v>174</v>
      </c>
      <c r="F5290" t="s">
        <v>15276</v>
      </c>
      <c r="G5290" t="s">
        <v>187</v>
      </c>
      <c r="H5290" t="s">
        <v>134</v>
      </c>
      <c r="I5290" t="s">
        <v>135</v>
      </c>
      <c r="J5290" t="s">
        <v>136</v>
      </c>
      <c r="K5290" t="s">
        <v>137</v>
      </c>
      <c r="L5290" t="s">
        <v>15277</v>
      </c>
      <c r="M5290" t="s">
        <v>15278</v>
      </c>
      <c r="N5290">
        <v>1.298888888</v>
      </c>
      <c r="O5290">
        <v>0</v>
      </c>
      <c r="P5290">
        <v>0</v>
      </c>
      <c r="Q5290">
        <v>0</v>
      </c>
      <c r="R5290">
        <v>4</v>
      </c>
      <c r="S5290">
        <v>0</v>
      </c>
      <c r="T5290">
        <v>1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2.1704066036053336</v>
      </c>
      <c r="AA5290">
        <v>0</v>
      </c>
      <c r="AB5290">
        <v>0.88943966384933337</v>
      </c>
      <c r="AC5290">
        <v>0</v>
      </c>
      <c r="AD5290">
        <v>0</v>
      </c>
      <c r="AE5290">
        <v>3.0598462674546667</v>
      </c>
    </row>
    <row r="5291" spans="1:31" x14ac:dyDescent="0.25">
      <c r="A5291">
        <v>2144285</v>
      </c>
      <c r="B5291">
        <v>1</v>
      </c>
      <c r="C5291" t="s">
        <v>81</v>
      </c>
      <c r="D5291" t="s">
        <v>112</v>
      </c>
      <c r="E5291" t="s">
        <v>131</v>
      </c>
      <c r="F5291" t="s">
        <v>15279</v>
      </c>
      <c r="G5291" t="s">
        <v>152</v>
      </c>
      <c r="H5291" t="s">
        <v>134</v>
      </c>
      <c r="I5291" t="s">
        <v>135</v>
      </c>
      <c r="J5291" t="s">
        <v>136</v>
      </c>
      <c r="K5291" t="s">
        <v>137</v>
      </c>
      <c r="L5291" t="s">
        <v>15280</v>
      </c>
      <c r="M5291" t="s">
        <v>15281</v>
      </c>
      <c r="N5291">
        <v>4.1133333329999999</v>
      </c>
      <c r="O5291">
        <v>0</v>
      </c>
      <c r="P5291">
        <v>1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2.72292306249755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2.72292306249755</v>
      </c>
    </row>
    <row r="5292" spans="1:31" x14ac:dyDescent="0.25">
      <c r="A5292">
        <v>2144286</v>
      </c>
      <c r="B5292">
        <v>1</v>
      </c>
      <c r="C5292" t="s">
        <v>80</v>
      </c>
      <c r="D5292" t="s">
        <v>95</v>
      </c>
      <c r="E5292" t="s">
        <v>174</v>
      </c>
      <c r="F5292" t="s">
        <v>15282</v>
      </c>
      <c r="G5292" t="s">
        <v>374</v>
      </c>
      <c r="H5292" t="s">
        <v>134</v>
      </c>
      <c r="I5292" t="s">
        <v>135</v>
      </c>
      <c r="J5292" t="s">
        <v>136</v>
      </c>
      <c r="K5292" t="s">
        <v>137</v>
      </c>
      <c r="L5292" t="s">
        <v>15283</v>
      </c>
      <c r="M5292" t="s">
        <v>15284</v>
      </c>
      <c r="N5292">
        <v>1.0308333329999999</v>
      </c>
      <c r="O5292">
        <v>0</v>
      </c>
      <c r="P5292">
        <v>21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2.8726730019643592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2.8726730019643592</v>
      </c>
    </row>
    <row r="5293" spans="1:31" x14ac:dyDescent="0.25">
      <c r="A5293">
        <v>2144288</v>
      </c>
      <c r="B5293">
        <v>1</v>
      </c>
      <c r="C5293" t="s">
        <v>80</v>
      </c>
      <c r="D5293" t="s">
        <v>97</v>
      </c>
      <c r="E5293" t="s">
        <v>146</v>
      </c>
      <c r="F5293" t="s">
        <v>15285</v>
      </c>
      <c r="G5293" t="s">
        <v>142</v>
      </c>
      <c r="H5293" t="s">
        <v>143</v>
      </c>
      <c r="I5293" t="s">
        <v>135</v>
      </c>
      <c r="J5293" t="s">
        <v>136</v>
      </c>
      <c r="K5293" t="s">
        <v>137</v>
      </c>
      <c r="L5293" t="s">
        <v>15286</v>
      </c>
      <c r="M5293" t="s">
        <v>15287</v>
      </c>
      <c r="N5293">
        <v>1.33</v>
      </c>
      <c r="O5293">
        <v>2</v>
      </c>
      <c r="P5293">
        <v>130</v>
      </c>
      <c r="Q5293">
        <v>0</v>
      </c>
      <c r="R5293">
        <v>53</v>
      </c>
      <c r="S5293">
        <v>1</v>
      </c>
      <c r="T5293">
        <v>27</v>
      </c>
      <c r="U5293">
        <v>0</v>
      </c>
      <c r="V5293">
        <v>0</v>
      </c>
      <c r="W5293">
        <v>156.33535638811651</v>
      </c>
      <c r="X5293">
        <v>235.19702841469842</v>
      </c>
      <c r="Y5293">
        <v>0</v>
      </c>
      <c r="Z5293">
        <v>54.622108143322293</v>
      </c>
      <c r="AA5293">
        <v>4.5290529715158003</v>
      </c>
      <c r="AB5293">
        <v>31.913005579713296</v>
      </c>
      <c r="AC5293">
        <v>0</v>
      </c>
      <c r="AD5293">
        <v>0</v>
      </c>
      <c r="AE5293">
        <v>482.59655149736631</v>
      </c>
    </row>
    <row r="5294" spans="1:31" x14ac:dyDescent="0.25">
      <c r="A5294">
        <v>2144289</v>
      </c>
      <c r="B5294">
        <v>1</v>
      </c>
      <c r="C5294" t="s">
        <v>81</v>
      </c>
      <c r="D5294" t="s">
        <v>127</v>
      </c>
      <c r="E5294" t="s">
        <v>174</v>
      </c>
      <c r="F5294" t="s">
        <v>1906</v>
      </c>
      <c r="G5294" t="s">
        <v>187</v>
      </c>
      <c r="H5294" t="s">
        <v>134</v>
      </c>
      <c r="I5294" t="s">
        <v>135</v>
      </c>
      <c r="J5294" t="s">
        <v>136</v>
      </c>
      <c r="K5294" t="s">
        <v>137</v>
      </c>
      <c r="L5294" t="s">
        <v>15288</v>
      </c>
      <c r="M5294" t="s">
        <v>15289</v>
      </c>
      <c r="N5294">
        <v>1.258888888</v>
      </c>
      <c r="O5294">
        <v>0</v>
      </c>
      <c r="P5294">
        <v>30</v>
      </c>
      <c r="Q5294">
        <v>0</v>
      </c>
      <c r="R5294">
        <v>0</v>
      </c>
      <c r="S5294">
        <v>0</v>
      </c>
      <c r="T5294">
        <v>2</v>
      </c>
      <c r="U5294">
        <v>0</v>
      </c>
      <c r="V5294">
        <v>0</v>
      </c>
      <c r="W5294">
        <v>0</v>
      </c>
      <c r="X5294">
        <v>4.3718972358891488</v>
      </c>
      <c r="Y5294">
        <v>0</v>
      </c>
      <c r="Z5294">
        <v>0</v>
      </c>
      <c r="AA5294">
        <v>0</v>
      </c>
      <c r="AB5294">
        <v>0.33039451199198333</v>
      </c>
      <c r="AC5294">
        <v>0</v>
      </c>
      <c r="AD5294">
        <v>0</v>
      </c>
      <c r="AE5294">
        <v>4.7022917478811319</v>
      </c>
    </row>
    <row r="5295" spans="1:31" x14ac:dyDescent="0.25">
      <c r="A5295">
        <v>2144290</v>
      </c>
      <c r="B5295">
        <v>1</v>
      </c>
      <c r="C5295" t="s">
        <v>80</v>
      </c>
      <c r="D5295" t="s">
        <v>90</v>
      </c>
      <c r="E5295" t="s">
        <v>174</v>
      </c>
      <c r="F5295" t="s">
        <v>15290</v>
      </c>
      <c r="G5295" t="s">
        <v>171</v>
      </c>
      <c r="H5295" t="s">
        <v>134</v>
      </c>
      <c r="I5295" t="s">
        <v>135</v>
      </c>
      <c r="J5295" t="s">
        <v>136</v>
      </c>
      <c r="K5295" t="s">
        <v>137</v>
      </c>
      <c r="L5295" t="s">
        <v>15291</v>
      </c>
      <c r="M5295" t="s">
        <v>15292</v>
      </c>
      <c r="N5295">
        <v>1.0852777769999999</v>
      </c>
      <c r="O5295">
        <v>0</v>
      </c>
      <c r="P5295">
        <v>187</v>
      </c>
      <c r="Q5295">
        <v>0</v>
      </c>
      <c r="R5295">
        <v>0</v>
      </c>
      <c r="S5295">
        <v>0</v>
      </c>
      <c r="T5295">
        <v>2</v>
      </c>
      <c r="U5295">
        <v>0</v>
      </c>
      <c r="V5295">
        <v>0</v>
      </c>
      <c r="W5295">
        <v>0</v>
      </c>
      <c r="X5295">
        <v>48.172261489110703</v>
      </c>
      <c r="Y5295">
        <v>0</v>
      </c>
      <c r="Z5295">
        <v>0</v>
      </c>
      <c r="AA5295">
        <v>0</v>
      </c>
      <c r="AB5295">
        <v>0.17332382803520002</v>
      </c>
      <c r="AC5295">
        <v>0</v>
      </c>
      <c r="AD5295">
        <v>0</v>
      </c>
      <c r="AE5295">
        <v>48.345585317145904</v>
      </c>
    </row>
    <row r="5296" spans="1:31" x14ac:dyDescent="0.25">
      <c r="A5296">
        <v>2144291</v>
      </c>
      <c r="B5296">
        <v>1</v>
      </c>
      <c r="C5296" t="s">
        <v>80</v>
      </c>
      <c r="D5296" t="s">
        <v>83</v>
      </c>
      <c r="E5296" t="s">
        <v>131</v>
      </c>
      <c r="F5296" t="s">
        <v>15293</v>
      </c>
      <c r="G5296" t="s">
        <v>152</v>
      </c>
      <c r="H5296" t="s">
        <v>134</v>
      </c>
      <c r="I5296" t="s">
        <v>135</v>
      </c>
      <c r="J5296" t="s">
        <v>136</v>
      </c>
      <c r="K5296" t="s">
        <v>137</v>
      </c>
      <c r="L5296" t="s">
        <v>15294</v>
      </c>
      <c r="M5296" t="s">
        <v>15295</v>
      </c>
      <c r="N5296">
        <v>1.0436111109999999</v>
      </c>
      <c r="O5296">
        <v>0</v>
      </c>
      <c r="P5296">
        <v>4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0.96663678211150006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0.96663678211150006</v>
      </c>
    </row>
    <row r="5297" spans="1:31" x14ac:dyDescent="0.25">
      <c r="A5297">
        <v>2144292</v>
      </c>
      <c r="B5297">
        <v>1</v>
      </c>
      <c r="C5297" t="s">
        <v>81</v>
      </c>
      <c r="D5297" t="s">
        <v>117</v>
      </c>
      <c r="E5297" t="s">
        <v>131</v>
      </c>
      <c r="F5297" t="s">
        <v>15296</v>
      </c>
      <c r="G5297" t="s">
        <v>231</v>
      </c>
      <c r="H5297" t="s">
        <v>134</v>
      </c>
      <c r="I5297" t="s">
        <v>135</v>
      </c>
      <c r="J5297" t="s">
        <v>136</v>
      </c>
      <c r="K5297" t="s">
        <v>137</v>
      </c>
      <c r="L5297" t="s">
        <v>15297</v>
      </c>
      <c r="M5297" t="s">
        <v>15298</v>
      </c>
      <c r="N5297">
        <v>0.79166666600000002</v>
      </c>
      <c r="O5297">
        <v>0</v>
      </c>
      <c r="P5297">
        <v>1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0.18669026692750001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0.18669026692750001</v>
      </c>
    </row>
    <row r="5298" spans="1:31" x14ac:dyDescent="0.25">
      <c r="A5298">
        <v>2144293</v>
      </c>
      <c r="B5298">
        <v>1</v>
      </c>
      <c r="C5298" t="s">
        <v>80</v>
      </c>
      <c r="D5298" t="s">
        <v>93</v>
      </c>
      <c r="E5298" t="s">
        <v>131</v>
      </c>
      <c r="F5298" t="s">
        <v>15299</v>
      </c>
      <c r="G5298" t="s">
        <v>152</v>
      </c>
      <c r="H5298" t="s">
        <v>134</v>
      </c>
      <c r="I5298" t="s">
        <v>135</v>
      </c>
      <c r="J5298" t="s">
        <v>136</v>
      </c>
      <c r="K5298" t="s">
        <v>137</v>
      </c>
      <c r="L5298" t="s">
        <v>15300</v>
      </c>
      <c r="M5298" t="s">
        <v>15301</v>
      </c>
      <c r="N5298">
        <v>1.342777777</v>
      </c>
      <c r="O5298">
        <v>0</v>
      </c>
      <c r="P5298">
        <v>1</v>
      </c>
      <c r="Q5298">
        <v>0</v>
      </c>
      <c r="R5298">
        <v>1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0.147320590170475</v>
      </c>
      <c r="Y5298">
        <v>0</v>
      </c>
      <c r="Z5298">
        <v>5.2034468120658257</v>
      </c>
      <c r="AA5298">
        <v>0</v>
      </c>
      <c r="AB5298">
        <v>0</v>
      </c>
      <c r="AC5298">
        <v>0</v>
      </c>
      <c r="AD5298">
        <v>0</v>
      </c>
      <c r="AE5298">
        <v>5.3507674022363005</v>
      </c>
    </row>
    <row r="5299" spans="1:31" x14ac:dyDescent="0.25">
      <c r="A5299">
        <v>2144294</v>
      </c>
      <c r="B5299">
        <v>1</v>
      </c>
      <c r="C5299" t="s">
        <v>80</v>
      </c>
      <c r="D5299" t="s">
        <v>108</v>
      </c>
      <c r="E5299" t="s">
        <v>161</v>
      </c>
      <c r="F5299" t="s">
        <v>15302</v>
      </c>
      <c r="G5299" t="s">
        <v>215</v>
      </c>
      <c r="H5299" t="s">
        <v>134</v>
      </c>
      <c r="I5299" t="s">
        <v>135</v>
      </c>
      <c r="J5299" t="s">
        <v>136</v>
      </c>
      <c r="K5299" t="s">
        <v>137</v>
      </c>
      <c r="L5299" t="s">
        <v>15303</v>
      </c>
      <c r="M5299" t="s">
        <v>15304</v>
      </c>
      <c r="N5299">
        <v>0.89194444399999995</v>
      </c>
      <c r="O5299">
        <v>0</v>
      </c>
      <c r="P5299">
        <v>376</v>
      </c>
      <c r="Q5299">
        <v>0</v>
      </c>
      <c r="R5299">
        <v>2</v>
      </c>
      <c r="S5299">
        <v>0</v>
      </c>
      <c r="T5299">
        <v>43</v>
      </c>
      <c r="U5299">
        <v>0</v>
      </c>
      <c r="V5299">
        <v>0</v>
      </c>
      <c r="W5299">
        <v>0</v>
      </c>
      <c r="X5299">
        <v>85.099597862707554</v>
      </c>
      <c r="Y5299">
        <v>0</v>
      </c>
      <c r="Z5299">
        <v>0.39131923603500002</v>
      </c>
      <c r="AA5299">
        <v>0</v>
      </c>
      <c r="AB5299">
        <v>22.075697831288615</v>
      </c>
      <c r="AC5299">
        <v>0</v>
      </c>
      <c r="AD5299">
        <v>0</v>
      </c>
      <c r="AE5299">
        <v>107.56661493003116</v>
      </c>
    </row>
    <row r="5300" spans="1:31" x14ac:dyDescent="0.25">
      <c r="A5300">
        <v>2144295</v>
      </c>
      <c r="B5300">
        <v>1</v>
      </c>
      <c r="C5300" t="s">
        <v>81</v>
      </c>
      <c r="D5300" t="s">
        <v>113</v>
      </c>
      <c r="E5300" t="s">
        <v>131</v>
      </c>
      <c r="F5300" t="s">
        <v>15305</v>
      </c>
      <c r="G5300" t="s">
        <v>152</v>
      </c>
      <c r="H5300" t="s">
        <v>134</v>
      </c>
      <c r="I5300" t="s">
        <v>135</v>
      </c>
      <c r="J5300" t="s">
        <v>136</v>
      </c>
      <c r="K5300" t="s">
        <v>137</v>
      </c>
      <c r="L5300" t="s">
        <v>15306</v>
      </c>
      <c r="M5300" t="s">
        <v>15307</v>
      </c>
      <c r="N5300">
        <v>1.6047222219999999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2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1.9593467469465999</v>
      </c>
      <c r="AC5300">
        <v>0</v>
      </c>
      <c r="AD5300">
        <v>0</v>
      </c>
      <c r="AE5300">
        <v>1.9593467469465999</v>
      </c>
    </row>
    <row r="5301" spans="1:31" x14ac:dyDescent="0.25">
      <c r="A5301">
        <v>2144296</v>
      </c>
      <c r="B5301">
        <v>1</v>
      </c>
      <c r="C5301" t="s">
        <v>80</v>
      </c>
      <c r="D5301" t="s">
        <v>83</v>
      </c>
      <c r="E5301" t="s">
        <v>146</v>
      </c>
      <c r="F5301" t="s">
        <v>15308</v>
      </c>
      <c r="G5301" t="s">
        <v>142</v>
      </c>
      <c r="H5301" t="s">
        <v>143</v>
      </c>
      <c r="I5301" t="s">
        <v>148</v>
      </c>
      <c r="J5301" t="s">
        <v>136</v>
      </c>
      <c r="K5301" t="s">
        <v>137</v>
      </c>
      <c r="L5301" t="s">
        <v>15309</v>
      </c>
      <c r="M5301" t="s">
        <v>15310</v>
      </c>
      <c r="N5301">
        <v>1.0555554999999999E-2</v>
      </c>
      <c r="O5301">
        <v>0</v>
      </c>
      <c r="P5301">
        <v>2151</v>
      </c>
      <c r="Q5301">
        <v>0</v>
      </c>
      <c r="R5301">
        <v>0</v>
      </c>
      <c r="S5301">
        <v>2</v>
      </c>
      <c r="T5301">
        <v>199</v>
      </c>
      <c r="U5301">
        <v>0</v>
      </c>
      <c r="V5301">
        <v>0</v>
      </c>
      <c r="W5301">
        <v>0</v>
      </c>
      <c r="X5301">
        <v>5.8302828434669225</v>
      </c>
      <c r="Y5301">
        <v>0</v>
      </c>
      <c r="Z5301">
        <v>0</v>
      </c>
      <c r="AA5301">
        <v>0.67444454315466673</v>
      </c>
      <c r="AB5301">
        <v>1.3299825167993442</v>
      </c>
      <c r="AC5301">
        <v>0</v>
      </c>
      <c r="AD5301">
        <v>0</v>
      </c>
      <c r="AE5301">
        <v>7.8347099034209329</v>
      </c>
    </row>
    <row r="5302" spans="1:31" x14ac:dyDescent="0.25">
      <c r="A5302">
        <v>2144297</v>
      </c>
      <c r="B5302">
        <v>1</v>
      </c>
      <c r="C5302" t="s">
        <v>81</v>
      </c>
      <c r="D5302" t="s">
        <v>115</v>
      </c>
      <c r="E5302" t="s">
        <v>174</v>
      </c>
      <c r="F5302" t="s">
        <v>15311</v>
      </c>
      <c r="G5302" t="s">
        <v>187</v>
      </c>
      <c r="H5302" t="s">
        <v>134</v>
      </c>
      <c r="I5302" t="s">
        <v>135</v>
      </c>
      <c r="J5302" t="s">
        <v>136</v>
      </c>
      <c r="K5302" t="s">
        <v>137</v>
      </c>
      <c r="L5302" t="s">
        <v>15312</v>
      </c>
      <c r="M5302" t="s">
        <v>15313</v>
      </c>
      <c r="N5302">
        <v>1.277222222</v>
      </c>
      <c r="O5302">
        <v>0</v>
      </c>
      <c r="P5302">
        <v>53</v>
      </c>
      <c r="Q5302">
        <v>0</v>
      </c>
      <c r="R5302">
        <v>0</v>
      </c>
      <c r="S5302">
        <v>0</v>
      </c>
      <c r="T5302">
        <v>3</v>
      </c>
      <c r="U5302">
        <v>0</v>
      </c>
      <c r="V5302">
        <v>1</v>
      </c>
      <c r="W5302">
        <v>0</v>
      </c>
      <c r="X5302">
        <v>8.3093208785418327</v>
      </c>
      <c r="Y5302">
        <v>0</v>
      </c>
      <c r="Z5302">
        <v>0</v>
      </c>
      <c r="AA5302">
        <v>0</v>
      </c>
      <c r="AB5302">
        <v>0.92613127545810014</v>
      </c>
      <c r="AC5302">
        <v>0</v>
      </c>
      <c r="AD5302">
        <v>1.9448060866666665E-4</v>
      </c>
      <c r="AE5302">
        <v>9.2356466346085995</v>
      </c>
    </row>
    <row r="5303" spans="1:31" x14ac:dyDescent="0.25">
      <c r="A5303">
        <v>2144298</v>
      </c>
      <c r="B5303">
        <v>1</v>
      </c>
      <c r="C5303" t="s">
        <v>80</v>
      </c>
      <c r="D5303" t="s">
        <v>97</v>
      </c>
      <c r="E5303" t="s">
        <v>140</v>
      </c>
      <c r="F5303" t="s">
        <v>15314</v>
      </c>
      <c r="G5303" t="s">
        <v>142</v>
      </c>
      <c r="H5303" t="s">
        <v>143</v>
      </c>
      <c r="I5303" t="s">
        <v>135</v>
      </c>
      <c r="J5303" t="s">
        <v>136</v>
      </c>
      <c r="K5303" t="s">
        <v>137</v>
      </c>
      <c r="L5303" t="s">
        <v>15315</v>
      </c>
      <c r="M5303" t="s">
        <v>15316</v>
      </c>
      <c r="N5303">
        <v>0.86666666599999997</v>
      </c>
      <c r="O5303">
        <v>2</v>
      </c>
      <c r="P5303">
        <v>4922</v>
      </c>
      <c r="Q5303">
        <v>0</v>
      </c>
      <c r="R5303">
        <v>62</v>
      </c>
      <c r="S5303">
        <v>6</v>
      </c>
      <c r="T5303">
        <v>427</v>
      </c>
      <c r="U5303">
        <v>0</v>
      </c>
      <c r="V5303">
        <v>0</v>
      </c>
      <c r="W5303">
        <v>69.251682550116001</v>
      </c>
      <c r="X5303">
        <v>1473.9634287622578</v>
      </c>
      <c r="Y5303">
        <v>0</v>
      </c>
      <c r="Z5303">
        <v>22.210369257141316</v>
      </c>
      <c r="AA5303">
        <v>92.973409947855998</v>
      </c>
      <c r="AB5303">
        <v>359.30247205240562</v>
      </c>
      <c r="AC5303">
        <v>0</v>
      </c>
      <c r="AD5303">
        <v>0</v>
      </c>
      <c r="AE5303">
        <v>2017.7013625697766</v>
      </c>
    </row>
    <row r="5304" spans="1:31" x14ac:dyDescent="0.25">
      <c r="A5304">
        <v>2144300</v>
      </c>
      <c r="B5304">
        <v>1</v>
      </c>
      <c r="C5304" t="s">
        <v>80</v>
      </c>
      <c r="D5304" t="s">
        <v>94</v>
      </c>
      <c r="E5304" t="s">
        <v>131</v>
      </c>
      <c r="F5304" t="s">
        <v>15317</v>
      </c>
      <c r="G5304" t="s">
        <v>152</v>
      </c>
      <c r="H5304" t="s">
        <v>134</v>
      </c>
      <c r="I5304" t="s">
        <v>135</v>
      </c>
      <c r="J5304" t="s">
        <v>136</v>
      </c>
      <c r="K5304" t="s">
        <v>137</v>
      </c>
      <c r="L5304" t="s">
        <v>15318</v>
      </c>
      <c r="M5304" t="s">
        <v>15319</v>
      </c>
      <c r="N5304">
        <v>1.801666666</v>
      </c>
      <c r="O5304">
        <v>0</v>
      </c>
      <c r="P5304">
        <v>2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0.63878604899376668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0.63878604899376668</v>
      </c>
    </row>
    <row r="5305" spans="1:31" x14ac:dyDescent="0.25">
      <c r="A5305">
        <v>2144301</v>
      </c>
      <c r="B5305">
        <v>1</v>
      </c>
      <c r="C5305" t="s">
        <v>80</v>
      </c>
      <c r="D5305" t="s">
        <v>108</v>
      </c>
      <c r="E5305" t="s">
        <v>174</v>
      </c>
      <c r="F5305" t="s">
        <v>11754</v>
      </c>
      <c r="G5305" t="s">
        <v>187</v>
      </c>
      <c r="H5305" t="s">
        <v>134</v>
      </c>
      <c r="I5305" t="s">
        <v>135</v>
      </c>
      <c r="J5305" t="s">
        <v>136</v>
      </c>
      <c r="K5305" t="s">
        <v>137</v>
      </c>
      <c r="L5305" t="s">
        <v>15320</v>
      </c>
      <c r="M5305" t="s">
        <v>15321</v>
      </c>
      <c r="N5305">
        <v>2.5047222219999998</v>
      </c>
      <c r="O5305">
        <v>0</v>
      </c>
      <c r="P5305">
        <v>5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1.2055790163302582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1.2055790163302582</v>
      </c>
    </row>
    <row r="5306" spans="1:31" x14ac:dyDescent="0.25">
      <c r="A5306">
        <v>2144302</v>
      </c>
      <c r="B5306">
        <v>1</v>
      </c>
      <c r="C5306" t="s">
        <v>81</v>
      </c>
      <c r="D5306" t="s">
        <v>112</v>
      </c>
      <c r="E5306" t="s">
        <v>146</v>
      </c>
      <c r="F5306" t="s">
        <v>15322</v>
      </c>
      <c r="G5306" t="s">
        <v>167</v>
      </c>
      <c r="H5306" t="s">
        <v>143</v>
      </c>
      <c r="I5306" t="s">
        <v>135</v>
      </c>
      <c r="J5306" t="s">
        <v>136</v>
      </c>
      <c r="K5306" t="s">
        <v>137</v>
      </c>
      <c r="L5306" t="s">
        <v>15323</v>
      </c>
      <c r="M5306" t="s">
        <v>15324</v>
      </c>
      <c r="N5306">
        <v>2.3138888880000001</v>
      </c>
      <c r="O5306">
        <v>0</v>
      </c>
      <c r="P5306">
        <v>10</v>
      </c>
      <c r="Q5306">
        <v>18</v>
      </c>
      <c r="R5306">
        <v>8</v>
      </c>
      <c r="S5306">
        <v>2</v>
      </c>
      <c r="T5306">
        <v>0</v>
      </c>
      <c r="U5306">
        <v>0</v>
      </c>
      <c r="V5306">
        <v>0</v>
      </c>
      <c r="W5306">
        <v>0</v>
      </c>
      <c r="X5306">
        <v>2.8912327828154836</v>
      </c>
      <c r="Y5306">
        <v>20.399074459264348</v>
      </c>
      <c r="Z5306">
        <v>22.8186516902379</v>
      </c>
      <c r="AA5306">
        <v>14.677875197661027</v>
      </c>
      <c r="AB5306">
        <v>0</v>
      </c>
      <c r="AC5306">
        <v>0</v>
      </c>
      <c r="AD5306">
        <v>0</v>
      </c>
      <c r="AE5306">
        <v>60.786834129978757</v>
      </c>
    </row>
    <row r="5307" spans="1:31" x14ac:dyDescent="0.25">
      <c r="A5307">
        <v>2144303</v>
      </c>
      <c r="B5307">
        <v>1</v>
      </c>
      <c r="C5307" t="s">
        <v>80</v>
      </c>
      <c r="D5307" t="s">
        <v>103</v>
      </c>
      <c r="E5307" t="s">
        <v>131</v>
      </c>
      <c r="F5307" t="s">
        <v>8036</v>
      </c>
      <c r="G5307" t="s">
        <v>152</v>
      </c>
      <c r="H5307" t="s">
        <v>134</v>
      </c>
      <c r="I5307" t="s">
        <v>135</v>
      </c>
      <c r="J5307" t="s">
        <v>136</v>
      </c>
      <c r="K5307" t="s">
        <v>137</v>
      </c>
      <c r="L5307" t="s">
        <v>15325</v>
      </c>
      <c r="M5307" t="s">
        <v>15326</v>
      </c>
      <c r="N5307">
        <v>2.3969444439999998</v>
      </c>
      <c r="O5307">
        <v>0</v>
      </c>
      <c r="P5307">
        <v>4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2.5611895747814835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2.5611895747814835</v>
      </c>
    </row>
    <row r="5308" spans="1:31" x14ac:dyDescent="0.25">
      <c r="A5308">
        <v>2144304</v>
      </c>
      <c r="B5308">
        <v>1</v>
      </c>
      <c r="C5308" t="s">
        <v>80</v>
      </c>
      <c r="D5308" t="s">
        <v>108</v>
      </c>
      <c r="E5308" t="s">
        <v>174</v>
      </c>
      <c r="F5308" t="s">
        <v>15327</v>
      </c>
      <c r="G5308" t="s">
        <v>187</v>
      </c>
      <c r="H5308" t="s">
        <v>134</v>
      </c>
      <c r="I5308" t="s">
        <v>135</v>
      </c>
      <c r="J5308" t="s">
        <v>136</v>
      </c>
      <c r="K5308" t="s">
        <v>137</v>
      </c>
      <c r="L5308" t="s">
        <v>15328</v>
      </c>
      <c r="M5308" t="s">
        <v>15329</v>
      </c>
      <c r="N5308">
        <v>1.653888888</v>
      </c>
      <c r="O5308">
        <v>0</v>
      </c>
      <c r="P5308">
        <v>7</v>
      </c>
      <c r="Q5308">
        <v>0</v>
      </c>
      <c r="R5308">
        <v>4</v>
      </c>
      <c r="S5308">
        <v>0</v>
      </c>
      <c r="T5308">
        <v>3</v>
      </c>
      <c r="U5308">
        <v>0</v>
      </c>
      <c r="V5308">
        <v>0</v>
      </c>
      <c r="W5308">
        <v>0</v>
      </c>
      <c r="X5308">
        <v>4.6257596968562664</v>
      </c>
      <c r="Y5308">
        <v>0</v>
      </c>
      <c r="Z5308">
        <v>2.5688061213809257</v>
      </c>
      <c r="AA5308">
        <v>0</v>
      </c>
      <c r="AB5308">
        <v>5.5681770769465748</v>
      </c>
      <c r="AC5308">
        <v>0</v>
      </c>
      <c r="AD5308">
        <v>0</v>
      </c>
      <c r="AE5308">
        <v>12.762742895183766</v>
      </c>
    </row>
    <row r="5309" spans="1:31" x14ac:dyDescent="0.25">
      <c r="A5309">
        <v>2144305</v>
      </c>
      <c r="B5309">
        <v>1</v>
      </c>
      <c r="C5309" t="s">
        <v>81</v>
      </c>
      <c r="D5309" t="s">
        <v>123</v>
      </c>
      <c r="E5309" t="s">
        <v>131</v>
      </c>
      <c r="F5309" t="s">
        <v>15330</v>
      </c>
      <c r="G5309" t="s">
        <v>152</v>
      </c>
      <c r="H5309" t="s">
        <v>134</v>
      </c>
      <c r="I5309" t="s">
        <v>135</v>
      </c>
      <c r="J5309" t="s">
        <v>136</v>
      </c>
      <c r="K5309" t="s">
        <v>137</v>
      </c>
      <c r="L5309" t="s">
        <v>15331</v>
      </c>
      <c r="M5309" t="s">
        <v>15332</v>
      </c>
      <c r="N5309">
        <v>3.7483333330000002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2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2.8660751727039999</v>
      </c>
      <c r="AC5309">
        <v>0</v>
      </c>
      <c r="AD5309">
        <v>0</v>
      </c>
      <c r="AE5309">
        <v>2.8660751727039999</v>
      </c>
    </row>
    <row r="5310" spans="1:31" x14ac:dyDescent="0.25">
      <c r="A5310">
        <v>2144306</v>
      </c>
      <c r="B5310">
        <v>1</v>
      </c>
      <c r="C5310" t="s">
        <v>80</v>
      </c>
      <c r="D5310" t="s">
        <v>96</v>
      </c>
      <c r="E5310" t="s">
        <v>131</v>
      </c>
      <c r="F5310" t="s">
        <v>15116</v>
      </c>
      <c r="G5310" t="s">
        <v>133</v>
      </c>
      <c r="H5310" t="s">
        <v>134</v>
      </c>
      <c r="I5310" t="s">
        <v>135</v>
      </c>
      <c r="J5310" t="s">
        <v>136</v>
      </c>
      <c r="K5310" t="s">
        <v>137</v>
      </c>
      <c r="L5310" t="s">
        <v>15333</v>
      </c>
      <c r="M5310" t="s">
        <v>15334</v>
      </c>
      <c r="N5310">
        <v>3.5336111109999999</v>
      </c>
      <c r="O5310">
        <v>0</v>
      </c>
      <c r="P5310">
        <v>1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0.97925728905875009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0.97925728905875009</v>
      </c>
    </row>
    <row r="5311" spans="1:31" x14ac:dyDescent="0.25">
      <c r="A5311">
        <v>2144307</v>
      </c>
      <c r="B5311">
        <v>1</v>
      </c>
      <c r="C5311" t="s">
        <v>81</v>
      </c>
      <c r="D5311" t="s">
        <v>123</v>
      </c>
      <c r="E5311" t="s">
        <v>174</v>
      </c>
      <c r="F5311" t="s">
        <v>15335</v>
      </c>
      <c r="G5311" t="s">
        <v>187</v>
      </c>
      <c r="H5311" t="s">
        <v>134</v>
      </c>
      <c r="I5311" t="s">
        <v>135</v>
      </c>
      <c r="J5311" t="s">
        <v>136</v>
      </c>
      <c r="K5311" t="s">
        <v>137</v>
      </c>
      <c r="L5311" t="s">
        <v>15336</v>
      </c>
      <c r="M5311" t="s">
        <v>15337</v>
      </c>
      <c r="N5311">
        <v>1.4075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24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11.660282192412701</v>
      </c>
      <c r="AC5311">
        <v>0</v>
      </c>
      <c r="AD5311">
        <v>0</v>
      </c>
      <c r="AE5311">
        <v>11.660282192412701</v>
      </c>
    </row>
    <row r="5312" spans="1:31" x14ac:dyDescent="0.25">
      <c r="A5312">
        <v>2144308</v>
      </c>
      <c r="B5312">
        <v>1</v>
      </c>
      <c r="C5312" t="s">
        <v>80</v>
      </c>
      <c r="D5312" t="s">
        <v>103</v>
      </c>
      <c r="E5312" t="s">
        <v>196</v>
      </c>
      <c r="F5312" t="s">
        <v>14399</v>
      </c>
      <c r="G5312" t="s">
        <v>226</v>
      </c>
      <c r="H5312" t="s">
        <v>143</v>
      </c>
      <c r="I5312" t="s">
        <v>148</v>
      </c>
      <c r="J5312" t="s">
        <v>136</v>
      </c>
      <c r="K5312" t="s">
        <v>236</v>
      </c>
      <c r="L5312" t="s">
        <v>15338</v>
      </c>
      <c r="M5312" t="s">
        <v>15339</v>
      </c>
      <c r="N5312">
        <v>3.3333333E-2</v>
      </c>
      <c r="O5312">
        <v>3</v>
      </c>
      <c r="P5312">
        <v>1815</v>
      </c>
      <c r="Q5312">
        <v>20</v>
      </c>
      <c r="R5312">
        <v>230</v>
      </c>
      <c r="S5312">
        <v>22</v>
      </c>
      <c r="T5312">
        <v>501</v>
      </c>
      <c r="U5312">
        <v>2</v>
      </c>
      <c r="V5312">
        <v>1</v>
      </c>
      <c r="W5312">
        <v>2.9129023236000001E-2</v>
      </c>
      <c r="X5312">
        <v>12.350006448248992</v>
      </c>
      <c r="Y5312">
        <v>0.97263472820199992</v>
      </c>
      <c r="Z5312">
        <v>1.140248552506</v>
      </c>
      <c r="AA5312">
        <v>3.5826578811753338</v>
      </c>
      <c r="AB5312">
        <v>3.6745848047183323</v>
      </c>
      <c r="AC5312">
        <v>0.43239032591299997</v>
      </c>
      <c r="AD5312">
        <v>0.42182078774099996</v>
      </c>
      <c r="AE5312">
        <v>22.603472551740662</v>
      </c>
    </row>
    <row r="5313" spans="1:31" x14ac:dyDescent="0.25">
      <c r="A5313">
        <v>2144310</v>
      </c>
      <c r="B5313">
        <v>1</v>
      </c>
      <c r="C5313" t="s">
        <v>80</v>
      </c>
      <c r="D5313" t="s">
        <v>100</v>
      </c>
      <c r="E5313" t="s">
        <v>146</v>
      </c>
      <c r="F5313" t="s">
        <v>15340</v>
      </c>
      <c r="G5313" t="s">
        <v>167</v>
      </c>
      <c r="H5313" t="s">
        <v>143</v>
      </c>
      <c r="I5313" t="s">
        <v>135</v>
      </c>
      <c r="J5313" t="s">
        <v>136</v>
      </c>
      <c r="K5313" t="s">
        <v>137</v>
      </c>
      <c r="L5313" t="s">
        <v>15341</v>
      </c>
      <c r="M5313" t="s">
        <v>15342</v>
      </c>
      <c r="N5313">
        <v>2.1588888879999999</v>
      </c>
      <c r="O5313">
        <v>0</v>
      </c>
      <c r="P5313">
        <v>173</v>
      </c>
      <c r="Q5313">
        <v>0</v>
      </c>
      <c r="R5313">
        <v>15</v>
      </c>
      <c r="S5313">
        <v>0</v>
      </c>
      <c r="T5313">
        <v>15</v>
      </c>
      <c r="U5313">
        <v>0</v>
      </c>
      <c r="V5313">
        <v>0</v>
      </c>
      <c r="W5313">
        <v>0</v>
      </c>
      <c r="X5313">
        <v>135.26590838676481</v>
      </c>
      <c r="Y5313">
        <v>0</v>
      </c>
      <c r="Z5313">
        <v>25.18203604893959</v>
      </c>
      <c r="AA5313">
        <v>0</v>
      </c>
      <c r="AB5313">
        <v>29.948611534293072</v>
      </c>
      <c r="AC5313">
        <v>0</v>
      </c>
      <c r="AD5313">
        <v>0</v>
      </c>
      <c r="AE5313">
        <v>190.39655596999745</v>
      </c>
    </row>
    <row r="5314" spans="1:31" x14ac:dyDescent="0.25">
      <c r="A5314">
        <v>2144318</v>
      </c>
      <c r="B5314">
        <v>1</v>
      </c>
      <c r="C5314" t="s">
        <v>80</v>
      </c>
      <c r="D5314" t="s">
        <v>102</v>
      </c>
      <c r="E5314" t="s">
        <v>174</v>
      </c>
      <c r="F5314" t="s">
        <v>15343</v>
      </c>
      <c r="G5314" t="s">
        <v>187</v>
      </c>
      <c r="H5314" t="s">
        <v>134</v>
      </c>
      <c r="I5314" t="s">
        <v>135</v>
      </c>
      <c r="J5314" t="s">
        <v>136</v>
      </c>
      <c r="K5314" t="s">
        <v>137</v>
      </c>
      <c r="L5314" t="s">
        <v>15344</v>
      </c>
      <c r="M5314" t="s">
        <v>15345</v>
      </c>
      <c r="N5314">
        <v>1.64</v>
      </c>
      <c r="O5314">
        <v>0</v>
      </c>
      <c r="P5314">
        <v>4</v>
      </c>
      <c r="Q5314">
        <v>0</v>
      </c>
      <c r="R5314">
        <v>3</v>
      </c>
      <c r="S5314">
        <v>0</v>
      </c>
      <c r="T5314">
        <v>1</v>
      </c>
      <c r="U5314">
        <v>0</v>
      </c>
      <c r="V5314">
        <v>0</v>
      </c>
      <c r="W5314">
        <v>0</v>
      </c>
      <c r="X5314">
        <v>3.1007603138853339</v>
      </c>
      <c r="Y5314">
        <v>0</v>
      </c>
      <c r="Z5314">
        <v>0.85873738896000007</v>
      </c>
      <c r="AA5314">
        <v>0</v>
      </c>
      <c r="AB5314">
        <v>3.9936520572666667E-2</v>
      </c>
      <c r="AC5314">
        <v>0</v>
      </c>
      <c r="AD5314">
        <v>0</v>
      </c>
      <c r="AE5314">
        <v>3.9994342234180005</v>
      </c>
    </row>
    <row r="5315" spans="1:31" x14ac:dyDescent="0.25">
      <c r="A5315">
        <v>2144319</v>
      </c>
      <c r="B5315">
        <v>1</v>
      </c>
      <c r="C5315" t="s">
        <v>80</v>
      </c>
      <c r="D5315" t="s">
        <v>87</v>
      </c>
      <c r="E5315" t="s">
        <v>131</v>
      </c>
      <c r="F5315" t="s">
        <v>15346</v>
      </c>
      <c r="G5315" t="s">
        <v>187</v>
      </c>
      <c r="H5315" t="s">
        <v>134</v>
      </c>
      <c r="I5315" t="s">
        <v>135</v>
      </c>
      <c r="J5315" t="s">
        <v>136</v>
      </c>
      <c r="K5315" t="s">
        <v>137</v>
      </c>
      <c r="L5315" t="s">
        <v>15347</v>
      </c>
      <c r="M5315" t="s">
        <v>15348</v>
      </c>
      <c r="N5315">
        <v>2.1205555550000001</v>
      </c>
      <c r="O5315">
        <v>0</v>
      </c>
      <c r="P5315">
        <v>7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5.9170102690654014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5.9170102690654014</v>
      </c>
    </row>
    <row r="5316" spans="1:31" x14ac:dyDescent="0.25">
      <c r="A5316">
        <v>2144320</v>
      </c>
      <c r="B5316">
        <v>1</v>
      </c>
      <c r="C5316" t="s">
        <v>81</v>
      </c>
      <c r="D5316" t="s">
        <v>118</v>
      </c>
      <c r="E5316" t="s">
        <v>206</v>
      </c>
      <c r="F5316" t="s">
        <v>15349</v>
      </c>
      <c r="G5316" t="s">
        <v>246</v>
      </c>
      <c r="H5316" t="s">
        <v>134</v>
      </c>
      <c r="I5316" t="s">
        <v>135</v>
      </c>
      <c r="J5316" t="s">
        <v>136</v>
      </c>
      <c r="K5316" t="s">
        <v>137</v>
      </c>
      <c r="L5316" t="s">
        <v>15350</v>
      </c>
      <c r="M5316" t="s">
        <v>15351</v>
      </c>
      <c r="N5316">
        <v>1.246111111</v>
      </c>
      <c r="O5316">
        <v>0</v>
      </c>
      <c r="P5316">
        <v>23</v>
      </c>
      <c r="Q5316">
        <v>0</v>
      </c>
      <c r="R5316">
        <v>0</v>
      </c>
      <c r="S5316">
        <v>0</v>
      </c>
      <c r="T5316">
        <v>5</v>
      </c>
      <c r="U5316">
        <v>0</v>
      </c>
      <c r="V5316">
        <v>0</v>
      </c>
      <c r="W5316">
        <v>0</v>
      </c>
      <c r="X5316">
        <v>8.3727146969965673</v>
      </c>
      <c r="Y5316">
        <v>0</v>
      </c>
      <c r="Z5316">
        <v>0</v>
      </c>
      <c r="AA5316">
        <v>0</v>
      </c>
      <c r="AB5316">
        <v>4.1569328019714504</v>
      </c>
      <c r="AC5316">
        <v>0</v>
      </c>
      <c r="AD5316">
        <v>0</v>
      </c>
      <c r="AE5316">
        <v>12.529647498968018</v>
      </c>
    </row>
    <row r="5317" spans="1:31" x14ac:dyDescent="0.25">
      <c r="A5317">
        <v>2144321</v>
      </c>
      <c r="B5317">
        <v>1</v>
      </c>
      <c r="C5317" t="s">
        <v>80</v>
      </c>
      <c r="D5317" t="s">
        <v>97</v>
      </c>
      <c r="E5317" t="s">
        <v>174</v>
      </c>
      <c r="F5317" t="s">
        <v>9758</v>
      </c>
      <c r="G5317" t="s">
        <v>2524</v>
      </c>
      <c r="H5317" t="s">
        <v>134</v>
      </c>
      <c r="I5317" t="s">
        <v>135</v>
      </c>
      <c r="J5317" t="s">
        <v>136</v>
      </c>
      <c r="K5317" t="s">
        <v>137</v>
      </c>
      <c r="L5317" t="s">
        <v>15352</v>
      </c>
      <c r="M5317" t="s">
        <v>15353</v>
      </c>
      <c r="N5317">
        <v>2.5552777770000001</v>
      </c>
      <c r="O5317">
        <v>0</v>
      </c>
      <c r="P5317">
        <v>24</v>
      </c>
      <c r="Q5317">
        <v>0</v>
      </c>
      <c r="R5317">
        <v>0</v>
      </c>
      <c r="S5317">
        <v>0</v>
      </c>
      <c r="T5317">
        <v>1</v>
      </c>
      <c r="U5317">
        <v>0</v>
      </c>
      <c r="V5317">
        <v>0</v>
      </c>
      <c r="W5317">
        <v>0</v>
      </c>
      <c r="X5317">
        <v>11.755289180975977</v>
      </c>
      <c r="Y5317">
        <v>0</v>
      </c>
      <c r="Z5317">
        <v>0</v>
      </c>
      <c r="AA5317">
        <v>0</v>
      </c>
      <c r="AB5317">
        <v>1.99379825505E-3</v>
      </c>
      <c r="AC5317">
        <v>0</v>
      </c>
      <c r="AD5317">
        <v>0</v>
      </c>
      <c r="AE5317">
        <v>11.757282979231027</v>
      </c>
    </row>
    <row r="5318" spans="1:31" x14ac:dyDescent="0.25">
      <c r="A5318">
        <v>2144322</v>
      </c>
      <c r="B5318">
        <v>1</v>
      </c>
      <c r="C5318" t="s">
        <v>81</v>
      </c>
      <c r="D5318" t="s">
        <v>127</v>
      </c>
      <c r="E5318" t="s">
        <v>131</v>
      </c>
      <c r="F5318" t="s">
        <v>15354</v>
      </c>
      <c r="G5318" t="s">
        <v>439</v>
      </c>
      <c r="H5318" t="s">
        <v>134</v>
      </c>
      <c r="I5318" t="s">
        <v>135</v>
      </c>
      <c r="J5318" t="s">
        <v>136</v>
      </c>
      <c r="K5318" t="s">
        <v>137</v>
      </c>
      <c r="L5318" t="s">
        <v>15355</v>
      </c>
      <c r="M5318" t="s">
        <v>15356</v>
      </c>
      <c r="N5318">
        <v>0.93194444399999998</v>
      </c>
      <c r="O5318">
        <v>0</v>
      </c>
      <c r="P5318">
        <v>10</v>
      </c>
      <c r="Q5318">
        <v>0</v>
      </c>
      <c r="R5318">
        <v>0</v>
      </c>
      <c r="S5318">
        <v>0</v>
      </c>
      <c r="T5318">
        <v>1</v>
      </c>
      <c r="U5318">
        <v>0</v>
      </c>
      <c r="V5318">
        <v>0</v>
      </c>
      <c r="W5318">
        <v>0</v>
      </c>
      <c r="X5318">
        <v>2.3415574868490001</v>
      </c>
      <c r="Y5318">
        <v>0</v>
      </c>
      <c r="Z5318">
        <v>0</v>
      </c>
      <c r="AA5318">
        <v>0</v>
      </c>
      <c r="AB5318">
        <v>9.2618760375000006E-4</v>
      </c>
      <c r="AC5318">
        <v>0</v>
      </c>
      <c r="AD5318">
        <v>0</v>
      </c>
      <c r="AE5318">
        <v>2.3424836744527502</v>
      </c>
    </row>
    <row r="5319" spans="1:31" x14ac:dyDescent="0.25">
      <c r="A5319">
        <v>2144323</v>
      </c>
      <c r="B5319">
        <v>1</v>
      </c>
      <c r="C5319" t="s">
        <v>81</v>
      </c>
      <c r="D5319" t="s">
        <v>127</v>
      </c>
      <c r="E5319" t="s">
        <v>174</v>
      </c>
      <c r="F5319" t="s">
        <v>15357</v>
      </c>
      <c r="G5319" t="s">
        <v>187</v>
      </c>
      <c r="H5319" t="s">
        <v>134</v>
      </c>
      <c r="I5319" t="s">
        <v>135</v>
      </c>
      <c r="J5319" t="s">
        <v>136</v>
      </c>
      <c r="K5319" t="s">
        <v>137</v>
      </c>
      <c r="L5319" t="s">
        <v>15358</v>
      </c>
      <c r="M5319" t="s">
        <v>15359</v>
      </c>
      <c r="N5319">
        <v>1.3302777770000001</v>
      </c>
      <c r="O5319">
        <v>0</v>
      </c>
      <c r="P5319">
        <v>11</v>
      </c>
      <c r="Q5319">
        <v>0</v>
      </c>
      <c r="R5319">
        <v>1</v>
      </c>
      <c r="S5319">
        <v>0</v>
      </c>
      <c r="T5319">
        <v>1</v>
      </c>
      <c r="U5319">
        <v>0</v>
      </c>
      <c r="V5319">
        <v>0</v>
      </c>
      <c r="W5319">
        <v>0</v>
      </c>
      <c r="X5319">
        <v>3.810913816032417</v>
      </c>
      <c r="Y5319">
        <v>0</v>
      </c>
      <c r="Z5319">
        <v>6.8113794704000002E-2</v>
      </c>
      <c r="AA5319">
        <v>0</v>
      </c>
      <c r="AB5319">
        <v>0.42420379763193339</v>
      </c>
      <c r="AC5319">
        <v>0</v>
      </c>
      <c r="AD5319">
        <v>0</v>
      </c>
      <c r="AE5319">
        <v>4.3032314083683501</v>
      </c>
    </row>
    <row r="5320" spans="1:31" x14ac:dyDescent="0.25">
      <c r="A5320">
        <v>2144325</v>
      </c>
      <c r="B5320">
        <v>1</v>
      </c>
      <c r="C5320" t="s">
        <v>80</v>
      </c>
      <c r="D5320" t="s">
        <v>97</v>
      </c>
      <c r="E5320" t="s">
        <v>196</v>
      </c>
      <c r="F5320" t="s">
        <v>3609</v>
      </c>
      <c r="G5320" t="s">
        <v>142</v>
      </c>
      <c r="H5320" t="s">
        <v>143</v>
      </c>
      <c r="I5320" t="s">
        <v>135</v>
      </c>
      <c r="J5320" t="s">
        <v>136</v>
      </c>
      <c r="K5320" t="s">
        <v>137</v>
      </c>
      <c r="L5320" t="s">
        <v>15360</v>
      </c>
      <c r="M5320" t="s">
        <v>15361</v>
      </c>
      <c r="N5320">
        <v>0.80416666599999997</v>
      </c>
      <c r="O5320">
        <v>3</v>
      </c>
      <c r="P5320">
        <v>345</v>
      </c>
      <c r="Q5320">
        <v>4</v>
      </c>
      <c r="R5320">
        <v>54</v>
      </c>
      <c r="S5320">
        <v>12</v>
      </c>
      <c r="T5320">
        <v>38</v>
      </c>
      <c r="U5320">
        <v>0</v>
      </c>
      <c r="V5320">
        <v>0</v>
      </c>
      <c r="W5320">
        <v>230.46220513110273</v>
      </c>
      <c r="X5320">
        <v>130.58521674501642</v>
      </c>
      <c r="Y5320">
        <v>261.24589917529801</v>
      </c>
      <c r="Z5320">
        <v>6.2313779235088642</v>
      </c>
      <c r="AA5320">
        <v>179.49018666610337</v>
      </c>
      <c r="AB5320">
        <v>38.264636704679766</v>
      </c>
      <c r="AC5320">
        <v>0</v>
      </c>
      <c r="AD5320">
        <v>0</v>
      </c>
      <c r="AE5320">
        <v>846.27952234570921</v>
      </c>
    </row>
    <row r="5321" spans="1:31" x14ac:dyDescent="0.25">
      <c r="A5321">
        <v>2144326</v>
      </c>
      <c r="B5321">
        <v>1</v>
      </c>
      <c r="C5321" t="s">
        <v>80</v>
      </c>
      <c r="D5321" t="s">
        <v>83</v>
      </c>
      <c r="E5321" t="s">
        <v>131</v>
      </c>
      <c r="F5321" t="s">
        <v>15362</v>
      </c>
      <c r="G5321" t="s">
        <v>152</v>
      </c>
      <c r="H5321" t="s">
        <v>134</v>
      </c>
      <c r="I5321" t="s">
        <v>135</v>
      </c>
      <c r="J5321" t="s">
        <v>136</v>
      </c>
      <c r="K5321" t="s">
        <v>137</v>
      </c>
      <c r="L5321" t="s">
        <v>15363</v>
      </c>
      <c r="M5321" t="s">
        <v>15364</v>
      </c>
      <c r="N5321">
        <v>1.8633333329999999</v>
      </c>
      <c r="O5321">
        <v>0</v>
      </c>
      <c r="P5321">
        <v>3</v>
      </c>
      <c r="Q5321">
        <v>0</v>
      </c>
      <c r="R5321">
        <v>0</v>
      </c>
      <c r="S5321">
        <v>0</v>
      </c>
      <c r="T5321">
        <v>1</v>
      </c>
      <c r="U5321">
        <v>0</v>
      </c>
      <c r="V5321">
        <v>0</v>
      </c>
      <c r="W5321">
        <v>0</v>
      </c>
      <c r="X5321">
        <v>0.81069580819113329</v>
      </c>
      <c r="Y5321">
        <v>0</v>
      </c>
      <c r="Z5321">
        <v>0</v>
      </c>
      <c r="AA5321">
        <v>0</v>
      </c>
      <c r="AB5321">
        <v>0.37002894051683333</v>
      </c>
      <c r="AC5321">
        <v>0</v>
      </c>
      <c r="AD5321">
        <v>0</v>
      </c>
      <c r="AE5321">
        <v>1.1807247487079666</v>
      </c>
    </row>
    <row r="5322" spans="1:31" x14ac:dyDescent="0.25">
      <c r="A5322">
        <v>2144327</v>
      </c>
      <c r="B5322">
        <v>1</v>
      </c>
      <c r="C5322" t="s">
        <v>80</v>
      </c>
      <c r="D5322" t="s">
        <v>90</v>
      </c>
      <c r="E5322" t="s">
        <v>131</v>
      </c>
      <c r="F5322" t="s">
        <v>15365</v>
      </c>
      <c r="G5322" t="s">
        <v>152</v>
      </c>
      <c r="H5322" t="s">
        <v>134</v>
      </c>
      <c r="I5322" t="s">
        <v>135</v>
      </c>
      <c r="J5322" t="s">
        <v>136</v>
      </c>
      <c r="K5322" t="s">
        <v>137</v>
      </c>
      <c r="L5322" t="s">
        <v>15366</v>
      </c>
      <c r="M5322" t="s">
        <v>15367</v>
      </c>
      <c r="N5322">
        <v>2.2194444440000001</v>
      </c>
      <c r="O5322">
        <v>0</v>
      </c>
      <c r="P5322">
        <v>3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3.0855370336314003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3.0855370336314003</v>
      </c>
    </row>
    <row r="5323" spans="1:31" x14ac:dyDescent="0.25">
      <c r="A5323">
        <v>2144330</v>
      </c>
      <c r="B5323">
        <v>1</v>
      </c>
      <c r="C5323" t="s">
        <v>80</v>
      </c>
      <c r="D5323" t="s">
        <v>110</v>
      </c>
      <c r="E5323" t="s">
        <v>161</v>
      </c>
      <c r="F5323" t="s">
        <v>15368</v>
      </c>
      <c r="G5323" t="s">
        <v>215</v>
      </c>
      <c r="H5323" t="s">
        <v>134</v>
      </c>
      <c r="I5323" t="s">
        <v>135</v>
      </c>
      <c r="J5323" t="s">
        <v>136</v>
      </c>
      <c r="K5323" t="s">
        <v>137</v>
      </c>
      <c r="L5323" t="s">
        <v>15369</v>
      </c>
      <c r="M5323" t="s">
        <v>15370</v>
      </c>
      <c r="N5323">
        <v>0.71583333299999996</v>
      </c>
      <c r="O5323">
        <v>0</v>
      </c>
      <c r="P5323">
        <v>408</v>
      </c>
      <c r="Q5323">
        <v>0</v>
      </c>
      <c r="R5323">
        <v>0</v>
      </c>
      <c r="S5323">
        <v>0</v>
      </c>
      <c r="T5323">
        <v>6</v>
      </c>
      <c r="U5323">
        <v>0</v>
      </c>
      <c r="V5323">
        <v>0</v>
      </c>
      <c r="W5323">
        <v>0</v>
      </c>
      <c r="X5323">
        <v>107.93286476602111</v>
      </c>
      <c r="Y5323">
        <v>0</v>
      </c>
      <c r="Z5323">
        <v>0</v>
      </c>
      <c r="AA5323">
        <v>0</v>
      </c>
      <c r="AB5323">
        <v>1.6048283527586027</v>
      </c>
      <c r="AC5323">
        <v>0</v>
      </c>
      <c r="AD5323">
        <v>0</v>
      </c>
      <c r="AE5323">
        <v>109.53769311877971</v>
      </c>
    </row>
    <row r="5324" spans="1:31" x14ac:dyDescent="0.25">
      <c r="A5324">
        <v>2144336</v>
      </c>
      <c r="B5324">
        <v>1</v>
      </c>
      <c r="C5324" t="s">
        <v>81</v>
      </c>
      <c r="D5324" t="s">
        <v>128</v>
      </c>
      <c r="E5324" t="s">
        <v>174</v>
      </c>
      <c r="F5324" t="s">
        <v>15371</v>
      </c>
      <c r="G5324" t="s">
        <v>2524</v>
      </c>
      <c r="H5324" t="s">
        <v>134</v>
      </c>
      <c r="I5324" t="s">
        <v>135</v>
      </c>
      <c r="J5324" t="s">
        <v>136</v>
      </c>
      <c r="K5324" t="s">
        <v>137</v>
      </c>
      <c r="L5324" t="s">
        <v>15372</v>
      </c>
      <c r="M5324" t="s">
        <v>15373</v>
      </c>
      <c r="N5324">
        <v>3.0897222219999998</v>
      </c>
      <c r="O5324">
        <v>0</v>
      </c>
      <c r="P5324">
        <v>27</v>
      </c>
      <c r="Q5324">
        <v>0</v>
      </c>
      <c r="R5324">
        <v>0</v>
      </c>
      <c r="S5324">
        <v>0</v>
      </c>
      <c r="T5324">
        <v>2</v>
      </c>
      <c r="U5324">
        <v>0</v>
      </c>
      <c r="V5324">
        <v>0</v>
      </c>
      <c r="W5324">
        <v>0</v>
      </c>
      <c r="X5324">
        <v>12.821593560827971</v>
      </c>
      <c r="Y5324">
        <v>0</v>
      </c>
      <c r="Z5324">
        <v>0</v>
      </c>
      <c r="AA5324">
        <v>0</v>
      </c>
      <c r="AB5324">
        <v>0.26272432268528334</v>
      </c>
      <c r="AC5324">
        <v>0</v>
      </c>
      <c r="AD5324">
        <v>0</v>
      </c>
      <c r="AE5324">
        <v>13.084317883513254</v>
      </c>
    </row>
    <row r="5325" spans="1:31" x14ac:dyDescent="0.25">
      <c r="A5325">
        <v>2144339</v>
      </c>
      <c r="B5325">
        <v>1</v>
      </c>
      <c r="C5325" t="s">
        <v>80</v>
      </c>
      <c r="D5325" t="s">
        <v>101</v>
      </c>
      <c r="E5325" t="s">
        <v>174</v>
      </c>
      <c r="F5325" t="s">
        <v>15374</v>
      </c>
      <c r="G5325" t="s">
        <v>187</v>
      </c>
      <c r="H5325" t="s">
        <v>134</v>
      </c>
      <c r="I5325" t="s">
        <v>135</v>
      </c>
      <c r="J5325" t="s">
        <v>136</v>
      </c>
      <c r="K5325" t="s">
        <v>137</v>
      </c>
      <c r="L5325" t="s">
        <v>15375</v>
      </c>
      <c r="M5325" t="s">
        <v>15376</v>
      </c>
      <c r="N5325">
        <v>1.057222222</v>
      </c>
      <c r="O5325">
        <v>0</v>
      </c>
      <c r="P5325">
        <v>28</v>
      </c>
      <c r="Q5325">
        <v>0</v>
      </c>
      <c r="R5325">
        <v>0</v>
      </c>
      <c r="S5325">
        <v>0</v>
      </c>
      <c r="T5325">
        <v>1</v>
      </c>
      <c r="U5325">
        <v>0</v>
      </c>
      <c r="V5325">
        <v>0</v>
      </c>
      <c r="W5325">
        <v>0</v>
      </c>
      <c r="X5325">
        <v>13.682114388804402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13.682114388804402</v>
      </c>
    </row>
    <row r="5326" spans="1:31" x14ac:dyDescent="0.25">
      <c r="A5326">
        <v>2144340</v>
      </c>
      <c r="B5326">
        <v>1</v>
      </c>
      <c r="C5326" t="s">
        <v>80</v>
      </c>
      <c r="D5326" t="s">
        <v>94</v>
      </c>
      <c r="E5326" t="s">
        <v>131</v>
      </c>
      <c r="F5326" t="s">
        <v>15377</v>
      </c>
      <c r="G5326" t="s">
        <v>152</v>
      </c>
      <c r="H5326" t="s">
        <v>134</v>
      </c>
      <c r="I5326" t="s">
        <v>135</v>
      </c>
      <c r="J5326" t="s">
        <v>136</v>
      </c>
      <c r="K5326" t="s">
        <v>137</v>
      </c>
      <c r="L5326" t="s">
        <v>15378</v>
      </c>
      <c r="M5326" t="s">
        <v>15379</v>
      </c>
      <c r="N5326">
        <v>1.4327777770000001</v>
      </c>
      <c r="O5326">
        <v>0</v>
      </c>
      <c r="P5326">
        <v>1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0.14315840625330001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0.14315840625330001</v>
      </c>
    </row>
    <row r="5327" spans="1:31" x14ac:dyDescent="0.25">
      <c r="A5327">
        <v>2144343</v>
      </c>
      <c r="B5327">
        <v>1</v>
      </c>
      <c r="C5327" t="s">
        <v>80</v>
      </c>
      <c r="D5327" t="s">
        <v>106</v>
      </c>
      <c r="E5327" t="s">
        <v>131</v>
      </c>
      <c r="F5327" t="s">
        <v>15380</v>
      </c>
      <c r="G5327" t="s">
        <v>231</v>
      </c>
      <c r="H5327" t="s">
        <v>134</v>
      </c>
      <c r="I5327" t="s">
        <v>135</v>
      </c>
      <c r="J5327" t="s">
        <v>136</v>
      </c>
      <c r="K5327" t="s">
        <v>137</v>
      </c>
      <c r="L5327" t="s">
        <v>15156</v>
      </c>
      <c r="M5327" t="s">
        <v>15381</v>
      </c>
      <c r="N5327">
        <v>0.877222222</v>
      </c>
      <c r="O5327">
        <v>0</v>
      </c>
      <c r="P5327">
        <v>6</v>
      </c>
      <c r="Q5327">
        <v>0</v>
      </c>
      <c r="R5327">
        <v>0</v>
      </c>
      <c r="S5327">
        <v>0</v>
      </c>
      <c r="T5327">
        <v>1</v>
      </c>
      <c r="U5327">
        <v>0</v>
      </c>
      <c r="V5327">
        <v>0</v>
      </c>
      <c r="W5327">
        <v>0</v>
      </c>
      <c r="X5327">
        <v>1.0958476512321333</v>
      </c>
      <c r="Y5327">
        <v>0</v>
      </c>
      <c r="Z5327">
        <v>0</v>
      </c>
      <c r="AA5327">
        <v>0</v>
      </c>
      <c r="AB5327">
        <v>7.2717468063450003E-2</v>
      </c>
      <c r="AC5327">
        <v>0</v>
      </c>
      <c r="AD5327">
        <v>0</v>
      </c>
      <c r="AE5327">
        <v>1.1685651192955833</v>
      </c>
    </row>
    <row r="5328" spans="1:31" x14ac:dyDescent="0.25">
      <c r="A5328">
        <v>2144344</v>
      </c>
      <c r="B5328">
        <v>1</v>
      </c>
      <c r="C5328" t="s">
        <v>80</v>
      </c>
      <c r="D5328" t="s">
        <v>97</v>
      </c>
      <c r="E5328" t="s">
        <v>146</v>
      </c>
      <c r="F5328" t="s">
        <v>15382</v>
      </c>
      <c r="G5328" t="s">
        <v>2008</v>
      </c>
      <c r="H5328" t="s">
        <v>143</v>
      </c>
      <c r="I5328" t="s">
        <v>135</v>
      </c>
      <c r="J5328" t="s">
        <v>136</v>
      </c>
      <c r="K5328" t="s">
        <v>137</v>
      </c>
      <c r="L5328" t="s">
        <v>15383</v>
      </c>
      <c r="M5328" t="s">
        <v>15384</v>
      </c>
      <c r="N5328">
        <v>2.0525000000000002</v>
      </c>
      <c r="O5328">
        <v>23</v>
      </c>
      <c r="P5328">
        <v>186</v>
      </c>
      <c r="Q5328">
        <v>1</v>
      </c>
      <c r="R5328">
        <v>51</v>
      </c>
      <c r="S5328">
        <v>4</v>
      </c>
      <c r="T5328">
        <v>24</v>
      </c>
      <c r="U5328">
        <v>0</v>
      </c>
      <c r="V5328">
        <v>0</v>
      </c>
      <c r="W5328">
        <v>766.24158984908718</v>
      </c>
      <c r="X5328">
        <v>770.10117867532915</v>
      </c>
      <c r="Y5328">
        <v>0.30464014835210007</v>
      </c>
      <c r="Z5328">
        <v>68.179007939948434</v>
      </c>
      <c r="AA5328">
        <v>165.23484903311564</v>
      </c>
      <c r="AB5328">
        <v>47.235168863512413</v>
      </c>
      <c r="AC5328">
        <v>0</v>
      </c>
      <c r="AD5328">
        <v>0</v>
      </c>
      <c r="AE5328">
        <v>1817.2964345093449</v>
      </c>
    </row>
    <row r="5329" spans="1:31" x14ac:dyDescent="0.25">
      <c r="A5329">
        <v>2144346</v>
      </c>
      <c r="B5329">
        <v>1</v>
      </c>
      <c r="C5329" t="s">
        <v>81</v>
      </c>
      <c r="D5329" t="s">
        <v>120</v>
      </c>
      <c r="E5329" t="s">
        <v>131</v>
      </c>
      <c r="F5329" t="s">
        <v>15385</v>
      </c>
      <c r="G5329" t="s">
        <v>231</v>
      </c>
      <c r="H5329" t="s">
        <v>134</v>
      </c>
      <c r="I5329" t="s">
        <v>135</v>
      </c>
      <c r="J5329" t="s">
        <v>136</v>
      </c>
      <c r="K5329" t="s">
        <v>137</v>
      </c>
      <c r="L5329" t="s">
        <v>15386</v>
      </c>
      <c r="M5329" t="s">
        <v>15387</v>
      </c>
      <c r="N5329">
        <v>0.752222222</v>
      </c>
      <c r="O5329">
        <v>0</v>
      </c>
      <c r="P5329">
        <v>10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1.9793309630380087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1.9793309630380087</v>
      </c>
    </row>
    <row r="5330" spans="1:31" x14ac:dyDescent="0.25">
      <c r="A5330">
        <v>2144347</v>
      </c>
      <c r="B5330">
        <v>1</v>
      </c>
      <c r="C5330" t="s">
        <v>80</v>
      </c>
      <c r="D5330" t="s">
        <v>100</v>
      </c>
      <c r="E5330" t="s">
        <v>140</v>
      </c>
      <c r="F5330" t="s">
        <v>15388</v>
      </c>
      <c r="G5330" t="s">
        <v>226</v>
      </c>
      <c r="H5330" t="s">
        <v>143</v>
      </c>
      <c r="I5330" t="s">
        <v>135</v>
      </c>
      <c r="J5330" t="s">
        <v>136</v>
      </c>
      <c r="K5330" t="s">
        <v>137</v>
      </c>
      <c r="L5330" t="s">
        <v>15389</v>
      </c>
      <c r="M5330" t="s">
        <v>15390</v>
      </c>
      <c r="N5330">
        <v>6.7222221999999998E-2</v>
      </c>
      <c r="O5330">
        <v>1</v>
      </c>
      <c r="P5330">
        <v>1245</v>
      </c>
      <c r="Q5330">
        <v>18</v>
      </c>
      <c r="R5330">
        <v>404</v>
      </c>
      <c r="S5330">
        <v>13</v>
      </c>
      <c r="T5330">
        <v>250</v>
      </c>
      <c r="U5330">
        <v>0</v>
      </c>
      <c r="V5330">
        <v>1</v>
      </c>
      <c r="W5330">
        <v>3.1231444241433336E-2</v>
      </c>
      <c r="X5330">
        <v>27.112386011403363</v>
      </c>
      <c r="Y5330">
        <v>9.0957654997040347</v>
      </c>
      <c r="Z5330">
        <v>13.174004906672875</v>
      </c>
      <c r="AA5330">
        <v>8.0317394910453572</v>
      </c>
      <c r="AB5330">
        <v>9.8020115533268548</v>
      </c>
      <c r="AC5330">
        <v>0</v>
      </c>
      <c r="AD5330">
        <v>4.0100754302583336E-2</v>
      </c>
      <c r="AE5330">
        <v>67.2872396606965</v>
      </c>
    </row>
    <row r="5331" spans="1:31" x14ac:dyDescent="0.25">
      <c r="A5331">
        <v>2144348</v>
      </c>
      <c r="B5331">
        <v>1</v>
      </c>
      <c r="C5331" t="s">
        <v>81</v>
      </c>
      <c r="D5331" t="s">
        <v>120</v>
      </c>
      <c r="E5331" t="s">
        <v>146</v>
      </c>
      <c r="F5331" t="s">
        <v>15391</v>
      </c>
      <c r="G5331" t="s">
        <v>2008</v>
      </c>
      <c r="H5331" t="s">
        <v>143</v>
      </c>
      <c r="I5331" t="s">
        <v>135</v>
      </c>
      <c r="J5331" t="s">
        <v>136</v>
      </c>
      <c r="K5331" t="s">
        <v>137</v>
      </c>
      <c r="L5331" t="s">
        <v>15392</v>
      </c>
      <c r="M5331" t="s">
        <v>15393</v>
      </c>
      <c r="N5331">
        <v>1.735833333</v>
      </c>
      <c r="O5331">
        <v>0</v>
      </c>
      <c r="P5331">
        <v>123</v>
      </c>
      <c r="Q5331">
        <v>0</v>
      </c>
      <c r="R5331">
        <v>6</v>
      </c>
      <c r="S5331">
        <v>0</v>
      </c>
      <c r="T5331">
        <v>11</v>
      </c>
      <c r="U5331">
        <v>0</v>
      </c>
      <c r="V5331">
        <v>0</v>
      </c>
      <c r="W5331">
        <v>0</v>
      </c>
      <c r="X5331">
        <v>45.190188306428517</v>
      </c>
      <c r="Y5331">
        <v>0</v>
      </c>
      <c r="Z5331">
        <v>11.065201058823085</v>
      </c>
      <c r="AA5331">
        <v>0</v>
      </c>
      <c r="AB5331">
        <v>9.2145438245860198</v>
      </c>
      <c r="AC5331">
        <v>0</v>
      </c>
      <c r="AD5331">
        <v>0</v>
      </c>
      <c r="AE5331">
        <v>65.469933189837619</v>
      </c>
    </row>
    <row r="5332" spans="1:31" x14ac:dyDescent="0.25">
      <c r="A5332">
        <v>2144354</v>
      </c>
      <c r="B5332">
        <v>1</v>
      </c>
      <c r="C5332" t="s">
        <v>81</v>
      </c>
      <c r="D5332" t="s">
        <v>118</v>
      </c>
      <c r="E5332" t="s">
        <v>174</v>
      </c>
      <c r="F5332" t="s">
        <v>15394</v>
      </c>
      <c r="G5332" t="s">
        <v>187</v>
      </c>
      <c r="H5332" t="s">
        <v>134</v>
      </c>
      <c r="I5332" t="s">
        <v>135</v>
      </c>
      <c r="J5332" t="s">
        <v>136</v>
      </c>
      <c r="K5332" t="s">
        <v>137</v>
      </c>
      <c r="L5332" t="s">
        <v>15395</v>
      </c>
      <c r="M5332" t="s">
        <v>15396</v>
      </c>
      <c r="N5332">
        <v>1.873611111</v>
      </c>
      <c r="O5332">
        <v>0</v>
      </c>
      <c r="P5332">
        <v>2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0.39485681346825835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0.39485681346825835</v>
      </c>
    </row>
    <row r="5333" spans="1:31" x14ac:dyDescent="0.25">
      <c r="A5333">
        <v>2144356</v>
      </c>
      <c r="B5333">
        <v>1</v>
      </c>
      <c r="C5333" t="s">
        <v>80</v>
      </c>
      <c r="D5333" t="s">
        <v>100</v>
      </c>
      <c r="E5333" t="s">
        <v>131</v>
      </c>
      <c r="F5333" t="s">
        <v>15397</v>
      </c>
      <c r="G5333" t="s">
        <v>152</v>
      </c>
      <c r="H5333" t="s">
        <v>134</v>
      </c>
      <c r="I5333" t="s">
        <v>135</v>
      </c>
      <c r="J5333" t="s">
        <v>136</v>
      </c>
      <c r="K5333" t="s">
        <v>137</v>
      </c>
      <c r="L5333" t="s">
        <v>15398</v>
      </c>
      <c r="M5333" t="s">
        <v>15399</v>
      </c>
      <c r="N5333">
        <v>2.0947222220000001</v>
      </c>
      <c r="O5333">
        <v>0</v>
      </c>
      <c r="P5333">
        <v>6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3.0098838390265334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3.0098838390265334</v>
      </c>
    </row>
    <row r="5334" spans="1:31" x14ac:dyDescent="0.25">
      <c r="A5334">
        <v>2144357</v>
      </c>
      <c r="B5334">
        <v>1</v>
      </c>
      <c r="C5334" t="s">
        <v>80</v>
      </c>
      <c r="D5334" t="s">
        <v>99</v>
      </c>
      <c r="E5334" t="s">
        <v>131</v>
      </c>
      <c r="F5334" t="s">
        <v>15400</v>
      </c>
      <c r="G5334" t="s">
        <v>152</v>
      </c>
      <c r="H5334" t="s">
        <v>134</v>
      </c>
      <c r="I5334" t="s">
        <v>135</v>
      </c>
      <c r="J5334" t="s">
        <v>136</v>
      </c>
      <c r="K5334" t="s">
        <v>137</v>
      </c>
      <c r="L5334" t="s">
        <v>15401</v>
      </c>
      <c r="M5334" t="s">
        <v>15402</v>
      </c>
      <c r="N5334">
        <v>1.9713888879999999</v>
      </c>
      <c r="O5334">
        <v>0</v>
      </c>
      <c r="P5334">
        <v>1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0.10805371476680002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0.10805371476680002</v>
      </c>
    </row>
    <row r="5335" spans="1:31" x14ac:dyDescent="0.25">
      <c r="A5335">
        <v>2144362</v>
      </c>
      <c r="B5335">
        <v>1</v>
      </c>
      <c r="C5335" t="s">
        <v>80</v>
      </c>
      <c r="D5335" t="s">
        <v>111</v>
      </c>
      <c r="E5335" t="s">
        <v>161</v>
      </c>
      <c r="F5335" t="s">
        <v>2076</v>
      </c>
      <c r="G5335" t="s">
        <v>215</v>
      </c>
      <c r="H5335" t="s">
        <v>134</v>
      </c>
      <c r="I5335" t="s">
        <v>135</v>
      </c>
      <c r="J5335" t="s">
        <v>136</v>
      </c>
      <c r="K5335" t="s">
        <v>137</v>
      </c>
      <c r="L5335" t="s">
        <v>15403</v>
      </c>
      <c r="M5335" t="s">
        <v>15404</v>
      </c>
      <c r="N5335">
        <v>1.767222222</v>
      </c>
      <c r="O5335">
        <v>0</v>
      </c>
      <c r="P5335">
        <v>1037</v>
      </c>
      <c r="Q5335">
        <v>0</v>
      </c>
      <c r="R5335">
        <v>0</v>
      </c>
      <c r="S5335">
        <v>0</v>
      </c>
      <c r="T5335">
        <v>43</v>
      </c>
      <c r="U5335">
        <v>0</v>
      </c>
      <c r="V5335">
        <v>0</v>
      </c>
      <c r="W5335">
        <v>0</v>
      </c>
      <c r="X5335">
        <v>479.48195200798534</v>
      </c>
      <c r="Y5335">
        <v>0</v>
      </c>
      <c r="Z5335">
        <v>0</v>
      </c>
      <c r="AA5335">
        <v>0</v>
      </c>
      <c r="AB5335">
        <v>15.257897301747569</v>
      </c>
      <c r="AC5335">
        <v>0</v>
      </c>
      <c r="AD5335">
        <v>0</v>
      </c>
      <c r="AE5335">
        <v>494.7398493097329</v>
      </c>
    </row>
    <row r="5336" spans="1:31" x14ac:dyDescent="0.25">
      <c r="A5336">
        <v>2144363</v>
      </c>
      <c r="B5336">
        <v>1</v>
      </c>
      <c r="C5336" t="s">
        <v>80</v>
      </c>
      <c r="D5336" t="s">
        <v>84</v>
      </c>
      <c r="E5336" t="s">
        <v>131</v>
      </c>
      <c r="F5336" t="s">
        <v>15405</v>
      </c>
      <c r="G5336" t="s">
        <v>231</v>
      </c>
      <c r="H5336" t="s">
        <v>134</v>
      </c>
      <c r="I5336" t="s">
        <v>135</v>
      </c>
      <c r="J5336" t="s">
        <v>136</v>
      </c>
      <c r="K5336" t="s">
        <v>137</v>
      </c>
      <c r="L5336" t="s">
        <v>15406</v>
      </c>
      <c r="M5336" t="s">
        <v>15407</v>
      </c>
      <c r="N5336">
        <v>1.6897222220000001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1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0.18995298939675001</v>
      </c>
      <c r="AC5336">
        <v>0</v>
      </c>
      <c r="AD5336">
        <v>0</v>
      </c>
      <c r="AE5336">
        <v>0.18995298939675001</v>
      </c>
    </row>
    <row r="5337" spans="1:31" x14ac:dyDescent="0.25">
      <c r="A5337">
        <v>2144364</v>
      </c>
      <c r="B5337">
        <v>1</v>
      </c>
      <c r="C5337" t="s">
        <v>80</v>
      </c>
      <c r="D5337" t="s">
        <v>99</v>
      </c>
      <c r="E5337" t="s">
        <v>131</v>
      </c>
      <c r="F5337" t="s">
        <v>15408</v>
      </c>
      <c r="G5337" t="s">
        <v>152</v>
      </c>
      <c r="H5337" t="s">
        <v>134</v>
      </c>
      <c r="I5337" t="s">
        <v>135</v>
      </c>
      <c r="J5337" t="s">
        <v>136</v>
      </c>
      <c r="K5337" t="s">
        <v>137</v>
      </c>
      <c r="L5337" t="s">
        <v>15409</v>
      </c>
      <c r="M5337" t="s">
        <v>15410</v>
      </c>
      <c r="N5337">
        <v>2.2327777769999999</v>
      </c>
      <c r="O5337">
        <v>0</v>
      </c>
      <c r="P5337">
        <v>1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0.79641944628306671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0.79641944628306671</v>
      </c>
    </row>
    <row r="5338" spans="1:31" x14ac:dyDescent="0.25">
      <c r="A5338">
        <v>2144368</v>
      </c>
      <c r="B5338">
        <v>1</v>
      </c>
      <c r="C5338" t="s">
        <v>80</v>
      </c>
      <c r="D5338" t="s">
        <v>108</v>
      </c>
      <c r="E5338" t="s">
        <v>146</v>
      </c>
      <c r="F5338" t="s">
        <v>10988</v>
      </c>
      <c r="G5338" t="s">
        <v>167</v>
      </c>
      <c r="H5338" t="s">
        <v>143</v>
      </c>
      <c r="I5338" t="s">
        <v>135</v>
      </c>
      <c r="J5338" t="s">
        <v>136</v>
      </c>
      <c r="K5338" t="s">
        <v>137</v>
      </c>
      <c r="L5338" t="s">
        <v>15411</v>
      </c>
      <c r="M5338" t="s">
        <v>15412</v>
      </c>
      <c r="N5338">
        <v>1.838055555</v>
      </c>
      <c r="O5338">
        <v>0</v>
      </c>
      <c r="P5338">
        <v>26</v>
      </c>
      <c r="Q5338">
        <v>0</v>
      </c>
      <c r="R5338">
        <v>2</v>
      </c>
      <c r="S5338">
        <v>0</v>
      </c>
      <c r="T5338">
        <v>3</v>
      </c>
      <c r="U5338">
        <v>0</v>
      </c>
      <c r="V5338">
        <v>0</v>
      </c>
      <c r="W5338">
        <v>0</v>
      </c>
      <c r="X5338">
        <v>8.5008797356148165</v>
      </c>
      <c r="Y5338">
        <v>0</v>
      </c>
      <c r="Z5338">
        <v>0.68230122012454997</v>
      </c>
      <c r="AA5338">
        <v>0</v>
      </c>
      <c r="AB5338">
        <v>0.60479017881239994</v>
      </c>
      <c r="AC5338">
        <v>0</v>
      </c>
      <c r="AD5338">
        <v>0</v>
      </c>
      <c r="AE5338">
        <v>9.7879711345517677</v>
      </c>
    </row>
    <row r="5339" spans="1:31" x14ac:dyDescent="0.25">
      <c r="A5339">
        <v>2144370</v>
      </c>
      <c r="B5339">
        <v>1</v>
      </c>
      <c r="C5339" t="s">
        <v>81</v>
      </c>
      <c r="D5339" t="s">
        <v>112</v>
      </c>
      <c r="E5339" t="s">
        <v>140</v>
      </c>
      <c r="F5339" t="s">
        <v>15413</v>
      </c>
      <c r="G5339" t="s">
        <v>142</v>
      </c>
      <c r="H5339" t="s">
        <v>143</v>
      </c>
      <c r="I5339" t="s">
        <v>148</v>
      </c>
      <c r="J5339" t="s">
        <v>136</v>
      </c>
      <c r="K5339" t="s">
        <v>137</v>
      </c>
      <c r="L5339" t="s">
        <v>15414</v>
      </c>
      <c r="M5339" t="s">
        <v>15415</v>
      </c>
      <c r="N5339">
        <v>0.05</v>
      </c>
      <c r="O5339">
        <v>0</v>
      </c>
      <c r="P5339">
        <v>15557</v>
      </c>
      <c r="Q5339">
        <v>28</v>
      </c>
      <c r="R5339">
        <v>638</v>
      </c>
      <c r="S5339">
        <v>42</v>
      </c>
      <c r="T5339">
        <v>1754</v>
      </c>
      <c r="U5339">
        <v>8</v>
      </c>
      <c r="V5339">
        <v>3</v>
      </c>
      <c r="W5339">
        <v>0</v>
      </c>
      <c r="X5339">
        <v>94.48595350938011</v>
      </c>
      <c r="Y5339">
        <v>2.8520405014080001</v>
      </c>
      <c r="Z5339">
        <v>4.6027858409924951</v>
      </c>
      <c r="AA5339">
        <v>9.6220864743980012</v>
      </c>
      <c r="AB5339">
        <v>22.344180524212035</v>
      </c>
      <c r="AC5339">
        <v>5.6442130576020002</v>
      </c>
      <c r="AD5339">
        <v>0.10038342593100001</v>
      </c>
      <c r="AE5339">
        <v>139.65164333392366</v>
      </c>
    </row>
    <row r="5340" spans="1:31" x14ac:dyDescent="0.25">
      <c r="A5340">
        <v>2144371</v>
      </c>
      <c r="B5340">
        <v>1</v>
      </c>
      <c r="C5340" t="s">
        <v>80</v>
      </c>
      <c r="D5340" t="s">
        <v>108</v>
      </c>
      <c r="E5340" t="s">
        <v>174</v>
      </c>
      <c r="F5340" t="s">
        <v>15416</v>
      </c>
      <c r="G5340" t="s">
        <v>187</v>
      </c>
      <c r="H5340" t="s">
        <v>134</v>
      </c>
      <c r="I5340" t="s">
        <v>135</v>
      </c>
      <c r="J5340" t="s">
        <v>136</v>
      </c>
      <c r="K5340" t="s">
        <v>137</v>
      </c>
      <c r="L5340" t="s">
        <v>15417</v>
      </c>
      <c r="M5340" t="s">
        <v>15418</v>
      </c>
      <c r="N5340">
        <v>0.17638888799999999</v>
      </c>
      <c r="O5340">
        <v>0</v>
      </c>
      <c r="P5340">
        <v>10</v>
      </c>
      <c r="Q5340">
        <v>0</v>
      </c>
      <c r="R5340">
        <v>0</v>
      </c>
      <c r="S5340">
        <v>0</v>
      </c>
      <c r="T5340">
        <v>2</v>
      </c>
      <c r="U5340">
        <v>0</v>
      </c>
      <c r="V5340">
        <v>0</v>
      </c>
      <c r="W5340">
        <v>0</v>
      </c>
      <c r="X5340">
        <v>0.21272678823408334</v>
      </c>
      <c r="Y5340">
        <v>0</v>
      </c>
      <c r="Z5340">
        <v>0</v>
      </c>
      <c r="AA5340">
        <v>0</v>
      </c>
      <c r="AB5340">
        <v>2.8582490248333335E-2</v>
      </c>
      <c r="AC5340">
        <v>0</v>
      </c>
      <c r="AD5340">
        <v>0</v>
      </c>
      <c r="AE5340">
        <v>0.24130927848241668</v>
      </c>
    </row>
    <row r="5341" spans="1:31" x14ac:dyDescent="0.25">
      <c r="A5341">
        <v>2144374</v>
      </c>
      <c r="B5341">
        <v>1</v>
      </c>
      <c r="C5341" t="s">
        <v>81</v>
      </c>
      <c r="D5341" t="s">
        <v>123</v>
      </c>
      <c r="E5341" t="s">
        <v>131</v>
      </c>
      <c r="F5341" t="s">
        <v>15419</v>
      </c>
      <c r="G5341" t="s">
        <v>152</v>
      </c>
      <c r="H5341" t="s">
        <v>134</v>
      </c>
      <c r="I5341" t="s">
        <v>135</v>
      </c>
      <c r="J5341" t="s">
        <v>136</v>
      </c>
      <c r="K5341" t="s">
        <v>137</v>
      </c>
      <c r="L5341" t="s">
        <v>15420</v>
      </c>
      <c r="M5341" t="s">
        <v>15421</v>
      </c>
      <c r="N5341">
        <v>1.0674999999999999</v>
      </c>
      <c r="O5341">
        <v>0</v>
      </c>
      <c r="P5341">
        <v>1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0.29890212147780004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0.29890212147780004</v>
      </c>
    </row>
    <row r="5342" spans="1:31" x14ac:dyDescent="0.25">
      <c r="A5342">
        <v>2144375</v>
      </c>
      <c r="B5342">
        <v>1</v>
      </c>
      <c r="C5342" t="s">
        <v>81</v>
      </c>
      <c r="D5342" t="s">
        <v>120</v>
      </c>
      <c r="E5342" t="s">
        <v>174</v>
      </c>
      <c r="F5342" t="s">
        <v>15422</v>
      </c>
      <c r="G5342" t="s">
        <v>187</v>
      </c>
      <c r="H5342" t="s">
        <v>134</v>
      </c>
      <c r="I5342" t="s">
        <v>135</v>
      </c>
      <c r="J5342" t="s">
        <v>136</v>
      </c>
      <c r="K5342" t="s">
        <v>137</v>
      </c>
      <c r="L5342" t="s">
        <v>15423</v>
      </c>
      <c r="M5342" t="s">
        <v>15424</v>
      </c>
      <c r="N5342">
        <v>1.0619444440000001</v>
      </c>
      <c r="O5342">
        <v>0</v>
      </c>
      <c r="P5342">
        <v>75</v>
      </c>
      <c r="Q5342">
        <v>0</v>
      </c>
      <c r="R5342">
        <v>0</v>
      </c>
      <c r="S5342">
        <v>0</v>
      </c>
      <c r="T5342">
        <v>1</v>
      </c>
      <c r="U5342">
        <v>0</v>
      </c>
      <c r="V5342">
        <v>0</v>
      </c>
      <c r="W5342">
        <v>0</v>
      </c>
      <c r="X5342">
        <v>19.596403095429295</v>
      </c>
      <c r="Y5342">
        <v>0</v>
      </c>
      <c r="Z5342">
        <v>0</v>
      </c>
      <c r="AA5342">
        <v>0</v>
      </c>
      <c r="AB5342">
        <v>0.92165069991182214</v>
      </c>
      <c r="AC5342">
        <v>0</v>
      </c>
      <c r="AD5342">
        <v>0</v>
      </c>
      <c r="AE5342">
        <v>20.518053795341118</v>
      </c>
    </row>
    <row r="5343" spans="1:31" x14ac:dyDescent="0.25">
      <c r="A5343">
        <v>2144377</v>
      </c>
      <c r="B5343">
        <v>1</v>
      </c>
      <c r="C5343" t="s">
        <v>80</v>
      </c>
      <c r="D5343" t="s">
        <v>111</v>
      </c>
      <c r="E5343" t="s">
        <v>206</v>
      </c>
      <c r="F5343" t="s">
        <v>519</v>
      </c>
      <c r="G5343" t="s">
        <v>187</v>
      </c>
      <c r="H5343" t="s">
        <v>134</v>
      </c>
      <c r="I5343" t="s">
        <v>135</v>
      </c>
      <c r="J5343" t="s">
        <v>136</v>
      </c>
      <c r="K5343" t="s">
        <v>137</v>
      </c>
      <c r="L5343" t="s">
        <v>15425</v>
      </c>
      <c r="M5343" t="s">
        <v>15426</v>
      </c>
      <c r="N5343">
        <v>1.341388888</v>
      </c>
      <c r="O5343">
        <v>0</v>
      </c>
      <c r="P5343">
        <v>97</v>
      </c>
      <c r="Q5343">
        <v>0</v>
      </c>
      <c r="R5343">
        <v>0</v>
      </c>
      <c r="S5343">
        <v>0</v>
      </c>
      <c r="T5343">
        <v>5</v>
      </c>
      <c r="U5343">
        <v>0</v>
      </c>
      <c r="V5343">
        <v>0</v>
      </c>
      <c r="W5343">
        <v>0</v>
      </c>
      <c r="X5343">
        <v>31.566902475659749</v>
      </c>
      <c r="Y5343">
        <v>0</v>
      </c>
      <c r="Z5343">
        <v>0</v>
      </c>
      <c r="AA5343">
        <v>0</v>
      </c>
      <c r="AB5343">
        <v>0.41075306914683335</v>
      </c>
      <c r="AC5343">
        <v>0</v>
      </c>
      <c r="AD5343">
        <v>0</v>
      </c>
      <c r="AE5343">
        <v>31.977655544806581</v>
      </c>
    </row>
    <row r="5344" spans="1:31" x14ac:dyDescent="0.25">
      <c r="A5344">
        <v>2144378</v>
      </c>
      <c r="B5344">
        <v>1</v>
      </c>
      <c r="C5344" t="s">
        <v>80</v>
      </c>
      <c r="D5344" t="s">
        <v>111</v>
      </c>
      <c r="E5344" t="s">
        <v>206</v>
      </c>
      <c r="F5344" t="s">
        <v>15427</v>
      </c>
      <c r="G5344" t="s">
        <v>187</v>
      </c>
      <c r="H5344" t="s">
        <v>134</v>
      </c>
      <c r="I5344" t="s">
        <v>135</v>
      </c>
      <c r="J5344" t="s">
        <v>136</v>
      </c>
      <c r="K5344" t="s">
        <v>137</v>
      </c>
      <c r="L5344" t="s">
        <v>15428</v>
      </c>
      <c r="M5344" t="s">
        <v>15429</v>
      </c>
      <c r="N5344">
        <v>1.873611111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3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52.255837121162074</v>
      </c>
      <c r="AC5344">
        <v>0</v>
      </c>
      <c r="AD5344">
        <v>0</v>
      </c>
      <c r="AE5344">
        <v>52.255837121162074</v>
      </c>
    </row>
    <row r="5345" spans="1:31" x14ac:dyDescent="0.25">
      <c r="A5345">
        <v>2144379</v>
      </c>
      <c r="B5345">
        <v>1</v>
      </c>
      <c r="C5345" t="s">
        <v>81</v>
      </c>
      <c r="D5345" t="s">
        <v>128</v>
      </c>
      <c r="E5345" t="s">
        <v>174</v>
      </c>
      <c r="F5345" t="s">
        <v>2841</v>
      </c>
      <c r="G5345" t="s">
        <v>187</v>
      </c>
      <c r="H5345" t="s">
        <v>134</v>
      </c>
      <c r="I5345" t="s">
        <v>135</v>
      </c>
      <c r="J5345" t="s">
        <v>136</v>
      </c>
      <c r="K5345" t="s">
        <v>137</v>
      </c>
      <c r="L5345" t="s">
        <v>15430</v>
      </c>
      <c r="M5345" t="s">
        <v>15431</v>
      </c>
      <c r="N5345">
        <v>2.4375</v>
      </c>
      <c r="O5345">
        <v>0</v>
      </c>
      <c r="P5345">
        <v>52</v>
      </c>
      <c r="Q5345">
        <v>0</v>
      </c>
      <c r="R5345">
        <v>11</v>
      </c>
      <c r="S5345">
        <v>0</v>
      </c>
      <c r="T5345">
        <v>5</v>
      </c>
      <c r="U5345">
        <v>0</v>
      </c>
      <c r="V5345">
        <v>0</v>
      </c>
      <c r="W5345">
        <v>0</v>
      </c>
      <c r="X5345">
        <v>25.061204286640166</v>
      </c>
      <c r="Y5345">
        <v>0</v>
      </c>
      <c r="Z5345">
        <v>2.9285129016288671</v>
      </c>
      <c r="AA5345">
        <v>0</v>
      </c>
      <c r="AB5345">
        <v>2.5126056203384834</v>
      </c>
      <c r="AC5345">
        <v>0</v>
      </c>
      <c r="AD5345">
        <v>0</v>
      </c>
      <c r="AE5345">
        <v>30.502322808607516</v>
      </c>
    </row>
    <row r="5346" spans="1:31" x14ac:dyDescent="0.25">
      <c r="A5346">
        <v>2144380</v>
      </c>
      <c r="B5346">
        <v>1</v>
      </c>
      <c r="C5346" t="s">
        <v>81</v>
      </c>
      <c r="D5346" t="s">
        <v>127</v>
      </c>
      <c r="E5346" t="s">
        <v>131</v>
      </c>
      <c r="F5346" t="s">
        <v>15432</v>
      </c>
      <c r="G5346" t="s">
        <v>231</v>
      </c>
      <c r="H5346" t="s">
        <v>134</v>
      </c>
      <c r="I5346" t="s">
        <v>135</v>
      </c>
      <c r="J5346" t="s">
        <v>136</v>
      </c>
      <c r="K5346" t="s">
        <v>137</v>
      </c>
      <c r="L5346" t="s">
        <v>15433</v>
      </c>
      <c r="M5346" t="s">
        <v>15434</v>
      </c>
      <c r="N5346">
        <v>0.75194444400000005</v>
      </c>
      <c r="O5346">
        <v>0</v>
      </c>
      <c r="P5346">
        <v>5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0.96137683409926677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0.96137683409926677</v>
      </c>
    </row>
    <row r="5347" spans="1:31" x14ac:dyDescent="0.25">
      <c r="A5347">
        <v>2144389</v>
      </c>
      <c r="B5347">
        <v>1</v>
      </c>
      <c r="C5347" t="s">
        <v>81</v>
      </c>
      <c r="D5347" t="s">
        <v>113</v>
      </c>
      <c r="E5347" t="s">
        <v>224</v>
      </c>
      <c r="F5347" t="s">
        <v>14852</v>
      </c>
      <c r="G5347" t="s">
        <v>226</v>
      </c>
      <c r="H5347" t="s">
        <v>227</v>
      </c>
      <c r="I5347" t="s">
        <v>135</v>
      </c>
      <c r="J5347" t="s">
        <v>136</v>
      </c>
      <c r="K5347" t="s">
        <v>236</v>
      </c>
      <c r="L5347" t="s">
        <v>15435</v>
      </c>
      <c r="M5347" t="s">
        <v>15436</v>
      </c>
      <c r="N5347">
        <v>8.6883332999999993E-2</v>
      </c>
      <c r="O5347">
        <v>2</v>
      </c>
      <c r="P5347">
        <v>2358</v>
      </c>
      <c r="Q5347">
        <v>99</v>
      </c>
      <c r="R5347">
        <v>304</v>
      </c>
      <c r="S5347">
        <v>15</v>
      </c>
      <c r="T5347">
        <v>322</v>
      </c>
      <c r="U5347">
        <v>2</v>
      </c>
      <c r="V5347">
        <v>0</v>
      </c>
      <c r="W5347">
        <v>4.1020731079616672E-2</v>
      </c>
      <c r="X5347">
        <v>34.014969319924951</v>
      </c>
      <c r="Y5347">
        <v>2.8846978722516639</v>
      </c>
      <c r="Z5347">
        <v>7.72933247013653</v>
      </c>
      <c r="AA5347">
        <v>10.828782135500143</v>
      </c>
      <c r="AB5347">
        <v>7.5161943670498426</v>
      </c>
      <c r="AC5347">
        <v>1.9352640633270002</v>
      </c>
      <c r="AD5347">
        <v>0</v>
      </c>
      <c r="AE5347">
        <v>64.950260959269741</v>
      </c>
    </row>
    <row r="5348" spans="1:31" x14ac:dyDescent="0.25">
      <c r="A5348">
        <v>2144435</v>
      </c>
      <c r="B5348">
        <v>1</v>
      </c>
      <c r="C5348" t="s">
        <v>81</v>
      </c>
      <c r="D5348" t="s">
        <v>113</v>
      </c>
      <c r="E5348" t="s">
        <v>146</v>
      </c>
      <c r="F5348" t="s">
        <v>3997</v>
      </c>
      <c r="G5348" t="s">
        <v>142</v>
      </c>
      <c r="H5348" t="s">
        <v>143</v>
      </c>
      <c r="I5348" t="s">
        <v>135</v>
      </c>
      <c r="J5348" t="s">
        <v>136</v>
      </c>
      <c r="K5348" t="s">
        <v>137</v>
      </c>
      <c r="L5348" t="s">
        <v>15437</v>
      </c>
      <c r="M5348" t="s">
        <v>15438</v>
      </c>
      <c r="N5348">
        <v>0.70138888799999999</v>
      </c>
      <c r="O5348">
        <v>4</v>
      </c>
      <c r="P5348">
        <v>116</v>
      </c>
      <c r="Q5348">
        <v>16</v>
      </c>
      <c r="R5348">
        <v>36</v>
      </c>
      <c r="S5348">
        <v>1</v>
      </c>
      <c r="T5348">
        <v>43</v>
      </c>
      <c r="U5348">
        <v>1</v>
      </c>
      <c r="V5348">
        <v>0</v>
      </c>
      <c r="W5348">
        <v>5.2370790396472655</v>
      </c>
      <c r="X5348">
        <v>14.108848091929099</v>
      </c>
      <c r="Y5348">
        <v>9.8760244176432685</v>
      </c>
      <c r="Z5348">
        <v>16.306639365351572</v>
      </c>
      <c r="AA5348">
        <v>2.7835521123863249</v>
      </c>
      <c r="AB5348">
        <v>10.831686657865481</v>
      </c>
      <c r="AC5348">
        <v>12.842170403769332</v>
      </c>
      <c r="AD5348">
        <v>0</v>
      </c>
      <c r="AE5348">
        <v>71.986000088592348</v>
      </c>
    </row>
    <row r="5349" spans="1:31" x14ac:dyDescent="0.25">
      <c r="A5349">
        <v>2144458</v>
      </c>
      <c r="B5349">
        <v>1</v>
      </c>
      <c r="C5349" t="s">
        <v>80</v>
      </c>
      <c r="D5349" t="s">
        <v>95</v>
      </c>
      <c r="E5349" t="s">
        <v>140</v>
      </c>
      <c r="F5349" t="s">
        <v>15439</v>
      </c>
      <c r="G5349" t="s">
        <v>235</v>
      </c>
      <c r="H5349" t="s">
        <v>143</v>
      </c>
      <c r="I5349" t="s">
        <v>135</v>
      </c>
      <c r="J5349" t="s">
        <v>136</v>
      </c>
      <c r="K5349" t="s">
        <v>236</v>
      </c>
      <c r="L5349" t="s">
        <v>15440</v>
      </c>
      <c r="M5349" t="s">
        <v>15441</v>
      </c>
      <c r="N5349">
        <v>11.331944443999999</v>
      </c>
      <c r="O5349">
        <v>0</v>
      </c>
      <c r="P5349">
        <v>0</v>
      </c>
      <c r="Q5349">
        <v>0</v>
      </c>
      <c r="R5349">
        <v>0</v>
      </c>
      <c r="S5349">
        <v>2</v>
      </c>
      <c r="T5349">
        <v>0</v>
      </c>
      <c r="U5349">
        <v>2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85.797637571977319</v>
      </c>
      <c r="AB5349">
        <v>0</v>
      </c>
      <c r="AC5349">
        <v>22052.630238719419</v>
      </c>
      <c r="AD5349">
        <v>0</v>
      </c>
      <c r="AE5349">
        <v>22138.427876291396</v>
      </c>
    </row>
    <row r="5350" spans="1:31" x14ac:dyDescent="0.25">
      <c r="A5350">
        <v>2144495</v>
      </c>
      <c r="B5350">
        <v>1</v>
      </c>
      <c r="C5350" t="s">
        <v>80</v>
      </c>
      <c r="D5350" t="s">
        <v>84</v>
      </c>
      <c r="E5350" t="s">
        <v>131</v>
      </c>
      <c r="F5350" t="s">
        <v>15442</v>
      </c>
      <c r="G5350" t="s">
        <v>152</v>
      </c>
      <c r="H5350" t="s">
        <v>134</v>
      </c>
      <c r="I5350" t="s">
        <v>135</v>
      </c>
      <c r="J5350" t="s">
        <v>136</v>
      </c>
      <c r="K5350" t="s">
        <v>137</v>
      </c>
      <c r="L5350" t="s">
        <v>15443</v>
      </c>
      <c r="M5350" t="s">
        <v>15444</v>
      </c>
      <c r="N5350">
        <v>2.4369444439999999</v>
      </c>
      <c r="O5350">
        <v>0</v>
      </c>
      <c r="P5350">
        <v>12</v>
      </c>
      <c r="Q5350">
        <v>0</v>
      </c>
      <c r="R5350">
        <v>0</v>
      </c>
      <c r="S5350">
        <v>0</v>
      </c>
      <c r="T5350">
        <v>2</v>
      </c>
      <c r="U5350">
        <v>0</v>
      </c>
      <c r="V5350">
        <v>0</v>
      </c>
      <c r="W5350">
        <v>0</v>
      </c>
      <c r="X5350">
        <v>6.2802077337422002</v>
      </c>
      <c r="Y5350">
        <v>0</v>
      </c>
      <c r="Z5350">
        <v>0</v>
      </c>
      <c r="AA5350">
        <v>0</v>
      </c>
      <c r="AB5350">
        <v>1.7130030479138001</v>
      </c>
      <c r="AC5350">
        <v>0</v>
      </c>
      <c r="AD5350">
        <v>0</v>
      </c>
      <c r="AE5350">
        <v>7.9932107816559999</v>
      </c>
    </row>
    <row r="5351" spans="1:31" x14ac:dyDescent="0.25">
      <c r="A5351">
        <v>2144644</v>
      </c>
      <c r="B5351">
        <v>1</v>
      </c>
      <c r="C5351" t="s">
        <v>80</v>
      </c>
      <c r="D5351" t="s">
        <v>84</v>
      </c>
      <c r="E5351" t="s">
        <v>131</v>
      </c>
      <c r="F5351" t="s">
        <v>15445</v>
      </c>
      <c r="G5351" t="s">
        <v>231</v>
      </c>
      <c r="H5351" t="s">
        <v>134</v>
      </c>
      <c r="I5351" t="s">
        <v>135</v>
      </c>
      <c r="J5351" t="s">
        <v>136</v>
      </c>
      <c r="K5351" t="s">
        <v>137</v>
      </c>
      <c r="L5351" t="s">
        <v>15446</v>
      </c>
      <c r="M5351" t="s">
        <v>15447</v>
      </c>
      <c r="N5351">
        <v>2.9386111110000002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1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16.399875248840509</v>
      </c>
      <c r="AC5351">
        <v>0</v>
      </c>
      <c r="AD5351">
        <v>0</v>
      </c>
      <c r="AE5351">
        <v>16.399875248840509</v>
      </c>
    </row>
    <row r="5352" spans="1:31" x14ac:dyDescent="0.25">
      <c r="A5352">
        <v>2144664</v>
      </c>
      <c r="B5352">
        <v>1</v>
      </c>
      <c r="C5352" t="s">
        <v>80</v>
      </c>
      <c r="D5352" t="s">
        <v>82</v>
      </c>
      <c r="E5352" t="s">
        <v>161</v>
      </c>
      <c r="F5352" t="s">
        <v>15448</v>
      </c>
      <c r="G5352" t="s">
        <v>171</v>
      </c>
      <c r="H5352" t="s">
        <v>134</v>
      </c>
      <c r="I5352" t="s">
        <v>135</v>
      </c>
      <c r="J5352" t="s">
        <v>136</v>
      </c>
      <c r="K5352" t="s">
        <v>137</v>
      </c>
      <c r="L5352" t="s">
        <v>15449</v>
      </c>
      <c r="M5352" t="s">
        <v>15450</v>
      </c>
      <c r="N5352">
        <v>0.41722222199999998</v>
      </c>
      <c r="O5352">
        <v>0</v>
      </c>
      <c r="P5352">
        <v>391</v>
      </c>
      <c r="Q5352">
        <v>0</v>
      </c>
      <c r="R5352">
        <v>0</v>
      </c>
      <c r="S5352">
        <v>0</v>
      </c>
      <c r="T5352">
        <v>9</v>
      </c>
      <c r="U5352">
        <v>0</v>
      </c>
      <c r="V5352">
        <v>0</v>
      </c>
      <c r="W5352">
        <v>0</v>
      </c>
      <c r="X5352">
        <v>60.057791285460247</v>
      </c>
      <c r="Y5352">
        <v>0</v>
      </c>
      <c r="Z5352">
        <v>0</v>
      </c>
      <c r="AA5352">
        <v>0</v>
      </c>
      <c r="AB5352">
        <v>1.2356316463332999</v>
      </c>
      <c r="AC5352">
        <v>0</v>
      </c>
      <c r="AD5352">
        <v>0</v>
      </c>
      <c r="AE5352">
        <v>61.29342293179355</v>
      </c>
    </row>
    <row r="5353" spans="1:31" x14ac:dyDescent="0.25">
      <c r="A5353">
        <v>2144452</v>
      </c>
      <c r="B5353">
        <v>1</v>
      </c>
      <c r="C5353" t="s">
        <v>80</v>
      </c>
      <c r="D5353" t="s">
        <v>83</v>
      </c>
      <c r="E5353" t="s">
        <v>161</v>
      </c>
      <c r="F5353" t="s">
        <v>15451</v>
      </c>
      <c r="G5353" t="s">
        <v>538</v>
      </c>
      <c r="H5353" t="s">
        <v>134</v>
      </c>
      <c r="I5353" t="s">
        <v>135</v>
      </c>
      <c r="J5353" t="s">
        <v>136</v>
      </c>
      <c r="K5353" t="s">
        <v>236</v>
      </c>
      <c r="L5353" t="s">
        <v>15452</v>
      </c>
      <c r="M5353" t="s">
        <v>15453</v>
      </c>
      <c r="N5353">
        <v>7.9203397219999996</v>
      </c>
      <c r="O5353">
        <v>0</v>
      </c>
      <c r="P5353">
        <v>16</v>
      </c>
      <c r="Q5353">
        <v>0</v>
      </c>
      <c r="R5353">
        <v>0</v>
      </c>
      <c r="S5353">
        <v>0</v>
      </c>
      <c r="T5353">
        <v>207</v>
      </c>
      <c r="U5353">
        <v>0</v>
      </c>
      <c r="V5353">
        <v>3</v>
      </c>
      <c r="W5353">
        <v>0</v>
      </c>
      <c r="X5353">
        <v>103.88528976751094</v>
      </c>
      <c r="Y5353">
        <v>0</v>
      </c>
      <c r="Z5353">
        <v>0</v>
      </c>
      <c r="AA5353">
        <v>0</v>
      </c>
      <c r="AB5353">
        <v>1903.3581287565851</v>
      </c>
      <c r="AC5353">
        <v>0</v>
      </c>
      <c r="AD5353">
        <v>57.242423165257769</v>
      </c>
      <c r="AE5353">
        <v>2064.4858416893539</v>
      </c>
    </row>
    <row r="5354" spans="1:31" x14ac:dyDescent="0.25">
      <c r="A5354">
        <v>2144515</v>
      </c>
      <c r="B5354">
        <v>1</v>
      </c>
      <c r="C5354" t="s">
        <v>80</v>
      </c>
      <c r="D5354" t="s">
        <v>91</v>
      </c>
      <c r="E5354" t="s">
        <v>140</v>
      </c>
      <c r="F5354" t="s">
        <v>286</v>
      </c>
      <c r="G5354" t="s">
        <v>142</v>
      </c>
      <c r="H5354" t="s">
        <v>143</v>
      </c>
      <c r="I5354" t="s">
        <v>135</v>
      </c>
      <c r="J5354" t="s">
        <v>136</v>
      </c>
      <c r="K5354" t="s">
        <v>137</v>
      </c>
      <c r="L5354" t="s">
        <v>15454</v>
      </c>
      <c r="M5354" t="s">
        <v>15455</v>
      </c>
      <c r="N5354">
        <v>0.22916666599999999</v>
      </c>
      <c r="O5354">
        <v>5</v>
      </c>
      <c r="P5354">
        <v>1455</v>
      </c>
      <c r="Q5354">
        <v>151</v>
      </c>
      <c r="R5354">
        <v>202</v>
      </c>
      <c r="S5354">
        <v>43</v>
      </c>
      <c r="T5354">
        <v>210</v>
      </c>
      <c r="U5354">
        <v>2</v>
      </c>
      <c r="V5354">
        <v>0</v>
      </c>
      <c r="W5354">
        <v>1.1503044422168751</v>
      </c>
      <c r="X5354">
        <v>78.173261453931815</v>
      </c>
      <c r="Y5354">
        <v>44.701050061195026</v>
      </c>
      <c r="Z5354">
        <v>11.793389297259168</v>
      </c>
      <c r="AA5354">
        <v>75.347526493421881</v>
      </c>
      <c r="AB5354">
        <v>26.86038210760897</v>
      </c>
      <c r="AC5354">
        <v>1.012933082541875</v>
      </c>
      <c r="AD5354">
        <v>0</v>
      </c>
      <c r="AE5354">
        <v>239.03884693817562</v>
      </c>
    </row>
    <row r="5355" spans="1:31" x14ac:dyDescent="0.25">
      <c r="A5355">
        <v>2144472</v>
      </c>
      <c r="B5355">
        <v>1</v>
      </c>
      <c r="C5355" t="s">
        <v>80</v>
      </c>
      <c r="D5355" t="s">
        <v>93</v>
      </c>
      <c r="E5355" t="s">
        <v>140</v>
      </c>
      <c r="F5355" t="s">
        <v>15456</v>
      </c>
      <c r="G5355" t="s">
        <v>538</v>
      </c>
      <c r="H5355" t="s">
        <v>143</v>
      </c>
      <c r="I5355" t="s">
        <v>135</v>
      </c>
      <c r="J5355" t="s">
        <v>136</v>
      </c>
      <c r="K5355" t="s">
        <v>236</v>
      </c>
      <c r="L5355" t="s">
        <v>15457</v>
      </c>
      <c r="M5355" t="s">
        <v>15458</v>
      </c>
      <c r="N5355">
        <v>1.939851666</v>
      </c>
      <c r="O5355">
        <v>3</v>
      </c>
      <c r="P5355">
        <v>241</v>
      </c>
      <c r="Q5355">
        <v>40</v>
      </c>
      <c r="R5355">
        <v>25</v>
      </c>
      <c r="S5355">
        <v>5</v>
      </c>
      <c r="T5355">
        <v>25</v>
      </c>
      <c r="U5355">
        <v>0</v>
      </c>
      <c r="V5355">
        <v>0</v>
      </c>
      <c r="W5355">
        <v>6.8475789819853761</v>
      </c>
      <c r="X5355">
        <v>103.87453307051575</v>
      </c>
      <c r="Y5355">
        <v>134.2270280941818</v>
      </c>
      <c r="Z5355">
        <v>104.0474372119434</v>
      </c>
      <c r="AA5355">
        <v>52.117904869667015</v>
      </c>
      <c r="AB5355">
        <v>27.333795304718819</v>
      </c>
      <c r="AC5355">
        <v>0</v>
      </c>
      <c r="AD5355">
        <v>0</v>
      </c>
      <c r="AE5355">
        <v>428.44827753301217</v>
      </c>
    </row>
    <row r="5356" spans="1:31" x14ac:dyDescent="0.25">
      <c r="A5356">
        <v>2144392</v>
      </c>
      <c r="B5356">
        <v>1</v>
      </c>
      <c r="C5356" t="s">
        <v>81</v>
      </c>
      <c r="D5356" t="s">
        <v>128</v>
      </c>
      <c r="E5356" t="s">
        <v>174</v>
      </c>
      <c r="F5356" t="s">
        <v>11316</v>
      </c>
      <c r="G5356" t="s">
        <v>187</v>
      </c>
      <c r="H5356" t="s">
        <v>134</v>
      </c>
      <c r="I5356" t="s">
        <v>135</v>
      </c>
      <c r="J5356" t="s">
        <v>136</v>
      </c>
      <c r="K5356" t="s">
        <v>137</v>
      </c>
      <c r="L5356" t="s">
        <v>15459</v>
      </c>
      <c r="M5356" t="s">
        <v>15460</v>
      </c>
      <c r="N5356">
        <v>1.3138888879999999</v>
      </c>
      <c r="O5356">
        <v>0</v>
      </c>
      <c r="P5356">
        <v>11</v>
      </c>
      <c r="Q5356">
        <v>0</v>
      </c>
      <c r="R5356">
        <v>0</v>
      </c>
      <c r="S5356">
        <v>0</v>
      </c>
      <c r="T5356">
        <v>1</v>
      </c>
      <c r="U5356">
        <v>0</v>
      </c>
      <c r="V5356">
        <v>0</v>
      </c>
      <c r="W5356">
        <v>0</v>
      </c>
      <c r="X5356">
        <v>2.0127161074431834</v>
      </c>
      <c r="Y5356">
        <v>0</v>
      </c>
      <c r="Z5356">
        <v>0</v>
      </c>
      <c r="AA5356">
        <v>0</v>
      </c>
      <c r="AB5356">
        <v>5.6701445247833333E-3</v>
      </c>
      <c r="AC5356">
        <v>0</v>
      </c>
      <c r="AD5356">
        <v>0</v>
      </c>
      <c r="AE5356">
        <v>2.0183862519679669</v>
      </c>
    </row>
    <row r="5357" spans="1:31" x14ac:dyDescent="0.25">
      <c r="A5357">
        <v>2144601</v>
      </c>
      <c r="B5357">
        <v>1</v>
      </c>
      <c r="C5357" t="s">
        <v>80</v>
      </c>
      <c r="D5357" t="s">
        <v>97</v>
      </c>
      <c r="E5357" t="s">
        <v>131</v>
      </c>
      <c r="F5357" t="s">
        <v>15461</v>
      </c>
      <c r="G5357" t="s">
        <v>300</v>
      </c>
      <c r="H5357" t="s">
        <v>134</v>
      </c>
      <c r="I5357" t="s">
        <v>135</v>
      </c>
      <c r="J5357" t="s">
        <v>136</v>
      </c>
      <c r="K5357" t="s">
        <v>137</v>
      </c>
      <c r="L5357" t="s">
        <v>15462</v>
      </c>
      <c r="M5357" t="s">
        <v>15463</v>
      </c>
      <c r="N5357">
        <v>1.1233333329999999</v>
      </c>
      <c r="O5357">
        <v>0</v>
      </c>
      <c r="P5357">
        <v>2</v>
      </c>
      <c r="Q5357">
        <v>0</v>
      </c>
      <c r="R5357">
        <v>0</v>
      </c>
      <c r="S5357">
        <v>0</v>
      </c>
      <c r="T5357">
        <v>1</v>
      </c>
      <c r="U5357">
        <v>0</v>
      </c>
      <c r="V5357">
        <v>0</v>
      </c>
      <c r="W5357">
        <v>0</v>
      </c>
      <c r="X5357">
        <v>1.30124389625965</v>
      </c>
      <c r="Y5357">
        <v>0</v>
      </c>
      <c r="Z5357">
        <v>0</v>
      </c>
      <c r="AA5357">
        <v>0</v>
      </c>
      <c r="AB5357">
        <v>0.58208280148095004</v>
      </c>
      <c r="AC5357">
        <v>0</v>
      </c>
      <c r="AD5357">
        <v>0</v>
      </c>
      <c r="AE5357">
        <v>1.8833266977406</v>
      </c>
    </row>
    <row r="5358" spans="1:31" x14ac:dyDescent="0.25">
      <c r="A5358">
        <v>2144492</v>
      </c>
      <c r="B5358">
        <v>1</v>
      </c>
      <c r="C5358" t="s">
        <v>80</v>
      </c>
      <c r="D5358" t="s">
        <v>106</v>
      </c>
      <c r="E5358" t="s">
        <v>140</v>
      </c>
      <c r="F5358" t="s">
        <v>15464</v>
      </c>
      <c r="G5358" t="s">
        <v>142</v>
      </c>
      <c r="H5358" t="s">
        <v>143</v>
      </c>
      <c r="I5358" t="s">
        <v>135</v>
      </c>
      <c r="J5358" t="s">
        <v>136</v>
      </c>
      <c r="K5358" t="s">
        <v>137</v>
      </c>
      <c r="L5358" t="s">
        <v>15465</v>
      </c>
      <c r="M5358" t="s">
        <v>15466</v>
      </c>
      <c r="N5358">
        <v>1.392222222</v>
      </c>
      <c r="O5358">
        <v>0</v>
      </c>
      <c r="P5358">
        <v>7</v>
      </c>
      <c r="Q5358">
        <v>29</v>
      </c>
      <c r="R5358">
        <v>55</v>
      </c>
      <c r="S5358">
        <v>9</v>
      </c>
      <c r="T5358">
        <v>12</v>
      </c>
      <c r="U5358">
        <v>1</v>
      </c>
      <c r="V5358">
        <v>0</v>
      </c>
      <c r="W5358">
        <v>0</v>
      </c>
      <c r="X5358">
        <v>4.2817844426187506</v>
      </c>
      <c r="Y5358">
        <v>93.627520538209964</v>
      </c>
      <c r="Z5358">
        <v>50.335090477194946</v>
      </c>
      <c r="AA5358">
        <v>55.504437810600308</v>
      </c>
      <c r="AB5358">
        <v>15.87471259249917</v>
      </c>
      <c r="AC5358">
        <v>10.660356894490667</v>
      </c>
      <c r="AD5358">
        <v>0</v>
      </c>
      <c r="AE5358">
        <v>230.28390275561381</v>
      </c>
    </row>
    <row r="5359" spans="1:31" x14ac:dyDescent="0.25">
      <c r="A5359">
        <v>2144684</v>
      </c>
      <c r="B5359">
        <v>1</v>
      </c>
      <c r="C5359" t="s">
        <v>81</v>
      </c>
      <c r="D5359" t="s">
        <v>113</v>
      </c>
      <c r="E5359" t="s">
        <v>174</v>
      </c>
      <c r="F5359" t="s">
        <v>15467</v>
      </c>
      <c r="G5359" t="s">
        <v>187</v>
      </c>
      <c r="H5359" t="s">
        <v>134</v>
      </c>
      <c r="I5359" t="s">
        <v>135</v>
      </c>
      <c r="J5359" t="s">
        <v>136</v>
      </c>
      <c r="K5359" t="s">
        <v>137</v>
      </c>
      <c r="L5359" t="s">
        <v>15468</v>
      </c>
      <c r="M5359" t="s">
        <v>15469</v>
      </c>
      <c r="N5359">
        <v>1.9580555550000001</v>
      </c>
      <c r="O5359">
        <v>0</v>
      </c>
      <c r="P5359">
        <v>23</v>
      </c>
      <c r="Q5359">
        <v>0</v>
      </c>
      <c r="R5359">
        <v>0</v>
      </c>
      <c r="S5359">
        <v>0</v>
      </c>
      <c r="T5359">
        <v>3</v>
      </c>
      <c r="U5359">
        <v>0</v>
      </c>
      <c r="V5359">
        <v>0</v>
      </c>
      <c r="W5359">
        <v>0</v>
      </c>
      <c r="X5359">
        <v>14.815824823725292</v>
      </c>
      <c r="Y5359">
        <v>0</v>
      </c>
      <c r="Z5359">
        <v>0</v>
      </c>
      <c r="AA5359">
        <v>0</v>
      </c>
      <c r="AB5359">
        <v>4.6864756322800005</v>
      </c>
      <c r="AC5359">
        <v>0</v>
      </c>
      <c r="AD5359">
        <v>0</v>
      </c>
      <c r="AE5359">
        <v>19.502300456005294</v>
      </c>
    </row>
    <row r="5360" spans="1:31" x14ac:dyDescent="0.25">
      <c r="A5360">
        <v>2144638</v>
      </c>
      <c r="B5360">
        <v>1</v>
      </c>
      <c r="C5360" t="s">
        <v>80</v>
      </c>
      <c r="D5360" t="s">
        <v>103</v>
      </c>
      <c r="E5360" t="s">
        <v>140</v>
      </c>
      <c r="F5360" t="s">
        <v>15470</v>
      </c>
      <c r="G5360" t="s">
        <v>226</v>
      </c>
      <c r="H5360" t="s">
        <v>143</v>
      </c>
      <c r="I5360" t="s">
        <v>148</v>
      </c>
      <c r="J5360" t="s">
        <v>136</v>
      </c>
      <c r="K5360" t="s">
        <v>137</v>
      </c>
      <c r="L5360" t="s">
        <v>15471</v>
      </c>
      <c r="M5360" t="s">
        <v>15472</v>
      </c>
      <c r="N5360">
        <v>3.3333333E-2</v>
      </c>
      <c r="O5360">
        <v>0</v>
      </c>
      <c r="P5360">
        <v>609</v>
      </c>
      <c r="Q5360">
        <v>10</v>
      </c>
      <c r="R5360">
        <v>27</v>
      </c>
      <c r="S5360">
        <v>9</v>
      </c>
      <c r="T5360">
        <v>64</v>
      </c>
      <c r="U5360">
        <v>2</v>
      </c>
      <c r="V5360">
        <v>0</v>
      </c>
      <c r="W5360">
        <v>0</v>
      </c>
      <c r="X5360">
        <v>7.3621709335570031</v>
      </c>
      <c r="Y5360">
        <v>1.0830549913600001</v>
      </c>
      <c r="Z5360">
        <v>0.54420625529666666</v>
      </c>
      <c r="AA5360">
        <v>2.3990834863999995</v>
      </c>
      <c r="AB5360">
        <v>2.1387725268053326</v>
      </c>
      <c r="AC5360">
        <v>8.649757458421</v>
      </c>
      <c r="AD5360">
        <v>0</v>
      </c>
      <c r="AE5360">
        <v>22.177045651840004</v>
      </c>
    </row>
    <row r="5361" spans="1:31" x14ac:dyDescent="0.25">
      <c r="A5361">
        <v>2144641</v>
      </c>
      <c r="B5361">
        <v>1</v>
      </c>
      <c r="C5361" t="s">
        <v>80</v>
      </c>
      <c r="D5361" t="s">
        <v>98</v>
      </c>
      <c r="E5361" t="s">
        <v>174</v>
      </c>
      <c r="F5361" t="s">
        <v>15473</v>
      </c>
      <c r="G5361" t="s">
        <v>187</v>
      </c>
      <c r="H5361" t="s">
        <v>134</v>
      </c>
      <c r="I5361" t="s">
        <v>135</v>
      </c>
      <c r="J5361" t="s">
        <v>136</v>
      </c>
      <c r="K5361" t="s">
        <v>137</v>
      </c>
      <c r="L5361" t="s">
        <v>15474</v>
      </c>
      <c r="M5361" t="s">
        <v>15475</v>
      </c>
      <c r="N5361">
        <v>1.912222222</v>
      </c>
      <c r="O5361">
        <v>0</v>
      </c>
      <c r="P5361">
        <v>26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6.8470269005878004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6.8470269005878004</v>
      </c>
    </row>
    <row r="5362" spans="1:31" x14ac:dyDescent="0.25">
      <c r="A5362">
        <v>2144498</v>
      </c>
      <c r="B5362">
        <v>1</v>
      </c>
      <c r="C5362" t="s">
        <v>80</v>
      </c>
      <c r="D5362" t="s">
        <v>90</v>
      </c>
      <c r="E5362" t="s">
        <v>174</v>
      </c>
      <c r="F5362" t="s">
        <v>15476</v>
      </c>
      <c r="G5362" t="s">
        <v>163</v>
      </c>
      <c r="H5362" t="s">
        <v>134</v>
      </c>
      <c r="I5362" t="s">
        <v>135</v>
      </c>
      <c r="J5362" t="s">
        <v>136</v>
      </c>
      <c r="K5362" t="s">
        <v>137</v>
      </c>
      <c r="L5362" t="s">
        <v>15477</v>
      </c>
      <c r="M5362" t="s">
        <v>15478</v>
      </c>
      <c r="N5362">
        <v>0.87166666599999998</v>
      </c>
      <c r="O5362">
        <v>0</v>
      </c>
      <c r="P5362">
        <v>228</v>
      </c>
      <c r="Q5362">
        <v>0</v>
      </c>
      <c r="R5362">
        <v>0</v>
      </c>
      <c r="S5362">
        <v>0</v>
      </c>
      <c r="T5362">
        <v>9</v>
      </c>
      <c r="U5362">
        <v>0</v>
      </c>
      <c r="V5362">
        <v>0</v>
      </c>
      <c r="W5362">
        <v>0</v>
      </c>
      <c r="X5362">
        <v>55.102199549016717</v>
      </c>
      <c r="Y5362">
        <v>0</v>
      </c>
      <c r="Z5362">
        <v>0</v>
      </c>
      <c r="AA5362">
        <v>0</v>
      </c>
      <c r="AB5362">
        <v>3.470410978943506</v>
      </c>
      <c r="AC5362">
        <v>0</v>
      </c>
      <c r="AD5362">
        <v>0</v>
      </c>
      <c r="AE5362">
        <v>58.572610527960222</v>
      </c>
    </row>
    <row r="5363" spans="1:31" x14ac:dyDescent="0.25">
      <c r="A5363">
        <v>2144432</v>
      </c>
      <c r="B5363">
        <v>1</v>
      </c>
      <c r="C5363" t="s">
        <v>80</v>
      </c>
      <c r="D5363" t="s">
        <v>108</v>
      </c>
      <c r="E5363" t="s">
        <v>174</v>
      </c>
      <c r="F5363" t="s">
        <v>15479</v>
      </c>
      <c r="G5363" t="s">
        <v>187</v>
      </c>
      <c r="H5363" t="s">
        <v>134</v>
      </c>
      <c r="I5363" t="s">
        <v>135</v>
      </c>
      <c r="J5363" t="s">
        <v>136</v>
      </c>
      <c r="K5363" t="s">
        <v>137</v>
      </c>
      <c r="L5363" t="s">
        <v>15480</v>
      </c>
      <c r="M5363" t="s">
        <v>15481</v>
      </c>
      <c r="N5363">
        <v>1.6675</v>
      </c>
      <c r="O5363">
        <v>0</v>
      </c>
      <c r="P5363">
        <v>6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0.89924721811666664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0.89924721811666664</v>
      </c>
    </row>
    <row r="5364" spans="1:31" x14ac:dyDescent="0.25">
      <c r="A5364">
        <v>2144618</v>
      </c>
      <c r="B5364">
        <v>1</v>
      </c>
      <c r="C5364" t="s">
        <v>80</v>
      </c>
      <c r="D5364" t="s">
        <v>100</v>
      </c>
      <c r="E5364" t="s">
        <v>196</v>
      </c>
      <c r="F5364" t="s">
        <v>15482</v>
      </c>
      <c r="G5364" t="s">
        <v>142</v>
      </c>
      <c r="H5364" t="s">
        <v>143</v>
      </c>
      <c r="I5364" t="s">
        <v>135</v>
      </c>
      <c r="J5364" t="s">
        <v>136</v>
      </c>
      <c r="K5364" t="s">
        <v>137</v>
      </c>
      <c r="L5364" t="s">
        <v>15483</v>
      </c>
      <c r="M5364" t="s">
        <v>15484</v>
      </c>
      <c r="N5364">
        <v>0.74833333300000004</v>
      </c>
      <c r="O5364">
        <v>1</v>
      </c>
      <c r="P5364">
        <v>18</v>
      </c>
      <c r="Q5364">
        <v>2</v>
      </c>
      <c r="R5364">
        <v>12</v>
      </c>
      <c r="S5364">
        <v>4</v>
      </c>
      <c r="T5364">
        <v>10</v>
      </c>
      <c r="U5364">
        <v>4</v>
      </c>
      <c r="V5364">
        <v>0</v>
      </c>
      <c r="W5364">
        <v>0.17113603345154998</v>
      </c>
      <c r="X5364">
        <v>3.800255185554783</v>
      </c>
      <c r="Y5364">
        <v>22.364256098319462</v>
      </c>
      <c r="Z5364">
        <v>4.6520566294514989</v>
      </c>
      <c r="AA5364">
        <v>5.5141419614665423</v>
      </c>
      <c r="AB5364">
        <v>0.80759802463130004</v>
      </c>
      <c r="AC5364">
        <v>28.902174069226501</v>
      </c>
      <c r="AD5364">
        <v>0</v>
      </c>
      <c r="AE5364">
        <v>66.211618002101631</v>
      </c>
    </row>
    <row r="5365" spans="1:31" x14ac:dyDescent="0.25">
      <c r="A5365">
        <v>2144518</v>
      </c>
      <c r="B5365">
        <v>1</v>
      </c>
      <c r="C5365" t="s">
        <v>80</v>
      </c>
      <c r="D5365" t="s">
        <v>90</v>
      </c>
      <c r="E5365" t="s">
        <v>131</v>
      </c>
      <c r="F5365" t="s">
        <v>15485</v>
      </c>
      <c r="G5365" t="s">
        <v>133</v>
      </c>
      <c r="H5365" t="s">
        <v>134</v>
      </c>
      <c r="I5365" t="s">
        <v>135</v>
      </c>
      <c r="J5365" t="s">
        <v>136</v>
      </c>
      <c r="K5365" t="s">
        <v>137</v>
      </c>
      <c r="L5365" t="s">
        <v>15486</v>
      </c>
      <c r="M5365" t="s">
        <v>15487</v>
      </c>
      <c r="N5365">
        <v>6.0158333329999998</v>
      </c>
      <c r="O5365">
        <v>0</v>
      </c>
      <c r="P5365">
        <v>2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7.5372306002834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7.5372306002834</v>
      </c>
    </row>
    <row r="5366" spans="1:31" x14ac:dyDescent="0.25">
      <c r="A5366">
        <v>2155324</v>
      </c>
      <c r="B5366">
        <v>1</v>
      </c>
      <c r="C5366" t="s">
        <v>80</v>
      </c>
      <c r="D5366" t="s">
        <v>103</v>
      </c>
      <c r="E5366" t="s">
        <v>140</v>
      </c>
      <c r="F5366" t="s">
        <v>15488</v>
      </c>
      <c r="G5366" t="s">
        <v>142</v>
      </c>
      <c r="H5366" t="s">
        <v>143</v>
      </c>
      <c r="I5366" t="s">
        <v>135</v>
      </c>
      <c r="J5366" t="s">
        <v>136</v>
      </c>
      <c r="K5366" t="s">
        <v>137</v>
      </c>
      <c r="L5366" t="s">
        <v>15489</v>
      </c>
      <c r="M5366" t="s">
        <v>15490</v>
      </c>
      <c r="N5366">
        <v>0.58333333300000001</v>
      </c>
      <c r="O5366">
        <v>1</v>
      </c>
      <c r="P5366">
        <v>268</v>
      </c>
      <c r="Q5366">
        <v>15</v>
      </c>
      <c r="R5366">
        <v>96</v>
      </c>
      <c r="S5366">
        <v>5</v>
      </c>
      <c r="T5366">
        <v>34</v>
      </c>
      <c r="U5366">
        <v>3</v>
      </c>
      <c r="V5366">
        <v>0</v>
      </c>
      <c r="W5366">
        <v>0.82067602379350013</v>
      </c>
      <c r="X5366">
        <v>38.869726926562507</v>
      </c>
      <c r="Y5366">
        <v>97.365820348368018</v>
      </c>
      <c r="Z5366">
        <v>57.826225368944804</v>
      </c>
      <c r="AA5366">
        <v>212.31020846543336</v>
      </c>
      <c r="AB5366">
        <v>10.512707575544992</v>
      </c>
      <c r="AC5366">
        <v>4.049312067423501</v>
      </c>
      <c r="AD5366">
        <v>0</v>
      </c>
      <c r="AE5366">
        <v>421.75467677607071</v>
      </c>
    </row>
    <row r="5367" spans="1:31" x14ac:dyDescent="0.25">
      <c r="A5367">
        <v>2144464</v>
      </c>
      <c r="B5367">
        <v>1</v>
      </c>
      <c r="C5367" t="s">
        <v>81</v>
      </c>
      <c r="D5367" t="s">
        <v>113</v>
      </c>
      <c r="E5367" t="s">
        <v>174</v>
      </c>
      <c r="F5367" t="s">
        <v>15491</v>
      </c>
      <c r="G5367" t="s">
        <v>538</v>
      </c>
      <c r="H5367" t="s">
        <v>134</v>
      </c>
      <c r="I5367" t="s">
        <v>135</v>
      </c>
      <c r="J5367" t="s">
        <v>136</v>
      </c>
      <c r="K5367" t="s">
        <v>236</v>
      </c>
      <c r="L5367" t="s">
        <v>15492</v>
      </c>
      <c r="M5367" t="s">
        <v>15493</v>
      </c>
      <c r="N5367">
        <v>7.830851666</v>
      </c>
      <c r="O5367">
        <v>0</v>
      </c>
      <c r="P5367">
        <v>32</v>
      </c>
      <c r="Q5367">
        <v>0</v>
      </c>
      <c r="R5367">
        <v>0</v>
      </c>
      <c r="S5367">
        <v>0</v>
      </c>
      <c r="T5367">
        <v>2</v>
      </c>
      <c r="U5367">
        <v>0</v>
      </c>
      <c r="V5367">
        <v>0</v>
      </c>
      <c r="W5367">
        <v>0</v>
      </c>
      <c r="X5367">
        <v>29.426954450207983</v>
      </c>
      <c r="Y5367">
        <v>0</v>
      </c>
      <c r="Z5367">
        <v>0</v>
      </c>
      <c r="AA5367">
        <v>0</v>
      </c>
      <c r="AB5367">
        <v>2.0087051089000003E-2</v>
      </c>
      <c r="AC5367">
        <v>0</v>
      </c>
      <c r="AD5367">
        <v>0</v>
      </c>
      <c r="AE5367">
        <v>29.447041501296983</v>
      </c>
    </row>
    <row r="5368" spans="1:31" x14ac:dyDescent="0.25">
      <c r="A5368">
        <v>2144673</v>
      </c>
      <c r="B5368">
        <v>1</v>
      </c>
      <c r="C5368" t="s">
        <v>80</v>
      </c>
      <c r="D5368" t="s">
        <v>96</v>
      </c>
      <c r="E5368" t="s">
        <v>131</v>
      </c>
      <c r="F5368" t="s">
        <v>15494</v>
      </c>
      <c r="G5368" t="s">
        <v>133</v>
      </c>
      <c r="H5368" t="s">
        <v>134</v>
      </c>
      <c r="I5368" t="s">
        <v>135</v>
      </c>
      <c r="J5368" t="s">
        <v>136</v>
      </c>
      <c r="K5368" t="s">
        <v>137</v>
      </c>
      <c r="L5368" t="s">
        <v>15495</v>
      </c>
      <c r="M5368" t="s">
        <v>15496</v>
      </c>
      <c r="N5368">
        <v>2.6608333329999998</v>
      </c>
      <c r="O5368">
        <v>0</v>
      </c>
      <c r="P5368">
        <v>1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6.0580669704533338E-2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6.0580669704533338E-2</v>
      </c>
    </row>
    <row r="5369" spans="1:31" x14ac:dyDescent="0.25">
      <c r="A5369">
        <v>2144650</v>
      </c>
      <c r="B5369">
        <v>1</v>
      </c>
      <c r="C5369" t="s">
        <v>80</v>
      </c>
      <c r="D5369" t="s">
        <v>84</v>
      </c>
      <c r="E5369" t="s">
        <v>131</v>
      </c>
      <c r="F5369" t="s">
        <v>15497</v>
      </c>
      <c r="G5369" t="s">
        <v>152</v>
      </c>
      <c r="H5369" t="s">
        <v>134</v>
      </c>
      <c r="I5369" t="s">
        <v>135</v>
      </c>
      <c r="J5369" t="s">
        <v>136</v>
      </c>
      <c r="K5369" t="s">
        <v>137</v>
      </c>
      <c r="L5369" t="s">
        <v>15498</v>
      </c>
      <c r="M5369" t="s">
        <v>15499</v>
      </c>
      <c r="N5369">
        <v>1.4769444439999999</v>
      </c>
      <c r="O5369">
        <v>0</v>
      </c>
      <c r="P5369">
        <v>3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0.65191660305995003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0.65191660305995003</v>
      </c>
    </row>
    <row r="5370" spans="1:31" x14ac:dyDescent="0.25">
      <c r="A5370">
        <v>2144604</v>
      </c>
      <c r="B5370">
        <v>1</v>
      </c>
      <c r="C5370" t="s">
        <v>80</v>
      </c>
      <c r="D5370" t="s">
        <v>103</v>
      </c>
      <c r="E5370" t="s">
        <v>131</v>
      </c>
      <c r="F5370" t="s">
        <v>15500</v>
      </c>
      <c r="G5370" t="s">
        <v>152</v>
      </c>
      <c r="H5370" t="s">
        <v>134</v>
      </c>
      <c r="I5370" t="s">
        <v>135</v>
      </c>
      <c r="J5370" t="s">
        <v>136</v>
      </c>
      <c r="K5370" t="s">
        <v>137</v>
      </c>
      <c r="L5370" t="s">
        <v>15501</v>
      </c>
      <c r="M5370" t="s">
        <v>15502</v>
      </c>
      <c r="N5370">
        <v>0.83916666600000001</v>
      </c>
      <c r="O5370">
        <v>0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4.5119774676319171</v>
      </c>
      <c r="AA5370">
        <v>0</v>
      </c>
      <c r="AB5370">
        <v>0</v>
      </c>
      <c r="AC5370">
        <v>0</v>
      </c>
      <c r="AD5370">
        <v>0</v>
      </c>
      <c r="AE5370">
        <v>4.5119774676319171</v>
      </c>
    </row>
    <row r="5371" spans="1:31" x14ac:dyDescent="0.25">
      <c r="A5371">
        <v>2144504</v>
      </c>
      <c r="B5371">
        <v>1</v>
      </c>
      <c r="C5371" t="s">
        <v>80</v>
      </c>
      <c r="D5371" t="s">
        <v>83</v>
      </c>
      <c r="E5371" t="s">
        <v>146</v>
      </c>
      <c r="F5371" t="s">
        <v>15503</v>
      </c>
      <c r="G5371" t="s">
        <v>538</v>
      </c>
      <c r="H5371" t="s">
        <v>143</v>
      </c>
      <c r="I5371" t="s">
        <v>135</v>
      </c>
      <c r="J5371" t="s">
        <v>136</v>
      </c>
      <c r="K5371" t="s">
        <v>236</v>
      </c>
      <c r="L5371" t="s">
        <v>15504</v>
      </c>
      <c r="M5371" t="s">
        <v>15505</v>
      </c>
      <c r="N5371">
        <v>3.9794444439999999</v>
      </c>
      <c r="O5371">
        <v>0</v>
      </c>
      <c r="P5371">
        <v>704</v>
      </c>
      <c r="Q5371">
        <v>0</v>
      </c>
      <c r="R5371">
        <v>8</v>
      </c>
      <c r="S5371">
        <v>9</v>
      </c>
      <c r="T5371">
        <v>40</v>
      </c>
      <c r="U5371">
        <v>1</v>
      </c>
      <c r="V5371">
        <v>4</v>
      </c>
      <c r="W5371">
        <v>0</v>
      </c>
      <c r="X5371">
        <v>839.67195151326632</v>
      </c>
      <c r="Y5371">
        <v>0</v>
      </c>
      <c r="Z5371">
        <v>48.195256028577745</v>
      </c>
      <c r="AA5371">
        <v>400.41795451939151</v>
      </c>
      <c r="AB5371">
        <v>120.63070940929232</v>
      </c>
      <c r="AC5371">
        <v>18.692037353999801</v>
      </c>
      <c r="AD5371">
        <v>49.676703394119997</v>
      </c>
      <c r="AE5371">
        <v>1477.2846122186477</v>
      </c>
    </row>
    <row r="5372" spans="1:31" x14ac:dyDescent="0.25">
      <c r="A5372">
        <v>2144587</v>
      </c>
      <c r="B5372">
        <v>1</v>
      </c>
      <c r="C5372" t="s">
        <v>81</v>
      </c>
      <c r="D5372" t="s">
        <v>120</v>
      </c>
      <c r="E5372" t="s">
        <v>174</v>
      </c>
      <c r="F5372" t="s">
        <v>15506</v>
      </c>
      <c r="G5372" t="s">
        <v>187</v>
      </c>
      <c r="H5372" t="s">
        <v>134</v>
      </c>
      <c r="I5372" t="s">
        <v>135</v>
      </c>
      <c r="J5372" t="s">
        <v>136</v>
      </c>
      <c r="K5372" t="s">
        <v>137</v>
      </c>
      <c r="L5372" t="s">
        <v>15507</v>
      </c>
      <c r="M5372" t="s">
        <v>15508</v>
      </c>
      <c r="N5372">
        <v>1.5325</v>
      </c>
      <c r="O5372">
        <v>0</v>
      </c>
      <c r="P5372">
        <v>26</v>
      </c>
      <c r="Q5372">
        <v>0</v>
      </c>
      <c r="R5372">
        <v>9</v>
      </c>
      <c r="S5372">
        <v>0</v>
      </c>
      <c r="T5372">
        <v>11</v>
      </c>
      <c r="U5372">
        <v>0</v>
      </c>
      <c r="V5372">
        <v>1</v>
      </c>
      <c r="W5372">
        <v>0</v>
      </c>
      <c r="X5372">
        <v>12.227008581550308</v>
      </c>
      <c r="Y5372">
        <v>0</v>
      </c>
      <c r="Z5372">
        <v>3.5931230940127161</v>
      </c>
      <c r="AA5372">
        <v>0</v>
      </c>
      <c r="AB5372">
        <v>9.4414495998946517</v>
      </c>
      <c r="AC5372">
        <v>0</v>
      </c>
      <c r="AD5372">
        <v>0</v>
      </c>
      <c r="AE5372">
        <v>25.261581275457676</v>
      </c>
    </row>
    <row r="5373" spans="1:31" x14ac:dyDescent="0.25">
      <c r="A5373">
        <v>2144521</v>
      </c>
      <c r="B5373">
        <v>1</v>
      </c>
      <c r="C5373" t="s">
        <v>81</v>
      </c>
      <c r="D5373" t="s">
        <v>123</v>
      </c>
      <c r="E5373" t="s">
        <v>131</v>
      </c>
      <c r="F5373" t="s">
        <v>15509</v>
      </c>
      <c r="G5373" t="s">
        <v>231</v>
      </c>
      <c r="H5373" t="s">
        <v>134</v>
      </c>
      <c r="I5373" t="s">
        <v>135</v>
      </c>
      <c r="J5373" t="s">
        <v>136</v>
      </c>
      <c r="K5373" t="s">
        <v>137</v>
      </c>
      <c r="L5373" t="s">
        <v>15510</v>
      </c>
      <c r="M5373" t="s">
        <v>15511</v>
      </c>
      <c r="N5373">
        <v>0.88194444400000005</v>
      </c>
      <c r="O5373">
        <v>0</v>
      </c>
      <c r="P5373">
        <v>4</v>
      </c>
      <c r="Q5373">
        <v>0</v>
      </c>
      <c r="R5373">
        <v>0</v>
      </c>
      <c r="S5373">
        <v>0</v>
      </c>
      <c r="T5373">
        <v>1</v>
      </c>
      <c r="U5373">
        <v>0</v>
      </c>
      <c r="V5373">
        <v>0</v>
      </c>
      <c r="W5373">
        <v>0</v>
      </c>
      <c r="X5373">
        <v>0.61323309907305845</v>
      </c>
      <c r="Y5373">
        <v>0</v>
      </c>
      <c r="Z5373">
        <v>0</v>
      </c>
      <c r="AA5373">
        <v>0</v>
      </c>
      <c r="AB5373">
        <v>0.45317999655266672</v>
      </c>
      <c r="AC5373">
        <v>0</v>
      </c>
      <c r="AD5373">
        <v>0</v>
      </c>
      <c r="AE5373">
        <v>1.0664130956257252</v>
      </c>
    </row>
    <row r="5374" spans="1:31" x14ac:dyDescent="0.25">
      <c r="A5374">
        <v>2144527</v>
      </c>
      <c r="B5374">
        <v>1</v>
      </c>
      <c r="C5374" t="s">
        <v>80</v>
      </c>
      <c r="D5374" t="s">
        <v>93</v>
      </c>
      <c r="E5374" t="s">
        <v>174</v>
      </c>
      <c r="F5374" t="s">
        <v>15512</v>
      </c>
      <c r="G5374" t="s">
        <v>187</v>
      </c>
      <c r="H5374" t="s">
        <v>134</v>
      </c>
      <c r="I5374" t="s">
        <v>135</v>
      </c>
      <c r="J5374" t="s">
        <v>136</v>
      </c>
      <c r="K5374" t="s">
        <v>137</v>
      </c>
      <c r="L5374" t="s">
        <v>15513</v>
      </c>
      <c r="M5374" t="s">
        <v>15514</v>
      </c>
      <c r="N5374">
        <v>1.59</v>
      </c>
      <c r="O5374">
        <v>0</v>
      </c>
      <c r="P5374">
        <v>15</v>
      </c>
      <c r="Q5374">
        <v>0</v>
      </c>
      <c r="R5374">
        <v>4</v>
      </c>
      <c r="S5374">
        <v>0</v>
      </c>
      <c r="T5374">
        <v>5</v>
      </c>
      <c r="U5374">
        <v>0</v>
      </c>
      <c r="V5374">
        <v>0</v>
      </c>
      <c r="W5374">
        <v>0</v>
      </c>
      <c r="X5374">
        <v>6.4839199995145496</v>
      </c>
      <c r="Y5374">
        <v>0</v>
      </c>
      <c r="Z5374">
        <v>11.659296287383617</v>
      </c>
      <c r="AA5374">
        <v>0</v>
      </c>
      <c r="AB5374">
        <v>20.695685877576622</v>
      </c>
      <c r="AC5374">
        <v>0</v>
      </c>
      <c r="AD5374">
        <v>0</v>
      </c>
      <c r="AE5374">
        <v>38.838902164474788</v>
      </c>
    </row>
    <row r="5375" spans="1:31" x14ac:dyDescent="0.25">
      <c r="A5375">
        <v>2144564</v>
      </c>
      <c r="B5375">
        <v>1</v>
      </c>
      <c r="C5375" t="s">
        <v>80</v>
      </c>
      <c r="D5375" t="s">
        <v>101</v>
      </c>
      <c r="E5375" t="s">
        <v>174</v>
      </c>
      <c r="F5375" t="s">
        <v>10922</v>
      </c>
      <c r="G5375" t="s">
        <v>187</v>
      </c>
      <c r="H5375" t="s">
        <v>134</v>
      </c>
      <c r="I5375" t="s">
        <v>135</v>
      </c>
      <c r="J5375" t="s">
        <v>136</v>
      </c>
      <c r="K5375" t="s">
        <v>137</v>
      </c>
      <c r="L5375" t="s">
        <v>15515</v>
      </c>
      <c r="M5375" t="s">
        <v>15516</v>
      </c>
      <c r="N5375">
        <v>0.43444444399999999</v>
      </c>
      <c r="O5375">
        <v>0</v>
      </c>
      <c r="P5375">
        <v>39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3.8991145517108006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3.8991145517108006</v>
      </c>
    </row>
    <row r="5376" spans="1:31" x14ac:dyDescent="0.25">
      <c r="A5376">
        <v>2144461</v>
      </c>
      <c r="B5376">
        <v>1</v>
      </c>
      <c r="C5376" t="s">
        <v>81</v>
      </c>
      <c r="D5376" t="s">
        <v>122</v>
      </c>
      <c r="E5376" t="s">
        <v>140</v>
      </c>
      <c r="F5376" t="s">
        <v>11978</v>
      </c>
      <c r="G5376" t="s">
        <v>235</v>
      </c>
      <c r="H5376" t="s">
        <v>143</v>
      </c>
      <c r="I5376" t="s">
        <v>135</v>
      </c>
      <c r="J5376" t="s">
        <v>136</v>
      </c>
      <c r="K5376" t="s">
        <v>236</v>
      </c>
      <c r="L5376" t="s">
        <v>15517</v>
      </c>
      <c r="M5376" t="s">
        <v>15518</v>
      </c>
      <c r="N5376">
        <v>8.1396666660000001</v>
      </c>
      <c r="O5376">
        <v>12</v>
      </c>
      <c r="P5376">
        <v>818</v>
      </c>
      <c r="Q5376">
        <v>1</v>
      </c>
      <c r="R5376">
        <v>19</v>
      </c>
      <c r="S5376">
        <v>2</v>
      </c>
      <c r="T5376">
        <v>52</v>
      </c>
      <c r="U5376">
        <v>1</v>
      </c>
      <c r="V5376">
        <v>0</v>
      </c>
      <c r="W5376">
        <v>24.788108154970438</v>
      </c>
      <c r="X5376">
        <v>846.74352181150175</v>
      </c>
      <c r="Y5376">
        <v>0.28824264789712506</v>
      </c>
      <c r="Z5376">
        <v>10.328185620485007</v>
      </c>
      <c r="AA5376">
        <v>525.00741740860065</v>
      </c>
      <c r="AB5376">
        <v>80.648442903675331</v>
      </c>
      <c r="AC5376">
        <v>147.03290160990505</v>
      </c>
      <c r="AD5376">
        <v>0</v>
      </c>
      <c r="AE5376">
        <v>1634.8368201570354</v>
      </c>
    </row>
    <row r="5377" spans="1:31" x14ac:dyDescent="0.25">
      <c r="A5377">
        <v>2144507</v>
      </c>
      <c r="B5377">
        <v>1</v>
      </c>
      <c r="C5377" t="s">
        <v>80</v>
      </c>
      <c r="D5377" t="s">
        <v>83</v>
      </c>
      <c r="E5377" t="s">
        <v>196</v>
      </c>
      <c r="F5377" t="s">
        <v>15519</v>
      </c>
      <c r="G5377" t="s">
        <v>538</v>
      </c>
      <c r="H5377" t="s">
        <v>143</v>
      </c>
      <c r="I5377" t="s">
        <v>135</v>
      </c>
      <c r="J5377" t="s">
        <v>5</v>
      </c>
      <c r="K5377" t="s">
        <v>236</v>
      </c>
      <c r="L5377" t="s">
        <v>15520</v>
      </c>
      <c r="M5377" t="s">
        <v>15521</v>
      </c>
      <c r="N5377">
        <v>11.833629444</v>
      </c>
      <c r="O5377">
        <v>0</v>
      </c>
      <c r="P5377">
        <v>0</v>
      </c>
      <c r="Q5377">
        <v>1</v>
      </c>
      <c r="R5377">
        <v>0</v>
      </c>
      <c r="S5377">
        <v>3</v>
      </c>
      <c r="T5377">
        <v>10</v>
      </c>
      <c r="U5377">
        <v>6</v>
      </c>
      <c r="V5377">
        <v>5</v>
      </c>
      <c r="W5377">
        <v>0</v>
      </c>
      <c r="X5377">
        <v>0</v>
      </c>
      <c r="Y5377">
        <v>1.3648102220016001</v>
      </c>
      <c r="Z5377">
        <v>0</v>
      </c>
      <c r="AA5377">
        <v>445.43331199351201</v>
      </c>
      <c r="AB5377">
        <v>573.34703952860298</v>
      </c>
      <c r="AC5377">
        <v>7119.4205573293211</v>
      </c>
      <c r="AD5377">
        <v>302.2349209562621</v>
      </c>
      <c r="AE5377">
        <v>8441.8006400296999</v>
      </c>
    </row>
    <row r="5378" spans="1:31" x14ac:dyDescent="0.25">
      <c r="A5378">
        <v>2144584</v>
      </c>
      <c r="B5378">
        <v>1</v>
      </c>
      <c r="C5378" t="s">
        <v>80</v>
      </c>
      <c r="D5378" t="s">
        <v>93</v>
      </c>
      <c r="E5378" t="s">
        <v>131</v>
      </c>
      <c r="F5378" t="s">
        <v>15522</v>
      </c>
      <c r="G5378" t="s">
        <v>152</v>
      </c>
      <c r="H5378" t="s">
        <v>134</v>
      </c>
      <c r="I5378" t="s">
        <v>135</v>
      </c>
      <c r="J5378" t="s">
        <v>136</v>
      </c>
      <c r="K5378" t="s">
        <v>137</v>
      </c>
      <c r="L5378" t="s">
        <v>15523</v>
      </c>
      <c r="M5378" t="s">
        <v>15524</v>
      </c>
      <c r="N5378">
        <v>1.7511111109999999</v>
      </c>
      <c r="O5378">
        <v>0</v>
      </c>
      <c r="P5378">
        <v>1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</row>
    <row r="5379" spans="1:31" x14ac:dyDescent="0.25">
      <c r="A5379">
        <v>2144484</v>
      </c>
      <c r="B5379">
        <v>1</v>
      </c>
      <c r="C5379" t="s">
        <v>80</v>
      </c>
      <c r="D5379" t="s">
        <v>106</v>
      </c>
      <c r="E5379" t="s">
        <v>140</v>
      </c>
      <c r="F5379" t="s">
        <v>15525</v>
      </c>
      <c r="G5379" t="s">
        <v>235</v>
      </c>
      <c r="H5379" t="s">
        <v>143</v>
      </c>
      <c r="I5379" t="s">
        <v>135</v>
      </c>
      <c r="J5379" t="s">
        <v>136</v>
      </c>
      <c r="K5379" t="s">
        <v>236</v>
      </c>
      <c r="L5379" t="s">
        <v>15526</v>
      </c>
      <c r="M5379" t="s">
        <v>15527</v>
      </c>
      <c r="N5379">
        <v>9.1442027770000003</v>
      </c>
      <c r="O5379">
        <v>1</v>
      </c>
      <c r="P5379">
        <v>1220</v>
      </c>
      <c r="Q5379">
        <v>75</v>
      </c>
      <c r="R5379">
        <v>123</v>
      </c>
      <c r="S5379">
        <v>24</v>
      </c>
      <c r="T5379">
        <v>146</v>
      </c>
      <c r="U5379">
        <v>2</v>
      </c>
      <c r="V5379">
        <v>0</v>
      </c>
      <c r="W5379">
        <v>3.045619931624</v>
      </c>
      <c r="X5379">
        <v>2692.9883452315125</v>
      </c>
      <c r="Y5379">
        <v>2427.8204096758241</v>
      </c>
      <c r="Z5379">
        <v>874.18392673870392</v>
      </c>
      <c r="AA5379">
        <v>876.879877469588</v>
      </c>
      <c r="AB5379">
        <v>890.46734616119113</v>
      </c>
      <c r="AC5379">
        <v>537.60325445513752</v>
      </c>
      <c r="AD5379">
        <v>0</v>
      </c>
      <c r="AE5379">
        <v>8302.9887796635812</v>
      </c>
    </row>
    <row r="5380" spans="1:31" x14ac:dyDescent="0.25">
      <c r="A5380">
        <v>2144607</v>
      </c>
      <c r="B5380">
        <v>1</v>
      </c>
      <c r="C5380" t="s">
        <v>80</v>
      </c>
      <c r="D5380" t="s">
        <v>103</v>
      </c>
      <c r="E5380" t="s">
        <v>131</v>
      </c>
      <c r="F5380" t="s">
        <v>15528</v>
      </c>
      <c r="G5380" t="s">
        <v>133</v>
      </c>
      <c r="H5380" t="s">
        <v>134</v>
      </c>
      <c r="I5380" t="s">
        <v>135</v>
      </c>
      <c r="J5380" t="s">
        <v>136</v>
      </c>
      <c r="K5380" t="s">
        <v>137</v>
      </c>
      <c r="L5380" t="s">
        <v>15529</v>
      </c>
      <c r="M5380" t="s">
        <v>15530</v>
      </c>
      <c r="N5380">
        <v>2.2233333329999998</v>
      </c>
      <c r="O5380">
        <v>0</v>
      </c>
      <c r="P5380">
        <v>1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2.6901889482733338E-2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2.6901889482733338E-2</v>
      </c>
    </row>
    <row r="5381" spans="1:31" x14ac:dyDescent="0.25">
      <c r="A5381">
        <v>2144653</v>
      </c>
      <c r="B5381">
        <v>1</v>
      </c>
      <c r="C5381" t="s">
        <v>81</v>
      </c>
      <c r="D5381" t="s">
        <v>113</v>
      </c>
      <c r="E5381" t="s">
        <v>131</v>
      </c>
      <c r="F5381" t="s">
        <v>15531</v>
      </c>
      <c r="G5381" t="s">
        <v>152</v>
      </c>
      <c r="H5381" t="s">
        <v>134</v>
      </c>
      <c r="I5381" t="s">
        <v>135</v>
      </c>
      <c r="J5381" t="s">
        <v>136</v>
      </c>
      <c r="K5381" t="s">
        <v>137</v>
      </c>
      <c r="L5381" t="s">
        <v>15532</v>
      </c>
      <c r="M5381" t="s">
        <v>15533</v>
      </c>
      <c r="N5381">
        <v>1.4411111109999999</v>
      </c>
      <c r="O5381">
        <v>0</v>
      </c>
      <c r="P5381">
        <v>1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0.48054103318087499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0.48054103318087499</v>
      </c>
    </row>
    <row r="5382" spans="1:31" x14ac:dyDescent="0.25">
      <c r="A5382">
        <v>2144590</v>
      </c>
      <c r="B5382">
        <v>1</v>
      </c>
      <c r="C5382" t="s">
        <v>80</v>
      </c>
      <c r="D5382" t="s">
        <v>100</v>
      </c>
      <c r="E5382" t="s">
        <v>174</v>
      </c>
      <c r="F5382" t="s">
        <v>15534</v>
      </c>
      <c r="G5382" t="s">
        <v>1524</v>
      </c>
      <c r="H5382" t="s">
        <v>134</v>
      </c>
      <c r="I5382" t="s">
        <v>135</v>
      </c>
      <c r="J5382" t="s">
        <v>136</v>
      </c>
      <c r="K5382" t="s">
        <v>137</v>
      </c>
      <c r="L5382" t="s">
        <v>15535</v>
      </c>
      <c r="M5382" t="s">
        <v>15536</v>
      </c>
      <c r="N5382">
        <v>0.99750000000000005</v>
      </c>
      <c r="O5382">
        <v>0</v>
      </c>
      <c r="P5382">
        <v>85</v>
      </c>
      <c r="Q5382">
        <v>0</v>
      </c>
      <c r="R5382">
        <v>3</v>
      </c>
      <c r="S5382">
        <v>0</v>
      </c>
      <c r="T5382">
        <v>9</v>
      </c>
      <c r="U5382">
        <v>0</v>
      </c>
      <c r="V5382">
        <v>1</v>
      </c>
      <c r="W5382">
        <v>0</v>
      </c>
      <c r="X5382">
        <v>19.376258980814974</v>
      </c>
      <c r="Y5382">
        <v>0</v>
      </c>
      <c r="Z5382">
        <v>1.6443984857377001</v>
      </c>
      <c r="AA5382">
        <v>0</v>
      </c>
      <c r="AB5382">
        <v>43.362812671905473</v>
      </c>
      <c r="AC5382">
        <v>0</v>
      </c>
      <c r="AD5382">
        <v>31.462935441551256</v>
      </c>
      <c r="AE5382">
        <v>95.846405580009403</v>
      </c>
    </row>
    <row r="5383" spans="1:31" x14ac:dyDescent="0.25">
      <c r="A5383">
        <v>2144544</v>
      </c>
      <c r="B5383">
        <v>1</v>
      </c>
      <c r="C5383" t="s">
        <v>80</v>
      </c>
      <c r="D5383" t="s">
        <v>92</v>
      </c>
      <c r="E5383" t="s">
        <v>131</v>
      </c>
      <c r="F5383" t="s">
        <v>15537</v>
      </c>
      <c r="G5383" t="s">
        <v>133</v>
      </c>
      <c r="H5383" t="s">
        <v>134</v>
      </c>
      <c r="I5383" t="s">
        <v>135</v>
      </c>
      <c r="J5383" t="s">
        <v>136</v>
      </c>
      <c r="K5383" t="s">
        <v>137</v>
      </c>
      <c r="L5383" t="s">
        <v>15538</v>
      </c>
      <c r="M5383" t="s">
        <v>15539</v>
      </c>
      <c r="N5383">
        <v>2.6952777769999998</v>
      </c>
      <c r="O5383">
        <v>0</v>
      </c>
      <c r="P5383">
        <v>1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7.8710676786375014E-2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7.8710676786375014E-2</v>
      </c>
    </row>
    <row r="5384" spans="1:31" x14ac:dyDescent="0.25">
      <c r="A5384">
        <v>2144444</v>
      </c>
      <c r="B5384">
        <v>1</v>
      </c>
      <c r="C5384" t="s">
        <v>80</v>
      </c>
      <c r="D5384" t="s">
        <v>83</v>
      </c>
      <c r="E5384" t="s">
        <v>146</v>
      </c>
      <c r="F5384" t="s">
        <v>10068</v>
      </c>
      <c r="G5384" t="s">
        <v>142</v>
      </c>
      <c r="H5384" t="s">
        <v>143</v>
      </c>
      <c r="I5384" t="s">
        <v>135</v>
      </c>
      <c r="J5384" t="s">
        <v>136</v>
      </c>
      <c r="K5384" t="s">
        <v>137</v>
      </c>
      <c r="L5384" t="s">
        <v>15540</v>
      </c>
      <c r="M5384" t="s">
        <v>15541</v>
      </c>
      <c r="N5384">
        <v>2.0244444439999998</v>
      </c>
      <c r="O5384">
        <v>0</v>
      </c>
      <c r="P5384">
        <v>0</v>
      </c>
      <c r="Q5384">
        <v>0</v>
      </c>
      <c r="R5384">
        <v>0</v>
      </c>
      <c r="S5384">
        <v>10</v>
      </c>
      <c r="T5384">
        <v>0</v>
      </c>
      <c r="U5384">
        <v>8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50.159523822385559</v>
      </c>
      <c r="AB5384">
        <v>0</v>
      </c>
      <c r="AC5384">
        <v>511.36396115259595</v>
      </c>
      <c r="AD5384">
        <v>0</v>
      </c>
      <c r="AE5384">
        <v>561.52348497498156</v>
      </c>
    </row>
    <row r="5385" spans="1:31" x14ac:dyDescent="0.25">
      <c r="A5385">
        <v>2144547</v>
      </c>
      <c r="B5385">
        <v>1</v>
      </c>
      <c r="C5385" t="s">
        <v>80</v>
      </c>
      <c r="D5385" t="s">
        <v>103</v>
      </c>
      <c r="E5385" t="s">
        <v>146</v>
      </c>
      <c r="F5385" t="s">
        <v>15542</v>
      </c>
      <c r="G5385" t="s">
        <v>2008</v>
      </c>
      <c r="H5385" t="s">
        <v>143</v>
      </c>
      <c r="I5385" t="s">
        <v>135</v>
      </c>
      <c r="J5385" t="s">
        <v>136</v>
      </c>
      <c r="K5385" t="s">
        <v>137</v>
      </c>
      <c r="L5385" t="s">
        <v>15543</v>
      </c>
      <c r="M5385" t="s">
        <v>15544</v>
      </c>
      <c r="N5385">
        <v>0.67222222200000004</v>
      </c>
      <c r="O5385">
        <v>0</v>
      </c>
      <c r="P5385">
        <v>12</v>
      </c>
      <c r="Q5385">
        <v>0</v>
      </c>
      <c r="R5385">
        <v>8</v>
      </c>
      <c r="S5385">
        <v>0</v>
      </c>
      <c r="T5385">
        <v>2</v>
      </c>
      <c r="U5385">
        <v>0</v>
      </c>
      <c r="V5385">
        <v>0</v>
      </c>
      <c r="W5385">
        <v>0</v>
      </c>
      <c r="X5385">
        <v>3.4870146677860006</v>
      </c>
      <c r="Y5385">
        <v>0</v>
      </c>
      <c r="Z5385">
        <v>13.884506862883766</v>
      </c>
      <c r="AA5385">
        <v>0</v>
      </c>
      <c r="AB5385">
        <v>0.58243824976326664</v>
      </c>
      <c r="AC5385">
        <v>0</v>
      </c>
      <c r="AD5385">
        <v>0</v>
      </c>
      <c r="AE5385">
        <v>17.953959780433035</v>
      </c>
    </row>
    <row r="5386" spans="1:31" x14ac:dyDescent="0.25">
      <c r="A5386">
        <v>2144524</v>
      </c>
      <c r="B5386">
        <v>1</v>
      </c>
      <c r="C5386" t="s">
        <v>80</v>
      </c>
      <c r="D5386" t="s">
        <v>105</v>
      </c>
      <c r="E5386" t="s">
        <v>174</v>
      </c>
      <c r="F5386" t="s">
        <v>15545</v>
      </c>
      <c r="G5386" t="s">
        <v>187</v>
      </c>
      <c r="H5386" t="s">
        <v>134</v>
      </c>
      <c r="I5386" t="s">
        <v>135</v>
      </c>
      <c r="J5386" t="s">
        <v>136</v>
      </c>
      <c r="K5386" t="s">
        <v>137</v>
      </c>
      <c r="L5386" t="s">
        <v>15546</v>
      </c>
      <c r="M5386" t="s">
        <v>15547</v>
      </c>
      <c r="N5386">
        <v>0.60611111100000004</v>
      </c>
      <c r="O5386">
        <v>0</v>
      </c>
      <c r="P5386">
        <v>119</v>
      </c>
      <c r="Q5386">
        <v>0</v>
      </c>
      <c r="R5386">
        <v>0</v>
      </c>
      <c r="S5386">
        <v>0</v>
      </c>
      <c r="T5386">
        <v>1</v>
      </c>
      <c r="U5386">
        <v>0</v>
      </c>
      <c r="V5386">
        <v>0</v>
      </c>
      <c r="W5386">
        <v>0</v>
      </c>
      <c r="X5386">
        <v>19.714256990146932</v>
      </c>
      <c r="Y5386">
        <v>0</v>
      </c>
      <c r="Z5386">
        <v>0</v>
      </c>
      <c r="AA5386">
        <v>0</v>
      </c>
      <c r="AB5386">
        <v>3.4392159665399998E-2</v>
      </c>
      <c r="AC5386">
        <v>0</v>
      </c>
      <c r="AD5386">
        <v>0</v>
      </c>
      <c r="AE5386">
        <v>19.748649149812334</v>
      </c>
    </row>
    <row r="5387" spans="1:31" x14ac:dyDescent="0.25">
      <c r="A5387">
        <v>2144610</v>
      </c>
      <c r="B5387">
        <v>1</v>
      </c>
      <c r="C5387" t="s">
        <v>80</v>
      </c>
      <c r="D5387" t="s">
        <v>103</v>
      </c>
      <c r="E5387" t="s">
        <v>146</v>
      </c>
      <c r="F5387" t="s">
        <v>15548</v>
      </c>
      <c r="G5387" t="s">
        <v>2008</v>
      </c>
      <c r="H5387" t="s">
        <v>143</v>
      </c>
      <c r="I5387" t="s">
        <v>135</v>
      </c>
      <c r="J5387" t="s">
        <v>136</v>
      </c>
      <c r="K5387" t="s">
        <v>137</v>
      </c>
      <c r="L5387" t="s">
        <v>15529</v>
      </c>
      <c r="M5387" t="s">
        <v>15549</v>
      </c>
      <c r="N5387">
        <v>1.2380555550000001</v>
      </c>
      <c r="O5387">
        <v>0</v>
      </c>
      <c r="P5387">
        <v>15</v>
      </c>
      <c r="Q5387">
        <v>0</v>
      </c>
      <c r="R5387">
        <v>2</v>
      </c>
      <c r="S5387">
        <v>0</v>
      </c>
      <c r="T5387">
        <v>8</v>
      </c>
      <c r="U5387">
        <v>0</v>
      </c>
      <c r="V5387">
        <v>0</v>
      </c>
      <c r="W5387">
        <v>0</v>
      </c>
      <c r="X5387">
        <v>11.133387545203226</v>
      </c>
      <c r="Y5387">
        <v>0</v>
      </c>
      <c r="Z5387">
        <v>5.9784580819820503</v>
      </c>
      <c r="AA5387">
        <v>0</v>
      </c>
      <c r="AB5387">
        <v>7.5228796979307226</v>
      </c>
      <c r="AC5387">
        <v>0</v>
      </c>
      <c r="AD5387">
        <v>0</v>
      </c>
      <c r="AE5387">
        <v>24.634725325115998</v>
      </c>
    </row>
    <row r="5388" spans="1:31" x14ac:dyDescent="0.25">
      <c r="A5388">
        <v>2144667</v>
      </c>
      <c r="B5388">
        <v>1</v>
      </c>
      <c r="C5388" t="s">
        <v>81</v>
      </c>
      <c r="D5388" t="s">
        <v>118</v>
      </c>
      <c r="E5388" t="s">
        <v>174</v>
      </c>
      <c r="F5388" t="s">
        <v>15550</v>
      </c>
      <c r="G5388" t="s">
        <v>187</v>
      </c>
      <c r="H5388" t="s">
        <v>134</v>
      </c>
      <c r="I5388" t="s">
        <v>135</v>
      </c>
      <c r="J5388" t="s">
        <v>136</v>
      </c>
      <c r="K5388" t="s">
        <v>137</v>
      </c>
      <c r="L5388" t="s">
        <v>15551</v>
      </c>
      <c r="M5388" t="s">
        <v>15552</v>
      </c>
      <c r="N5388">
        <v>0.71722222199999996</v>
      </c>
      <c r="O5388">
        <v>0</v>
      </c>
      <c r="P5388">
        <v>81</v>
      </c>
      <c r="Q5388">
        <v>0</v>
      </c>
      <c r="R5388">
        <v>0</v>
      </c>
      <c r="S5388">
        <v>0</v>
      </c>
      <c r="T5388">
        <v>4</v>
      </c>
      <c r="U5388">
        <v>0</v>
      </c>
      <c r="V5388">
        <v>0</v>
      </c>
      <c r="W5388">
        <v>0</v>
      </c>
      <c r="X5388">
        <v>15.765448495999211</v>
      </c>
      <c r="Y5388">
        <v>0</v>
      </c>
      <c r="Z5388">
        <v>0</v>
      </c>
      <c r="AA5388">
        <v>0</v>
      </c>
      <c r="AB5388">
        <v>1.104177212018925</v>
      </c>
      <c r="AC5388">
        <v>0</v>
      </c>
      <c r="AD5388">
        <v>0</v>
      </c>
      <c r="AE5388">
        <v>16.869625708018134</v>
      </c>
    </row>
    <row r="5389" spans="1:31" x14ac:dyDescent="0.25">
      <c r="A5389">
        <v>2144567</v>
      </c>
      <c r="B5389">
        <v>1</v>
      </c>
      <c r="C5389" t="s">
        <v>81</v>
      </c>
      <c r="D5389" t="s">
        <v>123</v>
      </c>
      <c r="E5389" t="s">
        <v>140</v>
      </c>
      <c r="F5389" t="s">
        <v>2619</v>
      </c>
      <c r="G5389" t="s">
        <v>235</v>
      </c>
      <c r="H5389" t="s">
        <v>143</v>
      </c>
      <c r="I5389" t="s">
        <v>135</v>
      </c>
      <c r="J5389" t="s">
        <v>136</v>
      </c>
      <c r="K5389" t="s">
        <v>236</v>
      </c>
      <c r="L5389" t="s">
        <v>15553</v>
      </c>
      <c r="M5389" t="s">
        <v>15554</v>
      </c>
      <c r="N5389">
        <v>2.5666666660000002</v>
      </c>
      <c r="O5389">
        <v>0</v>
      </c>
      <c r="P5389">
        <v>1006</v>
      </c>
      <c r="Q5389">
        <v>10</v>
      </c>
      <c r="R5389">
        <v>107</v>
      </c>
      <c r="S5389">
        <v>6</v>
      </c>
      <c r="T5389">
        <v>73</v>
      </c>
      <c r="U5389">
        <v>2</v>
      </c>
      <c r="V5389">
        <v>0</v>
      </c>
      <c r="W5389">
        <v>0</v>
      </c>
      <c r="X5389">
        <v>442.42193360175111</v>
      </c>
      <c r="Y5389">
        <v>46.899760296435993</v>
      </c>
      <c r="Z5389">
        <v>68.643438523335689</v>
      </c>
      <c r="AA5389">
        <v>60.963345661544516</v>
      </c>
      <c r="AB5389">
        <v>68.31280759161605</v>
      </c>
      <c r="AC5389">
        <v>41.908312716800005</v>
      </c>
      <c r="AD5389">
        <v>0</v>
      </c>
      <c r="AE5389">
        <v>729.14959839148332</v>
      </c>
    </row>
    <row r="5390" spans="1:31" x14ac:dyDescent="0.25">
      <c r="A5390">
        <v>2144487</v>
      </c>
      <c r="B5390">
        <v>1</v>
      </c>
      <c r="C5390" t="s">
        <v>80</v>
      </c>
      <c r="D5390" t="s">
        <v>92</v>
      </c>
      <c r="E5390" t="s">
        <v>206</v>
      </c>
      <c r="F5390" t="s">
        <v>15555</v>
      </c>
      <c r="G5390" t="s">
        <v>235</v>
      </c>
      <c r="H5390" t="s">
        <v>134</v>
      </c>
      <c r="I5390" t="s">
        <v>135</v>
      </c>
      <c r="J5390" t="s">
        <v>136</v>
      </c>
      <c r="K5390" t="s">
        <v>236</v>
      </c>
      <c r="L5390" t="s">
        <v>15556</v>
      </c>
      <c r="M5390" t="s">
        <v>15557</v>
      </c>
      <c r="N5390">
        <v>0.61359805499999998</v>
      </c>
      <c r="O5390">
        <v>0</v>
      </c>
      <c r="P5390">
        <v>14</v>
      </c>
      <c r="Q5390">
        <v>0</v>
      </c>
      <c r="R5390">
        <v>0</v>
      </c>
      <c r="S5390">
        <v>0</v>
      </c>
      <c r="T5390">
        <v>26</v>
      </c>
      <c r="U5390">
        <v>0</v>
      </c>
      <c r="V5390">
        <v>0</v>
      </c>
      <c r="W5390">
        <v>0</v>
      </c>
      <c r="X5390">
        <v>2.0758541236197501</v>
      </c>
      <c r="Y5390">
        <v>0</v>
      </c>
      <c r="Z5390">
        <v>0</v>
      </c>
      <c r="AA5390">
        <v>0</v>
      </c>
      <c r="AB5390">
        <v>16.486928158979566</v>
      </c>
      <c r="AC5390">
        <v>0</v>
      </c>
      <c r="AD5390">
        <v>0</v>
      </c>
      <c r="AE5390">
        <v>18.562782282599315</v>
      </c>
    </row>
    <row r="5391" spans="1:31" x14ac:dyDescent="0.25">
      <c r="A5391">
        <v>2144679</v>
      </c>
      <c r="B5391">
        <v>1</v>
      </c>
      <c r="C5391" t="s">
        <v>81</v>
      </c>
      <c r="D5391" t="s">
        <v>118</v>
      </c>
      <c r="E5391" t="s">
        <v>174</v>
      </c>
      <c r="F5391" t="s">
        <v>15558</v>
      </c>
      <c r="G5391" t="s">
        <v>187</v>
      </c>
      <c r="H5391" t="s">
        <v>134</v>
      </c>
      <c r="I5391" t="s">
        <v>135</v>
      </c>
      <c r="J5391" t="s">
        <v>136</v>
      </c>
      <c r="K5391" t="s">
        <v>137</v>
      </c>
      <c r="L5391" t="s">
        <v>15559</v>
      </c>
      <c r="M5391" t="s">
        <v>15560</v>
      </c>
      <c r="N5391">
        <v>0.80027777700000002</v>
      </c>
      <c r="O5391">
        <v>0</v>
      </c>
      <c r="P5391">
        <v>15</v>
      </c>
      <c r="Q5391">
        <v>0</v>
      </c>
      <c r="R5391">
        <v>0</v>
      </c>
      <c r="S5391">
        <v>0</v>
      </c>
      <c r="T5391">
        <v>3</v>
      </c>
      <c r="U5391">
        <v>0</v>
      </c>
      <c r="V5391">
        <v>0</v>
      </c>
      <c r="W5391">
        <v>0</v>
      </c>
      <c r="X5391">
        <v>2.7330023973097997</v>
      </c>
      <c r="Y5391">
        <v>0</v>
      </c>
      <c r="Z5391">
        <v>0</v>
      </c>
      <c r="AA5391">
        <v>0</v>
      </c>
      <c r="AB5391">
        <v>0.61659843658932501</v>
      </c>
      <c r="AC5391">
        <v>0</v>
      </c>
      <c r="AD5391">
        <v>0</v>
      </c>
      <c r="AE5391">
        <v>3.3496008338991246</v>
      </c>
    </row>
    <row r="5392" spans="1:31" x14ac:dyDescent="0.25">
      <c r="A5392">
        <v>2144656</v>
      </c>
      <c r="B5392">
        <v>1</v>
      </c>
      <c r="C5392" t="s">
        <v>80</v>
      </c>
      <c r="D5392" t="s">
        <v>97</v>
      </c>
      <c r="E5392" t="s">
        <v>131</v>
      </c>
      <c r="F5392" t="s">
        <v>15561</v>
      </c>
      <c r="G5392" t="s">
        <v>152</v>
      </c>
      <c r="H5392" t="s">
        <v>134</v>
      </c>
      <c r="I5392" t="s">
        <v>135</v>
      </c>
      <c r="J5392" t="s">
        <v>136</v>
      </c>
      <c r="K5392" t="s">
        <v>137</v>
      </c>
      <c r="L5392" t="s">
        <v>15562</v>
      </c>
      <c r="M5392" t="s">
        <v>15563</v>
      </c>
      <c r="N5392">
        <v>1.9752777770000001</v>
      </c>
      <c r="O5392">
        <v>0</v>
      </c>
      <c r="P5392">
        <v>1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0.45697145316480003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0.45697145316480003</v>
      </c>
    </row>
    <row r="5393" spans="1:31" x14ac:dyDescent="0.25">
      <c r="A5393">
        <v>2144556</v>
      </c>
      <c r="B5393">
        <v>1</v>
      </c>
      <c r="C5393" t="s">
        <v>81</v>
      </c>
      <c r="D5393" t="s">
        <v>123</v>
      </c>
      <c r="E5393" t="s">
        <v>131</v>
      </c>
      <c r="F5393" t="s">
        <v>15564</v>
      </c>
      <c r="G5393" t="s">
        <v>231</v>
      </c>
      <c r="H5393" t="s">
        <v>134</v>
      </c>
      <c r="I5393" t="s">
        <v>135</v>
      </c>
      <c r="J5393" t="s">
        <v>136</v>
      </c>
      <c r="K5393" t="s">
        <v>137</v>
      </c>
      <c r="L5393" t="s">
        <v>15565</v>
      </c>
      <c r="M5393" t="s">
        <v>15566</v>
      </c>
      <c r="N5393">
        <v>1.325555555</v>
      </c>
      <c r="O5393">
        <v>0</v>
      </c>
      <c r="P5393">
        <v>2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0.27998088211660005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0.27998088211660005</v>
      </c>
    </row>
    <row r="5394" spans="1:31" x14ac:dyDescent="0.25">
      <c r="A5394">
        <v>2144550</v>
      </c>
      <c r="B5394">
        <v>1</v>
      </c>
      <c r="C5394" t="s">
        <v>81</v>
      </c>
      <c r="D5394" t="s">
        <v>112</v>
      </c>
      <c r="E5394" t="s">
        <v>206</v>
      </c>
      <c r="F5394" t="s">
        <v>15567</v>
      </c>
      <c r="G5394" t="s">
        <v>581</v>
      </c>
      <c r="H5394" t="s">
        <v>134</v>
      </c>
      <c r="I5394" t="s">
        <v>135</v>
      </c>
      <c r="J5394" t="s">
        <v>136</v>
      </c>
      <c r="K5394" t="s">
        <v>137</v>
      </c>
      <c r="L5394" t="s">
        <v>15568</v>
      </c>
      <c r="M5394" t="s">
        <v>15569</v>
      </c>
      <c r="N5394">
        <v>2.8811111110000001</v>
      </c>
      <c r="O5394">
        <v>0</v>
      </c>
      <c r="P5394">
        <v>2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1.63193793002285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1.63193793002285</v>
      </c>
    </row>
    <row r="5395" spans="1:31" x14ac:dyDescent="0.25">
      <c r="A5395">
        <v>2144596</v>
      </c>
      <c r="B5395">
        <v>1</v>
      </c>
      <c r="C5395" t="s">
        <v>80</v>
      </c>
      <c r="D5395" t="s">
        <v>100</v>
      </c>
      <c r="E5395" t="s">
        <v>131</v>
      </c>
      <c r="F5395" t="s">
        <v>15570</v>
      </c>
      <c r="G5395" t="s">
        <v>152</v>
      </c>
      <c r="H5395" t="s">
        <v>134</v>
      </c>
      <c r="I5395" t="s">
        <v>135</v>
      </c>
      <c r="J5395" t="s">
        <v>136</v>
      </c>
      <c r="K5395" t="s">
        <v>137</v>
      </c>
      <c r="L5395" t="s">
        <v>15571</v>
      </c>
      <c r="M5395" t="s">
        <v>15572</v>
      </c>
      <c r="N5395">
        <v>1.3077777770000001</v>
      </c>
      <c r="O5395">
        <v>0</v>
      </c>
      <c r="P5395">
        <v>1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0.36051811984284998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0.36051811984284998</v>
      </c>
    </row>
    <row r="5396" spans="1:31" x14ac:dyDescent="0.25">
      <c r="A5396">
        <v>2144447</v>
      </c>
      <c r="B5396">
        <v>1</v>
      </c>
      <c r="C5396" t="s">
        <v>80</v>
      </c>
      <c r="D5396" t="s">
        <v>94</v>
      </c>
      <c r="E5396" t="s">
        <v>146</v>
      </c>
      <c r="F5396" t="s">
        <v>15573</v>
      </c>
      <c r="G5396" t="s">
        <v>235</v>
      </c>
      <c r="H5396" t="s">
        <v>143</v>
      </c>
      <c r="I5396" t="s">
        <v>135</v>
      </c>
      <c r="J5396" t="s">
        <v>136</v>
      </c>
      <c r="K5396" t="s">
        <v>236</v>
      </c>
      <c r="L5396" t="s">
        <v>15574</v>
      </c>
      <c r="M5396" t="s">
        <v>15575</v>
      </c>
      <c r="N5396">
        <v>7.4050000000000002</v>
      </c>
      <c r="O5396">
        <v>0</v>
      </c>
      <c r="P5396">
        <v>1117</v>
      </c>
      <c r="Q5396">
        <v>0</v>
      </c>
      <c r="R5396">
        <v>0</v>
      </c>
      <c r="S5396">
        <v>0</v>
      </c>
      <c r="T5396">
        <v>81</v>
      </c>
      <c r="U5396">
        <v>0</v>
      </c>
      <c r="V5396">
        <v>0</v>
      </c>
      <c r="W5396">
        <v>0</v>
      </c>
      <c r="X5396">
        <v>2020.8686066166517</v>
      </c>
      <c r="Y5396">
        <v>0</v>
      </c>
      <c r="Z5396">
        <v>0</v>
      </c>
      <c r="AA5396">
        <v>0</v>
      </c>
      <c r="AB5396">
        <v>389.36431291449401</v>
      </c>
      <c r="AC5396">
        <v>0</v>
      </c>
      <c r="AD5396">
        <v>0</v>
      </c>
      <c r="AE5396">
        <v>2410.2329195311459</v>
      </c>
    </row>
    <row r="5397" spans="1:31" x14ac:dyDescent="0.25">
      <c r="A5397">
        <v>2144639</v>
      </c>
      <c r="B5397">
        <v>1</v>
      </c>
      <c r="C5397" t="s">
        <v>81</v>
      </c>
      <c r="D5397" t="s">
        <v>112</v>
      </c>
      <c r="E5397" t="s">
        <v>131</v>
      </c>
      <c r="F5397" t="s">
        <v>15576</v>
      </c>
      <c r="G5397" t="s">
        <v>152</v>
      </c>
      <c r="H5397" t="s">
        <v>134</v>
      </c>
      <c r="I5397" t="s">
        <v>135</v>
      </c>
      <c r="J5397" t="s">
        <v>136</v>
      </c>
      <c r="K5397" t="s">
        <v>137</v>
      </c>
      <c r="L5397" t="s">
        <v>15577</v>
      </c>
      <c r="M5397" t="s">
        <v>15578</v>
      </c>
      <c r="N5397">
        <v>1.858055555</v>
      </c>
      <c r="O5397">
        <v>0</v>
      </c>
      <c r="P5397">
        <v>3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0.61844614083826666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0.61844614083826666</v>
      </c>
    </row>
    <row r="5398" spans="1:31" x14ac:dyDescent="0.25">
      <c r="A5398">
        <v>2144493</v>
      </c>
      <c r="B5398">
        <v>1</v>
      </c>
      <c r="C5398" t="s">
        <v>81</v>
      </c>
      <c r="D5398" t="s">
        <v>123</v>
      </c>
      <c r="E5398" t="s">
        <v>224</v>
      </c>
      <c r="F5398" t="s">
        <v>5415</v>
      </c>
      <c r="G5398" t="s">
        <v>235</v>
      </c>
      <c r="H5398" t="s">
        <v>143</v>
      </c>
      <c r="I5398" t="s">
        <v>135</v>
      </c>
      <c r="J5398" t="s">
        <v>136</v>
      </c>
      <c r="K5398" t="s">
        <v>236</v>
      </c>
      <c r="L5398" t="s">
        <v>15579</v>
      </c>
      <c r="M5398" t="s">
        <v>15580</v>
      </c>
      <c r="N5398">
        <v>5.5986111110000003</v>
      </c>
      <c r="O5398">
        <v>13</v>
      </c>
      <c r="P5398">
        <v>1213</v>
      </c>
      <c r="Q5398">
        <v>594</v>
      </c>
      <c r="R5398">
        <v>559</v>
      </c>
      <c r="S5398">
        <v>52</v>
      </c>
      <c r="T5398">
        <v>116</v>
      </c>
      <c r="U5398">
        <v>5</v>
      </c>
      <c r="V5398">
        <v>0</v>
      </c>
      <c r="W5398">
        <v>86.718561158581792</v>
      </c>
      <c r="X5398">
        <v>1259.9471257252278</v>
      </c>
      <c r="Y5398">
        <v>2485.8573622700301</v>
      </c>
      <c r="Z5398">
        <v>983.51101830886819</v>
      </c>
      <c r="AA5398">
        <v>1615.1469822702118</v>
      </c>
      <c r="AB5398">
        <v>241.31599394599905</v>
      </c>
      <c r="AC5398">
        <v>1344.1338067988324</v>
      </c>
      <c r="AD5398">
        <v>0</v>
      </c>
      <c r="AE5398">
        <v>8016.6308504777517</v>
      </c>
    </row>
    <row r="5399" spans="1:31" x14ac:dyDescent="0.25">
      <c r="A5399">
        <v>2144593</v>
      </c>
      <c r="B5399">
        <v>1</v>
      </c>
      <c r="C5399" t="s">
        <v>81</v>
      </c>
      <c r="D5399" t="s">
        <v>127</v>
      </c>
      <c r="E5399" t="s">
        <v>131</v>
      </c>
      <c r="F5399" t="s">
        <v>15581</v>
      </c>
      <c r="G5399" t="s">
        <v>152</v>
      </c>
      <c r="H5399" t="s">
        <v>134</v>
      </c>
      <c r="I5399" t="s">
        <v>135</v>
      </c>
      <c r="J5399" t="s">
        <v>136</v>
      </c>
      <c r="K5399" t="s">
        <v>137</v>
      </c>
      <c r="L5399" t="s">
        <v>15582</v>
      </c>
      <c r="M5399" t="s">
        <v>15583</v>
      </c>
      <c r="N5399">
        <v>2.3788888880000001</v>
      </c>
      <c r="O5399">
        <v>0</v>
      </c>
      <c r="P5399">
        <v>1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0.40709273154073333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0.40709273154073333</v>
      </c>
    </row>
    <row r="5400" spans="1:31" x14ac:dyDescent="0.25">
      <c r="A5400">
        <v>2144570</v>
      </c>
      <c r="B5400">
        <v>1</v>
      </c>
      <c r="C5400" t="s">
        <v>80</v>
      </c>
      <c r="D5400" t="s">
        <v>92</v>
      </c>
      <c r="E5400" t="s">
        <v>131</v>
      </c>
      <c r="F5400" t="s">
        <v>15584</v>
      </c>
      <c r="G5400" t="s">
        <v>152</v>
      </c>
      <c r="H5400" t="s">
        <v>134</v>
      </c>
      <c r="I5400" t="s">
        <v>135</v>
      </c>
      <c r="J5400" t="s">
        <v>136</v>
      </c>
      <c r="K5400" t="s">
        <v>137</v>
      </c>
      <c r="L5400" t="s">
        <v>15585</v>
      </c>
      <c r="M5400" t="s">
        <v>15586</v>
      </c>
      <c r="N5400">
        <v>3.0858333330000001</v>
      </c>
      <c r="O5400">
        <v>0</v>
      </c>
      <c r="P5400">
        <v>1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0.242724041472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0.242724041472</v>
      </c>
    </row>
    <row r="5401" spans="1:31" x14ac:dyDescent="0.25">
      <c r="A5401">
        <v>2144576</v>
      </c>
      <c r="B5401">
        <v>1</v>
      </c>
      <c r="C5401" t="s">
        <v>81</v>
      </c>
      <c r="D5401" t="s">
        <v>118</v>
      </c>
      <c r="E5401" t="s">
        <v>174</v>
      </c>
      <c r="F5401" t="s">
        <v>15587</v>
      </c>
      <c r="G5401" t="s">
        <v>374</v>
      </c>
      <c r="H5401" t="s">
        <v>134</v>
      </c>
      <c r="I5401" t="s">
        <v>135</v>
      </c>
      <c r="J5401" t="s">
        <v>136</v>
      </c>
      <c r="K5401" t="s">
        <v>137</v>
      </c>
      <c r="L5401" t="s">
        <v>15588</v>
      </c>
      <c r="M5401" t="s">
        <v>15589</v>
      </c>
      <c r="N5401">
        <v>2.3174999999999999</v>
      </c>
      <c r="O5401">
        <v>0</v>
      </c>
      <c r="P5401">
        <v>59</v>
      </c>
      <c r="Q5401">
        <v>0</v>
      </c>
      <c r="R5401">
        <v>0</v>
      </c>
      <c r="S5401">
        <v>0</v>
      </c>
      <c r="T5401">
        <v>30</v>
      </c>
      <c r="U5401">
        <v>0</v>
      </c>
      <c r="V5401">
        <v>0</v>
      </c>
      <c r="W5401">
        <v>0</v>
      </c>
      <c r="X5401">
        <v>30.107783204827143</v>
      </c>
      <c r="Y5401">
        <v>0</v>
      </c>
      <c r="Z5401">
        <v>0</v>
      </c>
      <c r="AA5401">
        <v>0</v>
      </c>
      <c r="AB5401">
        <v>22.068930929488957</v>
      </c>
      <c r="AC5401">
        <v>0</v>
      </c>
      <c r="AD5401">
        <v>0</v>
      </c>
      <c r="AE5401">
        <v>52.1767141343161</v>
      </c>
    </row>
    <row r="5402" spans="1:31" x14ac:dyDescent="0.25">
      <c r="A5402">
        <v>2144613</v>
      </c>
      <c r="B5402">
        <v>1</v>
      </c>
      <c r="C5402" t="s">
        <v>80</v>
      </c>
      <c r="D5402" t="s">
        <v>93</v>
      </c>
      <c r="E5402" t="s">
        <v>146</v>
      </c>
      <c r="F5402" t="s">
        <v>15590</v>
      </c>
      <c r="G5402" t="s">
        <v>167</v>
      </c>
      <c r="H5402" t="s">
        <v>143</v>
      </c>
      <c r="I5402" t="s">
        <v>135</v>
      </c>
      <c r="J5402" t="s">
        <v>136</v>
      </c>
      <c r="K5402" t="s">
        <v>137</v>
      </c>
      <c r="L5402" t="s">
        <v>15591</v>
      </c>
      <c r="M5402" t="s">
        <v>15592</v>
      </c>
      <c r="N5402">
        <v>1.409166666</v>
      </c>
      <c r="O5402">
        <v>0</v>
      </c>
      <c r="P5402">
        <v>117</v>
      </c>
      <c r="Q5402">
        <v>0</v>
      </c>
      <c r="R5402">
        <v>0</v>
      </c>
      <c r="S5402">
        <v>0</v>
      </c>
      <c r="T5402">
        <v>34</v>
      </c>
      <c r="U5402">
        <v>0</v>
      </c>
      <c r="V5402">
        <v>0</v>
      </c>
      <c r="W5402">
        <v>0</v>
      </c>
      <c r="X5402">
        <v>31.850688694340008</v>
      </c>
      <c r="Y5402">
        <v>0</v>
      </c>
      <c r="Z5402">
        <v>0</v>
      </c>
      <c r="AA5402">
        <v>0</v>
      </c>
      <c r="AB5402">
        <v>15.493840696123138</v>
      </c>
      <c r="AC5402">
        <v>0</v>
      </c>
      <c r="AD5402">
        <v>0</v>
      </c>
      <c r="AE5402">
        <v>47.344529390463144</v>
      </c>
    </row>
    <row r="5403" spans="1:31" x14ac:dyDescent="0.25">
      <c r="A5403">
        <v>2144619</v>
      </c>
      <c r="B5403">
        <v>1</v>
      </c>
      <c r="C5403" t="s">
        <v>80</v>
      </c>
      <c r="D5403" t="s">
        <v>91</v>
      </c>
      <c r="E5403" t="s">
        <v>174</v>
      </c>
      <c r="F5403" t="s">
        <v>15593</v>
      </c>
      <c r="G5403" t="s">
        <v>374</v>
      </c>
      <c r="H5403" t="s">
        <v>134</v>
      </c>
      <c r="I5403" t="s">
        <v>135</v>
      </c>
      <c r="J5403" t="s">
        <v>136</v>
      </c>
      <c r="K5403" t="s">
        <v>137</v>
      </c>
      <c r="L5403" t="s">
        <v>15594</v>
      </c>
      <c r="M5403" t="s">
        <v>15595</v>
      </c>
      <c r="N5403">
        <v>1.0852777769999999</v>
      </c>
      <c r="O5403">
        <v>0</v>
      </c>
      <c r="P5403">
        <v>39</v>
      </c>
      <c r="Q5403">
        <v>0</v>
      </c>
      <c r="R5403">
        <v>0</v>
      </c>
      <c r="S5403">
        <v>0</v>
      </c>
      <c r="T5403">
        <v>1</v>
      </c>
      <c r="U5403">
        <v>0</v>
      </c>
      <c r="V5403">
        <v>0</v>
      </c>
      <c r="W5403">
        <v>0</v>
      </c>
      <c r="X5403">
        <v>11.316197458845604</v>
      </c>
      <c r="Y5403">
        <v>0</v>
      </c>
      <c r="Z5403">
        <v>0</v>
      </c>
      <c r="AA5403">
        <v>0</v>
      </c>
      <c r="AB5403">
        <v>0.10401770047773334</v>
      </c>
      <c r="AC5403">
        <v>0</v>
      </c>
      <c r="AD5403">
        <v>0</v>
      </c>
      <c r="AE5403">
        <v>11.420215159323337</v>
      </c>
    </row>
    <row r="5404" spans="1:31" x14ac:dyDescent="0.25">
      <c r="A5404">
        <v>2144470</v>
      </c>
      <c r="B5404">
        <v>1</v>
      </c>
      <c r="C5404" t="s">
        <v>80</v>
      </c>
      <c r="D5404" t="s">
        <v>103</v>
      </c>
      <c r="E5404" t="s">
        <v>196</v>
      </c>
      <c r="F5404" t="s">
        <v>8827</v>
      </c>
      <c r="G5404" t="s">
        <v>235</v>
      </c>
      <c r="H5404" t="s">
        <v>143</v>
      </c>
      <c r="I5404" t="s">
        <v>135</v>
      </c>
      <c r="J5404" t="s">
        <v>136</v>
      </c>
      <c r="K5404" t="s">
        <v>236</v>
      </c>
      <c r="L5404" t="s">
        <v>15596</v>
      </c>
      <c r="M5404" t="s">
        <v>15597</v>
      </c>
      <c r="N5404">
        <v>8.7974944439999998</v>
      </c>
      <c r="O5404">
        <v>0</v>
      </c>
      <c r="P5404">
        <v>1</v>
      </c>
      <c r="Q5404">
        <v>29</v>
      </c>
      <c r="R5404">
        <v>53</v>
      </c>
      <c r="S5404">
        <v>4</v>
      </c>
      <c r="T5404">
        <v>6</v>
      </c>
      <c r="U5404">
        <v>4</v>
      </c>
      <c r="V5404">
        <v>0</v>
      </c>
      <c r="W5404">
        <v>0</v>
      </c>
      <c r="X5404">
        <v>20.077613921305002</v>
      </c>
      <c r="Y5404">
        <v>328.43549019662868</v>
      </c>
      <c r="Z5404">
        <v>476.63885710402053</v>
      </c>
      <c r="AA5404">
        <v>1275.4214934520576</v>
      </c>
      <c r="AB5404">
        <v>21.84451027872414</v>
      </c>
      <c r="AC5404">
        <v>4885.3818769980981</v>
      </c>
      <c r="AD5404">
        <v>0</v>
      </c>
      <c r="AE5404">
        <v>7007.799841950834</v>
      </c>
    </row>
    <row r="5405" spans="1:31" x14ac:dyDescent="0.25">
      <c r="A5405">
        <v>2144676</v>
      </c>
      <c r="B5405">
        <v>1</v>
      </c>
      <c r="C5405" t="s">
        <v>81</v>
      </c>
      <c r="D5405" t="s">
        <v>123</v>
      </c>
      <c r="E5405" t="s">
        <v>174</v>
      </c>
      <c r="F5405" t="s">
        <v>15598</v>
      </c>
      <c r="G5405" t="s">
        <v>374</v>
      </c>
      <c r="H5405" t="s">
        <v>134</v>
      </c>
      <c r="I5405" t="s">
        <v>135</v>
      </c>
      <c r="J5405" t="s">
        <v>136</v>
      </c>
      <c r="K5405" t="s">
        <v>137</v>
      </c>
      <c r="L5405" t="s">
        <v>15599</v>
      </c>
      <c r="M5405" t="s">
        <v>15600</v>
      </c>
      <c r="N5405">
        <v>1.2338888880000001</v>
      </c>
      <c r="O5405">
        <v>0</v>
      </c>
      <c r="P5405">
        <v>104</v>
      </c>
      <c r="Q5405">
        <v>0</v>
      </c>
      <c r="R5405">
        <v>0</v>
      </c>
      <c r="S5405">
        <v>0</v>
      </c>
      <c r="T5405">
        <v>3</v>
      </c>
      <c r="U5405">
        <v>0</v>
      </c>
      <c r="V5405">
        <v>0</v>
      </c>
      <c r="W5405">
        <v>0</v>
      </c>
      <c r="X5405">
        <v>35.294114442121881</v>
      </c>
      <c r="Y5405">
        <v>0</v>
      </c>
      <c r="Z5405">
        <v>0</v>
      </c>
      <c r="AA5405">
        <v>0</v>
      </c>
      <c r="AB5405">
        <v>0.52798358139240009</v>
      </c>
      <c r="AC5405">
        <v>0</v>
      </c>
      <c r="AD5405">
        <v>0</v>
      </c>
      <c r="AE5405">
        <v>35.822098023514279</v>
      </c>
    </row>
    <row r="5406" spans="1:31" x14ac:dyDescent="0.25">
      <c r="A5406">
        <v>2144390</v>
      </c>
      <c r="B5406">
        <v>1</v>
      </c>
      <c r="C5406" t="s">
        <v>81</v>
      </c>
      <c r="D5406" t="s">
        <v>113</v>
      </c>
      <c r="E5406" t="s">
        <v>224</v>
      </c>
      <c r="F5406" t="s">
        <v>15601</v>
      </c>
      <c r="G5406" t="s">
        <v>226</v>
      </c>
      <c r="H5406" t="s">
        <v>227</v>
      </c>
      <c r="I5406" t="s">
        <v>135</v>
      </c>
      <c r="J5406" t="s">
        <v>136</v>
      </c>
      <c r="K5406" t="s">
        <v>236</v>
      </c>
      <c r="L5406" t="s">
        <v>15602</v>
      </c>
      <c r="M5406" t="s">
        <v>15603</v>
      </c>
      <c r="N5406">
        <v>0.29638888800000002</v>
      </c>
      <c r="O5406">
        <v>2</v>
      </c>
      <c r="P5406">
        <v>2982</v>
      </c>
      <c r="Q5406">
        <v>86</v>
      </c>
      <c r="R5406">
        <v>988</v>
      </c>
      <c r="S5406">
        <v>21</v>
      </c>
      <c r="T5406">
        <v>184</v>
      </c>
      <c r="U5406">
        <v>1</v>
      </c>
      <c r="V5406">
        <v>2</v>
      </c>
      <c r="W5406">
        <v>0.21958396907773334</v>
      </c>
      <c r="X5406">
        <v>119.95700408256444</v>
      </c>
      <c r="Y5406">
        <v>9.4285362744660688</v>
      </c>
      <c r="Z5406">
        <v>44.632250409286684</v>
      </c>
      <c r="AA5406">
        <v>141.55754460970277</v>
      </c>
      <c r="AB5406">
        <v>18.569785073595337</v>
      </c>
      <c r="AC5406">
        <v>41.316775890529328</v>
      </c>
      <c r="AD5406">
        <v>0.22605872394874996</v>
      </c>
      <c r="AE5406">
        <v>375.90753903317113</v>
      </c>
    </row>
    <row r="5407" spans="1:31" x14ac:dyDescent="0.25">
      <c r="A5407">
        <v>2144536</v>
      </c>
      <c r="B5407">
        <v>1</v>
      </c>
      <c r="C5407" t="s">
        <v>80</v>
      </c>
      <c r="D5407" t="s">
        <v>110</v>
      </c>
      <c r="E5407" t="s">
        <v>131</v>
      </c>
      <c r="F5407" t="s">
        <v>15604</v>
      </c>
      <c r="G5407" t="s">
        <v>152</v>
      </c>
      <c r="H5407" t="s">
        <v>134</v>
      </c>
      <c r="I5407" t="s">
        <v>135</v>
      </c>
      <c r="J5407" t="s">
        <v>136</v>
      </c>
      <c r="K5407" t="s">
        <v>137</v>
      </c>
      <c r="L5407" t="s">
        <v>15605</v>
      </c>
      <c r="M5407" t="s">
        <v>15606</v>
      </c>
      <c r="N5407">
        <v>1.0166666660000001</v>
      </c>
      <c r="O5407">
        <v>0</v>
      </c>
      <c r="P5407">
        <v>19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7.1311498234507997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7.1311498234507997</v>
      </c>
    </row>
    <row r="5408" spans="1:31" x14ac:dyDescent="0.25">
      <c r="A5408">
        <v>2144490</v>
      </c>
      <c r="B5408">
        <v>1</v>
      </c>
      <c r="C5408" t="s">
        <v>81</v>
      </c>
      <c r="D5408" t="s">
        <v>120</v>
      </c>
      <c r="E5408" t="s">
        <v>140</v>
      </c>
      <c r="F5408" t="s">
        <v>15607</v>
      </c>
      <c r="G5408" t="s">
        <v>235</v>
      </c>
      <c r="H5408" t="s">
        <v>143</v>
      </c>
      <c r="I5408" t="s">
        <v>135</v>
      </c>
      <c r="J5408" t="s">
        <v>136</v>
      </c>
      <c r="K5408" t="s">
        <v>236</v>
      </c>
      <c r="L5408" t="s">
        <v>15608</v>
      </c>
      <c r="M5408" t="s">
        <v>15609</v>
      </c>
      <c r="N5408">
        <v>0.58200361099999998</v>
      </c>
      <c r="O5408">
        <v>6</v>
      </c>
      <c r="P5408">
        <v>1065</v>
      </c>
      <c r="Q5408">
        <v>372</v>
      </c>
      <c r="R5408">
        <v>115</v>
      </c>
      <c r="S5408">
        <v>28</v>
      </c>
      <c r="T5408">
        <v>104</v>
      </c>
      <c r="U5408">
        <v>4</v>
      </c>
      <c r="V5408">
        <v>0</v>
      </c>
      <c r="W5408">
        <v>1.9719603627050666</v>
      </c>
      <c r="X5408">
        <v>134.26383229027837</v>
      </c>
      <c r="Y5408">
        <v>138.97885738693913</v>
      </c>
      <c r="Z5408">
        <v>19.774870084511999</v>
      </c>
      <c r="AA5408">
        <v>66.14420228806965</v>
      </c>
      <c r="AB5408">
        <v>26.199441101268132</v>
      </c>
      <c r="AC5408">
        <v>143.88770759874404</v>
      </c>
      <c r="AD5408">
        <v>0</v>
      </c>
      <c r="AE5408">
        <v>531.22087111251631</v>
      </c>
    </row>
    <row r="5409" spans="1:31" x14ac:dyDescent="0.25">
      <c r="A5409">
        <v>2144430</v>
      </c>
      <c r="B5409">
        <v>1</v>
      </c>
      <c r="C5409" t="s">
        <v>81</v>
      </c>
      <c r="D5409" t="s">
        <v>115</v>
      </c>
      <c r="E5409" t="s">
        <v>140</v>
      </c>
      <c r="F5409" t="s">
        <v>8284</v>
      </c>
      <c r="G5409" t="s">
        <v>142</v>
      </c>
      <c r="H5409" t="s">
        <v>143</v>
      </c>
      <c r="I5409" t="s">
        <v>135</v>
      </c>
      <c r="J5409" t="s">
        <v>136</v>
      </c>
      <c r="K5409" t="s">
        <v>137</v>
      </c>
      <c r="L5409" t="s">
        <v>15610</v>
      </c>
      <c r="M5409" t="s">
        <v>15611</v>
      </c>
      <c r="N5409">
        <v>5.4722222000000001E-2</v>
      </c>
      <c r="O5409">
        <v>0</v>
      </c>
      <c r="P5409">
        <v>555</v>
      </c>
      <c r="Q5409">
        <v>14</v>
      </c>
      <c r="R5409">
        <v>187</v>
      </c>
      <c r="S5409">
        <v>1</v>
      </c>
      <c r="T5409">
        <v>29</v>
      </c>
      <c r="U5409">
        <v>1</v>
      </c>
      <c r="V5409">
        <v>0</v>
      </c>
      <c r="W5409">
        <v>0</v>
      </c>
      <c r="X5409">
        <v>3.4438528336706673</v>
      </c>
      <c r="Y5409">
        <v>2.3548090819326331</v>
      </c>
      <c r="Z5409">
        <v>2.0341866640443333</v>
      </c>
      <c r="AA5409">
        <v>2.8182022051499996E-2</v>
      </c>
      <c r="AB5409">
        <v>0.54034756664643335</v>
      </c>
      <c r="AC5409">
        <v>0.66103593529922489</v>
      </c>
      <c r="AD5409">
        <v>0</v>
      </c>
      <c r="AE5409">
        <v>9.0624141036447927</v>
      </c>
    </row>
    <row r="5410" spans="1:31" x14ac:dyDescent="0.25">
      <c r="A5410">
        <v>2144467</v>
      </c>
      <c r="B5410">
        <v>1</v>
      </c>
      <c r="C5410" t="s">
        <v>80</v>
      </c>
      <c r="D5410" t="s">
        <v>105</v>
      </c>
      <c r="E5410" t="s">
        <v>206</v>
      </c>
      <c r="F5410" t="s">
        <v>15612</v>
      </c>
      <c r="G5410" t="s">
        <v>538</v>
      </c>
      <c r="H5410" t="s">
        <v>134</v>
      </c>
      <c r="I5410" t="s">
        <v>135</v>
      </c>
      <c r="J5410" t="s">
        <v>136</v>
      </c>
      <c r="K5410" t="s">
        <v>236</v>
      </c>
      <c r="L5410" t="s">
        <v>15613</v>
      </c>
      <c r="M5410" t="s">
        <v>15614</v>
      </c>
      <c r="N5410">
        <v>4.2034361110000003</v>
      </c>
      <c r="O5410">
        <v>0</v>
      </c>
      <c r="P5410">
        <v>113</v>
      </c>
      <c r="Q5410">
        <v>0</v>
      </c>
      <c r="R5410">
        <v>0</v>
      </c>
      <c r="S5410">
        <v>0</v>
      </c>
      <c r="T5410">
        <v>56</v>
      </c>
      <c r="U5410">
        <v>0</v>
      </c>
      <c r="V5410">
        <v>0</v>
      </c>
      <c r="W5410">
        <v>0</v>
      </c>
      <c r="X5410">
        <v>99.908264802349123</v>
      </c>
      <c r="Y5410">
        <v>0</v>
      </c>
      <c r="Z5410">
        <v>0</v>
      </c>
      <c r="AA5410">
        <v>0</v>
      </c>
      <c r="AB5410">
        <v>165.20271462044019</v>
      </c>
      <c r="AC5410">
        <v>0</v>
      </c>
      <c r="AD5410">
        <v>0</v>
      </c>
      <c r="AE5410">
        <v>265.11097942278934</v>
      </c>
    </row>
    <row r="5411" spans="1:31" x14ac:dyDescent="0.25">
      <c r="A5411">
        <v>2144439</v>
      </c>
      <c r="B5411">
        <v>1</v>
      </c>
      <c r="C5411" t="s">
        <v>80</v>
      </c>
      <c r="D5411" t="s">
        <v>106</v>
      </c>
      <c r="E5411" t="s">
        <v>174</v>
      </c>
      <c r="F5411" t="s">
        <v>15615</v>
      </c>
      <c r="G5411" t="s">
        <v>211</v>
      </c>
      <c r="H5411" t="s">
        <v>134</v>
      </c>
      <c r="I5411" t="s">
        <v>135</v>
      </c>
      <c r="J5411" t="s">
        <v>136</v>
      </c>
      <c r="K5411" t="s">
        <v>137</v>
      </c>
      <c r="L5411" t="s">
        <v>15616</v>
      </c>
      <c r="M5411" t="s">
        <v>15617</v>
      </c>
      <c r="N5411">
        <v>3.2866666659999999</v>
      </c>
      <c r="O5411">
        <v>0</v>
      </c>
      <c r="P5411">
        <v>0</v>
      </c>
      <c r="Q5411">
        <v>0</v>
      </c>
      <c r="R5411">
        <v>2</v>
      </c>
      <c r="S5411">
        <v>0</v>
      </c>
      <c r="T5411">
        <v>2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28.400544380110002</v>
      </c>
      <c r="AA5411">
        <v>0</v>
      </c>
      <c r="AB5411">
        <v>5.5758165198261667</v>
      </c>
      <c r="AC5411">
        <v>0</v>
      </c>
      <c r="AD5411">
        <v>0</v>
      </c>
      <c r="AE5411">
        <v>33.976360899936168</v>
      </c>
    </row>
    <row r="5412" spans="1:31" x14ac:dyDescent="0.25">
      <c r="A5412">
        <v>2144602</v>
      </c>
      <c r="B5412">
        <v>1</v>
      </c>
      <c r="C5412" t="s">
        <v>80</v>
      </c>
      <c r="D5412" t="s">
        <v>84</v>
      </c>
      <c r="E5412" t="s">
        <v>131</v>
      </c>
      <c r="F5412" t="s">
        <v>15618</v>
      </c>
      <c r="G5412" t="s">
        <v>231</v>
      </c>
      <c r="H5412" t="s">
        <v>134</v>
      </c>
      <c r="I5412" t="s">
        <v>135</v>
      </c>
      <c r="J5412" t="s">
        <v>136</v>
      </c>
      <c r="K5412" t="s">
        <v>137</v>
      </c>
      <c r="L5412" t="s">
        <v>15619</v>
      </c>
      <c r="M5412" t="s">
        <v>15620</v>
      </c>
      <c r="N5412">
        <v>3.2772222219999998</v>
      </c>
      <c r="O5412">
        <v>0</v>
      </c>
      <c r="P5412">
        <v>3</v>
      </c>
      <c r="Q5412">
        <v>0</v>
      </c>
      <c r="R5412">
        <v>0</v>
      </c>
      <c r="S5412">
        <v>0</v>
      </c>
      <c r="T5412">
        <v>2</v>
      </c>
      <c r="U5412">
        <v>0</v>
      </c>
      <c r="V5412">
        <v>0</v>
      </c>
      <c r="W5412">
        <v>0</v>
      </c>
      <c r="X5412">
        <v>1.2166472701693918</v>
      </c>
      <c r="Y5412">
        <v>0</v>
      </c>
      <c r="Z5412">
        <v>0</v>
      </c>
      <c r="AA5412">
        <v>0</v>
      </c>
      <c r="AB5412">
        <v>0.77329573045576661</v>
      </c>
      <c r="AC5412">
        <v>0</v>
      </c>
      <c r="AD5412">
        <v>0</v>
      </c>
      <c r="AE5412">
        <v>1.9899430006251584</v>
      </c>
    </row>
    <row r="5413" spans="1:31" x14ac:dyDescent="0.25">
      <c r="A5413">
        <v>2144625</v>
      </c>
      <c r="B5413">
        <v>1</v>
      </c>
      <c r="C5413" t="s">
        <v>81</v>
      </c>
      <c r="D5413" t="s">
        <v>123</v>
      </c>
      <c r="E5413" t="s">
        <v>146</v>
      </c>
      <c r="F5413" t="s">
        <v>15621</v>
      </c>
      <c r="G5413" t="s">
        <v>142</v>
      </c>
      <c r="H5413" t="s">
        <v>143</v>
      </c>
      <c r="I5413" t="s">
        <v>135</v>
      </c>
      <c r="J5413" t="s">
        <v>136</v>
      </c>
      <c r="K5413" t="s">
        <v>137</v>
      </c>
      <c r="L5413" t="s">
        <v>15622</v>
      </c>
      <c r="M5413" t="s">
        <v>15623</v>
      </c>
      <c r="N5413">
        <v>3.3891666659999999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23</v>
      </c>
      <c r="U5413">
        <v>2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75.881434640401736</v>
      </c>
      <c r="AC5413">
        <v>532.09450474792698</v>
      </c>
      <c r="AD5413">
        <v>0</v>
      </c>
      <c r="AE5413">
        <v>607.9759393883287</v>
      </c>
    </row>
    <row r="5414" spans="1:31" x14ac:dyDescent="0.25">
      <c r="A5414">
        <v>2144433</v>
      </c>
      <c r="B5414">
        <v>1</v>
      </c>
      <c r="C5414" t="s">
        <v>81</v>
      </c>
      <c r="D5414" t="s">
        <v>127</v>
      </c>
      <c r="E5414" t="s">
        <v>161</v>
      </c>
      <c r="F5414" t="s">
        <v>15624</v>
      </c>
      <c r="G5414" t="s">
        <v>215</v>
      </c>
      <c r="H5414" t="s">
        <v>134</v>
      </c>
      <c r="I5414" t="s">
        <v>135</v>
      </c>
      <c r="J5414" t="s">
        <v>136</v>
      </c>
      <c r="K5414" t="s">
        <v>137</v>
      </c>
      <c r="L5414" t="s">
        <v>15625</v>
      </c>
      <c r="M5414" t="s">
        <v>15626</v>
      </c>
      <c r="N5414">
        <v>0.46916666600000001</v>
      </c>
      <c r="O5414">
        <v>0</v>
      </c>
      <c r="P5414">
        <v>50</v>
      </c>
      <c r="Q5414">
        <v>0</v>
      </c>
      <c r="R5414">
        <v>8</v>
      </c>
      <c r="S5414">
        <v>0</v>
      </c>
      <c r="T5414">
        <v>4</v>
      </c>
      <c r="U5414">
        <v>0</v>
      </c>
      <c r="V5414">
        <v>0</v>
      </c>
      <c r="W5414">
        <v>0</v>
      </c>
      <c r="X5414">
        <v>5.0819992794082998</v>
      </c>
      <c r="Y5414">
        <v>0</v>
      </c>
      <c r="Z5414">
        <v>1.6741352967900001E-2</v>
      </c>
      <c r="AA5414">
        <v>0</v>
      </c>
      <c r="AB5414">
        <v>0.97900546324273341</v>
      </c>
      <c r="AC5414">
        <v>0</v>
      </c>
      <c r="AD5414">
        <v>0</v>
      </c>
      <c r="AE5414">
        <v>6.0777460956189326</v>
      </c>
    </row>
    <row r="5415" spans="1:31" x14ac:dyDescent="0.25">
      <c r="A5415">
        <v>2144539</v>
      </c>
      <c r="B5415">
        <v>1</v>
      </c>
      <c r="C5415" t="s">
        <v>80</v>
      </c>
      <c r="D5415" t="s">
        <v>96</v>
      </c>
      <c r="E5415" t="s">
        <v>174</v>
      </c>
      <c r="F5415" t="s">
        <v>15627</v>
      </c>
      <c r="G5415" t="s">
        <v>211</v>
      </c>
      <c r="H5415" t="s">
        <v>134</v>
      </c>
      <c r="I5415" t="s">
        <v>135</v>
      </c>
      <c r="J5415" t="s">
        <v>136</v>
      </c>
      <c r="K5415" t="s">
        <v>137</v>
      </c>
      <c r="L5415" t="s">
        <v>15628</v>
      </c>
      <c r="M5415" t="s">
        <v>15629</v>
      </c>
      <c r="N5415">
        <v>2.2372222220000002</v>
      </c>
      <c r="O5415">
        <v>0</v>
      </c>
      <c r="P5415">
        <v>79</v>
      </c>
      <c r="Q5415">
        <v>0</v>
      </c>
      <c r="R5415">
        <v>0</v>
      </c>
      <c r="S5415">
        <v>0</v>
      </c>
      <c r="T5415">
        <v>3</v>
      </c>
      <c r="U5415">
        <v>0</v>
      </c>
      <c r="V5415">
        <v>0</v>
      </c>
      <c r="W5415">
        <v>0</v>
      </c>
      <c r="X5415">
        <v>54.529710326481371</v>
      </c>
      <c r="Y5415">
        <v>0</v>
      </c>
      <c r="Z5415">
        <v>0</v>
      </c>
      <c r="AA5415">
        <v>0</v>
      </c>
      <c r="AB5415">
        <v>3.0443338823120998</v>
      </c>
      <c r="AC5415">
        <v>0</v>
      </c>
      <c r="AD5415">
        <v>0</v>
      </c>
      <c r="AE5415">
        <v>57.574044208793474</v>
      </c>
    </row>
    <row r="5416" spans="1:31" x14ac:dyDescent="0.25">
      <c r="A5416">
        <v>2144648</v>
      </c>
      <c r="B5416">
        <v>1</v>
      </c>
      <c r="C5416" t="s">
        <v>81</v>
      </c>
      <c r="D5416" t="s">
        <v>128</v>
      </c>
      <c r="E5416" t="s">
        <v>174</v>
      </c>
      <c r="F5416" t="s">
        <v>15630</v>
      </c>
      <c r="G5416" t="s">
        <v>187</v>
      </c>
      <c r="H5416" t="s">
        <v>134</v>
      </c>
      <c r="I5416" t="s">
        <v>135</v>
      </c>
      <c r="J5416" t="s">
        <v>136</v>
      </c>
      <c r="K5416" t="s">
        <v>137</v>
      </c>
      <c r="L5416" t="s">
        <v>15631</v>
      </c>
      <c r="M5416" t="s">
        <v>15632</v>
      </c>
      <c r="N5416">
        <v>3.36</v>
      </c>
      <c r="O5416">
        <v>0</v>
      </c>
      <c r="P5416">
        <v>7</v>
      </c>
      <c r="Q5416">
        <v>0</v>
      </c>
      <c r="R5416">
        <v>1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3.5291628533752499</v>
      </c>
      <c r="Y5416">
        <v>0</v>
      </c>
      <c r="Z5416">
        <v>0.23561104151999998</v>
      </c>
      <c r="AA5416">
        <v>0</v>
      </c>
      <c r="AB5416">
        <v>0</v>
      </c>
      <c r="AC5416">
        <v>0</v>
      </c>
      <c r="AD5416">
        <v>0</v>
      </c>
      <c r="AE5416">
        <v>3.7647738948952498</v>
      </c>
    </row>
    <row r="5417" spans="1:31" x14ac:dyDescent="0.25">
      <c r="A5417">
        <v>2144585</v>
      </c>
      <c r="B5417">
        <v>1</v>
      </c>
      <c r="C5417" t="s">
        <v>80</v>
      </c>
      <c r="D5417" t="s">
        <v>96</v>
      </c>
      <c r="E5417" t="s">
        <v>131</v>
      </c>
      <c r="F5417" t="s">
        <v>15633</v>
      </c>
      <c r="G5417" t="s">
        <v>152</v>
      </c>
      <c r="H5417" t="s">
        <v>134</v>
      </c>
      <c r="I5417" t="s">
        <v>135</v>
      </c>
      <c r="J5417" t="s">
        <v>136</v>
      </c>
      <c r="K5417" t="s">
        <v>137</v>
      </c>
      <c r="L5417" t="s">
        <v>15634</v>
      </c>
      <c r="M5417" t="s">
        <v>15635</v>
      </c>
      <c r="N5417">
        <v>2.1133333329999999</v>
      </c>
      <c r="O5417">
        <v>0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1.0209857091644501</v>
      </c>
      <c r="AA5417">
        <v>0</v>
      </c>
      <c r="AB5417">
        <v>0</v>
      </c>
      <c r="AC5417">
        <v>0</v>
      </c>
      <c r="AD5417">
        <v>0</v>
      </c>
      <c r="AE5417">
        <v>1.0209857091644501</v>
      </c>
    </row>
    <row r="5418" spans="1:31" x14ac:dyDescent="0.25">
      <c r="A5418">
        <v>2144393</v>
      </c>
      <c r="B5418">
        <v>1</v>
      </c>
      <c r="C5418" t="s">
        <v>81</v>
      </c>
      <c r="D5418" t="s">
        <v>113</v>
      </c>
      <c r="E5418" t="s">
        <v>224</v>
      </c>
      <c r="F5418" t="s">
        <v>15636</v>
      </c>
      <c r="G5418" t="s">
        <v>226</v>
      </c>
      <c r="H5418" t="s">
        <v>227</v>
      </c>
      <c r="I5418" t="s">
        <v>135</v>
      </c>
      <c r="J5418" t="s">
        <v>136</v>
      </c>
      <c r="K5418" t="s">
        <v>236</v>
      </c>
      <c r="L5418" t="s">
        <v>15637</v>
      </c>
      <c r="M5418" t="s">
        <v>15638</v>
      </c>
      <c r="N5418">
        <v>8.3333332999999996E-2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60.392934681249997</v>
      </c>
      <c r="AD5418">
        <v>0</v>
      </c>
      <c r="AE5418">
        <v>60.392934681249997</v>
      </c>
    </row>
    <row r="5419" spans="1:31" x14ac:dyDescent="0.25">
      <c r="A5419">
        <v>2144499</v>
      </c>
      <c r="B5419">
        <v>1</v>
      </c>
      <c r="C5419" t="s">
        <v>81</v>
      </c>
      <c r="D5419" t="s">
        <v>117</v>
      </c>
      <c r="E5419" t="s">
        <v>174</v>
      </c>
      <c r="F5419" t="s">
        <v>15639</v>
      </c>
      <c r="G5419" t="s">
        <v>538</v>
      </c>
      <c r="H5419" t="s">
        <v>134</v>
      </c>
      <c r="I5419" t="s">
        <v>135</v>
      </c>
      <c r="J5419" t="s">
        <v>136</v>
      </c>
      <c r="K5419" t="s">
        <v>236</v>
      </c>
      <c r="L5419" t="s">
        <v>15640</v>
      </c>
      <c r="M5419" t="s">
        <v>15641</v>
      </c>
      <c r="N5419">
        <v>1.3433333329999999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3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0.18108230942549999</v>
      </c>
      <c r="AC5419">
        <v>0</v>
      </c>
      <c r="AD5419">
        <v>0</v>
      </c>
      <c r="AE5419">
        <v>0.18108230942549999</v>
      </c>
    </row>
    <row r="5420" spans="1:31" x14ac:dyDescent="0.25">
      <c r="A5420">
        <v>2144456</v>
      </c>
      <c r="B5420">
        <v>1</v>
      </c>
      <c r="C5420" t="s">
        <v>81</v>
      </c>
      <c r="D5420" t="s">
        <v>128</v>
      </c>
      <c r="E5420" t="s">
        <v>196</v>
      </c>
      <c r="F5420" t="s">
        <v>4677</v>
      </c>
      <c r="G5420" t="s">
        <v>538</v>
      </c>
      <c r="H5420" t="s">
        <v>143</v>
      </c>
      <c r="I5420" t="s">
        <v>135</v>
      </c>
      <c r="J5420" t="s">
        <v>136</v>
      </c>
      <c r="K5420" t="s">
        <v>236</v>
      </c>
      <c r="L5420" t="s">
        <v>15642</v>
      </c>
      <c r="M5420" t="s">
        <v>15643</v>
      </c>
      <c r="N5420">
        <v>4.3497925000000004</v>
      </c>
      <c r="O5420">
        <v>0</v>
      </c>
      <c r="P5420">
        <v>0</v>
      </c>
      <c r="Q5420">
        <v>1</v>
      </c>
      <c r="R5420">
        <v>0</v>
      </c>
      <c r="S5420">
        <v>19</v>
      </c>
      <c r="T5420">
        <v>33</v>
      </c>
      <c r="U5420">
        <v>26</v>
      </c>
      <c r="V5420">
        <v>43</v>
      </c>
      <c r="W5420">
        <v>0</v>
      </c>
      <c r="X5420">
        <v>0</v>
      </c>
      <c r="Y5420">
        <v>6.0334222352888167</v>
      </c>
      <c r="Z5420">
        <v>0</v>
      </c>
      <c r="AA5420">
        <v>2656.3624809083963</v>
      </c>
      <c r="AB5420">
        <v>971.101153776503</v>
      </c>
      <c r="AC5420">
        <v>5291.8448663002264</v>
      </c>
      <c r="AD5420">
        <v>2406.341605425433</v>
      </c>
      <c r="AE5420">
        <v>11331.683528645848</v>
      </c>
    </row>
    <row r="5421" spans="1:31" x14ac:dyDescent="0.25">
      <c r="A5421">
        <v>2144562</v>
      </c>
      <c r="B5421">
        <v>1</v>
      </c>
      <c r="C5421" t="s">
        <v>80</v>
      </c>
      <c r="D5421" t="s">
        <v>92</v>
      </c>
      <c r="E5421" t="s">
        <v>161</v>
      </c>
      <c r="F5421" t="s">
        <v>15644</v>
      </c>
      <c r="G5421" t="s">
        <v>215</v>
      </c>
      <c r="H5421" t="s">
        <v>134</v>
      </c>
      <c r="I5421" t="s">
        <v>135</v>
      </c>
      <c r="J5421" t="s">
        <v>136</v>
      </c>
      <c r="K5421" t="s">
        <v>137</v>
      </c>
      <c r="L5421" t="s">
        <v>15645</v>
      </c>
      <c r="M5421" t="s">
        <v>15646</v>
      </c>
      <c r="N5421">
        <v>1.4302777769999999</v>
      </c>
      <c r="O5421">
        <v>0</v>
      </c>
      <c r="P5421">
        <v>73</v>
      </c>
      <c r="Q5421">
        <v>0</v>
      </c>
      <c r="R5421">
        <v>0</v>
      </c>
      <c r="S5421">
        <v>0</v>
      </c>
      <c r="T5421">
        <v>1</v>
      </c>
      <c r="U5421">
        <v>0</v>
      </c>
      <c r="V5421">
        <v>1</v>
      </c>
      <c r="W5421">
        <v>0</v>
      </c>
      <c r="X5421">
        <v>19.232532698702624</v>
      </c>
      <c r="Y5421">
        <v>0</v>
      </c>
      <c r="Z5421">
        <v>0</v>
      </c>
      <c r="AA5421">
        <v>0</v>
      </c>
      <c r="AB5421">
        <v>7.1939684112300006E-2</v>
      </c>
      <c r="AC5421">
        <v>0</v>
      </c>
      <c r="AD5421">
        <v>1.8897899445000004E-4</v>
      </c>
      <c r="AE5421">
        <v>19.304661361809377</v>
      </c>
    </row>
    <row r="5422" spans="1:31" x14ac:dyDescent="0.25">
      <c r="A5422">
        <v>2144519</v>
      </c>
      <c r="B5422">
        <v>1</v>
      </c>
      <c r="C5422" t="s">
        <v>80</v>
      </c>
      <c r="D5422" t="s">
        <v>83</v>
      </c>
      <c r="E5422" t="s">
        <v>146</v>
      </c>
      <c r="F5422" t="s">
        <v>11189</v>
      </c>
      <c r="G5422" t="s">
        <v>538</v>
      </c>
      <c r="H5422" t="s">
        <v>143</v>
      </c>
      <c r="I5422" t="s">
        <v>135</v>
      </c>
      <c r="J5422" t="s">
        <v>136</v>
      </c>
      <c r="K5422" t="s">
        <v>236</v>
      </c>
      <c r="L5422" t="s">
        <v>15647</v>
      </c>
      <c r="M5422" t="s">
        <v>15648</v>
      </c>
      <c r="N5422">
        <v>1.591276666</v>
      </c>
      <c r="O5422">
        <v>0</v>
      </c>
      <c r="P5422">
        <v>11</v>
      </c>
      <c r="Q5422">
        <v>0</v>
      </c>
      <c r="R5422">
        <v>1</v>
      </c>
      <c r="S5422">
        <v>17</v>
      </c>
      <c r="T5422">
        <v>24</v>
      </c>
      <c r="U5422">
        <v>6</v>
      </c>
      <c r="V5422">
        <v>1</v>
      </c>
      <c r="W5422">
        <v>0</v>
      </c>
      <c r="X5422">
        <v>3.9235667943496502</v>
      </c>
      <c r="Y5422">
        <v>0</v>
      </c>
      <c r="Z5422">
        <v>3.5280022554683335</v>
      </c>
      <c r="AA5422">
        <v>217.88270105017321</v>
      </c>
      <c r="AB5422">
        <v>50.322876089312722</v>
      </c>
      <c r="AC5422">
        <v>457.06069502683789</v>
      </c>
      <c r="AD5422">
        <v>23.081207937166401</v>
      </c>
      <c r="AE5422">
        <v>755.79904915330815</v>
      </c>
    </row>
    <row r="5423" spans="1:31" x14ac:dyDescent="0.25">
      <c r="A5423">
        <v>2144668</v>
      </c>
      <c r="B5423">
        <v>1</v>
      </c>
      <c r="C5423" t="s">
        <v>80</v>
      </c>
      <c r="D5423" t="s">
        <v>101</v>
      </c>
      <c r="E5423" t="s">
        <v>131</v>
      </c>
      <c r="F5423" t="s">
        <v>15649</v>
      </c>
      <c r="G5423" t="s">
        <v>152</v>
      </c>
      <c r="H5423" t="s">
        <v>134</v>
      </c>
      <c r="I5423" t="s">
        <v>135</v>
      </c>
      <c r="J5423" t="s">
        <v>136</v>
      </c>
      <c r="K5423" t="s">
        <v>137</v>
      </c>
      <c r="L5423" t="s">
        <v>15650</v>
      </c>
      <c r="M5423" t="s">
        <v>15651</v>
      </c>
      <c r="N5423">
        <v>1.1477777769999999</v>
      </c>
      <c r="O5423">
        <v>0</v>
      </c>
      <c r="P5423">
        <v>1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0.74721243514775004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0.74721243514775004</v>
      </c>
    </row>
    <row r="5424" spans="1:31" x14ac:dyDescent="0.25">
      <c r="A5424">
        <v>2144459</v>
      </c>
      <c r="B5424">
        <v>1</v>
      </c>
      <c r="C5424" t="s">
        <v>80</v>
      </c>
      <c r="D5424" t="s">
        <v>90</v>
      </c>
      <c r="E5424" t="s">
        <v>161</v>
      </c>
      <c r="F5424" t="s">
        <v>15652</v>
      </c>
      <c r="G5424" t="s">
        <v>163</v>
      </c>
      <c r="H5424" t="s">
        <v>134</v>
      </c>
      <c r="I5424" t="s">
        <v>135</v>
      </c>
      <c r="J5424" t="s">
        <v>136</v>
      </c>
      <c r="K5424" t="s">
        <v>137</v>
      </c>
      <c r="L5424" t="s">
        <v>15653</v>
      </c>
      <c r="M5424" t="s">
        <v>15654</v>
      </c>
      <c r="N5424">
        <v>0.71722222199999996</v>
      </c>
      <c r="O5424">
        <v>0</v>
      </c>
      <c r="P5424">
        <v>651</v>
      </c>
      <c r="Q5424">
        <v>0</v>
      </c>
      <c r="R5424">
        <v>0</v>
      </c>
      <c r="S5424">
        <v>0</v>
      </c>
      <c r="T5424">
        <v>97</v>
      </c>
      <c r="U5424">
        <v>0</v>
      </c>
      <c r="V5424">
        <v>0</v>
      </c>
      <c r="W5424">
        <v>0</v>
      </c>
      <c r="X5424">
        <v>101.69572538318742</v>
      </c>
      <c r="Y5424">
        <v>0</v>
      </c>
      <c r="Z5424">
        <v>0</v>
      </c>
      <c r="AA5424">
        <v>0</v>
      </c>
      <c r="AB5424">
        <v>30.560908130095992</v>
      </c>
      <c r="AC5424">
        <v>0</v>
      </c>
      <c r="AD5424">
        <v>0</v>
      </c>
      <c r="AE5424">
        <v>132.25663351328342</v>
      </c>
    </row>
    <row r="5425" spans="1:31" x14ac:dyDescent="0.25">
      <c r="A5425">
        <v>2144599</v>
      </c>
      <c r="B5425">
        <v>1</v>
      </c>
      <c r="C5425" t="s">
        <v>81</v>
      </c>
      <c r="D5425" t="s">
        <v>112</v>
      </c>
      <c r="E5425" t="s">
        <v>146</v>
      </c>
      <c r="F5425" t="s">
        <v>15655</v>
      </c>
      <c r="G5425" t="s">
        <v>142</v>
      </c>
      <c r="H5425" t="s">
        <v>143</v>
      </c>
      <c r="I5425" t="s">
        <v>135</v>
      </c>
      <c r="J5425" t="s">
        <v>136</v>
      </c>
      <c r="K5425" t="s">
        <v>137</v>
      </c>
      <c r="L5425" t="s">
        <v>15656</v>
      </c>
      <c r="M5425" t="s">
        <v>15657</v>
      </c>
      <c r="N5425">
        <v>1.1911111109999999</v>
      </c>
      <c r="O5425">
        <v>0</v>
      </c>
      <c r="P5425">
        <v>26</v>
      </c>
      <c r="Q5425">
        <v>17</v>
      </c>
      <c r="R5425">
        <v>67</v>
      </c>
      <c r="S5425">
        <v>12</v>
      </c>
      <c r="T5425">
        <v>5</v>
      </c>
      <c r="U5425">
        <v>2</v>
      </c>
      <c r="V5425">
        <v>0</v>
      </c>
      <c r="W5425">
        <v>0</v>
      </c>
      <c r="X5425">
        <v>6.0265875106028002</v>
      </c>
      <c r="Y5425">
        <v>21.636064121489934</v>
      </c>
      <c r="Z5425">
        <v>25.64894221944397</v>
      </c>
      <c r="AA5425">
        <v>67.55059629862528</v>
      </c>
      <c r="AB5425">
        <v>4.5044290634375006</v>
      </c>
      <c r="AC5425">
        <v>126.84778242964801</v>
      </c>
      <c r="AD5425">
        <v>0</v>
      </c>
      <c r="AE5425">
        <v>252.21440164324747</v>
      </c>
    </row>
    <row r="5426" spans="1:31" x14ac:dyDescent="0.25">
      <c r="A5426">
        <v>2144682</v>
      </c>
      <c r="B5426">
        <v>1</v>
      </c>
      <c r="C5426" t="s">
        <v>80</v>
      </c>
      <c r="D5426" t="s">
        <v>90</v>
      </c>
      <c r="E5426" t="s">
        <v>131</v>
      </c>
      <c r="F5426" t="s">
        <v>15658</v>
      </c>
      <c r="G5426" t="s">
        <v>211</v>
      </c>
      <c r="H5426" t="s">
        <v>134</v>
      </c>
      <c r="I5426" t="s">
        <v>135</v>
      </c>
      <c r="J5426" t="s">
        <v>136</v>
      </c>
      <c r="K5426" t="s">
        <v>137</v>
      </c>
      <c r="L5426" t="s">
        <v>15659</v>
      </c>
      <c r="M5426" t="s">
        <v>15660</v>
      </c>
      <c r="N5426">
        <v>1.4213888880000001</v>
      </c>
      <c r="O5426">
        <v>0</v>
      </c>
      <c r="P5426">
        <v>2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1.0188929771828332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1.0188929771828332</v>
      </c>
    </row>
    <row r="5427" spans="1:31" x14ac:dyDescent="0.25">
      <c r="A5427">
        <v>2144645</v>
      </c>
      <c r="B5427">
        <v>1</v>
      </c>
      <c r="C5427" t="s">
        <v>81</v>
      </c>
      <c r="D5427" t="s">
        <v>121</v>
      </c>
      <c r="E5427" t="s">
        <v>174</v>
      </c>
      <c r="F5427" t="s">
        <v>15661</v>
      </c>
      <c r="G5427" t="s">
        <v>187</v>
      </c>
      <c r="H5427" t="s">
        <v>134</v>
      </c>
      <c r="I5427" t="s">
        <v>135</v>
      </c>
      <c r="J5427" t="s">
        <v>136</v>
      </c>
      <c r="K5427" t="s">
        <v>137</v>
      </c>
      <c r="L5427" t="s">
        <v>15662</v>
      </c>
      <c r="M5427" t="s">
        <v>15663</v>
      </c>
      <c r="N5427">
        <v>0.79277777699999996</v>
      </c>
      <c r="O5427">
        <v>0</v>
      </c>
      <c r="P5427">
        <v>5</v>
      </c>
      <c r="Q5427">
        <v>0</v>
      </c>
      <c r="R5427">
        <v>3</v>
      </c>
      <c r="S5427">
        <v>0</v>
      </c>
      <c r="T5427">
        <v>4</v>
      </c>
      <c r="U5427">
        <v>0</v>
      </c>
      <c r="V5427">
        <v>0</v>
      </c>
      <c r="W5427">
        <v>0</v>
      </c>
      <c r="X5427">
        <v>0.80180812816218339</v>
      </c>
      <c r="Y5427">
        <v>0</v>
      </c>
      <c r="Z5427">
        <v>0.14421233733258335</v>
      </c>
      <c r="AA5427">
        <v>0</v>
      </c>
      <c r="AB5427">
        <v>8.2538099407678338</v>
      </c>
      <c r="AC5427">
        <v>0</v>
      </c>
      <c r="AD5427">
        <v>0</v>
      </c>
      <c r="AE5427">
        <v>9.1998304062626008</v>
      </c>
    </row>
    <row r="5428" spans="1:31" x14ac:dyDescent="0.25">
      <c r="A5428">
        <v>2144542</v>
      </c>
      <c r="B5428">
        <v>1</v>
      </c>
      <c r="C5428" t="s">
        <v>81</v>
      </c>
      <c r="D5428" t="s">
        <v>120</v>
      </c>
      <c r="E5428" t="s">
        <v>196</v>
      </c>
      <c r="F5428" t="s">
        <v>14647</v>
      </c>
      <c r="G5428" t="s">
        <v>142</v>
      </c>
      <c r="H5428" t="s">
        <v>143</v>
      </c>
      <c r="I5428" t="s">
        <v>135</v>
      </c>
      <c r="J5428" t="s">
        <v>136</v>
      </c>
      <c r="K5428" t="s">
        <v>137</v>
      </c>
      <c r="L5428" t="s">
        <v>15664</v>
      </c>
      <c r="M5428" t="s">
        <v>15665</v>
      </c>
      <c r="N5428">
        <v>0.696111111</v>
      </c>
      <c r="O5428">
        <v>0</v>
      </c>
      <c r="P5428">
        <v>438</v>
      </c>
      <c r="Q5428">
        <v>13</v>
      </c>
      <c r="R5428">
        <v>27</v>
      </c>
      <c r="S5428">
        <v>2</v>
      </c>
      <c r="T5428">
        <v>31</v>
      </c>
      <c r="U5428">
        <v>0</v>
      </c>
      <c r="V5428">
        <v>0</v>
      </c>
      <c r="W5428">
        <v>0</v>
      </c>
      <c r="X5428">
        <v>50.772571627760264</v>
      </c>
      <c r="Y5428">
        <v>3.7209909451764003</v>
      </c>
      <c r="Z5428">
        <v>12.617005378290134</v>
      </c>
      <c r="AA5428">
        <v>1.0727019768440111</v>
      </c>
      <c r="AB5428">
        <v>8.8038225315608951</v>
      </c>
      <c r="AC5428">
        <v>0</v>
      </c>
      <c r="AD5428">
        <v>0</v>
      </c>
      <c r="AE5428">
        <v>76.987092459631711</v>
      </c>
    </row>
    <row r="5429" spans="1:31" x14ac:dyDescent="0.25">
      <c r="A5429">
        <v>2144453</v>
      </c>
      <c r="B5429">
        <v>1</v>
      </c>
      <c r="C5429" t="s">
        <v>81</v>
      </c>
      <c r="D5429" t="s">
        <v>120</v>
      </c>
      <c r="E5429" t="s">
        <v>146</v>
      </c>
      <c r="F5429" t="s">
        <v>15666</v>
      </c>
      <c r="G5429" t="s">
        <v>235</v>
      </c>
      <c r="H5429" t="s">
        <v>143</v>
      </c>
      <c r="I5429" t="s">
        <v>135</v>
      </c>
      <c r="J5429" t="s">
        <v>136</v>
      </c>
      <c r="K5429" t="s">
        <v>236</v>
      </c>
      <c r="L5429" t="s">
        <v>15667</v>
      </c>
      <c r="M5429" t="s">
        <v>15668</v>
      </c>
      <c r="N5429">
        <v>0.58972222200000002</v>
      </c>
      <c r="O5429">
        <v>0</v>
      </c>
      <c r="P5429">
        <v>4</v>
      </c>
      <c r="Q5429">
        <v>0</v>
      </c>
      <c r="R5429">
        <v>0</v>
      </c>
      <c r="S5429">
        <v>2</v>
      </c>
      <c r="T5429">
        <v>180</v>
      </c>
      <c r="U5429">
        <v>1</v>
      </c>
      <c r="V5429">
        <v>4</v>
      </c>
      <c r="W5429">
        <v>0</v>
      </c>
      <c r="X5429">
        <v>0.33906985861044997</v>
      </c>
      <c r="Y5429">
        <v>0</v>
      </c>
      <c r="Z5429">
        <v>0</v>
      </c>
      <c r="AA5429">
        <v>33.671283337293254</v>
      </c>
      <c r="AB5429">
        <v>39.878495149153942</v>
      </c>
      <c r="AC5429">
        <v>23.37707379105267</v>
      </c>
      <c r="AD5429">
        <v>9.7065134696328332</v>
      </c>
      <c r="AE5429">
        <v>106.97243560574316</v>
      </c>
    </row>
    <row r="5430" spans="1:31" x14ac:dyDescent="0.25">
      <c r="A5430">
        <v>2144665</v>
      </c>
      <c r="B5430">
        <v>1</v>
      </c>
      <c r="C5430" t="s">
        <v>80</v>
      </c>
      <c r="D5430" t="s">
        <v>100</v>
      </c>
      <c r="E5430" t="s">
        <v>174</v>
      </c>
      <c r="F5430" t="s">
        <v>15669</v>
      </c>
      <c r="G5430" t="s">
        <v>187</v>
      </c>
      <c r="H5430" t="s">
        <v>134</v>
      </c>
      <c r="I5430" t="s">
        <v>135</v>
      </c>
      <c r="J5430" t="s">
        <v>136</v>
      </c>
      <c r="K5430" t="s">
        <v>137</v>
      </c>
      <c r="L5430" t="s">
        <v>15670</v>
      </c>
      <c r="M5430" t="s">
        <v>15671</v>
      </c>
      <c r="N5430">
        <v>1.187777777</v>
      </c>
      <c r="O5430">
        <v>0</v>
      </c>
      <c r="P5430">
        <v>137</v>
      </c>
      <c r="Q5430">
        <v>0</v>
      </c>
      <c r="R5430">
        <v>0</v>
      </c>
      <c r="S5430">
        <v>0</v>
      </c>
      <c r="T5430">
        <v>9</v>
      </c>
      <c r="U5430">
        <v>0</v>
      </c>
      <c r="V5430">
        <v>0</v>
      </c>
      <c r="W5430">
        <v>0</v>
      </c>
      <c r="X5430">
        <v>31.116726756385571</v>
      </c>
      <c r="Y5430">
        <v>0</v>
      </c>
      <c r="Z5430">
        <v>0</v>
      </c>
      <c r="AA5430">
        <v>0</v>
      </c>
      <c r="AB5430">
        <v>19.577381663740137</v>
      </c>
      <c r="AC5430">
        <v>0</v>
      </c>
      <c r="AD5430">
        <v>0</v>
      </c>
      <c r="AE5430">
        <v>50.694108420125708</v>
      </c>
    </row>
    <row r="5431" spans="1:31" x14ac:dyDescent="0.25">
      <c r="A5431">
        <v>2144462</v>
      </c>
      <c r="B5431">
        <v>1</v>
      </c>
      <c r="C5431" t="s">
        <v>80</v>
      </c>
      <c r="D5431" t="s">
        <v>97</v>
      </c>
      <c r="E5431" t="s">
        <v>196</v>
      </c>
      <c r="F5431" t="s">
        <v>14016</v>
      </c>
      <c r="G5431" t="s">
        <v>235</v>
      </c>
      <c r="H5431" t="s">
        <v>143</v>
      </c>
      <c r="I5431" t="s">
        <v>135</v>
      </c>
      <c r="J5431" t="s">
        <v>136</v>
      </c>
      <c r="K5431" t="s">
        <v>236</v>
      </c>
      <c r="L5431" t="s">
        <v>15672</v>
      </c>
      <c r="M5431" t="s">
        <v>15673</v>
      </c>
      <c r="N5431">
        <v>1.7534488880000001</v>
      </c>
      <c r="O5431">
        <v>5</v>
      </c>
      <c r="P5431">
        <v>623</v>
      </c>
      <c r="Q5431">
        <v>9</v>
      </c>
      <c r="R5431">
        <v>79</v>
      </c>
      <c r="S5431">
        <v>11</v>
      </c>
      <c r="T5431">
        <v>88</v>
      </c>
      <c r="U5431">
        <v>0</v>
      </c>
      <c r="V5431">
        <v>0</v>
      </c>
      <c r="W5431">
        <v>21.2011016484187</v>
      </c>
      <c r="X5431">
        <v>339.76182431153194</v>
      </c>
      <c r="Y5431">
        <v>14.583029181649957</v>
      </c>
      <c r="Z5431">
        <v>46.161028895507535</v>
      </c>
      <c r="AA5431">
        <v>528.32585333204543</v>
      </c>
      <c r="AB5431">
        <v>116.3277804554739</v>
      </c>
      <c r="AC5431">
        <v>0</v>
      </c>
      <c r="AD5431">
        <v>0</v>
      </c>
      <c r="AE5431">
        <v>1066.3606178246275</v>
      </c>
    </row>
    <row r="5432" spans="1:31" x14ac:dyDescent="0.25">
      <c r="A5432">
        <v>2144508</v>
      </c>
      <c r="B5432">
        <v>1</v>
      </c>
      <c r="C5432" t="s">
        <v>80</v>
      </c>
      <c r="D5432" t="s">
        <v>93</v>
      </c>
      <c r="E5432" t="s">
        <v>174</v>
      </c>
      <c r="F5432" t="s">
        <v>15674</v>
      </c>
      <c r="G5432" t="s">
        <v>187</v>
      </c>
      <c r="H5432" t="s">
        <v>134</v>
      </c>
      <c r="I5432" t="s">
        <v>135</v>
      </c>
      <c r="J5432" t="s">
        <v>136</v>
      </c>
      <c r="K5432" t="s">
        <v>137</v>
      </c>
      <c r="L5432" t="s">
        <v>15675</v>
      </c>
      <c r="M5432" t="s">
        <v>15676</v>
      </c>
      <c r="N5432">
        <v>1.9063888879999999</v>
      </c>
      <c r="O5432">
        <v>0</v>
      </c>
      <c r="P5432">
        <v>0</v>
      </c>
      <c r="Q5432">
        <v>0</v>
      </c>
      <c r="R5432">
        <v>12</v>
      </c>
      <c r="S5432">
        <v>0</v>
      </c>
      <c r="T5432">
        <v>1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6.558732757006446</v>
      </c>
      <c r="AA5432">
        <v>0</v>
      </c>
      <c r="AB5432">
        <v>4.5256481068325007E-2</v>
      </c>
      <c r="AC5432">
        <v>0</v>
      </c>
      <c r="AD5432">
        <v>0</v>
      </c>
      <c r="AE5432">
        <v>6.6039892380747709</v>
      </c>
    </row>
    <row r="5433" spans="1:31" x14ac:dyDescent="0.25">
      <c r="A5433">
        <v>2144445</v>
      </c>
      <c r="B5433">
        <v>1</v>
      </c>
      <c r="C5433" t="s">
        <v>80</v>
      </c>
      <c r="D5433" t="s">
        <v>100</v>
      </c>
      <c r="E5433" t="s">
        <v>174</v>
      </c>
      <c r="F5433" t="s">
        <v>15677</v>
      </c>
      <c r="G5433" t="s">
        <v>538</v>
      </c>
      <c r="H5433" t="s">
        <v>134</v>
      </c>
      <c r="I5433" t="s">
        <v>135</v>
      </c>
      <c r="J5433" t="s">
        <v>136</v>
      </c>
      <c r="K5433" t="s">
        <v>236</v>
      </c>
      <c r="L5433" t="s">
        <v>15678</v>
      </c>
      <c r="M5433" t="s">
        <v>15679</v>
      </c>
      <c r="N5433">
        <v>6.5415999999999999</v>
      </c>
      <c r="O5433">
        <v>0</v>
      </c>
      <c r="P5433">
        <v>151</v>
      </c>
      <c r="Q5433">
        <v>0</v>
      </c>
      <c r="R5433">
        <v>0</v>
      </c>
      <c r="S5433">
        <v>0</v>
      </c>
      <c r="T5433">
        <v>7</v>
      </c>
      <c r="U5433">
        <v>0</v>
      </c>
      <c r="V5433">
        <v>0</v>
      </c>
      <c r="W5433">
        <v>0</v>
      </c>
      <c r="X5433">
        <v>271.29312922377255</v>
      </c>
      <c r="Y5433">
        <v>0</v>
      </c>
      <c r="Z5433">
        <v>0</v>
      </c>
      <c r="AA5433">
        <v>0</v>
      </c>
      <c r="AB5433">
        <v>2.5666474543574997</v>
      </c>
      <c r="AC5433">
        <v>0</v>
      </c>
      <c r="AD5433">
        <v>0</v>
      </c>
      <c r="AE5433">
        <v>273.85977667813006</v>
      </c>
    </row>
    <row r="5434" spans="1:31" x14ac:dyDescent="0.25">
      <c r="A5434">
        <v>2144385</v>
      </c>
      <c r="B5434">
        <v>1</v>
      </c>
      <c r="C5434" t="s">
        <v>80</v>
      </c>
      <c r="D5434" t="s">
        <v>83</v>
      </c>
      <c r="E5434" t="s">
        <v>146</v>
      </c>
      <c r="F5434" t="s">
        <v>15680</v>
      </c>
      <c r="G5434" t="s">
        <v>142</v>
      </c>
      <c r="H5434" t="s">
        <v>143</v>
      </c>
      <c r="I5434" t="s">
        <v>135</v>
      </c>
      <c r="J5434" t="s">
        <v>136</v>
      </c>
      <c r="K5434" t="s">
        <v>137</v>
      </c>
      <c r="L5434" t="s">
        <v>15681</v>
      </c>
      <c r="M5434" t="s">
        <v>15682</v>
      </c>
      <c r="N5434">
        <v>1.141388888</v>
      </c>
      <c r="O5434">
        <v>0</v>
      </c>
      <c r="P5434">
        <v>129</v>
      </c>
      <c r="Q5434">
        <v>0</v>
      </c>
      <c r="R5434">
        <v>1</v>
      </c>
      <c r="S5434">
        <v>31</v>
      </c>
      <c r="T5434">
        <v>12</v>
      </c>
      <c r="U5434">
        <v>22</v>
      </c>
      <c r="V5434">
        <v>2</v>
      </c>
      <c r="W5434">
        <v>0</v>
      </c>
      <c r="X5434">
        <v>33.81330354346089</v>
      </c>
      <c r="Y5434">
        <v>0</v>
      </c>
      <c r="Z5434">
        <v>9.3446564593125003E-2</v>
      </c>
      <c r="AA5434">
        <v>291.01438544990032</v>
      </c>
      <c r="AB5434">
        <v>6.7586904304597679</v>
      </c>
      <c r="AC5434">
        <v>790.10643791150312</v>
      </c>
      <c r="AD5434">
        <v>48.924050233192489</v>
      </c>
      <c r="AE5434">
        <v>1170.7103141331097</v>
      </c>
    </row>
    <row r="5435" spans="1:31" x14ac:dyDescent="0.25">
      <c r="A5435">
        <v>2144591</v>
      </c>
      <c r="B5435">
        <v>1</v>
      </c>
      <c r="C5435" t="s">
        <v>80</v>
      </c>
      <c r="D5435" t="s">
        <v>108</v>
      </c>
      <c r="E5435" t="s">
        <v>174</v>
      </c>
      <c r="F5435" t="s">
        <v>15683</v>
      </c>
      <c r="G5435" t="s">
        <v>187</v>
      </c>
      <c r="H5435" t="s">
        <v>134</v>
      </c>
      <c r="I5435" t="s">
        <v>135</v>
      </c>
      <c r="J5435" t="s">
        <v>136</v>
      </c>
      <c r="K5435" t="s">
        <v>137</v>
      </c>
      <c r="L5435" t="s">
        <v>15684</v>
      </c>
      <c r="M5435" t="s">
        <v>15685</v>
      </c>
      <c r="N5435">
        <v>1.2569444439999999</v>
      </c>
      <c r="O5435">
        <v>0</v>
      </c>
      <c r="P5435">
        <v>34</v>
      </c>
      <c r="Q5435">
        <v>0</v>
      </c>
      <c r="R5435">
        <v>5</v>
      </c>
      <c r="S5435">
        <v>0</v>
      </c>
      <c r="T5435">
        <v>2</v>
      </c>
      <c r="U5435">
        <v>0</v>
      </c>
      <c r="V5435">
        <v>0</v>
      </c>
      <c r="W5435">
        <v>0</v>
      </c>
      <c r="X5435">
        <v>7.2009374702234856</v>
      </c>
      <c r="Y5435">
        <v>0</v>
      </c>
      <c r="Z5435">
        <v>0.297573231527275</v>
      </c>
      <c r="AA5435">
        <v>0</v>
      </c>
      <c r="AB5435">
        <v>0.11831480331391668</v>
      </c>
      <c r="AC5435">
        <v>0</v>
      </c>
      <c r="AD5435">
        <v>0</v>
      </c>
      <c r="AE5435">
        <v>7.6168255050646767</v>
      </c>
    </row>
    <row r="5436" spans="1:31" x14ac:dyDescent="0.25">
      <c r="A5436">
        <v>2144548</v>
      </c>
      <c r="B5436">
        <v>1</v>
      </c>
      <c r="C5436" t="s">
        <v>80</v>
      </c>
      <c r="D5436" t="s">
        <v>106</v>
      </c>
      <c r="E5436" t="s">
        <v>174</v>
      </c>
      <c r="F5436" t="s">
        <v>15686</v>
      </c>
      <c r="G5436" t="s">
        <v>187</v>
      </c>
      <c r="H5436" t="s">
        <v>134</v>
      </c>
      <c r="I5436" t="s">
        <v>135</v>
      </c>
      <c r="J5436" t="s">
        <v>136</v>
      </c>
      <c r="K5436" t="s">
        <v>137</v>
      </c>
      <c r="L5436" t="s">
        <v>15687</v>
      </c>
      <c r="M5436" t="s">
        <v>15688</v>
      </c>
      <c r="N5436">
        <v>2.0905555549999999</v>
      </c>
      <c r="O5436">
        <v>0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</row>
    <row r="5437" spans="1:31" x14ac:dyDescent="0.25">
      <c r="A5437">
        <v>2144525</v>
      </c>
      <c r="B5437">
        <v>1</v>
      </c>
      <c r="C5437" t="s">
        <v>80</v>
      </c>
      <c r="D5437" t="s">
        <v>90</v>
      </c>
      <c r="E5437" t="s">
        <v>174</v>
      </c>
      <c r="F5437" t="s">
        <v>15689</v>
      </c>
      <c r="G5437" t="s">
        <v>163</v>
      </c>
      <c r="H5437" t="s">
        <v>134</v>
      </c>
      <c r="I5437" t="s">
        <v>135</v>
      </c>
      <c r="J5437" t="s">
        <v>136</v>
      </c>
      <c r="K5437" t="s">
        <v>137</v>
      </c>
      <c r="L5437" t="s">
        <v>15690</v>
      </c>
      <c r="M5437" t="s">
        <v>15691</v>
      </c>
      <c r="N5437">
        <v>1.164722222</v>
      </c>
      <c r="O5437">
        <v>0</v>
      </c>
      <c r="P5437">
        <v>86</v>
      </c>
      <c r="Q5437">
        <v>0</v>
      </c>
      <c r="R5437">
        <v>0</v>
      </c>
      <c r="S5437">
        <v>0</v>
      </c>
      <c r="T5437">
        <v>2</v>
      </c>
      <c r="U5437">
        <v>0</v>
      </c>
      <c r="V5437">
        <v>0</v>
      </c>
      <c r="W5437">
        <v>0</v>
      </c>
      <c r="X5437">
        <v>24.59836283438425</v>
      </c>
      <c r="Y5437">
        <v>0</v>
      </c>
      <c r="Z5437">
        <v>0</v>
      </c>
      <c r="AA5437">
        <v>0</v>
      </c>
      <c r="AB5437">
        <v>1.9457127596479999</v>
      </c>
      <c r="AC5437">
        <v>0</v>
      </c>
      <c r="AD5437">
        <v>0</v>
      </c>
      <c r="AE5437">
        <v>26.54407559403225</v>
      </c>
    </row>
    <row r="5438" spans="1:31" x14ac:dyDescent="0.25">
      <c r="A5438">
        <v>2144611</v>
      </c>
      <c r="B5438">
        <v>1</v>
      </c>
      <c r="C5438" t="s">
        <v>80</v>
      </c>
      <c r="D5438" t="s">
        <v>104</v>
      </c>
      <c r="E5438" t="s">
        <v>131</v>
      </c>
      <c r="F5438" t="s">
        <v>15692</v>
      </c>
      <c r="G5438" t="s">
        <v>152</v>
      </c>
      <c r="H5438" t="s">
        <v>134</v>
      </c>
      <c r="I5438" t="s">
        <v>135</v>
      </c>
      <c r="J5438" t="s">
        <v>136</v>
      </c>
      <c r="K5438" t="s">
        <v>137</v>
      </c>
      <c r="L5438" t="s">
        <v>15693</v>
      </c>
      <c r="M5438" t="s">
        <v>15694</v>
      </c>
      <c r="N5438">
        <v>1.9372222219999999</v>
      </c>
      <c r="O5438">
        <v>0</v>
      </c>
      <c r="P5438">
        <v>2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0.91217279887196667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0.91217279887196667</v>
      </c>
    </row>
    <row r="5439" spans="1:31" x14ac:dyDescent="0.25">
      <c r="A5439">
        <v>2144488</v>
      </c>
      <c r="B5439">
        <v>1</v>
      </c>
      <c r="C5439" t="s">
        <v>80</v>
      </c>
      <c r="D5439" t="s">
        <v>99</v>
      </c>
      <c r="E5439" t="s">
        <v>174</v>
      </c>
      <c r="F5439" t="s">
        <v>15695</v>
      </c>
      <c r="G5439" t="s">
        <v>235</v>
      </c>
      <c r="H5439" t="s">
        <v>134</v>
      </c>
      <c r="I5439" t="s">
        <v>135</v>
      </c>
      <c r="J5439" t="s">
        <v>136</v>
      </c>
      <c r="K5439" t="s">
        <v>236</v>
      </c>
      <c r="L5439" t="s">
        <v>15696</v>
      </c>
      <c r="M5439" t="s">
        <v>15697</v>
      </c>
      <c r="N5439">
        <v>5.9131861109999999</v>
      </c>
      <c r="O5439">
        <v>0</v>
      </c>
      <c r="P5439">
        <v>12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33.333339829841449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33.333339829841449</v>
      </c>
    </row>
    <row r="5440" spans="1:31" x14ac:dyDescent="0.25">
      <c r="A5440">
        <v>2144674</v>
      </c>
      <c r="B5440">
        <v>1</v>
      </c>
      <c r="C5440" t="s">
        <v>80</v>
      </c>
      <c r="D5440" t="s">
        <v>101</v>
      </c>
      <c r="E5440" t="s">
        <v>131</v>
      </c>
      <c r="F5440" t="s">
        <v>15698</v>
      </c>
      <c r="G5440" t="s">
        <v>152</v>
      </c>
      <c r="H5440" t="s">
        <v>134</v>
      </c>
      <c r="I5440" t="s">
        <v>135</v>
      </c>
      <c r="J5440" t="s">
        <v>136</v>
      </c>
      <c r="K5440" t="s">
        <v>137</v>
      </c>
      <c r="L5440" t="s">
        <v>15699</v>
      </c>
      <c r="M5440" t="s">
        <v>15700</v>
      </c>
      <c r="N5440">
        <v>0.85305555499999997</v>
      </c>
      <c r="O5440">
        <v>0</v>
      </c>
      <c r="P5440">
        <v>15</v>
      </c>
      <c r="Q5440">
        <v>0</v>
      </c>
      <c r="R5440">
        <v>0</v>
      </c>
      <c r="S5440">
        <v>0</v>
      </c>
      <c r="T5440">
        <v>3</v>
      </c>
      <c r="U5440">
        <v>0</v>
      </c>
      <c r="V5440">
        <v>0</v>
      </c>
      <c r="W5440">
        <v>0</v>
      </c>
      <c r="X5440">
        <v>2.49284145701855</v>
      </c>
      <c r="Y5440">
        <v>0</v>
      </c>
      <c r="Z5440">
        <v>0</v>
      </c>
      <c r="AA5440">
        <v>0</v>
      </c>
      <c r="AB5440">
        <v>0.286485279337925</v>
      </c>
      <c r="AC5440">
        <v>0</v>
      </c>
      <c r="AD5440">
        <v>0</v>
      </c>
      <c r="AE5440">
        <v>2.7793267363564751</v>
      </c>
    </row>
    <row r="5441" spans="1:31" x14ac:dyDescent="0.25">
      <c r="A5441">
        <v>2144651</v>
      </c>
      <c r="B5441">
        <v>1</v>
      </c>
      <c r="C5441" t="s">
        <v>81</v>
      </c>
      <c r="D5441" t="s">
        <v>128</v>
      </c>
      <c r="E5441" t="s">
        <v>140</v>
      </c>
      <c r="F5441" t="s">
        <v>15701</v>
      </c>
      <c r="G5441" t="s">
        <v>142</v>
      </c>
      <c r="H5441" t="s">
        <v>143</v>
      </c>
      <c r="I5441" t="s">
        <v>135</v>
      </c>
      <c r="J5441" t="s">
        <v>136</v>
      </c>
      <c r="K5441" t="s">
        <v>137</v>
      </c>
      <c r="L5441" t="s">
        <v>15702</v>
      </c>
      <c r="M5441" t="s">
        <v>15703</v>
      </c>
      <c r="N5441">
        <v>0.233333333</v>
      </c>
      <c r="O5441">
        <v>0</v>
      </c>
      <c r="P5441">
        <v>467</v>
      </c>
      <c r="Q5441">
        <v>0</v>
      </c>
      <c r="R5441">
        <v>0</v>
      </c>
      <c r="S5441">
        <v>9</v>
      </c>
      <c r="T5441">
        <v>53</v>
      </c>
      <c r="U5441">
        <v>11</v>
      </c>
      <c r="V5441">
        <v>4</v>
      </c>
      <c r="W5441">
        <v>0</v>
      </c>
      <c r="X5441">
        <v>43.812676849585124</v>
      </c>
      <c r="Y5441">
        <v>0</v>
      </c>
      <c r="Z5441">
        <v>0</v>
      </c>
      <c r="AA5441">
        <v>13.626020995895001</v>
      </c>
      <c r="AB5441">
        <v>12.832524705550664</v>
      </c>
      <c r="AC5441">
        <v>47.290825910789991</v>
      </c>
      <c r="AD5441">
        <v>7.2625765411360002</v>
      </c>
      <c r="AE5441">
        <v>124.82462500295678</v>
      </c>
    </row>
    <row r="5442" spans="1:31" x14ac:dyDescent="0.25">
      <c r="A5442">
        <v>2144628</v>
      </c>
      <c r="B5442">
        <v>1</v>
      </c>
      <c r="C5442" t="s">
        <v>80</v>
      </c>
      <c r="D5442" t="s">
        <v>107</v>
      </c>
      <c r="E5442" t="s">
        <v>174</v>
      </c>
      <c r="F5442" t="s">
        <v>15704</v>
      </c>
      <c r="G5442" t="s">
        <v>187</v>
      </c>
      <c r="H5442" t="s">
        <v>134</v>
      </c>
      <c r="I5442" t="s">
        <v>135</v>
      </c>
      <c r="J5442" t="s">
        <v>136</v>
      </c>
      <c r="K5442" t="s">
        <v>137</v>
      </c>
      <c r="L5442" t="s">
        <v>15705</v>
      </c>
      <c r="M5442" t="s">
        <v>15706</v>
      </c>
      <c r="N5442">
        <v>1.0802777770000001</v>
      </c>
      <c r="O5442">
        <v>0</v>
      </c>
      <c r="P5442">
        <v>139</v>
      </c>
      <c r="Q5442">
        <v>0</v>
      </c>
      <c r="R5442">
        <v>0</v>
      </c>
      <c r="S5442">
        <v>0</v>
      </c>
      <c r="T5442">
        <v>9</v>
      </c>
      <c r="U5442">
        <v>0</v>
      </c>
      <c r="V5442">
        <v>0</v>
      </c>
      <c r="W5442">
        <v>0</v>
      </c>
      <c r="X5442">
        <v>46.763976035527193</v>
      </c>
      <c r="Y5442">
        <v>0</v>
      </c>
      <c r="Z5442">
        <v>0</v>
      </c>
      <c r="AA5442">
        <v>0</v>
      </c>
      <c r="AB5442">
        <v>1.7130462122993335</v>
      </c>
      <c r="AC5442">
        <v>0</v>
      </c>
      <c r="AD5442">
        <v>0</v>
      </c>
      <c r="AE5442">
        <v>48.477022247826525</v>
      </c>
    </row>
    <row r="5443" spans="1:31" x14ac:dyDescent="0.25">
      <c r="A5443">
        <v>2144588</v>
      </c>
      <c r="B5443">
        <v>1</v>
      </c>
      <c r="C5443" t="s">
        <v>80</v>
      </c>
      <c r="D5443" t="s">
        <v>100</v>
      </c>
      <c r="E5443" t="s">
        <v>174</v>
      </c>
      <c r="F5443" t="s">
        <v>15707</v>
      </c>
      <c r="G5443" t="s">
        <v>384</v>
      </c>
      <c r="H5443" t="s">
        <v>134</v>
      </c>
      <c r="I5443" t="s">
        <v>135</v>
      </c>
      <c r="J5443" t="s">
        <v>136</v>
      </c>
      <c r="K5443" t="s">
        <v>137</v>
      </c>
      <c r="L5443" t="s">
        <v>15708</v>
      </c>
      <c r="M5443" t="s">
        <v>15709</v>
      </c>
      <c r="N5443">
        <v>2.2366666660000001</v>
      </c>
      <c r="O5443">
        <v>0</v>
      </c>
      <c r="P5443">
        <v>5</v>
      </c>
      <c r="Q5443">
        <v>0</v>
      </c>
      <c r="R5443">
        <v>13</v>
      </c>
      <c r="S5443">
        <v>0</v>
      </c>
      <c r="T5443">
        <v>2</v>
      </c>
      <c r="U5443">
        <v>0</v>
      </c>
      <c r="V5443">
        <v>0</v>
      </c>
      <c r="W5443">
        <v>0</v>
      </c>
      <c r="X5443">
        <v>3.4181284817912001</v>
      </c>
      <c r="Y5443">
        <v>0</v>
      </c>
      <c r="Z5443">
        <v>8.9145198053895509</v>
      </c>
      <c r="AA5443">
        <v>0</v>
      </c>
      <c r="AB5443">
        <v>2.7395446472646663</v>
      </c>
      <c r="AC5443">
        <v>0</v>
      </c>
      <c r="AD5443">
        <v>0</v>
      </c>
      <c r="AE5443">
        <v>15.072192934445418</v>
      </c>
    </row>
    <row r="5444" spans="1:31" x14ac:dyDescent="0.25">
      <c r="A5444">
        <v>2144634</v>
      </c>
      <c r="B5444">
        <v>1</v>
      </c>
      <c r="C5444" t="s">
        <v>80</v>
      </c>
      <c r="D5444" t="s">
        <v>84</v>
      </c>
      <c r="E5444" t="s">
        <v>131</v>
      </c>
      <c r="F5444" t="s">
        <v>15220</v>
      </c>
      <c r="G5444" t="s">
        <v>231</v>
      </c>
      <c r="H5444" t="s">
        <v>134</v>
      </c>
      <c r="I5444" t="s">
        <v>135</v>
      </c>
      <c r="J5444" t="s">
        <v>136</v>
      </c>
      <c r="K5444" t="s">
        <v>137</v>
      </c>
      <c r="L5444" t="s">
        <v>15710</v>
      </c>
      <c r="M5444" t="s">
        <v>15711</v>
      </c>
      <c r="N5444">
        <v>1.5122222219999999</v>
      </c>
      <c r="O5444">
        <v>0</v>
      </c>
      <c r="P5444">
        <v>1</v>
      </c>
      <c r="Q5444">
        <v>0</v>
      </c>
      <c r="R5444">
        <v>0</v>
      </c>
      <c r="S5444">
        <v>0</v>
      </c>
      <c r="T5444">
        <v>1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1.3516943255112501</v>
      </c>
      <c r="AC5444">
        <v>0</v>
      </c>
      <c r="AD5444">
        <v>0</v>
      </c>
      <c r="AE5444">
        <v>1.3516943255112501</v>
      </c>
    </row>
    <row r="5445" spans="1:31" x14ac:dyDescent="0.25">
      <c r="A5445">
        <v>2144691</v>
      </c>
      <c r="B5445">
        <v>1</v>
      </c>
      <c r="C5445" t="s">
        <v>81</v>
      </c>
      <c r="D5445" t="s">
        <v>113</v>
      </c>
      <c r="E5445" t="s">
        <v>131</v>
      </c>
      <c r="F5445" t="s">
        <v>15712</v>
      </c>
      <c r="G5445" t="s">
        <v>231</v>
      </c>
      <c r="H5445" t="s">
        <v>134</v>
      </c>
      <c r="I5445" t="s">
        <v>135</v>
      </c>
      <c r="J5445" t="s">
        <v>136</v>
      </c>
      <c r="K5445" t="s">
        <v>137</v>
      </c>
      <c r="L5445" t="s">
        <v>15713</v>
      </c>
      <c r="M5445" t="s">
        <v>15714</v>
      </c>
      <c r="N5445">
        <v>1.6958333329999999</v>
      </c>
      <c r="O5445">
        <v>0</v>
      </c>
      <c r="P5445">
        <v>1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0.4970125548612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0.4970125548612</v>
      </c>
    </row>
    <row r="5446" spans="1:31" x14ac:dyDescent="0.25">
      <c r="A5446">
        <v>2144442</v>
      </c>
      <c r="B5446">
        <v>1</v>
      </c>
      <c r="C5446" t="s">
        <v>80</v>
      </c>
      <c r="D5446" t="s">
        <v>104</v>
      </c>
      <c r="E5446" t="s">
        <v>174</v>
      </c>
      <c r="F5446" t="s">
        <v>15715</v>
      </c>
      <c r="G5446" t="s">
        <v>176</v>
      </c>
      <c r="H5446" t="s">
        <v>134</v>
      </c>
      <c r="I5446" t="s">
        <v>135</v>
      </c>
      <c r="J5446" t="s">
        <v>136</v>
      </c>
      <c r="K5446" t="s">
        <v>137</v>
      </c>
      <c r="L5446" t="s">
        <v>15716</v>
      </c>
      <c r="M5446" t="s">
        <v>15717</v>
      </c>
      <c r="N5446">
        <v>1.1797222220000001</v>
      </c>
      <c r="O5446">
        <v>0</v>
      </c>
      <c r="P5446">
        <v>1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0.58453472551647501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0.58453472551647501</v>
      </c>
    </row>
    <row r="5447" spans="1:31" x14ac:dyDescent="0.25">
      <c r="A5447">
        <v>2144545</v>
      </c>
      <c r="B5447">
        <v>1</v>
      </c>
      <c r="C5447" t="s">
        <v>80</v>
      </c>
      <c r="D5447" t="s">
        <v>98</v>
      </c>
      <c r="E5447" t="s">
        <v>131</v>
      </c>
      <c r="F5447" t="s">
        <v>15718</v>
      </c>
      <c r="G5447" t="s">
        <v>152</v>
      </c>
      <c r="H5447" t="s">
        <v>134</v>
      </c>
      <c r="I5447" t="s">
        <v>135</v>
      </c>
      <c r="J5447" t="s">
        <v>136</v>
      </c>
      <c r="K5447" t="s">
        <v>137</v>
      </c>
      <c r="L5447" t="s">
        <v>15719</v>
      </c>
      <c r="M5447" t="s">
        <v>15720</v>
      </c>
      <c r="N5447">
        <v>2.6911111110000001</v>
      </c>
      <c r="O5447">
        <v>0</v>
      </c>
      <c r="P5447">
        <v>1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0.91925515502460009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0.91925515502460009</v>
      </c>
    </row>
    <row r="5448" spans="1:31" x14ac:dyDescent="0.25">
      <c r="A5448">
        <v>2144571</v>
      </c>
      <c r="B5448">
        <v>1</v>
      </c>
      <c r="C5448" t="s">
        <v>80</v>
      </c>
      <c r="D5448" t="s">
        <v>84</v>
      </c>
      <c r="E5448" t="s">
        <v>174</v>
      </c>
      <c r="F5448" t="s">
        <v>15721</v>
      </c>
      <c r="G5448" t="s">
        <v>384</v>
      </c>
      <c r="H5448" t="s">
        <v>134</v>
      </c>
      <c r="I5448" t="s">
        <v>135</v>
      </c>
      <c r="J5448" t="s">
        <v>136</v>
      </c>
      <c r="K5448" t="s">
        <v>137</v>
      </c>
      <c r="L5448" t="s">
        <v>15722</v>
      </c>
      <c r="M5448" t="s">
        <v>15723</v>
      </c>
      <c r="N5448">
        <v>3.2288888880000002</v>
      </c>
      <c r="O5448">
        <v>0</v>
      </c>
      <c r="P5448">
        <v>276</v>
      </c>
      <c r="Q5448">
        <v>0</v>
      </c>
      <c r="R5448">
        <v>0</v>
      </c>
      <c r="S5448">
        <v>0</v>
      </c>
      <c r="T5448">
        <v>8</v>
      </c>
      <c r="U5448">
        <v>0</v>
      </c>
      <c r="V5448">
        <v>0</v>
      </c>
      <c r="W5448">
        <v>0</v>
      </c>
      <c r="X5448">
        <v>240.38919864340531</v>
      </c>
      <c r="Y5448">
        <v>0</v>
      </c>
      <c r="Z5448">
        <v>0</v>
      </c>
      <c r="AA5448">
        <v>0</v>
      </c>
      <c r="AB5448">
        <v>10.805591031924934</v>
      </c>
      <c r="AC5448">
        <v>0</v>
      </c>
      <c r="AD5448">
        <v>0</v>
      </c>
      <c r="AE5448">
        <v>251.19478967533024</v>
      </c>
    </row>
    <row r="5449" spans="1:31" x14ac:dyDescent="0.25">
      <c r="A5449">
        <v>2144614</v>
      </c>
      <c r="B5449">
        <v>1</v>
      </c>
      <c r="C5449" t="s">
        <v>80</v>
      </c>
      <c r="D5449" t="s">
        <v>90</v>
      </c>
      <c r="E5449" t="s">
        <v>131</v>
      </c>
      <c r="F5449" t="s">
        <v>15724</v>
      </c>
      <c r="G5449" t="s">
        <v>152</v>
      </c>
      <c r="H5449" t="s">
        <v>134</v>
      </c>
      <c r="I5449" t="s">
        <v>135</v>
      </c>
      <c r="J5449" t="s">
        <v>136</v>
      </c>
      <c r="K5449" t="s">
        <v>137</v>
      </c>
      <c r="L5449" t="s">
        <v>15725</v>
      </c>
      <c r="M5449" t="s">
        <v>15726</v>
      </c>
      <c r="N5449">
        <v>2.0375000000000001</v>
      </c>
      <c r="O5449">
        <v>0</v>
      </c>
      <c r="P5449">
        <v>4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2.9497823574386999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2.9497823574386999</v>
      </c>
    </row>
    <row r="5450" spans="1:31" x14ac:dyDescent="0.25">
      <c r="A5450">
        <v>2144577</v>
      </c>
      <c r="B5450">
        <v>1</v>
      </c>
      <c r="C5450" t="s">
        <v>81</v>
      </c>
      <c r="D5450" t="s">
        <v>118</v>
      </c>
      <c r="E5450" t="s">
        <v>196</v>
      </c>
      <c r="F5450" t="s">
        <v>14019</v>
      </c>
      <c r="G5450" t="s">
        <v>142</v>
      </c>
      <c r="H5450" t="s">
        <v>143</v>
      </c>
      <c r="I5450" t="s">
        <v>135</v>
      </c>
      <c r="J5450" t="s">
        <v>136</v>
      </c>
      <c r="K5450" t="s">
        <v>137</v>
      </c>
      <c r="L5450" t="s">
        <v>15727</v>
      </c>
      <c r="M5450" t="s">
        <v>15728</v>
      </c>
      <c r="N5450">
        <v>1.4350000000000001</v>
      </c>
      <c r="O5450">
        <v>0</v>
      </c>
      <c r="P5450">
        <v>0</v>
      </c>
      <c r="Q5450">
        <v>13</v>
      </c>
      <c r="R5450">
        <v>8</v>
      </c>
      <c r="S5450">
        <v>9</v>
      </c>
      <c r="T5450">
        <v>0</v>
      </c>
      <c r="U5450">
        <v>10</v>
      </c>
      <c r="V5450">
        <v>0</v>
      </c>
      <c r="W5450">
        <v>0</v>
      </c>
      <c r="X5450">
        <v>0</v>
      </c>
      <c r="Y5450">
        <v>34.061054698133752</v>
      </c>
      <c r="Z5450">
        <v>0.39988281435354994</v>
      </c>
      <c r="AA5450">
        <v>228.84288910595802</v>
      </c>
      <c r="AB5450">
        <v>0</v>
      </c>
      <c r="AC5450">
        <v>1063.4498756470102</v>
      </c>
      <c r="AD5450">
        <v>0</v>
      </c>
      <c r="AE5450">
        <v>1326.7537022654556</v>
      </c>
    </row>
    <row r="5451" spans="1:31" x14ac:dyDescent="0.25">
      <c r="A5451">
        <v>2144554</v>
      </c>
      <c r="B5451">
        <v>1</v>
      </c>
      <c r="C5451" t="s">
        <v>80</v>
      </c>
      <c r="D5451" t="s">
        <v>109</v>
      </c>
      <c r="E5451" t="s">
        <v>131</v>
      </c>
      <c r="F5451" t="s">
        <v>15729</v>
      </c>
      <c r="G5451" t="s">
        <v>152</v>
      </c>
      <c r="H5451" t="s">
        <v>134</v>
      </c>
      <c r="I5451" t="s">
        <v>135</v>
      </c>
      <c r="J5451" t="s">
        <v>136</v>
      </c>
      <c r="K5451" t="s">
        <v>137</v>
      </c>
      <c r="L5451" t="s">
        <v>15730</v>
      </c>
      <c r="M5451" t="s">
        <v>15731</v>
      </c>
      <c r="N5451">
        <v>1.204722222</v>
      </c>
      <c r="O5451">
        <v>0</v>
      </c>
      <c r="P5451">
        <v>1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0.12941608944739999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0.12941608944739999</v>
      </c>
    </row>
    <row r="5452" spans="1:31" x14ac:dyDescent="0.25">
      <c r="A5452">
        <v>2144600</v>
      </c>
      <c r="B5452">
        <v>1</v>
      </c>
      <c r="C5452" t="s">
        <v>81</v>
      </c>
      <c r="D5452" t="s">
        <v>123</v>
      </c>
      <c r="E5452" t="s">
        <v>224</v>
      </c>
      <c r="F5452" t="s">
        <v>15732</v>
      </c>
      <c r="G5452" t="s">
        <v>142</v>
      </c>
      <c r="H5452" t="s">
        <v>143</v>
      </c>
      <c r="I5452" t="s">
        <v>135</v>
      </c>
      <c r="J5452" t="s">
        <v>136</v>
      </c>
      <c r="K5452" t="s">
        <v>137</v>
      </c>
      <c r="L5452" t="s">
        <v>15733</v>
      </c>
      <c r="M5452" t="s">
        <v>15734</v>
      </c>
      <c r="N5452">
        <v>1.0383988879999999</v>
      </c>
      <c r="O5452">
        <v>0</v>
      </c>
      <c r="P5452">
        <v>2197</v>
      </c>
      <c r="Q5452">
        <v>0</v>
      </c>
      <c r="R5452">
        <v>144</v>
      </c>
      <c r="S5452">
        <v>21</v>
      </c>
      <c r="T5452">
        <v>461</v>
      </c>
      <c r="U5452">
        <v>17</v>
      </c>
      <c r="V5452">
        <v>13</v>
      </c>
      <c r="W5452">
        <v>0</v>
      </c>
      <c r="X5452">
        <v>560.65723974486139</v>
      </c>
      <c r="Y5452">
        <v>0</v>
      </c>
      <c r="Z5452">
        <v>59.725290095938149</v>
      </c>
      <c r="AA5452">
        <v>832.05709125531575</v>
      </c>
      <c r="AB5452">
        <v>449.42007180136062</v>
      </c>
      <c r="AC5452">
        <v>942.07421215166949</v>
      </c>
      <c r="AD5452">
        <v>79.900998466656489</v>
      </c>
      <c r="AE5452">
        <v>2923.8349035158017</v>
      </c>
    </row>
    <row r="5453" spans="1:31" x14ac:dyDescent="0.25">
      <c r="A5453">
        <v>2144683</v>
      </c>
      <c r="B5453">
        <v>1</v>
      </c>
      <c r="C5453" t="s">
        <v>80</v>
      </c>
      <c r="D5453" t="s">
        <v>96</v>
      </c>
      <c r="E5453" t="s">
        <v>131</v>
      </c>
      <c r="F5453" t="s">
        <v>15735</v>
      </c>
      <c r="G5453" t="s">
        <v>231</v>
      </c>
      <c r="H5453" t="s">
        <v>134</v>
      </c>
      <c r="I5453" t="s">
        <v>135</v>
      </c>
      <c r="J5453" t="s">
        <v>136</v>
      </c>
      <c r="K5453" t="s">
        <v>137</v>
      </c>
      <c r="L5453" t="s">
        <v>15736</v>
      </c>
      <c r="M5453" t="s">
        <v>15737</v>
      </c>
      <c r="N5453">
        <v>2.7922222219999999</v>
      </c>
      <c r="O5453">
        <v>0</v>
      </c>
      <c r="P5453">
        <v>27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24.119476967282967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24.119476967282967</v>
      </c>
    </row>
    <row r="5454" spans="1:31" x14ac:dyDescent="0.25">
      <c r="A5454">
        <v>2144491</v>
      </c>
      <c r="B5454">
        <v>1</v>
      </c>
      <c r="C5454" t="s">
        <v>81</v>
      </c>
      <c r="D5454" t="s">
        <v>123</v>
      </c>
      <c r="E5454" t="s">
        <v>140</v>
      </c>
      <c r="F5454" t="s">
        <v>2619</v>
      </c>
      <c r="G5454" t="s">
        <v>235</v>
      </c>
      <c r="H5454" t="s">
        <v>143</v>
      </c>
      <c r="I5454" t="s">
        <v>135</v>
      </c>
      <c r="J5454" t="s">
        <v>136</v>
      </c>
      <c r="K5454" t="s">
        <v>236</v>
      </c>
      <c r="L5454" t="s">
        <v>15738</v>
      </c>
      <c r="M5454" t="s">
        <v>15739</v>
      </c>
      <c r="N5454">
        <v>5.2369444439999997</v>
      </c>
      <c r="O5454">
        <v>0</v>
      </c>
      <c r="P5454">
        <v>1006</v>
      </c>
      <c r="Q5454">
        <v>10</v>
      </c>
      <c r="R5454">
        <v>107</v>
      </c>
      <c r="S5454">
        <v>6</v>
      </c>
      <c r="T5454">
        <v>73</v>
      </c>
      <c r="U5454">
        <v>2</v>
      </c>
      <c r="V5454">
        <v>0</v>
      </c>
      <c r="W5454">
        <v>0</v>
      </c>
      <c r="X5454">
        <v>933.04313281185671</v>
      </c>
      <c r="Y5454">
        <v>95.009968822007011</v>
      </c>
      <c r="Z5454">
        <v>139.13420868723145</v>
      </c>
      <c r="AA5454">
        <v>124.26421721450166</v>
      </c>
      <c r="AB5454">
        <v>139.27761936558079</v>
      </c>
      <c r="AC5454">
        <v>90.13091472922666</v>
      </c>
      <c r="AD5454">
        <v>0</v>
      </c>
      <c r="AE5454">
        <v>1520.8600616304041</v>
      </c>
    </row>
    <row r="5455" spans="1:31" x14ac:dyDescent="0.25">
      <c r="A5455">
        <v>2144474</v>
      </c>
      <c r="B5455">
        <v>1</v>
      </c>
      <c r="C5455" t="s">
        <v>80</v>
      </c>
      <c r="D5455" t="s">
        <v>106</v>
      </c>
      <c r="E5455" t="s">
        <v>140</v>
      </c>
      <c r="F5455" t="s">
        <v>7354</v>
      </c>
      <c r="G5455" t="s">
        <v>235</v>
      </c>
      <c r="H5455" t="s">
        <v>143</v>
      </c>
      <c r="I5455" t="s">
        <v>135</v>
      </c>
      <c r="J5455" t="s">
        <v>136</v>
      </c>
      <c r="K5455" t="s">
        <v>236</v>
      </c>
      <c r="L5455" t="s">
        <v>15740</v>
      </c>
      <c r="M5455" t="s">
        <v>15741</v>
      </c>
      <c r="N5455">
        <v>9.9169444440000003</v>
      </c>
      <c r="O5455">
        <v>1</v>
      </c>
      <c r="P5455">
        <v>0</v>
      </c>
      <c r="Q5455">
        <v>20</v>
      </c>
      <c r="R5455">
        <v>218</v>
      </c>
      <c r="S5455">
        <v>5</v>
      </c>
      <c r="T5455">
        <v>45</v>
      </c>
      <c r="U5455">
        <v>0</v>
      </c>
      <c r="V5455">
        <v>0</v>
      </c>
      <c r="W5455">
        <v>5.1494091968282332</v>
      </c>
      <c r="X5455">
        <v>0</v>
      </c>
      <c r="Y5455">
        <v>156.85046452875247</v>
      </c>
      <c r="Z5455">
        <v>3526.7127472909733</v>
      </c>
      <c r="AA5455">
        <v>120.65956621639121</v>
      </c>
      <c r="AB5455">
        <v>207.78475511002441</v>
      </c>
      <c r="AC5455">
        <v>0</v>
      </c>
      <c r="AD5455">
        <v>0</v>
      </c>
      <c r="AE5455">
        <v>4017.1569423429696</v>
      </c>
    </row>
    <row r="5456" spans="1:31" x14ac:dyDescent="0.25">
      <c r="A5456">
        <v>2144431</v>
      </c>
      <c r="B5456">
        <v>1</v>
      </c>
      <c r="C5456" t="s">
        <v>81</v>
      </c>
      <c r="D5456" t="s">
        <v>118</v>
      </c>
      <c r="E5456" t="s">
        <v>131</v>
      </c>
      <c r="F5456" t="s">
        <v>15742</v>
      </c>
      <c r="G5456" t="s">
        <v>152</v>
      </c>
      <c r="H5456" t="s">
        <v>134</v>
      </c>
      <c r="I5456" t="s">
        <v>135</v>
      </c>
      <c r="J5456" t="s">
        <v>136</v>
      </c>
      <c r="K5456" t="s">
        <v>137</v>
      </c>
      <c r="L5456" t="s">
        <v>15743</v>
      </c>
      <c r="M5456" t="s">
        <v>15744</v>
      </c>
      <c r="N5456">
        <v>2.3394444440000002</v>
      </c>
      <c r="O5456">
        <v>0</v>
      </c>
      <c r="P5456">
        <v>1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</row>
    <row r="5457" spans="1:31" x14ac:dyDescent="0.25">
      <c r="A5457">
        <v>2144660</v>
      </c>
      <c r="B5457">
        <v>1</v>
      </c>
      <c r="C5457" t="s">
        <v>80</v>
      </c>
      <c r="D5457" t="s">
        <v>91</v>
      </c>
      <c r="E5457" t="s">
        <v>174</v>
      </c>
      <c r="F5457" t="s">
        <v>15593</v>
      </c>
      <c r="G5457" t="s">
        <v>458</v>
      </c>
      <c r="H5457" t="s">
        <v>134</v>
      </c>
      <c r="I5457" t="s">
        <v>135</v>
      </c>
      <c r="J5457" t="s">
        <v>136</v>
      </c>
      <c r="K5457" t="s">
        <v>137</v>
      </c>
      <c r="L5457" t="s">
        <v>15745</v>
      </c>
      <c r="M5457" t="s">
        <v>15746</v>
      </c>
      <c r="N5457">
        <v>0.89583333300000001</v>
      </c>
      <c r="O5457">
        <v>0</v>
      </c>
      <c r="P5457">
        <v>39</v>
      </c>
      <c r="Q5457">
        <v>0</v>
      </c>
      <c r="R5457">
        <v>0</v>
      </c>
      <c r="S5457">
        <v>0</v>
      </c>
      <c r="T5457">
        <v>1</v>
      </c>
      <c r="U5457">
        <v>0</v>
      </c>
      <c r="V5457">
        <v>0</v>
      </c>
      <c r="W5457">
        <v>0</v>
      </c>
      <c r="X5457">
        <v>9.2824334133459985</v>
      </c>
      <c r="Y5457">
        <v>0</v>
      </c>
      <c r="Z5457">
        <v>0</v>
      </c>
      <c r="AA5457">
        <v>0</v>
      </c>
      <c r="AB5457">
        <v>7.9339606359800002E-2</v>
      </c>
      <c r="AC5457">
        <v>0</v>
      </c>
      <c r="AD5457">
        <v>0</v>
      </c>
      <c r="AE5457">
        <v>9.3617730197057991</v>
      </c>
    </row>
    <row r="5458" spans="1:31" x14ac:dyDescent="0.25">
      <c r="A5458">
        <v>2144411</v>
      </c>
      <c r="B5458">
        <v>1</v>
      </c>
      <c r="C5458" t="s">
        <v>80</v>
      </c>
      <c r="D5458" t="s">
        <v>107</v>
      </c>
      <c r="E5458" t="s">
        <v>161</v>
      </c>
      <c r="F5458" t="s">
        <v>15747</v>
      </c>
      <c r="G5458" t="s">
        <v>215</v>
      </c>
      <c r="H5458" t="s">
        <v>134</v>
      </c>
      <c r="I5458" t="s">
        <v>135</v>
      </c>
      <c r="J5458" t="s">
        <v>136</v>
      </c>
      <c r="K5458" t="s">
        <v>137</v>
      </c>
      <c r="L5458" t="s">
        <v>15748</v>
      </c>
      <c r="M5458" t="s">
        <v>15749</v>
      </c>
      <c r="N5458">
        <v>4.9436111110000001</v>
      </c>
      <c r="O5458">
        <v>0</v>
      </c>
      <c r="P5458">
        <v>116</v>
      </c>
      <c r="Q5458">
        <v>0</v>
      </c>
      <c r="R5458">
        <v>0</v>
      </c>
      <c r="S5458">
        <v>0</v>
      </c>
      <c r="T5458">
        <v>4</v>
      </c>
      <c r="U5458">
        <v>0</v>
      </c>
      <c r="V5458">
        <v>1</v>
      </c>
      <c r="W5458">
        <v>0</v>
      </c>
      <c r="X5458">
        <v>148.11952009565741</v>
      </c>
      <c r="Y5458">
        <v>0</v>
      </c>
      <c r="Z5458">
        <v>0</v>
      </c>
      <c r="AA5458">
        <v>0</v>
      </c>
      <c r="AB5458">
        <v>4.1662061818620257</v>
      </c>
      <c r="AC5458">
        <v>0</v>
      </c>
      <c r="AD5458">
        <v>1.3687711426662001</v>
      </c>
      <c r="AE5458">
        <v>153.65449742018563</v>
      </c>
    </row>
    <row r="5459" spans="1:31" x14ac:dyDescent="0.25">
      <c r="A5459">
        <v>2144574</v>
      </c>
      <c r="B5459">
        <v>1</v>
      </c>
      <c r="C5459" t="s">
        <v>81</v>
      </c>
      <c r="D5459" t="s">
        <v>123</v>
      </c>
      <c r="E5459" t="s">
        <v>146</v>
      </c>
      <c r="F5459" t="s">
        <v>15750</v>
      </c>
      <c r="G5459" t="s">
        <v>2008</v>
      </c>
      <c r="H5459" t="s">
        <v>143</v>
      </c>
      <c r="I5459" t="s">
        <v>135</v>
      </c>
      <c r="J5459" t="s">
        <v>136</v>
      </c>
      <c r="K5459" t="s">
        <v>137</v>
      </c>
      <c r="L5459" t="s">
        <v>15751</v>
      </c>
      <c r="M5459" t="s">
        <v>15752</v>
      </c>
      <c r="N5459">
        <v>4.4455555550000003</v>
      </c>
      <c r="O5459">
        <v>0</v>
      </c>
      <c r="P5459">
        <v>1</v>
      </c>
      <c r="Q5459">
        <v>0</v>
      </c>
      <c r="R5459">
        <v>2</v>
      </c>
      <c r="S5459">
        <v>4</v>
      </c>
      <c r="T5459">
        <v>55</v>
      </c>
      <c r="U5459">
        <v>4</v>
      </c>
      <c r="V5459">
        <v>3</v>
      </c>
      <c r="W5459">
        <v>0</v>
      </c>
      <c r="X5459">
        <v>1.9333942240289668</v>
      </c>
      <c r="Y5459">
        <v>0</v>
      </c>
      <c r="Z5459">
        <v>0.42054521669843337</v>
      </c>
      <c r="AA5459">
        <v>281.62976567609951</v>
      </c>
      <c r="AB5459">
        <v>277.84676702387696</v>
      </c>
      <c r="AC5459">
        <v>734.8518002825889</v>
      </c>
      <c r="AD5459">
        <v>173.70226356410777</v>
      </c>
      <c r="AE5459">
        <v>1470.3845359874008</v>
      </c>
    </row>
    <row r="5460" spans="1:31" x14ac:dyDescent="0.25">
      <c r="A5460">
        <v>2144534</v>
      </c>
      <c r="B5460">
        <v>1</v>
      </c>
      <c r="C5460" t="s">
        <v>80</v>
      </c>
      <c r="D5460" t="s">
        <v>105</v>
      </c>
      <c r="E5460" t="s">
        <v>131</v>
      </c>
      <c r="F5460" t="s">
        <v>15753</v>
      </c>
      <c r="G5460" t="s">
        <v>133</v>
      </c>
      <c r="H5460" t="s">
        <v>134</v>
      </c>
      <c r="I5460" t="s">
        <v>135</v>
      </c>
      <c r="J5460" t="s">
        <v>136</v>
      </c>
      <c r="K5460" t="s">
        <v>137</v>
      </c>
      <c r="L5460" t="s">
        <v>15754</v>
      </c>
      <c r="M5460" t="s">
        <v>15755</v>
      </c>
      <c r="N5460">
        <v>6.08</v>
      </c>
      <c r="O5460">
        <v>0</v>
      </c>
      <c r="P5460">
        <v>8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9.9880319941342002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9.9880319941342002</v>
      </c>
    </row>
    <row r="5461" spans="1:31" x14ac:dyDescent="0.25">
      <c r="A5461">
        <v>2144511</v>
      </c>
      <c r="B5461">
        <v>1</v>
      </c>
      <c r="C5461" t="s">
        <v>81</v>
      </c>
      <c r="D5461" t="s">
        <v>123</v>
      </c>
      <c r="E5461" t="s">
        <v>174</v>
      </c>
      <c r="F5461" t="s">
        <v>15756</v>
      </c>
      <c r="G5461" t="s">
        <v>538</v>
      </c>
      <c r="H5461" t="s">
        <v>134</v>
      </c>
      <c r="I5461" t="s">
        <v>135</v>
      </c>
      <c r="J5461" t="s">
        <v>136</v>
      </c>
      <c r="K5461" t="s">
        <v>236</v>
      </c>
      <c r="L5461" t="s">
        <v>15757</v>
      </c>
      <c r="M5461" t="s">
        <v>15758</v>
      </c>
      <c r="N5461">
        <v>6.383847222</v>
      </c>
      <c r="O5461">
        <v>0</v>
      </c>
      <c r="P5461">
        <v>2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1.4825323597136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1.4825323597136</v>
      </c>
    </row>
    <row r="5462" spans="1:31" x14ac:dyDescent="0.25">
      <c r="A5462">
        <v>2144597</v>
      </c>
      <c r="B5462">
        <v>1</v>
      </c>
      <c r="C5462" t="s">
        <v>81</v>
      </c>
      <c r="D5462" t="s">
        <v>121</v>
      </c>
      <c r="E5462" t="s">
        <v>161</v>
      </c>
      <c r="F5462" t="s">
        <v>15759</v>
      </c>
      <c r="G5462" t="s">
        <v>215</v>
      </c>
      <c r="H5462" t="s">
        <v>134</v>
      </c>
      <c r="I5462" t="s">
        <v>135</v>
      </c>
      <c r="J5462" t="s">
        <v>136</v>
      </c>
      <c r="K5462" t="s">
        <v>137</v>
      </c>
      <c r="L5462" t="s">
        <v>15760</v>
      </c>
      <c r="M5462" t="s">
        <v>15761</v>
      </c>
      <c r="N5462">
        <v>1.7375</v>
      </c>
      <c r="O5462">
        <v>0</v>
      </c>
      <c r="P5462">
        <v>108</v>
      </c>
      <c r="Q5462">
        <v>0</v>
      </c>
      <c r="R5462">
        <v>15</v>
      </c>
      <c r="S5462">
        <v>0</v>
      </c>
      <c r="T5462">
        <v>12</v>
      </c>
      <c r="U5462">
        <v>0</v>
      </c>
      <c r="V5462">
        <v>0</v>
      </c>
      <c r="W5462">
        <v>0</v>
      </c>
      <c r="X5462">
        <v>39.24186396595335</v>
      </c>
      <c r="Y5462">
        <v>0</v>
      </c>
      <c r="Z5462">
        <v>7.4007795305413904</v>
      </c>
      <c r="AA5462">
        <v>0</v>
      </c>
      <c r="AB5462">
        <v>23.4117109704634</v>
      </c>
      <c r="AC5462">
        <v>0</v>
      </c>
      <c r="AD5462">
        <v>0</v>
      </c>
      <c r="AE5462">
        <v>70.054354466958145</v>
      </c>
    </row>
    <row r="5463" spans="1:31" x14ac:dyDescent="0.25">
      <c r="A5463">
        <v>2144448</v>
      </c>
      <c r="B5463">
        <v>1</v>
      </c>
      <c r="C5463" t="s">
        <v>80</v>
      </c>
      <c r="D5463" t="s">
        <v>83</v>
      </c>
      <c r="E5463" t="s">
        <v>146</v>
      </c>
      <c r="F5463" t="s">
        <v>15762</v>
      </c>
      <c r="G5463" t="s">
        <v>235</v>
      </c>
      <c r="H5463" t="s">
        <v>143</v>
      </c>
      <c r="I5463" t="s">
        <v>135</v>
      </c>
      <c r="J5463" t="s">
        <v>136</v>
      </c>
      <c r="K5463" t="s">
        <v>236</v>
      </c>
      <c r="L5463" t="s">
        <v>15763</v>
      </c>
      <c r="M5463" t="s">
        <v>15764</v>
      </c>
      <c r="N5463">
        <v>8.295555555</v>
      </c>
      <c r="O5463">
        <v>0</v>
      </c>
      <c r="P5463">
        <v>1</v>
      </c>
      <c r="Q5463">
        <v>1</v>
      </c>
      <c r="R5463">
        <v>1</v>
      </c>
      <c r="S5463">
        <v>7</v>
      </c>
      <c r="T5463">
        <v>763</v>
      </c>
      <c r="U5463">
        <v>5</v>
      </c>
      <c r="V5463">
        <v>38</v>
      </c>
      <c r="W5463">
        <v>0</v>
      </c>
      <c r="X5463">
        <v>2.0595112514988001</v>
      </c>
      <c r="Y5463">
        <v>1368.7613232266128</v>
      </c>
      <c r="Z5463">
        <v>1.8530622258892167</v>
      </c>
      <c r="AA5463">
        <v>612.89748775946146</v>
      </c>
      <c r="AB5463">
        <v>5064.5201092058423</v>
      </c>
      <c r="AC5463">
        <v>814.00190153251117</v>
      </c>
      <c r="AD5463">
        <v>2355.8102385782086</v>
      </c>
      <c r="AE5463">
        <v>10219.903633780024</v>
      </c>
    </row>
    <row r="5464" spans="1:31" x14ac:dyDescent="0.25">
      <c r="A5464">
        <v>2144494</v>
      </c>
      <c r="B5464">
        <v>1</v>
      </c>
      <c r="C5464" t="s">
        <v>80</v>
      </c>
      <c r="D5464" t="s">
        <v>82</v>
      </c>
      <c r="E5464" t="s">
        <v>206</v>
      </c>
      <c r="F5464" t="s">
        <v>15765</v>
      </c>
      <c r="G5464" t="s">
        <v>235</v>
      </c>
      <c r="H5464" t="s">
        <v>134</v>
      </c>
      <c r="I5464" t="s">
        <v>135</v>
      </c>
      <c r="J5464" t="s">
        <v>136</v>
      </c>
      <c r="K5464" t="s">
        <v>236</v>
      </c>
      <c r="L5464" t="s">
        <v>15766</v>
      </c>
      <c r="M5464" t="s">
        <v>15767</v>
      </c>
      <c r="N5464">
        <v>7.7873638879999998</v>
      </c>
      <c r="O5464">
        <v>0</v>
      </c>
      <c r="P5464">
        <v>18</v>
      </c>
      <c r="Q5464">
        <v>0</v>
      </c>
      <c r="R5464">
        <v>0</v>
      </c>
      <c r="S5464">
        <v>0</v>
      </c>
      <c r="T5464">
        <v>13</v>
      </c>
      <c r="U5464">
        <v>0</v>
      </c>
      <c r="V5464">
        <v>0</v>
      </c>
      <c r="W5464">
        <v>0</v>
      </c>
      <c r="X5464">
        <v>32.614381188168252</v>
      </c>
      <c r="Y5464">
        <v>0</v>
      </c>
      <c r="Z5464">
        <v>0</v>
      </c>
      <c r="AA5464">
        <v>0</v>
      </c>
      <c r="AB5464">
        <v>214.28630068478597</v>
      </c>
      <c r="AC5464">
        <v>0</v>
      </c>
      <c r="AD5464">
        <v>0</v>
      </c>
      <c r="AE5464">
        <v>246.90068187295424</v>
      </c>
    </row>
    <row r="5465" spans="1:31" x14ac:dyDescent="0.25">
      <c r="A5465">
        <v>2144657</v>
      </c>
      <c r="B5465">
        <v>1</v>
      </c>
      <c r="C5465" t="s">
        <v>80</v>
      </c>
      <c r="D5465" t="s">
        <v>90</v>
      </c>
      <c r="E5465" t="s">
        <v>131</v>
      </c>
      <c r="F5465" t="s">
        <v>15768</v>
      </c>
      <c r="G5465" t="s">
        <v>152</v>
      </c>
      <c r="H5465" t="s">
        <v>134</v>
      </c>
      <c r="I5465" t="s">
        <v>135</v>
      </c>
      <c r="J5465" t="s">
        <v>136</v>
      </c>
      <c r="K5465" t="s">
        <v>137</v>
      </c>
      <c r="L5465" t="s">
        <v>15769</v>
      </c>
      <c r="M5465" t="s">
        <v>15770</v>
      </c>
      <c r="N5465">
        <v>2.0686111110000001</v>
      </c>
      <c r="O5465">
        <v>0</v>
      </c>
      <c r="P5465">
        <v>4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1.4549766064453584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1.4549766064453584</v>
      </c>
    </row>
    <row r="5466" spans="1:31" x14ac:dyDescent="0.25">
      <c r="A5466">
        <v>2144620</v>
      </c>
      <c r="B5466">
        <v>1</v>
      </c>
      <c r="C5466" t="s">
        <v>80</v>
      </c>
      <c r="D5466" t="s">
        <v>99</v>
      </c>
      <c r="E5466" t="s">
        <v>146</v>
      </c>
      <c r="F5466" t="s">
        <v>15771</v>
      </c>
      <c r="G5466" t="s">
        <v>167</v>
      </c>
      <c r="H5466" t="s">
        <v>143</v>
      </c>
      <c r="I5466" t="s">
        <v>135</v>
      </c>
      <c r="J5466" t="s">
        <v>136</v>
      </c>
      <c r="K5466" t="s">
        <v>137</v>
      </c>
      <c r="L5466" t="s">
        <v>15772</v>
      </c>
      <c r="M5466" t="s">
        <v>15773</v>
      </c>
      <c r="N5466">
        <v>2.6455555550000001</v>
      </c>
      <c r="O5466">
        <v>0</v>
      </c>
      <c r="P5466">
        <v>74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36.51319028266002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36.51319028266002</v>
      </c>
    </row>
    <row r="5467" spans="1:31" x14ac:dyDescent="0.25">
      <c r="A5467">
        <v>2144514</v>
      </c>
      <c r="B5467">
        <v>1</v>
      </c>
      <c r="C5467" t="s">
        <v>81</v>
      </c>
      <c r="D5467" t="s">
        <v>117</v>
      </c>
      <c r="E5467" t="s">
        <v>174</v>
      </c>
      <c r="F5467" t="s">
        <v>15639</v>
      </c>
      <c r="G5467" t="s">
        <v>538</v>
      </c>
      <c r="H5467" t="s">
        <v>134</v>
      </c>
      <c r="I5467" t="s">
        <v>135</v>
      </c>
      <c r="J5467" t="s">
        <v>136</v>
      </c>
      <c r="K5467" t="s">
        <v>236</v>
      </c>
      <c r="L5467" t="s">
        <v>15774</v>
      </c>
      <c r="M5467" t="s">
        <v>15775</v>
      </c>
      <c r="N5467">
        <v>5.2025258330000002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3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0.71604743398562498</v>
      </c>
      <c r="AC5467">
        <v>0</v>
      </c>
      <c r="AD5467">
        <v>0</v>
      </c>
      <c r="AE5467">
        <v>0.71604743398562498</v>
      </c>
    </row>
    <row r="5468" spans="1:31" x14ac:dyDescent="0.25">
      <c r="A5468">
        <v>2144663</v>
      </c>
      <c r="B5468">
        <v>1</v>
      </c>
      <c r="C5468" t="s">
        <v>80</v>
      </c>
      <c r="D5468" t="s">
        <v>85</v>
      </c>
      <c r="E5468" t="s">
        <v>131</v>
      </c>
      <c r="F5468" t="s">
        <v>15776</v>
      </c>
      <c r="G5468" t="s">
        <v>152</v>
      </c>
      <c r="H5468" t="s">
        <v>134</v>
      </c>
      <c r="I5468" t="s">
        <v>135</v>
      </c>
      <c r="J5468" t="s">
        <v>136</v>
      </c>
      <c r="K5468" t="s">
        <v>137</v>
      </c>
      <c r="L5468" t="s">
        <v>15777</v>
      </c>
      <c r="M5468" t="s">
        <v>15778</v>
      </c>
      <c r="N5468">
        <v>1</v>
      </c>
      <c r="O5468">
        <v>0</v>
      </c>
      <c r="P5468">
        <v>5</v>
      </c>
      <c r="Q5468">
        <v>0</v>
      </c>
      <c r="R5468">
        <v>0</v>
      </c>
      <c r="S5468">
        <v>0</v>
      </c>
      <c r="T5468">
        <v>1</v>
      </c>
      <c r="U5468">
        <v>0</v>
      </c>
      <c r="V5468">
        <v>0</v>
      </c>
      <c r="W5468">
        <v>0</v>
      </c>
      <c r="X5468">
        <v>1.2468498033770667</v>
      </c>
      <c r="Y5468">
        <v>0</v>
      </c>
      <c r="Z5468">
        <v>0</v>
      </c>
      <c r="AA5468">
        <v>0</v>
      </c>
      <c r="AB5468">
        <v>1.3203795465300001E-2</v>
      </c>
      <c r="AC5468">
        <v>0</v>
      </c>
      <c r="AD5468">
        <v>0</v>
      </c>
      <c r="AE5468">
        <v>1.2600535988423667</v>
      </c>
    </row>
    <row r="5469" spans="1:31" x14ac:dyDescent="0.25">
      <c r="A5469">
        <v>2144606</v>
      </c>
      <c r="B5469">
        <v>1</v>
      </c>
      <c r="C5469" t="s">
        <v>80</v>
      </c>
      <c r="D5469" t="s">
        <v>99</v>
      </c>
      <c r="E5469" t="s">
        <v>174</v>
      </c>
      <c r="F5469" t="s">
        <v>15779</v>
      </c>
      <c r="G5469" t="s">
        <v>187</v>
      </c>
      <c r="H5469" t="s">
        <v>134</v>
      </c>
      <c r="I5469" t="s">
        <v>135</v>
      </c>
      <c r="J5469" t="s">
        <v>136</v>
      </c>
      <c r="K5469" t="s">
        <v>137</v>
      </c>
      <c r="L5469" t="s">
        <v>15554</v>
      </c>
      <c r="M5469" t="s">
        <v>15780</v>
      </c>
      <c r="N5469">
        <v>0.22416666599999999</v>
      </c>
      <c r="O5469">
        <v>0</v>
      </c>
      <c r="P5469">
        <v>73</v>
      </c>
      <c r="Q5469">
        <v>0</v>
      </c>
      <c r="R5469">
        <v>0</v>
      </c>
      <c r="S5469">
        <v>0</v>
      </c>
      <c r="T5469">
        <v>19</v>
      </c>
      <c r="U5469">
        <v>0</v>
      </c>
      <c r="V5469">
        <v>0</v>
      </c>
      <c r="W5469">
        <v>0</v>
      </c>
      <c r="X5469">
        <v>3.6893090645952493</v>
      </c>
      <c r="Y5469">
        <v>0</v>
      </c>
      <c r="Z5469">
        <v>0</v>
      </c>
      <c r="AA5469">
        <v>0</v>
      </c>
      <c r="AB5469">
        <v>0.69449760778324998</v>
      </c>
      <c r="AC5469">
        <v>0</v>
      </c>
      <c r="AD5469">
        <v>0</v>
      </c>
      <c r="AE5469">
        <v>4.3838066723784994</v>
      </c>
    </row>
    <row r="5470" spans="1:31" x14ac:dyDescent="0.25">
      <c r="A5470">
        <v>2144583</v>
      </c>
      <c r="B5470">
        <v>1</v>
      </c>
      <c r="C5470" t="s">
        <v>81</v>
      </c>
      <c r="D5470" t="s">
        <v>122</v>
      </c>
      <c r="E5470" t="s">
        <v>174</v>
      </c>
      <c r="F5470" t="s">
        <v>15781</v>
      </c>
      <c r="G5470" t="s">
        <v>187</v>
      </c>
      <c r="H5470" t="s">
        <v>134</v>
      </c>
      <c r="I5470" t="s">
        <v>135</v>
      </c>
      <c r="J5470" t="s">
        <v>136</v>
      </c>
      <c r="K5470" t="s">
        <v>137</v>
      </c>
      <c r="L5470" t="s">
        <v>15782</v>
      </c>
      <c r="M5470" t="s">
        <v>15783</v>
      </c>
      <c r="N5470">
        <v>2.8802777769999999</v>
      </c>
      <c r="O5470">
        <v>0</v>
      </c>
      <c r="P5470">
        <v>111</v>
      </c>
      <c r="Q5470">
        <v>0</v>
      </c>
      <c r="R5470">
        <v>0</v>
      </c>
      <c r="S5470">
        <v>0</v>
      </c>
      <c r="T5470">
        <v>8</v>
      </c>
      <c r="U5470">
        <v>0</v>
      </c>
      <c r="V5470">
        <v>0</v>
      </c>
      <c r="W5470">
        <v>0</v>
      </c>
      <c r="X5470">
        <v>60.191910536008777</v>
      </c>
      <c r="Y5470">
        <v>0</v>
      </c>
      <c r="Z5470">
        <v>0</v>
      </c>
      <c r="AA5470">
        <v>0</v>
      </c>
      <c r="AB5470">
        <v>14.978170264267957</v>
      </c>
      <c r="AC5470">
        <v>0</v>
      </c>
      <c r="AD5470">
        <v>0</v>
      </c>
      <c r="AE5470">
        <v>75.170080800276736</v>
      </c>
    </row>
    <row r="5471" spans="1:31" x14ac:dyDescent="0.25">
      <c r="A5471">
        <v>2144414</v>
      </c>
      <c r="B5471">
        <v>1</v>
      </c>
      <c r="C5471" t="s">
        <v>80</v>
      </c>
      <c r="D5471" t="s">
        <v>99</v>
      </c>
      <c r="E5471" t="s">
        <v>174</v>
      </c>
      <c r="F5471" t="s">
        <v>15784</v>
      </c>
      <c r="G5471" t="s">
        <v>187</v>
      </c>
      <c r="H5471" t="s">
        <v>134</v>
      </c>
      <c r="I5471" t="s">
        <v>135</v>
      </c>
      <c r="J5471" t="s">
        <v>136</v>
      </c>
      <c r="K5471" t="s">
        <v>137</v>
      </c>
      <c r="L5471" t="s">
        <v>15785</v>
      </c>
      <c r="M5471" t="s">
        <v>15786</v>
      </c>
      <c r="N5471">
        <v>2.8427777769999998</v>
      </c>
      <c r="O5471">
        <v>0</v>
      </c>
      <c r="P5471">
        <v>4</v>
      </c>
      <c r="Q5471">
        <v>0</v>
      </c>
      <c r="R5471">
        <v>4</v>
      </c>
      <c r="S5471">
        <v>0</v>
      </c>
      <c r="T5471">
        <v>1</v>
      </c>
      <c r="U5471">
        <v>0</v>
      </c>
      <c r="V5471">
        <v>0</v>
      </c>
      <c r="W5471">
        <v>0</v>
      </c>
      <c r="X5471">
        <v>1.9513277001627749</v>
      </c>
      <c r="Y5471">
        <v>0</v>
      </c>
      <c r="Z5471">
        <v>0.61704884423462503</v>
      </c>
      <c r="AA5471">
        <v>0</v>
      </c>
      <c r="AB5471">
        <v>0</v>
      </c>
      <c r="AC5471">
        <v>0</v>
      </c>
      <c r="AD5471">
        <v>0</v>
      </c>
      <c r="AE5471">
        <v>2.5683765443973998</v>
      </c>
    </row>
    <row r="5472" spans="1:31" x14ac:dyDescent="0.25">
      <c r="A5472">
        <v>2144437</v>
      </c>
      <c r="B5472">
        <v>1</v>
      </c>
      <c r="C5472" t="s">
        <v>80</v>
      </c>
      <c r="D5472" t="s">
        <v>89</v>
      </c>
      <c r="E5472" t="s">
        <v>174</v>
      </c>
      <c r="F5472" t="s">
        <v>15787</v>
      </c>
      <c r="G5472" t="s">
        <v>300</v>
      </c>
      <c r="H5472" t="s">
        <v>134</v>
      </c>
      <c r="I5472" t="s">
        <v>135</v>
      </c>
      <c r="J5472" t="s">
        <v>136</v>
      </c>
      <c r="K5472" t="s">
        <v>137</v>
      </c>
      <c r="L5472" t="s">
        <v>15788</v>
      </c>
      <c r="M5472" t="s">
        <v>15789</v>
      </c>
      <c r="N5472">
        <v>1.9027777770000001</v>
      </c>
      <c r="O5472">
        <v>0</v>
      </c>
      <c r="P5472">
        <v>37</v>
      </c>
      <c r="Q5472">
        <v>0</v>
      </c>
      <c r="R5472">
        <v>0</v>
      </c>
      <c r="S5472">
        <v>0</v>
      </c>
      <c r="T5472">
        <v>19</v>
      </c>
      <c r="U5472">
        <v>0</v>
      </c>
      <c r="V5472">
        <v>0</v>
      </c>
      <c r="W5472">
        <v>0</v>
      </c>
      <c r="X5472">
        <v>20.043921213781591</v>
      </c>
      <c r="Y5472">
        <v>0</v>
      </c>
      <c r="Z5472">
        <v>0</v>
      </c>
      <c r="AA5472">
        <v>0</v>
      </c>
      <c r="AB5472">
        <v>11.997311863770999</v>
      </c>
      <c r="AC5472">
        <v>0</v>
      </c>
      <c r="AD5472">
        <v>0</v>
      </c>
      <c r="AE5472">
        <v>32.04123307755259</v>
      </c>
    </row>
    <row r="5473" spans="1:31" x14ac:dyDescent="0.25">
      <c r="A5473">
        <v>2144460</v>
      </c>
      <c r="B5473">
        <v>1</v>
      </c>
      <c r="C5473" t="s">
        <v>80</v>
      </c>
      <c r="D5473" t="s">
        <v>90</v>
      </c>
      <c r="E5473" t="s">
        <v>174</v>
      </c>
      <c r="F5473" t="s">
        <v>13588</v>
      </c>
      <c r="G5473" t="s">
        <v>187</v>
      </c>
      <c r="H5473" t="s">
        <v>134</v>
      </c>
      <c r="I5473" t="s">
        <v>135</v>
      </c>
      <c r="J5473" t="s">
        <v>136</v>
      </c>
      <c r="K5473" t="s">
        <v>137</v>
      </c>
      <c r="L5473" t="s">
        <v>15790</v>
      </c>
      <c r="M5473" t="s">
        <v>15791</v>
      </c>
      <c r="N5473">
        <v>1.5024999999999999</v>
      </c>
      <c r="O5473">
        <v>0</v>
      </c>
      <c r="P5473">
        <v>146</v>
      </c>
      <c r="Q5473">
        <v>0</v>
      </c>
      <c r="R5473">
        <v>0</v>
      </c>
      <c r="S5473">
        <v>0</v>
      </c>
      <c r="T5473">
        <v>20</v>
      </c>
      <c r="U5473">
        <v>0</v>
      </c>
      <c r="V5473">
        <v>0</v>
      </c>
      <c r="W5473">
        <v>0</v>
      </c>
      <c r="X5473">
        <v>53.617709135392275</v>
      </c>
      <c r="Y5473">
        <v>0</v>
      </c>
      <c r="Z5473">
        <v>0</v>
      </c>
      <c r="AA5473">
        <v>0</v>
      </c>
      <c r="AB5473">
        <v>17.841788366921147</v>
      </c>
      <c r="AC5473">
        <v>0</v>
      </c>
      <c r="AD5473">
        <v>0</v>
      </c>
      <c r="AE5473">
        <v>71.459497502313425</v>
      </c>
    </row>
    <row r="5474" spans="1:31" x14ac:dyDescent="0.25">
      <c r="A5474">
        <v>2144646</v>
      </c>
      <c r="B5474">
        <v>1</v>
      </c>
      <c r="C5474" t="s">
        <v>81</v>
      </c>
      <c r="D5474" t="s">
        <v>116</v>
      </c>
      <c r="E5474" t="s">
        <v>174</v>
      </c>
      <c r="F5474" t="s">
        <v>15792</v>
      </c>
      <c r="G5474" t="s">
        <v>187</v>
      </c>
      <c r="H5474" t="s">
        <v>134</v>
      </c>
      <c r="I5474" t="s">
        <v>135</v>
      </c>
      <c r="J5474" t="s">
        <v>136</v>
      </c>
      <c r="K5474" t="s">
        <v>137</v>
      </c>
      <c r="L5474" t="s">
        <v>15793</v>
      </c>
      <c r="M5474" t="s">
        <v>15794</v>
      </c>
      <c r="N5474">
        <v>0.816111111</v>
      </c>
      <c r="O5474">
        <v>0</v>
      </c>
      <c r="P5474">
        <v>36</v>
      </c>
      <c r="Q5474">
        <v>0</v>
      </c>
      <c r="R5474">
        <v>0</v>
      </c>
      <c r="S5474">
        <v>0</v>
      </c>
      <c r="T5474">
        <v>1</v>
      </c>
      <c r="U5474">
        <v>0</v>
      </c>
      <c r="V5474">
        <v>0</v>
      </c>
      <c r="W5474">
        <v>0</v>
      </c>
      <c r="X5474">
        <v>3.5116060471622008</v>
      </c>
      <c r="Y5474">
        <v>0</v>
      </c>
      <c r="Z5474">
        <v>0</v>
      </c>
      <c r="AA5474">
        <v>0</v>
      </c>
      <c r="AB5474">
        <v>4.7552624515175002E-2</v>
      </c>
      <c r="AC5474">
        <v>0</v>
      </c>
      <c r="AD5474">
        <v>0</v>
      </c>
      <c r="AE5474">
        <v>3.559158671677376</v>
      </c>
    </row>
    <row r="5475" spans="1:31" x14ac:dyDescent="0.25">
      <c r="A5475">
        <v>2144503</v>
      </c>
      <c r="B5475">
        <v>1</v>
      </c>
      <c r="C5475" t="s">
        <v>81</v>
      </c>
      <c r="D5475" t="s">
        <v>128</v>
      </c>
      <c r="E5475" t="s">
        <v>161</v>
      </c>
      <c r="F5475" t="s">
        <v>15795</v>
      </c>
      <c r="G5475" t="s">
        <v>215</v>
      </c>
      <c r="H5475" t="s">
        <v>134</v>
      </c>
      <c r="I5475" t="s">
        <v>135</v>
      </c>
      <c r="J5475" t="s">
        <v>136</v>
      </c>
      <c r="K5475" t="s">
        <v>137</v>
      </c>
      <c r="L5475" t="s">
        <v>15796</v>
      </c>
      <c r="M5475" t="s">
        <v>15797</v>
      </c>
      <c r="N5475">
        <v>1.0594444439999999</v>
      </c>
      <c r="O5475">
        <v>0</v>
      </c>
      <c r="P5475">
        <v>11</v>
      </c>
      <c r="Q5475">
        <v>0</v>
      </c>
      <c r="R5475">
        <v>11</v>
      </c>
      <c r="S5475">
        <v>0</v>
      </c>
      <c r="T5475">
        <v>3</v>
      </c>
      <c r="U5475">
        <v>0</v>
      </c>
      <c r="V5475">
        <v>0</v>
      </c>
      <c r="W5475">
        <v>0</v>
      </c>
      <c r="X5475">
        <v>2.8009390368607159</v>
      </c>
      <c r="Y5475">
        <v>0</v>
      </c>
      <c r="Z5475">
        <v>3.6882807177139338</v>
      </c>
      <c r="AA5475">
        <v>0</v>
      </c>
      <c r="AB5475">
        <v>5.2929646624857227</v>
      </c>
      <c r="AC5475">
        <v>0</v>
      </c>
      <c r="AD5475">
        <v>0</v>
      </c>
      <c r="AE5475">
        <v>11.782184417060373</v>
      </c>
    </row>
    <row r="5476" spans="1:31" x14ac:dyDescent="0.25">
      <c r="A5476">
        <v>2144480</v>
      </c>
      <c r="B5476">
        <v>1</v>
      </c>
      <c r="C5476" t="s">
        <v>81</v>
      </c>
      <c r="D5476" t="s">
        <v>128</v>
      </c>
      <c r="E5476" t="s">
        <v>140</v>
      </c>
      <c r="F5476" t="s">
        <v>3665</v>
      </c>
      <c r="G5476" t="s">
        <v>142</v>
      </c>
      <c r="H5476" t="s">
        <v>143</v>
      </c>
      <c r="I5476" t="s">
        <v>135</v>
      </c>
      <c r="J5476" t="s">
        <v>136</v>
      </c>
      <c r="K5476" t="s">
        <v>137</v>
      </c>
      <c r="L5476" t="s">
        <v>15798</v>
      </c>
      <c r="M5476" t="s">
        <v>15799</v>
      </c>
      <c r="N5476">
        <v>0.34805555500000002</v>
      </c>
      <c r="O5476">
        <v>0</v>
      </c>
      <c r="P5476">
        <v>0</v>
      </c>
      <c r="Q5476">
        <v>10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1.2761033511715416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1.2761033511715416</v>
      </c>
    </row>
    <row r="5477" spans="1:31" x14ac:dyDescent="0.25">
      <c r="A5477">
        <v>2144623</v>
      </c>
      <c r="B5477">
        <v>1</v>
      </c>
      <c r="C5477" t="s">
        <v>81</v>
      </c>
      <c r="D5477" t="s">
        <v>128</v>
      </c>
      <c r="E5477" t="s">
        <v>140</v>
      </c>
      <c r="F5477" t="s">
        <v>15800</v>
      </c>
      <c r="G5477" t="s">
        <v>142</v>
      </c>
      <c r="H5477" t="s">
        <v>143</v>
      </c>
      <c r="I5477" t="s">
        <v>135</v>
      </c>
      <c r="J5477" t="s">
        <v>136</v>
      </c>
      <c r="K5477" t="s">
        <v>137</v>
      </c>
      <c r="L5477" t="s">
        <v>15801</v>
      </c>
      <c r="M5477" t="s">
        <v>15802</v>
      </c>
      <c r="N5477">
        <v>0.91249999999999998</v>
      </c>
      <c r="O5477">
        <v>0</v>
      </c>
      <c r="P5477">
        <v>467</v>
      </c>
      <c r="Q5477">
        <v>0</v>
      </c>
      <c r="R5477">
        <v>0</v>
      </c>
      <c r="S5477">
        <v>9</v>
      </c>
      <c r="T5477">
        <v>53</v>
      </c>
      <c r="U5477">
        <v>10</v>
      </c>
      <c r="V5477">
        <v>4</v>
      </c>
      <c r="W5477">
        <v>0</v>
      </c>
      <c r="X5477">
        <v>165.34875880422564</v>
      </c>
      <c r="Y5477">
        <v>0</v>
      </c>
      <c r="Z5477">
        <v>0</v>
      </c>
      <c r="AA5477">
        <v>53.261439976861581</v>
      </c>
      <c r="AB5477">
        <v>50.478665803755547</v>
      </c>
      <c r="AC5477">
        <v>63.332027884100583</v>
      </c>
      <c r="AD5477">
        <v>28.879409094871999</v>
      </c>
      <c r="AE5477">
        <v>361.30030156381537</v>
      </c>
    </row>
    <row r="5478" spans="1:31" x14ac:dyDescent="0.25">
      <c r="A5478">
        <v>2144609</v>
      </c>
      <c r="B5478">
        <v>1</v>
      </c>
      <c r="C5478" t="s">
        <v>80</v>
      </c>
      <c r="D5478" t="s">
        <v>103</v>
      </c>
      <c r="E5478" t="s">
        <v>140</v>
      </c>
      <c r="F5478" t="s">
        <v>15470</v>
      </c>
      <c r="G5478" t="s">
        <v>142</v>
      </c>
      <c r="H5478" t="s">
        <v>143</v>
      </c>
      <c r="I5478" t="s">
        <v>148</v>
      </c>
      <c r="J5478" t="s">
        <v>136</v>
      </c>
      <c r="K5478" t="s">
        <v>137</v>
      </c>
      <c r="L5478" t="s">
        <v>15803</v>
      </c>
      <c r="M5478" t="s">
        <v>15804</v>
      </c>
      <c r="N5478">
        <v>1.4722222E-2</v>
      </c>
      <c r="O5478">
        <v>0</v>
      </c>
      <c r="P5478">
        <v>609</v>
      </c>
      <c r="Q5478">
        <v>10</v>
      </c>
      <c r="R5478">
        <v>27</v>
      </c>
      <c r="S5478">
        <v>9</v>
      </c>
      <c r="T5478">
        <v>64</v>
      </c>
      <c r="U5478">
        <v>2</v>
      </c>
      <c r="V5478">
        <v>0</v>
      </c>
      <c r="W5478">
        <v>0</v>
      </c>
      <c r="X5478">
        <v>2.7459444867386567</v>
      </c>
      <c r="Y5478">
        <v>0.46910409425920002</v>
      </c>
      <c r="Z5478">
        <v>0.23556561127985831</v>
      </c>
      <c r="AA5478">
        <v>1.0298322318133333</v>
      </c>
      <c r="AB5478">
        <v>0.91980354980638879</v>
      </c>
      <c r="AC5478">
        <v>3.1460593989512331</v>
      </c>
      <c r="AD5478">
        <v>0</v>
      </c>
      <c r="AE5478">
        <v>8.5463093728486719</v>
      </c>
    </row>
    <row r="5479" spans="1:31" x14ac:dyDescent="0.25">
      <c r="A5479">
        <v>2144566</v>
      </c>
      <c r="B5479">
        <v>1</v>
      </c>
      <c r="C5479" t="s">
        <v>80</v>
      </c>
      <c r="D5479" t="s">
        <v>82</v>
      </c>
      <c r="E5479" t="s">
        <v>146</v>
      </c>
      <c r="F5479" t="s">
        <v>15805</v>
      </c>
      <c r="G5479" t="s">
        <v>300</v>
      </c>
      <c r="H5479" t="s">
        <v>143</v>
      </c>
      <c r="I5479" t="s">
        <v>135</v>
      </c>
      <c r="J5479" t="s">
        <v>3</v>
      </c>
      <c r="K5479" t="s">
        <v>137</v>
      </c>
      <c r="L5479" t="s">
        <v>15806</v>
      </c>
      <c r="M5479" t="s">
        <v>15807</v>
      </c>
      <c r="N5479">
        <v>2.463055555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117</v>
      </c>
      <c r="U5479">
        <v>0</v>
      </c>
      <c r="V5479">
        <v>2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250.71429866028734</v>
      </c>
      <c r="AC5479">
        <v>0</v>
      </c>
      <c r="AD5479">
        <v>2.4063536902592007</v>
      </c>
      <c r="AE5479">
        <v>253.12065235054655</v>
      </c>
    </row>
    <row r="5480" spans="1:31" x14ac:dyDescent="0.25">
      <c r="A5480">
        <v>2144463</v>
      </c>
      <c r="B5480">
        <v>1</v>
      </c>
      <c r="C5480" t="s">
        <v>80</v>
      </c>
      <c r="D5480" t="s">
        <v>83</v>
      </c>
      <c r="E5480" t="s">
        <v>161</v>
      </c>
      <c r="F5480" t="s">
        <v>15808</v>
      </c>
      <c r="G5480" t="s">
        <v>538</v>
      </c>
      <c r="H5480" t="s">
        <v>134</v>
      </c>
      <c r="I5480" t="s">
        <v>135</v>
      </c>
      <c r="J5480" t="s">
        <v>136</v>
      </c>
      <c r="K5480" t="s">
        <v>236</v>
      </c>
      <c r="L5480" t="s">
        <v>15809</v>
      </c>
      <c r="M5480" t="s">
        <v>15810</v>
      </c>
      <c r="N5480">
        <v>7.761630555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6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53.258071008512864</v>
      </c>
      <c r="AC5480">
        <v>0</v>
      </c>
      <c r="AD5480">
        <v>0</v>
      </c>
      <c r="AE5480">
        <v>53.258071008512864</v>
      </c>
    </row>
    <row r="5481" spans="1:31" x14ac:dyDescent="0.25">
      <c r="A5481">
        <v>2144440</v>
      </c>
      <c r="B5481">
        <v>1</v>
      </c>
      <c r="C5481" t="s">
        <v>81</v>
      </c>
      <c r="D5481" t="s">
        <v>115</v>
      </c>
      <c r="E5481" t="s">
        <v>146</v>
      </c>
      <c r="F5481" t="s">
        <v>15811</v>
      </c>
      <c r="G5481" t="s">
        <v>167</v>
      </c>
      <c r="H5481" t="s">
        <v>143</v>
      </c>
      <c r="I5481" t="s">
        <v>135</v>
      </c>
      <c r="J5481" t="s">
        <v>136</v>
      </c>
      <c r="K5481" t="s">
        <v>137</v>
      </c>
      <c r="L5481" t="s">
        <v>15812</v>
      </c>
      <c r="M5481" t="s">
        <v>15813</v>
      </c>
      <c r="N5481">
        <v>3.170833333</v>
      </c>
      <c r="O5481">
        <v>0</v>
      </c>
      <c r="P5481">
        <v>27</v>
      </c>
      <c r="Q5481">
        <v>0</v>
      </c>
      <c r="R5481">
        <v>3</v>
      </c>
      <c r="S5481">
        <v>0</v>
      </c>
      <c r="T5481">
        <v>1</v>
      </c>
      <c r="U5481">
        <v>0</v>
      </c>
      <c r="V5481">
        <v>0</v>
      </c>
      <c r="W5481">
        <v>0</v>
      </c>
      <c r="X5481">
        <v>9.7335111173624984</v>
      </c>
      <c r="Y5481">
        <v>0</v>
      </c>
      <c r="Z5481">
        <v>0.26447124761295004</v>
      </c>
      <c r="AA5481">
        <v>0</v>
      </c>
      <c r="AB5481">
        <v>2.3972508611625001E-2</v>
      </c>
      <c r="AC5481">
        <v>0</v>
      </c>
      <c r="AD5481">
        <v>0</v>
      </c>
      <c r="AE5481">
        <v>10.021954873587074</v>
      </c>
    </row>
    <row r="5482" spans="1:31" x14ac:dyDescent="0.25">
      <c r="A5482">
        <v>2144649</v>
      </c>
      <c r="B5482">
        <v>1</v>
      </c>
      <c r="C5482" t="s">
        <v>80</v>
      </c>
      <c r="D5482" t="s">
        <v>97</v>
      </c>
      <c r="E5482" t="s">
        <v>131</v>
      </c>
      <c r="F5482" t="s">
        <v>15814</v>
      </c>
      <c r="G5482" t="s">
        <v>152</v>
      </c>
      <c r="H5482" t="s">
        <v>134</v>
      </c>
      <c r="I5482" t="s">
        <v>135</v>
      </c>
      <c r="J5482" t="s">
        <v>136</v>
      </c>
      <c r="K5482" t="s">
        <v>137</v>
      </c>
      <c r="L5482" t="s">
        <v>15815</v>
      </c>
      <c r="M5482" t="s">
        <v>15816</v>
      </c>
      <c r="N5482">
        <v>1.0974999999999999</v>
      </c>
      <c r="O5482">
        <v>0</v>
      </c>
      <c r="P5482">
        <v>1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0.64242031036625002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0.64242031036625002</v>
      </c>
    </row>
    <row r="5483" spans="1:31" x14ac:dyDescent="0.25">
      <c r="A5483">
        <v>2144643</v>
      </c>
      <c r="B5483">
        <v>1</v>
      </c>
      <c r="C5483" t="s">
        <v>80</v>
      </c>
      <c r="D5483" t="s">
        <v>93</v>
      </c>
      <c r="E5483" t="s">
        <v>146</v>
      </c>
      <c r="F5483" t="s">
        <v>15817</v>
      </c>
      <c r="G5483" t="s">
        <v>142</v>
      </c>
      <c r="H5483" t="s">
        <v>143</v>
      </c>
      <c r="I5483" t="s">
        <v>135</v>
      </c>
      <c r="J5483" t="s">
        <v>136</v>
      </c>
      <c r="K5483" t="s">
        <v>137</v>
      </c>
      <c r="L5483" t="s">
        <v>15818</v>
      </c>
      <c r="M5483" t="s">
        <v>15819</v>
      </c>
      <c r="N5483">
        <v>0.46361111100000002</v>
      </c>
      <c r="O5483">
        <v>0</v>
      </c>
      <c r="P5483">
        <v>131</v>
      </c>
      <c r="Q5483">
        <v>0</v>
      </c>
      <c r="R5483">
        <v>1</v>
      </c>
      <c r="S5483">
        <v>0</v>
      </c>
      <c r="T5483">
        <v>6</v>
      </c>
      <c r="U5483">
        <v>0</v>
      </c>
      <c r="V5483">
        <v>0</v>
      </c>
      <c r="W5483">
        <v>0</v>
      </c>
      <c r="X5483">
        <v>13.42738569457579</v>
      </c>
      <c r="Y5483">
        <v>0</v>
      </c>
      <c r="Z5483">
        <v>0.7634894806478334</v>
      </c>
      <c r="AA5483">
        <v>0</v>
      </c>
      <c r="AB5483">
        <v>1.7681765226841999</v>
      </c>
      <c r="AC5483">
        <v>0</v>
      </c>
      <c r="AD5483">
        <v>0</v>
      </c>
      <c r="AE5483">
        <v>15.959051697907825</v>
      </c>
    </row>
    <row r="5484" spans="1:31" x14ac:dyDescent="0.25">
      <c r="A5484">
        <v>2144686</v>
      </c>
      <c r="B5484">
        <v>1</v>
      </c>
      <c r="C5484" t="s">
        <v>81</v>
      </c>
      <c r="D5484" t="s">
        <v>123</v>
      </c>
      <c r="E5484" t="s">
        <v>131</v>
      </c>
      <c r="F5484" t="s">
        <v>15820</v>
      </c>
      <c r="G5484" t="s">
        <v>187</v>
      </c>
      <c r="H5484" t="s">
        <v>134</v>
      </c>
      <c r="I5484" t="s">
        <v>135</v>
      </c>
      <c r="J5484" t="s">
        <v>136</v>
      </c>
      <c r="K5484" t="s">
        <v>137</v>
      </c>
      <c r="L5484" t="s">
        <v>15821</v>
      </c>
      <c r="M5484" t="s">
        <v>15822</v>
      </c>
      <c r="N5484">
        <v>0.69388888800000004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1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0.56269204062293332</v>
      </c>
      <c r="AC5484">
        <v>0</v>
      </c>
      <c r="AD5484">
        <v>0</v>
      </c>
      <c r="AE5484">
        <v>0.56269204062293332</v>
      </c>
    </row>
    <row r="5485" spans="1:31" x14ac:dyDescent="0.25">
      <c r="A5485">
        <v>2144689</v>
      </c>
      <c r="B5485">
        <v>1</v>
      </c>
      <c r="C5485" t="s">
        <v>80</v>
      </c>
      <c r="D5485" t="s">
        <v>106</v>
      </c>
      <c r="E5485" t="s">
        <v>206</v>
      </c>
      <c r="F5485" t="s">
        <v>15823</v>
      </c>
      <c r="G5485" t="s">
        <v>187</v>
      </c>
      <c r="H5485" t="s">
        <v>134</v>
      </c>
      <c r="I5485" t="s">
        <v>135</v>
      </c>
      <c r="J5485" t="s">
        <v>136</v>
      </c>
      <c r="K5485" t="s">
        <v>137</v>
      </c>
      <c r="L5485" t="s">
        <v>15824</v>
      </c>
      <c r="M5485" t="s">
        <v>15825</v>
      </c>
      <c r="N5485">
        <v>2.2238888879999998</v>
      </c>
      <c r="O5485">
        <v>0</v>
      </c>
      <c r="P5485">
        <v>13</v>
      </c>
      <c r="Q5485">
        <v>0</v>
      </c>
      <c r="R5485">
        <v>0</v>
      </c>
      <c r="S5485">
        <v>0</v>
      </c>
      <c r="T5485">
        <v>25</v>
      </c>
      <c r="U5485">
        <v>0</v>
      </c>
      <c r="V5485">
        <v>0</v>
      </c>
      <c r="W5485">
        <v>0</v>
      </c>
      <c r="X5485">
        <v>5.4118444129660661</v>
      </c>
      <c r="Y5485">
        <v>0</v>
      </c>
      <c r="Z5485">
        <v>0</v>
      </c>
      <c r="AA5485">
        <v>0</v>
      </c>
      <c r="AB5485">
        <v>43.331368163509644</v>
      </c>
      <c r="AC5485">
        <v>0</v>
      </c>
      <c r="AD5485">
        <v>0</v>
      </c>
      <c r="AE5485">
        <v>48.743212576475713</v>
      </c>
    </row>
    <row r="5486" spans="1:31" x14ac:dyDescent="0.25">
      <c r="A5486">
        <v>2144457</v>
      </c>
      <c r="B5486">
        <v>1</v>
      </c>
      <c r="C5486" t="s">
        <v>81</v>
      </c>
      <c r="D5486" t="s">
        <v>115</v>
      </c>
      <c r="E5486" t="s">
        <v>196</v>
      </c>
      <c r="F5486" t="s">
        <v>1532</v>
      </c>
      <c r="G5486" t="s">
        <v>235</v>
      </c>
      <c r="H5486" t="s">
        <v>143</v>
      </c>
      <c r="I5486" t="s">
        <v>135</v>
      </c>
      <c r="J5486" t="s">
        <v>136</v>
      </c>
      <c r="K5486" t="s">
        <v>236</v>
      </c>
      <c r="L5486" t="s">
        <v>15826</v>
      </c>
      <c r="M5486" t="s">
        <v>15827</v>
      </c>
      <c r="N5486">
        <v>8.4122222220000005</v>
      </c>
      <c r="O5486">
        <v>0</v>
      </c>
      <c r="P5486">
        <v>1243</v>
      </c>
      <c r="Q5486">
        <v>1</v>
      </c>
      <c r="R5486">
        <v>42</v>
      </c>
      <c r="S5486">
        <v>6</v>
      </c>
      <c r="T5486">
        <v>98</v>
      </c>
      <c r="U5486">
        <v>0</v>
      </c>
      <c r="V5486">
        <v>0</v>
      </c>
      <c r="W5486">
        <v>0</v>
      </c>
      <c r="X5486">
        <v>913.01099858248119</v>
      </c>
      <c r="Y5486">
        <v>22.655177636730002</v>
      </c>
      <c r="Z5486">
        <v>84.429238063816186</v>
      </c>
      <c r="AA5486">
        <v>85.973503099569953</v>
      </c>
      <c r="AB5486">
        <v>214.45658340677636</v>
      </c>
      <c r="AC5486">
        <v>0</v>
      </c>
      <c r="AD5486">
        <v>0</v>
      </c>
      <c r="AE5486">
        <v>1320.5255007893738</v>
      </c>
    </row>
    <row r="5487" spans="1:31" x14ac:dyDescent="0.25">
      <c r="A5487">
        <v>2144520</v>
      </c>
      <c r="B5487">
        <v>1</v>
      </c>
      <c r="C5487" t="s">
        <v>80</v>
      </c>
      <c r="D5487" t="s">
        <v>105</v>
      </c>
      <c r="E5487" t="s">
        <v>196</v>
      </c>
      <c r="F5487" t="s">
        <v>15828</v>
      </c>
      <c r="G5487" t="s">
        <v>142</v>
      </c>
      <c r="H5487" t="s">
        <v>143</v>
      </c>
      <c r="I5487" t="s">
        <v>135</v>
      </c>
      <c r="J5487" t="s">
        <v>136</v>
      </c>
      <c r="K5487" t="s">
        <v>137</v>
      </c>
      <c r="L5487" t="s">
        <v>15829</v>
      </c>
      <c r="M5487" t="s">
        <v>15830</v>
      </c>
      <c r="N5487">
        <v>0.53777777699999996</v>
      </c>
      <c r="O5487">
        <v>0</v>
      </c>
      <c r="P5487">
        <v>3738</v>
      </c>
      <c r="Q5487">
        <v>0</v>
      </c>
      <c r="R5487">
        <v>0</v>
      </c>
      <c r="S5487">
        <v>1</v>
      </c>
      <c r="T5487">
        <v>152</v>
      </c>
      <c r="U5487">
        <v>0</v>
      </c>
      <c r="V5487">
        <v>2</v>
      </c>
      <c r="W5487">
        <v>0</v>
      </c>
      <c r="X5487">
        <v>468.09063171776438</v>
      </c>
      <c r="Y5487">
        <v>0</v>
      </c>
      <c r="Z5487">
        <v>0</v>
      </c>
      <c r="AA5487">
        <v>21.270825950648096</v>
      </c>
      <c r="AB5487">
        <v>81.725070280139519</v>
      </c>
      <c r="AC5487">
        <v>0</v>
      </c>
      <c r="AD5487">
        <v>0.5324397043268333</v>
      </c>
      <c r="AE5487">
        <v>571.61896765287884</v>
      </c>
    </row>
    <row r="5488" spans="1:31" x14ac:dyDescent="0.25">
      <c r="A5488">
        <v>2144420</v>
      </c>
      <c r="B5488">
        <v>1</v>
      </c>
      <c r="C5488" t="s">
        <v>81</v>
      </c>
      <c r="D5488" t="s">
        <v>128</v>
      </c>
      <c r="E5488" t="s">
        <v>174</v>
      </c>
      <c r="F5488" t="s">
        <v>15831</v>
      </c>
      <c r="G5488" t="s">
        <v>187</v>
      </c>
      <c r="H5488" t="s">
        <v>134</v>
      </c>
      <c r="I5488" t="s">
        <v>135</v>
      </c>
      <c r="J5488" t="s">
        <v>136</v>
      </c>
      <c r="K5488" t="s">
        <v>137</v>
      </c>
      <c r="L5488" t="s">
        <v>15832</v>
      </c>
      <c r="M5488" t="s">
        <v>15833</v>
      </c>
      <c r="N5488">
        <v>5.3513888879999998</v>
      </c>
      <c r="O5488">
        <v>0</v>
      </c>
      <c r="P5488">
        <v>6</v>
      </c>
      <c r="Q5488">
        <v>0</v>
      </c>
      <c r="R5488">
        <v>0</v>
      </c>
      <c r="S5488">
        <v>0</v>
      </c>
      <c r="T5488">
        <v>1</v>
      </c>
      <c r="U5488">
        <v>0</v>
      </c>
      <c r="V5488">
        <v>0</v>
      </c>
      <c r="W5488">
        <v>0</v>
      </c>
      <c r="X5488">
        <v>6.7960949479818904</v>
      </c>
      <c r="Y5488">
        <v>0</v>
      </c>
      <c r="Z5488">
        <v>0</v>
      </c>
      <c r="AA5488">
        <v>0</v>
      </c>
      <c r="AB5488">
        <v>0.14538962512089998</v>
      </c>
      <c r="AC5488">
        <v>0</v>
      </c>
      <c r="AD5488">
        <v>0</v>
      </c>
      <c r="AE5488">
        <v>6.9414845731027901</v>
      </c>
    </row>
    <row r="5489" spans="1:31" x14ac:dyDescent="0.25">
      <c r="A5489">
        <v>2144675</v>
      </c>
      <c r="B5489">
        <v>1</v>
      </c>
      <c r="C5489" t="s">
        <v>81</v>
      </c>
      <c r="D5489" t="s">
        <v>123</v>
      </c>
      <c r="E5489" t="s">
        <v>131</v>
      </c>
      <c r="F5489" t="s">
        <v>15834</v>
      </c>
      <c r="G5489" t="s">
        <v>231</v>
      </c>
      <c r="H5489" t="s">
        <v>134</v>
      </c>
      <c r="I5489" t="s">
        <v>135</v>
      </c>
      <c r="J5489" t="s">
        <v>136</v>
      </c>
      <c r="K5489" t="s">
        <v>137</v>
      </c>
      <c r="L5489" t="s">
        <v>15835</v>
      </c>
      <c r="M5489" t="s">
        <v>15836</v>
      </c>
      <c r="N5489">
        <v>1.9627777769999999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1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5.1059605317500005E-3</v>
      </c>
      <c r="AC5489">
        <v>0</v>
      </c>
      <c r="AD5489">
        <v>0</v>
      </c>
      <c r="AE5489">
        <v>5.1059605317500005E-3</v>
      </c>
    </row>
    <row r="5490" spans="1:31" x14ac:dyDescent="0.25">
      <c r="A5490">
        <v>2144589</v>
      </c>
      <c r="B5490">
        <v>1</v>
      </c>
      <c r="C5490" t="s">
        <v>81</v>
      </c>
      <c r="D5490" t="s">
        <v>127</v>
      </c>
      <c r="E5490" t="s">
        <v>206</v>
      </c>
      <c r="F5490" t="s">
        <v>15837</v>
      </c>
      <c r="G5490" t="s">
        <v>246</v>
      </c>
      <c r="H5490" t="s">
        <v>134</v>
      </c>
      <c r="I5490" t="s">
        <v>135</v>
      </c>
      <c r="J5490" t="s">
        <v>136</v>
      </c>
      <c r="K5490" t="s">
        <v>137</v>
      </c>
      <c r="L5490" t="s">
        <v>15838</v>
      </c>
      <c r="M5490" t="s">
        <v>15839</v>
      </c>
      <c r="N5490">
        <v>1.436111111</v>
      </c>
      <c r="O5490">
        <v>0</v>
      </c>
      <c r="P5490">
        <v>153</v>
      </c>
      <c r="Q5490">
        <v>0</v>
      </c>
      <c r="R5490">
        <v>0</v>
      </c>
      <c r="S5490">
        <v>0</v>
      </c>
      <c r="T5490">
        <v>7</v>
      </c>
      <c r="U5490">
        <v>0</v>
      </c>
      <c r="V5490">
        <v>0</v>
      </c>
      <c r="W5490">
        <v>0</v>
      </c>
      <c r="X5490">
        <v>46.968700813481654</v>
      </c>
      <c r="Y5490">
        <v>0</v>
      </c>
      <c r="Z5490">
        <v>0</v>
      </c>
      <c r="AA5490">
        <v>0</v>
      </c>
      <c r="AB5490">
        <v>5.0393084356794171</v>
      </c>
      <c r="AC5490">
        <v>0</v>
      </c>
      <c r="AD5490">
        <v>0</v>
      </c>
      <c r="AE5490">
        <v>52.00800924916107</v>
      </c>
    </row>
    <row r="5491" spans="1:31" x14ac:dyDescent="0.25">
      <c r="A5491">
        <v>2144443</v>
      </c>
      <c r="B5491">
        <v>1</v>
      </c>
      <c r="C5491" t="s">
        <v>80</v>
      </c>
      <c r="D5491" t="s">
        <v>95</v>
      </c>
      <c r="E5491" t="s">
        <v>140</v>
      </c>
      <c r="F5491" t="s">
        <v>15840</v>
      </c>
      <c r="G5491" t="s">
        <v>235</v>
      </c>
      <c r="H5491" t="s">
        <v>143</v>
      </c>
      <c r="I5491" t="s">
        <v>135</v>
      </c>
      <c r="J5491" t="s">
        <v>136</v>
      </c>
      <c r="K5491" t="s">
        <v>236</v>
      </c>
      <c r="L5491" t="s">
        <v>15841</v>
      </c>
      <c r="M5491" t="s">
        <v>15842</v>
      </c>
      <c r="N5491">
        <v>11.222222221999999</v>
      </c>
      <c r="O5491">
        <v>0</v>
      </c>
      <c r="P5491">
        <v>1</v>
      </c>
      <c r="Q5491">
        <v>0</v>
      </c>
      <c r="R5491">
        <v>0</v>
      </c>
      <c r="S5491">
        <v>17</v>
      </c>
      <c r="T5491">
        <v>467</v>
      </c>
      <c r="U5491">
        <v>7</v>
      </c>
      <c r="V5491">
        <v>4</v>
      </c>
      <c r="W5491">
        <v>0</v>
      </c>
      <c r="X5491">
        <v>3.5293578373106671</v>
      </c>
      <c r="Y5491">
        <v>0</v>
      </c>
      <c r="Z5491">
        <v>0</v>
      </c>
      <c r="AA5491">
        <v>1397.7876853215089</v>
      </c>
      <c r="AB5491">
        <v>2919.0627150403725</v>
      </c>
      <c r="AC5491">
        <v>12860.977063396165</v>
      </c>
      <c r="AD5491">
        <v>501.40568059297988</v>
      </c>
      <c r="AE5491">
        <v>17682.762502188336</v>
      </c>
    </row>
    <row r="5492" spans="1:31" x14ac:dyDescent="0.25">
      <c r="A5492">
        <v>2144595</v>
      </c>
      <c r="B5492">
        <v>1</v>
      </c>
      <c r="C5492" t="s">
        <v>81</v>
      </c>
      <c r="D5492" t="s">
        <v>123</v>
      </c>
      <c r="E5492" t="s">
        <v>146</v>
      </c>
      <c r="F5492" t="s">
        <v>15843</v>
      </c>
      <c r="G5492" t="s">
        <v>142</v>
      </c>
      <c r="H5492" t="s">
        <v>143</v>
      </c>
      <c r="I5492" t="s">
        <v>135</v>
      </c>
      <c r="J5492" t="s">
        <v>136</v>
      </c>
      <c r="K5492" t="s">
        <v>137</v>
      </c>
      <c r="L5492" t="s">
        <v>15844</v>
      </c>
      <c r="M5492" t="s">
        <v>15845</v>
      </c>
      <c r="N5492">
        <v>1.566944444</v>
      </c>
      <c r="O5492">
        <v>5</v>
      </c>
      <c r="P5492">
        <v>7</v>
      </c>
      <c r="Q5492">
        <v>175</v>
      </c>
      <c r="R5492">
        <v>128</v>
      </c>
      <c r="S5492">
        <v>31</v>
      </c>
      <c r="T5492">
        <v>15</v>
      </c>
      <c r="U5492">
        <v>0</v>
      </c>
      <c r="V5492">
        <v>0</v>
      </c>
      <c r="W5492">
        <v>3.5140129037956003</v>
      </c>
      <c r="X5492">
        <v>9.1087128018632821</v>
      </c>
      <c r="Y5492">
        <v>79.122597434443364</v>
      </c>
      <c r="Z5492">
        <v>53.56656860064367</v>
      </c>
      <c r="AA5492">
        <v>23.106546079534567</v>
      </c>
      <c r="AB5492">
        <v>11.422943461163761</v>
      </c>
      <c r="AC5492">
        <v>0</v>
      </c>
      <c r="AD5492">
        <v>0</v>
      </c>
      <c r="AE5492">
        <v>179.84138128144423</v>
      </c>
    </row>
    <row r="5493" spans="1:31" x14ac:dyDescent="0.25">
      <c r="A5493">
        <v>2144429</v>
      </c>
      <c r="B5493">
        <v>1</v>
      </c>
      <c r="C5493" t="s">
        <v>80</v>
      </c>
      <c r="D5493" t="s">
        <v>102</v>
      </c>
      <c r="E5493" t="s">
        <v>174</v>
      </c>
      <c r="F5493" t="s">
        <v>15846</v>
      </c>
      <c r="G5493" t="s">
        <v>187</v>
      </c>
      <c r="H5493" t="s">
        <v>134</v>
      </c>
      <c r="I5493" t="s">
        <v>135</v>
      </c>
      <c r="J5493" t="s">
        <v>136</v>
      </c>
      <c r="K5493" t="s">
        <v>137</v>
      </c>
      <c r="L5493" t="s">
        <v>15847</v>
      </c>
      <c r="M5493" t="s">
        <v>15848</v>
      </c>
      <c r="N5493">
        <v>0.77833333299999996</v>
      </c>
      <c r="O5493">
        <v>0</v>
      </c>
      <c r="P5493">
        <v>0</v>
      </c>
      <c r="Q5493">
        <v>0</v>
      </c>
      <c r="R5493">
        <v>8</v>
      </c>
      <c r="S5493">
        <v>0</v>
      </c>
      <c r="T5493">
        <v>1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0.78433716656020014</v>
      </c>
      <c r="AA5493">
        <v>0</v>
      </c>
      <c r="AB5493">
        <v>3.6380336740000007E-4</v>
      </c>
      <c r="AC5493">
        <v>0</v>
      </c>
      <c r="AD5493">
        <v>0</v>
      </c>
      <c r="AE5493">
        <v>0.78470096992760019</v>
      </c>
    </row>
    <row r="5494" spans="1:31" x14ac:dyDescent="0.25">
      <c r="A5494">
        <v>2144658</v>
      </c>
      <c r="B5494">
        <v>1</v>
      </c>
      <c r="C5494" t="s">
        <v>80</v>
      </c>
      <c r="D5494" t="s">
        <v>110</v>
      </c>
      <c r="E5494" t="s">
        <v>131</v>
      </c>
      <c r="F5494" t="s">
        <v>15849</v>
      </c>
      <c r="G5494" t="s">
        <v>152</v>
      </c>
      <c r="H5494" t="s">
        <v>134</v>
      </c>
      <c r="I5494" t="s">
        <v>135</v>
      </c>
      <c r="J5494" t="s">
        <v>136</v>
      </c>
      <c r="K5494" t="s">
        <v>137</v>
      </c>
      <c r="L5494" t="s">
        <v>15850</v>
      </c>
      <c r="M5494" t="s">
        <v>15851</v>
      </c>
      <c r="N5494">
        <v>0.98833333300000004</v>
      </c>
      <c r="O5494">
        <v>0</v>
      </c>
      <c r="P5494">
        <v>4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1.56631990477505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1.56631990477505</v>
      </c>
    </row>
    <row r="5495" spans="1:31" x14ac:dyDescent="0.25">
      <c r="A5495">
        <v>2144532</v>
      </c>
      <c r="B5495">
        <v>1</v>
      </c>
      <c r="C5495" t="s">
        <v>80</v>
      </c>
      <c r="D5495" t="s">
        <v>108</v>
      </c>
      <c r="E5495" t="s">
        <v>174</v>
      </c>
      <c r="F5495" t="s">
        <v>15852</v>
      </c>
      <c r="G5495" t="s">
        <v>300</v>
      </c>
      <c r="H5495" t="s">
        <v>134</v>
      </c>
      <c r="I5495" t="s">
        <v>135</v>
      </c>
      <c r="J5495" t="s">
        <v>136</v>
      </c>
      <c r="K5495" t="s">
        <v>137</v>
      </c>
      <c r="L5495" t="s">
        <v>15853</v>
      </c>
      <c r="M5495" t="s">
        <v>15854</v>
      </c>
      <c r="N5495">
        <v>2.1408333329999998</v>
      </c>
      <c r="O5495">
        <v>0</v>
      </c>
      <c r="P5495">
        <v>15</v>
      </c>
      <c r="Q5495">
        <v>0</v>
      </c>
      <c r="R5495">
        <v>8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4.1329250846216006</v>
      </c>
      <c r="Y5495">
        <v>0</v>
      </c>
      <c r="Z5495">
        <v>0.56162501094600004</v>
      </c>
      <c r="AA5495">
        <v>0</v>
      </c>
      <c r="AB5495">
        <v>0</v>
      </c>
      <c r="AC5495">
        <v>0</v>
      </c>
      <c r="AD5495">
        <v>0</v>
      </c>
      <c r="AE5495">
        <v>4.6945500955676005</v>
      </c>
    </row>
    <row r="5496" spans="1:31" x14ac:dyDescent="0.25">
      <c r="A5496">
        <v>2144655</v>
      </c>
      <c r="B5496">
        <v>1</v>
      </c>
      <c r="C5496" t="s">
        <v>80</v>
      </c>
      <c r="D5496" t="s">
        <v>99</v>
      </c>
      <c r="E5496" t="s">
        <v>131</v>
      </c>
      <c r="F5496" t="s">
        <v>15855</v>
      </c>
      <c r="G5496" t="s">
        <v>152</v>
      </c>
      <c r="H5496" t="s">
        <v>134</v>
      </c>
      <c r="I5496" t="s">
        <v>135</v>
      </c>
      <c r="J5496" t="s">
        <v>136</v>
      </c>
      <c r="K5496" t="s">
        <v>137</v>
      </c>
      <c r="L5496" t="s">
        <v>15856</v>
      </c>
      <c r="M5496" t="s">
        <v>15857</v>
      </c>
      <c r="N5496">
        <v>3.2780555549999999</v>
      </c>
      <c r="O5496">
        <v>0</v>
      </c>
      <c r="P5496">
        <v>1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1.0331977226367335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1.0331977226367335</v>
      </c>
    </row>
    <row r="5497" spans="1:31" x14ac:dyDescent="0.25">
      <c r="A5497">
        <v>2144678</v>
      </c>
      <c r="B5497">
        <v>1</v>
      </c>
      <c r="C5497" t="s">
        <v>81</v>
      </c>
      <c r="D5497" t="s">
        <v>113</v>
      </c>
      <c r="E5497" t="s">
        <v>174</v>
      </c>
      <c r="F5497" t="s">
        <v>15858</v>
      </c>
      <c r="G5497" t="s">
        <v>384</v>
      </c>
      <c r="H5497" t="s">
        <v>134</v>
      </c>
      <c r="I5497" t="s">
        <v>135</v>
      </c>
      <c r="J5497" t="s">
        <v>136</v>
      </c>
      <c r="K5497" t="s">
        <v>137</v>
      </c>
      <c r="L5497" t="s">
        <v>15859</v>
      </c>
      <c r="M5497" t="s">
        <v>15860</v>
      </c>
      <c r="N5497">
        <v>0.8</v>
      </c>
      <c r="O5497">
        <v>0</v>
      </c>
      <c r="P5497">
        <v>170</v>
      </c>
      <c r="Q5497">
        <v>0</v>
      </c>
      <c r="R5497">
        <v>2</v>
      </c>
      <c r="S5497">
        <v>0</v>
      </c>
      <c r="T5497">
        <v>16</v>
      </c>
      <c r="U5497">
        <v>0</v>
      </c>
      <c r="V5497">
        <v>0</v>
      </c>
      <c r="W5497">
        <v>0</v>
      </c>
      <c r="X5497">
        <v>38.671970489495997</v>
      </c>
      <c r="Y5497">
        <v>0</v>
      </c>
      <c r="Z5497">
        <v>0.91102279080000015</v>
      </c>
      <c r="AA5497">
        <v>0</v>
      </c>
      <c r="AB5497">
        <v>4.464934877808</v>
      </c>
      <c r="AC5497">
        <v>0</v>
      </c>
      <c r="AD5497">
        <v>0</v>
      </c>
      <c r="AE5497">
        <v>44.047928158103993</v>
      </c>
    </row>
    <row r="5498" spans="1:31" x14ac:dyDescent="0.25">
      <c r="A5498">
        <v>2144592</v>
      </c>
      <c r="B5498">
        <v>1</v>
      </c>
      <c r="C5498" t="s">
        <v>80</v>
      </c>
      <c r="D5498" t="s">
        <v>93</v>
      </c>
      <c r="E5498" t="s">
        <v>140</v>
      </c>
      <c r="F5498" t="s">
        <v>7811</v>
      </c>
      <c r="G5498" t="s">
        <v>142</v>
      </c>
      <c r="H5498" t="s">
        <v>143</v>
      </c>
      <c r="I5498" t="s">
        <v>135</v>
      </c>
      <c r="J5498" t="s">
        <v>136</v>
      </c>
      <c r="K5498" t="s">
        <v>137</v>
      </c>
      <c r="L5498" t="s">
        <v>15861</v>
      </c>
      <c r="M5498" t="s">
        <v>15862</v>
      </c>
      <c r="N5498">
        <v>0.93194444399999998</v>
      </c>
      <c r="O5498">
        <v>0</v>
      </c>
      <c r="P5498">
        <v>662</v>
      </c>
      <c r="Q5498">
        <v>15</v>
      </c>
      <c r="R5498">
        <v>181</v>
      </c>
      <c r="S5498">
        <v>6</v>
      </c>
      <c r="T5498">
        <v>178</v>
      </c>
      <c r="U5498">
        <v>0</v>
      </c>
      <c r="V5498">
        <v>0</v>
      </c>
      <c r="W5498">
        <v>0</v>
      </c>
      <c r="X5498">
        <v>204.85023922226992</v>
      </c>
      <c r="Y5498">
        <v>34.835494817580006</v>
      </c>
      <c r="Z5498">
        <v>125.36123744710429</v>
      </c>
      <c r="AA5498">
        <v>58.753013418968536</v>
      </c>
      <c r="AB5498">
        <v>105.93312487101353</v>
      </c>
      <c r="AC5498">
        <v>0</v>
      </c>
      <c r="AD5498">
        <v>0</v>
      </c>
      <c r="AE5498">
        <v>529.73310977693632</v>
      </c>
    </row>
    <row r="5499" spans="1:31" x14ac:dyDescent="0.25">
      <c r="A5499">
        <v>2144569</v>
      </c>
      <c r="B5499">
        <v>1</v>
      </c>
      <c r="C5499" t="s">
        <v>80</v>
      </c>
      <c r="D5499" t="s">
        <v>97</v>
      </c>
      <c r="E5499" t="s">
        <v>131</v>
      </c>
      <c r="F5499" t="s">
        <v>14421</v>
      </c>
      <c r="G5499" t="s">
        <v>133</v>
      </c>
      <c r="H5499" t="s">
        <v>134</v>
      </c>
      <c r="I5499" t="s">
        <v>135</v>
      </c>
      <c r="J5499" t="s">
        <v>136</v>
      </c>
      <c r="K5499" t="s">
        <v>137</v>
      </c>
      <c r="L5499" t="s">
        <v>15863</v>
      </c>
      <c r="M5499" t="s">
        <v>15864</v>
      </c>
      <c r="N5499">
        <v>3.085</v>
      </c>
      <c r="O5499">
        <v>0</v>
      </c>
      <c r="P5499">
        <v>1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0.45007346272799997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0.45007346272799997</v>
      </c>
    </row>
    <row r="5500" spans="1:31" x14ac:dyDescent="0.25">
      <c r="A5500">
        <v>2144426</v>
      </c>
      <c r="B5500">
        <v>1</v>
      </c>
      <c r="C5500" t="s">
        <v>81</v>
      </c>
      <c r="D5500" t="s">
        <v>128</v>
      </c>
      <c r="E5500" t="s">
        <v>174</v>
      </c>
      <c r="F5500" t="s">
        <v>2841</v>
      </c>
      <c r="G5500" t="s">
        <v>187</v>
      </c>
      <c r="H5500" t="s">
        <v>134</v>
      </c>
      <c r="I5500" t="s">
        <v>135</v>
      </c>
      <c r="J5500" t="s">
        <v>136</v>
      </c>
      <c r="K5500" t="s">
        <v>137</v>
      </c>
      <c r="L5500" t="s">
        <v>15865</v>
      </c>
      <c r="M5500" t="s">
        <v>15866</v>
      </c>
      <c r="N5500">
        <v>3.0566666659999999</v>
      </c>
      <c r="O5500">
        <v>0</v>
      </c>
      <c r="P5500">
        <v>52</v>
      </c>
      <c r="Q5500">
        <v>0</v>
      </c>
      <c r="R5500">
        <v>11</v>
      </c>
      <c r="S5500">
        <v>0</v>
      </c>
      <c r="T5500">
        <v>5</v>
      </c>
      <c r="U5500">
        <v>0</v>
      </c>
      <c r="V5500">
        <v>0</v>
      </c>
      <c r="W5500">
        <v>0</v>
      </c>
      <c r="X5500">
        <v>38.087588617164414</v>
      </c>
      <c r="Y5500">
        <v>0</v>
      </c>
      <c r="Z5500">
        <v>5.1527316115079991</v>
      </c>
      <c r="AA5500">
        <v>0</v>
      </c>
      <c r="AB5500">
        <v>4.2129655470830079</v>
      </c>
      <c r="AC5500">
        <v>0</v>
      </c>
      <c r="AD5500">
        <v>0</v>
      </c>
      <c r="AE5500">
        <v>47.453285775755425</v>
      </c>
    </row>
    <row r="5501" spans="1:31" x14ac:dyDescent="0.25">
      <c r="A5501">
        <v>2144449</v>
      </c>
      <c r="B5501">
        <v>1</v>
      </c>
      <c r="C5501" t="s">
        <v>80</v>
      </c>
      <c r="D5501" t="s">
        <v>95</v>
      </c>
      <c r="E5501" t="s">
        <v>140</v>
      </c>
      <c r="F5501" t="s">
        <v>15867</v>
      </c>
      <c r="G5501" t="s">
        <v>235</v>
      </c>
      <c r="H5501" t="s">
        <v>143</v>
      </c>
      <c r="I5501" t="s">
        <v>135</v>
      </c>
      <c r="J5501" t="s">
        <v>136</v>
      </c>
      <c r="K5501" t="s">
        <v>236</v>
      </c>
      <c r="L5501" t="s">
        <v>15868</v>
      </c>
      <c r="M5501" t="s">
        <v>15869</v>
      </c>
      <c r="N5501">
        <v>10.557986111</v>
      </c>
      <c r="O5501">
        <v>0</v>
      </c>
      <c r="P5501">
        <v>0</v>
      </c>
      <c r="Q5501">
        <v>0</v>
      </c>
      <c r="R5501">
        <v>0</v>
      </c>
      <c r="S5501">
        <v>3</v>
      </c>
      <c r="T5501">
        <v>0</v>
      </c>
      <c r="U5501">
        <v>2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194.24716828242134</v>
      </c>
      <c r="AB5501">
        <v>0</v>
      </c>
      <c r="AC5501">
        <v>18181.301591965417</v>
      </c>
      <c r="AD5501">
        <v>0</v>
      </c>
      <c r="AE5501">
        <v>18375.548760247839</v>
      </c>
    </row>
    <row r="5502" spans="1:31" x14ac:dyDescent="0.25">
      <c r="A5502">
        <v>2144549</v>
      </c>
      <c r="B5502">
        <v>1</v>
      </c>
      <c r="C5502" t="s">
        <v>80</v>
      </c>
      <c r="D5502" t="s">
        <v>91</v>
      </c>
      <c r="E5502" t="s">
        <v>140</v>
      </c>
      <c r="F5502" t="s">
        <v>15870</v>
      </c>
      <c r="G5502" t="s">
        <v>2752</v>
      </c>
      <c r="H5502" t="s">
        <v>143</v>
      </c>
      <c r="I5502" t="s">
        <v>135</v>
      </c>
      <c r="J5502" t="s">
        <v>136</v>
      </c>
      <c r="K5502" t="s">
        <v>137</v>
      </c>
      <c r="L5502" t="s">
        <v>15871</v>
      </c>
      <c r="M5502" t="s">
        <v>15872</v>
      </c>
      <c r="N5502">
        <v>4.6055555549999996</v>
      </c>
      <c r="O5502">
        <v>1</v>
      </c>
      <c r="P5502">
        <v>0</v>
      </c>
      <c r="Q5502">
        <v>50</v>
      </c>
      <c r="R5502">
        <v>16</v>
      </c>
      <c r="S5502">
        <v>25</v>
      </c>
      <c r="T5502">
        <v>6</v>
      </c>
      <c r="U5502">
        <v>1</v>
      </c>
      <c r="V5502">
        <v>0</v>
      </c>
      <c r="W5502">
        <v>3.8017403844877</v>
      </c>
      <c r="X5502">
        <v>0</v>
      </c>
      <c r="Y5502">
        <v>478.61287841630843</v>
      </c>
      <c r="Z5502">
        <v>10.033455016653468</v>
      </c>
      <c r="AA5502">
        <v>1073.6730819816614</v>
      </c>
      <c r="AB5502">
        <v>34.151590851271038</v>
      </c>
      <c r="AC5502">
        <v>3.2429564869446503</v>
      </c>
      <c r="AD5502">
        <v>0</v>
      </c>
      <c r="AE5502">
        <v>1603.5157031373267</v>
      </c>
    </row>
    <row r="5503" spans="1:31" x14ac:dyDescent="0.25">
      <c r="A5503">
        <v>2144383</v>
      </c>
      <c r="B5503">
        <v>1</v>
      </c>
      <c r="C5503" t="s">
        <v>81</v>
      </c>
      <c r="D5503" t="s">
        <v>128</v>
      </c>
      <c r="E5503" t="s">
        <v>131</v>
      </c>
      <c r="F5503" t="s">
        <v>15873</v>
      </c>
      <c r="G5503" t="s">
        <v>231</v>
      </c>
      <c r="H5503" t="s">
        <v>134</v>
      </c>
      <c r="I5503" t="s">
        <v>135</v>
      </c>
      <c r="J5503" t="s">
        <v>136</v>
      </c>
      <c r="K5503" t="s">
        <v>137</v>
      </c>
      <c r="L5503" t="s">
        <v>15874</v>
      </c>
      <c r="M5503" t="s">
        <v>15875</v>
      </c>
      <c r="N5503">
        <v>1.2766666659999999</v>
      </c>
      <c r="O5503">
        <v>0</v>
      </c>
      <c r="P5503">
        <v>13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2.5742525624075001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2.5742525624075001</v>
      </c>
    </row>
    <row r="5504" spans="1:31" x14ac:dyDescent="0.25">
      <c r="A5504">
        <v>2144526</v>
      </c>
      <c r="B5504">
        <v>1</v>
      </c>
      <c r="C5504" t="s">
        <v>81</v>
      </c>
      <c r="D5504" t="s">
        <v>128</v>
      </c>
      <c r="E5504" t="s">
        <v>131</v>
      </c>
      <c r="F5504" t="s">
        <v>15876</v>
      </c>
      <c r="G5504" t="s">
        <v>231</v>
      </c>
      <c r="H5504" t="s">
        <v>134</v>
      </c>
      <c r="I5504" t="s">
        <v>135</v>
      </c>
      <c r="J5504" t="s">
        <v>136</v>
      </c>
      <c r="K5504" t="s">
        <v>137</v>
      </c>
      <c r="L5504" t="s">
        <v>15877</v>
      </c>
      <c r="M5504" t="s">
        <v>15878</v>
      </c>
      <c r="N5504">
        <v>2.8844444440000001</v>
      </c>
      <c r="O5504">
        <v>0</v>
      </c>
      <c r="P5504">
        <v>1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1.5267521092475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1.5267521092475</v>
      </c>
    </row>
    <row r="5505" spans="1:31" x14ac:dyDescent="0.25">
      <c r="A5505">
        <v>2144913</v>
      </c>
      <c r="B5505">
        <v>1</v>
      </c>
      <c r="C5505" t="s">
        <v>80</v>
      </c>
      <c r="D5505" t="s">
        <v>100</v>
      </c>
      <c r="E5505" t="s">
        <v>174</v>
      </c>
      <c r="F5505" t="s">
        <v>15879</v>
      </c>
      <c r="G5505" t="s">
        <v>183</v>
      </c>
      <c r="H5505" t="s">
        <v>134</v>
      </c>
      <c r="I5505" t="s">
        <v>135</v>
      </c>
      <c r="J5505" t="s">
        <v>136</v>
      </c>
      <c r="K5505" t="s">
        <v>137</v>
      </c>
      <c r="L5505" t="s">
        <v>15880</v>
      </c>
      <c r="M5505" t="s">
        <v>15881</v>
      </c>
      <c r="N5505">
        <v>5.9924999999999997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1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3.1253559812816998</v>
      </c>
      <c r="AC5505">
        <v>0</v>
      </c>
      <c r="AD5505">
        <v>0</v>
      </c>
      <c r="AE5505">
        <v>3.1253559812816998</v>
      </c>
    </row>
    <row r="5506" spans="1:31" x14ac:dyDescent="0.25">
      <c r="A5506">
        <v>2144867</v>
      </c>
      <c r="B5506">
        <v>1</v>
      </c>
      <c r="C5506" t="s">
        <v>80</v>
      </c>
      <c r="D5506" t="s">
        <v>90</v>
      </c>
      <c r="E5506" t="s">
        <v>161</v>
      </c>
      <c r="F5506" t="s">
        <v>15882</v>
      </c>
      <c r="G5506" t="s">
        <v>187</v>
      </c>
      <c r="H5506" t="s">
        <v>134</v>
      </c>
      <c r="I5506" t="s">
        <v>135</v>
      </c>
      <c r="J5506" t="s">
        <v>136</v>
      </c>
      <c r="K5506" t="s">
        <v>137</v>
      </c>
      <c r="L5506" t="s">
        <v>15883</v>
      </c>
      <c r="M5506" t="s">
        <v>15884</v>
      </c>
      <c r="N5506">
        <v>2.378055555</v>
      </c>
      <c r="O5506">
        <v>0</v>
      </c>
      <c r="P5506">
        <v>354</v>
      </c>
      <c r="Q5506">
        <v>0</v>
      </c>
      <c r="R5506">
        <v>0</v>
      </c>
      <c r="S5506">
        <v>0</v>
      </c>
      <c r="T5506">
        <v>14</v>
      </c>
      <c r="U5506">
        <v>0</v>
      </c>
      <c r="V5506">
        <v>0</v>
      </c>
      <c r="W5506">
        <v>0</v>
      </c>
      <c r="X5506">
        <v>179.2946637042696</v>
      </c>
      <c r="Y5506">
        <v>0</v>
      </c>
      <c r="Z5506">
        <v>0</v>
      </c>
      <c r="AA5506">
        <v>0</v>
      </c>
      <c r="AB5506">
        <v>15.882099842715139</v>
      </c>
      <c r="AC5506">
        <v>0</v>
      </c>
      <c r="AD5506">
        <v>0</v>
      </c>
      <c r="AE5506">
        <v>195.17676354698474</v>
      </c>
    </row>
    <row r="5507" spans="1:31" x14ac:dyDescent="0.25">
      <c r="A5507">
        <v>2145076</v>
      </c>
      <c r="B5507">
        <v>1</v>
      </c>
      <c r="C5507" t="s">
        <v>80</v>
      </c>
      <c r="D5507" t="s">
        <v>84</v>
      </c>
      <c r="E5507" t="s">
        <v>131</v>
      </c>
      <c r="F5507" t="s">
        <v>15885</v>
      </c>
      <c r="G5507" t="s">
        <v>133</v>
      </c>
      <c r="H5507" t="s">
        <v>134</v>
      </c>
      <c r="I5507" t="s">
        <v>135</v>
      </c>
      <c r="J5507" t="s">
        <v>136</v>
      </c>
      <c r="K5507" t="s">
        <v>137</v>
      </c>
      <c r="L5507" t="s">
        <v>15886</v>
      </c>
      <c r="M5507" t="s">
        <v>15887</v>
      </c>
      <c r="N5507">
        <v>2.7741666660000002</v>
      </c>
      <c r="O5507">
        <v>0</v>
      </c>
      <c r="P5507">
        <v>9</v>
      </c>
      <c r="Q5507">
        <v>0</v>
      </c>
      <c r="R5507">
        <v>0</v>
      </c>
      <c r="S5507">
        <v>0</v>
      </c>
      <c r="T5507">
        <v>2</v>
      </c>
      <c r="U5507">
        <v>0</v>
      </c>
      <c r="V5507">
        <v>0</v>
      </c>
      <c r="W5507">
        <v>0</v>
      </c>
      <c r="X5507">
        <v>5.3826919950113741</v>
      </c>
      <c r="Y5507">
        <v>0</v>
      </c>
      <c r="Z5507">
        <v>0</v>
      </c>
      <c r="AA5507">
        <v>0</v>
      </c>
      <c r="AB5507">
        <v>2.7430266235155005</v>
      </c>
      <c r="AC5507">
        <v>0</v>
      </c>
      <c r="AD5507">
        <v>0</v>
      </c>
      <c r="AE5507">
        <v>8.125718618526875</v>
      </c>
    </row>
    <row r="5508" spans="1:31" x14ac:dyDescent="0.25">
      <c r="A5508">
        <v>2145099</v>
      </c>
      <c r="B5508">
        <v>1</v>
      </c>
      <c r="C5508" t="s">
        <v>81</v>
      </c>
      <c r="D5508" t="s">
        <v>123</v>
      </c>
      <c r="E5508" t="s">
        <v>140</v>
      </c>
      <c r="F5508" t="s">
        <v>15888</v>
      </c>
      <c r="G5508" t="s">
        <v>142</v>
      </c>
      <c r="H5508" t="s">
        <v>143</v>
      </c>
      <c r="I5508" t="s">
        <v>135</v>
      </c>
      <c r="J5508" t="s">
        <v>136</v>
      </c>
      <c r="K5508" t="s">
        <v>137</v>
      </c>
      <c r="L5508" t="s">
        <v>15889</v>
      </c>
      <c r="M5508" t="s">
        <v>15890</v>
      </c>
      <c r="N5508">
        <v>0.60277777700000001</v>
      </c>
      <c r="O5508">
        <v>0</v>
      </c>
      <c r="P5508">
        <v>1194</v>
      </c>
      <c r="Q5508">
        <v>24</v>
      </c>
      <c r="R5508">
        <v>217</v>
      </c>
      <c r="S5508">
        <v>4</v>
      </c>
      <c r="T5508">
        <v>127</v>
      </c>
      <c r="U5508">
        <v>0</v>
      </c>
      <c r="V5508">
        <v>0</v>
      </c>
      <c r="W5508">
        <v>0</v>
      </c>
      <c r="X5508">
        <v>94.492911593826818</v>
      </c>
      <c r="Y5508">
        <v>1.731295380352067</v>
      </c>
      <c r="Z5508">
        <v>33.320247945453332</v>
      </c>
      <c r="AA5508">
        <v>4.9965719660876831</v>
      </c>
      <c r="AB5508">
        <v>36.870623686390807</v>
      </c>
      <c r="AC5508">
        <v>0</v>
      </c>
      <c r="AD5508">
        <v>0</v>
      </c>
      <c r="AE5508">
        <v>171.41165057211072</v>
      </c>
    </row>
    <row r="5509" spans="1:31" x14ac:dyDescent="0.25">
      <c r="A5509">
        <v>2145122</v>
      </c>
      <c r="B5509">
        <v>1</v>
      </c>
      <c r="C5509" t="s">
        <v>81</v>
      </c>
      <c r="D5509" t="s">
        <v>128</v>
      </c>
      <c r="E5509" t="s">
        <v>174</v>
      </c>
      <c r="F5509" t="s">
        <v>15891</v>
      </c>
      <c r="G5509" t="s">
        <v>187</v>
      </c>
      <c r="H5509" t="s">
        <v>134</v>
      </c>
      <c r="I5509" t="s">
        <v>135</v>
      </c>
      <c r="J5509" t="s">
        <v>136</v>
      </c>
      <c r="K5509" t="s">
        <v>137</v>
      </c>
      <c r="L5509" t="s">
        <v>15892</v>
      </c>
      <c r="M5509" t="s">
        <v>15893</v>
      </c>
      <c r="N5509">
        <v>1.247222222</v>
      </c>
      <c r="O5509">
        <v>0</v>
      </c>
      <c r="P5509">
        <v>47</v>
      </c>
      <c r="Q5509">
        <v>0</v>
      </c>
      <c r="R5509">
        <v>0</v>
      </c>
      <c r="S5509">
        <v>0</v>
      </c>
      <c r="T5509">
        <v>2</v>
      </c>
      <c r="U5509">
        <v>0</v>
      </c>
      <c r="V5509">
        <v>0</v>
      </c>
      <c r="W5509">
        <v>0</v>
      </c>
      <c r="X5509">
        <v>13.658079486835122</v>
      </c>
      <c r="Y5509">
        <v>0</v>
      </c>
      <c r="Z5509">
        <v>0</v>
      </c>
      <c r="AA5509">
        <v>0</v>
      </c>
      <c r="AB5509">
        <v>0.88639388071200009</v>
      </c>
      <c r="AC5509">
        <v>0</v>
      </c>
      <c r="AD5509">
        <v>0</v>
      </c>
      <c r="AE5509">
        <v>14.544473367547122</v>
      </c>
    </row>
    <row r="5510" spans="1:31" x14ac:dyDescent="0.25">
      <c r="A5510">
        <v>2144727</v>
      </c>
      <c r="B5510">
        <v>1</v>
      </c>
      <c r="C5510" t="s">
        <v>80</v>
      </c>
      <c r="D5510" t="s">
        <v>111</v>
      </c>
      <c r="E5510" t="s">
        <v>196</v>
      </c>
      <c r="F5510" t="s">
        <v>15894</v>
      </c>
      <c r="G5510" t="s">
        <v>142</v>
      </c>
      <c r="H5510" t="s">
        <v>143</v>
      </c>
      <c r="I5510" t="s">
        <v>135</v>
      </c>
      <c r="J5510" t="s">
        <v>136</v>
      </c>
      <c r="K5510" t="s">
        <v>137</v>
      </c>
      <c r="L5510" t="s">
        <v>15895</v>
      </c>
      <c r="M5510" t="s">
        <v>15896</v>
      </c>
      <c r="N5510">
        <v>5.5E-2</v>
      </c>
      <c r="O5510">
        <v>0</v>
      </c>
      <c r="P5510">
        <v>21731</v>
      </c>
      <c r="Q5510">
        <v>0</v>
      </c>
      <c r="R5510">
        <v>6</v>
      </c>
      <c r="S5510">
        <v>9</v>
      </c>
      <c r="T5510">
        <v>2441</v>
      </c>
      <c r="U5510">
        <v>3</v>
      </c>
      <c r="V5510">
        <v>13</v>
      </c>
      <c r="W5510">
        <v>0</v>
      </c>
      <c r="X5510">
        <v>230.90232874398004</v>
      </c>
      <c r="Y5510">
        <v>0</v>
      </c>
      <c r="Z5510">
        <v>0.19134132517500002</v>
      </c>
      <c r="AA5510">
        <v>34.789806682081</v>
      </c>
      <c r="AB5510">
        <v>63.0179393875787</v>
      </c>
      <c r="AC5510">
        <v>5.8137725348174998</v>
      </c>
      <c r="AD5510">
        <v>3.9218016655125001</v>
      </c>
      <c r="AE5510">
        <v>338.63699033914463</v>
      </c>
    </row>
    <row r="5511" spans="1:31" x14ac:dyDescent="0.25">
      <c r="A5511">
        <v>2144930</v>
      </c>
      <c r="B5511">
        <v>1</v>
      </c>
      <c r="C5511" t="s">
        <v>81</v>
      </c>
      <c r="D5511" t="s">
        <v>128</v>
      </c>
      <c r="E5511" t="s">
        <v>131</v>
      </c>
      <c r="F5511" t="s">
        <v>15897</v>
      </c>
      <c r="G5511" t="s">
        <v>2524</v>
      </c>
      <c r="H5511" t="s">
        <v>134</v>
      </c>
      <c r="I5511" t="s">
        <v>135</v>
      </c>
      <c r="J5511" t="s">
        <v>136</v>
      </c>
      <c r="K5511" t="s">
        <v>137</v>
      </c>
      <c r="L5511" t="s">
        <v>15898</v>
      </c>
      <c r="M5511" t="s">
        <v>15899</v>
      </c>
      <c r="N5511">
        <v>1.8844444440000001</v>
      </c>
      <c r="O5511">
        <v>0</v>
      </c>
      <c r="P5511">
        <v>35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16.655018732717739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16.655018732717739</v>
      </c>
    </row>
    <row r="5512" spans="1:31" x14ac:dyDescent="0.25">
      <c r="A5512">
        <v>2145019</v>
      </c>
      <c r="B5512">
        <v>1</v>
      </c>
      <c r="C5512" t="s">
        <v>80</v>
      </c>
      <c r="D5512" t="s">
        <v>95</v>
      </c>
      <c r="E5512" t="s">
        <v>140</v>
      </c>
      <c r="F5512" t="s">
        <v>4800</v>
      </c>
      <c r="G5512" t="s">
        <v>142</v>
      </c>
      <c r="H5512" t="s">
        <v>143</v>
      </c>
      <c r="I5512" t="s">
        <v>135</v>
      </c>
      <c r="J5512" t="s">
        <v>136</v>
      </c>
      <c r="K5512" t="s">
        <v>137</v>
      </c>
      <c r="L5512" t="s">
        <v>15900</v>
      </c>
      <c r="M5512" t="s">
        <v>15901</v>
      </c>
      <c r="N5512">
        <v>0.33361111100000002</v>
      </c>
      <c r="O5512">
        <v>3</v>
      </c>
      <c r="P5512">
        <v>644</v>
      </c>
      <c r="Q5512">
        <v>23</v>
      </c>
      <c r="R5512">
        <v>7</v>
      </c>
      <c r="S5512">
        <v>29</v>
      </c>
      <c r="T5512">
        <v>32</v>
      </c>
      <c r="U5512">
        <v>0</v>
      </c>
      <c r="V5512">
        <v>0</v>
      </c>
      <c r="W5512">
        <v>1.0102296453835917</v>
      </c>
      <c r="X5512">
        <v>50.179324680962381</v>
      </c>
      <c r="Y5512">
        <v>28.237369880189647</v>
      </c>
      <c r="Z5512">
        <v>0.86212399632488335</v>
      </c>
      <c r="AA5512">
        <v>172.15356363347834</v>
      </c>
      <c r="AB5512">
        <v>4.0704286533448339</v>
      </c>
      <c r="AC5512">
        <v>0</v>
      </c>
      <c r="AD5512">
        <v>0</v>
      </c>
      <c r="AE5512">
        <v>256.5130404896837</v>
      </c>
    </row>
    <row r="5513" spans="1:31" x14ac:dyDescent="0.25">
      <c r="A5513">
        <v>2156709</v>
      </c>
      <c r="B5513">
        <v>1</v>
      </c>
      <c r="C5513" t="s">
        <v>80</v>
      </c>
      <c r="D5513" t="s">
        <v>93</v>
      </c>
      <c r="E5513" t="s">
        <v>146</v>
      </c>
      <c r="F5513" t="s">
        <v>15902</v>
      </c>
      <c r="G5513" t="s">
        <v>167</v>
      </c>
      <c r="H5513" t="s">
        <v>143</v>
      </c>
      <c r="I5513" t="s">
        <v>135</v>
      </c>
      <c r="J5513" t="s">
        <v>136</v>
      </c>
      <c r="K5513" t="s">
        <v>137</v>
      </c>
      <c r="L5513" t="s">
        <v>15903</v>
      </c>
      <c r="M5513" t="s">
        <v>15904</v>
      </c>
      <c r="N5513">
        <v>2.6575000000000002</v>
      </c>
      <c r="O5513">
        <v>0</v>
      </c>
      <c r="P5513">
        <v>0</v>
      </c>
      <c r="Q5513">
        <v>0</v>
      </c>
      <c r="R5513">
        <v>0</v>
      </c>
      <c r="S5513">
        <v>1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3.9290601649216002</v>
      </c>
      <c r="AB5513">
        <v>0</v>
      </c>
      <c r="AC5513">
        <v>0</v>
      </c>
      <c r="AD5513">
        <v>0</v>
      </c>
      <c r="AE5513">
        <v>3.9290601649216002</v>
      </c>
    </row>
    <row r="5514" spans="1:31" x14ac:dyDescent="0.25">
      <c r="A5514">
        <v>2144807</v>
      </c>
      <c r="B5514">
        <v>1</v>
      </c>
      <c r="C5514" t="s">
        <v>80</v>
      </c>
      <c r="D5514" t="s">
        <v>100</v>
      </c>
      <c r="E5514" t="s">
        <v>140</v>
      </c>
      <c r="F5514" t="s">
        <v>1342</v>
      </c>
      <c r="G5514" t="s">
        <v>538</v>
      </c>
      <c r="H5514" t="s">
        <v>143</v>
      </c>
      <c r="I5514" t="s">
        <v>135</v>
      </c>
      <c r="J5514" t="s">
        <v>136</v>
      </c>
      <c r="K5514" t="s">
        <v>236</v>
      </c>
      <c r="L5514" t="s">
        <v>15905</v>
      </c>
      <c r="M5514" t="s">
        <v>15906</v>
      </c>
      <c r="N5514">
        <v>8.3513888880000007</v>
      </c>
      <c r="O5514">
        <v>5</v>
      </c>
      <c r="P5514">
        <v>272</v>
      </c>
      <c r="Q5514">
        <v>25</v>
      </c>
      <c r="R5514">
        <v>61</v>
      </c>
      <c r="S5514">
        <v>9</v>
      </c>
      <c r="T5514">
        <v>38</v>
      </c>
      <c r="U5514">
        <v>0</v>
      </c>
      <c r="V5514">
        <v>0</v>
      </c>
      <c r="W5514">
        <v>45.674814080705005</v>
      </c>
      <c r="X5514">
        <v>643.82666131210726</v>
      </c>
      <c r="Y5514">
        <v>497.4473110166328</v>
      </c>
      <c r="Z5514">
        <v>299.60366140890579</v>
      </c>
      <c r="AA5514">
        <v>402.13971758383468</v>
      </c>
      <c r="AB5514">
        <v>343.2524858869877</v>
      </c>
      <c r="AC5514">
        <v>0</v>
      </c>
      <c r="AD5514">
        <v>0</v>
      </c>
      <c r="AE5514">
        <v>2231.9446512891732</v>
      </c>
    </row>
    <row r="5515" spans="1:31" x14ac:dyDescent="0.25">
      <c r="A5515">
        <v>2144999</v>
      </c>
      <c r="B5515">
        <v>1</v>
      </c>
      <c r="C5515" t="s">
        <v>81</v>
      </c>
      <c r="D5515" t="s">
        <v>118</v>
      </c>
      <c r="E5515" t="s">
        <v>224</v>
      </c>
      <c r="F5515" t="s">
        <v>15907</v>
      </c>
      <c r="G5515" t="s">
        <v>883</v>
      </c>
      <c r="H5515" t="s">
        <v>143</v>
      </c>
      <c r="I5515" t="s">
        <v>135</v>
      </c>
      <c r="J5515" t="s">
        <v>136</v>
      </c>
      <c r="K5515" t="s">
        <v>236</v>
      </c>
      <c r="L5515" t="s">
        <v>15908</v>
      </c>
      <c r="M5515" t="s">
        <v>15909</v>
      </c>
      <c r="N5515">
        <v>1.018888888</v>
      </c>
      <c r="O5515">
        <v>7</v>
      </c>
      <c r="P5515">
        <v>1033</v>
      </c>
      <c r="Q5515">
        <v>156</v>
      </c>
      <c r="R5515">
        <v>64</v>
      </c>
      <c r="S5515">
        <v>34</v>
      </c>
      <c r="T5515">
        <v>87</v>
      </c>
      <c r="U5515">
        <v>0</v>
      </c>
      <c r="V5515">
        <v>0</v>
      </c>
      <c r="W5515">
        <v>2.4263286675828999</v>
      </c>
      <c r="X5515">
        <v>188.85582703295179</v>
      </c>
      <c r="Y5515">
        <v>487.81539299454926</v>
      </c>
      <c r="Z5515">
        <v>32.993200138291947</v>
      </c>
      <c r="AA5515">
        <v>167.53246521664391</v>
      </c>
      <c r="AB5515">
        <v>71.020447378879965</v>
      </c>
      <c r="AC5515">
        <v>0</v>
      </c>
      <c r="AD5515">
        <v>0</v>
      </c>
      <c r="AE5515">
        <v>950.6436614288998</v>
      </c>
    </row>
    <row r="5516" spans="1:31" x14ac:dyDescent="0.25">
      <c r="A5516">
        <v>2144993</v>
      </c>
      <c r="B5516">
        <v>1</v>
      </c>
      <c r="C5516" t="s">
        <v>81</v>
      </c>
      <c r="D5516" t="s">
        <v>127</v>
      </c>
      <c r="E5516" t="s">
        <v>146</v>
      </c>
      <c r="F5516" t="s">
        <v>15910</v>
      </c>
      <c r="G5516" t="s">
        <v>167</v>
      </c>
      <c r="H5516" t="s">
        <v>143</v>
      </c>
      <c r="I5516" t="s">
        <v>135</v>
      </c>
      <c r="J5516" t="s">
        <v>136</v>
      </c>
      <c r="K5516" t="s">
        <v>137</v>
      </c>
      <c r="L5516" t="s">
        <v>15911</v>
      </c>
      <c r="M5516" t="s">
        <v>15912</v>
      </c>
      <c r="N5516">
        <v>1.9283333330000001</v>
      </c>
      <c r="O5516">
        <v>0</v>
      </c>
      <c r="P5516">
        <v>1</v>
      </c>
      <c r="Q5516">
        <v>0</v>
      </c>
      <c r="R5516">
        <v>9</v>
      </c>
      <c r="S5516">
        <v>0</v>
      </c>
      <c r="T5516">
        <v>1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5.7002750879999997</v>
      </c>
      <c r="AA5516">
        <v>0</v>
      </c>
      <c r="AB5516">
        <v>0</v>
      </c>
      <c r="AC5516">
        <v>0</v>
      </c>
      <c r="AD5516">
        <v>0</v>
      </c>
      <c r="AE5516">
        <v>5.7002750879999997</v>
      </c>
    </row>
    <row r="5517" spans="1:31" x14ac:dyDescent="0.25">
      <c r="A5517">
        <v>2144827</v>
      </c>
      <c r="B5517">
        <v>1</v>
      </c>
      <c r="C5517" t="s">
        <v>81</v>
      </c>
      <c r="D5517" t="s">
        <v>128</v>
      </c>
      <c r="E5517" t="s">
        <v>161</v>
      </c>
      <c r="F5517" t="s">
        <v>15913</v>
      </c>
      <c r="G5517" t="s">
        <v>235</v>
      </c>
      <c r="H5517" t="s">
        <v>134</v>
      </c>
      <c r="I5517" t="s">
        <v>135</v>
      </c>
      <c r="J5517" t="s">
        <v>136</v>
      </c>
      <c r="K5517" t="s">
        <v>236</v>
      </c>
      <c r="L5517" t="s">
        <v>15914</v>
      </c>
      <c r="M5517" t="s">
        <v>15915</v>
      </c>
      <c r="N5517">
        <v>5.8333333329999997</v>
      </c>
      <c r="O5517">
        <v>0</v>
      </c>
      <c r="P5517">
        <v>1157</v>
      </c>
      <c r="Q5517">
        <v>0</v>
      </c>
      <c r="R5517">
        <v>0</v>
      </c>
      <c r="S5517">
        <v>0</v>
      </c>
      <c r="T5517">
        <v>70</v>
      </c>
      <c r="U5517">
        <v>0</v>
      </c>
      <c r="V5517">
        <v>0</v>
      </c>
      <c r="W5517">
        <v>0</v>
      </c>
      <c r="X5517">
        <v>1364.9979043566314</v>
      </c>
      <c r="Y5517">
        <v>0</v>
      </c>
      <c r="Z5517">
        <v>0</v>
      </c>
      <c r="AA5517">
        <v>0</v>
      </c>
      <c r="AB5517">
        <v>305.54359549475936</v>
      </c>
      <c r="AC5517">
        <v>0</v>
      </c>
      <c r="AD5517">
        <v>0</v>
      </c>
      <c r="AE5517">
        <v>1670.5414998513907</v>
      </c>
    </row>
    <row r="5518" spans="1:31" x14ac:dyDescent="0.25">
      <c r="A5518">
        <v>2145142</v>
      </c>
      <c r="B5518">
        <v>1</v>
      </c>
      <c r="C5518" t="s">
        <v>80</v>
      </c>
      <c r="D5518" t="s">
        <v>92</v>
      </c>
      <c r="E5518" t="s">
        <v>146</v>
      </c>
      <c r="F5518" t="s">
        <v>15916</v>
      </c>
      <c r="G5518" t="s">
        <v>411</v>
      </c>
      <c r="H5518" t="s">
        <v>143</v>
      </c>
      <c r="I5518" t="s">
        <v>135</v>
      </c>
      <c r="J5518" t="s">
        <v>136</v>
      </c>
      <c r="K5518" t="s">
        <v>137</v>
      </c>
      <c r="L5518" t="s">
        <v>15917</v>
      </c>
      <c r="M5518" t="s">
        <v>15918</v>
      </c>
      <c r="N5518">
        <v>0.46333333300000001</v>
      </c>
      <c r="O5518">
        <v>0</v>
      </c>
      <c r="P5518">
        <v>163</v>
      </c>
      <c r="Q5518">
        <v>0</v>
      </c>
      <c r="R5518">
        <v>2</v>
      </c>
      <c r="S5518">
        <v>0</v>
      </c>
      <c r="T5518">
        <v>15</v>
      </c>
      <c r="U5518">
        <v>0</v>
      </c>
      <c r="V5518">
        <v>0</v>
      </c>
      <c r="W5518">
        <v>0</v>
      </c>
      <c r="X5518">
        <v>10.449585081329298</v>
      </c>
      <c r="Y5518">
        <v>0</v>
      </c>
      <c r="Z5518">
        <v>2.19621570978E-2</v>
      </c>
      <c r="AA5518">
        <v>0</v>
      </c>
      <c r="AB5518">
        <v>5.5118774199042004</v>
      </c>
      <c r="AC5518">
        <v>0</v>
      </c>
      <c r="AD5518">
        <v>0</v>
      </c>
      <c r="AE5518">
        <v>15.983424658331298</v>
      </c>
    </row>
    <row r="5519" spans="1:31" x14ac:dyDescent="0.25">
      <c r="A5519">
        <v>2144950</v>
      </c>
      <c r="B5519">
        <v>1</v>
      </c>
      <c r="C5519" t="s">
        <v>80</v>
      </c>
      <c r="D5519" t="s">
        <v>83</v>
      </c>
      <c r="E5519" t="s">
        <v>146</v>
      </c>
      <c r="F5519" t="s">
        <v>10068</v>
      </c>
      <c r="G5519" t="s">
        <v>262</v>
      </c>
      <c r="H5519" t="s">
        <v>143</v>
      </c>
      <c r="I5519" t="s">
        <v>135</v>
      </c>
      <c r="J5519" t="s">
        <v>136</v>
      </c>
      <c r="K5519" t="s">
        <v>137</v>
      </c>
      <c r="L5519" t="s">
        <v>15919</v>
      </c>
      <c r="M5519" t="s">
        <v>15920</v>
      </c>
      <c r="N5519">
        <v>4.3438888880000004</v>
      </c>
      <c r="O5519">
        <v>0</v>
      </c>
      <c r="P5519">
        <v>129</v>
      </c>
      <c r="Q5519">
        <v>0</v>
      </c>
      <c r="R5519">
        <v>1</v>
      </c>
      <c r="S5519">
        <v>31</v>
      </c>
      <c r="T5519">
        <v>12</v>
      </c>
      <c r="U5519">
        <v>22</v>
      </c>
      <c r="V5519">
        <v>2</v>
      </c>
      <c r="W5519">
        <v>0</v>
      </c>
      <c r="X5519">
        <v>163.11960244454156</v>
      </c>
      <c r="Y5519">
        <v>0</v>
      </c>
      <c r="Z5519">
        <v>0.4663008722925</v>
      </c>
      <c r="AA5519">
        <v>1819.629577062</v>
      </c>
      <c r="AB5519">
        <v>50.795253044724731</v>
      </c>
      <c r="AC5519">
        <v>7815.3961622411298</v>
      </c>
      <c r="AD5519">
        <v>803.85913489466793</v>
      </c>
      <c r="AE5519">
        <v>10653.266030559356</v>
      </c>
    </row>
    <row r="5520" spans="1:31" x14ac:dyDescent="0.25">
      <c r="A5520">
        <v>2145013</v>
      </c>
      <c r="B5520">
        <v>1</v>
      </c>
      <c r="C5520" t="s">
        <v>81</v>
      </c>
      <c r="D5520" t="s">
        <v>112</v>
      </c>
      <c r="E5520" t="s">
        <v>174</v>
      </c>
      <c r="F5520" t="s">
        <v>15921</v>
      </c>
      <c r="G5520" t="s">
        <v>187</v>
      </c>
      <c r="H5520" t="s">
        <v>134</v>
      </c>
      <c r="I5520" t="s">
        <v>135</v>
      </c>
      <c r="J5520" t="s">
        <v>136</v>
      </c>
      <c r="K5520" t="s">
        <v>137</v>
      </c>
      <c r="L5520" t="s">
        <v>15922</v>
      </c>
      <c r="M5520" t="s">
        <v>15923</v>
      </c>
      <c r="N5520">
        <v>1.416666666</v>
      </c>
      <c r="O5520">
        <v>0</v>
      </c>
      <c r="P5520">
        <v>209</v>
      </c>
      <c r="Q5520">
        <v>0</v>
      </c>
      <c r="R5520">
        <v>0</v>
      </c>
      <c r="S5520">
        <v>0</v>
      </c>
      <c r="T5520">
        <v>33</v>
      </c>
      <c r="U5520">
        <v>0</v>
      </c>
      <c r="V5520">
        <v>0</v>
      </c>
      <c r="W5520">
        <v>0</v>
      </c>
      <c r="X5520">
        <v>59.45644068659297</v>
      </c>
      <c r="Y5520">
        <v>0</v>
      </c>
      <c r="Z5520">
        <v>0</v>
      </c>
      <c r="AA5520">
        <v>0</v>
      </c>
      <c r="AB5520">
        <v>41.165444808990003</v>
      </c>
      <c r="AC5520">
        <v>0</v>
      </c>
      <c r="AD5520">
        <v>0</v>
      </c>
      <c r="AE5520">
        <v>100.62188549558297</v>
      </c>
    </row>
    <row r="5521" spans="1:31" x14ac:dyDescent="0.25">
      <c r="A5521">
        <v>2144870</v>
      </c>
      <c r="B5521">
        <v>1</v>
      </c>
      <c r="C5521" t="s">
        <v>80</v>
      </c>
      <c r="D5521" t="s">
        <v>106</v>
      </c>
      <c r="E5521" t="s">
        <v>131</v>
      </c>
      <c r="F5521" t="s">
        <v>15924</v>
      </c>
      <c r="G5521" t="s">
        <v>152</v>
      </c>
      <c r="H5521" t="s">
        <v>134</v>
      </c>
      <c r="I5521" t="s">
        <v>135</v>
      </c>
      <c r="J5521" t="s">
        <v>136</v>
      </c>
      <c r="K5521" t="s">
        <v>137</v>
      </c>
      <c r="L5521" t="s">
        <v>15925</v>
      </c>
      <c r="M5521" t="s">
        <v>15926</v>
      </c>
      <c r="N5521">
        <v>2.2230555550000002</v>
      </c>
      <c r="O5521">
        <v>0</v>
      </c>
      <c r="P5521">
        <v>1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0.50012277638039992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0.50012277638039992</v>
      </c>
    </row>
    <row r="5522" spans="1:31" x14ac:dyDescent="0.25">
      <c r="A5522">
        <v>2145079</v>
      </c>
      <c r="B5522">
        <v>1</v>
      </c>
      <c r="C5522" t="s">
        <v>81</v>
      </c>
      <c r="D5522" t="s">
        <v>114</v>
      </c>
      <c r="E5522" t="s">
        <v>174</v>
      </c>
      <c r="F5522" t="s">
        <v>15927</v>
      </c>
      <c r="G5522" t="s">
        <v>755</v>
      </c>
      <c r="H5522" t="s">
        <v>134</v>
      </c>
      <c r="I5522" t="s">
        <v>135</v>
      </c>
      <c r="J5522" t="s">
        <v>136</v>
      </c>
      <c r="K5522" t="s">
        <v>137</v>
      </c>
      <c r="L5522" t="s">
        <v>15928</v>
      </c>
      <c r="M5522" t="s">
        <v>15929</v>
      </c>
      <c r="N5522">
        <v>1.6147222219999999</v>
      </c>
      <c r="O5522">
        <v>0</v>
      </c>
      <c r="P5522">
        <v>31</v>
      </c>
      <c r="Q5522">
        <v>0</v>
      </c>
      <c r="R5522">
        <v>0</v>
      </c>
      <c r="S5522">
        <v>0</v>
      </c>
      <c r="T5522">
        <v>1</v>
      </c>
      <c r="U5522">
        <v>0</v>
      </c>
      <c r="V5522">
        <v>0</v>
      </c>
      <c r="W5522">
        <v>0</v>
      </c>
      <c r="X5522">
        <v>5.5458782084481486</v>
      </c>
      <c r="Y5522">
        <v>0</v>
      </c>
      <c r="Z5522">
        <v>0</v>
      </c>
      <c r="AA5522">
        <v>0</v>
      </c>
      <c r="AB5522">
        <v>3.7191891024166666E-3</v>
      </c>
      <c r="AC5522">
        <v>0</v>
      </c>
      <c r="AD5522">
        <v>0</v>
      </c>
      <c r="AE5522">
        <v>5.5495973975505652</v>
      </c>
    </row>
    <row r="5523" spans="1:31" x14ac:dyDescent="0.25">
      <c r="A5523">
        <v>2145102</v>
      </c>
      <c r="B5523">
        <v>1</v>
      </c>
      <c r="C5523" t="s">
        <v>80</v>
      </c>
      <c r="D5523" t="s">
        <v>97</v>
      </c>
      <c r="E5523" t="s">
        <v>174</v>
      </c>
      <c r="F5523" t="s">
        <v>15930</v>
      </c>
      <c r="G5523" t="s">
        <v>187</v>
      </c>
      <c r="H5523" t="s">
        <v>134</v>
      </c>
      <c r="I5523" t="s">
        <v>135</v>
      </c>
      <c r="J5523" t="s">
        <v>136</v>
      </c>
      <c r="K5523" t="s">
        <v>137</v>
      </c>
      <c r="L5523" t="s">
        <v>15931</v>
      </c>
      <c r="M5523" t="s">
        <v>15932</v>
      </c>
      <c r="N5523">
        <v>0.711388888</v>
      </c>
      <c r="O5523">
        <v>0</v>
      </c>
      <c r="P5523">
        <v>54</v>
      </c>
      <c r="Q5523">
        <v>0</v>
      </c>
      <c r="R5523">
        <v>0</v>
      </c>
      <c r="S5523">
        <v>0</v>
      </c>
      <c r="T5523">
        <v>4</v>
      </c>
      <c r="U5523">
        <v>0</v>
      </c>
      <c r="V5523">
        <v>0</v>
      </c>
      <c r="W5523">
        <v>0</v>
      </c>
      <c r="X5523">
        <v>14.107649619905137</v>
      </c>
      <c r="Y5523">
        <v>0</v>
      </c>
      <c r="Z5523">
        <v>0</v>
      </c>
      <c r="AA5523">
        <v>0</v>
      </c>
      <c r="AB5523">
        <v>1.2853054836522335</v>
      </c>
      <c r="AC5523">
        <v>0</v>
      </c>
      <c r="AD5523">
        <v>0</v>
      </c>
      <c r="AE5523">
        <v>15.392955103557371</v>
      </c>
    </row>
    <row r="5524" spans="1:31" x14ac:dyDescent="0.25">
      <c r="A5524">
        <v>2144701</v>
      </c>
      <c r="B5524">
        <v>1</v>
      </c>
      <c r="C5524" t="s">
        <v>81</v>
      </c>
      <c r="D5524" t="s">
        <v>119</v>
      </c>
      <c r="E5524" t="s">
        <v>140</v>
      </c>
      <c r="F5524" t="s">
        <v>15933</v>
      </c>
      <c r="G5524" t="s">
        <v>226</v>
      </c>
      <c r="H5524" t="s">
        <v>143</v>
      </c>
      <c r="I5524" t="s">
        <v>135</v>
      </c>
      <c r="J5524" t="s">
        <v>136</v>
      </c>
      <c r="K5524" t="s">
        <v>236</v>
      </c>
      <c r="L5524" t="s">
        <v>15934</v>
      </c>
      <c r="M5524" t="s">
        <v>15935</v>
      </c>
      <c r="N5524">
        <v>0.30583333299999999</v>
      </c>
      <c r="O5524">
        <v>4</v>
      </c>
      <c r="P5524">
        <v>8998</v>
      </c>
      <c r="Q5524">
        <v>359</v>
      </c>
      <c r="R5524">
        <v>1510</v>
      </c>
      <c r="S5524">
        <v>19</v>
      </c>
      <c r="T5524">
        <v>1182</v>
      </c>
      <c r="U5524">
        <v>0</v>
      </c>
      <c r="V5524">
        <v>4</v>
      </c>
      <c r="W5524">
        <v>0.36315454426382504</v>
      </c>
      <c r="X5524">
        <v>337.76601729431206</v>
      </c>
      <c r="Y5524">
        <v>28.842094607467271</v>
      </c>
      <c r="Z5524">
        <v>52.497886351454738</v>
      </c>
      <c r="AA5524">
        <v>62.181712507037695</v>
      </c>
      <c r="AB5524">
        <v>98.541310316895093</v>
      </c>
      <c r="AC5524">
        <v>0</v>
      </c>
      <c r="AD5524">
        <v>0.32152496564655009</v>
      </c>
      <c r="AE5524">
        <v>580.51370058707721</v>
      </c>
    </row>
    <row r="5525" spans="1:31" x14ac:dyDescent="0.25">
      <c r="A5525">
        <v>2145039</v>
      </c>
      <c r="B5525">
        <v>1</v>
      </c>
      <c r="C5525" t="s">
        <v>80</v>
      </c>
      <c r="D5525" t="s">
        <v>97</v>
      </c>
      <c r="E5525" t="s">
        <v>174</v>
      </c>
      <c r="F5525" t="s">
        <v>15936</v>
      </c>
      <c r="G5525" t="s">
        <v>384</v>
      </c>
      <c r="H5525" t="s">
        <v>134</v>
      </c>
      <c r="I5525" t="s">
        <v>135</v>
      </c>
      <c r="J5525" t="s">
        <v>136</v>
      </c>
      <c r="K5525" t="s">
        <v>137</v>
      </c>
      <c r="L5525" t="s">
        <v>15937</v>
      </c>
      <c r="M5525" t="s">
        <v>15938</v>
      </c>
      <c r="N5525">
        <v>5.307222222</v>
      </c>
      <c r="O5525">
        <v>0</v>
      </c>
      <c r="P5525">
        <v>24</v>
      </c>
      <c r="Q5525">
        <v>0</v>
      </c>
      <c r="R5525">
        <v>1</v>
      </c>
      <c r="S5525">
        <v>0</v>
      </c>
      <c r="T5525">
        <v>2</v>
      </c>
      <c r="U5525">
        <v>0</v>
      </c>
      <c r="V5525">
        <v>0</v>
      </c>
      <c r="W5525">
        <v>0</v>
      </c>
      <c r="X5525">
        <v>53.255093888808339</v>
      </c>
      <c r="Y5525">
        <v>0</v>
      </c>
      <c r="Z5525">
        <v>2.5063499553641999</v>
      </c>
      <c r="AA5525">
        <v>0</v>
      </c>
      <c r="AB5525">
        <v>17.2287808376723</v>
      </c>
      <c r="AC5525">
        <v>0</v>
      </c>
      <c r="AD5525">
        <v>0</v>
      </c>
      <c r="AE5525">
        <v>72.990224681844836</v>
      </c>
    </row>
    <row r="5526" spans="1:31" x14ac:dyDescent="0.25">
      <c r="A5526">
        <v>2144830</v>
      </c>
      <c r="B5526">
        <v>1</v>
      </c>
      <c r="C5526" t="s">
        <v>80</v>
      </c>
      <c r="D5526" t="s">
        <v>93</v>
      </c>
      <c r="E5526" t="s">
        <v>224</v>
      </c>
      <c r="F5526" t="s">
        <v>587</v>
      </c>
      <c r="G5526" t="s">
        <v>142</v>
      </c>
      <c r="H5526" t="s">
        <v>143</v>
      </c>
      <c r="I5526" t="s">
        <v>135</v>
      </c>
      <c r="J5526" t="s">
        <v>136</v>
      </c>
      <c r="K5526" t="s">
        <v>137</v>
      </c>
      <c r="L5526" t="s">
        <v>15939</v>
      </c>
      <c r="M5526" t="s">
        <v>15940</v>
      </c>
      <c r="N5526">
        <v>1.365555555</v>
      </c>
      <c r="O5526">
        <v>1</v>
      </c>
      <c r="P5526">
        <v>7</v>
      </c>
      <c r="Q5526">
        <v>12</v>
      </c>
      <c r="R5526">
        <v>15</v>
      </c>
      <c r="S5526">
        <v>7</v>
      </c>
      <c r="T5526">
        <v>17</v>
      </c>
      <c r="U5526">
        <v>1</v>
      </c>
      <c r="V5526">
        <v>0</v>
      </c>
      <c r="W5526">
        <v>2.377598652E-2</v>
      </c>
      <c r="X5526">
        <v>6.0148673590500001</v>
      </c>
      <c r="Y5526">
        <v>73.752887257467094</v>
      </c>
      <c r="Z5526">
        <v>16.8148332155376</v>
      </c>
      <c r="AA5526">
        <v>26.297020306095604</v>
      </c>
      <c r="AB5526">
        <v>20.660833812957954</v>
      </c>
      <c r="AC5526">
        <v>694.08982457793002</v>
      </c>
      <c r="AD5526">
        <v>0</v>
      </c>
      <c r="AE5526">
        <v>837.65404251555833</v>
      </c>
    </row>
    <row r="5527" spans="1:31" x14ac:dyDescent="0.25">
      <c r="A5527">
        <v>2156569</v>
      </c>
      <c r="B5527">
        <v>1</v>
      </c>
      <c r="C5527" t="s">
        <v>80</v>
      </c>
      <c r="D5527" t="s">
        <v>90</v>
      </c>
      <c r="E5527" t="s">
        <v>224</v>
      </c>
      <c r="F5527" t="s">
        <v>15941</v>
      </c>
      <c r="G5527" t="s">
        <v>15942</v>
      </c>
      <c r="H5527" t="s">
        <v>227</v>
      </c>
      <c r="I5527" t="s">
        <v>135</v>
      </c>
      <c r="J5527" t="s">
        <v>136</v>
      </c>
      <c r="K5527" t="s">
        <v>137</v>
      </c>
      <c r="L5527" t="s">
        <v>15943</v>
      </c>
      <c r="M5527" t="s">
        <v>15944</v>
      </c>
      <c r="N5527">
        <v>4.8361111110000001</v>
      </c>
      <c r="O5527">
        <v>0</v>
      </c>
      <c r="P5527">
        <v>23152</v>
      </c>
      <c r="Q5527">
        <v>0</v>
      </c>
      <c r="R5527">
        <v>0</v>
      </c>
      <c r="S5527">
        <v>6</v>
      </c>
      <c r="T5527">
        <v>3599</v>
      </c>
      <c r="U5527">
        <v>0</v>
      </c>
      <c r="V5527">
        <v>10</v>
      </c>
      <c r="W5527">
        <v>0</v>
      </c>
      <c r="X5527">
        <v>21957.106279493473</v>
      </c>
      <c r="Y5527">
        <v>0</v>
      </c>
      <c r="Z5527">
        <v>0</v>
      </c>
      <c r="AA5527">
        <v>4578.1080578481024</v>
      </c>
      <c r="AB5527">
        <v>10818.074040983365</v>
      </c>
      <c r="AC5527">
        <v>0</v>
      </c>
      <c r="AD5527">
        <v>273.06392471824529</v>
      </c>
      <c r="AE5527">
        <v>37626.35230304319</v>
      </c>
    </row>
    <row r="5528" spans="1:31" x14ac:dyDescent="0.25">
      <c r="A5528">
        <v>2144853</v>
      </c>
      <c r="B5528">
        <v>1</v>
      </c>
      <c r="C5528" t="s">
        <v>80</v>
      </c>
      <c r="D5528" t="s">
        <v>83</v>
      </c>
      <c r="E5528" t="s">
        <v>146</v>
      </c>
      <c r="F5528" t="s">
        <v>15945</v>
      </c>
      <c r="G5528" t="s">
        <v>235</v>
      </c>
      <c r="H5528" t="s">
        <v>143</v>
      </c>
      <c r="I5528" t="s">
        <v>135</v>
      </c>
      <c r="J5528" t="s">
        <v>136</v>
      </c>
      <c r="K5528" t="s">
        <v>236</v>
      </c>
      <c r="L5528" t="s">
        <v>15946</v>
      </c>
      <c r="M5528" t="s">
        <v>15947</v>
      </c>
      <c r="N5528">
        <v>8.2111111109999992</v>
      </c>
      <c r="O5528">
        <v>0</v>
      </c>
      <c r="P5528">
        <v>1713</v>
      </c>
      <c r="Q5528">
        <v>0</v>
      </c>
      <c r="R5528">
        <v>0</v>
      </c>
      <c r="S5528">
        <v>0</v>
      </c>
      <c r="T5528">
        <v>63</v>
      </c>
      <c r="U5528">
        <v>0</v>
      </c>
      <c r="V5528">
        <v>0</v>
      </c>
      <c r="W5528">
        <v>0</v>
      </c>
      <c r="X5528">
        <v>3662.858214435355</v>
      </c>
      <c r="Y5528">
        <v>0</v>
      </c>
      <c r="Z5528">
        <v>0</v>
      </c>
      <c r="AA5528">
        <v>0</v>
      </c>
      <c r="AB5528">
        <v>278.46739010011856</v>
      </c>
      <c r="AC5528">
        <v>0</v>
      </c>
      <c r="AD5528">
        <v>0</v>
      </c>
      <c r="AE5528">
        <v>3941.3256045354738</v>
      </c>
    </row>
    <row r="5529" spans="1:31" x14ac:dyDescent="0.25">
      <c r="A5529">
        <v>2145096</v>
      </c>
      <c r="B5529">
        <v>1</v>
      </c>
      <c r="C5529" t="s">
        <v>80</v>
      </c>
      <c r="D5529" t="s">
        <v>98</v>
      </c>
      <c r="E5529" t="s">
        <v>131</v>
      </c>
      <c r="F5529" t="s">
        <v>15948</v>
      </c>
      <c r="G5529" t="s">
        <v>152</v>
      </c>
      <c r="H5529" t="s">
        <v>134</v>
      </c>
      <c r="I5529" t="s">
        <v>135</v>
      </c>
      <c r="J5529" t="s">
        <v>136</v>
      </c>
      <c r="K5529" t="s">
        <v>137</v>
      </c>
      <c r="L5529" t="s">
        <v>15949</v>
      </c>
      <c r="M5529" t="s">
        <v>15950</v>
      </c>
      <c r="N5529">
        <v>1.7283333329999999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1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0.26931027937059998</v>
      </c>
      <c r="AC5529">
        <v>0</v>
      </c>
      <c r="AD5529">
        <v>0</v>
      </c>
      <c r="AE5529">
        <v>0.26931027937059998</v>
      </c>
    </row>
    <row r="5530" spans="1:31" x14ac:dyDescent="0.25">
      <c r="A5530">
        <v>2145202</v>
      </c>
      <c r="B5530">
        <v>1</v>
      </c>
      <c r="C5530" t="s">
        <v>81</v>
      </c>
      <c r="D5530" t="s">
        <v>118</v>
      </c>
      <c r="E5530" t="s">
        <v>131</v>
      </c>
      <c r="F5530" t="s">
        <v>15951</v>
      </c>
      <c r="G5530" t="s">
        <v>152</v>
      </c>
      <c r="H5530" t="s">
        <v>134</v>
      </c>
      <c r="I5530" t="s">
        <v>135</v>
      </c>
      <c r="J5530" t="s">
        <v>136</v>
      </c>
      <c r="K5530" t="s">
        <v>137</v>
      </c>
      <c r="L5530" t="s">
        <v>15952</v>
      </c>
      <c r="M5530" t="s">
        <v>15953</v>
      </c>
      <c r="N5530">
        <v>0.946944444</v>
      </c>
      <c r="O5530">
        <v>0</v>
      </c>
      <c r="P5530">
        <v>2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0.57752479515202504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0.57752479515202504</v>
      </c>
    </row>
    <row r="5531" spans="1:31" x14ac:dyDescent="0.25">
      <c r="A5531">
        <v>2144910</v>
      </c>
      <c r="B5531">
        <v>1</v>
      </c>
      <c r="C5531" t="s">
        <v>81</v>
      </c>
      <c r="D5531" t="s">
        <v>115</v>
      </c>
      <c r="E5531" t="s">
        <v>131</v>
      </c>
      <c r="F5531" t="s">
        <v>15954</v>
      </c>
      <c r="G5531" t="s">
        <v>152</v>
      </c>
      <c r="H5531" t="s">
        <v>134</v>
      </c>
      <c r="I5531" t="s">
        <v>135</v>
      </c>
      <c r="J5531" t="s">
        <v>136</v>
      </c>
      <c r="K5531" t="s">
        <v>137</v>
      </c>
      <c r="L5531" t="s">
        <v>15955</v>
      </c>
      <c r="M5531" t="s">
        <v>15956</v>
      </c>
      <c r="N5531">
        <v>2.9277777770000002</v>
      </c>
      <c r="O5531">
        <v>0</v>
      </c>
      <c r="P5531">
        <v>1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9.3493563677858341E-2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9.3493563677858341E-2</v>
      </c>
    </row>
    <row r="5532" spans="1:31" x14ac:dyDescent="0.25">
      <c r="A5532">
        <v>2145159</v>
      </c>
      <c r="B5532">
        <v>1</v>
      </c>
      <c r="C5532" t="s">
        <v>81</v>
      </c>
      <c r="D5532" t="s">
        <v>118</v>
      </c>
      <c r="E5532" t="s">
        <v>131</v>
      </c>
      <c r="F5532" t="s">
        <v>15957</v>
      </c>
      <c r="G5532" t="s">
        <v>152</v>
      </c>
      <c r="H5532" t="s">
        <v>134</v>
      </c>
      <c r="I5532" t="s">
        <v>135</v>
      </c>
      <c r="J5532" t="s">
        <v>136</v>
      </c>
      <c r="K5532" t="s">
        <v>137</v>
      </c>
      <c r="L5532" t="s">
        <v>15958</v>
      </c>
      <c r="M5532" t="s">
        <v>15959</v>
      </c>
      <c r="N5532">
        <v>1.7127777769999999</v>
      </c>
      <c r="O5532">
        <v>0</v>
      </c>
      <c r="P5532">
        <v>1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0.90733121381306669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0.90733121381306669</v>
      </c>
    </row>
    <row r="5533" spans="1:31" x14ac:dyDescent="0.25">
      <c r="A5533">
        <v>2144810</v>
      </c>
      <c r="B5533">
        <v>1</v>
      </c>
      <c r="C5533" t="s">
        <v>80</v>
      </c>
      <c r="D5533" t="s">
        <v>97</v>
      </c>
      <c r="E5533" t="s">
        <v>146</v>
      </c>
      <c r="F5533" t="s">
        <v>15960</v>
      </c>
      <c r="G5533" t="s">
        <v>235</v>
      </c>
      <c r="H5533" t="s">
        <v>143</v>
      </c>
      <c r="I5533" t="s">
        <v>135</v>
      </c>
      <c r="J5533" t="s">
        <v>136</v>
      </c>
      <c r="K5533" t="s">
        <v>236</v>
      </c>
      <c r="L5533" t="s">
        <v>15961</v>
      </c>
      <c r="M5533" t="s">
        <v>15962</v>
      </c>
      <c r="N5533">
        <v>8.710688888</v>
      </c>
      <c r="O5533">
        <v>0</v>
      </c>
      <c r="P5533">
        <v>177</v>
      </c>
      <c r="Q5533">
        <v>0</v>
      </c>
      <c r="R5533">
        <v>0</v>
      </c>
      <c r="S5533">
        <v>0</v>
      </c>
      <c r="T5533">
        <v>2</v>
      </c>
      <c r="U5533">
        <v>0</v>
      </c>
      <c r="V5533">
        <v>0</v>
      </c>
      <c r="W5533">
        <v>0</v>
      </c>
      <c r="X5533">
        <v>329.89912285579516</v>
      </c>
      <c r="Y5533">
        <v>0</v>
      </c>
      <c r="Z5533">
        <v>0</v>
      </c>
      <c r="AA5533">
        <v>0</v>
      </c>
      <c r="AB5533">
        <v>125.60501362896819</v>
      </c>
      <c r="AC5533">
        <v>0</v>
      </c>
      <c r="AD5533">
        <v>0</v>
      </c>
      <c r="AE5533">
        <v>455.50413648476336</v>
      </c>
    </row>
    <row r="5534" spans="1:31" x14ac:dyDescent="0.25">
      <c r="A5534">
        <v>2145059</v>
      </c>
      <c r="B5534">
        <v>1</v>
      </c>
      <c r="C5534" t="s">
        <v>81</v>
      </c>
      <c r="D5534" t="s">
        <v>123</v>
      </c>
      <c r="E5534" t="s">
        <v>131</v>
      </c>
      <c r="F5534" t="s">
        <v>15963</v>
      </c>
      <c r="G5534" t="s">
        <v>231</v>
      </c>
      <c r="H5534" t="s">
        <v>134</v>
      </c>
      <c r="I5534" t="s">
        <v>135</v>
      </c>
      <c r="J5534" t="s">
        <v>136</v>
      </c>
      <c r="K5534" t="s">
        <v>137</v>
      </c>
      <c r="L5534" t="s">
        <v>2142</v>
      </c>
      <c r="M5534" t="s">
        <v>15964</v>
      </c>
      <c r="N5534">
        <v>1.424722222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1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2.1004831492174221</v>
      </c>
      <c r="AC5534">
        <v>0</v>
      </c>
      <c r="AD5534">
        <v>0</v>
      </c>
      <c r="AE5534">
        <v>2.1004831492174221</v>
      </c>
    </row>
    <row r="5535" spans="1:31" x14ac:dyDescent="0.25">
      <c r="A5535">
        <v>2145128</v>
      </c>
      <c r="B5535">
        <v>1</v>
      </c>
      <c r="C5535" t="s">
        <v>80</v>
      </c>
      <c r="D5535" t="s">
        <v>104</v>
      </c>
      <c r="E5535" t="s">
        <v>146</v>
      </c>
      <c r="F5535" t="s">
        <v>15965</v>
      </c>
      <c r="G5535" t="s">
        <v>167</v>
      </c>
      <c r="H5535" t="s">
        <v>143</v>
      </c>
      <c r="I5535" t="s">
        <v>135</v>
      </c>
      <c r="J5535" t="s">
        <v>136</v>
      </c>
      <c r="K5535" t="s">
        <v>137</v>
      </c>
      <c r="L5535" t="s">
        <v>15966</v>
      </c>
      <c r="M5535" t="s">
        <v>15967</v>
      </c>
      <c r="N5535">
        <v>1.6455555550000001</v>
      </c>
      <c r="O5535">
        <v>0</v>
      </c>
      <c r="P5535">
        <v>217</v>
      </c>
      <c r="Q5535">
        <v>0</v>
      </c>
      <c r="R5535">
        <v>3</v>
      </c>
      <c r="S5535">
        <v>0</v>
      </c>
      <c r="T5535">
        <v>12</v>
      </c>
      <c r="U5535">
        <v>0</v>
      </c>
      <c r="V5535">
        <v>0</v>
      </c>
      <c r="W5535">
        <v>0</v>
      </c>
      <c r="X5535">
        <v>85.695573538212585</v>
      </c>
      <c r="Y5535">
        <v>0</v>
      </c>
      <c r="Z5535">
        <v>0.9870216896348335</v>
      </c>
      <c r="AA5535">
        <v>0</v>
      </c>
      <c r="AB5535">
        <v>30.610610081278466</v>
      </c>
      <c r="AC5535">
        <v>0</v>
      </c>
      <c r="AD5535">
        <v>0</v>
      </c>
      <c r="AE5535">
        <v>117.29320530912588</v>
      </c>
    </row>
    <row r="5536" spans="1:31" x14ac:dyDescent="0.25">
      <c r="A5536">
        <v>2144796</v>
      </c>
      <c r="B5536">
        <v>1</v>
      </c>
      <c r="C5536" t="s">
        <v>80</v>
      </c>
      <c r="D5536" t="s">
        <v>92</v>
      </c>
      <c r="E5536" t="s">
        <v>131</v>
      </c>
      <c r="F5536" t="s">
        <v>15968</v>
      </c>
      <c r="G5536" t="s">
        <v>439</v>
      </c>
      <c r="H5536" t="s">
        <v>134</v>
      </c>
      <c r="I5536" t="s">
        <v>135</v>
      </c>
      <c r="J5536" t="s">
        <v>136</v>
      </c>
      <c r="K5536" t="s">
        <v>137</v>
      </c>
      <c r="L5536" t="s">
        <v>15969</v>
      </c>
      <c r="M5536" t="s">
        <v>15970</v>
      </c>
      <c r="N5536">
        <v>3.7455555550000001</v>
      </c>
      <c r="O5536">
        <v>0</v>
      </c>
      <c r="P5536">
        <v>1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2.4709415531004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2.4709415531004</v>
      </c>
    </row>
    <row r="5537" spans="1:31" x14ac:dyDescent="0.25">
      <c r="A5537">
        <v>2144819</v>
      </c>
      <c r="B5537">
        <v>1</v>
      </c>
      <c r="C5537" t="s">
        <v>80</v>
      </c>
      <c r="D5537" t="s">
        <v>111</v>
      </c>
      <c r="E5537" t="s">
        <v>206</v>
      </c>
      <c r="F5537" t="s">
        <v>519</v>
      </c>
      <c r="G5537" t="s">
        <v>458</v>
      </c>
      <c r="H5537" t="s">
        <v>134</v>
      </c>
      <c r="I5537" t="s">
        <v>135</v>
      </c>
      <c r="J5537" t="s">
        <v>136</v>
      </c>
      <c r="K5537" t="s">
        <v>137</v>
      </c>
      <c r="L5537" t="s">
        <v>15971</v>
      </c>
      <c r="M5537" t="s">
        <v>15972</v>
      </c>
      <c r="N5537">
        <v>3.807222222</v>
      </c>
      <c r="O5537">
        <v>0</v>
      </c>
      <c r="P5537">
        <v>97</v>
      </c>
      <c r="Q5537">
        <v>0</v>
      </c>
      <c r="R5537">
        <v>0</v>
      </c>
      <c r="S5537">
        <v>0</v>
      </c>
      <c r="T5537">
        <v>5</v>
      </c>
      <c r="U5537">
        <v>0</v>
      </c>
      <c r="V5537">
        <v>0</v>
      </c>
      <c r="W5537">
        <v>0</v>
      </c>
      <c r="X5537">
        <v>93.042646420299576</v>
      </c>
      <c r="Y5537">
        <v>0</v>
      </c>
      <c r="Z5537">
        <v>0</v>
      </c>
      <c r="AA5537">
        <v>0</v>
      </c>
      <c r="AB5537">
        <v>2.1291298229790834</v>
      </c>
      <c r="AC5537">
        <v>0</v>
      </c>
      <c r="AD5537">
        <v>0</v>
      </c>
      <c r="AE5537">
        <v>95.171776243278657</v>
      </c>
    </row>
    <row r="5538" spans="1:31" x14ac:dyDescent="0.25">
      <c r="A5538">
        <v>2145145</v>
      </c>
      <c r="B5538">
        <v>1</v>
      </c>
      <c r="C5538" t="s">
        <v>81</v>
      </c>
      <c r="D5538" t="s">
        <v>113</v>
      </c>
      <c r="E5538" t="s">
        <v>146</v>
      </c>
      <c r="F5538" t="s">
        <v>15973</v>
      </c>
      <c r="G5538" t="s">
        <v>2008</v>
      </c>
      <c r="H5538" t="s">
        <v>143</v>
      </c>
      <c r="I5538" t="s">
        <v>135</v>
      </c>
      <c r="J5538" t="s">
        <v>136</v>
      </c>
      <c r="K5538" t="s">
        <v>137</v>
      </c>
      <c r="L5538" t="s">
        <v>15974</v>
      </c>
      <c r="M5538" t="s">
        <v>15975</v>
      </c>
      <c r="N5538">
        <v>2.3961111110000002</v>
      </c>
      <c r="O5538">
        <v>0</v>
      </c>
      <c r="P5538">
        <v>158</v>
      </c>
      <c r="Q5538">
        <v>3</v>
      </c>
      <c r="R5538">
        <v>13</v>
      </c>
      <c r="S5538">
        <v>0</v>
      </c>
      <c r="T5538">
        <v>1</v>
      </c>
      <c r="U5538">
        <v>0</v>
      </c>
      <c r="V5538">
        <v>0</v>
      </c>
      <c r="W5538">
        <v>0</v>
      </c>
      <c r="X5538">
        <v>73.166751163211927</v>
      </c>
      <c r="Y5538">
        <v>2.1869323118574666</v>
      </c>
      <c r="Z5538">
        <v>3.9357197951071012</v>
      </c>
      <c r="AA5538">
        <v>0</v>
      </c>
      <c r="AB5538">
        <v>0.37595625283496664</v>
      </c>
      <c r="AC5538">
        <v>0</v>
      </c>
      <c r="AD5538">
        <v>0</v>
      </c>
      <c r="AE5538">
        <v>79.66535952301146</v>
      </c>
    </row>
    <row r="5539" spans="1:31" x14ac:dyDescent="0.25">
      <c r="A5539">
        <v>2144836</v>
      </c>
      <c r="B5539">
        <v>1</v>
      </c>
      <c r="C5539" t="s">
        <v>80</v>
      </c>
      <c r="D5539" t="s">
        <v>101</v>
      </c>
      <c r="E5539" t="s">
        <v>146</v>
      </c>
      <c r="F5539" t="s">
        <v>15976</v>
      </c>
      <c r="G5539" t="s">
        <v>235</v>
      </c>
      <c r="H5539" t="s">
        <v>143</v>
      </c>
      <c r="I5539" t="s">
        <v>135</v>
      </c>
      <c r="J5539" t="s">
        <v>136</v>
      </c>
      <c r="K5539" t="s">
        <v>236</v>
      </c>
      <c r="L5539" t="s">
        <v>15977</v>
      </c>
      <c r="M5539" t="s">
        <v>15978</v>
      </c>
      <c r="N5539">
        <v>6.9597222219999999</v>
      </c>
      <c r="O5539">
        <v>0</v>
      </c>
      <c r="P5539">
        <v>132</v>
      </c>
      <c r="Q5539">
        <v>0</v>
      </c>
      <c r="R5539">
        <v>0</v>
      </c>
      <c r="S5539">
        <v>0</v>
      </c>
      <c r="T5539">
        <v>5</v>
      </c>
      <c r="U5539">
        <v>0</v>
      </c>
      <c r="V5539">
        <v>0</v>
      </c>
      <c r="W5539">
        <v>0</v>
      </c>
      <c r="X5539">
        <v>206.65957033856586</v>
      </c>
      <c r="Y5539">
        <v>0</v>
      </c>
      <c r="Z5539">
        <v>0</v>
      </c>
      <c r="AA5539">
        <v>0</v>
      </c>
      <c r="AB5539">
        <v>14.958817197030141</v>
      </c>
      <c r="AC5539">
        <v>0</v>
      </c>
      <c r="AD5539">
        <v>0</v>
      </c>
      <c r="AE5539">
        <v>221.61838753559599</v>
      </c>
    </row>
    <row r="5540" spans="1:31" x14ac:dyDescent="0.25">
      <c r="A5540">
        <v>2145191</v>
      </c>
      <c r="B5540">
        <v>1</v>
      </c>
      <c r="C5540" t="s">
        <v>80</v>
      </c>
      <c r="D5540" t="s">
        <v>106</v>
      </c>
      <c r="E5540" t="s">
        <v>206</v>
      </c>
      <c r="F5540" t="s">
        <v>15979</v>
      </c>
      <c r="G5540" t="s">
        <v>187</v>
      </c>
      <c r="H5540" t="s">
        <v>134</v>
      </c>
      <c r="I5540" t="s">
        <v>135</v>
      </c>
      <c r="J5540" t="s">
        <v>136</v>
      </c>
      <c r="K5540" t="s">
        <v>137</v>
      </c>
      <c r="L5540" t="s">
        <v>15980</v>
      </c>
      <c r="M5540" t="s">
        <v>15981</v>
      </c>
      <c r="N5540">
        <v>1.673611111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3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26.445635263906031</v>
      </c>
      <c r="AC5540">
        <v>0</v>
      </c>
      <c r="AD5540">
        <v>0</v>
      </c>
      <c r="AE5540">
        <v>26.445635263906031</v>
      </c>
    </row>
    <row r="5541" spans="1:31" x14ac:dyDescent="0.25">
      <c r="A5541">
        <v>2145068</v>
      </c>
      <c r="B5541">
        <v>1</v>
      </c>
      <c r="C5541" t="s">
        <v>81</v>
      </c>
      <c r="D5541" t="s">
        <v>114</v>
      </c>
      <c r="E5541" t="s">
        <v>174</v>
      </c>
      <c r="F5541" t="s">
        <v>15982</v>
      </c>
      <c r="G5541" t="s">
        <v>187</v>
      </c>
      <c r="H5541" t="s">
        <v>134</v>
      </c>
      <c r="I5541" t="s">
        <v>135</v>
      </c>
      <c r="J5541" t="s">
        <v>136</v>
      </c>
      <c r="K5541" t="s">
        <v>137</v>
      </c>
      <c r="L5541" t="s">
        <v>15983</v>
      </c>
      <c r="M5541" t="s">
        <v>15984</v>
      </c>
      <c r="N5541">
        <v>3.4911111109999999</v>
      </c>
      <c r="O5541">
        <v>0</v>
      </c>
      <c r="P5541">
        <v>47</v>
      </c>
      <c r="Q5541">
        <v>0</v>
      </c>
      <c r="R5541">
        <v>0</v>
      </c>
      <c r="S5541">
        <v>0</v>
      </c>
      <c r="T5541">
        <v>17</v>
      </c>
      <c r="U5541">
        <v>0</v>
      </c>
      <c r="V5541">
        <v>0</v>
      </c>
      <c r="W5541">
        <v>0</v>
      </c>
      <c r="X5541">
        <v>13.661945800098328</v>
      </c>
      <c r="Y5541">
        <v>0</v>
      </c>
      <c r="Z5541">
        <v>0</v>
      </c>
      <c r="AA5541">
        <v>0</v>
      </c>
      <c r="AB5541">
        <v>11.952715478996335</v>
      </c>
      <c r="AC5541">
        <v>0</v>
      </c>
      <c r="AD5541">
        <v>0</v>
      </c>
      <c r="AE5541">
        <v>25.614661279094662</v>
      </c>
    </row>
    <row r="5542" spans="1:31" x14ac:dyDescent="0.25">
      <c r="A5542">
        <v>2144876</v>
      </c>
      <c r="B5542">
        <v>1</v>
      </c>
      <c r="C5542" t="s">
        <v>81</v>
      </c>
      <c r="D5542" t="s">
        <v>127</v>
      </c>
      <c r="E5542" t="s">
        <v>196</v>
      </c>
      <c r="F5542" t="s">
        <v>7339</v>
      </c>
      <c r="G5542" t="s">
        <v>142</v>
      </c>
      <c r="H5542" t="s">
        <v>143</v>
      </c>
      <c r="I5542" t="s">
        <v>135</v>
      </c>
      <c r="J5542" t="s">
        <v>136</v>
      </c>
      <c r="K5542" t="s">
        <v>137</v>
      </c>
      <c r="L5542" t="s">
        <v>15985</v>
      </c>
      <c r="M5542" t="s">
        <v>15986</v>
      </c>
      <c r="N5542">
        <v>1.1830555549999999</v>
      </c>
      <c r="O5542">
        <v>2</v>
      </c>
      <c r="P5542">
        <v>52</v>
      </c>
      <c r="Q5542">
        <v>79</v>
      </c>
      <c r="R5542">
        <v>74</v>
      </c>
      <c r="S5542">
        <v>0</v>
      </c>
      <c r="T5542">
        <v>5</v>
      </c>
      <c r="U5542">
        <v>1</v>
      </c>
      <c r="V5542">
        <v>0</v>
      </c>
      <c r="W5542">
        <v>0.35932044427229998</v>
      </c>
      <c r="X5542">
        <v>12.713805949689318</v>
      </c>
      <c r="Y5542">
        <v>44.928030127369752</v>
      </c>
      <c r="Z5542">
        <v>53.8590188321742</v>
      </c>
      <c r="AA5542">
        <v>0</v>
      </c>
      <c r="AB5542">
        <v>3.6602429881668277</v>
      </c>
      <c r="AC5542">
        <v>282.60479139412081</v>
      </c>
      <c r="AD5542">
        <v>0</v>
      </c>
      <c r="AE5542">
        <v>398.12520973579319</v>
      </c>
    </row>
    <row r="5543" spans="1:31" x14ac:dyDescent="0.25">
      <c r="A5543">
        <v>2145048</v>
      </c>
      <c r="B5543">
        <v>1</v>
      </c>
      <c r="C5543" t="s">
        <v>81</v>
      </c>
      <c r="D5543" t="s">
        <v>112</v>
      </c>
      <c r="E5543" t="s">
        <v>140</v>
      </c>
      <c r="F5543" t="s">
        <v>739</v>
      </c>
      <c r="G5543" t="s">
        <v>142</v>
      </c>
      <c r="H5543" t="s">
        <v>143</v>
      </c>
      <c r="I5543" t="s">
        <v>135</v>
      </c>
      <c r="J5543" t="s">
        <v>136</v>
      </c>
      <c r="K5543" t="s">
        <v>137</v>
      </c>
      <c r="L5543" t="s">
        <v>15987</v>
      </c>
      <c r="M5543" t="s">
        <v>15988</v>
      </c>
      <c r="N5543">
        <v>2.3708333330000002</v>
      </c>
      <c r="O5543">
        <v>1</v>
      </c>
      <c r="P5543">
        <v>13</v>
      </c>
      <c r="Q5543">
        <v>89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0.60114155049150009</v>
      </c>
      <c r="X5543">
        <v>8.0218264698750001</v>
      </c>
      <c r="Y5543">
        <v>93.510232572160817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102.13320059252732</v>
      </c>
    </row>
    <row r="5544" spans="1:31" x14ac:dyDescent="0.25">
      <c r="A5544">
        <v>2144899</v>
      </c>
      <c r="B5544">
        <v>1</v>
      </c>
      <c r="C5544" t="s">
        <v>80</v>
      </c>
      <c r="D5544" t="s">
        <v>104</v>
      </c>
      <c r="E5544" t="s">
        <v>131</v>
      </c>
      <c r="F5544" t="s">
        <v>15989</v>
      </c>
      <c r="G5544" t="s">
        <v>152</v>
      </c>
      <c r="H5544" t="s">
        <v>134</v>
      </c>
      <c r="I5544" t="s">
        <v>135</v>
      </c>
      <c r="J5544" t="s">
        <v>136</v>
      </c>
      <c r="K5544" t="s">
        <v>137</v>
      </c>
      <c r="L5544" t="s">
        <v>15990</v>
      </c>
      <c r="M5544" t="s">
        <v>15991</v>
      </c>
      <c r="N5544">
        <v>3.2922222219999999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1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8.1613885650133347E-2</v>
      </c>
      <c r="AC5544">
        <v>0</v>
      </c>
      <c r="AD5544">
        <v>0</v>
      </c>
      <c r="AE5544">
        <v>8.1613885650133347E-2</v>
      </c>
    </row>
    <row r="5545" spans="1:31" x14ac:dyDescent="0.25">
      <c r="A5545">
        <v>2145168</v>
      </c>
      <c r="B5545">
        <v>1</v>
      </c>
      <c r="C5545" t="s">
        <v>81</v>
      </c>
      <c r="D5545" t="s">
        <v>122</v>
      </c>
      <c r="E5545" t="s">
        <v>196</v>
      </c>
      <c r="F5545" t="s">
        <v>2052</v>
      </c>
      <c r="G5545" t="s">
        <v>142</v>
      </c>
      <c r="H5545" t="s">
        <v>143</v>
      </c>
      <c r="I5545" t="s">
        <v>135</v>
      </c>
      <c r="J5545" t="s">
        <v>136</v>
      </c>
      <c r="K5545" t="s">
        <v>137</v>
      </c>
      <c r="L5545" t="s">
        <v>15992</v>
      </c>
      <c r="M5545" t="s">
        <v>15993</v>
      </c>
      <c r="N5545">
        <v>0.37555555499999999</v>
      </c>
      <c r="O5545">
        <v>0</v>
      </c>
      <c r="P5545">
        <v>190</v>
      </c>
      <c r="Q5545">
        <v>0</v>
      </c>
      <c r="R5545">
        <v>0</v>
      </c>
      <c r="S5545">
        <v>0</v>
      </c>
      <c r="T5545">
        <v>14</v>
      </c>
      <c r="U5545">
        <v>0</v>
      </c>
      <c r="V5545">
        <v>0</v>
      </c>
      <c r="W5545">
        <v>0</v>
      </c>
      <c r="X5545">
        <v>8.7665234563573442</v>
      </c>
      <c r="Y5545">
        <v>0</v>
      </c>
      <c r="Z5545">
        <v>0</v>
      </c>
      <c r="AA5545">
        <v>0</v>
      </c>
      <c r="AB5545">
        <v>0.29664061215639992</v>
      </c>
      <c r="AC5545">
        <v>0</v>
      </c>
      <c r="AD5545">
        <v>0</v>
      </c>
      <c r="AE5545">
        <v>9.0631640685137445</v>
      </c>
    </row>
    <row r="5546" spans="1:31" x14ac:dyDescent="0.25">
      <c r="A5546">
        <v>2145005</v>
      </c>
      <c r="B5546">
        <v>1</v>
      </c>
      <c r="C5546" t="s">
        <v>81</v>
      </c>
      <c r="D5546" t="s">
        <v>128</v>
      </c>
      <c r="E5546" t="s">
        <v>131</v>
      </c>
      <c r="F5546" t="s">
        <v>15994</v>
      </c>
      <c r="G5546" t="s">
        <v>133</v>
      </c>
      <c r="H5546" t="s">
        <v>134</v>
      </c>
      <c r="I5546" t="s">
        <v>135</v>
      </c>
      <c r="J5546" t="s">
        <v>136</v>
      </c>
      <c r="K5546" t="s">
        <v>137</v>
      </c>
      <c r="L5546" t="s">
        <v>15995</v>
      </c>
      <c r="M5546" t="s">
        <v>15996</v>
      </c>
      <c r="N5546">
        <v>3.3705555550000001</v>
      </c>
      <c r="O5546">
        <v>0</v>
      </c>
      <c r="P5546">
        <v>2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1.1889942020810333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1.1889942020810333</v>
      </c>
    </row>
    <row r="5547" spans="1:31" x14ac:dyDescent="0.25">
      <c r="A5547">
        <v>2144813</v>
      </c>
      <c r="B5547">
        <v>1</v>
      </c>
      <c r="C5547" t="s">
        <v>80</v>
      </c>
      <c r="D5547" t="s">
        <v>98</v>
      </c>
      <c r="E5547" t="s">
        <v>161</v>
      </c>
      <c r="F5547" t="s">
        <v>15997</v>
      </c>
      <c r="G5547" t="s">
        <v>538</v>
      </c>
      <c r="H5547" t="s">
        <v>134</v>
      </c>
      <c r="I5547" t="s">
        <v>135</v>
      </c>
      <c r="J5547" t="s">
        <v>136</v>
      </c>
      <c r="K5547" t="s">
        <v>236</v>
      </c>
      <c r="L5547" t="s">
        <v>15998</v>
      </c>
      <c r="M5547" t="s">
        <v>15999</v>
      </c>
      <c r="N5547">
        <v>6.0768841660000001</v>
      </c>
      <c r="O5547">
        <v>0</v>
      </c>
      <c r="P5547">
        <v>164</v>
      </c>
      <c r="Q5547">
        <v>0</v>
      </c>
      <c r="R5547">
        <v>0</v>
      </c>
      <c r="S5547">
        <v>0</v>
      </c>
      <c r="T5547">
        <v>3</v>
      </c>
      <c r="U5547">
        <v>0</v>
      </c>
      <c r="V5547">
        <v>0</v>
      </c>
      <c r="W5547">
        <v>0</v>
      </c>
      <c r="X5547">
        <v>147.35629723244514</v>
      </c>
      <c r="Y5547">
        <v>0</v>
      </c>
      <c r="Z5547">
        <v>0</v>
      </c>
      <c r="AA5547">
        <v>0</v>
      </c>
      <c r="AB5547">
        <v>4.3621129528074016</v>
      </c>
      <c r="AC5547">
        <v>0</v>
      </c>
      <c r="AD5547">
        <v>0</v>
      </c>
      <c r="AE5547">
        <v>151.71841018525254</v>
      </c>
    </row>
    <row r="5548" spans="1:31" x14ac:dyDescent="0.25">
      <c r="A5548">
        <v>2144793</v>
      </c>
      <c r="B5548">
        <v>1</v>
      </c>
      <c r="C5548" t="s">
        <v>80</v>
      </c>
      <c r="D5548" t="s">
        <v>84</v>
      </c>
      <c r="E5548" t="s">
        <v>224</v>
      </c>
      <c r="F5548" t="s">
        <v>16000</v>
      </c>
      <c r="G5548" t="s">
        <v>300</v>
      </c>
      <c r="H5548" t="s">
        <v>143</v>
      </c>
      <c r="I5548" t="s">
        <v>135</v>
      </c>
      <c r="J5548" t="s">
        <v>3</v>
      </c>
      <c r="K5548" t="s">
        <v>137</v>
      </c>
      <c r="L5548" t="s">
        <v>16001</v>
      </c>
      <c r="M5548" t="s">
        <v>16002</v>
      </c>
      <c r="N5548">
        <v>1.078158333</v>
      </c>
      <c r="O5548">
        <v>0</v>
      </c>
      <c r="P5548">
        <v>9624</v>
      </c>
      <c r="Q5548">
        <v>0</v>
      </c>
      <c r="R5548">
        <v>13</v>
      </c>
      <c r="S5548">
        <v>4</v>
      </c>
      <c r="T5548">
        <v>536</v>
      </c>
      <c r="U5548">
        <v>0</v>
      </c>
      <c r="V5548">
        <v>0</v>
      </c>
      <c r="W5548">
        <v>0</v>
      </c>
      <c r="X5548">
        <v>2524.0682340085341</v>
      </c>
      <c r="Y5548">
        <v>0</v>
      </c>
      <c r="Z5548">
        <v>4.0869283121106239</v>
      </c>
      <c r="AA5548">
        <v>142.79310632052548</v>
      </c>
      <c r="AB5548">
        <v>571.80721743996457</v>
      </c>
      <c r="AC5548">
        <v>0</v>
      </c>
      <c r="AD5548">
        <v>0</v>
      </c>
      <c r="AE5548">
        <v>3242.7554860811347</v>
      </c>
    </row>
    <row r="5549" spans="1:31" x14ac:dyDescent="0.25">
      <c r="A5549">
        <v>2145125</v>
      </c>
      <c r="B5549">
        <v>1</v>
      </c>
      <c r="C5549" t="s">
        <v>80</v>
      </c>
      <c r="D5549" t="s">
        <v>92</v>
      </c>
      <c r="E5549" t="s">
        <v>161</v>
      </c>
      <c r="F5549" t="s">
        <v>16003</v>
      </c>
      <c r="G5549" t="s">
        <v>215</v>
      </c>
      <c r="H5549" t="s">
        <v>134</v>
      </c>
      <c r="I5549" t="s">
        <v>135</v>
      </c>
      <c r="J5549" t="s">
        <v>136</v>
      </c>
      <c r="K5549" t="s">
        <v>137</v>
      </c>
      <c r="L5549" t="s">
        <v>16004</v>
      </c>
      <c r="M5549" t="s">
        <v>16005</v>
      </c>
      <c r="N5549">
        <v>2.8397222219999998</v>
      </c>
      <c r="O5549">
        <v>0</v>
      </c>
      <c r="P5549">
        <v>22</v>
      </c>
      <c r="Q5549">
        <v>0</v>
      </c>
      <c r="R5549">
        <v>30</v>
      </c>
      <c r="S5549">
        <v>0</v>
      </c>
      <c r="T5549">
        <v>2</v>
      </c>
      <c r="U5549">
        <v>0</v>
      </c>
      <c r="V5549">
        <v>0</v>
      </c>
      <c r="W5549">
        <v>0</v>
      </c>
      <c r="X5549">
        <v>44.839946407661174</v>
      </c>
      <c r="Y5549">
        <v>0</v>
      </c>
      <c r="Z5549">
        <v>5.7898108967463768</v>
      </c>
      <c r="AA5549">
        <v>0</v>
      </c>
      <c r="AB5549">
        <v>66.784332445487323</v>
      </c>
      <c r="AC5549">
        <v>0</v>
      </c>
      <c r="AD5549">
        <v>0</v>
      </c>
      <c r="AE5549">
        <v>117.41408974989487</v>
      </c>
    </row>
    <row r="5550" spans="1:31" x14ac:dyDescent="0.25">
      <c r="A5550">
        <v>2145171</v>
      </c>
      <c r="B5550">
        <v>1</v>
      </c>
      <c r="C5550" t="s">
        <v>80</v>
      </c>
      <c r="D5550" t="s">
        <v>97</v>
      </c>
      <c r="E5550" t="s">
        <v>174</v>
      </c>
      <c r="F5550" t="s">
        <v>16006</v>
      </c>
      <c r="G5550" t="s">
        <v>211</v>
      </c>
      <c r="H5550" t="s">
        <v>134</v>
      </c>
      <c r="I5550" t="s">
        <v>135</v>
      </c>
      <c r="J5550" t="s">
        <v>136</v>
      </c>
      <c r="K5550" t="s">
        <v>137</v>
      </c>
      <c r="L5550" t="s">
        <v>16007</v>
      </c>
      <c r="M5550" t="s">
        <v>16008</v>
      </c>
      <c r="N5550">
        <v>2.4436111110000001</v>
      </c>
      <c r="O5550">
        <v>0</v>
      </c>
      <c r="P5550">
        <v>73</v>
      </c>
      <c r="Q5550">
        <v>0</v>
      </c>
      <c r="R5550">
        <v>0</v>
      </c>
      <c r="S5550">
        <v>0</v>
      </c>
      <c r="T5550">
        <v>9</v>
      </c>
      <c r="U5550">
        <v>0</v>
      </c>
      <c r="V5550">
        <v>0</v>
      </c>
      <c r="W5550">
        <v>0</v>
      </c>
      <c r="X5550">
        <v>55.921374336060282</v>
      </c>
      <c r="Y5550">
        <v>0</v>
      </c>
      <c r="Z5550">
        <v>0</v>
      </c>
      <c r="AA5550">
        <v>0</v>
      </c>
      <c r="AB5550">
        <v>14.830337312426664</v>
      </c>
      <c r="AC5550">
        <v>0</v>
      </c>
      <c r="AD5550">
        <v>0</v>
      </c>
      <c r="AE5550">
        <v>70.751711648486946</v>
      </c>
    </row>
    <row r="5551" spans="1:31" x14ac:dyDescent="0.25">
      <c r="A5551">
        <v>2145194</v>
      </c>
      <c r="B5551">
        <v>1</v>
      </c>
      <c r="C5551" t="s">
        <v>80</v>
      </c>
      <c r="D5551" t="s">
        <v>100</v>
      </c>
      <c r="E5551" t="s">
        <v>131</v>
      </c>
      <c r="F5551" t="s">
        <v>16009</v>
      </c>
      <c r="G5551" t="s">
        <v>133</v>
      </c>
      <c r="H5551" t="s">
        <v>134</v>
      </c>
      <c r="I5551" t="s">
        <v>135</v>
      </c>
      <c r="J5551" t="s">
        <v>136</v>
      </c>
      <c r="K5551" t="s">
        <v>137</v>
      </c>
      <c r="L5551" t="s">
        <v>16010</v>
      </c>
      <c r="M5551" t="s">
        <v>16011</v>
      </c>
      <c r="N5551">
        <v>1.078333333</v>
      </c>
      <c r="O5551">
        <v>0</v>
      </c>
      <c r="P5551">
        <v>1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1.0274165267599999E-2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1.0274165267599999E-2</v>
      </c>
    </row>
    <row r="5552" spans="1:31" x14ac:dyDescent="0.25">
      <c r="A5552">
        <v>2145025</v>
      </c>
      <c r="B5552">
        <v>1</v>
      </c>
      <c r="C5552" t="s">
        <v>80</v>
      </c>
      <c r="D5552" t="s">
        <v>106</v>
      </c>
      <c r="E5552" t="s">
        <v>131</v>
      </c>
      <c r="F5552" t="s">
        <v>16012</v>
      </c>
      <c r="G5552" t="s">
        <v>152</v>
      </c>
      <c r="H5552" t="s">
        <v>134</v>
      </c>
      <c r="I5552" t="s">
        <v>135</v>
      </c>
      <c r="J5552" t="s">
        <v>136</v>
      </c>
      <c r="K5552" t="s">
        <v>137</v>
      </c>
      <c r="L5552" t="s">
        <v>16013</v>
      </c>
      <c r="M5552" t="s">
        <v>16014</v>
      </c>
      <c r="N5552">
        <v>4.1994444440000001</v>
      </c>
      <c r="O5552">
        <v>0</v>
      </c>
      <c r="P5552">
        <v>1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0.47936323256206664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0.47936323256206664</v>
      </c>
    </row>
    <row r="5553" spans="1:31" x14ac:dyDescent="0.25">
      <c r="A5553">
        <v>2144979</v>
      </c>
      <c r="B5553">
        <v>1</v>
      </c>
      <c r="C5553" t="s">
        <v>81</v>
      </c>
      <c r="D5553" t="s">
        <v>113</v>
      </c>
      <c r="E5553" t="s">
        <v>131</v>
      </c>
      <c r="F5553" t="s">
        <v>16015</v>
      </c>
      <c r="G5553" t="s">
        <v>152</v>
      </c>
      <c r="H5553" t="s">
        <v>134</v>
      </c>
      <c r="I5553" t="s">
        <v>135</v>
      </c>
      <c r="J5553" t="s">
        <v>136</v>
      </c>
      <c r="K5553" t="s">
        <v>137</v>
      </c>
      <c r="L5553" t="s">
        <v>16016</v>
      </c>
      <c r="M5553" t="s">
        <v>16017</v>
      </c>
      <c r="N5553">
        <v>1.588055555</v>
      </c>
      <c r="O5553">
        <v>0</v>
      </c>
      <c r="P5553">
        <v>1</v>
      </c>
      <c r="Q5553">
        <v>0</v>
      </c>
      <c r="R5553">
        <v>0</v>
      </c>
      <c r="S5553">
        <v>0</v>
      </c>
      <c r="T5553">
        <v>1</v>
      </c>
      <c r="U5553">
        <v>0</v>
      </c>
      <c r="V5553">
        <v>0</v>
      </c>
      <c r="W5553">
        <v>0</v>
      </c>
      <c r="X5553">
        <v>1.0275917627111499</v>
      </c>
      <c r="Y5553">
        <v>0</v>
      </c>
      <c r="Z5553">
        <v>0</v>
      </c>
      <c r="AA5553">
        <v>0</v>
      </c>
      <c r="AB5553">
        <v>4.1149933848E-3</v>
      </c>
      <c r="AC5553">
        <v>0</v>
      </c>
      <c r="AD5553">
        <v>0</v>
      </c>
      <c r="AE5553">
        <v>1.0317067560959499</v>
      </c>
    </row>
    <row r="5554" spans="1:31" x14ac:dyDescent="0.25">
      <c r="A5554">
        <v>2144833</v>
      </c>
      <c r="B5554">
        <v>1</v>
      </c>
      <c r="C5554" t="s">
        <v>80</v>
      </c>
      <c r="D5554" t="s">
        <v>98</v>
      </c>
      <c r="E5554" t="s">
        <v>146</v>
      </c>
      <c r="F5554" t="s">
        <v>16018</v>
      </c>
      <c r="G5554" t="s">
        <v>538</v>
      </c>
      <c r="H5554" t="s">
        <v>143</v>
      </c>
      <c r="I5554" t="s">
        <v>135</v>
      </c>
      <c r="J5554" t="s">
        <v>136</v>
      </c>
      <c r="K5554" t="s">
        <v>236</v>
      </c>
      <c r="L5554" t="s">
        <v>16019</v>
      </c>
      <c r="M5554" t="s">
        <v>16020</v>
      </c>
      <c r="N5554">
        <v>7.6050000000000004</v>
      </c>
      <c r="O5554">
        <v>0</v>
      </c>
      <c r="P5554">
        <v>57</v>
      </c>
      <c r="Q5554">
        <v>0</v>
      </c>
      <c r="R5554">
        <v>135</v>
      </c>
      <c r="S5554">
        <v>0</v>
      </c>
      <c r="T5554">
        <v>32</v>
      </c>
      <c r="U5554">
        <v>0</v>
      </c>
      <c r="V5554">
        <v>0</v>
      </c>
      <c r="W5554">
        <v>0</v>
      </c>
      <c r="X5554">
        <v>111.28273467234696</v>
      </c>
      <c r="Y5554">
        <v>0</v>
      </c>
      <c r="Z5554">
        <v>578.44736083097723</v>
      </c>
      <c r="AA5554">
        <v>0</v>
      </c>
      <c r="AB5554">
        <v>248.82700989536534</v>
      </c>
      <c r="AC5554">
        <v>0</v>
      </c>
      <c r="AD5554">
        <v>0</v>
      </c>
      <c r="AE5554">
        <v>938.55710539868949</v>
      </c>
    </row>
    <row r="5555" spans="1:31" x14ac:dyDescent="0.25">
      <c r="A5555">
        <v>2144839</v>
      </c>
      <c r="B5555">
        <v>1</v>
      </c>
      <c r="C5555" t="s">
        <v>81</v>
      </c>
      <c r="D5555" t="s">
        <v>123</v>
      </c>
      <c r="E5555" t="s">
        <v>146</v>
      </c>
      <c r="F5555" t="s">
        <v>16021</v>
      </c>
      <c r="G5555" t="s">
        <v>235</v>
      </c>
      <c r="H5555" t="s">
        <v>143</v>
      </c>
      <c r="I5555" t="s">
        <v>135</v>
      </c>
      <c r="J5555" t="s">
        <v>136</v>
      </c>
      <c r="K5555" t="s">
        <v>236</v>
      </c>
      <c r="L5555" t="s">
        <v>16022</v>
      </c>
      <c r="M5555" t="s">
        <v>16023</v>
      </c>
      <c r="N5555">
        <v>7.6918944439999999</v>
      </c>
      <c r="O5555">
        <v>0</v>
      </c>
      <c r="P5555">
        <v>375</v>
      </c>
      <c r="Q5555">
        <v>0</v>
      </c>
      <c r="R5555">
        <v>0</v>
      </c>
      <c r="S5555">
        <v>0</v>
      </c>
      <c r="T5555">
        <v>6</v>
      </c>
      <c r="U5555">
        <v>0</v>
      </c>
      <c r="V5555">
        <v>1</v>
      </c>
      <c r="W5555">
        <v>0</v>
      </c>
      <c r="X5555">
        <v>769.08245911384518</v>
      </c>
      <c r="Y5555">
        <v>0</v>
      </c>
      <c r="Z5555">
        <v>0</v>
      </c>
      <c r="AA5555">
        <v>0</v>
      </c>
      <c r="AB5555">
        <v>39.026043640747154</v>
      </c>
      <c r="AC5555">
        <v>0</v>
      </c>
      <c r="AD5555">
        <v>387.00429209024674</v>
      </c>
      <c r="AE5555">
        <v>1195.1127948448391</v>
      </c>
    </row>
    <row r="5556" spans="1:31" x14ac:dyDescent="0.25">
      <c r="A5556">
        <v>2144985</v>
      </c>
      <c r="B5556">
        <v>1</v>
      </c>
      <c r="C5556" t="s">
        <v>80</v>
      </c>
      <c r="D5556" t="s">
        <v>97</v>
      </c>
      <c r="E5556" t="s">
        <v>131</v>
      </c>
      <c r="F5556" t="s">
        <v>16024</v>
      </c>
      <c r="G5556" t="s">
        <v>231</v>
      </c>
      <c r="H5556" t="s">
        <v>134</v>
      </c>
      <c r="I5556" t="s">
        <v>135</v>
      </c>
      <c r="J5556" t="s">
        <v>136</v>
      </c>
      <c r="K5556" t="s">
        <v>137</v>
      </c>
      <c r="L5556" t="s">
        <v>16025</v>
      </c>
      <c r="M5556" t="s">
        <v>16026</v>
      </c>
      <c r="N5556">
        <v>2.6583333329999999</v>
      </c>
      <c r="O5556">
        <v>0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1.3365156026624998</v>
      </c>
      <c r="AA5556">
        <v>0</v>
      </c>
      <c r="AB5556">
        <v>0</v>
      </c>
      <c r="AC5556">
        <v>0</v>
      </c>
      <c r="AD5556">
        <v>0</v>
      </c>
      <c r="AE5556">
        <v>1.3365156026624998</v>
      </c>
    </row>
    <row r="5557" spans="1:31" x14ac:dyDescent="0.25">
      <c r="A5557">
        <v>2144902</v>
      </c>
      <c r="B5557">
        <v>1</v>
      </c>
      <c r="C5557" t="s">
        <v>81</v>
      </c>
      <c r="D5557" t="s">
        <v>115</v>
      </c>
      <c r="E5557" t="s">
        <v>131</v>
      </c>
      <c r="F5557" t="s">
        <v>16027</v>
      </c>
      <c r="G5557" t="s">
        <v>152</v>
      </c>
      <c r="H5557" t="s">
        <v>134</v>
      </c>
      <c r="I5557" t="s">
        <v>135</v>
      </c>
      <c r="J5557" t="s">
        <v>136</v>
      </c>
      <c r="K5557" t="s">
        <v>137</v>
      </c>
      <c r="L5557" t="s">
        <v>16028</v>
      </c>
      <c r="M5557" t="s">
        <v>16029</v>
      </c>
      <c r="N5557">
        <v>1.6883333330000001</v>
      </c>
      <c r="O5557">
        <v>0</v>
      </c>
      <c r="P5557">
        <v>1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0.36395378906849996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0.36395378906849996</v>
      </c>
    </row>
    <row r="5558" spans="1:31" x14ac:dyDescent="0.25">
      <c r="A5558">
        <v>2145188</v>
      </c>
      <c r="B5558">
        <v>1</v>
      </c>
      <c r="C5558" t="s">
        <v>80</v>
      </c>
      <c r="D5558" t="s">
        <v>97</v>
      </c>
      <c r="E5558" t="s">
        <v>131</v>
      </c>
      <c r="F5558" t="s">
        <v>16030</v>
      </c>
      <c r="G5558" t="s">
        <v>152</v>
      </c>
      <c r="H5558" t="s">
        <v>134</v>
      </c>
      <c r="I5558" t="s">
        <v>135</v>
      </c>
      <c r="J5558" t="s">
        <v>136</v>
      </c>
      <c r="K5558" t="s">
        <v>137</v>
      </c>
      <c r="L5558" t="s">
        <v>16031</v>
      </c>
      <c r="M5558" t="s">
        <v>16032</v>
      </c>
      <c r="N5558">
        <v>2.64</v>
      </c>
      <c r="O5558">
        <v>0</v>
      </c>
      <c r="P5558">
        <v>1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0.17917652145178334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0.17917652145178334</v>
      </c>
    </row>
    <row r="5559" spans="1:31" x14ac:dyDescent="0.25">
      <c r="A5559">
        <v>2145065</v>
      </c>
      <c r="B5559">
        <v>1</v>
      </c>
      <c r="C5559" t="s">
        <v>81</v>
      </c>
      <c r="D5559" t="s">
        <v>127</v>
      </c>
      <c r="E5559" t="s">
        <v>131</v>
      </c>
      <c r="F5559" t="s">
        <v>16033</v>
      </c>
      <c r="G5559" t="s">
        <v>231</v>
      </c>
      <c r="H5559" t="s">
        <v>134</v>
      </c>
      <c r="I5559" t="s">
        <v>135</v>
      </c>
      <c r="J5559" t="s">
        <v>136</v>
      </c>
      <c r="K5559" t="s">
        <v>137</v>
      </c>
      <c r="L5559" t="s">
        <v>16034</v>
      </c>
      <c r="M5559" t="s">
        <v>16035</v>
      </c>
      <c r="N5559">
        <v>1.0347222220000001</v>
      </c>
      <c r="O5559">
        <v>0</v>
      </c>
      <c r="P5559">
        <v>11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2.0009290004587337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2.0009290004587337</v>
      </c>
    </row>
    <row r="5560" spans="1:31" x14ac:dyDescent="0.25">
      <c r="A5560">
        <v>2145002</v>
      </c>
      <c r="B5560">
        <v>1</v>
      </c>
      <c r="C5560" t="s">
        <v>80</v>
      </c>
      <c r="D5560" t="s">
        <v>108</v>
      </c>
      <c r="E5560" t="s">
        <v>196</v>
      </c>
      <c r="F5560" t="s">
        <v>16036</v>
      </c>
      <c r="G5560" t="s">
        <v>142</v>
      </c>
      <c r="H5560" t="s">
        <v>143</v>
      </c>
      <c r="I5560" t="s">
        <v>135</v>
      </c>
      <c r="J5560" t="s">
        <v>136</v>
      </c>
      <c r="K5560" t="s">
        <v>137</v>
      </c>
      <c r="L5560" t="s">
        <v>16037</v>
      </c>
      <c r="M5560" t="s">
        <v>16038</v>
      </c>
      <c r="N5560">
        <v>0.446111111</v>
      </c>
      <c r="O5560">
        <v>0</v>
      </c>
      <c r="P5560">
        <v>665</v>
      </c>
      <c r="Q5560">
        <v>2</v>
      </c>
      <c r="R5560">
        <v>93</v>
      </c>
      <c r="S5560">
        <v>3</v>
      </c>
      <c r="T5560">
        <v>189</v>
      </c>
      <c r="U5560">
        <v>0</v>
      </c>
      <c r="V5560">
        <v>0</v>
      </c>
      <c r="W5560">
        <v>0</v>
      </c>
      <c r="X5560">
        <v>58.301292235236048</v>
      </c>
      <c r="Y5560">
        <v>4.8414178702633336E-2</v>
      </c>
      <c r="Z5560">
        <v>37.34801387066932</v>
      </c>
      <c r="AA5560">
        <v>12.52649157793825</v>
      </c>
      <c r="AB5560">
        <v>75.646658126475643</v>
      </c>
      <c r="AC5560">
        <v>0</v>
      </c>
      <c r="AD5560">
        <v>0</v>
      </c>
      <c r="AE5560">
        <v>183.87086998902191</v>
      </c>
    </row>
    <row r="5561" spans="1:31" x14ac:dyDescent="0.25">
      <c r="A5561">
        <v>2144842</v>
      </c>
      <c r="B5561">
        <v>1</v>
      </c>
      <c r="C5561" t="s">
        <v>81</v>
      </c>
      <c r="D5561" t="s">
        <v>128</v>
      </c>
      <c r="E5561" t="s">
        <v>140</v>
      </c>
      <c r="F5561" t="s">
        <v>4379</v>
      </c>
      <c r="G5561" t="s">
        <v>142</v>
      </c>
      <c r="H5561" t="s">
        <v>143</v>
      </c>
      <c r="I5561" t="s">
        <v>135</v>
      </c>
      <c r="J5561" t="s">
        <v>136</v>
      </c>
      <c r="K5561" t="s">
        <v>137</v>
      </c>
      <c r="L5561" t="s">
        <v>16039</v>
      </c>
      <c r="M5561" t="s">
        <v>16040</v>
      </c>
      <c r="N5561">
        <v>0.61305555499999997</v>
      </c>
      <c r="O5561">
        <v>0</v>
      </c>
      <c r="P5561">
        <v>506</v>
      </c>
      <c r="Q5561">
        <v>1</v>
      </c>
      <c r="R5561">
        <v>63</v>
      </c>
      <c r="S5561">
        <v>3</v>
      </c>
      <c r="T5561">
        <v>106</v>
      </c>
      <c r="U5561">
        <v>1</v>
      </c>
      <c r="V5561">
        <v>0</v>
      </c>
      <c r="W5561">
        <v>0</v>
      </c>
      <c r="X5561">
        <v>57.122663759477085</v>
      </c>
      <c r="Y5561">
        <v>7.733431225505333</v>
      </c>
      <c r="Z5561">
        <v>6.2262381982961248</v>
      </c>
      <c r="AA5561">
        <v>4.2473179130430836</v>
      </c>
      <c r="AB5561">
        <v>36.987311988620107</v>
      </c>
      <c r="AC5561">
        <v>19.102607562048664</v>
      </c>
      <c r="AD5561">
        <v>0</v>
      </c>
      <c r="AE5561">
        <v>131.41957064699042</v>
      </c>
    </row>
    <row r="5562" spans="1:31" x14ac:dyDescent="0.25">
      <c r="A5562">
        <v>2145197</v>
      </c>
      <c r="B5562">
        <v>1</v>
      </c>
      <c r="C5562" t="s">
        <v>80</v>
      </c>
      <c r="D5562" t="s">
        <v>96</v>
      </c>
      <c r="E5562" t="s">
        <v>174</v>
      </c>
      <c r="F5562" t="s">
        <v>12107</v>
      </c>
      <c r="G5562" t="s">
        <v>211</v>
      </c>
      <c r="H5562" t="s">
        <v>134</v>
      </c>
      <c r="I5562" t="s">
        <v>135</v>
      </c>
      <c r="J5562" t="s">
        <v>136</v>
      </c>
      <c r="K5562" t="s">
        <v>137</v>
      </c>
      <c r="L5562" t="s">
        <v>16041</v>
      </c>
      <c r="M5562" t="s">
        <v>16042</v>
      </c>
      <c r="N5562">
        <v>1.5233333330000001</v>
      </c>
      <c r="O5562">
        <v>0</v>
      </c>
      <c r="P5562">
        <v>17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17.904491980916927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17.904491980916927</v>
      </c>
    </row>
    <row r="5563" spans="1:31" x14ac:dyDescent="0.25">
      <c r="A5563">
        <v>2144702</v>
      </c>
      <c r="B5563">
        <v>1</v>
      </c>
      <c r="C5563" t="s">
        <v>81</v>
      </c>
      <c r="D5563" t="s">
        <v>123</v>
      </c>
      <c r="E5563" t="s">
        <v>146</v>
      </c>
      <c r="F5563" t="s">
        <v>16043</v>
      </c>
      <c r="G5563" t="s">
        <v>142</v>
      </c>
      <c r="H5563" t="s">
        <v>143</v>
      </c>
      <c r="I5563" t="s">
        <v>135</v>
      </c>
      <c r="J5563" t="s">
        <v>136</v>
      </c>
      <c r="K5563" t="s">
        <v>137</v>
      </c>
      <c r="L5563" t="s">
        <v>16044</v>
      </c>
      <c r="M5563" t="s">
        <v>16045</v>
      </c>
      <c r="N5563">
        <v>0.88194444400000005</v>
      </c>
      <c r="O5563">
        <v>9</v>
      </c>
      <c r="P5563">
        <v>1564</v>
      </c>
      <c r="Q5563">
        <v>43</v>
      </c>
      <c r="R5563">
        <v>157</v>
      </c>
      <c r="S5563">
        <v>23</v>
      </c>
      <c r="T5563">
        <v>155</v>
      </c>
      <c r="U5563">
        <v>5</v>
      </c>
      <c r="V5563">
        <v>0</v>
      </c>
      <c r="W5563">
        <v>1.5446840093376581</v>
      </c>
      <c r="X5563">
        <v>160.54144426851408</v>
      </c>
      <c r="Y5563">
        <v>20.646141926633828</v>
      </c>
      <c r="Z5563">
        <v>24.060409703474754</v>
      </c>
      <c r="AA5563">
        <v>79.382223489491352</v>
      </c>
      <c r="AB5563">
        <v>32.102963174553693</v>
      </c>
      <c r="AC5563">
        <v>21.056644285792501</v>
      </c>
      <c r="AD5563">
        <v>0</v>
      </c>
      <c r="AE5563">
        <v>339.33451085779785</v>
      </c>
    </row>
    <row r="5564" spans="1:31" x14ac:dyDescent="0.25">
      <c r="A5564">
        <v>2144848</v>
      </c>
      <c r="B5564">
        <v>1</v>
      </c>
      <c r="C5564" t="s">
        <v>80</v>
      </c>
      <c r="D5564" t="s">
        <v>110</v>
      </c>
      <c r="E5564" t="s">
        <v>174</v>
      </c>
      <c r="F5564" t="s">
        <v>16046</v>
      </c>
      <c r="G5564" t="s">
        <v>538</v>
      </c>
      <c r="H5564" t="s">
        <v>134</v>
      </c>
      <c r="I5564" t="s">
        <v>135</v>
      </c>
      <c r="J5564" t="s">
        <v>136</v>
      </c>
      <c r="K5564" t="s">
        <v>236</v>
      </c>
      <c r="L5564" t="s">
        <v>16047</v>
      </c>
      <c r="M5564" t="s">
        <v>16048</v>
      </c>
      <c r="N5564">
        <v>7.983333333</v>
      </c>
      <c r="O5564">
        <v>0</v>
      </c>
      <c r="P5564">
        <v>89</v>
      </c>
      <c r="Q5564">
        <v>0</v>
      </c>
      <c r="R5564">
        <v>0</v>
      </c>
      <c r="S5564">
        <v>0</v>
      </c>
      <c r="T5564">
        <v>4</v>
      </c>
      <c r="U5564">
        <v>0</v>
      </c>
      <c r="V5564">
        <v>0</v>
      </c>
      <c r="W5564">
        <v>0</v>
      </c>
      <c r="X5564">
        <v>186.04218202392414</v>
      </c>
      <c r="Y5564">
        <v>0</v>
      </c>
      <c r="Z5564">
        <v>0</v>
      </c>
      <c r="AA5564">
        <v>0</v>
      </c>
      <c r="AB5564">
        <v>0.85906388607700002</v>
      </c>
      <c r="AC5564">
        <v>0</v>
      </c>
      <c r="AD5564">
        <v>0</v>
      </c>
      <c r="AE5564">
        <v>186.90124591000114</v>
      </c>
    </row>
    <row r="5565" spans="1:31" x14ac:dyDescent="0.25">
      <c r="A5565">
        <v>2145180</v>
      </c>
      <c r="B5565">
        <v>1</v>
      </c>
      <c r="C5565" t="s">
        <v>80</v>
      </c>
      <c r="D5565" t="s">
        <v>92</v>
      </c>
      <c r="E5565" t="s">
        <v>146</v>
      </c>
      <c r="F5565" t="s">
        <v>15916</v>
      </c>
      <c r="G5565" t="s">
        <v>411</v>
      </c>
      <c r="H5565" t="s">
        <v>143</v>
      </c>
      <c r="I5565" t="s">
        <v>135</v>
      </c>
      <c r="J5565" t="s">
        <v>136</v>
      </c>
      <c r="K5565" t="s">
        <v>137</v>
      </c>
      <c r="L5565" t="s">
        <v>16049</v>
      </c>
      <c r="M5565" t="s">
        <v>16050</v>
      </c>
      <c r="N5565">
        <v>4.920833333</v>
      </c>
      <c r="O5565">
        <v>0</v>
      </c>
      <c r="P5565">
        <v>163</v>
      </c>
      <c r="Q5565">
        <v>0</v>
      </c>
      <c r="R5565">
        <v>2</v>
      </c>
      <c r="S5565">
        <v>0</v>
      </c>
      <c r="T5565">
        <v>15</v>
      </c>
      <c r="U5565">
        <v>0</v>
      </c>
      <c r="V5565">
        <v>0</v>
      </c>
      <c r="W5565">
        <v>0</v>
      </c>
      <c r="X5565">
        <v>97.65473251738284</v>
      </c>
      <c r="Y5565">
        <v>0</v>
      </c>
      <c r="Z5565">
        <v>0.16367423142025</v>
      </c>
      <c r="AA5565">
        <v>0</v>
      </c>
      <c r="AB5565">
        <v>47.136623468830393</v>
      </c>
      <c r="AC5565">
        <v>0</v>
      </c>
      <c r="AD5565">
        <v>0</v>
      </c>
      <c r="AE5565">
        <v>144.95503021763346</v>
      </c>
    </row>
    <row r="5566" spans="1:31" x14ac:dyDescent="0.25">
      <c r="A5566">
        <v>2145074</v>
      </c>
      <c r="B5566">
        <v>1</v>
      </c>
      <c r="C5566" t="s">
        <v>80</v>
      </c>
      <c r="D5566" t="s">
        <v>93</v>
      </c>
      <c r="E5566" t="s">
        <v>174</v>
      </c>
      <c r="F5566" t="s">
        <v>16051</v>
      </c>
      <c r="G5566" t="s">
        <v>187</v>
      </c>
      <c r="H5566" t="s">
        <v>134</v>
      </c>
      <c r="I5566" t="s">
        <v>135</v>
      </c>
      <c r="J5566" t="s">
        <v>136</v>
      </c>
      <c r="K5566" t="s">
        <v>137</v>
      </c>
      <c r="L5566" t="s">
        <v>16052</v>
      </c>
      <c r="M5566" t="s">
        <v>16053</v>
      </c>
      <c r="N5566">
        <v>2.1924999999999999</v>
      </c>
      <c r="O5566">
        <v>0</v>
      </c>
      <c r="P5566">
        <v>10</v>
      </c>
      <c r="Q5566">
        <v>0</v>
      </c>
      <c r="R5566">
        <v>2</v>
      </c>
      <c r="S5566">
        <v>0</v>
      </c>
      <c r="T5566">
        <v>1</v>
      </c>
      <c r="U5566">
        <v>0</v>
      </c>
      <c r="V5566">
        <v>0</v>
      </c>
      <c r="W5566">
        <v>0</v>
      </c>
      <c r="X5566">
        <v>4.1839837875044257</v>
      </c>
      <c r="Y5566">
        <v>0</v>
      </c>
      <c r="Z5566">
        <v>1.564046253858</v>
      </c>
      <c r="AA5566">
        <v>0</v>
      </c>
      <c r="AB5566">
        <v>2.3350470069300001E-2</v>
      </c>
      <c r="AC5566">
        <v>0</v>
      </c>
      <c r="AD5566">
        <v>0</v>
      </c>
      <c r="AE5566">
        <v>5.7713805114317251</v>
      </c>
    </row>
    <row r="5567" spans="1:31" x14ac:dyDescent="0.25">
      <c r="A5567">
        <v>2145028</v>
      </c>
      <c r="B5567">
        <v>1</v>
      </c>
      <c r="C5567" t="s">
        <v>80</v>
      </c>
      <c r="D5567" t="s">
        <v>85</v>
      </c>
      <c r="E5567" t="s">
        <v>131</v>
      </c>
      <c r="F5567" t="s">
        <v>2174</v>
      </c>
      <c r="G5567" t="s">
        <v>300</v>
      </c>
      <c r="H5567" t="s">
        <v>134</v>
      </c>
      <c r="I5567" t="s">
        <v>135</v>
      </c>
      <c r="J5567" t="s">
        <v>3</v>
      </c>
      <c r="K5567" t="s">
        <v>137</v>
      </c>
      <c r="L5567" t="s">
        <v>16054</v>
      </c>
      <c r="M5567" t="s">
        <v>16055</v>
      </c>
      <c r="N5567">
        <v>1.8869444440000001</v>
      </c>
      <c r="O5567">
        <v>0</v>
      </c>
      <c r="P5567">
        <v>37</v>
      </c>
      <c r="Q5567">
        <v>0</v>
      </c>
      <c r="R5567">
        <v>0</v>
      </c>
      <c r="S5567">
        <v>0</v>
      </c>
      <c r="T5567">
        <v>3</v>
      </c>
      <c r="U5567">
        <v>0</v>
      </c>
      <c r="V5567">
        <v>0</v>
      </c>
      <c r="W5567">
        <v>0</v>
      </c>
      <c r="X5567">
        <v>17.123586231803593</v>
      </c>
      <c r="Y5567">
        <v>0</v>
      </c>
      <c r="Z5567">
        <v>0</v>
      </c>
      <c r="AA5567">
        <v>0</v>
      </c>
      <c r="AB5567">
        <v>4.661364378850628</v>
      </c>
      <c r="AC5567">
        <v>0</v>
      </c>
      <c r="AD5567">
        <v>0</v>
      </c>
      <c r="AE5567">
        <v>21.784950610654221</v>
      </c>
    </row>
    <row r="5568" spans="1:31" x14ac:dyDescent="0.25">
      <c r="A5568">
        <v>2145134</v>
      </c>
      <c r="B5568">
        <v>1</v>
      </c>
      <c r="C5568" t="s">
        <v>80</v>
      </c>
      <c r="D5568" t="s">
        <v>110</v>
      </c>
      <c r="E5568" t="s">
        <v>174</v>
      </c>
      <c r="F5568" t="s">
        <v>16056</v>
      </c>
      <c r="G5568" t="s">
        <v>171</v>
      </c>
      <c r="H5568" t="s">
        <v>134</v>
      </c>
      <c r="I5568" t="s">
        <v>135</v>
      </c>
      <c r="J5568" t="s">
        <v>136</v>
      </c>
      <c r="K5568" t="s">
        <v>137</v>
      </c>
      <c r="L5568" t="s">
        <v>16057</v>
      </c>
      <c r="M5568" t="s">
        <v>16058</v>
      </c>
      <c r="N5568">
        <v>0.691111111</v>
      </c>
      <c r="O5568">
        <v>0</v>
      </c>
      <c r="P5568">
        <v>78</v>
      </c>
      <c r="Q5568">
        <v>0</v>
      </c>
      <c r="R5568">
        <v>0</v>
      </c>
      <c r="S5568">
        <v>0</v>
      </c>
      <c r="T5568">
        <v>4</v>
      </c>
      <c r="U5568">
        <v>0</v>
      </c>
      <c r="V5568">
        <v>0</v>
      </c>
      <c r="W5568">
        <v>0</v>
      </c>
      <c r="X5568">
        <v>15.333997904760233</v>
      </c>
      <c r="Y5568">
        <v>0</v>
      </c>
      <c r="Z5568">
        <v>0</v>
      </c>
      <c r="AA5568">
        <v>0</v>
      </c>
      <c r="AB5568">
        <v>2.668140303842689</v>
      </c>
      <c r="AC5568">
        <v>0</v>
      </c>
      <c r="AD5568">
        <v>0</v>
      </c>
      <c r="AE5568">
        <v>18.002138208602922</v>
      </c>
    </row>
    <row r="5569" spans="1:31" x14ac:dyDescent="0.25">
      <c r="A5569">
        <v>2145034</v>
      </c>
      <c r="B5569">
        <v>1</v>
      </c>
      <c r="C5569" t="s">
        <v>80</v>
      </c>
      <c r="D5569" t="s">
        <v>94</v>
      </c>
      <c r="E5569" t="s">
        <v>131</v>
      </c>
      <c r="F5569" t="s">
        <v>16059</v>
      </c>
      <c r="G5569" t="s">
        <v>152</v>
      </c>
      <c r="H5569" t="s">
        <v>134</v>
      </c>
      <c r="I5569" t="s">
        <v>135</v>
      </c>
      <c r="J5569" t="s">
        <v>136</v>
      </c>
      <c r="K5569" t="s">
        <v>137</v>
      </c>
      <c r="L5569" t="s">
        <v>16060</v>
      </c>
      <c r="M5569" t="s">
        <v>16061</v>
      </c>
      <c r="N5569">
        <v>1.5127777769999999</v>
      </c>
      <c r="O5569">
        <v>0</v>
      </c>
      <c r="P5569">
        <v>1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0.38071587973851662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0.38071587973851662</v>
      </c>
    </row>
    <row r="5570" spans="1:31" x14ac:dyDescent="0.25">
      <c r="A5570">
        <v>2145091</v>
      </c>
      <c r="B5570">
        <v>1</v>
      </c>
      <c r="C5570" t="s">
        <v>80</v>
      </c>
      <c r="D5570" t="s">
        <v>106</v>
      </c>
      <c r="E5570" t="s">
        <v>131</v>
      </c>
      <c r="F5570" t="s">
        <v>16062</v>
      </c>
      <c r="G5570" t="s">
        <v>152</v>
      </c>
      <c r="H5570" t="s">
        <v>134</v>
      </c>
      <c r="I5570" t="s">
        <v>135</v>
      </c>
      <c r="J5570" t="s">
        <v>136</v>
      </c>
      <c r="K5570" t="s">
        <v>137</v>
      </c>
      <c r="L5570" t="s">
        <v>16063</v>
      </c>
      <c r="M5570" t="s">
        <v>16064</v>
      </c>
      <c r="N5570">
        <v>5.7438888879999999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1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8.3330727787349996</v>
      </c>
      <c r="AC5570">
        <v>0</v>
      </c>
      <c r="AD5570">
        <v>0</v>
      </c>
      <c r="AE5570">
        <v>8.3330727787349996</v>
      </c>
    </row>
    <row r="5571" spans="1:31" x14ac:dyDescent="0.25">
      <c r="A5571">
        <v>2144805</v>
      </c>
      <c r="B5571">
        <v>1</v>
      </c>
      <c r="C5571" t="s">
        <v>80</v>
      </c>
      <c r="D5571" t="s">
        <v>83</v>
      </c>
      <c r="E5571" t="s">
        <v>206</v>
      </c>
      <c r="F5571" t="s">
        <v>16065</v>
      </c>
      <c r="G5571" t="s">
        <v>187</v>
      </c>
      <c r="H5571" t="s">
        <v>134</v>
      </c>
      <c r="I5571" t="s">
        <v>135</v>
      </c>
      <c r="J5571" t="s">
        <v>136</v>
      </c>
      <c r="K5571" t="s">
        <v>137</v>
      </c>
      <c r="L5571" t="s">
        <v>16066</v>
      </c>
      <c r="M5571" t="s">
        <v>16067</v>
      </c>
      <c r="N5571">
        <v>1.7036111110000001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1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5.9093974583684847</v>
      </c>
      <c r="AC5571">
        <v>0</v>
      </c>
      <c r="AD5571">
        <v>0</v>
      </c>
      <c r="AE5571">
        <v>5.9093974583684847</v>
      </c>
    </row>
    <row r="5572" spans="1:31" x14ac:dyDescent="0.25">
      <c r="A5572">
        <v>2145117</v>
      </c>
      <c r="B5572">
        <v>1</v>
      </c>
      <c r="C5572" t="s">
        <v>81</v>
      </c>
      <c r="D5572" t="s">
        <v>118</v>
      </c>
      <c r="E5572" t="s">
        <v>131</v>
      </c>
      <c r="F5572" t="s">
        <v>16068</v>
      </c>
      <c r="G5572" t="s">
        <v>152</v>
      </c>
      <c r="H5572" t="s">
        <v>134</v>
      </c>
      <c r="I5572" t="s">
        <v>135</v>
      </c>
      <c r="J5572" t="s">
        <v>136</v>
      </c>
      <c r="K5572" t="s">
        <v>137</v>
      </c>
      <c r="L5572" t="s">
        <v>16069</v>
      </c>
      <c r="M5572" t="s">
        <v>16070</v>
      </c>
      <c r="N5572">
        <v>1.001666666</v>
      </c>
      <c r="O5572">
        <v>0</v>
      </c>
      <c r="P5572">
        <v>1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0.1523913093682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0.1523913093682</v>
      </c>
    </row>
    <row r="5573" spans="1:31" x14ac:dyDescent="0.25">
      <c r="A5573">
        <v>2144825</v>
      </c>
      <c r="B5573">
        <v>1</v>
      </c>
      <c r="C5573" t="s">
        <v>80</v>
      </c>
      <c r="D5573" t="s">
        <v>97</v>
      </c>
      <c r="E5573" t="s">
        <v>174</v>
      </c>
      <c r="F5573" t="s">
        <v>16071</v>
      </c>
      <c r="G5573" t="s">
        <v>187</v>
      </c>
      <c r="H5573" t="s">
        <v>134</v>
      </c>
      <c r="I5573" t="s">
        <v>135</v>
      </c>
      <c r="J5573" t="s">
        <v>136</v>
      </c>
      <c r="K5573" t="s">
        <v>137</v>
      </c>
      <c r="L5573" t="s">
        <v>16072</v>
      </c>
      <c r="M5573" t="s">
        <v>16073</v>
      </c>
      <c r="N5573">
        <v>1.0761111109999999</v>
      </c>
      <c r="O5573">
        <v>0</v>
      </c>
      <c r="P5573">
        <v>68</v>
      </c>
      <c r="Q5573">
        <v>0</v>
      </c>
      <c r="R5573">
        <v>0</v>
      </c>
      <c r="S5573">
        <v>0</v>
      </c>
      <c r="T5573">
        <v>2</v>
      </c>
      <c r="U5573">
        <v>0</v>
      </c>
      <c r="V5573">
        <v>0</v>
      </c>
      <c r="W5573">
        <v>0</v>
      </c>
      <c r="X5573">
        <v>26.987974726707556</v>
      </c>
      <c r="Y5573">
        <v>0</v>
      </c>
      <c r="Z5573">
        <v>0</v>
      </c>
      <c r="AA5573">
        <v>0</v>
      </c>
      <c r="AB5573">
        <v>2.4257634813438087</v>
      </c>
      <c r="AC5573">
        <v>0</v>
      </c>
      <c r="AD5573">
        <v>0</v>
      </c>
      <c r="AE5573">
        <v>29.413738208051363</v>
      </c>
    </row>
    <row r="5574" spans="1:31" x14ac:dyDescent="0.25">
      <c r="A5574">
        <v>2144948</v>
      </c>
      <c r="B5574">
        <v>1</v>
      </c>
      <c r="C5574" t="s">
        <v>81</v>
      </c>
      <c r="D5574" t="s">
        <v>113</v>
      </c>
      <c r="E5574" t="s">
        <v>196</v>
      </c>
      <c r="F5574" t="s">
        <v>9217</v>
      </c>
      <c r="G5574" t="s">
        <v>226</v>
      </c>
      <c r="H5574" t="s">
        <v>143</v>
      </c>
      <c r="I5574" t="s">
        <v>135</v>
      </c>
      <c r="J5574" t="s">
        <v>136</v>
      </c>
      <c r="K5574" t="s">
        <v>137</v>
      </c>
      <c r="L5574" t="s">
        <v>16074</v>
      </c>
      <c r="M5574" t="s">
        <v>16075</v>
      </c>
      <c r="N5574">
        <v>0.49138888800000002</v>
      </c>
      <c r="O5574">
        <v>0</v>
      </c>
      <c r="P5574">
        <v>202</v>
      </c>
      <c r="Q5574">
        <v>89</v>
      </c>
      <c r="R5574">
        <v>174</v>
      </c>
      <c r="S5574">
        <v>4</v>
      </c>
      <c r="T5574">
        <v>9</v>
      </c>
      <c r="U5574">
        <v>0</v>
      </c>
      <c r="V5574">
        <v>0</v>
      </c>
      <c r="W5574">
        <v>0</v>
      </c>
      <c r="X5574">
        <v>14.746412015258066</v>
      </c>
      <c r="Y5574">
        <v>10.087061578181142</v>
      </c>
      <c r="Z5574">
        <v>42.934955370202715</v>
      </c>
      <c r="AA5574">
        <v>2.4994443634993497</v>
      </c>
      <c r="AB5574">
        <v>2.5061852136620137</v>
      </c>
      <c r="AC5574">
        <v>0</v>
      </c>
      <c r="AD5574">
        <v>0</v>
      </c>
      <c r="AE5574">
        <v>72.774058540803281</v>
      </c>
    </row>
    <row r="5575" spans="1:31" x14ac:dyDescent="0.25">
      <c r="A5575">
        <v>2144719</v>
      </c>
      <c r="B5575">
        <v>1</v>
      </c>
      <c r="C5575" t="s">
        <v>80</v>
      </c>
      <c r="D5575" t="s">
        <v>106</v>
      </c>
      <c r="E5575" t="s">
        <v>131</v>
      </c>
      <c r="F5575" t="s">
        <v>16076</v>
      </c>
      <c r="G5575" t="s">
        <v>231</v>
      </c>
      <c r="H5575" t="s">
        <v>134</v>
      </c>
      <c r="I5575" t="s">
        <v>135</v>
      </c>
      <c r="J5575" t="s">
        <v>136</v>
      </c>
      <c r="K5575" t="s">
        <v>137</v>
      </c>
      <c r="L5575" t="s">
        <v>16077</v>
      </c>
      <c r="M5575" t="s">
        <v>16078</v>
      </c>
      <c r="N5575">
        <v>1.293055555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1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1.0411064473086333</v>
      </c>
      <c r="AC5575">
        <v>0</v>
      </c>
      <c r="AD5575">
        <v>0</v>
      </c>
      <c r="AE5575">
        <v>1.0411064473086333</v>
      </c>
    </row>
    <row r="5576" spans="1:31" x14ac:dyDescent="0.25">
      <c r="A5576">
        <v>2145011</v>
      </c>
      <c r="B5576">
        <v>1</v>
      </c>
      <c r="C5576" t="s">
        <v>80</v>
      </c>
      <c r="D5576" t="s">
        <v>106</v>
      </c>
      <c r="E5576" t="s">
        <v>131</v>
      </c>
      <c r="F5576" t="s">
        <v>16079</v>
      </c>
      <c r="G5576" t="s">
        <v>133</v>
      </c>
      <c r="H5576" t="s">
        <v>134</v>
      </c>
      <c r="I5576" t="s">
        <v>135</v>
      </c>
      <c r="J5576" t="s">
        <v>136</v>
      </c>
      <c r="K5576" t="s">
        <v>137</v>
      </c>
      <c r="L5576" t="s">
        <v>16080</v>
      </c>
      <c r="M5576" t="s">
        <v>16081</v>
      </c>
      <c r="N5576">
        <v>5.773055555</v>
      </c>
      <c r="O5576">
        <v>0</v>
      </c>
      <c r="P5576">
        <v>1</v>
      </c>
      <c r="Q5576">
        <v>0</v>
      </c>
      <c r="R5576">
        <v>0</v>
      </c>
      <c r="S5576">
        <v>0</v>
      </c>
      <c r="T5576">
        <v>1</v>
      </c>
      <c r="U5576">
        <v>0</v>
      </c>
      <c r="V5576">
        <v>0</v>
      </c>
      <c r="W5576">
        <v>0</v>
      </c>
      <c r="X5576">
        <v>0.14386296930824999</v>
      </c>
      <c r="Y5576">
        <v>0</v>
      </c>
      <c r="Z5576">
        <v>0</v>
      </c>
      <c r="AA5576">
        <v>0</v>
      </c>
      <c r="AB5576">
        <v>4.4232563652414667</v>
      </c>
      <c r="AC5576">
        <v>0</v>
      </c>
      <c r="AD5576">
        <v>0</v>
      </c>
      <c r="AE5576">
        <v>4.5671193345497167</v>
      </c>
    </row>
    <row r="5577" spans="1:31" x14ac:dyDescent="0.25">
      <c r="A5577">
        <v>2145154</v>
      </c>
      <c r="B5577">
        <v>1</v>
      </c>
      <c r="C5577" t="s">
        <v>81</v>
      </c>
      <c r="D5577" t="s">
        <v>116</v>
      </c>
      <c r="E5577" t="s">
        <v>131</v>
      </c>
      <c r="F5577" t="s">
        <v>16082</v>
      </c>
      <c r="G5577" t="s">
        <v>152</v>
      </c>
      <c r="H5577" t="s">
        <v>134</v>
      </c>
      <c r="I5577" t="s">
        <v>135</v>
      </c>
      <c r="J5577" t="s">
        <v>136</v>
      </c>
      <c r="K5577" t="s">
        <v>137</v>
      </c>
      <c r="L5577" t="s">
        <v>16083</v>
      </c>
      <c r="M5577" t="s">
        <v>16084</v>
      </c>
      <c r="N5577">
        <v>1.8066666659999999</v>
      </c>
      <c r="O5577">
        <v>0</v>
      </c>
      <c r="P5577">
        <v>1</v>
      </c>
      <c r="Q5577">
        <v>0</v>
      </c>
      <c r="R5577">
        <v>0</v>
      </c>
      <c r="S5577">
        <v>0</v>
      </c>
      <c r="T5577">
        <v>1</v>
      </c>
      <c r="U5577">
        <v>0</v>
      </c>
      <c r="V5577">
        <v>0</v>
      </c>
      <c r="W5577">
        <v>0</v>
      </c>
      <c r="X5577">
        <v>0.33822013168211668</v>
      </c>
      <c r="Y5577">
        <v>0</v>
      </c>
      <c r="Z5577">
        <v>0</v>
      </c>
      <c r="AA5577">
        <v>0</v>
      </c>
      <c r="AB5577">
        <v>6.4650184569666674E-2</v>
      </c>
      <c r="AC5577">
        <v>0</v>
      </c>
      <c r="AD5577">
        <v>0</v>
      </c>
      <c r="AE5577">
        <v>0.40287031625178338</v>
      </c>
    </row>
    <row r="5578" spans="1:31" x14ac:dyDescent="0.25">
      <c r="A5578">
        <v>2145031</v>
      </c>
      <c r="B5578">
        <v>1</v>
      </c>
      <c r="C5578" t="s">
        <v>80</v>
      </c>
      <c r="D5578" t="s">
        <v>96</v>
      </c>
      <c r="E5578" t="s">
        <v>224</v>
      </c>
      <c r="F5578" t="s">
        <v>2114</v>
      </c>
      <c r="G5578" t="s">
        <v>883</v>
      </c>
      <c r="H5578" t="s">
        <v>143</v>
      </c>
      <c r="I5578" t="s">
        <v>135</v>
      </c>
      <c r="J5578" t="s">
        <v>136</v>
      </c>
      <c r="K5578" t="s">
        <v>236</v>
      </c>
      <c r="L5578" t="s">
        <v>16085</v>
      </c>
      <c r="M5578" t="s">
        <v>16086</v>
      </c>
      <c r="N5578">
        <v>1.4002777769999999</v>
      </c>
      <c r="O5578">
        <v>0</v>
      </c>
      <c r="P5578">
        <v>258</v>
      </c>
      <c r="Q5578">
        <v>14</v>
      </c>
      <c r="R5578">
        <v>21</v>
      </c>
      <c r="S5578">
        <v>19</v>
      </c>
      <c r="T5578">
        <v>28</v>
      </c>
      <c r="U5578">
        <v>5</v>
      </c>
      <c r="V5578">
        <v>0</v>
      </c>
      <c r="W5578">
        <v>0</v>
      </c>
      <c r="X5578">
        <v>117.68395279306948</v>
      </c>
      <c r="Y5578">
        <v>13.024220528302177</v>
      </c>
      <c r="Z5578">
        <v>13.597067491896999</v>
      </c>
      <c r="AA5578">
        <v>181.0867147407144</v>
      </c>
      <c r="AB5578">
        <v>35.495720463674694</v>
      </c>
      <c r="AC5578">
        <v>820.85442524354755</v>
      </c>
      <c r="AD5578">
        <v>0</v>
      </c>
      <c r="AE5578">
        <v>1181.7421012612053</v>
      </c>
    </row>
    <row r="5579" spans="1:31" x14ac:dyDescent="0.25">
      <c r="A5579">
        <v>2145054</v>
      </c>
      <c r="B5579">
        <v>1</v>
      </c>
      <c r="C5579" t="s">
        <v>80</v>
      </c>
      <c r="D5579" t="s">
        <v>100</v>
      </c>
      <c r="E5579" t="s">
        <v>131</v>
      </c>
      <c r="F5579" t="s">
        <v>16087</v>
      </c>
      <c r="G5579" t="s">
        <v>152</v>
      </c>
      <c r="H5579" t="s">
        <v>134</v>
      </c>
      <c r="I5579" t="s">
        <v>135</v>
      </c>
      <c r="J5579" t="s">
        <v>136</v>
      </c>
      <c r="K5579" t="s">
        <v>137</v>
      </c>
      <c r="L5579" t="s">
        <v>16088</v>
      </c>
      <c r="M5579" t="s">
        <v>16089</v>
      </c>
      <c r="N5579">
        <v>3.3125</v>
      </c>
      <c r="O5579">
        <v>0</v>
      </c>
      <c r="P5579">
        <v>1</v>
      </c>
      <c r="Q5579">
        <v>0</v>
      </c>
      <c r="R5579">
        <v>3</v>
      </c>
      <c r="S5579">
        <v>0</v>
      </c>
      <c r="T5579">
        <v>3</v>
      </c>
      <c r="U5579">
        <v>0</v>
      </c>
      <c r="V5579">
        <v>0</v>
      </c>
      <c r="W5579">
        <v>0</v>
      </c>
      <c r="X5579">
        <v>2.6153596575860001</v>
      </c>
      <c r="Y5579">
        <v>0</v>
      </c>
      <c r="Z5579">
        <v>2.0416689691687502</v>
      </c>
      <c r="AA5579">
        <v>0</v>
      </c>
      <c r="AB5579">
        <v>10.0515166379175</v>
      </c>
      <c r="AC5579">
        <v>0</v>
      </c>
      <c r="AD5579">
        <v>0</v>
      </c>
      <c r="AE5579">
        <v>14.708545264672249</v>
      </c>
    </row>
    <row r="5580" spans="1:31" x14ac:dyDescent="0.25">
      <c r="A5580">
        <v>2144722</v>
      </c>
      <c r="B5580">
        <v>1</v>
      </c>
      <c r="C5580" t="s">
        <v>80</v>
      </c>
      <c r="D5580" t="s">
        <v>84</v>
      </c>
      <c r="E5580" t="s">
        <v>224</v>
      </c>
      <c r="F5580" t="s">
        <v>16090</v>
      </c>
      <c r="G5580" t="s">
        <v>142</v>
      </c>
      <c r="H5580" t="s">
        <v>143</v>
      </c>
      <c r="I5580" t="s">
        <v>135</v>
      </c>
      <c r="J5580" t="s">
        <v>136</v>
      </c>
      <c r="K5580" t="s">
        <v>137</v>
      </c>
      <c r="L5580" t="s">
        <v>16091</v>
      </c>
      <c r="M5580" t="s">
        <v>16092</v>
      </c>
      <c r="N5580">
        <v>0.56222222200000005</v>
      </c>
      <c r="O5580">
        <v>0</v>
      </c>
      <c r="P5580">
        <v>5373</v>
      </c>
      <c r="Q5580">
        <v>0</v>
      </c>
      <c r="R5580">
        <v>0</v>
      </c>
      <c r="S5580">
        <v>3</v>
      </c>
      <c r="T5580">
        <v>192</v>
      </c>
      <c r="U5580">
        <v>0</v>
      </c>
      <c r="V5580">
        <v>0</v>
      </c>
      <c r="W5580">
        <v>0</v>
      </c>
      <c r="X5580">
        <v>442.16978482940164</v>
      </c>
      <c r="Y5580">
        <v>0</v>
      </c>
      <c r="Z5580">
        <v>0</v>
      </c>
      <c r="AA5580">
        <v>72.233003612640005</v>
      </c>
      <c r="AB5580">
        <v>57.955782739138328</v>
      </c>
      <c r="AC5580">
        <v>0</v>
      </c>
      <c r="AD5580">
        <v>0</v>
      </c>
      <c r="AE5580">
        <v>572.35857118117997</v>
      </c>
    </row>
    <row r="5581" spans="1:31" x14ac:dyDescent="0.25">
      <c r="A5581">
        <v>2145200</v>
      </c>
      <c r="B5581">
        <v>1</v>
      </c>
      <c r="C5581" t="s">
        <v>80</v>
      </c>
      <c r="D5581" t="s">
        <v>83</v>
      </c>
      <c r="E5581" t="s">
        <v>174</v>
      </c>
      <c r="F5581" t="s">
        <v>16093</v>
      </c>
      <c r="G5581" t="s">
        <v>384</v>
      </c>
      <c r="H5581" t="s">
        <v>134</v>
      </c>
      <c r="I5581" t="s">
        <v>135</v>
      </c>
      <c r="J5581" t="s">
        <v>136</v>
      </c>
      <c r="K5581" t="s">
        <v>137</v>
      </c>
      <c r="L5581" t="s">
        <v>16094</v>
      </c>
      <c r="M5581" t="s">
        <v>16095</v>
      </c>
      <c r="N5581">
        <v>1.131388888</v>
      </c>
      <c r="O5581">
        <v>0</v>
      </c>
      <c r="P5581">
        <v>64</v>
      </c>
      <c r="Q5581">
        <v>0</v>
      </c>
      <c r="R5581">
        <v>0</v>
      </c>
      <c r="S5581">
        <v>0</v>
      </c>
      <c r="T5581">
        <v>7</v>
      </c>
      <c r="U5581">
        <v>0</v>
      </c>
      <c r="V5581">
        <v>0</v>
      </c>
      <c r="W5581">
        <v>0</v>
      </c>
      <c r="X5581">
        <v>14.292565078082296</v>
      </c>
      <c r="Y5581">
        <v>0</v>
      </c>
      <c r="Z5581">
        <v>0</v>
      </c>
      <c r="AA5581">
        <v>0</v>
      </c>
      <c r="AB5581">
        <v>3.2277717732830111</v>
      </c>
      <c r="AC5581">
        <v>0</v>
      </c>
      <c r="AD5581">
        <v>0</v>
      </c>
      <c r="AE5581">
        <v>17.520336851365307</v>
      </c>
    </row>
    <row r="5582" spans="1:31" x14ac:dyDescent="0.25">
      <c r="A5582">
        <v>2144868</v>
      </c>
      <c r="B5582">
        <v>1</v>
      </c>
      <c r="C5582" t="s">
        <v>80</v>
      </c>
      <c r="D5582" t="s">
        <v>99</v>
      </c>
      <c r="E5582" t="s">
        <v>174</v>
      </c>
      <c r="F5582" t="s">
        <v>16096</v>
      </c>
      <c r="G5582" t="s">
        <v>235</v>
      </c>
      <c r="H5582" t="s">
        <v>134</v>
      </c>
      <c r="I5582" t="s">
        <v>135</v>
      </c>
      <c r="J5582" t="s">
        <v>136</v>
      </c>
      <c r="K5582" t="s">
        <v>236</v>
      </c>
      <c r="L5582" t="s">
        <v>16097</v>
      </c>
      <c r="M5582" t="s">
        <v>16098</v>
      </c>
      <c r="N5582">
        <v>3.7067100000000002</v>
      </c>
      <c r="O5582">
        <v>0</v>
      </c>
      <c r="P5582">
        <v>7</v>
      </c>
      <c r="Q5582">
        <v>0</v>
      </c>
      <c r="R5582">
        <v>0</v>
      </c>
      <c r="S5582">
        <v>0</v>
      </c>
      <c r="T5582">
        <v>1</v>
      </c>
      <c r="U5582">
        <v>0</v>
      </c>
      <c r="V5582">
        <v>0</v>
      </c>
      <c r="W5582">
        <v>0</v>
      </c>
      <c r="X5582">
        <v>2.92043777639145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2.92043777639145</v>
      </c>
    </row>
    <row r="5583" spans="1:31" x14ac:dyDescent="0.25">
      <c r="A5583">
        <v>2144992</v>
      </c>
      <c r="B5583">
        <v>1</v>
      </c>
      <c r="C5583" t="s">
        <v>80</v>
      </c>
      <c r="D5583" t="s">
        <v>97</v>
      </c>
      <c r="E5583" t="s">
        <v>131</v>
      </c>
      <c r="F5583" t="s">
        <v>16099</v>
      </c>
      <c r="G5583" t="s">
        <v>231</v>
      </c>
      <c r="H5583" t="s">
        <v>134</v>
      </c>
      <c r="I5583" t="s">
        <v>135</v>
      </c>
      <c r="J5583" t="s">
        <v>136</v>
      </c>
      <c r="K5583" t="s">
        <v>137</v>
      </c>
      <c r="L5583" t="s">
        <v>16100</v>
      </c>
      <c r="M5583" t="s">
        <v>16101</v>
      </c>
      <c r="N5583">
        <v>1.061388888</v>
      </c>
      <c r="O5583">
        <v>0</v>
      </c>
      <c r="P5583">
        <v>3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0.9347227145657917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0.9347227145657917</v>
      </c>
    </row>
    <row r="5584" spans="1:31" x14ac:dyDescent="0.25">
      <c r="A5584">
        <v>2145178</v>
      </c>
      <c r="B5584">
        <v>1</v>
      </c>
      <c r="C5584" t="s">
        <v>81</v>
      </c>
      <c r="D5584" t="s">
        <v>128</v>
      </c>
      <c r="E5584" t="s">
        <v>161</v>
      </c>
      <c r="F5584" t="s">
        <v>16102</v>
      </c>
      <c r="G5584" t="s">
        <v>215</v>
      </c>
      <c r="H5584" t="s">
        <v>134</v>
      </c>
      <c r="I5584" t="s">
        <v>135</v>
      </c>
      <c r="J5584" t="s">
        <v>136</v>
      </c>
      <c r="K5584" t="s">
        <v>137</v>
      </c>
      <c r="L5584" t="s">
        <v>16103</v>
      </c>
      <c r="M5584" t="s">
        <v>16104</v>
      </c>
      <c r="N5584">
        <v>2.4341666659999999</v>
      </c>
      <c r="O5584">
        <v>0</v>
      </c>
      <c r="P5584">
        <v>78</v>
      </c>
      <c r="Q5584">
        <v>0</v>
      </c>
      <c r="R5584">
        <v>14</v>
      </c>
      <c r="S5584">
        <v>0</v>
      </c>
      <c r="T5584">
        <v>13</v>
      </c>
      <c r="U5584">
        <v>0</v>
      </c>
      <c r="V5584">
        <v>0</v>
      </c>
      <c r="W5584">
        <v>0</v>
      </c>
      <c r="X5584">
        <v>44.291373016196879</v>
      </c>
      <c r="Y5584">
        <v>0</v>
      </c>
      <c r="Z5584">
        <v>3.1005784010142006</v>
      </c>
      <c r="AA5584">
        <v>0</v>
      </c>
      <c r="AB5584">
        <v>9.7050084583726441</v>
      </c>
      <c r="AC5584">
        <v>0</v>
      </c>
      <c r="AD5584">
        <v>0</v>
      </c>
      <c r="AE5584">
        <v>57.096959875583728</v>
      </c>
    </row>
    <row r="5585" spans="1:31" x14ac:dyDescent="0.25">
      <c r="A5585">
        <v>2144886</v>
      </c>
      <c r="B5585">
        <v>1</v>
      </c>
      <c r="C5585" t="s">
        <v>81</v>
      </c>
      <c r="D5585" t="s">
        <v>113</v>
      </c>
      <c r="E5585" t="s">
        <v>146</v>
      </c>
      <c r="F5585" t="s">
        <v>16105</v>
      </c>
      <c r="G5585" t="s">
        <v>167</v>
      </c>
      <c r="H5585" t="s">
        <v>143</v>
      </c>
      <c r="I5585" t="s">
        <v>135</v>
      </c>
      <c r="J5585" t="s">
        <v>136</v>
      </c>
      <c r="K5585" t="s">
        <v>137</v>
      </c>
      <c r="L5585" t="s">
        <v>16106</v>
      </c>
      <c r="M5585" t="s">
        <v>16107</v>
      </c>
      <c r="N5585">
        <v>2.1719444440000002</v>
      </c>
      <c r="O5585">
        <v>0</v>
      </c>
      <c r="P5585">
        <v>0</v>
      </c>
      <c r="Q5585">
        <v>4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1.7924280416473501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1.7924280416473501</v>
      </c>
    </row>
    <row r="5586" spans="1:31" x14ac:dyDescent="0.25">
      <c r="A5586">
        <v>2145115</v>
      </c>
      <c r="B5586">
        <v>1</v>
      </c>
      <c r="C5586" t="s">
        <v>81</v>
      </c>
      <c r="D5586" t="s">
        <v>121</v>
      </c>
      <c r="E5586" t="s">
        <v>131</v>
      </c>
      <c r="F5586" t="s">
        <v>16108</v>
      </c>
      <c r="G5586" t="s">
        <v>152</v>
      </c>
      <c r="H5586" t="s">
        <v>134</v>
      </c>
      <c r="I5586" t="s">
        <v>135</v>
      </c>
      <c r="J5586" t="s">
        <v>136</v>
      </c>
      <c r="K5586" t="s">
        <v>137</v>
      </c>
      <c r="L5586" t="s">
        <v>16109</v>
      </c>
      <c r="M5586" t="s">
        <v>16110</v>
      </c>
      <c r="N5586">
        <v>3.3875000000000002</v>
      </c>
      <c r="O5586">
        <v>0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0.11383974461620834</v>
      </c>
      <c r="AA5586">
        <v>0</v>
      </c>
      <c r="AB5586">
        <v>0</v>
      </c>
      <c r="AC5586">
        <v>0</v>
      </c>
      <c r="AD5586">
        <v>0</v>
      </c>
      <c r="AE5586">
        <v>0.11383974461620834</v>
      </c>
    </row>
    <row r="5587" spans="1:31" x14ac:dyDescent="0.25">
      <c r="A5587">
        <v>2144829</v>
      </c>
      <c r="B5587">
        <v>1</v>
      </c>
      <c r="C5587" t="s">
        <v>80</v>
      </c>
      <c r="D5587" t="s">
        <v>103</v>
      </c>
      <c r="E5587" t="s">
        <v>174</v>
      </c>
      <c r="F5587" t="s">
        <v>16111</v>
      </c>
      <c r="G5587" t="s">
        <v>384</v>
      </c>
      <c r="H5587" t="s">
        <v>134</v>
      </c>
      <c r="I5587" t="s">
        <v>135</v>
      </c>
      <c r="J5587" t="s">
        <v>136</v>
      </c>
      <c r="K5587" t="s">
        <v>137</v>
      </c>
      <c r="L5587" t="s">
        <v>16112</v>
      </c>
      <c r="M5587" t="s">
        <v>16113</v>
      </c>
      <c r="N5587">
        <v>1.3988888880000001</v>
      </c>
      <c r="O5587">
        <v>0</v>
      </c>
      <c r="P5587">
        <v>24</v>
      </c>
      <c r="Q5587">
        <v>0</v>
      </c>
      <c r="R5587">
        <v>0</v>
      </c>
      <c r="S5587">
        <v>0</v>
      </c>
      <c r="T5587">
        <v>8</v>
      </c>
      <c r="U5587">
        <v>0</v>
      </c>
      <c r="V5587">
        <v>0</v>
      </c>
      <c r="W5587">
        <v>0</v>
      </c>
      <c r="X5587">
        <v>9.4965548807377331</v>
      </c>
      <c r="Y5587">
        <v>0</v>
      </c>
      <c r="Z5587">
        <v>0</v>
      </c>
      <c r="AA5587">
        <v>0</v>
      </c>
      <c r="AB5587">
        <v>5.1444554565792666</v>
      </c>
      <c r="AC5587">
        <v>0</v>
      </c>
      <c r="AD5587">
        <v>0</v>
      </c>
      <c r="AE5587">
        <v>14.641010337316999</v>
      </c>
    </row>
    <row r="5588" spans="1:31" x14ac:dyDescent="0.25">
      <c r="A5588">
        <v>2145138</v>
      </c>
      <c r="B5588">
        <v>1</v>
      </c>
      <c r="C5588" t="s">
        <v>80</v>
      </c>
      <c r="D5588" t="s">
        <v>107</v>
      </c>
      <c r="E5588" t="s">
        <v>206</v>
      </c>
      <c r="F5588" t="s">
        <v>14764</v>
      </c>
      <c r="G5588" t="s">
        <v>183</v>
      </c>
      <c r="H5588" t="s">
        <v>134</v>
      </c>
      <c r="I5588" t="s">
        <v>135</v>
      </c>
      <c r="J5588" t="s">
        <v>136</v>
      </c>
      <c r="K5588" t="s">
        <v>137</v>
      </c>
      <c r="L5588" t="s">
        <v>16114</v>
      </c>
      <c r="M5588" t="s">
        <v>16115</v>
      </c>
      <c r="N5588">
        <v>5.4747222219999996</v>
      </c>
      <c r="O5588">
        <v>0</v>
      </c>
      <c r="P5588">
        <v>11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16.914666341591239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16.914666341591239</v>
      </c>
    </row>
    <row r="5589" spans="1:31" x14ac:dyDescent="0.25">
      <c r="A5589">
        <v>2144952</v>
      </c>
      <c r="B5589">
        <v>1</v>
      </c>
      <c r="C5589" t="s">
        <v>80</v>
      </c>
      <c r="D5589" t="s">
        <v>100</v>
      </c>
      <c r="E5589" t="s">
        <v>174</v>
      </c>
      <c r="F5589" t="s">
        <v>16116</v>
      </c>
      <c r="G5589" t="s">
        <v>384</v>
      </c>
      <c r="H5589" t="s">
        <v>134</v>
      </c>
      <c r="I5589" t="s">
        <v>135</v>
      </c>
      <c r="J5589" t="s">
        <v>136</v>
      </c>
      <c r="K5589" t="s">
        <v>137</v>
      </c>
      <c r="L5589" t="s">
        <v>16117</v>
      </c>
      <c r="M5589" t="s">
        <v>16118</v>
      </c>
      <c r="N5589">
        <v>3.7947222219999999</v>
      </c>
      <c r="O5589">
        <v>0</v>
      </c>
      <c r="P5589">
        <v>276</v>
      </c>
      <c r="Q5589">
        <v>0</v>
      </c>
      <c r="R5589">
        <v>3</v>
      </c>
      <c r="S5589">
        <v>0</v>
      </c>
      <c r="T5589">
        <v>48</v>
      </c>
      <c r="U5589">
        <v>0</v>
      </c>
      <c r="V5589">
        <v>0</v>
      </c>
      <c r="W5589">
        <v>0</v>
      </c>
      <c r="X5589">
        <v>176.16411701205828</v>
      </c>
      <c r="Y5589">
        <v>0</v>
      </c>
      <c r="Z5589">
        <v>2.0025751362405835</v>
      </c>
      <c r="AA5589">
        <v>0</v>
      </c>
      <c r="AB5589">
        <v>144.56947689685379</v>
      </c>
      <c r="AC5589">
        <v>0</v>
      </c>
      <c r="AD5589">
        <v>0</v>
      </c>
      <c r="AE5589">
        <v>322.73616904515268</v>
      </c>
    </row>
    <row r="5590" spans="1:31" x14ac:dyDescent="0.25">
      <c r="A5590">
        <v>2144803</v>
      </c>
      <c r="B5590">
        <v>1</v>
      </c>
      <c r="C5590" t="s">
        <v>80</v>
      </c>
      <c r="D5590" t="s">
        <v>97</v>
      </c>
      <c r="E5590" t="s">
        <v>131</v>
      </c>
      <c r="F5590" t="s">
        <v>16119</v>
      </c>
      <c r="G5590" t="s">
        <v>152</v>
      </c>
      <c r="H5590" t="s">
        <v>134</v>
      </c>
      <c r="I5590" t="s">
        <v>135</v>
      </c>
      <c r="J5590" t="s">
        <v>136</v>
      </c>
      <c r="K5590" t="s">
        <v>137</v>
      </c>
      <c r="L5590" t="s">
        <v>16120</v>
      </c>
      <c r="M5590" t="s">
        <v>16121</v>
      </c>
      <c r="N5590">
        <v>2.9727777770000001</v>
      </c>
      <c r="O5590">
        <v>0</v>
      </c>
      <c r="P5590">
        <v>2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0.94728102823704996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0.94728102823704996</v>
      </c>
    </row>
    <row r="5591" spans="1:31" x14ac:dyDescent="0.25">
      <c r="A5591">
        <v>2144972</v>
      </c>
      <c r="B5591">
        <v>1</v>
      </c>
      <c r="C5591" t="s">
        <v>80</v>
      </c>
      <c r="D5591" t="s">
        <v>93</v>
      </c>
      <c r="E5591" t="s">
        <v>174</v>
      </c>
      <c r="F5591" t="s">
        <v>5281</v>
      </c>
      <c r="G5591" t="s">
        <v>187</v>
      </c>
      <c r="H5591" t="s">
        <v>134</v>
      </c>
      <c r="I5591" t="s">
        <v>135</v>
      </c>
      <c r="J5591" t="s">
        <v>136</v>
      </c>
      <c r="K5591" t="s">
        <v>137</v>
      </c>
      <c r="L5591" t="s">
        <v>16122</v>
      </c>
      <c r="M5591" t="s">
        <v>16123</v>
      </c>
      <c r="N5591">
        <v>5.1886111110000002</v>
      </c>
      <c r="O5591">
        <v>0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3.4391858545271496</v>
      </c>
      <c r="AA5591">
        <v>0</v>
      </c>
      <c r="AB5591">
        <v>0</v>
      </c>
      <c r="AC5591">
        <v>0</v>
      </c>
      <c r="AD5591">
        <v>0</v>
      </c>
      <c r="AE5591">
        <v>3.4391858545271496</v>
      </c>
    </row>
    <row r="5592" spans="1:31" x14ac:dyDescent="0.25">
      <c r="A5592">
        <v>2145015</v>
      </c>
      <c r="B5592">
        <v>1</v>
      </c>
      <c r="C5592" t="s">
        <v>80</v>
      </c>
      <c r="D5592" t="s">
        <v>95</v>
      </c>
      <c r="E5592" t="s">
        <v>206</v>
      </c>
      <c r="F5592" t="s">
        <v>16124</v>
      </c>
      <c r="G5592" t="s">
        <v>10010</v>
      </c>
      <c r="H5592" t="s">
        <v>134</v>
      </c>
      <c r="I5592" t="s">
        <v>135</v>
      </c>
      <c r="J5592" t="s">
        <v>136</v>
      </c>
      <c r="K5592" t="s">
        <v>137</v>
      </c>
      <c r="L5592" t="s">
        <v>16125</v>
      </c>
      <c r="M5592" t="s">
        <v>16126</v>
      </c>
      <c r="N5592">
        <v>0.85750000000000004</v>
      </c>
      <c r="O5592">
        <v>0</v>
      </c>
      <c r="P5592">
        <v>41</v>
      </c>
      <c r="Q5592">
        <v>0</v>
      </c>
      <c r="R5592">
        <v>0</v>
      </c>
      <c r="S5592">
        <v>0</v>
      </c>
      <c r="T5592">
        <v>3</v>
      </c>
      <c r="U5592">
        <v>0</v>
      </c>
      <c r="V5592">
        <v>0</v>
      </c>
      <c r="W5592">
        <v>0</v>
      </c>
      <c r="X5592">
        <v>9.8933354535309004</v>
      </c>
      <c r="Y5592">
        <v>0</v>
      </c>
      <c r="Z5592">
        <v>0</v>
      </c>
      <c r="AA5592">
        <v>0</v>
      </c>
      <c r="AB5592">
        <v>2.2469691820542756</v>
      </c>
      <c r="AC5592">
        <v>0</v>
      </c>
      <c r="AD5592">
        <v>0</v>
      </c>
      <c r="AE5592">
        <v>12.140304635585176</v>
      </c>
    </row>
    <row r="5593" spans="1:31" x14ac:dyDescent="0.25">
      <c r="A5593">
        <v>2145158</v>
      </c>
      <c r="B5593">
        <v>1</v>
      </c>
      <c r="C5593" t="s">
        <v>80</v>
      </c>
      <c r="D5593" t="s">
        <v>111</v>
      </c>
      <c r="E5593" t="s">
        <v>146</v>
      </c>
      <c r="F5593" t="s">
        <v>16127</v>
      </c>
      <c r="G5593" t="s">
        <v>142</v>
      </c>
      <c r="H5593" t="s">
        <v>143</v>
      </c>
      <c r="I5593" t="s">
        <v>135</v>
      </c>
      <c r="J5593" t="s">
        <v>136</v>
      </c>
      <c r="K5593" t="s">
        <v>137</v>
      </c>
      <c r="L5593" t="s">
        <v>16128</v>
      </c>
      <c r="M5593" t="s">
        <v>16129</v>
      </c>
      <c r="N5593">
        <v>0.25416666599999999</v>
      </c>
      <c r="O5593">
        <v>0</v>
      </c>
      <c r="P5593">
        <v>13539</v>
      </c>
      <c r="Q5593">
        <v>0</v>
      </c>
      <c r="R5593">
        <v>6</v>
      </c>
      <c r="S5593">
        <v>9</v>
      </c>
      <c r="T5593">
        <v>1425</v>
      </c>
      <c r="U5593">
        <v>3</v>
      </c>
      <c r="V5593">
        <v>9</v>
      </c>
      <c r="W5593">
        <v>0</v>
      </c>
      <c r="X5593">
        <v>1209.1434645588056</v>
      </c>
      <c r="Y5593">
        <v>0</v>
      </c>
      <c r="Z5593">
        <v>1.378429462605</v>
      </c>
      <c r="AA5593">
        <v>238.20315129795918</v>
      </c>
      <c r="AB5593">
        <v>335.23977478265942</v>
      </c>
      <c r="AC5593">
        <v>46.15153017105812</v>
      </c>
      <c r="AD5593">
        <v>44.417142731849999</v>
      </c>
      <c r="AE5593">
        <v>1874.5334930049373</v>
      </c>
    </row>
    <row r="5594" spans="1:31" x14ac:dyDescent="0.25">
      <c r="A5594">
        <v>2144703</v>
      </c>
      <c r="B5594">
        <v>1</v>
      </c>
      <c r="C5594" t="s">
        <v>81</v>
      </c>
      <c r="D5594" t="s">
        <v>128</v>
      </c>
      <c r="E5594" t="s">
        <v>131</v>
      </c>
      <c r="F5594" t="s">
        <v>16130</v>
      </c>
      <c r="G5594" t="s">
        <v>152</v>
      </c>
      <c r="H5594" t="s">
        <v>134</v>
      </c>
      <c r="I5594" t="s">
        <v>135</v>
      </c>
      <c r="J5594" t="s">
        <v>136</v>
      </c>
      <c r="K5594" t="s">
        <v>137</v>
      </c>
      <c r="L5594" t="s">
        <v>16131</v>
      </c>
      <c r="M5594" t="s">
        <v>16132</v>
      </c>
      <c r="N5594">
        <v>1.830833333</v>
      </c>
      <c r="O5594">
        <v>0</v>
      </c>
      <c r="P5594">
        <v>7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2.1185439628243832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2.1185439628243832</v>
      </c>
    </row>
    <row r="5595" spans="1:31" x14ac:dyDescent="0.25">
      <c r="A5595">
        <v>2145121</v>
      </c>
      <c r="B5595">
        <v>1</v>
      </c>
      <c r="C5595" t="s">
        <v>81</v>
      </c>
      <c r="D5595" t="s">
        <v>113</v>
      </c>
      <c r="E5595" t="s">
        <v>196</v>
      </c>
      <c r="F5595" t="s">
        <v>277</v>
      </c>
      <c r="G5595" t="s">
        <v>142</v>
      </c>
      <c r="H5595" t="s">
        <v>143</v>
      </c>
      <c r="I5595" t="s">
        <v>148</v>
      </c>
      <c r="J5595" t="s">
        <v>136</v>
      </c>
      <c r="K5595" t="s">
        <v>137</v>
      </c>
      <c r="L5595" t="s">
        <v>16133</v>
      </c>
      <c r="M5595" t="s">
        <v>16134</v>
      </c>
      <c r="N5595">
        <v>8.3333330000000001E-3</v>
      </c>
      <c r="O5595">
        <v>2</v>
      </c>
      <c r="P5595">
        <v>724</v>
      </c>
      <c r="Q5595">
        <v>26</v>
      </c>
      <c r="R5595">
        <v>264</v>
      </c>
      <c r="S5595">
        <v>4</v>
      </c>
      <c r="T5595">
        <v>23</v>
      </c>
      <c r="U5595">
        <v>1</v>
      </c>
      <c r="V5595">
        <v>0</v>
      </c>
      <c r="W5595">
        <v>2.3077187787500001E-3</v>
      </c>
      <c r="X5595">
        <v>1.0037694590820001</v>
      </c>
      <c r="Y5595">
        <v>6.0412162748000001E-2</v>
      </c>
      <c r="Z5595">
        <v>0.44015695514683345</v>
      </c>
      <c r="AA5595">
        <v>0.19156046360000001</v>
      </c>
      <c r="AB5595">
        <v>0.31740025165983332</v>
      </c>
      <c r="AC5595">
        <v>0.31793039325</v>
      </c>
      <c r="AD5595">
        <v>0</v>
      </c>
      <c r="AE5595">
        <v>2.3335374042654173</v>
      </c>
    </row>
    <row r="5596" spans="1:31" x14ac:dyDescent="0.25">
      <c r="A5596">
        <v>2144743</v>
      </c>
      <c r="B5596">
        <v>1</v>
      </c>
      <c r="C5596" t="s">
        <v>80</v>
      </c>
      <c r="D5596" t="s">
        <v>87</v>
      </c>
      <c r="E5596" t="s">
        <v>146</v>
      </c>
      <c r="F5596" t="s">
        <v>16135</v>
      </c>
      <c r="G5596" t="s">
        <v>477</v>
      </c>
      <c r="H5596" t="s">
        <v>143</v>
      </c>
      <c r="I5596" t="s">
        <v>135</v>
      </c>
      <c r="J5596" t="s">
        <v>136</v>
      </c>
      <c r="K5596" t="s">
        <v>137</v>
      </c>
      <c r="L5596" t="s">
        <v>16136</v>
      </c>
      <c r="M5596" t="s">
        <v>16137</v>
      </c>
      <c r="N5596">
        <v>6.8088888880000003</v>
      </c>
      <c r="O5596">
        <v>0</v>
      </c>
      <c r="P5596">
        <v>590</v>
      </c>
      <c r="Q5596">
        <v>0</v>
      </c>
      <c r="R5596">
        <v>0</v>
      </c>
      <c r="S5596">
        <v>0</v>
      </c>
      <c r="T5596">
        <v>4</v>
      </c>
      <c r="U5596">
        <v>0</v>
      </c>
      <c r="V5596">
        <v>0</v>
      </c>
      <c r="W5596">
        <v>0</v>
      </c>
      <c r="X5596">
        <v>855.5226040343382</v>
      </c>
      <c r="Y5596">
        <v>0</v>
      </c>
      <c r="Z5596">
        <v>0</v>
      </c>
      <c r="AA5596">
        <v>0</v>
      </c>
      <c r="AB5596">
        <v>30.994999601118927</v>
      </c>
      <c r="AC5596">
        <v>0</v>
      </c>
      <c r="AD5596">
        <v>0</v>
      </c>
      <c r="AE5596">
        <v>886.51760363545714</v>
      </c>
    </row>
    <row r="5597" spans="1:31" x14ac:dyDescent="0.25">
      <c r="A5597">
        <v>2145035</v>
      </c>
      <c r="B5597">
        <v>1</v>
      </c>
      <c r="C5597" t="s">
        <v>80</v>
      </c>
      <c r="D5597" t="s">
        <v>104</v>
      </c>
      <c r="E5597" t="s">
        <v>146</v>
      </c>
      <c r="F5597" t="s">
        <v>3126</v>
      </c>
      <c r="G5597" t="s">
        <v>167</v>
      </c>
      <c r="H5597" t="s">
        <v>143</v>
      </c>
      <c r="I5597" t="s">
        <v>135</v>
      </c>
      <c r="J5597" t="s">
        <v>136</v>
      </c>
      <c r="K5597" t="s">
        <v>137</v>
      </c>
      <c r="L5597" t="s">
        <v>16138</v>
      </c>
      <c r="M5597" t="s">
        <v>16139</v>
      </c>
      <c r="N5597">
        <v>1.729166666</v>
      </c>
      <c r="O5597">
        <v>0</v>
      </c>
      <c r="P5597">
        <v>8</v>
      </c>
      <c r="Q5597">
        <v>0</v>
      </c>
      <c r="R5597">
        <v>5</v>
      </c>
      <c r="S5597">
        <v>0</v>
      </c>
      <c r="T5597">
        <v>17</v>
      </c>
      <c r="U5597">
        <v>0</v>
      </c>
      <c r="V5597">
        <v>0</v>
      </c>
      <c r="W5597">
        <v>0</v>
      </c>
      <c r="X5597">
        <v>6.6725460741500005</v>
      </c>
      <c r="Y5597">
        <v>0</v>
      </c>
      <c r="Z5597">
        <v>3.8126448415728</v>
      </c>
      <c r="AA5597">
        <v>0</v>
      </c>
      <c r="AB5597">
        <v>40.703791926593468</v>
      </c>
      <c r="AC5597">
        <v>0</v>
      </c>
      <c r="AD5597">
        <v>0</v>
      </c>
      <c r="AE5597">
        <v>51.188982842316264</v>
      </c>
    </row>
    <row r="5598" spans="1:31" x14ac:dyDescent="0.25">
      <c r="A5598">
        <v>2145135</v>
      </c>
      <c r="B5598">
        <v>1</v>
      </c>
      <c r="C5598" t="s">
        <v>80</v>
      </c>
      <c r="D5598" t="s">
        <v>97</v>
      </c>
      <c r="E5598" t="s">
        <v>146</v>
      </c>
      <c r="F5598" t="s">
        <v>2215</v>
      </c>
      <c r="G5598" t="s">
        <v>167</v>
      </c>
      <c r="H5598" t="s">
        <v>143</v>
      </c>
      <c r="I5598" t="s">
        <v>135</v>
      </c>
      <c r="J5598" t="s">
        <v>136</v>
      </c>
      <c r="K5598" t="s">
        <v>137</v>
      </c>
      <c r="L5598" t="s">
        <v>16140</v>
      </c>
      <c r="M5598" t="s">
        <v>16141</v>
      </c>
      <c r="N5598">
        <v>0.54416666599999997</v>
      </c>
      <c r="O5598">
        <v>0</v>
      </c>
      <c r="P5598">
        <v>85</v>
      </c>
      <c r="Q5598">
        <v>0</v>
      </c>
      <c r="R5598">
        <v>51</v>
      </c>
      <c r="S5598">
        <v>0</v>
      </c>
      <c r="T5598">
        <v>19</v>
      </c>
      <c r="U5598">
        <v>0</v>
      </c>
      <c r="V5598">
        <v>0</v>
      </c>
      <c r="W5598">
        <v>0</v>
      </c>
      <c r="X5598">
        <v>71.626653232515167</v>
      </c>
      <c r="Y5598">
        <v>0</v>
      </c>
      <c r="Z5598">
        <v>23.296019009951049</v>
      </c>
      <c r="AA5598">
        <v>0</v>
      </c>
      <c r="AB5598">
        <v>10.754919500252518</v>
      </c>
      <c r="AC5598">
        <v>0</v>
      </c>
      <c r="AD5598">
        <v>0</v>
      </c>
      <c r="AE5598">
        <v>105.67759174271873</v>
      </c>
    </row>
    <row r="5599" spans="1:31" x14ac:dyDescent="0.25">
      <c r="A5599">
        <v>2144949</v>
      </c>
      <c r="B5599">
        <v>1</v>
      </c>
      <c r="C5599" t="s">
        <v>80</v>
      </c>
      <c r="D5599" t="s">
        <v>100</v>
      </c>
      <c r="E5599" t="s">
        <v>146</v>
      </c>
      <c r="F5599" t="s">
        <v>16142</v>
      </c>
      <c r="G5599" t="s">
        <v>2083</v>
      </c>
      <c r="H5599" t="s">
        <v>143</v>
      </c>
      <c r="I5599" t="s">
        <v>135</v>
      </c>
      <c r="J5599" t="s">
        <v>136</v>
      </c>
      <c r="K5599" t="s">
        <v>137</v>
      </c>
      <c r="L5599" t="s">
        <v>16143</v>
      </c>
      <c r="M5599" t="s">
        <v>16144</v>
      </c>
      <c r="N5599">
        <v>0.244166666</v>
      </c>
      <c r="O5599">
        <v>0</v>
      </c>
      <c r="P5599">
        <v>195</v>
      </c>
      <c r="Q5599">
        <v>0</v>
      </c>
      <c r="R5599">
        <v>14</v>
      </c>
      <c r="S5599">
        <v>0</v>
      </c>
      <c r="T5599">
        <v>9</v>
      </c>
      <c r="U5599">
        <v>0</v>
      </c>
      <c r="V5599">
        <v>0</v>
      </c>
      <c r="W5599">
        <v>0</v>
      </c>
      <c r="X5599">
        <v>9.4815728860249529</v>
      </c>
      <c r="Y5599">
        <v>0</v>
      </c>
      <c r="Z5599">
        <v>0.80859161851309991</v>
      </c>
      <c r="AA5599">
        <v>0</v>
      </c>
      <c r="AB5599">
        <v>1.2376932525192335</v>
      </c>
      <c r="AC5599">
        <v>0</v>
      </c>
      <c r="AD5599">
        <v>0</v>
      </c>
      <c r="AE5599">
        <v>11.527857757057287</v>
      </c>
    </row>
    <row r="5600" spans="1:31" x14ac:dyDescent="0.25">
      <c r="A5600">
        <v>2145161</v>
      </c>
      <c r="B5600">
        <v>1</v>
      </c>
      <c r="C5600" t="s">
        <v>80</v>
      </c>
      <c r="D5600" t="s">
        <v>97</v>
      </c>
      <c r="E5600" t="s">
        <v>174</v>
      </c>
      <c r="F5600" t="s">
        <v>16145</v>
      </c>
      <c r="G5600" t="s">
        <v>176</v>
      </c>
      <c r="H5600" t="s">
        <v>134</v>
      </c>
      <c r="I5600" t="s">
        <v>135</v>
      </c>
      <c r="J5600" t="s">
        <v>136</v>
      </c>
      <c r="K5600" t="s">
        <v>137</v>
      </c>
      <c r="L5600" t="s">
        <v>16146</v>
      </c>
      <c r="M5600" t="s">
        <v>16147</v>
      </c>
      <c r="N5600">
        <v>1.6369444440000001</v>
      </c>
      <c r="O5600">
        <v>0</v>
      </c>
      <c r="P5600">
        <v>51</v>
      </c>
      <c r="Q5600">
        <v>0</v>
      </c>
      <c r="R5600">
        <v>23</v>
      </c>
      <c r="S5600">
        <v>0</v>
      </c>
      <c r="T5600">
        <v>12</v>
      </c>
      <c r="U5600">
        <v>0</v>
      </c>
      <c r="V5600">
        <v>0</v>
      </c>
      <c r="W5600">
        <v>0</v>
      </c>
      <c r="X5600">
        <v>46.793638533424726</v>
      </c>
      <c r="Y5600">
        <v>0</v>
      </c>
      <c r="Z5600">
        <v>19.409339537264778</v>
      </c>
      <c r="AA5600">
        <v>0</v>
      </c>
      <c r="AB5600">
        <v>43.314614109198239</v>
      </c>
      <c r="AC5600">
        <v>0</v>
      </c>
      <c r="AD5600">
        <v>0</v>
      </c>
      <c r="AE5600">
        <v>109.51759217988774</v>
      </c>
    </row>
    <row r="5601" spans="1:31" x14ac:dyDescent="0.25">
      <c r="A5601">
        <v>2145118</v>
      </c>
      <c r="B5601">
        <v>1</v>
      </c>
      <c r="C5601" t="s">
        <v>80</v>
      </c>
      <c r="D5601" t="s">
        <v>96</v>
      </c>
      <c r="E5601" t="s">
        <v>174</v>
      </c>
      <c r="F5601" t="s">
        <v>16148</v>
      </c>
      <c r="G5601" t="s">
        <v>183</v>
      </c>
      <c r="H5601" t="s">
        <v>134</v>
      </c>
      <c r="I5601" t="s">
        <v>135</v>
      </c>
      <c r="J5601" t="s">
        <v>136</v>
      </c>
      <c r="K5601" t="s">
        <v>137</v>
      </c>
      <c r="L5601" t="s">
        <v>16149</v>
      </c>
      <c r="M5601" t="s">
        <v>16150</v>
      </c>
      <c r="N5601">
        <v>1.518611111</v>
      </c>
      <c r="O5601">
        <v>0</v>
      </c>
      <c r="P5601">
        <v>41</v>
      </c>
      <c r="Q5601">
        <v>0</v>
      </c>
      <c r="R5601">
        <v>0</v>
      </c>
      <c r="S5601">
        <v>0</v>
      </c>
      <c r="T5601">
        <v>2</v>
      </c>
      <c r="U5601">
        <v>0</v>
      </c>
      <c r="V5601">
        <v>0</v>
      </c>
      <c r="W5601">
        <v>0</v>
      </c>
      <c r="X5601">
        <v>34.961417826697385</v>
      </c>
      <c r="Y5601">
        <v>0</v>
      </c>
      <c r="Z5601">
        <v>0</v>
      </c>
      <c r="AA5601">
        <v>0</v>
      </c>
      <c r="AB5601">
        <v>33.598928352626224</v>
      </c>
      <c r="AC5601">
        <v>0</v>
      </c>
      <c r="AD5601">
        <v>0</v>
      </c>
      <c r="AE5601">
        <v>68.560346179323602</v>
      </c>
    </row>
    <row r="5602" spans="1:31" x14ac:dyDescent="0.25">
      <c r="A5602">
        <v>2144975</v>
      </c>
      <c r="B5602">
        <v>1</v>
      </c>
      <c r="C5602" t="s">
        <v>80</v>
      </c>
      <c r="D5602" t="s">
        <v>84</v>
      </c>
      <c r="E5602" t="s">
        <v>174</v>
      </c>
      <c r="F5602" t="s">
        <v>16151</v>
      </c>
      <c r="G5602" t="s">
        <v>187</v>
      </c>
      <c r="H5602" t="s">
        <v>134</v>
      </c>
      <c r="I5602" t="s">
        <v>135</v>
      </c>
      <c r="J5602" t="s">
        <v>136</v>
      </c>
      <c r="K5602" t="s">
        <v>137</v>
      </c>
      <c r="L5602" t="s">
        <v>16152</v>
      </c>
      <c r="M5602" t="s">
        <v>16153</v>
      </c>
      <c r="N5602">
        <v>7.864166666</v>
      </c>
      <c r="O5602">
        <v>0</v>
      </c>
      <c r="P5602">
        <v>1</v>
      </c>
      <c r="Q5602">
        <v>0</v>
      </c>
      <c r="R5602">
        <v>0</v>
      </c>
      <c r="S5602">
        <v>0</v>
      </c>
      <c r="T5602">
        <v>43</v>
      </c>
      <c r="U5602">
        <v>0</v>
      </c>
      <c r="V5602">
        <v>0</v>
      </c>
      <c r="W5602">
        <v>0</v>
      </c>
      <c r="X5602">
        <v>0.50665855687910832</v>
      </c>
      <c r="Y5602">
        <v>0</v>
      </c>
      <c r="Z5602">
        <v>0</v>
      </c>
      <c r="AA5602">
        <v>0</v>
      </c>
      <c r="AB5602">
        <v>202.57699266536096</v>
      </c>
      <c r="AC5602">
        <v>0</v>
      </c>
      <c r="AD5602">
        <v>0</v>
      </c>
      <c r="AE5602">
        <v>203.08365122224006</v>
      </c>
    </row>
    <row r="5603" spans="1:31" x14ac:dyDescent="0.25">
      <c r="A5603">
        <v>2144969</v>
      </c>
      <c r="B5603">
        <v>1</v>
      </c>
      <c r="C5603" t="s">
        <v>80</v>
      </c>
      <c r="D5603" t="s">
        <v>88</v>
      </c>
      <c r="E5603" t="s">
        <v>206</v>
      </c>
      <c r="F5603" t="s">
        <v>5170</v>
      </c>
      <c r="G5603" t="s">
        <v>187</v>
      </c>
      <c r="H5603" t="s">
        <v>134</v>
      </c>
      <c r="I5603" t="s">
        <v>135</v>
      </c>
      <c r="J5603" t="s">
        <v>136</v>
      </c>
      <c r="K5603" t="s">
        <v>137</v>
      </c>
      <c r="L5603" t="s">
        <v>16154</v>
      </c>
      <c r="M5603" t="s">
        <v>16155</v>
      </c>
      <c r="N5603">
        <v>0.81333333299999999</v>
      </c>
      <c r="O5603">
        <v>0</v>
      </c>
      <c r="P5603">
        <v>74</v>
      </c>
      <c r="Q5603">
        <v>0</v>
      </c>
      <c r="R5603">
        <v>0</v>
      </c>
      <c r="S5603">
        <v>0</v>
      </c>
      <c r="T5603">
        <v>3</v>
      </c>
      <c r="U5603">
        <v>0</v>
      </c>
      <c r="V5603">
        <v>0</v>
      </c>
      <c r="W5603">
        <v>0</v>
      </c>
      <c r="X5603">
        <v>15.665211044625069</v>
      </c>
      <c r="Y5603">
        <v>0</v>
      </c>
      <c r="Z5603">
        <v>0</v>
      </c>
      <c r="AA5603">
        <v>0</v>
      </c>
      <c r="AB5603">
        <v>1.4746089133552003</v>
      </c>
      <c r="AC5603">
        <v>0</v>
      </c>
      <c r="AD5603">
        <v>0</v>
      </c>
      <c r="AE5603">
        <v>17.139819957980269</v>
      </c>
    </row>
    <row r="5604" spans="1:31" x14ac:dyDescent="0.25">
      <c r="A5604">
        <v>2145098</v>
      </c>
      <c r="B5604">
        <v>1</v>
      </c>
      <c r="C5604" t="s">
        <v>80</v>
      </c>
      <c r="D5604" t="s">
        <v>90</v>
      </c>
      <c r="E5604" t="s">
        <v>131</v>
      </c>
      <c r="F5604" t="s">
        <v>16156</v>
      </c>
      <c r="G5604" t="s">
        <v>300</v>
      </c>
      <c r="H5604" t="s">
        <v>134</v>
      </c>
      <c r="I5604" t="s">
        <v>135</v>
      </c>
      <c r="J5604" t="s">
        <v>136</v>
      </c>
      <c r="K5604" t="s">
        <v>137</v>
      </c>
      <c r="L5604" t="s">
        <v>16157</v>
      </c>
      <c r="M5604" t="s">
        <v>16158</v>
      </c>
      <c r="N5604">
        <v>2.4127777770000001</v>
      </c>
      <c r="O5604">
        <v>0</v>
      </c>
      <c r="P5604">
        <v>8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5.7762599387675007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5.7762599387675007</v>
      </c>
    </row>
    <row r="5605" spans="1:31" x14ac:dyDescent="0.25">
      <c r="A5605">
        <v>2145012</v>
      </c>
      <c r="B5605">
        <v>1</v>
      </c>
      <c r="C5605" t="s">
        <v>80</v>
      </c>
      <c r="D5605" t="s">
        <v>108</v>
      </c>
      <c r="E5605" t="s">
        <v>196</v>
      </c>
      <c r="F5605" t="s">
        <v>10171</v>
      </c>
      <c r="G5605" t="s">
        <v>142</v>
      </c>
      <c r="H5605" t="s">
        <v>143</v>
      </c>
      <c r="I5605" t="s">
        <v>135</v>
      </c>
      <c r="J5605" t="s">
        <v>136</v>
      </c>
      <c r="K5605" t="s">
        <v>137</v>
      </c>
      <c r="L5605" t="s">
        <v>16159</v>
      </c>
      <c r="M5605" t="s">
        <v>16160</v>
      </c>
      <c r="N5605">
        <v>1.2308333330000001</v>
      </c>
      <c r="O5605">
        <v>0</v>
      </c>
      <c r="P5605">
        <v>519</v>
      </c>
      <c r="Q5605">
        <v>0</v>
      </c>
      <c r="R5605">
        <v>71</v>
      </c>
      <c r="S5605">
        <v>1</v>
      </c>
      <c r="T5605">
        <v>60</v>
      </c>
      <c r="U5605">
        <v>0</v>
      </c>
      <c r="V5605">
        <v>0</v>
      </c>
      <c r="W5605">
        <v>0</v>
      </c>
      <c r="X5605">
        <v>90.408770393825847</v>
      </c>
      <c r="Y5605">
        <v>0</v>
      </c>
      <c r="Z5605">
        <v>10.405886157386401</v>
      </c>
      <c r="AA5605">
        <v>8.1331874051346258</v>
      </c>
      <c r="AB5605">
        <v>34.11437585467241</v>
      </c>
      <c r="AC5605">
        <v>0</v>
      </c>
      <c r="AD5605">
        <v>0</v>
      </c>
      <c r="AE5605">
        <v>143.06221981101928</v>
      </c>
    </row>
    <row r="5606" spans="1:31" x14ac:dyDescent="0.25">
      <c r="A5606">
        <v>2144912</v>
      </c>
      <c r="B5606">
        <v>1</v>
      </c>
      <c r="C5606" t="s">
        <v>80</v>
      </c>
      <c r="D5606" t="s">
        <v>107</v>
      </c>
      <c r="E5606" t="s">
        <v>206</v>
      </c>
      <c r="F5606" t="s">
        <v>14764</v>
      </c>
      <c r="G5606" t="s">
        <v>246</v>
      </c>
      <c r="H5606" t="s">
        <v>134</v>
      </c>
      <c r="I5606" t="s">
        <v>135</v>
      </c>
      <c r="J5606" t="s">
        <v>136</v>
      </c>
      <c r="K5606" t="s">
        <v>137</v>
      </c>
      <c r="L5606" t="s">
        <v>16161</v>
      </c>
      <c r="M5606" t="s">
        <v>16162</v>
      </c>
      <c r="N5606">
        <v>2.7016666659999999</v>
      </c>
      <c r="O5606">
        <v>0</v>
      </c>
      <c r="P5606">
        <v>11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7.5460956390671505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7.5460956390671505</v>
      </c>
    </row>
    <row r="5607" spans="1:31" x14ac:dyDescent="0.25">
      <c r="A5607">
        <v>2144938</v>
      </c>
      <c r="B5607">
        <v>1</v>
      </c>
      <c r="C5607" t="s">
        <v>80</v>
      </c>
      <c r="D5607" t="s">
        <v>84</v>
      </c>
      <c r="E5607" t="s">
        <v>196</v>
      </c>
      <c r="F5607" t="s">
        <v>4594</v>
      </c>
      <c r="G5607" t="s">
        <v>142</v>
      </c>
      <c r="H5607" t="s">
        <v>143</v>
      </c>
      <c r="I5607" t="s">
        <v>135</v>
      </c>
      <c r="J5607" t="s">
        <v>136</v>
      </c>
      <c r="K5607" t="s">
        <v>137</v>
      </c>
      <c r="L5607" t="s">
        <v>16163</v>
      </c>
      <c r="M5607" t="s">
        <v>16164</v>
      </c>
      <c r="N5607">
        <v>0.65916666599999996</v>
      </c>
      <c r="O5607">
        <v>6</v>
      </c>
      <c r="P5607">
        <v>1198</v>
      </c>
      <c r="Q5607">
        <v>12</v>
      </c>
      <c r="R5607">
        <v>265</v>
      </c>
      <c r="S5607">
        <v>27</v>
      </c>
      <c r="T5607">
        <v>179</v>
      </c>
      <c r="U5607">
        <v>1</v>
      </c>
      <c r="V5607">
        <v>0</v>
      </c>
      <c r="W5607">
        <v>2.853626845777125</v>
      </c>
      <c r="X5607">
        <v>226.0027271010552</v>
      </c>
      <c r="Y5607">
        <v>9.4070730194281502</v>
      </c>
      <c r="Z5607">
        <v>62.035645464722137</v>
      </c>
      <c r="AA5607">
        <v>106.16872156695453</v>
      </c>
      <c r="AB5607">
        <v>106.84983338943935</v>
      </c>
      <c r="AC5607">
        <v>91.310337623631881</v>
      </c>
      <c r="AD5607">
        <v>0</v>
      </c>
      <c r="AE5607">
        <v>604.62796501100843</v>
      </c>
    </row>
    <row r="5608" spans="1:31" x14ac:dyDescent="0.25">
      <c r="A5608">
        <v>2145170</v>
      </c>
      <c r="B5608">
        <v>1</v>
      </c>
      <c r="C5608" t="s">
        <v>81</v>
      </c>
      <c r="D5608" t="s">
        <v>122</v>
      </c>
      <c r="E5608" t="s">
        <v>161</v>
      </c>
      <c r="F5608" t="s">
        <v>16165</v>
      </c>
      <c r="G5608" t="s">
        <v>215</v>
      </c>
      <c r="H5608" t="s">
        <v>134</v>
      </c>
      <c r="I5608" t="s">
        <v>135</v>
      </c>
      <c r="J5608" t="s">
        <v>136</v>
      </c>
      <c r="K5608" t="s">
        <v>137</v>
      </c>
      <c r="L5608" t="s">
        <v>16166</v>
      </c>
      <c r="M5608" t="s">
        <v>16167</v>
      </c>
      <c r="N5608">
        <v>1.602777777</v>
      </c>
      <c r="O5608">
        <v>0</v>
      </c>
      <c r="P5608">
        <v>42</v>
      </c>
      <c r="Q5608">
        <v>0</v>
      </c>
      <c r="R5608">
        <v>0</v>
      </c>
      <c r="S5608">
        <v>0</v>
      </c>
      <c r="T5608">
        <v>2</v>
      </c>
      <c r="U5608">
        <v>0</v>
      </c>
      <c r="V5608">
        <v>0</v>
      </c>
      <c r="W5608">
        <v>0</v>
      </c>
      <c r="X5608">
        <v>12.187448102164499</v>
      </c>
      <c r="Y5608">
        <v>0</v>
      </c>
      <c r="Z5608">
        <v>0</v>
      </c>
      <c r="AA5608">
        <v>0</v>
      </c>
      <c r="AB5608">
        <v>3.5608301617166667E-2</v>
      </c>
      <c r="AC5608">
        <v>0</v>
      </c>
      <c r="AD5608">
        <v>0</v>
      </c>
      <c r="AE5608">
        <v>12.223056403781666</v>
      </c>
    </row>
    <row r="5609" spans="1:31" x14ac:dyDescent="0.25">
      <c r="A5609">
        <v>2144978</v>
      </c>
      <c r="B5609">
        <v>1</v>
      </c>
      <c r="C5609" t="s">
        <v>80</v>
      </c>
      <c r="D5609" t="s">
        <v>84</v>
      </c>
      <c r="E5609" t="s">
        <v>146</v>
      </c>
      <c r="F5609" t="s">
        <v>16168</v>
      </c>
      <c r="G5609" t="s">
        <v>262</v>
      </c>
      <c r="H5609" t="s">
        <v>143</v>
      </c>
      <c r="I5609" t="s">
        <v>135</v>
      </c>
      <c r="J5609" t="s">
        <v>136</v>
      </c>
      <c r="K5609" t="s">
        <v>137</v>
      </c>
      <c r="L5609" t="s">
        <v>16169</v>
      </c>
      <c r="M5609" t="s">
        <v>16170</v>
      </c>
      <c r="N5609">
        <v>2.6816666659999999</v>
      </c>
      <c r="O5609">
        <v>0</v>
      </c>
      <c r="P5609">
        <v>227</v>
      </c>
      <c r="Q5609">
        <v>0</v>
      </c>
      <c r="R5609">
        <v>10</v>
      </c>
      <c r="S5609">
        <v>0</v>
      </c>
      <c r="T5609">
        <v>39</v>
      </c>
      <c r="U5609">
        <v>0</v>
      </c>
      <c r="V5609">
        <v>0</v>
      </c>
      <c r="W5609">
        <v>0</v>
      </c>
      <c r="X5609">
        <v>173.18847098669556</v>
      </c>
      <c r="Y5609">
        <v>0</v>
      </c>
      <c r="Z5609">
        <v>16.588021220265002</v>
      </c>
      <c r="AA5609">
        <v>0</v>
      </c>
      <c r="AB5609">
        <v>73.979459992313167</v>
      </c>
      <c r="AC5609">
        <v>0</v>
      </c>
      <c r="AD5609">
        <v>0</v>
      </c>
      <c r="AE5609">
        <v>263.75595219927374</v>
      </c>
    </row>
    <row r="5610" spans="1:31" x14ac:dyDescent="0.25">
      <c r="A5610">
        <v>2145184</v>
      </c>
      <c r="B5610">
        <v>1</v>
      </c>
      <c r="C5610" t="s">
        <v>81</v>
      </c>
      <c r="D5610" t="s">
        <v>114</v>
      </c>
      <c r="E5610" t="s">
        <v>146</v>
      </c>
      <c r="F5610" t="s">
        <v>16171</v>
      </c>
      <c r="G5610" t="s">
        <v>167</v>
      </c>
      <c r="H5610" t="s">
        <v>143</v>
      </c>
      <c r="I5610" t="s">
        <v>135</v>
      </c>
      <c r="J5610" t="s">
        <v>136</v>
      </c>
      <c r="K5610" t="s">
        <v>137</v>
      </c>
      <c r="L5610" t="s">
        <v>16172</v>
      </c>
      <c r="M5610" t="s">
        <v>16173</v>
      </c>
      <c r="N5610">
        <v>0.88500000000000001</v>
      </c>
      <c r="O5610">
        <v>0</v>
      </c>
      <c r="P5610">
        <v>22</v>
      </c>
      <c r="Q5610">
        <v>0</v>
      </c>
      <c r="R5610">
        <v>2</v>
      </c>
      <c r="S5610">
        <v>0</v>
      </c>
      <c r="T5610">
        <v>1</v>
      </c>
      <c r="U5610">
        <v>0</v>
      </c>
      <c r="V5610">
        <v>0</v>
      </c>
      <c r="W5610">
        <v>0</v>
      </c>
      <c r="X5610">
        <v>3.3767660382804001</v>
      </c>
      <c r="Y5610">
        <v>0</v>
      </c>
      <c r="Z5610">
        <v>0.66404515466250003</v>
      </c>
      <c r="AA5610">
        <v>0</v>
      </c>
      <c r="AB5610">
        <v>0.18636244829550003</v>
      </c>
      <c r="AC5610">
        <v>0</v>
      </c>
      <c r="AD5610">
        <v>0</v>
      </c>
      <c r="AE5610">
        <v>4.2271736412384007</v>
      </c>
    </row>
    <row r="5611" spans="1:31" x14ac:dyDescent="0.25">
      <c r="A5611">
        <v>2145084</v>
      </c>
      <c r="B5611">
        <v>1</v>
      </c>
      <c r="C5611" t="s">
        <v>80</v>
      </c>
      <c r="D5611" t="s">
        <v>84</v>
      </c>
      <c r="E5611" t="s">
        <v>174</v>
      </c>
      <c r="F5611" t="s">
        <v>16174</v>
      </c>
      <c r="G5611" t="s">
        <v>187</v>
      </c>
      <c r="H5611" t="s">
        <v>134</v>
      </c>
      <c r="I5611" t="s">
        <v>135</v>
      </c>
      <c r="J5611" t="s">
        <v>136</v>
      </c>
      <c r="K5611" t="s">
        <v>137</v>
      </c>
      <c r="L5611" t="s">
        <v>16175</v>
      </c>
      <c r="M5611" t="s">
        <v>16176</v>
      </c>
      <c r="N5611">
        <v>0.50027777699999998</v>
      </c>
      <c r="O5611">
        <v>0</v>
      </c>
      <c r="P5611">
        <v>34</v>
      </c>
      <c r="Q5611">
        <v>0</v>
      </c>
      <c r="R5611">
        <v>0</v>
      </c>
      <c r="S5611">
        <v>0</v>
      </c>
      <c r="T5611">
        <v>1</v>
      </c>
      <c r="U5611">
        <v>0</v>
      </c>
      <c r="V5611">
        <v>0</v>
      </c>
      <c r="W5611">
        <v>0</v>
      </c>
      <c r="X5611">
        <v>5.3084342013409591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5.3084342013409591</v>
      </c>
    </row>
    <row r="5612" spans="1:31" x14ac:dyDescent="0.25">
      <c r="A5612">
        <v>2145044</v>
      </c>
      <c r="B5612">
        <v>1</v>
      </c>
      <c r="C5612" t="s">
        <v>81</v>
      </c>
      <c r="D5612" t="s">
        <v>113</v>
      </c>
      <c r="E5612" t="s">
        <v>140</v>
      </c>
      <c r="F5612" t="s">
        <v>4356</v>
      </c>
      <c r="G5612" t="s">
        <v>142</v>
      </c>
      <c r="H5612" t="s">
        <v>143</v>
      </c>
      <c r="I5612" t="s">
        <v>135</v>
      </c>
      <c r="J5612" t="s">
        <v>136</v>
      </c>
      <c r="K5612" t="s">
        <v>137</v>
      </c>
      <c r="L5612" t="s">
        <v>16177</v>
      </c>
      <c r="M5612" t="s">
        <v>16178</v>
      </c>
      <c r="N5612">
        <v>5.1944443999999999E-2</v>
      </c>
      <c r="O5612">
        <v>0</v>
      </c>
      <c r="P5612">
        <v>1215</v>
      </c>
      <c r="Q5612">
        <v>2</v>
      </c>
      <c r="R5612">
        <v>385</v>
      </c>
      <c r="S5612">
        <v>2</v>
      </c>
      <c r="T5612">
        <v>54</v>
      </c>
      <c r="U5612">
        <v>0</v>
      </c>
      <c r="V5612">
        <v>1</v>
      </c>
      <c r="W5612">
        <v>0</v>
      </c>
      <c r="X5612">
        <v>7.5930776326729443</v>
      </c>
      <c r="Y5612">
        <v>7.4234523299474997E-2</v>
      </c>
      <c r="Z5612">
        <v>1.9355350848327384</v>
      </c>
      <c r="AA5612">
        <v>0.17962224795246112</v>
      </c>
      <c r="AB5612">
        <v>1.342509790406492</v>
      </c>
      <c r="AC5612">
        <v>0</v>
      </c>
      <c r="AD5612">
        <v>0</v>
      </c>
      <c r="AE5612">
        <v>11.12497927916411</v>
      </c>
    </row>
    <row r="5613" spans="1:31" x14ac:dyDescent="0.25">
      <c r="A5613">
        <v>2144878</v>
      </c>
      <c r="B5613">
        <v>1</v>
      </c>
      <c r="C5613" t="s">
        <v>80</v>
      </c>
      <c r="D5613" t="s">
        <v>107</v>
      </c>
      <c r="E5613" t="s">
        <v>174</v>
      </c>
      <c r="F5613" t="s">
        <v>16179</v>
      </c>
      <c r="G5613" t="s">
        <v>163</v>
      </c>
      <c r="H5613" t="s">
        <v>134</v>
      </c>
      <c r="I5613" t="s">
        <v>135</v>
      </c>
      <c r="J5613" t="s">
        <v>136</v>
      </c>
      <c r="K5613" t="s">
        <v>137</v>
      </c>
      <c r="L5613" t="s">
        <v>16180</v>
      </c>
      <c r="M5613" t="s">
        <v>16181</v>
      </c>
      <c r="N5613">
        <v>1.540277777</v>
      </c>
      <c r="O5613">
        <v>0</v>
      </c>
      <c r="P5613">
        <v>14</v>
      </c>
      <c r="Q5613">
        <v>0</v>
      </c>
      <c r="R5613">
        <v>0</v>
      </c>
      <c r="S5613">
        <v>0</v>
      </c>
      <c r="T5613">
        <v>1</v>
      </c>
      <c r="U5613">
        <v>0</v>
      </c>
      <c r="V5613">
        <v>0</v>
      </c>
      <c r="W5613">
        <v>0</v>
      </c>
      <c r="X5613">
        <v>4.012193994112792</v>
      </c>
      <c r="Y5613">
        <v>0</v>
      </c>
      <c r="Z5613">
        <v>0</v>
      </c>
      <c r="AA5613">
        <v>0</v>
      </c>
      <c r="AB5613">
        <v>1.0348558537825001</v>
      </c>
      <c r="AC5613">
        <v>0</v>
      </c>
      <c r="AD5613">
        <v>0</v>
      </c>
      <c r="AE5613">
        <v>5.0470498478952921</v>
      </c>
    </row>
    <row r="5614" spans="1:31" x14ac:dyDescent="0.25">
      <c r="A5614">
        <v>2144872</v>
      </c>
      <c r="B5614">
        <v>1</v>
      </c>
      <c r="C5614" t="s">
        <v>80</v>
      </c>
      <c r="D5614" t="s">
        <v>86</v>
      </c>
      <c r="E5614" t="s">
        <v>161</v>
      </c>
      <c r="F5614" t="s">
        <v>593</v>
      </c>
      <c r="G5614" t="s">
        <v>538</v>
      </c>
      <c r="H5614" t="s">
        <v>134</v>
      </c>
      <c r="I5614" t="s">
        <v>135</v>
      </c>
      <c r="J5614" t="s">
        <v>136</v>
      </c>
      <c r="K5614" t="s">
        <v>236</v>
      </c>
      <c r="L5614" t="s">
        <v>16182</v>
      </c>
      <c r="M5614" t="s">
        <v>16183</v>
      </c>
      <c r="N5614">
        <v>2.3599119439999998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58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58.157692434899083</v>
      </c>
      <c r="AC5614">
        <v>0</v>
      </c>
      <c r="AD5614">
        <v>0</v>
      </c>
      <c r="AE5614">
        <v>58.157692434899083</v>
      </c>
    </row>
    <row r="5615" spans="1:31" x14ac:dyDescent="0.25">
      <c r="A5615">
        <v>2145207</v>
      </c>
      <c r="B5615">
        <v>1</v>
      </c>
      <c r="C5615" t="s">
        <v>80</v>
      </c>
      <c r="D5615" t="s">
        <v>93</v>
      </c>
      <c r="E5615" t="s">
        <v>131</v>
      </c>
      <c r="F5615" t="s">
        <v>12656</v>
      </c>
      <c r="G5615" t="s">
        <v>152</v>
      </c>
      <c r="H5615" t="s">
        <v>134</v>
      </c>
      <c r="I5615" t="s">
        <v>135</v>
      </c>
      <c r="J5615" t="s">
        <v>136</v>
      </c>
      <c r="K5615" t="s">
        <v>137</v>
      </c>
      <c r="L5615" t="s">
        <v>16184</v>
      </c>
      <c r="M5615" t="s">
        <v>16185</v>
      </c>
      <c r="N5615">
        <v>1.64</v>
      </c>
      <c r="O5615">
        <v>0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0.11173446972256668</v>
      </c>
      <c r="AA5615">
        <v>0</v>
      </c>
      <c r="AB5615">
        <v>0</v>
      </c>
      <c r="AC5615">
        <v>0</v>
      </c>
      <c r="AD5615">
        <v>0</v>
      </c>
      <c r="AE5615">
        <v>0.11173446972256668</v>
      </c>
    </row>
    <row r="5616" spans="1:31" x14ac:dyDescent="0.25">
      <c r="A5616">
        <v>2144858</v>
      </c>
      <c r="B5616">
        <v>1</v>
      </c>
      <c r="C5616" t="s">
        <v>80</v>
      </c>
      <c r="D5616" t="s">
        <v>100</v>
      </c>
      <c r="E5616" t="s">
        <v>131</v>
      </c>
      <c r="F5616" t="s">
        <v>16186</v>
      </c>
      <c r="G5616" t="s">
        <v>152</v>
      </c>
      <c r="H5616" t="s">
        <v>134</v>
      </c>
      <c r="I5616" t="s">
        <v>135</v>
      </c>
      <c r="J5616" t="s">
        <v>136</v>
      </c>
      <c r="K5616" t="s">
        <v>137</v>
      </c>
      <c r="L5616" t="s">
        <v>16187</v>
      </c>
      <c r="M5616" t="s">
        <v>16188</v>
      </c>
      <c r="N5616">
        <v>6.7122222220000003</v>
      </c>
      <c r="O5616">
        <v>0</v>
      </c>
      <c r="P5616">
        <v>1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</row>
    <row r="5617" spans="1:31" x14ac:dyDescent="0.25">
      <c r="A5617">
        <v>2145107</v>
      </c>
      <c r="B5617">
        <v>1</v>
      </c>
      <c r="C5617" t="s">
        <v>80</v>
      </c>
      <c r="D5617" t="s">
        <v>82</v>
      </c>
      <c r="E5617" t="s">
        <v>174</v>
      </c>
      <c r="F5617" t="s">
        <v>16189</v>
      </c>
      <c r="G5617" t="s">
        <v>300</v>
      </c>
      <c r="H5617" t="s">
        <v>134</v>
      </c>
      <c r="I5617" t="s">
        <v>135</v>
      </c>
      <c r="J5617" t="s">
        <v>136</v>
      </c>
      <c r="K5617" t="s">
        <v>137</v>
      </c>
      <c r="L5617" t="s">
        <v>16190</v>
      </c>
      <c r="M5617" t="s">
        <v>16191</v>
      </c>
      <c r="N5617">
        <v>3.6274999999999999</v>
      </c>
      <c r="O5617">
        <v>0</v>
      </c>
      <c r="P5617">
        <v>77</v>
      </c>
      <c r="Q5617">
        <v>0</v>
      </c>
      <c r="R5617">
        <v>0</v>
      </c>
      <c r="S5617">
        <v>0</v>
      </c>
      <c r="T5617">
        <v>1</v>
      </c>
      <c r="U5617">
        <v>0</v>
      </c>
      <c r="V5617">
        <v>0</v>
      </c>
      <c r="W5617">
        <v>0</v>
      </c>
      <c r="X5617">
        <v>79.076541046276262</v>
      </c>
      <c r="Y5617">
        <v>0</v>
      </c>
      <c r="Z5617">
        <v>0</v>
      </c>
      <c r="AA5617">
        <v>0</v>
      </c>
      <c r="AB5617">
        <v>3.9305344700000009E-4</v>
      </c>
      <c r="AC5617">
        <v>0</v>
      </c>
      <c r="AD5617">
        <v>0</v>
      </c>
      <c r="AE5617">
        <v>79.07693409972326</v>
      </c>
    </row>
    <row r="5618" spans="1:31" x14ac:dyDescent="0.25">
      <c r="A5618">
        <v>2144795</v>
      </c>
      <c r="B5618">
        <v>1</v>
      </c>
      <c r="C5618" t="s">
        <v>80</v>
      </c>
      <c r="D5618" t="s">
        <v>93</v>
      </c>
      <c r="E5618" t="s">
        <v>131</v>
      </c>
      <c r="F5618" t="s">
        <v>16192</v>
      </c>
      <c r="G5618" t="s">
        <v>152</v>
      </c>
      <c r="H5618" t="s">
        <v>134</v>
      </c>
      <c r="I5618" t="s">
        <v>135</v>
      </c>
      <c r="J5618" t="s">
        <v>136</v>
      </c>
      <c r="K5618" t="s">
        <v>137</v>
      </c>
      <c r="L5618" t="s">
        <v>16193</v>
      </c>
      <c r="M5618" t="s">
        <v>16194</v>
      </c>
      <c r="N5618">
        <v>1.2352777770000001</v>
      </c>
      <c r="O5618">
        <v>0</v>
      </c>
      <c r="P5618">
        <v>1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2.6851170708150001E-2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2.6851170708150001E-2</v>
      </c>
    </row>
    <row r="5619" spans="1:31" x14ac:dyDescent="0.25">
      <c r="A5619">
        <v>2145127</v>
      </c>
      <c r="B5619">
        <v>1</v>
      </c>
      <c r="C5619" t="s">
        <v>80</v>
      </c>
      <c r="D5619" t="s">
        <v>101</v>
      </c>
      <c r="E5619" t="s">
        <v>146</v>
      </c>
      <c r="F5619" t="s">
        <v>16195</v>
      </c>
      <c r="G5619" t="s">
        <v>167</v>
      </c>
      <c r="H5619" t="s">
        <v>143</v>
      </c>
      <c r="I5619" t="s">
        <v>135</v>
      </c>
      <c r="J5619" t="s">
        <v>136</v>
      </c>
      <c r="K5619" t="s">
        <v>137</v>
      </c>
      <c r="L5619" t="s">
        <v>16196</v>
      </c>
      <c r="M5619" t="s">
        <v>16197</v>
      </c>
      <c r="N5619">
        <v>2.8774999999999999</v>
      </c>
      <c r="O5619">
        <v>5</v>
      </c>
      <c r="P5619">
        <v>194</v>
      </c>
      <c r="Q5619">
        <v>2</v>
      </c>
      <c r="R5619">
        <v>49</v>
      </c>
      <c r="S5619">
        <v>11</v>
      </c>
      <c r="T5619">
        <v>46</v>
      </c>
      <c r="U5619">
        <v>1</v>
      </c>
      <c r="V5619">
        <v>1</v>
      </c>
      <c r="W5619">
        <v>8.3066633244304366</v>
      </c>
      <c r="X5619">
        <v>234.43353689136279</v>
      </c>
      <c r="Y5619">
        <v>33.787252466047825</v>
      </c>
      <c r="Z5619">
        <v>40.565094527755925</v>
      </c>
      <c r="AA5619">
        <v>252.56522455284767</v>
      </c>
      <c r="AB5619">
        <v>191.00868611495315</v>
      </c>
      <c r="AC5619">
        <v>58.133551146326255</v>
      </c>
      <c r="AD5619">
        <v>1.3884636216680919</v>
      </c>
      <c r="AE5619">
        <v>820.18847264539204</v>
      </c>
    </row>
    <row r="5620" spans="1:31" x14ac:dyDescent="0.25">
      <c r="A5620">
        <v>2145104</v>
      </c>
      <c r="B5620">
        <v>1</v>
      </c>
      <c r="C5620" t="s">
        <v>80</v>
      </c>
      <c r="D5620" t="s">
        <v>88</v>
      </c>
      <c r="E5620" t="s">
        <v>131</v>
      </c>
      <c r="F5620" t="s">
        <v>16198</v>
      </c>
      <c r="G5620" t="s">
        <v>231</v>
      </c>
      <c r="H5620" t="s">
        <v>134</v>
      </c>
      <c r="I5620" t="s">
        <v>135</v>
      </c>
      <c r="J5620" t="s">
        <v>136</v>
      </c>
      <c r="K5620" t="s">
        <v>137</v>
      </c>
      <c r="L5620" t="s">
        <v>16199</v>
      </c>
      <c r="M5620" t="s">
        <v>16200</v>
      </c>
      <c r="N5620">
        <v>2.611388888</v>
      </c>
      <c r="O5620">
        <v>0</v>
      </c>
      <c r="P5620">
        <v>1</v>
      </c>
      <c r="Q5620">
        <v>0</v>
      </c>
      <c r="R5620">
        <v>0</v>
      </c>
      <c r="S5620">
        <v>0</v>
      </c>
      <c r="T5620">
        <v>1</v>
      </c>
      <c r="U5620">
        <v>0</v>
      </c>
      <c r="V5620">
        <v>0</v>
      </c>
      <c r="W5620">
        <v>0</v>
      </c>
      <c r="X5620">
        <v>0.70944172478120004</v>
      </c>
      <c r="Y5620">
        <v>0</v>
      </c>
      <c r="Z5620">
        <v>0</v>
      </c>
      <c r="AA5620">
        <v>0</v>
      </c>
      <c r="AB5620">
        <v>0.36663290982310837</v>
      </c>
      <c r="AC5620">
        <v>0</v>
      </c>
      <c r="AD5620">
        <v>0</v>
      </c>
      <c r="AE5620">
        <v>1.0760746346043084</v>
      </c>
    </row>
    <row r="5621" spans="1:31" x14ac:dyDescent="0.25">
      <c r="A5621">
        <v>2145150</v>
      </c>
      <c r="B5621">
        <v>1</v>
      </c>
      <c r="C5621" t="s">
        <v>81</v>
      </c>
      <c r="D5621" t="s">
        <v>128</v>
      </c>
      <c r="E5621" t="s">
        <v>131</v>
      </c>
      <c r="F5621" t="s">
        <v>16201</v>
      </c>
      <c r="G5621" t="s">
        <v>152</v>
      </c>
      <c r="H5621" t="s">
        <v>134</v>
      </c>
      <c r="I5621" t="s">
        <v>135</v>
      </c>
      <c r="J5621" t="s">
        <v>136</v>
      </c>
      <c r="K5621" t="s">
        <v>137</v>
      </c>
      <c r="L5621" t="s">
        <v>16202</v>
      </c>
      <c r="M5621" t="s">
        <v>16203</v>
      </c>
      <c r="N5621">
        <v>2.5480555549999999</v>
      </c>
      <c r="O5621">
        <v>0</v>
      </c>
      <c r="P5621">
        <v>2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2.2601701486613504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2.2601701486613504</v>
      </c>
    </row>
    <row r="5622" spans="1:31" x14ac:dyDescent="0.25">
      <c r="A5622">
        <v>2144789</v>
      </c>
      <c r="B5622">
        <v>1</v>
      </c>
      <c r="C5622" t="s">
        <v>80</v>
      </c>
      <c r="D5622" t="s">
        <v>107</v>
      </c>
      <c r="E5622" t="s">
        <v>206</v>
      </c>
      <c r="F5622" t="s">
        <v>14764</v>
      </c>
      <c r="G5622" t="s">
        <v>183</v>
      </c>
      <c r="H5622" t="s">
        <v>134</v>
      </c>
      <c r="I5622" t="s">
        <v>135</v>
      </c>
      <c r="J5622" t="s">
        <v>136</v>
      </c>
      <c r="K5622" t="s">
        <v>137</v>
      </c>
      <c r="L5622" t="s">
        <v>16204</v>
      </c>
      <c r="M5622" t="s">
        <v>16205</v>
      </c>
      <c r="N5622">
        <v>1.8258333330000001</v>
      </c>
      <c r="O5622">
        <v>0</v>
      </c>
      <c r="P5622">
        <v>11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5.1804738419808007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5.1804738419808007</v>
      </c>
    </row>
    <row r="5623" spans="1:31" x14ac:dyDescent="0.25">
      <c r="A5623">
        <v>2145087</v>
      </c>
      <c r="B5623">
        <v>1</v>
      </c>
      <c r="C5623" t="s">
        <v>80</v>
      </c>
      <c r="D5623" t="s">
        <v>96</v>
      </c>
      <c r="E5623" t="s">
        <v>131</v>
      </c>
      <c r="F5623" t="s">
        <v>16206</v>
      </c>
      <c r="G5623" t="s">
        <v>133</v>
      </c>
      <c r="H5623" t="s">
        <v>134</v>
      </c>
      <c r="I5623" t="s">
        <v>135</v>
      </c>
      <c r="J5623" t="s">
        <v>136</v>
      </c>
      <c r="K5623" t="s">
        <v>137</v>
      </c>
      <c r="L5623" t="s">
        <v>16207</v>
      </c>
      <c r="M5623" t="s">
        <v>16208</v>
      </c>
      <c r="N5623">
        <v>2.6186111109999999</v>
      </c>
      <c r="O5623">
        <v>0</v>
      </c>
      <c r="P5623">
        <v>1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0.33114995740000003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0.33114995740000003</v>
      </c>
    </row>
    <row r="5624" spans="1:31" x14ac:dyDescent="0.25">
      <c r="A5624">
        <v>2144835</v>
      </c>
      <c r="B5624">
        <v>1</v>
      </c>
      <c r="C5624" t="s">
        <v>80</v>
      </c>
      <c r="D5624" t="s">
        <v>93</v>
      </c>
      <c r="E5624" t="s">
        <v>140</v>
      </c>
      <c r="F5624" t="s">
        <v>16209</v>
      </c>
      <c r="G5624" t="s">
        <v>538</v>
      </c>
      <c r="H5624" t="s">
        <v>143</v>
      </c>
      <c r="I5624" t="s">
        <v>135</v>
      </c>
      <c r="J5624" t="s">
        <v>136</v>
      </c>
      <c r="K5624" t="s">
        <v>236</v>
      </c>
      <c r="L5624" t="s">
        <v>16210</v>
      </c>
      <c r="M5624" t="s">
        <v>16211</v>
      </c>
      <c r="N5624">
        <v>4.8113888879999998</v>
      </c>
      <c r="O5624">
        <v>0</v>
      </c>
      <c r="P5624">
        <v>697</v>
      </c>
      <c r="Q5624">
        <v>0</v>
      </c>
      <c r="R5624">
        <v>23</v>
      </c>
      <c r="S5624">
        <v>4</v>
      </c>
      <c r="T5624">
        <v>67</v>
      </c>
      <c r="U5624">
        <v>1</v>
      </c>
      <c r="V5624">
        <v>0</v>
      </c>
      <c r="W5624">
        <v>0</v>
      </c>
      <c r="X5624">
        <v>375.74726406240302</v>
      </c>
      <c r="Y5624">
        <v>0</v>
      </c>
      <c r="Z5624">
        <v>1.6236078943846666</v>
      </c>
      <c r="AA5624">
        <v>45.308214044390326</v>
      </c>
      <c r="AB5624">
        <v>121.66415737173328</v>
      </c>
      <c r="AC5624">
        <v>127.8895218376897</v>
      </c>
      <c r="AD5624">
        <v>0</v>
      </c>
      <c r="AE5624">
        <v>672.23276521060097</v>
      </c>
    </row>
    <row r="5625" spans="1:31" x14ac:dyDescent="0.25">
      <c r="A5625">
        <v>2144855</v>
      </c>
      <c r="B5625">
        <v>1</v>
      </c>
      <c r="C5625" t="s">
        <v>80</v>
      </c>
      <c r="D5625" t="s">
        <v>100</v>
      </c>
      <c r="E5625" t="s">
        <v>196</v>
      </c>
      <c r="F5625" t="s">
        <v>3968</v>
      </c>
      <c r="G5625" t="s">
        <v>142</v>
      </c>
      <c r="H5625" t="s">
        <v>143</v>
      </c>
      <c r="I5625" t="s">
        <v>135</v>
      </c>
      <c r="J5625" t="s">
        <v>136</v>
      </c>
      <c r="K5625" t="s">
        <v>137</v>
      </c>
      <c r="L5625" t="s">
        <v>16212</v>
      </c>
      <c r="M5625" t="s">
        <v>16213</v>
      </c>
      <c r="N5625">
        <v>0.32305555499999999</v>
      </c>
      <c r="O5625">
        <v>4</v>
      </c>
      <c r="P5625">
        <v>137</v>
      </c>
      <c r="Q5625">
        <v>5</v>
      </c>
      <c r="R5625">
        <v>57</v>
      </c>
      <c r="S5625">
        <v>6</v>
      </c>
      <c r="T5625">
        <v>50</v>
      </c>
      <c r="U5625">
        <v>0</v>
      </c>
      <c r="V5625">
        <v>0</v>
      </c>
      <c r="W5625">
        <v>0.99989506815575002</v>
      </c>
      <c r="X5625">
        <v>11.191465076667379</v>
      </c>
      <c r="Y5625">
        <v>2.063570254948933</v>
      </c>
      <c r="Z5625">
        <v>5.5314580809905323</v>
      </c>
      <c r="AA5625">
        <v>28.726032334039608</v>
      </c>
      <c r="AB5625">
        <v>10.582416582480068</v>
      </c>
      <c r="AC5625">
        <v>0</v>
      </c>
      <c r="AD5625">
        <v>0</v>
      </c>
      <c r="AE5625">
        <v>59.094837397282276</v>
      </c>
    </row>
    <row r="5626" spans="1:31" x14ac:dyDescent="0.25">
      <c r="A5626">
        <v>2144875</v>
      </c>
      <c r="B5626">
        <v>1</v>
      </c>
      <c r="C5626" t="s">
        <v>81</v>
      </c>
      <c r="D5626" t="s">
        <v>120</v>
      </c>
      <c r="E5626" t="s">
        <v>131</v>
      </c>
      <c r="F5626" t="s">
        <v>16214</v>
      </c>
      <c r="G5626" t="s">
        <v>171</v>
      </c>
      <c r="H5626" t="s">
        <v>134</v>
      </c>
      <c r="I5626" t="s">
        <v>135</v>
      </c>
      <c r="J5626" t="s">
        <v>136</v>
      </c>
      <c r="K5626" t="s">
        <v>137</v>
      </c>
      <c r="L5626" t="s">
        <v>16215</v>
      </c>
      <c r="M5626" t="s">
        <v>16216</v>
      </c>
      <c r="N5626">
        <v>4.1630555549999997</v>
      </c>
      <c r="O5626">
        <v>0</v>
      </c>
      <c r="P5626">
        <v>2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0.9362713767565668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0.9362713767565668</v>
      </c>
    </row>
    <row r="5627" spans="1:31" x14ac:dyDescent="0.25">
      <c r="A5627">
        <v>2145167</v>
      </c>
      <c r="B5627">
        <v>1</v>
      </c>
      <c r="C5627" t="s">
        <v>80</v>
      </c>
      <c r="D5627" t="s">
        <v>111</v>
      </c>
      <c r="E5627" t="s">
        <v>146</v>
      </c>
      <c r="F5627" t="s">
        <v>16217</v>
      </c>
      <c r="G5627" t="s">
        <v>3849</v>
      </c>
      <c r="H5627" t="s">
        <v>143</v>
      </c>
      <c r="I5627" t="s">
        <v>135</v>
      </c>
      <c r="J5627" t="s">
        <v>136</v>
      </c>
      <c r="K5627" t="s">
        <v>137</v>
      </c>
      <c r="L5627" t="s">
        <v>16218</v>
      </c>
      <c r="M5627" t="s">
        <v>16219</v>
      </c>
      <c r="N5627">
        <v>2.6116666660000001</v>
      </c>
      <c r="O5627">
        <v>0</v>
      </c>
      <c r="P5627">
        <v>21731</v>
      </c>
      <c r="Q5627">
        <v>0</v>
      </c>
      <c r="R5627">
        <v>6</v>
      </c>
      <c r="S5627">
        <v>9</v>
      </c>
      <c r="T5627">
        <v>2441</v>
      </c>
      <c r="U5627">
        <v>3</v>
      </c>
      <c r="V5627">
        <v>13</v>
      </c>
      <c r="W5627">
        <v>0</v>
      </c>
      <c r="X5627">
        <v>17990.17792454076</v>
      </c>
      <c r="Y5627">
        <v>0</v>
      </c>
      <c r="Z5627">
        <v>11.387679001682001</v>
      </c>
      <c r="AA5627">
        <v>2281.7530463377216</v>
      </c>
      <c r="AB5627">
        <v>4321.0136205568961</v>
      </c>
      <c r="AC5627">
        <v>448.03708143952116</v>
      </c>
      <c r="AD5627">
        <v>449.94906004498375</v>
      </c>
      <c r="AE5627">
        <v>25502.318411921562</v>
      </c>
    </row>
    <row r="5628" spans="1:31" x14ac:dyDescent="0.25">
      <c r="A5628">
        <v>2144998</v>
      </c>
      <c r="B5628">
        <v>1</v>
      </c>
      <c r="C5628" t="s">
        <v>80</v>
      </c>
      <c r="D5628" t="s">
        <v>103</v>
      </c>
      <c r="E5628" t="s">
        <v>131</v>
      </c>
      <c r="F5628" t="s">
        <v>16220</v>
      </c>
      <c r="G5628" t="s">
        <v>152</v>
      </c>
      <c r="H5628" t="s">
        <v>134</v>
      </c>
      <c r="I5628" t="s">
        <v>135</v>
      </c>
      <c r="J5628" t="s">
        <v>136</v>
      </c>
      <c r="K5628" t="s">
        <v>137</v>
      </c>
      <c r="L5628" t="s">
        <v>16221</v>
      </c>
      <c r="M5628" t="s">
        <v>16222</v>
      </c>
      <c r="N5628">
        <v>1.062777777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1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1.3785252697395669</v>
      </c>
      <c r="AC5628">
        <v>0</v>
      </c>
      <c r="AD5628">
        <v>0</v>
      </c>
      <c r="AE5628">
        <v>1.3785252697395669</v>
      </c>
    </row>
    <row r="5629" spans="1:31" x14ac:dyDescent="0.25">
      <c r="A5629">
        <v>2145004</v>
      </c>
      <c r="B5629">
        <v>1</v>
      </c>
      <c r="C5629" t="s">
        <v>81</v>
      </c>
      <c r="D5629" t="s">
        <v>118</v>
      </c>
      <c r="E5629" t="s">
        <v>131</v>
      </c>
      <c r="F5629" t="s">
        <v>16223</v>
      </c>
      <c r="G5629" t="s">
        <v>152</v>
      </c>
      <c r="H5629" t="s">
        <v>134</v>
      </c>
      <c r="I5629" t="s">
        <v>135</v>
      </c>
      <c r="J5629" t="s">
        <v>136</v>
      </c>
      <c r="K5629" t="s">
        <v>137</v>
      </c>
      <c r="L5629" t="s">
        <v>16224</v>
      </c>
      <c r="M5629" t="s">
        <v>16225</v>
      </c>
      <c r="N5629">
        <v>1.294166666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2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0.1140525034615</v>
      </c>
      <c r="AC5629">
        <v>0</v>
      </c>
      <c r="AD5629">
        <v>0</v>
      </c>
      <c r="AE5629">
        <v>0.1140525034615</v>
      </c>
    </row>
    <row r="5630" spans="1:31" x14ac:dyDescent="0.25">
      <c r="A5630">
        <v>2144812</v>
      </c>
      <c r="B5630">
        <v>1</v>
      </c>
      <c r="C5630" t="s">
        <v>81</v>
      </c>
      <c r="D5630" t="s">
        <v>122</v>
      </c>
      <c r="E5630" t="s">
        <v>140</v>
      </c>
      <c r="F5630" t="s">
        <v>11978</v>
      </c>
      <c r="G5630" t="s">
        <v>235</v>
      </c>
      <c r="H5630" t="s">
        <v>143</v>
      </c>
      <c r="I5630" t="s">
        <v>135</v>
      </c>
      <c r="J5630" t="s">
        <v>136</v>
      </c>
      <c r="K5630" t="s">
        <v>236</v>
      </c>
      <c r="L5630" t="s">
        <v>16226</v>
      </c>
      <c r="M5630" t="s">
        <v>16227</v>
      </c>
      <c r="N5630">
        <v>8.0763861109999997</v>
      </c>
      <c r="O5630">
        <v>12</v>
      </c>
      <c r="P5630">
        <v>818</v>
      </c>
      <c r="Q5630">
        <v>1</v>
      </c>
      <c r="R5630">
        <v>19</v>
      </c>
      <c r="S5630">
        <v>2</v>
      </c>
      <c r="T5630">
        <v>52</v>
      </c>
      <c r="U5630">
        <v>1</v>
      </c>
      <c r="V5630">
        <v>0</v>
      </c>
      <c r="W5630">
        <v>23.56810785995803</v>
      </c>
      <c r="X5630">
        <v>805.06465778451002</v>
      </c>
      <c r="Y5630">
        <v>0.30401739223515006</v>
      </c>
      <c r="Z5630">
        <v>9.5502361790620665</v>
      </c>
      <c r="AA5630">
        <v>689.52923950234333</v>
      </c>
      <c r="AB5630">
        <v>104.03650876940416</v>
      </c>
      <c r="AC5630">
        <v>405.85746283757453</v>
      </c>
      <c r="AD5630">
        <v>0</v>
      </c>
      <c r="AE5630">
        <v>2037.9102303250872</v>
      </c>
    </row>
    <row r="5631" spans="1:31" x14ac:dyDescent="0.25">
      <c r="A5631">
        <v>2144844</v>
      </c>
      <c r="B5631">
        <v>1</v>
      </c>
      <c r="C5631" t="s">
        <v>81</v>
      </c>
      <c r="D5631" t="s">
        <v>127</v>
      </c>
      <c r="E5631" t="s">
        <v>146</v>
      </c>
      <c r="F5631" t="s">
        <v>4248</v>
      </c>
      <c r="G5631" t="s">
        <v>142</v>
      </c>
      <c r="H5631" t="s">
        <v>143</v>
      </c>
      <c r="I5631" t="s">
        <v>148</v>
      </c>
      <c r="J5631" t="s">
        <v>136</v>
      </c>
      <c r="K5631" t="s">
        <v>137</v>
      </c>
      <c r="L5631" t="s">
        <v>16228</v>
      </c>
      <c r="M5631" t="s">
        <v>16229</v>
      </c>
      <c r="N5631">
        <v>8.6111109999999994E-3</v>
      </c>
      <c r="O5631">
        <v>0</v>
      </c>
      <c r="P5631">
        <v>414</v>
      </c>
      <c r="Q5631">
        <v>102</v>
      </c>
      <c r="R5631">
        <v>60</v>
      </c>
      <c r="S5631">
        <v>5</v>
      </c>
      <c r="T5631">
        <v>43</v>
      </c>
      <c r="U5631">
        <v>0</v>
      </c>
      <c r="V5631">
        <v>0</v>
      </c>
      <c r="W5631">
        <v>0</v>
      </c>
      <c r="X5631">
        <v>0.66198730530333372</v>
      </c>
      <c r="Y5631">
        <v>0.46022305680557768</v>
      </c>
      <c r="Z5631">
        <v>3.9464949577341667E-2</v>
      </c>
      <c r="AA5631">
        <v>0.42188020506015833</v>
      </c>
      <c r="AB5631">
        <v>0.15103125160979722</v>
      </c>
      <c r="AC5631">
        <v>0</v>
      </c>
      <c r="AD5631">
        <v>0</v>
      </c>
      <c r="AE5631">
        <v>1.7345867683562086</v>
      </c>
    </row>
    <row r="5632" spans="1:31" x14ac:dyDescent="0.25">
      <c r="A5632">
        <v>2145199</v>
      </c>
      <c r="B5632">
        <v>1</v>
      </c>
      <c r="C5632" t="s">
        <v>81</v>
      </c>
      <c r="D5632" t="s">
        <v>122</v>
      </c>
      <c r="E5632" t="s">
        <v>174</v>
      </c>
      <c r="F5632" t="s">
        <v>16230</v>
      </c>
      <c r="G5632" t="s">
        <v>384</v>
      </c>
      <c r="H5632" t="s">
        <v>134</v>
      </c>
      <c r="I5632" t="s">
        <v>135</v>
      </c>
      <c r="J5632" t="s">
        <v>136</v>
      </c>
      <c r="K5632" t="s">
        <v>137</v>
      </c>
      <c r="L5632" t="s">
        <v>16231</v>
      </c>
      <c r="M5632" t="s">
        <v>16232</v>
      </c>
      <c r="N5632">
        <v>0.770277777</v>
      </c>
      <c r="O5632">
        <v>0</v>
      </c>
      <c r="P5632">
        <v>63</v>
      </c>
      <c r="Q5632">
        <v>0</v>
      </c>
      <c r="R5632">
        <v>0</v>
      </c>
      <c r="S5632">
        <v>0</v>
      </c>
      <c r="T5632">
        <v>1</v>
      </c>
      <c r="U5632">
        <v>0</v>
      </c>
      <c r="V5632">
        <v>0</v>
      </c>
      <c r="W5632">
        <v>0</v>
      </c>
      <c r="X5632">
        <v>12.775586657392958</v>
      </c>
      <c r="Y5632">
        <v>0</v>
      </c>
      <c r="Z5632">
        <v>0</v>
      </c>
      <c r="AA5632">
        <v>0</v>
      </c>
      <c r="AB5632">
        <v>4.8554449427425012E-2</v>
      </c>
      <c r="AC5632">
        <v>0</v>
      </c>
      <c r="AD5632">
        <v>0</v>
      </c>
      <c r="AE5632">
        <v>12.824141106820383</v>
      </c>
    </row>
    <row r="5633" spans="1:31" x14ac:dyDescent="0.25">
      <c r="A5633">
        <v>2144798</v>
      </c>
      <c r="B5633">
        <v>1</v>
      </c>
      <c r="C5633" t="s">
        <v>80</v>
      </c>
      <c r="D5633" t="s">
        <v>93</v>
      </c>
      <c r="E5633" t="s">
        <v>140</v>
      </c>
      <c r="F5633" t="s">
        <v>16233</v>
      </c>
      <c r="G5633" t="s">
        <v>142</v>
      </c>
      <c r="H5633" t="s">
        <v>143</v>
      </c>
      <c r="I5633" t="s">
        <v>135</v>
      </c>
      <c r="J5633" t="s">
        <v>136</v>
      </c>
      <c r="K5633" t="s">
        <v>137</v>
      </c>
      <c r="L5633" t="s">
        <v>16234</v>
      </c>
      <c r="M5633" t="s">
        <v>16235</v>
      </c>
      <c r="N5633">
        <v>2.0127777770000002</v>
      </c>
      <c r="O5633">
        <v>0</v>
      </c>
      <c r="P5633">
        <v>6</v>
      </c>
      <c r="Q5633">
        <v>29</v>
      </c>
      <c r="R5633">
        <v>91</v>
      </c>
      <c r="S5633">
        <v>6</v>
      </c>
      <c r="T5633">
        <v>15</v>
      </c>
      <c r="U5633">
        <v>0</v>
      </c>
      <c r="V5633">
        <v>0</v>
      </c>
      <c r="W5633">
        <v>0</v>
      </c>
      <c r="X5633">
        <v>3.6561813068555997</v>
      </c>
      <c r="Y5633">
        <v>28.143491104907749</v>
      </c>
      <c r="Z5633">
        <v>142.41696392364986</v>
      </c>
      <c r="AA5633">
        <v>496.07284075909888</v>
      </c>
      <c r="AB5633">
        <v>15.497371735522501</v>
      </c>
      <c r="AC5633">
        <v>0</v>
      </c>
      <c r="AD5633">
        <v>0</v>
      </c>
      <c r="AE5633">
        <v>685.78684883003461</v>
      </c>
    </row>
    <row r="5634" spans="1:31" x14ac:dyDescent="0.25">
      <c r="A5634">
        <v>2144821</v>
      </c>
      <c r="B5634">
        <v>1</v>
      </c>
      <c r="C5634" t="s">
        <v>80</v>
      </c>
      <c r="D5634" t="s">
        <v>108</v>
      </c>
      <c r="E5634" t="s">
        <v>146</v>
      </c>
      <c r="F5634" t="s">
        <v>16236</v>
      </c>
      <c r="G5634" t="s">
        <v>538</v>
      </c>
      <c r="H5634" t="s">
        <v>143</v>
      </c>
      <c r="I5634" t="s">
        <v>135</v>
      </c>
      <c r="J5634" t="s">
        <v>136</v>
      </c>
      <c r="K5634" t="s">
        <v>236</v>
      </c>
      <c r="L5634" t="s">
        <v>16237</v>
      </c>
      <c r="M5634" t="s">
        <v>16238</v>
      </c>
      <c r="N5634">
        <v>8.2344444439999993</v>
      </c>
      <c r="O5634">
        <v>0</v>
      </c>
      <c r="P5634">
        <v>6</v>
      </c>
      <c r="Q5634">
        <v>0</v>
      </c>
      <c r="R5634">
        <v>25</v>
      </c>
      <c r="S5634">
        <v>0</v>
      </c>
      <c r="T5634">
        <v>3</v>
      </c>
      <c r="U5634">
        <v>0</v>
      </c>
      <c r="V5634">
        <v>0</v>
      </c>
      <c r="W5634">
        <v>0</v>
      </c>
      <c r="X5634">
        <v>14.361298456998178</v>
      </c>
      <c r="Y5634">
        <v>0</v>
      </c>
      <c r="Z5634">
        <v>88.724321391332012</v>
      </c>
      <c r="AA5634">
        <v>0</v>
      </c>
      <c r="AB5634">
        <v>18.725675611197705</v>
      </c>
      <c r="AC5634">
        <v>0</v>
      </c>
      <c r="AD5634">
        <v>0</v>
      </c>
      <c r="AE5634">
        <v>121.8112954595279</v>
      </c>
    </row>
    <row r="5635" spans="1:31" x14ac:dyDescent="0.25">
      <c r="A5635">
        <v>2144884</v>
      </c>
      <c r="B5635">
        <v>1</v>
      </c>
      <c r="C5635" t="s">
        <v>80</v>
      </c>
      <c r="D5635" t="s">
        <v>98</v>
      </c>
      <c r="E5635" t="s">
        <v>131</v>
      </c>
      <c r="F5635" t="s">
        <v>16239</v>
      </c>
      <c r="G5635" t="s">
        <v>300</v>
      </c>
      <c r="H5635" t="s">
        <v>134</v>
      </c>
      <c r="I5635" t="s">
        <v>135</v>
      </c>
      <c r="J5635" t="s">
        <v>136</v>
      </c>
      <c r="K5635" t="s">
        <v>137</v>
      </c>
      <c r="L5635" t="s">
        <v>16240</v>
      </c>
      <c r="M5635" t="s">
        <v>16241</v>
      </c>
      <c r="N5635">
        <v>1.845555555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1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0.4746849436452667</v>
      </c>
      <c r="AC5635">
        <v>0</v>
      </c>
      <c r="AD5635">
        <v>0</v>
      </c>
      <c r="AE5635">
        <v>0.4746849436452667</v>
      </c>
    </row>
    <row r="5636" spans="1:31" x14ac:dyDescent="0.25">
      <c r="A5636">
        <v>2144944</v>
      </c>
      <c r="B5636">
        <v>1</v>
      </c>
      <c r="C5636" t="s">
        <v>80</v>
      </c>
      <c r="D5636" t="s">
        <v>102</v>
      </c>
      <c r="E5636" t="s">
        <v>131</v>
      </c>
      <c r="F5636" t="s">
        <v>16242</v>
      </c>
      <c r="G5636" t="s">
        <v>152</v>
      </c>
      <c r="H5636" t="s">
        <v>134</v>
      </c>
      <c r="I5636" t="s">
        <v>135</v>
      </c>
      <c r="J5636" t="s">
        <v>136</v>
      </c>
      <c r="K5636" t="s">
        <v>137</v>
      </c>
      <c r="L5636" t="s">
        <v>16243</v>
      </c>
      <c r="M5636" t="s">
        <v>16244</v>
      </c>
      <c r="N5636">
        <v>2.835555555</v>
      </c>
      <c r="O5636">
        <v>0</v>
      </c>
      <c r="P5636">
        <v>2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0.67401189520469995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0.67401189520469995</v>
      </c>
    </row>
    <row r="5637" spans="1:31" x14ac:dyDescent="0.25">
      <c r="A5637">
        <v>2144990</v>
      </c>
      <c r="B5637">
        <v>1</v>
      </c>
      <c r="C5637" t="s">
        <v>80</v>
      </c>
      <c r="D5637" t="s">
        <v>85</v>
      </c>
      <c r="E5637" t="s">
        <v>206</v>
      </c>
      <c r="F5637" t="s">
        <v>16245</v>
      </c>
      <c r="G5637" t="s">
        <v>187</v>
      </c>
      <c r="H5637" t="s">
        <v>134</v>
      </c>
      <c r="I5637" t="s">
        <v>135</v>
      </c>
      <c r="J5637" t="s">
        <v>136</v>
      </c>
      <c r="K5637" t="s">
        <v>137</v>
      </c>
      <c r="L5637" t="s">
        <v>16246</v>
      </c>
      <c r="M5637" t="s">
        <v>16247</v>
      </c>
      <c r="N5637">
        <v>1.8161111109999999</v>
      </c>
      <c r="O5637">
        <v>0</v>
      </c>
      <c r="P5637">
        <v>22</v>
      </c>
      <c r="Q5637">
        <v>0</v>
      </c>
      <c r="R5637">
        <v>0</v>
      </c>
      <c r="S5637">
        <v>0</v>
      </c>
      <c r="T5637">
        <v>4</v>
      </c>
      <c r="U5637">
        <v>0</v>
      </c>
      <c r="V5637">
        <v>0</v>
      </c>
      <c r="W5637">
        <v>0</v>
      </c>
      <c r="X5637">
        <v>9.7355317351909019</v>
      </c>
      <c r="Y5637">
        <v>0</v>
      </c>
      <c r="Z5637">
        <v>0</v>
      </c>
      <c r="AA5637">
        <v>0</v>
      </c>
      <c r="AB5637">
        <v>27.50599323931435</v>
      </c>
      <c r="AC5637">
        <v>0</v>
      </c>
      <c r="AD5637">
        <v>0</v>
      </c>
      <c r="AE5637">
        <v>37.241524974505253</v>
      </c>
    </row>
    <row r="5638" spans="1:31" x14ac:dyDescent="0.25">
      <c r="A5638">
        <v>2145130</v>
      </c>
      <c r="B5638">
        <v>1</v>
      </c>
      <c r="C5638" t="s">
        <v>80</v>
      </c>
      <c r="D5638" t="s">
        <v>97</v>
      </c>
      <c r="E5638" t="s">
        <v>146</v>
      </c>
      <c r="F5638" t="s">
        <v>16248</v>
      </c>
      <c r="G5638" t="s">
        <v>167</v>
      </c>
      <c r="H5638" t="s">
        <v>143</v>
      </c>
      <c r="I5638" t="s">
        <v>135</v>
      </c>
      <c r="J5638" t="s">
        <v>136</v>
      </c>
      <c r="K5638" t="s">
        <v>137</v>
      </c>
      <c r="L5638" t="s">
        <v>16249</v>
      </c>
      <c r="M5638" t="s">
        <v>16250</v>
      </c>
      <c r="N5638">
        <v>3.4950000000000001</v>
      </c>
      <c r="O5638">
        <v>0</v>
      </c>
      <c r="P5638">
        <v>167</v>
      </c>
      <c r="Q5638">
        <v>0</v>
      </c>
      <c r="R5638">
        <v>23</v>
      </c>
      <c r="S5638">
        <v>0</v>
      </c>
      <c r="T5638">
        <v>20</v>
      </c>
      <c r="U5638">
        <v>0</v>
      </c>
      <c r="V5638">
        <v>0</v>
      </c>
      <c r="W5638">
        <v>0</v>
      </c>
      <c r="X5638">
        <v>229.97931207992406</v>
      </c>
      <c r="Y5638">
        <v>0</v>
      </c>
      <c r="Z5638">
        <v>27.846759986608198</v>
      </c>
      <c r="AA5638">
        <v>0</v>
      </c>
      <c r="AB5638">
        <v>23.884191635254918</v>
      </c>
      <c r="AC5638">
        <v>0</v>
      </c>
      <c r="AD5638">
        <v>0</v>
      </c>
      <c r="AE5638">
        <v>281.7102637017872</v>
      </c>
    </row>
    <row r="5639" spans="1:31" x14ac:dyDescent="0.25">
      <c r="A5639">
        <v>2145136</v>
      </c>
      <c r="B5639">
        <v>1</v>
      </c>
      <c r="C5639" t="s">
        <v>80</v>
      </c>
      <c r="D5639" t="s">
        <v>90</v>
      </c>
      <c r="E5639" t="s">
        <v>161</v>
      </c>
      <c r="F5639" t="s">
        <v>16251</v>
      </c>
      <c r="G5639" t="s">
        <v>171</v>
      </c>
      <c r="H5639" t="s">
        <v>134</v>
      </c>
      <c r="I5639" t="s">
        <v>135</v>
      </c>
      <c r="J5639" t="s">
        <v>136</v>
      </c>
      <c r="K5639" t="s">
        <v>137</v>
      </c>
      <c r="L5639" t="s">
        <v>16252</v>
      </c>
      <c r="M5639" t="s">
        <v>16253</v>
      </c>
      <c r="N5639">
        <v>1.9880555550000001</v>
      </c>
      <c r="O5639">
        <v>0</v>
      </c>
      <c r="P5639">
        <v>2012</v>
      </c>
      <c r="Q5639">
        <v>0</v>
      </c>
      <c r="R5639">
        <v>0</v>
      </c>
      <c r="S5639">
        <v>0</v>
      </c>
      <c r="T5639">
        <v>112</v>
      </c>
      <c r="U5639">
        <v>0</v>
      </c>
      <c r="V5639">
        <v>0</v>
      </c>
      <c r="W5639">
        <v>0</v>
      </c>
      <c r="X5639">
        <v>1047.6610636288317</v>
      </c>
      <c r="Y5639">
        <v>0</v>
      </c>
      <c r="Z5639">
        <v>0</v>
      </c>
      <c r="AA5639">
        <v>0</v>
      </c>
      <c r="AB5639">
        <v>123.42662514175531</v>
      </c>
      <c r="AC5639">
        <v>0</v>
      </c>
      <c r="AD5639">
        <v>0</v>
      </c>
      <c r="AE5639">
        <v>1171.087688770587</v>
      </c>
    </row>
    <row r="5640" spans="1:31" x14ac:dyDescent="0.25">
      <c r="A5640">
        <v>2144838</v>
      </c>
      <c r="B5640">
        <v>1</v>
      </c>
      <c r="C5640" t="s">
        <v>81</v>
      </c>
      <c r="D5640" t="s">
        <v>120</v>
      </c>
      <c r="E5640" t="s">
        <v>146</v>
      </c>
      <c r="F5640" t="s">
        <v>5537</v>
      </c>
      <c r="G5640" t="s">
        <v>142</v>
      </c>
      <c r="H5640" t="s">
        <v>143</v>
      </c>
      <c r="I5640" t="s">
        <v>148</v>
      </c>
      <c r="J5640" t="s">
        <v>136</v>
      </c>
      <c r="K5640" t="s">
        <v>137</v>
      </c>
      <c r="L5640" t="s">
        <v>16254</v>
      </c>
      <c r="M5640" t="s">
        <v>16255</v>
      </c>
      <c r="N5640">
        <v>2.7777777E-2</v>
      </c>
      <c r="O5640">
        <v>1</v>
      </c>
      <c r="P5640">
        <v>1112</v>
      </c>
      <c r="Q5640">
        <v>72</v>
      </c>
      <c r="R5640">
        <v>45</v>
      </c>
      <c r="S5640">
        <v>15</v>
      </c>
      <c r="T5640">
        <v>49</v>
      </c>
      <c r="U5640">
        <v>2</v>
      </c>
      <c r="V5640">
        <v>0</v>
      </c>
      <c r="W5640">
        <v>2.9734485100000002E-3</v>
      </c>
      <c r="X5640">
        <v>5.3046827281616649</v>
      </c>
      <c r="Y5640">
        <v>3.4450079651625014</v>
      </c>
      <c r="Z5640">
        <v>1.8345315233008332</v>
      </c>
      <c r="AA5640">
        <v>1.8529549872972226</v>
      </c>
      <c r="AB5640">
        <v>0.4810557060241667</v>
      </c>
      <c r="AC5640">
        <v>2.160294131433333</v>
      </c>
      <c r="AD5640">
        <v>0</v>
      </c>
      <c r="AE5640">
        <v>15.081500489889724</v>
      </c>
    </row>
    <row r="5641" spans="1:31" x14ac:dyDescent="0.25">
      <c r="A5641">
        <v>2144901</v>
      </c>
      <c r="B5641">
        <v>1</v>
      </c>
      <c r="C5641" t="s">
        <v>80</v>
      </c>
      <c r="D5641" t="s">
        <v>106</v>
      </c>
      <c r="E5641" t="s">
        <v>206</v>
      </c>
      <c r="F5641" t="s">
        <v>15979</v>
      </c>
      <c r="G5641" t="s">
        <v>187</v>
      </c>
      <c r="H5641" t="s">
        <v>134</v>
      </c>
      <c r="I5641" t="s">
        <v>135</v>
      </c>
      <c r="J5641" t="s">
        <v>136</v>
      </c>
      <c r="K5641" t="s">
        <v>137</v>
      </c>
      <c r="L5641" t="s">
        <v>16256</v>
      </c>
      <c r="M5641" t="s">
        <v>16257</v>
      </c>
      <c r="N5641">
        <v>2.6475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3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63.806056889474704</v>
      </c>
      <c r="AC5641">
        <v>0</v>
      </c>
      <c r="AD5641">
        <v>0</v>
      </c>
      <c r="AE5641">
        <v>63.806056889474704</v>
      </c>
    </row>
    <row r="5642" spans="1:31" x14ac:dyDescent="0.25">
      <c r="A5642">
        <v>2144927</v>
      </c>
      <c r="B5642">
        <v>1</v>
      </c>
      <c r="C5642" t="s">
        <v>80</v>
      </c>
      <c r="D5642" t="s">
        <v>83</v>
      </c>
      <c r="E5642" t="s">
        <v>174</v>
      </c>
      <c r="F5642" t="s">
        <v>16258</v>
      </c>
      <c r="G5642" t="s">
        <v>187</v>
      </c>
      <c r="H5642" t="s">
        <v>134</v>
      </c>
      <c r="I5642" t="s">
        <v>135</v>
      </c>
      <c r="J5642" t="s">
        <v>136</v>
      </c>
      <c r="K5642" t="s">
        <v>137</v>
      </c>
      <c r="L5642" t="s">
        <v>16259</v>
      </c>
      <c r="M5642" t="s">
        <v>16260</v>
      </c>
      <c r="N5642">
        <v>2.3588888880000001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18</v>
      </c>
      <c r="U5642">
        <v>0</v>
      </c>
      <c r="V5642">
        <v>4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81.671852658238791</v>
      </c>
      <c r="AC5642">
        <v>0</v>
      </c>
      <c r="AD5642">
        <v>171.4090812727342</v>
      </c>
      <c r="AE5642">
        <v>253.080933930973</v>
      </c>
    </row>
    <row r="5643" spans="1:31" x14ac:dyDescent="0.25">
      <c r="A5643">
        <v>2145113</v>
      </c>
      <c r="B5643">
        <v>1</v>
      </c>
      <c r="C5643" t="s">
        <v>80</v>
      </c>
      <c r="D5643" t="s">
        <v>103</v>
      </c>
      <c r="E5643" t="s">
        <v>174</v>
      </c>
      <c r="F5643" t="s">
        <v>16261</v>
      </c>
      <c r="G5643" t="s">
        <v>187</v>
      </c>
      <c r="H5643" t="s">
        <v>134</v>
      </c>
      <c r="I5643" t="s">
        <v>135</v>
      </c>
      <c r="J5643" t="s">
        <v>136</v>
      </c>
      <c r="K5643" t="s">
        <v>137</v>
      </c>
      <c r="L5643" t="s">
        <v>16262</v>
      </c>
      <c r="M5643" t="s">
        <v>16263</v>
      </c>
      <c r="N5643">
        <v>0.74638888800000003</v>
      </c>
      <c r="O5643">
        <v>0</v>
      </c>
      <c r="P5643">
        <v>7</v>
      </c>
      <c r="Q5643">
        <v>0</v>
      </c>
      <c r="R5643">
        <v>14</v>
      </c>
      <c r="S5643">
        <v>0</v>
      </c>
      <c r="T5643">
        <v>14</v>
      </c>
      <c r="U5643">
        <v>0</v>
      </c>
      <c r="V5643">
        <v>0</v>
      </c>
      <c r="W5643">
        <v>0</v>
      </c>
      <c r="X5643">
        <v>1.6801490946727753</v>
      </c>
      <c r="Y5643">
        <v>0</v>
      </c>
      <c r="Z5643">
        <v>12.2907769252118</v>
      </c>
      <c r="AA5643">
        <v>0</v>
      </c>
      <c r="AB5643">
        <v>3.7147572058055331</v>
      </c>
      <c r="AC5643">
        <v>0</v>
      </c>
      <c r="AD5643">
        <v>0</v>
      </c>
      <c r="AE5643">
        <v>17.685683225690106</v>
      </c>
    </row>
    <row r="5644" spans="1:31" x14ac:dyDescent="0.25">
      <c r="A5644">
        <v>2145093</v>
      </c>
      <c r="B5644">
        <v>1</v>
      </c>
      <c r="C5644" t="s">
        <v>80</v>
      </c>
      <c r="D5644" t="s">
        <v>90</v>
      </c>
      <c r="E5644" t="s">
        <v>174</v>
      </c>
      <c r="F5644" t="s">
        <v>16264</v>
      </c>
      <c r="G5644" t="s">
        <v>187</v>
      </c>
      <c r="H5644" t="s">
        <v>134</v>
      </c>
      <c r="I5644" t="s">
        <v>135</v>
      </c>
      <c r="J5644" t="s">
        <v>136</v>
      </c>
      <c r="K5644" t="s">
        <v>137</v>
      </c>
      <c r="L5644" t="s">
        <v>16265</v>
      </c>
      <c r="M5644" t="s">
        <v>16266</v>
      </c>
      <c r="N5644">
        <v>2.3186111110000001</v>
      </c>
      <c r="O5644">
        <v>0</v>
      </c>
      <c r="P5644">
        <v>140</v>
      </c>
      <c r="Q5644">
        <v>0</v>
      </c>
      <c r="R5644">
        <v>0</v>
      </c>
      <c r="S5644">
        <v>0</v>
      </c>
      <c r="T5644">
        <v>7</v>
      </c>
      <c r="U5644">
        <v>0</v>
      </c>
      <c r="V5644">
        <v>0</v>
      </c>
      <c r="W5644">
        <v>0</v>
      </c>
      <c r="X5644">
        <v>75.248911138092495</v>
      </c>
      <c r="Y5644">
        <v>0</v>
      </c>
      <c r="Z5644">
        <v>0</v>
      </c>
      <c r="AA5644">
        <v>0</v>
      </c>
      <c r="AB5644">
        <v>8.5531885340176377</v>
      </c>
      <c r="AC5644">
        <v>0</v>
      </c>
      <c r="AD5644">
        <v>0</v>
      </c>
      <c r="AE5644">
        <v>83.802099672110131</v>
      </c>
    </row>
    <row r="5645" spans="1:31" x14ac:dyDescent="0.25">
      <c r="A5645">
        <v>2144801</v>
      </c>
      <c r="B5645">
        <v>1</v>
      </c>
      <c r="C5645" t="s">
        <v>80</v>
      </c>
      <c r="D5645" t="s">
        <v>83</v>
      </c>
      <c r="E5645" t="s">
        <v>174</v>
      </c>
      <c r="F5645" t="s">
        <v>15012</v>
      </c>
      <c r="G5645" t="s">
        <v>538</v>
      </c>
      <c r="H5645" t="s">
        <v>134</v>
      </c>
      <c r="I5645" t="s">
        <v>135</v>
      </c>
      <c r="J5645" t="s">
        <v>136</v>
      </c>
      <c r="K5645" t="s">
        <v>236</v>
      </c>
      <c r="L5645" t="s">
        <v>16267</v>
      </c>
      <c r="M5645" t="s">
        <v>16268</v>
      </c>
      <c r="N5645">
        <v>7.8837369439999998</v>
      </c>
      <c r="O5645">
        <v>0</v>
      </c>
      <c r="P5645">
        <v>124</v>
      </c>
      <c r="Q5645">
        <v>0</v>
      </c>
      <c r="R5645">
        <v>0</v>
      </c>
      <c r="S5645">
        <v>0</v>
      </c>
      <c r="T5645">
        <v>2</v>
      </c>
      <c r="U5645">
        <v>0</v>
      </c>
      <c r="V5645">
        <v>0</v>
      </c>
      <c r="W5645">
        <v>0</v>
      </c>
      <c r="X5645">
        <v>299.19306049399074</v>
      </c>
      <c r="Y5645">
        <v>0</v>
      </c>
      <c r="Z5645">
        <v>0</v>
      </c>
      <c r="AA5645">
        <v>0</v>
      </c>
      <c r="AB5645">
        <v>2.546379239712</v>
      </c>
      <c r="AC5645">
        <v>0</v>
      </c>
      <c r="AD5645">
        <v>0</v>
      </c>
      <c r="AE5645">
        <v>301.73943973370274</v>
      </c>
    </row>
    <row r="5646" spans="1:31" x14ac:dyDescent="0.25">
      <c r="A5646">
        <v>2145007</v>
      </c>
      <c r="B5646">
        <v>1</v>
      </c>
      <c r="C5646" t="s">
        <v>80</v>
      </c>
      <c r="D5646" t="s">
        <v>87</v>
      </c>
      <c r="E5646" t="s">
        <v>131</v>
      </c>
      <c r="F5646" t="s">
        <v>16269</v>
      </c>
      <c r="G5646" t="s">
        <v>171</v>
      </c>
      <c r="H5646" t="s">
        <v>134</v>
      </c>
      <c r="I5646" t="s">
        <v>135</v>
      </c>
      <c r="J5646" t="s">
        <v>136</v>
      </c>
      <c r="K5646" t="s">
        <v>137</v>
      </c>
      <c r="L5646" t="s">
        <v>16270</v>
      </c>
      <c r="M5646" t="s">
        <v>16271</v>
      </c>
      <c r="N5646">
        <v>1.7252777770000001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1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41.246888387248333</v>
      </c>
      <c r="AC5646">
        <v>0</v>
      </c>
      <c r="AD5646">
        <v>0</v>
      </c>
      <c r="AE5646">
        <v>41.246888387248333</v>
      </c>
    </row>
    <row r="5647" spans="1:31" x14ac:dyDescent="0.25">
      <c r="A5647">
        <v>2144818</v>
      </c>
      <c r="B5647">
        <v>1</v>
      </c>
      <c r="C5647" t="s">
        <v>81</v>
      </c>
      <c r="D5647" t="s">
        <v>115</v>
      </c>
      <c r="E5647" t="s">
        <v>196</v>
      </c>
      <c r="F5647" t="s">
        <v>16272</v>
      </c>
      <c r="G5647" t="s">
        <v>235</v>
      </c>
      <c r="H5647" t="s">
        <v>143</v>
      </c>
      <c r="I5647" t="s">
        <v>135</v>
      </c>
      <c r="J5647" t="s">
        <v>136</v>
      </c>
      <c r="K5647" t="s">
        <v>236</v>
      </c>
      <c r="L5647" t="s">
        <v>16273</v>
      </c>
      <c r="M5647" t="s">
        <v>16274</v>
      </c>
      <c r="N5647">
        <v>1.5538888879999999</v>
      </c>
      <c r="O5647">
        <v>0</v>
      </c>
      <c r="P5647">
        <v>418</v>
      </c>
      <c r="Q5647">
        <v>3</v>
      </c>
      <c r="R5647">
        <v>16</v>
      </c>
      <c r="S5647">
        <v>0</v>
      </c>
      <c r="T5647">
        <v>29</v>
      </c>
      <c r="U5647">
        <v>0</v>
      </c>
      <c r="V5647">
        <v>1</v>
      </c>
      <c r="W5647">
        <v>0</v>
      </c>
      <c r="X5647">
        <v>57.626315451244231</v>
      </c>
      <c r="Y5647">
        <v>0.93159020647840007</v>
      </c>
      <c r="Z5647">
        <v>2.957280478164575</v>
      </c>
      <c r="AA5647">
        <v>0</v>
      </c>
      <c r="AB5647">
        <v>8.0070844451508218</v>
      </c>
      <c r="AC5647">
        <v>0</v>
      </c>
      <c r="AD5647">
        <v>8.7792579910000003E-4</v>
      </c>
      <c r="AE5647">
        <v>69.523148506837131</v>
      </c>
    </row>
    <row r="5648" spans="1:31" x14ac:dyDescent="0.25">
      <c r="A5648">
        <v>2144824</v>
      </c>
      <c r="B5648">
        <v>1</v>
      </c>
      <c r="C5648" t="s">
        <v>81</v>
      </c>
      <c r="D5648" t="s">
        <v>127</v>
      </c>
      <c r="E5648" t="s">
        <v>131</v>
      </c>
      <c r="F5648" t="s">
        <v>16275</v>
      </c>
      <c r="G5648" t="s">
        <v>171</v>
      </c>
      <c r="H5648" t="s">
        <v>134</v>
      </c>
      <c r="I5648" t="s">
        <v>135</v>
      </c>
      <c r="J5648" t="s">
        <v>136</v>
      </c>
      <c r="K5648" t="s">
        <v>137</v>
      </c>
      <c r="L5648" t="s">
        <v>16276</v>
      </c>
      <c r="M5648" t="s">
        <v>16277</v>
      </c>
      <c r="N5648">
        <v>1.263055555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1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8.3481415132091674E-2</v>
      </c>
      <c r="AC5648">
        <v>0</v>
      </c>
      <c r="AD5648">
        <v>0</v>
      </c>
      <c r="AE5648">
        <v>8.3481415132091674E-2</v>
      </c>
    </row>
    <row r="5649" spans="1:31" x14ac:dyDescent="0.25">
      <c r="A5649">
        <v>2145133</v>
      </c>
      <c r="B5649">
        <v>1</v>
      </c>
      <c r="C5649" t="s">
        <v>80</v>
      </c>
      <c r="D5649" t="s">
        <v>89</v>
      </c>
      <c r="E5649" t="s">
        <v>206</v>
      </c>
      <c r="F5649" t="s">
        <v>16278</v>
      </c>
      <c r="G5649" t="s">
        <v>384</v>
      </c>
      <c r="H5649" t="s">
        <v>134</v>
      </c>
      <c r="I5649" t="s">
        <v>135</v>
      </c>
      <c r="J5649" t="s">
        <v>136</v>
      </c>
      <c r="K5649" t="s">
        <v>137</v>
      </c>
      <c r="L5649" t="s">
        <v>16279</v>
      </c>
      <c r="M5649" t="s">
        <v>16280</v>
      </c>
      <c r="N5649">
        <v>2.4027777769999998</v>
      </c>
      <c r="O5649">
        <v>0</v>
      </c>
      <c r="P5649">
        <v>42</v>
      </c>
      <c r="Q5649">
        <v>0</v>
      </c>
      <c r="R5649">
        <v>0</v>
      </c>
      <c r="S5649">
        <v>0</v>
      </c>
      <c r="T5649">
        <v>9</v>
      </c>
      <c r="U5649">
        <v>0</v>
      </c>
      <c r="V5649">
        <v>0</v>
      </c>
      <c r="W5649">
        <v>0</v>
      </c>
      <c r="X5649">
        <v>46.047576735345231</v>
      </c>
      <c r="Y5649">
        <v>0</v>
      </c>
      <c r="Z5649">
        <v>0</v>
      </c>
      <c r="AA5649">
        <v>0</v>
      </c>
      <c r="AB5649">
        <v>23.685836401128764</v>
      </c>
      <c r="AC5649">
        <v>0</v>
      </c>
      <c r="AD5649">
        <v>0</v>
      </c>
      <c r="AE5649">
        <v>69.733413136473999</v>
      </c>
    </row>
    <row r="5650" spans="1:31" x14ac:dyDescent="0.25">
      <c r="A5650">
        <v>2145073</v>
      </c>
      <c r="B5650">
        <v>1</v>
      </c>
      <c r="C5650" t="s">
        <v>80</v>
      </c>
      <c r="D5650" t="s">
        <v>98</v>
      </c>
      <c r="E5650" t="s">
        <v>131</v>
      </c>
      <c r="F5650" t="s">
        <v>16281</v>
      </c>
      <c r="G5650" t="s">
        <v>152</v>
      </c>
      <c r="H5650" t="s">
        <v>134</v>
      </c>
      <c r="I5650" t="s">
        <v>135</v>
      </c>
      <c r="J5650" t="s">
        <v>136</v>
      </c>
      <c r="K5650" t="s">
        <v>137</v>
      </c>
      <c r="L5650" t="s">
        <v>16282</v>
      </c>
      <c r="M5650" t="s">
        <v>16283</v>
      </c>
      <c r="N5650">
        <v>1.7513888879999999</v>
      </c>
      <c r="O5650">
        <v>0</v>
      </c>
      <c r="P5650">
        <v>1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0.26954768259033335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0.26954768259033335</v>
      </c>
    </row>
    <row r="5651" spans="1:31" x14ac:dyDescent="0.25">
      <c r="A5651">
        <v>2145027</v>
      </c>
      <c r="B5651">
        <v>1</v>
      </c>
      <c r="C5651" t="s">
        <v>80</v>
      </c>
      <c r="D5651" t="s">
        <v>108</v>
      </c>
      <c r="E5651" t="s">
        <v>174</v>
      </c>
      <c r="F5651" t="s">
        <v>16284</v>
      </c>
      <c r="G5651" t="s">
        <v>187</v>
      </c>
      <c r="H5651" t="s">
        <v>134</v>
      </c>
      <c r="I5651" t="s">
        <v>135</v>
      </c>
      <c r="J5651" t="s">
        <v>136</v>
      </c>
      <c r="K5651" t="s">
        <v>137</v>
      </c>
      <c r="L5651" t="s">
        <v>16285</v>
      </c>
      <c r="M5651" t="s">
        <v>16286</v>
      </c>
      <c r="N5651">
        <v>1.378055555</v>
      </c>
      <c r="O5651">
        <v>0</v>
      </c>
      <c r="P5651">
        <v>0</v>
      </c>
      <c r="Q5651">
        <v>0</v>
      </c>
      <c r="R5651">
        <v>2</v>
      </c>
      <c r="S5651">
        <v>0</v>
      </c>
      <c r="T5651">
        <v>1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3.6380282272427338</v>
      </c>
      <c r="AA5651">
        <v>0</v>
      </c>
      <c r="AB5651">
        <v>2.2006905750209254</v>
      </c>
      <c r="AC5651">
        <v>0</v>
      </c>
      <c r="AD5651">
        <v>0</v>
      </c>
      <c r="AE5651">
        <v>5.8387188022636591</v>
      </c>
    </row>
    <row r="5652" spans="1:31" x14ac:dyDescent="0.25">
      <c r="A5652">
        <v>2144881</v>
      </c>
      <c r="B5652">
        <v>1</v>
      </c>
      <c r="C5652" t="s">
        <v>80</v>
      </c>
      <c r="D5652" t="s">
        <v>95</v>
      </c>
      <c r="E5652" t="s">
        <v>196</v>
      </c>
      <c r="F5652" t="s">
        <v>16287</v>
      </c>
      <c r="G5652" t="s">
        <v>142</v>
      </c>
      <c r="H5652" t="s">
        <v>143</v>
      </c>
      <c r="I5652" t="s">
        <v>135</v>
      </c>
      <c r="J5652" t="s">
        <v>136</v>
      </c>
      <c r="K5652" t="s">
        <v>137</v>
      </c>
      <c r="L5652" t="s">
        <v>16288</v>
      </c>
      <c r="M5652" t="s">
        <v>16289</v>
      </c>
      <c r="N5652">
        <v>0.61222222199999998</v>
      </c>
      <c r="O5652">
        <v>0</v>
      </c>
      <c r="P5652">
        <v>0</v>
      </c>
      <c r="Q5652">
        <v>0</v>
      </c>
      <c r="R5652">
        <v>0</v>
      </c>
      <c r="S5652">
        <v>24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81.689349255515836</v>
      </c>
      <c r="AB5652">
        <v>0</v>
      </c>
      <c r="AC5652">
        <v>0</v>
      </c>
      <c r="AD5652">
        <v>0</v>
      </c>
      <c r="AE5652">
        <v>81.689349255515836</v>
      </c>
    </row>
    <row r="5653" spans="1:31" x14ac:dyDescent="0.25">
      <c r="A5653">
        <v>2144887</v>
      </c>
      <c r="B5653">
        <v>1</v>
      </c>
      <c r="C5653" t="s">
        <v>80</v>
      </c>
      <c r="D5653" t="s">
        <v>109</v>
      </c>
      <c r="E5653" t="s">
        <v>131</v>
      </c>
      <c r="F5653" t="s">
        <v>16290</v>
      </c>
      <c r="G5653" t="s">
        <v>152</v>
      </c>
      <c r="H5653" t="s">
        <v>134</v>
      </c>
      <c r="I5653" t="s">
        <v>135</v>
      </c>
      <c r="J5653" t="s">
        <v>136</v>
      </c>
      <c r="K5653" t="s">
        <v>137</v>
      </c>
      <c r="L5653" t="s">
        <v>16291</v>
      </c>
      <c r="M5653" t="s">
        <v>16292</v>
      </c>
      <c r="N5653">
        <v>1.3875</v>
      </c>
      <c r="O5653">
        <v>0</v>
      </c>
      <c r="P5653">
        <v>1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3.5661632250000002E-3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3.5661632250000002E-3</v>
      </c>
    </row>
    <row r="5654" spans="1:31" x14ac:dyDescent="0.25">
      <c r="A5654">
        <v>2144987</v>
      </c>
      <c r="B5654">
        <v>1</v>
      </c>
      <c r="C5654" t="s">
        <v>80</v>
      </c>
      <c r="D5654" t="s">
        <v>90</v>
      </c>
      <c r="E5654" t="s">
        <v>224</v>
      </c>
      <c r="F5654" t="s">
        <v>16293</v>
      </c>
      <c r="G5654" t="s">
        <v>226</v>
      </c>
      <c r="H5654" t="s">
        <v>143</v>
      </c>
      <c r="I5654" t="s">
        <v>135</v>
      </c>
      <c r="J5654" t="s">
        <v>136</v>
      </c>
      <c r="K5654" t="s">
        <v>137</v>
      </c>
      <c r="L5654" t="s">
        <v>16294</v>
      </c>
      <c r="M5654" t="s">
        <v>16295</v>
      </c>
      <c r="N5654">
        <v>0.335277777</v>
      </c>
      <c r="O5654">
        <v>0</v>
      </c>
      <c r="P5654">
        <v>14531</v>
      </c>
      <c r="Q5654">
        <v>0</v>
      </c>
      <c r="R5654">
        <v>0</v>
      </c>
      <c r="S5654">
        <v>2</v>
      </c>
      <c r="T5654">
        <v>1236</v>
      </c>
      <c r="U5654">
        <v>0</v>
      </c>
      <c r="V5654">
        <v>7</v>
      </c>
      <c r="W5654">
        <v>0</v>
      </c>
      <c r="X5654">
        <v>1041.3038839754922</v>
      </c>
      <c r="Y5654">
        <v>0</v>
      </c>
      <c r="Z5654">
        <v>0</v>
      </c>
      <c r="AA5654">
        <v>12.009841621660376</v>
      </c>
      <c r="AB5654">
        <v>330.10249998976582</v>
      </c>
      <c r="AC5654">
        <v>0</v>
      </c>
      <c r="AD5654">
        <v>44.699191020268586</v>
      </c>
      <c r="AE5654">
        <v>1428.1154166071869</v>
      </c>
    </row>
    <row r="5655" spans="1:31" x14ac:dyDescent="0.25">
      <c r="A5655">
        <v>2145116</v>
      </c>
      <c r="B5655">
        <v>1</v>
      </c>
      <c r="C5655" t="s">
        <v>80</v>
      </c>
      <c r="D5655" t="s">
        <v>95</v>
      </c>
      <c r="E5655" t="s">
        <v>146</v>
      </c>
      <c r="F5655" t="s">
        <v>16296</v>
      </c>
      <c r="G5655" t="s">
        <v>167</v>
      </c>
      <c r="H5655" t="s">
        <v>143</v>
      </c>
      <c r="I5655" t="s">
        <v>135</v>
      </c>
      <c r="J5655" t="s">
        <v>136</v>
      </c>
      <c r="K5655" t="s">
        <v>137</v>
      </c>
      <c r="L5655" t="s">
        <v>16297</v>
      </c>
      <c r="M5655" t="s">
        <v>16298</v>
      </c>
      <c r="N5655">
        <v>1.0024999999999999</v>
      </c>
      <c r="O5655">
        <v>0</v>
      </c>
      <c r="P5655">
        <v>0</v>
      </c>
      <c r="Q5655">
        <v>1</v>
      </c>
      <c r="R5655">
        <v>0</v>
      </c>
      <c r="S5655">
        <v>2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73.174109759958</v>
      </c>
      <c r="Z5655">
        <v>0</v>
      </c>
      <c r="AA5655">
        <v>68.080515421472995</v>
      </c>
      <c r="AB5655">
        <v>0</v>
      </c>
      <c r="AC5655">
        <v>0</v>
      </c>
      <c r="AD5655">
        <v>0</v>
      </c>
      <c r="AE5655">
        <v>141.25462518143098</v>
      </c>
    </row>
    <row r="5656" spans="1:31" x14ac:dyDescent="0.25">
      <c r="A5656">
        <v>2145090</v>
      </c>
      <c r="B5656">
        <v>1</v>
      </c>
      <c r="C5656" t="s">
        <v>81</v>
      </c>
      <c r="D5656" t="s">
        <v>128</v>
      </c>
      <c r="E5656" t="s">
        <v>131</v>
      </c>
      <c r="F5656" t="s">
        <v>16299</v>
      </c>
      <c r="G5656" t="s">
        <v>152</v>
      </c>
      <c r="H5656" t="s">
        <v>134</v>
      </c>
      <c r="I5656" t="s">
        <v>135</v>
      </c>
      <c r="J5656" t="s">
        <v>136</v>
      </c>
      <c r="K5656" t="s">
        <v>137</v>
      </c>
      <c r="L5656" t="s">
        <v>16300</v>
      </c>
      <c r="M5656" t="s">
        <v>16301</v>
      </c>
      <c r="N5656">
        <v>3.4191666660000002</v>
      </c>
      <c r="O5656">
        <v>0</v>
      </c>
      <c r="P5656">
        <v>9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6.0650209153202166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6.0650209153202166</v>
      </c>
    </row>
    <row r="5657" spans="1:31" x14ac:dyDescent="0.25">
      <c r="A5657">
        <v>2144904</v>
      </c>
      <c r="B5657">
        <v>1</v>
      </c>
      <c r="C5657" t="s">
        <v>80</v>
      </c>
      <c r="D5657" t="s">
        <v>100</v>
      </c>
      <c r="E5657" t="s">
        <v>174</v>
      </c>
      <c r="F5657" t="s">
        <v>16302</v>
      </c>
      <c r="G5657" t="s">
        <v>187</v>
      </c>
      <c r="H5657" t="s">
        <v>134</v>
      </c>
      <c r="I5657" t="s">
        <v>135</v>
      </c>
      <c r="J5657" t="s">
        <v>136</v>
      </c>
      <c r="K5657" t="s">
        <v>137</v>
      </c>
      <c r="L5657" t="s">
        <v>16303</v>
      </c>
      <c r="M5657" t="s">
        <v>16304</v>
      </c>
      <c r="N5657">
        <v>4.688055555</v>
      </c>
      <c r="O5657">
        <v>0</v>
      </c>
      <c r="P5657">
        <v>60</v>
      </c>
      <c r="Q5657">
        <v>0</v>
      </c>
      <c r="R5657">
        <v>1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51.899011356521157</v>
      </c>
      <c r="Y5657">
        <v>0</v>
      </c>
      <c r="Z5657">
        <v>0.17501163883750001</v>
      </c>
      <c r="AA5657">
        <v>0</v>
      </c>
      <c r="AB5657">
        <v>0</v>
      </c>
      <c r="AC5657">
        <v>0</v>
      </c>
      <c r="AD5657">
        <v>0</v>
      </c>
      <c r="AE5657">
        <v>52.074022995358661</v>
      </c>
    </row>
    <row r="5658" spans="1:31" x14ac:dyDescent="0.25">
      <c r="A5658">
        <v>2145047</v>
      </c>
      <c r="B5658">
        <v>1</v>
      </c>
      <c r="C5658" t="s">
        <v>80</v>
      </c>
      <c r="D5658" t="s">
        <v>110</v>
      </c>
      <c r="E5658" t="s">
        <v>174</v>
      </c>
      <c r="F5658" t="s">
        <v>16305</v>
      </c>
      <c r="G5658" t="s">
        <v>384</v>
      </c>
      <c r="H5658" t="s">
        <v>134</v>
      </c>
      <c r="I5658" t="s">
        <v>135</v>
      </c>
      <c r="J5658" t="s">
        <v>136</v>
      </c>
      <c r="K5658" t="s">
        <v>137</v>
      </c>
      <c r="L5658" t="s">
        <v>16306</v>
      </c>
      <c r="M5658" t="s">
        <v>16307</v>
      </c>
      <c r="N5658">
        <v>1.875277777</v>
      </c>
      <c r="O5658">
        <v>0</v>
      </c>
      <c r="P5658">
        <v>126</v>
      </c>
      <c r="Q5658">
        <v>0</v>
      </c>
      <c r="R5658">
        <v>0</v>
      </c>
      <c r="S5658">
        <v>0</v>
      </c>
      <c r="T5658">
        <v>24</v>
      </c>
      <c r="U5658">
        <v>0</v>
      </c>
      <c r="V5658">
        <v>0</v>
      </c>
      <c r="W5658">
        <v>0</v>
      </c>
      <c r="X5658">
        <v>35.429515924024159</v>
      </c>
      <c r="Y5658">
        <v>0</v>
      </c>
      <c r="Z5658">
        <v>0</v>
      </c>
      <c r="AA5658">
        <v>0</v>
      </c>
      <c r="AB5658">
        <v>14.409131699291454</v>
      </c>
      <c r="AC5658">
        <v>0</v>
      </c>
      <c r="AD5658">
        <v>0</v>
      </c>
      <c r="AE5658">
        <v>49.838647623315609</v>
      </c>
    </row>
    <row r="5659" spans="1:31" x14ac:dyDescent="0.25">
      <c r="A5659">
        <v>2144924</v>
      </c>
      <c r="B5659">
        <v>1</v>
      </c>
      <c r="C5659" t="s">
        <v>81</v>
      </c>
      <c r="D5659" t="s">
        <v>127</v>
      </c>
      <c r="E5659" t="s">
        <v>131</v>
      </c>
      <c r="F5659" t="s">
        <v>16308</v>
      </c>
      <c r="G5659" t="s">
        <v>152</v>
      </c>
      <c r="H5659" t="s">
        <v>134</v>
      </c>
      <c r="I5659" t="s">
        <v>135</v>
      </c>
      <c r="J5659" t="s">
        <v>136</v>
      </c>
      <c r="K5659" t="s">
        <v>137</v>
      </c>
      <c r="L5659" t="s">
        <v>16309</v>
      </c>
      <c r="M5659" t="s">
        <v>16310</v>
      </c>
      <c r="N5659">
        <v>6.5702777770000003</v>
      </c>
      <c r="O5659">
        <v>0</v>
      </c>
      <c r="P5659">
        <v>1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1.6247039029754835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1.6247039029754835</v>
      </c>
    </row>
    <row r="5660" spans="1:31" x14ac:dyDescent="0.25">
      <c r="A5660">
        <v>2144947</v>
      </c>
      <c r="B5660">
        <v>1</v>
      </c>
      <c r="C5660" t="s">
        <v>80</v>
      </c>
      <c r="D5660" t="s">
        <v>96</v>
      </c>
      <c r="E5660" t="s">
        <v>131</v>
      </c>
      <c r="F5660" t="s">
        <v>16311</v>
      </c>
      <c r="G5660" t="s">
        <v>133</v>
      </c>
      <c r="H5660" t="s">
        <v>134</v>
      </c>
      <c r="I5660" t="s">
        <v>135</v>
      </c>
      <c r="J5660" t="s">
        <v>136</v>
      </c>
      <c r="K5660" t="s">
        <v>137</v>
      </c>
      <c r="L5660" t="s">
        <v>16312</v>
      </c>
      <c r="M5660" t="s">
        <v>16313</v>
      </c>
      <c r="N5660">
        <v>2.8916666659999999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2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0.43041767718700008</v>
      </c>
      <c r="AC5660">
        <v>0</v>
      </c>
      <c r="AD5660">
        <v>0</v>
      </c>
      <c r="AE5660">
        <v>0.43041767718700008</v>
      </c>
    </row>
    <row r="5661" spans="1:31" x14ac:dyDescent="0.25">
      <c r="A5661">
        <v>2144718</v>
      </c>
      <c r="B5661">
        <v>1</v>
      </c>
      <c r="C5661" t="s">
        <v>80</v>
      </c>
      <c r="D5661" t="s">
        <v>106</v>
      </c>
      <c r="E5661" t="s">
        <v>206</v>
      </c>
      <c r="F5661" t="s">
        <v>15823</v>
      </c>
      <c r="G5661" t="s">
        <v>10010</v>
      </c>
      <c r="H5661" t="s">
        <v>134</v>
      </c>
      <c r="I5661" t="s">
        <v>135</v>
      </c>
      <c r="J5661" t="s">
        <v>136</v>
      </c>
      <c r="K5661" t="s">
        <v>137</v>
      </c>
      <c r="L5661" t="s">
        <v>16314</v>
      </c>
      <c r="M5661" t="s">
        <v>16315</v>
      </c>
      <c r="N5661">
        <v>0.66805555500000002</v>
      </c>
      <c r="O5661">
        <v>0</v>
      </c>
      <c r="P5661">
        <v>13</v>
      </c>
      <c r="Q5661">
        <v>0</v>
      </c>
      <c r="R5661">
        <v>0</v>
      </c>
      <c r="S5661">
        <v>0</v>
      </c>
      <c r="T5661">
        <v>25</v>
      </c>
      <c r="U5661">
        <v>0</v>
      </c>
      <c r="V5661">
        <v>0</v>
      </c>
      <c r="W5661">
        <v>0</v>
      </c>
      <c r="X5661">
        <v>1.4165487953056919</v>
      </c>
      <c r="Y5661">
        <v>0</v>
      </c>
      <c r="Z5661">
        <v>0</v>
      </c>
      <c r="AA5661">
        <v>0</v>
      </c>
      <c r="AB5661">
        <v>12.506620219822674</v>
      </c>
      <c r="AC5661">
        <v>0</v>
      </c>
      <c r="AD5661">
        <v>0</v>
      </c>
      <c r="AE5661">
        <v>13.923169015128366</v>
      </c>
    </row>
    <row r="5662" spans="1:31" x14ac:dyDescent="0.25">
      <c r="A5662">
        <v>2144861</v>
      </c>
      <c r="B5662">
        <v>1</v>
      </c>
      <c r="C5662" t="s">
        <v>80</v>
      </c>
      <c r="D5662" t="s">
        <v>99</v>
      </c>
      <c r="E5662" t="s">
        <v>161</v>
      </c>
      <c r="F5662" t="s">
        <v>16316</v>
      </c>
      <c r="G5662" t="s">
        <v>235</v>
      </c>
      <c r="H5662" t="s">
        <v>134</v>
      </c>
      <c r="I5662" t="s">
        <v>135</v>
      </c>
      <c r="J5662" t="s">
        <v>136</v>
      </c>
      <c r="K5662" t="s">
        <v>236</v>
      </c>
      <c r="L5662" t="s">
        <v>16317</v>
      </c>
      <c r="M5662" t="s">
        <v>16318</v>
      </c>
      <c r="N5662">
        <v>2.4535444439999998</v>
      </c>
      <c r="O5662">
        <v>0</v>
      </c>
      <c r="P5662">
        <v>80</v>
      </c>
      <c r="Q5662">
        <v>0</v>
      </c>
      <c r="R5662">
        <v>0</v>
      </c>
      <c r="S5662">
        <v>0</v>
      </c>
      <c r="T5662">
        <v>2</v>
      </c>
      <c r="U5662">
        <v>0</v>
      </c>
      <c r="V5662">
        <v>0</v>
      </c>
      <c r="W5662">
        <v>0</v>
      </c>
      <c r="X5662">
        <v>33.911100307868068</v>
      </c>
      <c r="Y5662">
        <v>0</v>
      </c>
      <c r="Z5662">
        <v>0</v>
      </c>
      <c r="AA5662">
        <v>0</v>
      </c>
      <c r="AB5662">
        <v>4.7139396795049997</v>
      </c>
      <c r="AC5662">
        <v>0</v>
      </c>
      <c r="AD5662">
        <v>0</v>
      </c>
      <c r="AE5662">
        <v>38.625039987373071</v>
      </c>
    </row>
    <row r="5663" spans="1:31" x14ac:dyDescent="0.25">
      <c r="A5663">
        <v>2155441</v>
      </c>
      <c r="B5663">
        <v>1</v>
      </c>
      <c r="C5663" t="s">
        <v>80</v>
      </c>
      <c r="D5663" t="s">
        <v>83</v>
      </c>
      <c r="E5663" t="s">
        <v>146</v>
      </c>
      <c r="F5663" t="s">
        <v>16319</v>
      </c>
      <c r="G5663" t="s">
        <v>142</v>
      </c>
      <c r="H5663" t="s">
        <v>143</v>
      </c>
      <c r="I5663" t="s">
        <v>135</v>
      </c>
      <c r="J5663" t="s">
        <v>136</v>
      </c>
      <c r="K5663" t="s">
        <v>137</v>
      </c>
      <c r="L5663" t="s">
        <v>16320</v>
      </c>
      <c r="M5663" t="s">
        <v>16321</v>
      </c>
      <c r="N5663">
        <v>0.3075</v>
      </c>
      <c r="O5663">
        <v>0</v>
      </c>
      <c r="P5663">
        <v>1412</v>
      </c>
      <c r="Q5663">
        <v>0</v>
      </c>
      <c r="R5663">
        <v>0</v>
      </c>
      <c r="S5663">
        <v>9</v>
      </c>
      <c r="T5663">
        <v>145</v>
      </c>
      <c r="U5663">
        <v>11</v>
      </c>
      <c r="V5663">
        <v>0</v>
      </c>
      <c r="W5663">
        <v>0</v>
      </c>
      <c r="X5663">
        <v>100.61248919069246</v>
      </c>
      <c r="Y5663">
        <v>0</v>
      </c>
      <c r="Z5663">
        <v>0</v>
      </c>
      <c r="AA5663">
        <v>34.927999916443433</v>
      </c>
      <c r="AB5663">
        <v>30.394899654765908</v>
      </c>
      <c r="AC5663">
        <v>357.53606928382987</v>
      </c>
      <c r="AD5663">
        <v>0</v>
      </c>
      <c r="AE5663">
        <v>523.47145804573165</v>
      </c>
    </row>
    <row r="5664" spans="1:31" x14ac:dyDescent="0.25">
      <c r="A5664">
        <v>2155418</v>
      </c>
      <c r="B5664">
        <v>1</v>
      </c>
      <c r="C5664" t="s">
        <v>80</v>
      </c>
      <c r="D5664" t="s">
        <v>103</v>
      </c>
      <c r="E5664" t="s">
        <v>146</v>
      </c>
      <c r="F5664" t="s">
        <v>16322</v>
      </c>
      <c r="G5664" t="s">
        <v>167</v>
      </c>
      <c r="H5664" t="s">
        <v>143</v>
      </c>
      <c r="I5664" t="s">
        <v>135</v>
      </c>
      <c r="J5664" t="s">
        <v>136</v>
      </c>
      <c r="K5664" t="s">
        <v>137</v>
      </c>
      <c r="L5664" t="s">
        <v>16323</v>
      </c>
      <c r="M5664" t="s">
        <v>16324</v>
      </c>
      <c r="N5664">
        <v>4.3049999999999997</v>
      </c>
      <c r="O5664">
        <v>0</v>
      </c>
      <c r="P5664">
        <v>323</v>
      </c>
      <c r="Q5664">
        <v>0</v>
      </c>
      <c r="R5664">
        <v>22</v>
      </c>
      <c r="S5664">
        <v>3</v>
      </c>
      <c r="T5664">
        <v>23</v>
      </c>
      <c r="U5664">
        <v>0</v>
      </c>
      <c r="V5664">
        <v>0</v>
      </c>
      <c r="W5664">
        <v>0</v>
      </c>
      <c r="X5664">
        <v>253.2051130175667</v>
      </c>
      <c r="Y5664">
        <v>0</v>
      </c>
      <c r="Z5664">
        <v>17.625077999242993</v>
      </c>
      <c r="AA5664">
        <v>93.330690940834046</v>
      </c>
      <c r="AB5664">
        <v>22.566366221802099</v>
      </c>
      <c r="AC5664">
        <v>0</v>
      </c>
      <c r="AD5664">
        <v>0</v>
      </c>
      <c r="AE5664">
        <v>386.72724817944584</v>
      </c>
    </row>
    <row r="5665" spans="1:31" x14ac:dyDescent="0.25">
      <c r="A5665">
        <v>2155255</v>
      </c>
      <c r="B5665">
        <v>1</v>
      </c>
      <c r="C5665" t="s">
        <v>81</v>
      </c>
      <c r="D5665" t="s">
        <v>123</v>
      </c>
      <c r="E5665" t="s">
        <v>174</v>
      </c>
      <c r="F5665" t="s">
        <v>16325</v>
      </c>
      <c r="G5665" t="s">
        <v>163</v>
      </c>
      <c r="H5665" t="s">
        <v>134</v>
      </c>
      <c r="I5665" t="s">
        <v>135</v>
      </c>
      <c r="J5665" t="s">
        <v>136</v>
      </c>
      <c r="K5665" t="s">
        <v>137</v>
      </c>
      <c r="L5665" t="s">
        <v>16326</v>
      </c>
      <c r="M5665" t="s">
        <v>16327</v>
      </c>
      <c r="N5665">
        <v>2.1011111109999998</v>
      </c>
      <c r="O5665">
        <v>0</v>
      </c>
      <c r="P5665">
        <v>200</v>
      </c>
      <c r="Q5665">
        <v>0</v>
      </c>
      <c r="R5665">
        <v>0</v>
      </c>
      <c r="S5665">
        <v>0</v>
      </c>
      <c r="T5665">
        <v>3</v>
      </c>
      <c r="U5665">
        <v>0</v>
      </c>
      <c r="V5665">
        <v>0</v>
      </c>
      <c r="W5665">
        <v>0</v>
      </c>
      <c r="X5665">
        <v>74.027920321444157</v>
      </c>
      <c r="Y5665">
        <v>0</v>
      </c>
      <c r="Z5665">
        <v>0</v>
      </c>
      <c r="AA5665">
        <v>0</v>
      </c>
      <c r="AB5665">
        <v>7.7542226090261339</v>
      </c>
      <c r="AC5665">
        <v>0</v>
      </c>
      <c r="AD5665">
        <v>0</v>
      </c>
      <c r="AE5665">
        <v>81.782142930470286</v>
      </c>
    </row>
    <row r="5666" spans="1:31" x14ac:dyDescent="0.25">
      <c r="A5666">
        <v>2155278</v>
      </c>
      <c r="B5666">
        <v>1</v>
      </c>
      <c r="C5666" t="s">
        <v>80</v>
      </c>
      <c r="D5666" t="s">
        <v>104</v>
      </c>
      <c r="E5666" t="s">
        <v>131</v>
      </c>
      <c r="F5666" t="s">
        <v>16328</v>
      </c>
      <c r="G5666" t="s">
        <v>152</v>
      </c>
      <c r="H5666" t="s">
        <v>134</v>
      </c>
      <c r="I5666" t="s">
        <v>135</v>
      </c>
      <c r="J5666" t="s">
        <v>136</v>
      </c>
      <c r="K5666" t="s">
        <v>137</v>
      </c>
      <c r="L5666" t="s">
        <v>16329</v>
      </c>
      <c r="M5666" t="s">
        <v>16330</v>
      </c>
      <c r="N5666">
        <v>2.9455555549999999</v>
      </c>
      <c r="O5666">
        <v>0</v>
      </c>
      <c r="P5666">
        <v>1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2.0711291190240333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2.0711291190240333</v>
      </c>
    </row>
    <row r="5667" spans="1:31" x14ac:dyDescent="0.25">
      <c r="A5667">
        <v>2155401</v>
      </c>
      <c r="B5667">
        <v>1</v>
      </c>
      <c r="C5667" t="s">
        <v>81</v>
      </c>
      <c r="D5667" t="s">
        <v>123</v>
      </c>
      <c r="E5667" t="s">
        <v>146</v>
      </c>
      <c r="F5667" t="s">
        <v>4716</v>
      </c>
      <c r="G5667" t="s">
        <v>142</v>
      </c>
      <c r="H5667" t="s">
        <v>143</v>
      </c>
      <c r="I5667" t="s">
        <v>135</v>
      </c>
      <c r="J5667" t="s">
        <v>136</v>
      </c>
      <c r="K5667" t="s">
        <v>137</v>
      </c>
      <c r="L5667" t="s">
        <v>16331</v>
      </c>
      <c r="M5667" t="s">
        <v>16332</v>
      </c>
      <c r="N5667">
        <v>2.5930555549999998</v>
      </c>
      <c r="O5667">
        <v>5</v>
      </c>
      <c r="P5667">
        <v>7</v>
      </c>
      <c r="Q5667">
        <v>175</v>
      </c>
      <c r="R5667">
        <v>128</v>
      </c>
      <c r="S5667">
        <v>31</v>
      </c>
      <c r="T5667">
        <v>15</v>
      </c>
      <c r="U5667">
        <v>0</v>
      </c>
      <c r="V5667">
        <v>0</v>
      </c>
      <c r="W5667">
        <v>4.9669142475959998</v>
      </c>
      <c r="X5667">
        <v>12.2251260650715</v>
      </c>
      <c r="Y5667">
        <v>148.63385651277892</v>
      </c>
      <c r="Z5667">
        <v>80.74896202594519</v>
      </c>
      <c r="AA5667">
        <v>51.529451212294362</v>
      </c>
      <c r="AB5667">
        <v>24.539730301063059</v>
      </c>
      <c r="AC5667">
        <v>0</v>
      </c>
      <c r="AD5667">
        <v>0</v>
      </c>
      <c r="AE5667">
        <v>322.644040364749</v>
      </c>
    </row>
    <row r="5668" spans="1:31" x14ac:dyDescent="0.25">
      <c r="A5668">
        <v>2155272</v>
      </c>
      <c r="B5668">
        <v>1</v>
      </c>
      <c r="C5668" t="s">
        <v>81</v>
      </c>
      <c r="D5668" t="s">
        <v>128</v>
      </c>
      <c r="E5668" t="s">
        <v>174</v>
      </c>
      <c r="F5668" t="s">
        <v>16333</v>
      </c>
      <c r="G5668" t="s">
        <v>187</v>
      </c>
      <c r="H5668" t="s">
        <v>134</v>
      </c>
      <c r="I5668" t="s">
        <v>135</v>
      </c>
      <c r="J5668" t="s">
        <v>136</v>
      </c>
      <c r="K5668" t="s">
        <v>137</v>
      </c>
      <c r="L5668" t="s">
        <v>16334</v>
      </c>
      <c r="M5668" t="s">
        <v>16335</v>
      </c>
      <c r="N5668">
        <v>3.1741666660000001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1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0.44628251520270013</v>
      </c>
      <c r="AC5668">
        <v>0</v>
      </c>
      <c r="AD5668">
        <v>0</v>
      </c>
      <c r="AE5668">
        <v>0.44628251520270013</v>
      </c>
    </row>
    <row r="5669" spans="1:31" x14ac:dyDescent="0.25">
      <c r="A5669">
        <v>2155564</v>
      </c>
      <c r="B5669">
        <v>1</v>
      </c>
      <c r="C5669" t="s">
        <v>80</v>
      </c>
      <c r="D5669" t="s">
        <v>97</v>
      </c>
      <c r="E5669" t="s">
        <v>224</v>
      </c>
      <c r="F5669" t="s">
        <v>10696</v>
      </c>
      <c r="G5669" t="s">
        <v>142</v>
      </c>
      <c r="H5669" t="s">
        <v>143</v>
      </c>
      <c r="I5669" t="s">
        <v>135</v>
      </c>
      <c r="J5669" t="s">
        <v>136</v>
      </c>
      <c r="K5669" t="s">
        <v>137</v>
      </c>
      <c r="L5669" t="s">
        <v>16336</v>
      </c>
      <c r="M5669" t="s">
        <v>16337</v>
      </c>
      <c r="N5669">
        <v>8.1413888879999998</v>
      </c>
      <c r="O5669">
        <v>0</v>
      </c>
      <c r="P5669">
        <v>0</v>
      </c>
      <c r="Q5669">
        <v>0</v>
      </c>
      <c r="R5669">
        <v>0</v>
      </c>
      <c r="S5669">
        <v>9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373.82670077733832</v>
      </c>
      <c r="AB5669">
        <v>0</v>
      </c>
      <c r="AC5669">
        <v>0</v>
      </c>
      <c r="AD5669">
        <v>0</v>
      </c>
      <c r="AE5669">
        <v>373.82670077733832</v>
      </c>
    </row>
    <row r="5670" spans="1:31" x14ac:dyDescent="0.25">
      <c r="A5670">
        <v>2155610</v>
      </c>
      <c r="B5670">
        <v>1</v>
      </c>
      <c r="C5670" t="s">
        <v>80</v>
      </c>
      <c r="D5670" t="s">
        <v>102</v>
      </c>
      <c r="E5670" t="s">
        <v>131</v>
      </c>
      <c r="F5670" t="s">
        <v>16338</v>
      </c>
      <c r="G5670" t="s">
        <v>152</v>
      </c>
      <c r="H5670" t="s">
        <v>134</v>
      </c>
      <c r="I5670" t="s">
        <v>135</v>
      </c>
      <c r="J5670" t="s">
        <v>136</v>
      </c>
      <c r="K5670" t="s">
        <v>137</v>
      </c>
      <c r="L5670" t="s">
        <v>16339</v>
      </c>
      <c r="M5670" t="s">
        <v>16340</v>
      </c>
      <c r="N5670">
        <v>3.6208333330000002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1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27.701752634412497</v>
      </c>
      <c r="AC5670">
        <v>0</v>
      </c>
      <c r="AD5670">
        <v>0</v>
      </c>
      <c r="AE5670">
        <v>27.701752634412497</v>
      </c>
    </row>
    <row r="5671" spans="1:31" x14ac:dyDescent="0.25">
      <c r="A5671">
        <v>2155527</v>
      </c>
      <c r="B5671">
        <v>1</v>
      </c>
      <c r="C5671" t="s">
        <v>80</v>
      </c>
      <c r="D5671" t="s">
        <v>93</v>
      </c>
      <c r="E5671" t="s">
        <v>140</v>
      </c>
      <c r="F5671" t="s">
        <v>16341</v>
      </c>
      <c r="G5671" t="s">
        <v>142</v>
      </c>
      <c r="H5671" t="s">
        <v>143</v>
      </c>
      <c r="I5671" t="s">
        <v>135</v>
      </c>
      <c r="J5671" t="s">
        <v>136</v>
      </c>
      <c r="K5671" t="s">
        <v>137</v>
      </c>
      <c r="L5671" t="s">
        <v>16342</v>
      </c>
      <c r="M5671" t="s">
        <v>16343</v>
      </c>
      <c r="N5671">
        <v>2.869444444</v>
      </c>
      <c r="O5671">
        <v>0</v>
      </c>
      <c r="P5671">
        <v>26</v>
      </c>
      <c r="Q5671">
        <v>0</v>
      </c>
      <c r="R5671">
        <v>23</v>
      </c>
      <c r="S5671">
        <v>0</v>
      </c>
      <c r="T5671">
        <v>17</v>
      </c>
      <c r="U5671">
        <v>0</v>
      </c>
      <c r="V5671">
        <v>0</v>
      </c>
      <c r="W5671">
        <v>0</v>
      </c>
      <c r="X5671">
        <v>47.010559026241985</v>
      </c>
      <c r="Y5671">
        <v>0</v>
      </c>
      <c r="Z5671">
        <v>120.67563027675413</v>
      </c>
      <c r="AA5671">
        <v>0</v>
      </c>
      <c r="AB5671">
        <v>52.917494156367965</v>
      </c>
      <c r="AC5671">
        <v>0</v>
      </c>
      <c r="AD5671">
        <v>0</v>
      </c>
      <c r="AE5671">
        <v>220.60368345936411</v>
      </c>
    </row>
    <row r="5672" spans="1:31" x14ac:dyDescent="0.25">
      <c r="A5672">
        <v>2155504</v>
      </c>
      <c r="B5672">
        <v>1</v>
      </c>
      <c r="C5672" t="s">
        <v>80</v>
      </c>
      <c r="D5672" t="s">
        <v>83</v>
      </c>
      <c r="E5672" t="s">
        <v>146</v>
      </c>
      <c r="F5672" t="s">
        <v>16344</v>
      </c>
      <c r="G5672" t="s">
        <v>142</v>
      </c>
      <c r="H5672" t="s">
        <v>143</v>
      </c>
      <c r="I5672" t="s">
        <v>135</v>
      </c>
      <c r="J5672" t="s">
        <v>136</v>
      </c>
      <c r="K5672" t="s">
        <v>137</v>
      </c>
      <c r="L5672" t="s">
        <v>16345</v>
      </c>
      <c r="M5672" t="s">
        <v>16346</v>
      </c>
      <c r="N5672">
        <v>1.047222222</v>
      </c>
      <c r="O5672">
        <v>0</v>
      </c>
      <c r="P5672">
        <v>597</v>
      </c>
      <c r="Q5672">
        <v>0</v>
      </c>
      <c r="R5672">
        <v>0</v>
      </c>
      <c r="S5672">
        <v>0</v>
      </c>
      <c r="T5672">
        <v>91</v>
      </c>
      <c r="U5672">
        <v>1</v>
      </c>
      <c r="V5672">
        <v>11</v>
      </c>
      <c r="W5672">
        <v>0</v>
      </c>
      <c r="X5672">
        <v>171.49587624045611</v>
      </c>
      <c r="Y5672">
        <v>0</v>
      </c>
      <c r="Z5672">
        <v>0</v>
      </c>
      <c r="AA5672">
        <v>0</v>
      </c>
      <c r="AB5672">
        <v>128.42719946881576</v>
      </c>
      <c r="AC5672">
        <v>446.33956979216669</v>
      </c>
      <c r="AD5672">
        <v>197.31602610339451</v>
      </c>
      <c r="AE5672">
        <v>943.57867160483306</v>
      </c>
    </row>
    <row r="5673" spans="1:31" x14ac:dyDescent="0.25">
      <c r="A5673">
        <v>2155647</v>
      </c>
      <c r="B5673">
        <v>1</v>
      </c>
      <c r="C5673" t="s">
        <v>80</v>
      </c>
      <c r="D5673" t="s">
        <v>93</v>
      </c>
      <c r="E5673" t="s">
        <v>146</v>
      </c>
      <c r="F5673" t="s">
        <v>16347</v>
      </c>
      <c r="G5673" t="s">
        <v>2752</v>
      </c>
      <c r="H5673" t="s">
        <v>143</v>
      </c>
      <c r="I5673" t="s">
        <v>135</v>
      </c>
      <c r="J5673" t="s">
        <v>136</v>
      </c>
      <c r="K5673" t="s">
        <v>137</v>
      </c>
      <c r="L5673" t="s">
        <v>16348</v>
      </c>
      <c r="M5673" t="s">
        <v>16349</v>
      </c>
      <c r="N5673">
        <v>7.6394444439999996</v>
      </c>
      <c r="O5673">
        <v>0</v>
      </c>
      <c r="P5673">
        <v>18</v>
      </c>
      <c r="Q5673">
        <v>0</v>
      </c>
      <c r="R5673">
        <v>5</v>
      </c>
      <c r="S5673">
        <v>7</v>
      </c>
      <c r="T5673">
        <v>905</v>
      </c>
      <c r="U5673">
        <v>5</v>
      </c>
      <c r="V5673">
        <v>14</v>
      </c>
      <c r="W5673">
        <v>0</v>
      </c>
      <c r="X5673">
        <v>17.251015900654874</v>
      </c>
      <c r="Y5673">
        <v>0</v>
      </c>
      <c r="Z5673">
        <v>26.9366663705134</v>
      </c>
      <c r="AA5673">
        <v>279.89503754109774</v>
      </c>
      <c r="AB5673">
        <v>3041.3525256254225</v>
      </c>
      <c r="AC5673">
        <v>871.32136910431689</v>
      </c>
      <c r="AD5673">
        <v>443.3667407248725</v>
      </c>
      <c r="AE5673">
        <v>4680.1233552668773</v>
      </c>
    </row>
    <row r="5674" spans="1:31" x14ac:dyDescent="0.25">
      <c r="A5674">
        <v>2155404</v>
      </c>
      <c r="B5674">
        <v>1</v>
      </c>
      <c r="C5674" t="s">
        <v>80</v>
      </c>
      <c r="D5674" t="s">
        <v>87</v>
      </c>
      <c r="E5674" t="s">
        <v>146</v>
      </c>
      <c r="F5674" t="s">
        <v>16350</v>
      </c>
      <c r="G5674" t="s">
        <v>142</v>
      </c>
      <c r="H5674" t="s">
        <v>143</v>
      </c>
      <c r="I5674" t="s">
        <v>135</v>
      </c>
      <c r="J5674" t="s">
        <v>136</v>
      </c>
      <c r="K5674" t="s">
        <v>137</v>
      </c>
      <c r="L5674" t="s">
        <v>16351</v>
      </c>
      <c r="M5674" t="s">
        <v>16352</v>
      </c>
      <c r="N5674">
        <v>1.5347222220000001</v>
      </c>
      <c r="O5674">
        <v>2</v>
      </c>
      <c r="P5674">
        <v>638</v>
      </c>
      <c r="Q5674">
        <v>2</v>
      </c>
      <c r="R5674">
        <v>20</v>
      </c>
      <c r="S5674">
        <v>18</v>
      </c>
      <c r="T5674">
        <v>79</v>
      </c>
      <c r="U5674">
        <v>7</v>
      </c>
      <c r="V5674">
        <v>1</v>
      </c>
      <c r="W5674">
        <v>0.48277306304000001</v>
      </c>
      <c r="X5674">
        <v>263.19021440641171</v>
      </c>
      <c r="Y5674">
        <v>2.6374669573424998</v>
      </c>
      <c r="Z5674">
        <v>15.691294889010575</v>
      </c>
      <c r="AA5674">
        <v>406.95672452459149</v>
      </c>
      <c r="AB5674">
        <v>130.44254816019213</v>
      </c>
      <c r="AC5674">
        <v>604.91773780033907</v>
      </c>
      <c r="AD5674">
        <v>154.08054253832475</v>
      </c>
      <c r="AE5674">
        <v>1578.3993023392522</v>
      </c>
    </row>
    <row r="5675" spans="1:31" x14ac:dyDescent="0.25">
      <c r="A5675">
        <v>2155670</v>
      </c>
      <c r="B5675">
        <v>1</v>
      </c>
      <c r="C5675" t="s">
        <v>80</v>
      </c>
      <c r="D5675" t="s">
        <v>82</v>
      </c>
      <c r="E5675" t="s">
        <v>174</v>
      </c>
      <c r="F5675" t="s">
        <v>16353</v>
      </c>
      <c r="G5675" t="s">
        <v>384</v>
      </c>
      <c r="H5675" t="s">
        <v>134</v>
      </c>
      <c r="I5675" t="s">
        <v>135</v>
      </c>
      <c r="J5675" t="s">
        <v>136</v>
      </c>
      <c r="K5675" t="s">
        <v>137</v>
      </c>
      <c r="L5675" t="s">
        <v>16354</v>
      </c>
      <c r="M5675" t="s">
        <v>16355</v>
      </c>
      <c r="N5675">
        <v>1.571388888</v>
      </c>
      <c r="O5675">
        <v>0</v>
      </c>
      <c r="P5675">
        <v>173</v>
      </c>
      <c r="Q5675">
        <v>0</v>
      </c>
      <c r="R5675">
        <v>0</v>
      </c>
      <c r="S5675">
        <v>0</v>
      </c>
      <c r="T5675">
        <v>7</v>
      </c>
      <c r="U5675">
        <v>0</v>
      </c>
      <c r="V5675">
        <v>0</v>
      </c>
      <c r="W5675">
        <v>0</v>
      </c>
      <c r="X5675">
        <v>65.187515359892586</v>
      </c>
      <c r="Y5675">
        <v>0</v>
      </c>
      <c r="Z5675">
        <v>0</v>
      </c>
      <c r="AA5675">
        <v>0</v>
      </c>
      <c r="AB5675">
        <v>1.426043912590875</v>
      </c>
      <c r="AC5675">
        <v>0</v>
      </c>
      <c r="AD5675">
        <v>0</v>
      </c>
      <c r="AE5675">
        <v>66.613559272483457</v>
      </c>
    </row>
    <row r="5676" spans="1:31" x14ac:dyDescent="0.25">
      <c r="A5676">
        <v>2155547</v>
      </c>
      <c r="B5676">
        <v>1</v>
      </c>
      <c r="C5676" t="s">
        <v>80</v>
      </c>
      <c r="D5676" t="s">
        <v>95</v>
      </c>
      <c r="E5676" t="s">
        <v>174</v>
      </c>
      <c r="F5676" t="s">
        <v>16356</v>
      </c>
      <c r="G5676" t="s">
        <v>187</v>
      </c>
      <c r="H5676" t="s">
        <v>134</v>
      </c>
      <c r="I5676" t="s">
        <v>135</v>
      </c>
      <c r="J5676" t="s">
        <v>136</v>
      </c>
      <c r="K5676" t="s">
        <v>137</v>
      </c>
      <c r="L5676" t="s">
        <v>16357</v>
      </c>
      <c r="M5676" t="s">
        <v>16358</v>
      </c>
      <c r="N5676">
        <v>0.89138888800000005</v>
      </c>
      <c r="O5676">
        <v>0</v>
      </c>
      <c r="P5676">
        <v>32</v>
      </c>
      <c r="Q5676">
        <v>0</v>
      </c>
      <c r="R5676">
        <v>0</v>
      </c>
      <c r="S5676">
        <v>0</v>
      </c>
      <c r="T5676">
        <v>2</v>
      </c>
      <c r="U5676">
        <v>0</v>
      </c>
      <c r="V5676">
        <v>0</v>
      </c>
      <c r="W5676">
        <v>0</v>
      </c>
      <c r="X5676">
        <v>8.4577374592597483</v>
      </c>
      <c r="Y5676">
        <v>0</v>
      </c>
      <c r="Z5676">
        <v>0</v>
      </c>
      <c r="AA5676">
        <v>0</v>
      </c>
      <c r="AB5676">
        <v>0.22963672103771665</v>
      </c>
      <c r="AC5676">
        <v>0</v>
      </c>
      <c r="AD5676">
        <v>0</v>
      </c>
      <c r="AE5676">
        <v>8.6873741802974642</v>
      </c>
    </row>
    <row r="5677" spans="1:31" x14ac:dyDescent="0.25">
      <c r="A5677">
        <v>2155235</v>
      </c>
      <c r="B5677">
        <v>1</v>
      </c>
      <c r="C5677" t="s">
        <v>81</v>
      </c>
      <c r="D5677" t="s">
        <v>118</v>
      </c>
      <c r="E5677" t="s">
        <v>174</v>
      </c>
      <c r="F5677" t="s">
        <v>16359</v>
      </c>
      <c r="G5677" t="s">
        <v>458</v>
      </c>
      <c r="H5677" t="s">
        <v>134</v>
      </c>
      <c r="I5677" t="s">
        <v>135</v>
      </c>
      <c r="J5677" t="s">
        <v>136</v>
      </c>
      <c r="K5677" t="s">
        <v>137</v>
      </c>
      <c r="L5677" t="s">
        <v>16360</v>
      </c>
      <c r="M5677" t="s">
        <v>16361</v>
      </c>
      <c r="N5677">
        <v>1.838333333</v>
      </c>
      <c r="O5677">
        <v>0</v>
      </c>
      <c r="P5677">
        <v>33</v>
      </c>
      <c r="Q5677">
        <v>0</v>
      </c>
      <c r="R5677">
        <v>16</v>
      </c>
      <c r="S5677">
        <v>0</v>
      </c>
      <c r="T5677">
        <v>1</v>
      </c>
      <c r="U5677">
        <v>0</v>
      </c>
      <c r="V5677">
        <v>0</v>
      </c>
      <c r="W5677">
        <v>0</v>
      </c>
      <c r="X5677">
        <v>10.992786895282997</v>
      </c>
      <c r="Y5677">
        <v>0</v>
      </c>
      <c r="Z5677">
        <v>4.7308606061215679</v>
      </c>
      <c r="AA5677">
        <v>0</v>
      </c>
      <c r="AB5677">
        <v>1.0739648470177501</v>
      </c>
      <c r="AC5677">
        <v>0</v>
      </c>
      <c r="AD5677">
        <v>0</v>
      </c>
      <c r="AE5677">
        <v>16.797612348422312</v>
      </c>
    </row>
    <row r="5678" spans="1:31" x14ac:dyDescent="0.25">
      <c r="A5678">
        <v>2156609</v>
      </c>
      <c r="B5678">
        <v>1</v>
      </c>
      <c r="C5678" t="s">
        <v>81</v>
      </c>
      <c r="D5678" t="s">
        <v>127</v>
      </c>
      <c r="E5678" t="s">
        <v>196</v>
      </c>
      <c r="F5678" t="s">
        <v>16362</v>
      </c>
      <c r="G5678" t="s">
        <v>142</v>
      </c>
      <c r="H5678" t="s">
        <v>143</v>
      </c>
      <c r="I5678" t="s">
        <v>135</v>
      </c>
      <c r="J5678" t="s">
        <v>136</v>
      </c>
      <c r="K5678" t="s">
        <v>137</v>
      </c>
      <c r="L5678" t="s">
        <v>16363</v>
      </c>
      <c r="M5678" t="s">
        <v>16364</v>
      </c>
      <c r="N5678">
        <v>0.16666666599999999</v>
      </c>
      <c r="O5678">
        <v>2</v>
      </c>
      <c r="P5678">
        <v>1217</v>
      </c>
      <c r="Q5678">
        <v>25</v>
      </c>
      <c r="R5678">
        <v>66</v>
      </c>
      <c r="S5678">
        <v>6</v>
      </c>
      <c r="T5678">
        <v>86</v>
      </c>
      <c r="U5678">
        <v>2</v>
      </c>
      <c r="V5678">
        <v>0</v>
      </c>
      <c r="W5678">
        <v>4.6464959450000003E-2</v>
      </c>
      <c r="X5678">
        <v>31.581700852849973</v>
      </c>
      <c r="Y5678">
        <v>2.1788471498900002</v>
      </c>
      <c r="Z5678">
        <v>1.9921686134350003</v>
      </c>
      <c r="AA5678">
        <v>5.9278198357649998</v>
      </c>
      <c r="AB5678">
        <v>3.6051641300600008</v>
      </c>
      <c r="AC5678">
        <v>5.7980716300099999</v>
      </c>
      <c r="AD5678">
        <v>0</v>
      </c>
      <c r="AE5678">
        <v>51.130237171459974</v>
      </c>
    </row>
    <row r="5679" spans="1:31" x14ac:dyDescent="0.25">
      <c r="A5679">
        <v>2155590</v>
      </c>
      <c r="B5679">
        <v>1</v>
      </c>
      <c r="C5679" t="s">
        <v>80</v>
      </c>
      <c r="D5679" t="s">
        <v>97</v>
      </c>
      <c r="E5679" t="s">
        <v>161</v>
      </c>
      <c r="F5679" t="s">
        <v>16365</v>
      </c>
      <c r="G5679" t="s">
        <v>215</v>
      </c>
      <c r="H5679" t="s">
        <v>134</v>
      </c>
      <c r="I5679" t="s">
        <v>135</v>
      </c>
      <c r="J5679" t="s">
        <v>136</v>
      </c>
      <c r="K5679" t="s">
        <v>137</v>
      </c>
      <c r="L5679" t="s">
        <v>16366</v>
      </c>
      <c r="M5679" t="s">
        <v>16367</v>
      </c>
      <c r="N5679">
        <v>0.99138888800000002</v>
      </c>
      <c r="O5679">
        <v>0</v>
      </c>
      <c r="P5679">
        <v>29</v>
      </c>
      <c r="Q5679">
        <v>0</v>
      </c>
      <c r="R5679">
        <v>2</v>
      </c>
      <c r="S5679">
        <v>0</v>
      </c>
      <c r="T5679">
        <v>2</v>
      </c>
      <c r="U5679">
        <v>0</v>
      </c>
      <c r="V5679">
        <v>0</v>
      </c>
      <c r="W5679">
        <v>0</v>
      </c>
      <c r="X5679">
        <v>13.893531115376495</v>
      </c>
      <c r="Y5679">
        <v>0</v>
      </c>
      <c r="Z5679">
        <v>0.74452799830699168</v>
      </c>
      <c r="AA5679">
        <v>0</v>
      </c>
      <c r="AB5679">
        <v>0.89797611475507522</v>
      </c>
      <c r="AC5679">
        <v>0</v>
      </c>
      <c r="AD5679">
        <v>0</v>
      </c>
      <c r="AE5679">
        <v>15.536035228438562</v>
      </c>
    </row>
    <row r="5680" spans="1:31" x14ac:dyDescent="0.25">
      <c r="A5680">
        <v>2155627</v>
      </c>
      <c r="B5680">
        <v>1</v>
      </c>
      <c r="C5680" t="s">
        <v>80</v>
      </c>
      <c r="D5680" t="s">
        <v>96</v>
      </c>
      <c r="E5680" t="s">
        <v>174</v>
      </c>
      <c r="F5680" t="s">
        <v>16368</v>
      </c>
      <c r="G5680" t="s">
        <v>374</v>
      </c>
      <c r="H5680" t="s">
        <v>134</v>
      </c>
      <c r="I5680" t="s">
        <v>135</v>
      </c>
      <c r="J5680" t="s">
        <v>136</v>
      </c>
      <c r="K5680" t="s">
        <v>137</v>
      </c>
      <c r="L5680" t="s">
        <v>16369</v>
      </c>
      <c r="M5680" t="s">
        <v>16370</v>
      </c>
      <c r="N5680">
        <v>1.4069444440000001</v>
      </c>
      <c r="O5680">
        <v>0</v>
      </c>
      <c r="P5680">
        <v>132</v>
      </c>
      <c r="Q5680">
        <v>0</v>
      </c>
      <c r="R5680">
        <v>0</v>
      </c>
      <c r="S5680">
        <v>0</v>
      </c>
      <c r="T5680">
        <v>6</v>
      </c>
      <c r="U5680">
        <v>0</v>
      </c>
      <c r="V5680">
        <v>0</v>
      </c>
      <c r="W5680">
        <v>0</v>
      </c>
      <c r="X5680">
        <v>52.49119280899523</v>
      </c>
      <c r="Y5680">
        <v>0</v>
      </c>
      <c r="Z5680">
        <v>0</v>
      </c>
      <c r="AA5680">
        <v>0</v>
      </c>
      <c r="AB5680">
        <v>4.0722215393313892</v>
      </c>
      <c r="AC5680">
        <v>0</v>
      </c>
      <c r="AD5680">
        <v>0</v>
      </c>
      <c r="AE5680">
        <v>56.563414348326617</v>
      </c>
    </row>
    <row r="5681" spans="1:31" x14ac:dyDescent="0.25">
      <c r="A5681">
        <v>2155321</v>
      </c>
      <c r="B5681">
        <v>1</v>
      </c>
      <c r="C5681" t="s">
        <v>80</v>
      </c>
      <c r="D5681" t="s">
        <v>88</v>
      </c>
      <c r="E5681" t="s">
        <v>224</v>
      </c>
      <c r="F5681" t="s">
        <v>16371</v>
      </c>
      <c r="G5681" t="s">
        <v>300</v>
      </c>
      <c r="H5681" t="s">
        <v>143</v>
      </c>
      <c r="I5681" t="s">
        <v>135</v>
      </c>
      <c r="J5681" t="s">
        <v>3</v>
      </c>
      <c r="K5681" t="s">
        <v>137</v>
      </c>
      <c r="L5681" t="s">
        <v>16372</v>
      </c>
      <c r="M5681" t="s">
        <v>16373</v>
      </c>
      <c r="N5681">
        <v>0.898888888</v>
      </c>
      <c r="O5681">
        <v>0</v>
      </c>
      <c r="P5681">
        <v>5116</v>
      </c>
      <c r="Q5681">
        <v>0</v>
      </c>
      <c r="R5681">
        <v>0</v>
      </c>
      <c r="S5681">
        <v>1</v>
      </c>
      <c r="T5681">
        <v>623</v>
      </c>
      <c r="U5681">
        <v>0</v>
      </c>
      <c r="V5681">
        <v>1</v>
      </c>
      <c r="W5681">
        <v>0</v>
      </c>
      <c r="X5681">
        <v>999.34530294323861</v>
      </c>
      <c r="Y5681">
        <v>0</v>
      </c>
      <c r="Z5681">
        <v>0</v>
      </c>
      <c r="AA5681">
        <v>20.255921763963599</v>
      </c>
      <c r="AB5681">
        <v>490.61068346463071</v>
      </c>
      <c r="AC5681">
        <v>0</v>
      </c>
      <c r="AD5681">
        <v>1.2684422860902</v>
      </c>
      <c r="AE5681">
        <v>1511.4803504579231</v>
      </c>
    </row>
    <row r="5682" spans="1:31" x14ac:dyDescent="0.25">
      <c r="A5682">
        <v>2155298</v>
      </c>
      <c r="B5682">
        <v>1</v>
      </c>
      <c r="C5682" t="s">
        <v>80</v>
      </c>
      <c r="D5682" t="s">
        <v>86</v>
      </c>
      <c r="E5682" t="s">
        <v>161</v>
      </c>
      <c r="F5682" t="s">
        <v>593</v>
      </c>
      <c r="G5682" t="s">
        <v>235</v>
      </c>
      <c r="H5682" t="s">
        <v>134</v>
      </c>
      <c r="I5682" t="s">
        <v>135</v>
      </c>
      <c r="J5682" t="s">
        <v>136</v>
      </c>
      <c r="K5682" t="s">
        <v>236</v>
      </c>
      <c r="L5682" t="s">
        <v>16374</v>
      </c>
      <c r="M5682" t="s">
        <v>16375</v>
      </c>
      <c r="N5682">
        <v>7.1515516659999996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58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169.39477103349617</v>
      </c>
      <c r="AC5682">
        <v>0</v>
      </c>
      <c r="AD5682">
        <v>0</v>
      </c>
      <c r="AE5682">
        <v>169.39477103349617</v>
      </c>
    </row>
    <row r="5683" spans="1:31" x14ac:dyDescent="0.25">
      <c r="A5683">
        <v>2155252</v>
      </c>
      <c r="B5683">
        <v>1</v>
      </c>
      <c r="C5683" t="s">
        <v>80</v>
      </c>
      <c r="D5683" t="s">
        <v>93</v>
      </c>
      <c r="E5683" t="s">
        <v>161</v>
      </c>
      <c r="F5683" t="s">
        <v>16376</v>
      </c>
      <c r="G5683" t="s">
        <v>538</v>
      </c>
      <c r="H5683" t="s">
        <v>134</v>
      </c>
      <c r="I5683" t="s">
        <v>135</v>
      </c>
      <c r="J5683" t="s">
        <v>136</v>
      </c>
      <c r="K5683" t="s">
        <v>236</v>
      </c>
      <c r="L5683" t="s">
        <v>16377</v>
      </c>
      <c r="M5683" t="s">
        <v>16378</v>
      </c>
      <c r="N5683">
        <v>7.245562777</v>
      </c>
      <c r="O5683">
        <v>0</v>
      </c>
      <c r="P5683">
        <v>6</v>
      </c>
      <c r="Q5683">
        <v>0</v>
      </c>
      <c r="R5683">
        <v>13</v>
      </c>
      <c r="S5683">
        <v>0</v>
      </c>
      <c r="T5683">
        <v>14</v>
      </c>
      <c r="U5683">
        <v>0</v>
      </c>
      <c r="V5683">
        <v>0</v>
      </c>
      <c r="W5683">
        <v>0</v>
      </c>
      <c r="X5683">
        <v>28.67543462836327</v>
      </c>
      <c r="Y5683">
        <v>0</v>
      </c>
      <c r="Z5683">
        <v>75.709745132292781</v>
      </c>
      <c r="AA5683">
        <v>0</v>
      </c>
      <c r="AB5683">
        <v>90.598512364645231</v>
      </c>
      <c r="AC5683">
        <v>0</v>
      </c>
      <c r="AD5683">
        <v>0</v>
      </c>
      <c r="AE5683">
        <v>194.98369212530127</v>
      </c>
    </row>
    <row r="5684" spans="1:31" x14ac:dyDescent="0.25">
      <c r="A5684">
        <v>2155567</v>
      </c>
      <c r="B5684">
        <v>1</v>
      </c>
      <c r="C5684" t="s">
        <v>81</v>
      </c>
      <c r="D5684" t="s">
        <v>128</v>
      </c>
      <c r="E5684" t="s">
        <v>131</v>
      </c>
      <c r="F5684" t="s">
        <v>16379</v>
      </c>
      <c r="G5684" t="s">
        <v>133</v>
      </c>
      <c r="H5684" t="s">
        <v>134</v>
      </c>
      <c r="I5684" t="s">
        <v>135</v>
      </c>
      <c r="J5684" t="s">
        <v>136</v>
      </c>
      <c r="K5684" t="s">
        <v>137</v>
      </c>
      <c r="L5684" t="s">
        <v>16380</v>
      </c>
      <c r="M5684" t="s">
        <v>16381</v>
      </c>
      <c r="N5684">
        <v>5.0483333330000004</v>
      </c>
      <c r="O5684">
        <v>0</v>
      </c>
      <c r="P5684">
        <v>1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0.84183426910330017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0.84183426910330017</v>
      </c>
    </row>
    <row r="5685" spans="1:31" x14ac:dyDescent="0.25">
      <c r="A5685">
        <v>2155507</v>
      </c>
      <c r="B5685">
        <v>1</v>
      </c>
      <c r="C5685" t="s">
        <v>81</v>
      </c>
      <c r="D5685" t="s">
        <v>118</v>
      </c>
      <c r="E5685" t="s">
        <v>146</v>
      </c>
      <c r="F5685" t="s">
        <v>11042</v>
      </c>
      <c r="G5685" t="s">
        <v>142</v>
      </c>
      <c r="H5685" t="s">
        <v>143</v>
      </c>
      <c r="I5685" t="s">
        <v>148</v>
      </c>
      <c r="J5685" t="s">
        <v>136</v>
      </c>
      <c r="K5685" t="s">
        <v>137</v>
      </c>
      <c r="L5685" t="s">
        <v>16382</v>
      </c>
      <c r="M5685" t="s">
        <v>16383</v>
      </c>
      <c r="N5685">
        <v>1.3888888E-2</v>
      </c>
      <c r="O5685">
        <v>2</v>
      </c>
      <c r="P5685">
        <v>228</v>
      </c>
      <c r="Q5685">
        <v>73</v>
      </c>
      <c r="R5685">
        <v>93</v>
      </c>
      <c r="S5685">
        <v>3</v>
      </c>
      <c r="T5685">
        <v>16</v>
      </c>
      <c r="U5685">
        <v>1</v>
      </c>
      <c r="V5685">
        <v>0</v>
      </c>
      <c r="W5685">
        <v>9.987364800000001E-4</v>
      </c>
      <c r="X5685">
        <v>0.47152626332375047</v>
      </c>
      <c r="Y5685">
        <v>2.1734245235345839</v>
      </c>
      <c r="Z5685">
        <v>0.70777319342083322</v>
      </c>
      <c r="AA5685">
        <v>2.3578089959999996E-2</v>
      </c>
      <c r="AB5685">
        <v>4.2664347018333333E-2</v>
      </c>
      <c r="AC5685">
        <v>0.25118388321083329</v>
      </c>
      <c r="AD5685">
        <v>0</v>
      </c>
      <c r="AE5685">
        <v>3.6711490369483339</v>
      </c>
    </row>
    <row r="5686" spans="1:31" x14ac:dyDescent="0.25">
      <c r="A5686">
        <v>2155258</v>
      </c>
      <c r="B5686">
        <v>1</v>
      </c>
      <c r="C5686" t="s">
        <v>81</v>
      </c>
      <c r="D5686" t="s">
        <v>123</v>
      </c>
      <c r="E5686" t="s">
        <v>174</v>
      </c>
      <c r="F5686" t="s">
        <v>16384</v>
      </c>
      <c r="G5686" t="s">
        <v>538</v>
      </c>
      <c r="H5686" t="s">
        <v>134</v>
      </c>
      <c r="I5686" t="s">
        <v>135</v>
      </c>
      <c r="J5686" t="s">
        <v>136</v>
      </c>
      <c r="K5686" t="s">
        <v>236</v>
      </c>
      <c r="L5686" t="s">
        <v>16385</v>
      </c>
      <c r="M5686" t="s">
        <v>16386</v>
      </c>
      <c r="N5686">
        <v>7.4779638879999997</v>
      </c>
      <c r="O5686">
        <v>0</v>
      </c>
      <c r="P5686">
        <v>43</v>
      </c>
      <c r="Q5686">
        <v>0</v>
      </c>
      <c r="R5686">
        <v>2</v>
      </c>
      <c r="S5686">
        <v>0</v>
      </c>
      <c r="T5686">
        <v>4</v>
      </c>
      <c r="U5686">
        <v>0</v>
      </c>
      <c r="V5686">
        <v>0</v>
      </c>
      <c r="W5686">
        <v>0</v>
      </c>
      <c r="X5686">
        <v>47.703388285559654</v>
      </c>
      <c r="Y5686">
        <v>0</v>
      </c>
      <c r="Z5686">
        <v>4.4231408163393509</v>
      </c>
      <c r="AA5686">
        <v>0</v>
      </c>
      <c r="AB5686">
        <v>1.7284306334604504</v>
      </c>
      <c r="AC5686">
        <v>0</v>
      </c>
      <c r="AD5686">
        <v>0</v>
      </c>
      <c r="AE5686">
        <v>53.854959735359451</v>
      </c>
    </row>
    <row r="5687" spans="1:31" x14ac:dyDescent="0.25">
      <c r="A5687">
        <v>2155315</v>
      </c>
      <c r="B5687">
        <v>1</v>
      </c>
      <c r="C5687" t="s">
        <v>80</v>
      </c>
      <c r="D5687" t="s">
        <v>109</v>
      </c>
      <c r="E5687" t="s">
        <v>131</v>
      </c>
      <c r="F5687" t="s">
        <v>16387</v>
      </c>
      <c r="G5687" t="s">
        <v>152</v>
      </c>
      <c r="H5687" t="s">
        <v>134</v>
      </c>
      <c r="I5687" t="s">
        <v>135</v>
      </c>
      <c r="J5687" t="s">
        <v>136</v>
      </c>
      <c r="K5687" t="s">
        <v>137</v>
      </c>
      <c r="L5687" t="s">
        <v>16388</v>
      </c>
      <c r="M5687" t="s">
        <v>16389</v>
      </c>
      <c r="N5687">
        <v>2.267222222</v>
      </c>
      <c r="O5687">
        <v>0</v>
      </c>
      <c r="P5687">
        <v>1</v>
      </c>
      <c r="Q5687">
        <v>0</v>
      </c>
      <c r="R5687">
        <v>0</v>
      </c>
      <c r="S5687">
        <v>0</v>
      </c>
      <c r="T5687">
        <v>1</v>
      </c>
      <c r="U5687">
        <v>0</v>
      </c>
      <c r="V5687">
        <v>0</v>
      </c>
      <c r="W5687">
        <v>0</v>
      </c>
      <c r="X5687">
        <v>0.33113896702739998</v>
      </c>
      <c r="Y5687">
        <v>0</v>
      </c>
      <c r="Z5687">
        <v>0</v>
      </c>
      <c r="AA5687">
        <v>0</v>
      </c>
      <c r="AB5687">
        <v>0.31155861994483336</v>
      </c>
      <c r="AC5687">
        <v>0</v>
      </c>
      <c r="AD5687">
        <v>0</v>
      </c>
      <c r="AE5687">
        <v>0.64269758697223334</v>
      </c>
    </row>
    <row r="5688" spans="1:31" x14ac:dyDescent="0.25">
      <c r="A5688">
        <v>2155653</v>
      </c>
      <c r="B5688">
        <v>1</v>
      </c>
      <c r="C5688" t="s">
        <v>81</v>
      </c>
      <c r="D5688" t="s">
        <v>115</v>
      </c>
      <c r="E5688" t="s">
        <v>131</v>
      </c>
      <c r="F5688" t="s">
        <v>16390</v>
      </c>
      <c r="G5688" t="s">
        <v>152</v>
      </c>
      <c r="H5688" t="s">
        <v>134</v>
      </c>
      <c r="I5688" t="s">
        <v>135</v>
      </c>
      <c r="J5688" t="s">
        <v>136</v>
      </c>
      <c r="K5688" t="s">
        <v>137</v>
      </c>
      <c r="L5688" t="s">
        <v>16391</v>
      </c>
      <c r="M5688" t="s">
        <v>16392</v>
      </c>
      <c r="N5688">
        <v>3.1613888879999998</v>
      </c>
      <c r="O5688">
        <v>0</v>
      </c>
      <c r="P5688">
        <v>2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0.56131618022204999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0.56131618022204999</v>
      </c>
    </row>
    <row r="5689" spans="1:31" x14ac:dyDescent="0.25">
      <c r="A5689">
        <v>2155550</v>
      </c>
      <c r="B5689">
        <v>1</v>
      </c>
      <c r="C5689" t="s">
        <v>80</v>
      </c>
      <c r="D5689" t="s">
        <v>100</v>
      </c>
      <c r="E5689" t="s">
        <v>140</v>
      </c>
      <c r="F5689" t="s">
        <v>4190</v>
      </c>
      <c r="G5689" t="s">
        <v>142</v>
      </c>
      <c r="H5689" t="s">
        <v>143</v>
      </c>
      <c r="I5689" t="s">
        <v>135</v>
      </c>
      <c r="J5689" t="s">
        <v>136</v>
      </c>
      <c r="K5689" t="s">
        <v>137</v>
      </c>
      <c r="L5689" t="s">
        <v>16393</v>
      </c>
      <c r="M5689" t="s">
        <v>16394</v>
      </c>
      <c r="N5689">
        <v>0.96777777700000001</v>
      </c>
      <c r="O5689">
        <v>1</v>
      </c>
      <c r="P5689">
        <v>337</v>
      </c>
      <c r="Q5689">
        <v>146</v>
      </c>
      <c r="R5689">
        <v>187</v>
      </c>
      <c r="S5689">
        <v>6</v>
      </c>
      <c r="T5689">
        <v>36</v>
      </c>
      <c r="U5689">
        <v>1</v>
      </c>
      <c r="V5689">
        <v>0</v>
      </c>
      <c r="W5689">
        <v>0.43144429932239992</v>
      </c>
      <c r="X5689">
        <v>81.456748628506404</v>
      </c>
      <c r="Y5689">
        <v>224.09228172992249</v>
      </c>
      <c r="Z5689">
        <v>76.112354952029506</v>
      </c>
      <c r="AA5689">
        <v>85.181690540148495</v>
      </c>
      <c r="AB5689">
        <v>21.699895792053464</v>
      </c>
      <c r="AC5689">
        <v>94.574419857587998</v>
      </c>
      <c r="AD5689">
        <v>0</v>
      </c>
      <c r="AE5689">
        <v>583.54883579957072</v>
      </c>
    </row>
    <row r="5690" spans="1:31" x14ac:dyDescent="0.25">
      <c r="A5690">
        <v>2155501</v>
      </c>
      <c r="B5690">
        <v>1</v>
      </c>
      <c r="C5690" t="s">
        <v>80</v>
      </c>
      <c r="D5690" t="s">
        <v>82</v>
      </c>
      <c r="E5690" t="s">
        <v>206</v>
      </c>
      <c r="F5690" t="s">
        <v>16395</v>
      </c>
      <c r="G5690" t="s">
        <v>246</v>
      </c>
      <c r="H5690" t="s">
        <v>134</v>
      </c>
      <c r="I5690" t="s">
        <v>135</v>
      </c>
      <c r="J5690" t="s">
        <v>136</v>
      </c>
      <c r="K5690" t="s">
        <v>137</v>
      </c>
      <c r="L5690" t="s">
        <v>16396</v>
      </c>
      <c r="M5690" t="s">
        <v>16397</v>
      </c>
      <c r="N5690">
        <v>7.3391666659999997</v>
      </c>
      <c r="O5690">
        <v>0</v>
      </c>
      <c r="P5690">
        <v>143</v>
      </c>
      <c r="Q5690">
        <v>0</v>
      </c>
      <c r="R5690">
        <v>0</v>
      </c>
      <c r="S5690">
        <v>0</v>
      </c>
      <c r="T5690">
        <v>13</v>
      </c>
      <c r="U5690">
        <v>0</v>
      </c>
      <c r="V5690">
        <v>0</v>
      </c>
      <c r="W5690">
        <v>0</v>
      </c>
      <c r="X5690">
        <v>233.46906827476067</v>
      </c>
      <c r="Y5690">
        <v>0</v>
      </c>
      <c r="Z5690">
        <v>0</v>
      </c>
      <c r="AA5690">
        <v>0</v>
      </c>
      <c r="AB5690">
        <v>19.257523100579846</v>
      </c>
      <c r="AC5690">
        <v>0</v>
      </c>
      <c r="AD5690">
        <v>0</v>
      </c>
      <c r="AE5690">
        <v>252.72659137534052</v>
      </c>
    </row>
    <row r="5691" spans="1:31" x14ac:dyDescent="0.25">
      <c r="A5691">
        <v>2155358</v>
      </c>
      <c r="B5691">
        <v>1</v>
      </c>
      <c r="C5691" t="s">
        <v>80</v>
      </c>
      <c r="D5691" t="s">
        <v>99</v>
      </c>
      <c r="E5691" t="s">
        <v>131</v>
      </c>
      <c r="F5691" t="s">
        <v>16398</v>
      </c>
      <c r="G5691" t="s">
        <v>152</v>
      </c>
      <c r="H5691" t="s">
        <v>134</v>
      </c>
      <c r="I5691" t="s">
        <v>135</v>
      </c>
      <c r="J5691" t="s">
        <v>136</v>
      </c>
      <c r="K5691" t="s">
        <v>137</v>
      </c>
      <c r="L5691" t="s">
        <v>16399</v>
      </c>
      <c r="M5691" t="s">
        <v>16400</v>
      </c>
      <c r="N5691">
        <v>2.0783333329999998</v>
      </c>
      <c r="O5691">
        <v>0</v>
      </c>
      <c r="P5691">
        <v>1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0.66171963731496664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0.66171963731496664</v>
      </c>
    </row>
    <row r="5692" spans="1:31" x14ac:dyDescent="0.25">
      <c r="A5692">
        <v>2155524</v>
      </c>
      <c r="B5692">
        <v>1</v>
      </c>
      <c r="C5692" t="s">
        <v>80</v>
      </c>
      <c r="D5692" t="s">
        <v>96</v>
      </c>
      <c r="E5692" t="s">
        <v>131</v>
      </c>
      <c r="F5692" t="s">
        <v>16401</v>
      </c>
      <c r="G5692" t="s">
        <v>152</v>
      </c>
      <c r="H5692" t="s">
        <v>134</v>
      </c>
      <c r="I5692" t="s">
        <v>135</v>
      </c>
      <c r="J5692" t="s">
        <v>136</v>
      </c>
      <c r="K5692" t="s">
        <v>137</v>
      </c>
      <c r="L5692" t="s">
        <v>16402</v>
      </c>
      <c r="M5692" t="s">
        <v>16358</v>
      </c>
      <c r="N5692">
        <v>1.5333333330000001</v>
      </c>
      <c r="O5692">
        <v>0</v>
      </c>
      <c r="P5692">
        <v>1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1.3279586130575001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1.3279586130575001</v>
      </c>
    </row>
    <row r="5693" spans="1:31" x14ac:dyDescent="0.25">
      <c r="A5693">
        <v>2155544</v>
      </c>
      <c r="B5693">
        <v>1</v>
      </c>
      <c r="C5693" t="s">
        <v>81</v>
      </c>
      <c r="D5693" t="s">
        <v>127</v>
      </c>
      <c r="E5693" t="s">
        <v>131</v>
      </c>
      <c r="F5693" t="s">
        <v>16403</v>
      </c>
      <c r="G5693" t="s">
        <v>231</v>
      </c>
      <c r="H5693" t="s">
        <v>134</v>
      </c>
      <c r="I5693" t="s">
        <v>135</v>
      </c>
      <c r="J5693" t="s">
        <v>136</v>
      </c>
      <c r="K5693" t="s">
        <v>137</v>
      </c>
      <c r="L5693" t="s">
        <v>16404</v>
      </c>
      <c r="M5693" t="s">
        <v>16358</v>
      </c>
      <c r="N5693">
        <v>0.66583333300000003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1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0.16148376457720001</v>
      </c>
      <c r="AC5693">
        <v>0</v>
      </c>
      <c r="AD5693">
        <v>0</v>
      </c>
      <c r="AE5693">
        <v>0.16148376457720001</v>
      </c>
    </row>
    <row r="5694" spans="1:31" x14ac:dyDescent="0.25">
      <c r="A5694">
        <v>2155481</v>
      </c>
      <c r="B5694">
        <v>1</v>
      </c>
      <c r="C5694" t="s">
        <v>81</v>
      </c>
      <c r="D5694" t="s">
        <v>112</v>
      </c>
      <c r="E5694" t="s">
        <v>140</v>
      </c>
      <c r="F5694" t="s">
        <v>3306</v>
      </c>
      <c r="G5694" t="s">
        <v>142</v>
      </c>
      <c r="H5694" t="s">
        <v>143</v>
      </c>
      <c r="I5694" t="s">
        <v>148</v>
      </c>
      <c r="J5694" t="s">
        <v>136</v>
      </c>
      <c r="K5694" t="s">
        <v>137</v>
      </c>
      <c r="L5694" t="s">
        <v>16405</v>
      </c>
      <c r="M5694" t="s">
        <v>16406</v>
      </c>
      <c r="N5694">
        <v>5.5555550000000002E-3</v>
      </c>
      <c r="O5694">
        <v>1</v>
      </c>
      <c r="P5694">
        <v>778</v>
      </c>
      <c r="Q5694">
        <v>69</v>
      </c>
      <c r="R5694">
        <v>111</v>
      </c>
      <c r="S5694">
        <v>9</v>
      </c>
      <c r="T5694">
        <v>57</v>
      </c>
      <c r="U5694">
        <v>0</v>
      </c>
      <c r="V5694">
        <v>0</v>
      </c>
      <c r="W5694">
        <v>1.971738489E-3</v>
      </c>
      <c r="X5694">
        <v>0.98303823433149762</v>
      </c>
      <c r="Y5694">
        <v>0.7176264945712223</v>
      </c>
      <c r="Z5694">
        <v>0.64468865662316677</v>
      </c>
      <c r="AA5694">
        <v>0.51001986648866682</v>
      </c>
      <c r="AB5694">
        <v>0.1484803722218889</v>
      </c>
      <c r="AC5694">
        <v>0</v>
      </c>
      <c r="AD5694">
        <v>0</v>
      </c>
      <c r="AE5694">
        <v>3.0058253627254428</v>
      </c>
    </row>
    <row r="5695" spans="1:31" x14ac:dyDescent="0.25">
      <c r="A5695">
        <v>2155238</v>
      </c>
      <c r="B5695">
        <v>1</v>
      </c>
      <c r="C5695" t="s">
        <v>81</v>
      </c>
      <c r="D5695" t="s">
        <v>115</v>
      </c>
      <c r="E5695" t="s">
        <v>196</v>
      </c>
      <c r="F5695" t="s">
        <v>16407</v>
      </c>
      <c r="G5695" t="s">
        <v>235</v>
      </c>
      <c r="H5695" t="s">
        <v>143</v>
      </c>
      <c r="I5695" t="s">
        <v>135</v>
      </c>
      <c r="J5695" t="s">
        <v>136</v>
      </c>
      <c r="K5695" t="s">
        <v>236</v>
      </c>
      <c r="L5695" t="s">
        <v>16408</v>
      </c>
      <c r="M5695" t="s">
        <v>16409</v>
      </c>
      <c r="N5695">
        <v>6.2455555550000001</v>
      </c>
      <c r="O5695">
        <v>0</v>
      </c>
      <c r="P5695">
        <v>529</v>
      </c>
      <c r="Q5695">
        <v>2</v>
      </c>
      <c r="R5695">
        <v>20</v>
      </c>
      <c r="S5695">
        <v>4</v>
      </c>
      <c r="T5695">
        <v>28</v>
      </c>
      <c r="U5695">
        <v>0</v>
      </c>
      <c r="V5695">
        <v>0</v>
      </c>
      <c r="W5695">
        <v>0</v>
      </c>
      <c r="X5695">
        <v>330.77732917582904</v>
      </c>
      <c r="Y5695">
        <v>31.555139547434063</v>
      </c>
      <c r="Z5695">
        <v>59.913724155259708</v>
      </c>
      <c r="AA5695">
        <v>169.85640843089823</v>
      </c>
      <c r="AB5695">
        <v>58.963584761842071</v>
      </c>
      <c r="AC5695">
        <v>0</v>
      </c>
      <c r="AD5695">
        <v>0</v>
      </c>
      <c r="AE5695">
        <v>651.06618607126313</v>
      </c>
    </row>
    <row r="5696" spans="1:31" x14ac:dyDescent="0.25">
      <c r="A5696">
        <v>2155487</v>
      </c>
      <c r="B5696">
        <v>1</v>
      </c>
      <c r="C5696" t="s">
        <v>81</v>
      </c>
      <c r="D5696" t="s">
        <v>119</v>
      </c>
      <c r="E5696" t="s">
        <v>196</v>
      </c>
      <c r="F5696" t="s">
        <v>1598</v>
      </c>
      <c r="G5696" t="s">
        <v>142</v>
      </c>
      <c r="H5696" t="s">
        <v>143</v>
      </c>
      <c r="I5696" t="s">
        <v>148</v>
      </c>
      <c r="J5696" t="s">
        <v>136</v>
      </c>
      <c r="K5696" t="s">
        <v>137</v>
      </c>
      <c r="L5696" t="s">
        <v>16410</v>
      </c>
      <c r="M5696" t="s">
        <v>16411</v>
      </c>
      <c r="N5696">
        <v>1.1111111E-2</v>
      </c>
      <c r="O5696">
        <v>0</v>
      </c>
      <c r="P5696">
        <v>1498</v>
      </c>
      <c r="Q5696">
        <v>92</v>
      </c>
      <c r="R5696">
        <v>335</v>
      </c>
      <c r="S5696">
        <v>2</v>
      </c>
      <c r="T5696">
        <v>66</v>
      </c>
      <c r="U5696">
        <v>0</v>
      </c>
      <c r="V5696">
        <v>0</v>
      </c>
      <c r="W5696">
        <v>0</v>
      </c>
      <c r="X5696">
        <v>2.2238758254630011</v>
      </c>
      <c r="Y5696">
        <v>0.50534116274077767</v>
      </c>
      <c r="Z5696">
        <v>1.1733418023068889</v>
      </c>
      <c r="AA5696">
        <v>7.3715913130000005E-2</v>
      </c>
      <c r="AB5696">
        <v>0.28803873472233343</v>
      </c>
      <c r="AC5696">
        <v>0</v>
      </c>
      <c r="AD5696">
        <v>0</v>
      </c>
      <c r="AE5696">
        <v>4.2643134383630006</v>
      </c>
    </row>
    <row r="5697" spans="1:31" x14ac:dyDescent="0.25">
      <c r="A5697">
        <v>2155587</v>
      </c>
      <c r="B5697">
        <v>1</v>
      </c>
      <c r="C5697" t="s">
        <v>80</v>
      </c>
      <c r="D5697" t="s">
        <v>85</v>
      </c>
      <c r="E5697" t="s">
        <v>131</v>
      </c>
      <c r="F5697" t="s">
        <v>16412</v>
      </c>
      <c r="G5697" t="s">
        <v>133</v>
      </c>
      <c r="H5697" t="s">
        <v>134</v>
      </c>
      <c r="I5697" t="s">
        <v>135</v>
      </c>
      <c r="J5697" t="s">
        <v>136</v>
      </c>
      <c r="K5697" t="s">
        <v>137</v>
      </c>
      <c r="L5697" t="s">
        <v>16413</v>
      </c>
      <c r="M5697" t="s">
        <v>16414</v>
      </c>
      <c r="N5697">
        <v>6.1211111110000003</v>
      </c>
      <c r="O5697">
        <v>0</v>
      </c>
      <c r="P5697">
        <v>13</v>
      </c>
      <c r="Q5697">
        <v>0</v>
      </c>
      <c r="R5697">
        <v>0</v>
      </c>
      <c r="S5697">
        <v>0</v>
      </c>
      <c r="T5697">
        <v>1</v>
      </c>
      <c r="U5697">
        <v>0</v>
      </c>
      <c r="V5697">
        <v>0</v>
      </c>
      <c r="W5697">
        <v>0</v>
      </c>
      <c r="X5697">
        <v>28.108758637786806</v>
      </c>
      <c r="Y5697">
        <v>0</v>
      </c>
      <c r="Z5697">
        <v>0</v>
      </c>
      <c r="AA5697">
        <v>0</v>
      </c>
      <c r="AB5697">
        <v>14.867814145695334</v>
      </c>
      <c r="AC5697">
        <v>0</v>
      </c>
      <c r="AD5697">
        <v>0</v>
      </c>
      <c r="AE5697">
        <v>42.97657278348214</v>
      </c>
    </row>
    <row r="5698" spans="1:31" x14ac:dyDescent="0.25">
      <c r="A5698">
        <v>2155630</v>
      </c>
      <c r="B5698">
        <v>1</v>
      </c>
      <c r="C5698" t="s">
        <v>80</v>
      </c>
      <c r="D5698" t="s">
        <v>85</v>
      </c>
      <c r="E5698" t="s">
        <v>206</v>
      </c>
      <c r="F5698" t="s">
        <v>16415</v>
      </c>
      <c r="G5698" t="s">
        <v>246</v>
      </c>
      <c r="H5698" t="s">
        <v>134</v>
      </c>
      <c r="I5698" t="s">
        <v>135</v>
      </c>
      <c r="J5698" t="s">
        <v>136</v>
      </c>
      <c r="K5698" t="s">
        <v>137</v>
      </c>
      <c r="L5698" t="s">
        <v>16416</v>
      </c>
      <c r="M5698" t="s">
        <v>16417</v>
      </c>
      <c r="N5698">
        <v>4.6263888880000001</v>
      </c>
      <c r="O5698">
        <v>0</v>
      </c>
      <c r="P5698">
        <v>8</v>
      </c>
      <c r="Q5698">
        <v>0</v>
      </c>
      <c r="R5698">
        <v>0</v>
      </c>
      <c r="S5698">
        <v>0</v>
      </c>
      <c r="T5698">
        <v>1</v>
      </c>
      <c r="U5698">
        <v>0</v>
      </c>
      <c r="V5698">
        <v>0</v>
      </c>
      <c r="W5698">
        <v>0</v>
      </c>
      <c r="X5698">
        <v>17.46044661335101</v>
      </c>
      <c r="Y5698">
        <v>0</v>
      </c>
      <c r="Z5698">
        <v>0</v>
      </c>
      <c r="AA5698">
        <v>0</v>
      </c>
      <c r="AB5698">
        <v>0.35656531393552504</v>
      </c>
      <c r="AC5698">
        <v>0</v>
      </c>
      <c r="AD5698">
        <v>0</v>
      </c>
      <c r="AE5698">
        <v>17.817011927286536</v>
      </c>
    </row>
    <row r="5699" spans="1:31" x14ac:dyDescent="0.25">
      <c r="A5699">
        <v>2155338</v>
      </c>
      <c r="B5699">
        <v>1</v>
      </c>
      <c r="C5699" t="s">
        <v>80</v>
      </c>
      <c r="D5699" t="s">
        <v>107</v>
      </c>
      <c r="E5699" t="s">
        <v>161</v>
      </c>
      <c r="F5699" t="s">
        <v>16418</v>
      </c>
      <c r="G5699" t="s">
        <v>187</v>
      </c>
      <c r="H5699" t="s">
        <v>134</v>
      </c>
      <c r="I5699" t="s">
        <v>135</v>
      </c>
      <c r="J5699" t="s">
        <v>136</v>
      </c>
      <c r="K5699" t="s">
        <v>137</v>
      </c>
      <c r="L5699" t="s">
        <v>16419</v>
      </c>
      <c r="M5699" t="s">
        <v>16420</v>
      </c>
      <c r="N5699">
        <v>1.0177777770000001</v>
      </c>
      <c r="O5699">
        <v>0</v>
      </c>
      <c r="P5699">
        <v>3</v>
      </c>
      <c r="Q5699">
        <v>0</v>
      </c>
      <c r="R5699">
        <v>13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1.0422256410926001</v>
      </c>
      <c r="Y5699">
        <v>0</v>
      </c>
      <c r="Z5699">
        <v>3.0429687560243668</v>
      </c>
      <c r="AA5699">
        <v>0</v>
      </c>
      <c r="AB5699">
        <v>0</v>
      </c>
      <c r="AC5699">
        <v>0</v>
      </c>
      <c r="AD5699">
        <v>0</v>
      </c>
      <c r="AE5699">
        <v>4.0851943971169664</v>
      </c>
    </row>
    <row r="5700" spans="1:31" x14ac:dyDescent="0.25">
      <c r="A5700">
        <v>2155347</v>
      </c>
      <c r="B5700">
        <v>1</v>
      </c>
      <c r="C5700" t="s">
        <v>80</v>
      </c>
      <c r="D5700" t="s">
        <v>87</v>
      </c>
      <c r="E5700" t="s">
        <v>206</v>
      </c>
      <c r="F5700" t="s">
        <v>16421</v>
      </c>
      <c r="G5700" t="s">
        <v>246</v>
      </c>
      <c r="H5700" t="s">
        <v>134</v>
      </c>
      <c r="I5700" t="s">
        <v>135</v>
      </c>
      <c r="J5700" t="s">
        <v>136</v>
      </c>
      <c r="K5700" t="s">
        <v>137</v>
      </c>
      <c r="L5700" t="s">
        <v>16422</v>
      </c>
      <c r="M5700" t="s">
        <v>16423</v>
      </c>
      <c r="N5700">
        <v>4.8255555550000002</v>
      </c>
      <c r="O5700">
        <v>0</v>
      </c>
      <c r="P5700">
        <v>130</v>
      </c>
      <c r="Q5700">
        <v>0</v>
      </c>
      <c r="R5700">
        <v>0</v>
      </c>
      <c r="S5700">
        <v>0</v>
      </c>
      <c r="T5700">
        <v>3</v>
      </c>
      <c r="U5700">
        <v>0</v>
      </c>
      <c r="V5700">
        <v>0</v>
      </c>
      <c r="W5700">
        <v>0</v>
      </c>
      <c r="X5700">
        <v>135.98027964645377</v>
      </c>
      <c r="Y5700">
        <v>0</v>
      </c>
      <c r="Z5700">
        <v>0</v>
      </c>
      <c r="AA5700">
        <v>0</v>
      </c>
      <c r="AB5700">
        <v>8.1910227728733513</v>
      </c>
      <c r="AC5700">
        <v>0</v>
      </c>
      <c r="AD5700">
        <v>0</v>
      </c>
      <c r="AE5700">
        <v>144.17130241932711</v>
      </c>
    </row>
    <row r="5701" spans="1:31" x14ac:dyDescent="0.25">
      <c r="A5701">
        <v>2156034</v>
      </c>
      <c r="B5701">
        <v>1</v>
      </c>
      <c r="C5701" t="s">
        <v>80</v>
      </c>
      <c r="D5701" t="s">
        <v>93</v>
      </c>
      <c r="E5701" t="s">
        <v>140</v>
      </c>
      <c r="F5701" t="s">
        <v>16424</v>
      </c>
      <c r="G5701" t="s">
        <v>142</v>
      </c>
      <c r="H5701" t="s">
        <v>143</v>
      </c>
      <c r="I5701" t="s">
        <v>135</v>
      </c>
      <c r="J5701" t="s">
        <v>136</v>
      </c>
      <c r="K5701" t="s">
        <v>137</v>
      </c>
      <c r="L5701" t="s">
        <v>16425</v>
      </c>
      <c r="M5701" t="s">
        <v>16426</v>
      </c>
      <c r="N5701">
        <v>2.6666666659999998</v>
      </c>
      <c r="O5701">
        <v>0</v>
      </c>
      <c r="P5701">
        <v>745</v>
      </c>
      <c r="Q5701">
        <v>0</v>
      </c>
      <c r="R5701">
        <v>20</v>
      </c>
      <c r="S5701">
        <v>0</v>
      </c>
      <c r="T5701">
        <v>152</v>
      </c>
      <c r="U5701">
        <v>0</v>
      </c>
      <c r="V5701">
        <v>0</v>
      </c>
      <c r="W5701">
        <v>0</v>
      </c>
      <c r="X5701">
        <v>325.42503169504181</v>
      </c>
      <c r="Y5701">
        <v>0</v>
      </c>
      <c r="Z5701">
        <v>57.821872934748995</v>
      </c>
      <c r="AA5701">
        <v>0</v>
      </c>
      <c r="AB5701">
        <v>151.80993410674344</v>
      </c>
      <c r="AC5701">
        <v>0</v>
      </c>
      <c r="AD5701">
        <v>0</v>
      </c>
      <c r="AE5701">
        <v>535.05683873653425</v>
      </c>
    </row>
    <row r="5702" spans="1:31" x14ac:dyDescent="0.25">
      <c r="A5702">
        <v>2155516</v>
      </c>
      <c r="B5702">
        <v>1</v>
      </c>
      <c r="C5702" t="s">
        <v>81</v>
      </c>
      <c r="D5702" t="s">
        <v>112</v>
      </c>
      <c r="E5702" t="s">
        <v>196</v>
      </c>
      <c r="F5702" t="s">
        <v>16427</v>
      </c>
      <c r="G5702" t="s">
        <v>142</v>
      </c>
      <c r="H5702" t="s">
        <v>143</v>
      </c>
      <c r="I5702" t="s">
        <v>148</v>
      </c>
      <c r="J5702" t="s">
        <v>136</v>
      </c>
      <c r="K5702" t="s">
        <v>137</v>
      </c>
      <c r="L5702" t="s">
        <v>16428</v>
      </c>
      <c r="M5702" t="s">
        <v>16429</v>
      </c>
      <c r="N5702">
        <v>2.2222222E-2</v>
      </c>
      <c r="O5702">
        <v>0</v>
      </c>
      <c r="P5702">
        <v>920</v>
      </c>
      <c r="Q5702">
        <v>1</v>
      </c>
      <c r="R5702">
        <v>7</v>
      </c>
      <c r="S5702">
        <v>4</v>
      </c>
      <c r="T5702">
        <v>43</v>
      </c>
      <c r="U5702">
        <v>0</v>
      </c>
      <c r="V5702">
        <v>1</v>
      </c>
      <c r="W5702">
        <v>0</v>
      </c>
      <c r="X5702">
        <v>1.3325896332439997</v>
      </c>
      <c r="Y5702">
        <v>5.8362873500000002E-3</v>
      </c>
      <c r="Z5702">
        <v>7.0587713180000015E-3</v>
      </c>
      <c r="AA5702">
        <v>3.9036198166560001</v>
      </c>
      <c r="AB5702">
        <v>0.1298219986568889</v>
      </c>
      <c r="AC5702">
        <v>0</v>
      </c>
      <c r="AD5702">
        <v>0.18255497372000004</v>
      </c>
      <c r="AE5702">
        <v>5.561481480944888</v>
      </c>
    </row>
    <row r="5703" spans="1:31" x14ac:dyDescent="0.25">
      <c r="A5703">
        <v>2155447</v>
      </c>
      <c r="B5703">
        <v>1</v>
      </c>
      <c r="C5703" t="s">
        <v>80</v>
      </c>
      <c r="D5703" t="s">
        <v>93</v>
      </c>
      <c r="E5703" t="s">
        <v>140</v>
      </c>
      <c r="F5703" t="s">
        <v>16430</v>
      </c>
      <c r="G5703" t="s">
        <v>142</v>
      </c>
      <c r="H5703" t="s">
        <v>143</v>
      </c>
      <c r="I5703" t="s">
        <v>135</v>
      </c>
      <c r="J5703" t="s">
        <v>136</v>
      </c>
      <c r="K5703" t="s">
        <v>137</v>
      </c>
      <c r="L5703" t="s">
        <v>16431</v>
      </c>
      <c r="M5703" t="s">
        <v>16432</v>
      </c>
      <c r="N5703">
        <v>0.86833333300000004</v>
      </c>
      <c r="O5703">
        <v>0</v>
      </c>
      <c r="P5703">
        <v>8</v>
      </c>
      <c r="Q5703">
        <v>29</v>
      </c>
      <c r="R5703">
        <v>94</v>
      </c>
      <c r="S5703">
        <v>6</v>
      </c>
      <c r="T5703">
        <v>15</v>
      </c>
      <c r="U5703">
        <v>0</v>
      </c>
      <c r="V5703">
        <v>0</v>
      </c>
      <c r="W5703">
        <v>0</v>
      </c>
      <c r="X5703">
        <v>1.52018081313625</v>
      </c>
      <c r="Y5703">
        <v>12.631735368498676</v>
      </c>
      <c r="Z5703">
        <v>65.100347068884403</v>
      </c>
      <c r="AA5703">
        <v>210.88070506763259</v>
      </c>
      <c r="AB5703">
        <v>6.5481708149511491</v>
      </c>
      <c r="AC5703">
        <v>0</v>
      </c>
      <c r="AD5703">
        <v>0</v>
      </c>
      <c r="AE5703">
        <v>296.6811391331031</v>
      </c>
    </row>
    <row r="5704" spans="1:31" x14ac:dyDescent="0.25">
      <c r="A5704">
        <v>2155662</v>
      </c>
      <c r="B5704">
        <v>1</v>
      </c>
      <c r="C5704" t="s">
        <v>81</v>
      </c>
      <c r="D5704" t="s">
        <v>127</v>
      </c>
      <c r="E5704" t="s">
        <v>146</v>
      </c>
      <c r="F5704" t="s">
        <v>16433</v>
      </c>
      <c r="G5704" t="s">
        <v>167</v>
      </c>
      <c r="H5704" t="s">
        <v>143</v>
      </c>
      <c r="I5704" t="s">
        <v>135</v>
      </c>
      <c r="J5704" t="s">
        <v>136</v>
      </c>
      <c r="K5704" t="s">
        <v>137</v>
      </c>
      <c r="L5704" t="s">
        <v>16434</v>
      </c>
      <c r="M5704" t="s">
        <v>16435</v>
      </c>
      <c r="N5704">
        <v>2.8849999999999998</v>
      </c>
      <c r="O5704">
        <v>0</v>
      </c>
      <c r="P5704">
        <v>106</v>
      </c>
      <c r="Q5704">
        <v>0</v>
      </c>
      <c r="R5704">
        <v>5</v>
      </c>
      <c r="S5704">
        <v>0</v>
      </c>
      <c r="T5704">
        <v>20</v>
      </c>
      <c r="U5704">
        <v>0</v>
      </c>
      <c r="V5704">
        <v>0</v>
      </c>
      <c r="W5704">
        <v>0</v>
      </c>
      <c r="X5704">
        <v>41.79096981906045</v>
      </c>
      <c r="Y5704">
        <v>0</v>
      </c>
      <c r="Z5704">
        <v>0.57988251456105011</v>
      </c>
      <c r="AA5704">
        <v>0</v>
      </c>
      <c r="AB5704">
        <v>10.206957689834997</v>
      </c>
      <c r="AC5704">
        <v>0</v>
      </c>
      <c r="AD5704">
        <v>0</v>
      </c>
      <c r="AE5704">
        <v>52.577810023456493</v>
      </c>
    </row>
    <row r="5705" spans="1:31" x14ac:dyDescent="0.25">
      <c r="A5705">
        <v>2155556</v>
      </c>
      <c r="B5705">
        <v>1</v>
      </c>
      <c r="C5705" t="s">
        <v>81</v>
      </c>
      <c r="D5705" t="s">
        <v>127</v>
      </c>
      <c r="E5705" t="s">
        <v>146</v>
      </c>
      <c r="F5705" t="s">
        <v>16436</v>
      </c>
      <c r="G5705" t="s">
        <v>142</v>
      </c>
      <c r="H5705" t="s">
        <v>143</v>
      </c>
      <c r="I5705" t="s">
        <v>148</v>
      </c>
      <c r="J5705" t="s">
        <v>136</v>
      </c>
      <c r="K5705" t="s">
        <v>137</v>
      </c>
      <c r="L5705" t="s">
        <v>16437</v>
      </c>
      <c r="M5705" t="s">
        <v>16438</v>
      </c>
      <c r="N5705">
        <v>1.6666666E-2</v>
      </c>
      <c r="O5705">
        <v>0</v>
      </c>
      <c r="P5705">
        <v>900</v>
      </c>
      <c r="Q5705">
        <v>9</v>
      </c>
      <c r="R5705">
        <v>28</v>
      </c>
      <c r="S5705">
        <v>5</v>
      </c>
      <c r="T5705">
        <v>111</v>
      </c>
      <c r="U5705">
        <v>5</v>
      </c>
      <c r="V5705">
        <v>1</v>
      </c>
      <c r="W5705">
        <v>0</v>
      </c>
      <c r="X5705">
        <v>3.7591149295224984</v>
      </c>
      <c r="Y5705">
        <v>1.9652748412000001E-2</v>
      </c>
      <c r="Z5705">
        <v>8.0171966999000005E-2</v>
      </c>
      <c r="AA5705">
        <v>0.86556988151466652</v>
      </c>
      <c r="AB5705">
        <v>0.79568701406900022</v>
      </c>
      <c r="AC5705">
        <v>6.7672441206539995</v>
      </c>
      <c r="AD5705">
        <v>0.26558815501999999</v>
      </c>
      <c r="AE5705">
        <v>12.553028816191164</v>
      </c>
    </row>
    <row r="5706" spans="1:31" x14ac:dyDescent="0.25">
      <c r="A5706">
        <v>2155224</v>
      </c>
      <c r="B5706">
        <v>1</v>
      </c>
      <c r="C5706" t="s">
        <v>81</v>
      </c>
      <c r="D5706" t="s">
        <v>128</v>
      </c>
      <c r="E5706" t="s">
        <v>174</v>
      </c>
      <c r="F5706" t="s">
        <v>16439</v>
      </c>
      <c r="G5706" t="s">
        <v>187</v>
      </c>
      <c r="H5706" t="s">
        <v>134</v>
      </c>
      <c r="I5706" t="s">
        <v>135</v>
      </c>
      <c r="J5706" t="s">
        <v>136</v>
      </c>
      <c r="K5706" t="s">
        <v>137</v>
      </c>
      <c r="L5706" t="s">
        <v>16440</v>
      </c>
      <c r="M5706" t="s">
        <v>16441</v>
      </c>
      <c r="N5706">
        <v>3.008611111</v>
      </c>
      <c r="O5706">
        <v>0</v>
      </c>
      <c r="P5706">
        <v>43</v>
      </c>
      <c r="Q5706">
        <v>0</v>
      </c>
      <c r="R5706">
        <v>0</v>
      </c>
      <c r="S5706">
        <v>0</v>
      </c>
      <c r="T5706">
        <v>2</v>
      </c>
      <c r="U5706">
        <v>0</v>
      </c>
      <c r="V5706">
        <v>0</v>
      </c>
      <c r="W5706">
        <v>0</v>
      </c>
      <c r="X5706">
        <v>24.021527472591483</v>
      </c>
      <c r="Y5706">
        <v>0</v>
      </c>
      <c r="Z5706">
        <v>0</v>
      </c>
      <c r="AA5706">
        <v>0</v>
      </c>
      <c r="AB5706">
        <v>0.75171483867900002</v>
      </c>
      <c r="AC5706">
        <v>0</v>
      </c>
      <c r="AD5706">
        <v>0</v>
      </c>
      <c r="AE5706">
        <v>24.773242311270483</v>
      </c>
    </row>
    <row r="5707" spans="1:31" x14ac:dyDescent="0.25">
      <c r="A5707">
        <v>2155307</v>
      </c>
      <c r="B5707">
        <v>1</v>
      </c>
      <c r="C5707" t="s">
        <v>80</v>
      </c>
      <c r="D5707" t="s">
        <v>94</v>
      </c>
      <c r="E5707" t="s">
        <v>174</v>
      </c>
      <c r="F5707" t="s">
        <v>16442</v>
      </c>
      <c r="G5707" t="s">
        <v>187</v>
      </c>
      <c r="H5707" t="s">
        <v>134</v>
      </c>
      <c r="I5707" t="s">
        <v>135</v>
      </c>
      <c r="J5707" t="s">
        <v>136</v>
      </c>
      <c r="K5707" t="s">
        <v>137</v>
      </c>
      <c r="L5707" t="s">
        <v>16443</v>
      </c>
      <c r="M5707" t="s">
        <v>16444</v>
      </c>
      <c r="N5707">
        <v>1.142222222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1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</row>
    <row r="5708" spans="1:31" x14ac:dyDescent="0.25">
      <c r="A5708">
        <v>2155364</v>
      </c>
      <c r="B5708">
        <v>1</v>
      </c>
      <c r="C5708" t="s">
        <v>80</v>
      </c>
      <c r="D5708" t="s">
        <v>94</v>
      </c>
      <c r="E5708" t="s">
        <v>174</v>
      </c>
      <c r="F5708" t="s">
        <v>16445</v>
      </c>
      <c r="G5708" t="s">
        <v>187</v>
      </c>
      <c r="H5708" t="s">
        <v>134</v>
      </c>
      <c r="I5708" t="s">
        <v>135</v>
      </c>
      <c r="J5708" t="s">
        <v>136</v>
      </c>
      <c r="K5708" t="s">
        <v>137</v>
      </c>
      <c r="L5708" t="s">
        <v>16446</v>
      </c>
      <c r="M5708" t="s">
        <v>16447</v>
      </c>
      <c r="N5708">
        <v>2.6972222220000002</v>
      </c>
      <c r="O5708">
        <v>0</v>
      </c>
      <c r="P5708">
        <v>71</v>
      </c>
      <c r="Q5708">
        <v>0</v>
      </c>
      <c r="R5708">
        <v>0</v>
      </c>
      <c r="S5708">
        <v>0</v>
      </c>
      <c r="T5708">
        <v>3</v>
      </c>
      <c r="U5708">
        <v>0</v>
      </c>
      <c r="V5708">
        <v>0</v>
      </c>
      <c r="W5708">
        <v>0</v>
      </c>
      <c r="X5708">
        <v>53.698758284942912</v>
      </c>
      <c r="Y5708">
        <v>0</v>
      </c>
      <c r="Z5708">
        <v>0</v>
      </c>
      <c r="AA5708">
        <v>0</v>
      </c>
      <c r="AB5708">
        <v>1.648552048160667</v>
      </c>
      <c r="AC5708">
        <v>0</v>
      </c>
      <c r="AD5708">
        <v>0</v>
      </c>
      <c r="AE5708">
        <v>55.347310333103579</v>
      </c>
    </row>
    <row r="5709" spans="1:31" x14ac:dyDescent="0.25">
      <c r="A5709">
        <v>2155510</v>
      </c>
      <c r="B5709">
        <v>1</v>
      </c>
      <c r="C5709" t="s">
        <v>81</v>
      </c>
      <c r="D5709" t="s">
        <v>122</v>
      </c>
      <c r="E5709" t="s">
        <v>140</v>
      </c>
      <c r="F5709" t="s">
        <v>1483</v>
      </c>
      <c r="G5709" t="s">
        <v>142</v>
      </c>
      <c r="H5709" t="s">
        <v>143</v>
      </c>
      <c r="I5709" t="s">
        <v>135</v>
      </c>
      <c r="J5709" t="s">
        <v>136</v>
      </c>
      <c r="K5709" t="s">
        <v>137</v>
      </c>
      <c r="L5709" t="s">
        <v>16448</v>
      </c>
      <c r="M5709" t="s">
        <v>16449</v>
      </c>
      <c r="N5709">
        <v>0.18055555500000001</v>
      </c>
      <c r="O5709">
        <v>0</v>
      </c>
      <c r="P5709">
        <v>687</v>
      </c>
      <c r="Q5709">
        <v>175</v>
      </c>
      <c r="R5709">
        <v>10</v>
      </c>
      <c r="S5709">
        <v>22</v>
      </c>
      <c r="T5709">
        <v>90</v>
      </c>
      <c r="U5709">
        <v>7</v>
      </c>
      <c r="V5709">
        <v>1</v>
      </c>
      <c r="W5709">
        <v>0</v>
      </c>
      <c r="X5709">
        <v>15.372292026389989</v>
      </c>
      <c r="Y5709">
        <v>4.3955032200643052</v>
      </c>
      <c r="Z5709">
        <v>0.57861623257749994</v>
      </c>
      <c r="AA5709">
        <v>87.889566644192087</v>
      </c>
      <c r="AB5709">
        <v>6.5951283687683322</v>
      </c>
      <c r="AC5709">
        <v>127.86563454877333</v>
      </c>
      <c r="AD5709">
        <v>13.02068870375</v>
      </c>
      <c r="AE5709">
        <v>255.71742974451553</v>
      </c>
    </row>
    <row r="5710" spans="1:31" x14ac:dyDescent="0.25">
      <c r="A5710">
        <v>2155241</v>
      </c>
      <c r="B5710">
        <v>1</v>
      </c>
      <c r="C5710" t="s">
        <v>80</v>
      </c>
      <c r="D5710" t="s">
        <v>96</v>
      </c>
      <c r="E5710" t="s">
        <v>174</v>
      </c>
      <c r="F5710" t="s">
        <v>16450</v>
      </c>
      <c r="G5710" t="s">
        <v>235</v>
      </c>
      <c r="H5710" t="s">
        <v>134</v>
      </c>
      <c r="I5710" t="s">
        <v>135</v>
      </c>
      <c r="J5710" t="s">
        <v>136</v>
      </c>
      <c r="K5710" t="s">
        <v>236</v>
      </c>
      <c r="L5710" t="s">
        <v>16451</v>
      </c>
      <c r="M5710" t="s">
        <v>16452</v>
      </c>
      <c r="N5710">
        <v>2.3399155550000001</v>
      </c>
      <c r="O5710">
        <v>0</v>
      </c>
      <c r="P5710">
        <v>18</v>
      </c>
      <c r="Q5710">
        <v>0</v>
      </c>
      <c r="R5710">
        <v>0</v>
      </c>
      <c r="S5710">
        <v>0</v>
      </c>
      <c r="T5710">
        <v>2</v>
      </c>
      <c r="U5710">
        <v>0</v>
      </c>
      <c r="V5710">
        <v>0</v>
      </c>
      <c r="W5710">
        <v>0</v>
      </c>
      <c r="X5710">
        <v>20.509553430178343</v>
      </c>
      <c r="Y5710">
        <v>0</v>
      </c>
      <c r="Z5710">
        <v>0</v>
      </c>
      <c r="AA5710">
        <v>0</v>
      </c>
      <c r="AB5710">
        <v>1.9630820437074004</v>
      </c>
      <c r="AC5710">
        <v>0</v>
      </c>
      <c r="AD5710">
        <v>0</v>
      </c>
      <c r="AE5710">
        <v>22.472635473885745</v>
      </c>
    </row>
    <row r="5711" spans="1:31" x14ac:dyDescent="0.25">
      <c r="A5711">
        <v>2155576</v>
      </c>
      <c r="B5711">
        <v>1</v>
      </c>
      <c r="C5711" t="s">
        <v>80</v>
      </c>
      <c r="D5711" t="s">
        <v>93</v>
      </c>
      <c r="E5711" t="s">
        <v>174</v>
      </c>
      <c r="F5711" t="s">
        <v>16453</v>
      </c>
      <c r="G5711" t="s">
        <v>187</v>
      </c>
      <c r="H5711" t="s">
        <v>134</v>
      </c>
      <c r="I5711" t="s">
        <v>135</v>
      </c>
      <c r="J5711" t="s">
        <v>136</v>
      </c>
      <c r="K5711" t="s">
        <v>137</v>
      </c>
      <c r="L5711" t="s">
        <v>16454</v>
      </c>
      <c r="M5711" t="s">
        <v>16455</v>
      </c>
      <c r="N5711">
        <v>6.4497222220000001</v>
      </c>
      <c r="O5711">
        <v>0</v>
      </c>
      <c r="P5711">
        <v>1</v>
      </c>
      <c r="Q5711">
        <v>0</v>
      </c>
      <c r="R5711">
        <v>1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1.3706737017461998</v>
      </c>
      <c r="Y5711">
        <v>0</v>
      </c>
      <c r="Z5711">
        <v>3.8907674043081504</v>
      </c>
      <c r="AA5711">
        <v>0</v>
      </c>
      <c r="AB5711">
        <v>0</v>
      </c>
      <c r="AC5711">
        <v>0</v>
      </c>
      <c r="AD5711">
        <v>0</v>
      </c>
      <c r="AE5711">
        <v>5.2614411060543507</v>
      </c>
    </row>
    <row r="5712" spans="1:31" x14ac:dyDescent="0.25">
      <c r="A5712">
        <v>2155696</v>
      </c>
      <c r="B5712">
        <v>1</v>
      </c>
      <c r="C5712" t="s">
        <v>80</v>
      </c>
      <c r="D5712" t="s">
        <v>85</v>
      </c>
      <c r="E5712" t="s">
        <v>206</v>
      </c>
      <c r="F5712" t="s">
        <v>16456</v>
      </c>
      <c r="G5712" t="s">
        <v>183</v>
      </c>
      <c r="H5712" t="s">
        <v>134</v>
      </c>
      <c r="I5712" t="s">
        <v>135</v>
      </c>
      <c r="J5712" t="s">
        <v>136</v>
      </c>
      <c r="K5712" t="s">
        <v>137</v>
      </c>
      <c r="L5712" t="s">
        <v>16457</v>
      </c>
      <c r="M5712" t="s">
        <v>16458</v>
      </c>
      <c r="N5712">
        <v>8.3391666660000006</v>
      </c>
      <c r="O5712">
        <v>0</v>
      </c>
      <c r="P5712">
        <v>8</v>
      </c>
      <c r="Q5712">
        <v>0</v>
      </c>
      <c r="R5712">
        <v>0</v>
      </c>
      <c r="S5712">
        <v>0</v>
      </c>
      <c r="T5712">
        <v>91</v>
      </c>
      <c r="U5712">
        <v>0</v>
      </c>
      <c r="V5712">
        <v>0</v>
      </c>
      <c r="W5712">
        <v>0</v>
      </c>
      <c r="X5712">
        <v>10.475746503068299</v>
      </c>
      <c r="Y5712">
        <v>0</v>
      </c>
      <c r="Z5712">
        <v>0</v>
      </c>
      <c r="AA5712">
        <v>0</v>
      </c>
      <c r="AB5712">
        <v>266.67079510541203</v>
      </c>
      <c r="AC5712">
        <v>0</v>
      </c>
      <c r="AD5712">
        <v>0</v>
      </c>
      <c r="AE5712">
        <v>277.14654160848033</v>
      </c>
    </row>
    <row r="5713" spans="1:31" x14ac:dyDescent="0.25">
      <c r="A5713">
        <v>2155619</v>
      </c>
      <c r="B5713">
        <v>1</v>
      </c>
      <c r="C5713" t="s">
        <v>80</v>
      </c>
      <c r="D5713" t="s">
        <v>96</v>
      </c>
      <c r="E5713" t="s">
        <v>146</v>
      </c>
      <c r="F5713" t="s">
        <v>16459</v>
      </c>
      <c r="G5713" t="s">
        <v>2990</v>
      </c>
      <c r="H5713" t="s">
        <v>143</v>
      </c>
      <c r="I5713" t="s">
        <v>135</v>
      </c>
      <c r="J5713" t="s">
        <v>136</v>
      </c>
      <c r="K5713" t="s">
        <v>137</v>
      </c>
      <c r="L5713" t="s">
        <v>16460</v>
      </c>
      <c r="M5713" t="s">
        <v>16461</v>
      </c>
      <c r="N5713">
        <v>1.2436111110000001</v>
      </c>
      <c r="O5713">
        <v>0</v>
      </c>
      <c r="P5713">
        <v>31</v>
      </c>
      <c r="Q5713">
        <v>0</v>
      </c>
      <c r="R5713">
        <v>0</v>
      </c>
      <c r="S5713">
        <v>0</v>
      </c>
      <c r="T5713">
        <v>99</v>
      </c>
      <c r="U5713">
        <v>0</v>
      </c>
      <c r="V5713">
        <v>2</v>
      </c>
      <c r="W5713">
        <v>0</v>
      </c>
      <c r="X5713">
        <v>8.0620712986586689</v>
      </c>
      <c r="Y5713">
        <v>0</v>
      </c>
      <c r="Z5713">
        <v>0</v>
      </c>
      <c r="AA5713">
        <v>0</v>
      </c>
      <c r="AB5713">
        <v>107.19670117321324</v>
      </c>
      <c r="AC5713">
        <v>0</v>
      </c>
      <c r="AD5713">
        <v>12.070880086234126</v>
      </c>
      <c r="AE5713">
        <v>127.32965255810603</v>
      </c>
    </row>
    <row r="5714" spans="1:31" x14ac:dyDescent="0.25">
      <c r="A5714">
        <v>2155596</v>
      </c>
      <c r="B5714">
        <v>1</v>
      </c>
      <c r="C5714" t="s">
        <v>81</v>
      </c>
      <c r="D5714" t="s">
        <v>128</v>
      </c>
      <c r="E5714" t="s">
        <v>140</v>
      </c>
      <c r="F5714" t="s">
        <v>16462</v>
      </c>
      <c r="G5714" t="s">
        <v>142</v>
      </c>
      <c r="H5714" t="s">
        <v>143</v>
      </c>
      <c r="I5714" t="s">
        <v>135</v>
      </c>
      <c r="J5714" t="s">
        <v>136</v>
      </c>
      <c r="K5714" t="s">
        <v>137</v>
      </c>
      <c r="L5714" t="s">
        <v>16463</v>
      </c>
      <c r="M5714" t="s">
        <v>16464</v>
      </c>
      <c r="N5714">
        <v>0.58888888800000005</v>
      </c>
      <c r="O5714">
        <v>0</v>
      </c>
      <c r="P5714">
        <v>2011</v>
      </c>
      <c r="Q5714">
        <v>5</v>
      </c>
      <c r="R5714">
        <v>23</v>
      </c>
      <c r="S5714">
        <v>6</v>
      </c>
      <c r="T5714">
        <v>112</v>
      </c>
      <c r="U5714">
        <v>0</v>
      </c>
      <c r="V5714">
        <v>0</v>
      </c>
      <c r="W5714">
        <v>0</v>
      </c>
      <c r="X5714">
        <v>279.23584003669509</v>
      </c>
      <c r="Y5714">
        <v>3.7848004539600004</v>
      </c>
      <c r="Z5714">
        <v>3.4991890325810009</v>
      </c>
      <c r="AA5714">
        <v>30.498713443751004</v>
      </c>
      <c r="AB5714">
        <v>49.843259984072006</v>
      </c>
      <c r="AC5714">
        <v>0</v>
      </c>
      <c r="AD5714">
        <v>0</v>
      </c>
      <c r="AE5714">
        <v>366.86180295105908</v>
      </c>
    </row>
    <row r="5715" spans="1:31" x14ac:dyDescent="0.25">
      <c r="A5715">
        <v>2155676</v>
      </c>
      <c r="B5715">
        <v>1</v>
      </c>
      <c r="C5715" t="s">
        <v>80</v>
      </c>
      <c r="D5715" t="s">
        <v>95</v>
      </c>
      <c r="E5715" t="s">
        <v>224</v>
      </c>
      <c r="F5715" t="s">
        <v>16465</v>
      </c>
      <c r="G5715" t="s">
        <v>142</v>
      </c>
      <c r="H5715" t="s">
        <v>143</v>
      </c>
      <c r="I5715" t="s">
        <v>135</v>
      </c>
      <c r="J5715" t="s">
        <v>136</v>
      </c>
      <c r="K5715" t="s">
        <v>137</v>
      </c>
      <c r="L5715" t="s">
        <v>16466</v>
      </c>
      <c r="M5715" t="s">
        <v>16467</v>
      </c>
      <c r="N5715">
        <v>0.53611111099999997</v>
      </c>
      <c r="O5715">
        <v>0</v>
      </c>
      <c r="P5715">
        <v>0</v>
      </c>
      <c r="Q5715">
        <v>0</v>
      </c>
      <c r="R5715">
        <v>0</v>
      </c>
      <c r="S5715">
        <v>6</v>
      </c>
      <c r="T5715">
        <v>0</v>
      </c>
      <c r="U5715">
        <v>6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39.202923686203341</v>
      </c>
      <c r="AB5715">
        <v>0</v>
      </c>
      <c r="AC5715">
        <v>1636.7685722735832</v>
      </c>
      <c r="AD5715">
        <v>0</v>
      </c>
      <c r="AE5715">
        <v>1675.9714959597866</v>
      </c>
    </row>
    <row r="5716" spans="1:31" x14ac:dyDescent="0.25">
      <c r="A5716">
        <v>2155682</v>
      </c>
      <c r="B5716">
        <v>1</v>
      </c>
      <c r="C5716" t="s">
        <v>80</v>
      </c>
      <c r="D5716" t="s">
        <v>100</v>
      </c>
      <c r="E5716" t="s">
        <v>131</v>
      </c>
      <c r="F5716" t="s">
        <v>16468</v>
      </c>
      <c r="G5716" t="s">
        <v>133</v>
      </c>
      <c r="H5716" t="s">
        <v>134</v>
      </c>
      <c r="I5716" t="s">
        <v>135</v>
      </c>
      <c r="J5716" t="s">
        <v>136</v>
      </c>
      <c r="K5716" t="s">
        <v>137</v>
      </c>
      <c r="L5716" t="s">
        <v>16469</v>
      </c>
      <c r="M5716" t="s">
        <v>16470</v>
      </c>
      <c r="N5716">
        <v>1.7250000000000001</v>
      </c>
      <c r="O5716">
        <v>0</v>
      </c>
      <c r="P5716">
        <v>1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8.3772803509999993E-2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8.3772803509999993E-2</v>
      </c>
    </row>
    <row r="5717" spans="1:31" x14ac:dyDescent="0.25">
      <c r="A5717">
        <v>2155513</v>
      </c>
      <c r="B5717">
        <v>1</v>
      </c>
      <c r="C5717" t="s">
        <v>81</v>
      </c>
      <c r="D5717" t="s">
        <v>118</v>
      </c>
      <c r="E5717" t="s">
        <v>196</v>
      </c>
      <c r="F5717" t="s">
        <v>16471</v>
      </c>
      <c r="G5717" t="s">
        <v>142</v>
      </c>
      <c r="H5717" t="s">
        <v>143</v>
      </c>
      <c r="I5717" t="s">
        <v>148</v>
      </c>
      <c r="J5717" t="s">
        <v>136</v>
      </c>
      <c r="K5717" t="s">
        <v>137</v>
      </c>
      <c r="L5717" t="s">
        <v>16472</v>
      </c>
      <c r="M5717" t="s">
        <v>16473</v>
      </c>
      <c r="N5717">
        <v>1.3888888E-2</v>
      </c>
      <c r="O5717">
        <v>1</v>
      </c>
      <c r="P5717">
        <v>247</v>
      </c>
      <c r="Q5717">
        <v>56</v>
      </c>
      <c r="R5717">
        <v>23</v>
      </c>
      <c r="S5717">
        <v>5</v>
      </c>
      <c r="T5717">
        <v>22</v>
      </c>
      <c r="U5717">
        <v>0</v>
      </c>
      <c r="V5717">
        <v>0</v>
      </c>
      <c r="W5717">
        <v>3.1591426400000002E-3</v>
      </c>
      <c r="X5717">
        <v>0.47324850678000036</v>
      </c>
      <c r="Y5717">
        <v>0.36056411609291655</v>
      </c>
      <c r="Z5717">
        <v>0.1207899012425</v>
      </c>
      <c r="AA5717">
        <v>0.23265706070625</v>
      </c>
      <c r="AB5717">
        <v>9.1759699741666659E-2</v>
      </c>
      <c r="AC5717">
        <v>0</v>
      </c>
      <c r="AD5717">
        <v>0</v>
      </c>
      <c r="AE5717">
        <v>1.2821784272033336</v>
      </c>
    </row>
    <row r="5718" spans="1:31" x14ac:dyDescent="0.25">
      <c r="A5718">
        <v>2155304</v>
      </c>
      <c r="B5718">
        <v>1</v>
      </c>
      <c r="C5718" t="s">
        <v>81</v>
      </c>
      <c r="D5718" t="s">
        <v>117</v>
      </c>
      <c r="E5718" t="s">
        <v>131</v>
      </c>
      <c r="F5718" t="s">
        <v>16474</v>
      </c>
      <c r="G5718" t="s">
        <v>152</v>
      </c>
      <c r="H5718" t="s">
        <v>134</v>
      </c>
      <c r="I5718" t="s">
        <v>135</v>
      </c>
      <c r="J5718" t="s">
        <v>136</v>
      </c>
      <c r="K5718" t="s">
        <v>137</v>
      </c>
      <c r="L5718" t="s">
        <v>16475</v>
      </c>
      <c r="M5718" t="s">
        <v>16476</v>
      </c>
      <c r="N5718">
        <v>3.2366666660000001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1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3.7188313527446502</v>
      </c>
      <c r="AC5718">
        <v>0</v>
      </c>
      <c r="AD5718">
        <v>0</v>
      </c>
      <c r="AE5718">
        <v>3.7188313527446502</v>
      </c>
    </row>
    <row r="5719" spans="1:31" x14ac:dyDescent="0.25">
      <c r="A5719">
        <v>2155613</v>
      </c>
      <c r="B5719">
        <v>1</v>
      </c>
      <c r="C5719" t="s">
        <v>81</v>
      </c>
      <c r="D5719" t="s">
        <v>127</v>
      </c>
      <c r="E5719" t="s">
        <v>196</v>
      </c>
      <c r="F5719" t="s">
        <v>16477</v>
      </c>
      <c r="G5719" t="s">
        <v>142</v>
      </c>
      <c r="H5719" t="s">
        <v>143</v>
      </c>
      <c r="I5719" t="s">
        <v>135</v>
      </c>
      <c r="J5719" t="s">
        <v>136</v>
      </c>
      <c r="K5719" t="s">
        <v>137</v>
      </c>
      <c r="L5719" t="s">
        <v>16478</v>
      </c>
      <c r="M5719" t="s">
        <v>16479</v>
      </c>
      <c r="N5719">
        <v>1.361111111</v>
      </c>
      <c r="O5719">
        <v>2</v>
      </c>
      <c r="P5719">
        <v>1217</v>
      </c>
      <c r="Q5719">
        <v>25</v>
      </c>
      <c r="R5719">
        <v>66</v>
      </c>
      <c r="S5719">
        <v>6</v>
      </c>
      <c r="T5719">
        <v>86</v>
      </c>
      <c r="U5719">
        <v>2</v>
      </c>
      <c r="V5719">
        <v>0</v>
      </c>
      <c r="W5719">
        <v>0.40629252462283338</v>
      </c>
      <c r="X5719">
        <v>276.15238646602961</v>
      </c>
      <c r="Y5719">
        <v>18.625796222788999</v>
      </c>
      <c r="Z5719">
        <v>17.55284226728784</v>
      </c>
      <c r="AA5719">
        <v>53.041571047790505</v>
      </c>
      <c r="AB5719">
        <v>34.169605461210324</v>
      </c>
      <c r="AC5719">
        <v>48.290627619013506</v>
      </c>
      <c r="AD5719">
        <v>0</v>
      </c>
      <c r="AE5719">
        <v>448.23912160874357</v>
      </c>
    </row>
    <row r="5720" spans="1:31" x14ac:dyDescent="0.25">
      <c r="A5720">
        <v>2155367</v>
      </c>
      <c r="B5720">
        <v>1</v>
      </c>
      <c r="C5720" t="s">
        <v>81</v>
      </c>
      <c r="D5720" t="s">
        <v>122</v>
      </c>
      <c r="E5720" t="s">
        <v>146</v>
      </c>
      <c r="F5720" t="s">
        <v>16480</v>
      </c>
      <c r="G5720" t="s">
        <v>142</v>
      </c>
      <c r="H5720" t="s">
        <v>143</v>
      </c>
      <c r="I5720" t="s">
        <v>135</v>
      </c>
      <c r="J5720" t="s">
        <v>136</v>
      </c>
      <c r="K5720" t="s">
        <v>137</v>
      </c>
      <c r="L5720" t="s">
        <v>16481</v>
      </c>
      <c r="M5720" t="s">
        <v>16482</v>
      </c>
      <c r="N5720">
        <v>0.103333333</v>
      </c>
      <c r="O5720">
        <v>0</v>
      </c>
      <c r="P5720">
        <v>4278</v>
      </c>
      <c r="Q5720">
        <v>0</v>
      </c>
      <c r="R5720">
        <v>37</v>
      </c>
      <c r="S5720">
        <v>1</v>
      </c>
      <c r="T5720">
        <v>171</v>
      </c>
      <c r="U5720">
        <v>0</v>
      </c>
      <c r="V5720">
        <v>0</v>
      </c>
      <c r="W5720">
        <v>0</v>
      </c>
      <c r="X5720">
        <v>87.768723433055101</v>
      </c>
      <c r="Y5720">
        <v>0</v>
      </c>
      <c r="Z5720">
        <v>0.55846165702006689</v>
      </c>
      <c r="AA5720">
        <v>1.1607118882533332</v>
      </c>
      <c r="AB5720">
        <v>10.065908863507232</v>
      </c>
      <c r="AC5720">
        <v>0</v>
      </c>
      <c r="AD5720">
        <v>0</v>
      </c>
      <c r="AE5720">
        <v>99.553805841835725</v>
      </c>
    </row>
    <row r="5721" spans="1:31" x14ac:dyDescent="0.25">
      <c r="A5721">
        <v>2155553</v>
      </c>
      <c r="B5721">
        <v>1</v>
      </c>
      <c r="C5721" t="s">
        <v>81</v>
      </c>
      <c r="D5721" t="s">
        <v>122</v>
      </c>
      <c r="E5721" t="s">
        <v>140</v>
      </c>
      <c r="F5721" t="s">
        <v>16483</v>
      </c>
      <c r="G5721" t="s">
        <v>226</v>
      </c>
      <c r="H5721" t="s">
        <v>143</v>
      </c>
      <c r="I5721" t="s">
        <v>148</v>
      </c>
      <c r="J5721" t="s">
        <v>136</v>
      </c>
      <c r="K5721" t="s">
        <v>236</v>
      </c>
      <c r="L5721" t="s">
        <v>16484</v>
      </c>
      <c r="M5721" t="s">
        <v>16485</v>
      </c>
      <c r="N5721">
        <v>4.6111111000000003E-2</v>
      </c>
      <c r="O5721">
        <v>0</v>
      </c>
      <c r="P5721">
        <v>7853</v>
      </c>
      <c r="Q5721">
        <v>0</v>
      </c>
      <c r="R5721">
        <v>21</v>
      </c>
      <c r="S5721">
        <v>0</v>
      </c>
      <c r="T5721">
        <v>388</v>
      </c>
      <c r="U5721">
        <v>0</v>
      </c>
      <c r="V5721">
        <v>0</v>
      </c>
      <c r="W5721">
        <v>0</v>
      </c>
      <c r="X5721">
        <v>81.921314709550344</v>
      </c>
      <c r="Y5721">
        <v>0</v>
      </c>
      <c r="Z5721">
        <v>0.16426084118466672</v>
      </c>
      <c r="AA5721">
        <v>0</v>
      </c>
      <c r="AB5721">
        <v>12.09924149471169</v>
      </c>
      <c r="AC5721">
        <v>0</v>
      </c>
      <c r="AD5721">
        <v>0</v>
      </c>
      <c r="AE5721">
        <v>94.184817045446707</v>
      </c>
    </row>
    <row r="5722" spans="1:31" x14ac:dyDescent="0.25">
      <c r="A5722">
        <v>2155264</v>
      </c>
      <c r="B5722">
        <v>1</v>
      </c>
      <c r="C5722" t="s">
        <v>80</v>
      </c>
      <c r="D5722" t="s">
        <v>102</v>
      </c>
      <c r="E5722" t="s">
        <v>161</v>
      </c>
      <c r="F5722" t="s">
        <v>16486</v>
      </c>
      <c r="G5722" t="s">
        <v>187</v>
      </c>
      <c r="H5722" t="s">
        <v>134</v>
      </c>
      <c r="I5722" t="s">
        <v>135</v>
      </c>
      <c r="J5722" t="s">
        <v>136</v>
      </c>
      <c r="K5722" t="s">
        <v>137</v>
      </c>
      <c r="L5722" t="s">
        <v>16487</v>
      </c>
      <c r="M5722" t="s">
        <v>16488</v>
      </c>
      <c r="N5722">
        <v>0.50444444399999999</v>
      </c>
      <c r="O5722">
        <v>0</v>
      </c>
      <c r="P5722">
        <v>0</v>
      </c>
      <c r="Q5722">
        <v>0</v>
      </c>
      <c r="R5722">
        <v>9</v>
      </c>
      <c r="S5722">
        <v>0</v>
      </c>
      <c r="T5722">
        <v>1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1.0535499812696003</v>
      </c>
      <c r="AA5722">
        <v>0</v>
      </c>
      <c r="AB5722">
        <v>0.38258439381066672</v>
      </c>
      <c r="AC5722">
        <v>0</v>
      </c>
      <c r="AD5722">
        <v>0</v>
      </c>
      <c r="AE5722">
        <v>1.4361343750802671</v>
      </c>
    </row>
    <row r="5723" spans="1:31" x14ac:dyDescent="0.25">
      <c r="A5723">
        <v>2155573</v>
      </c>
      <c r="B5723">
        <v>1</v>
      </c>
      <c r="C5723" t="s">
        <v>80</v>
      </c>
      <c r="D5723" t="s">
        <v>96</v>
      </c>
      <c r="E5723" t="s">
        <v>146</v>
      </c>
      <c r="F5723" t="s">
        <v>16489</v>
      </c>
      <c r="G5723" t="s">
        <v>142</v>
      </c>
      <c r="H5723" t="s">
        <v>143</v>
      </c>
      <c r="I5723" t="s">
        <v>135</v>
      </c>
      <c r="J5723" t="s">
        <v>136</v>
      </c>
      <c r="K5723" t="s">
        <v>137</v>
      </c>
      <c r="L5723" t="s">
        <v>16490</v>
      </c>
      <c r="M5723" t="s">
        <v>16491</v>
      </c>
      <c r="N5723">
        <v>7.7777777000000006E-2</v>
      </c>
      <c r="O5723">
        <v>1</v>
      </c>
      <c r="P5723">
        <v>1629</v>
      </c>
      <c r="Q5723">
        <v>2</v>
      </c>
      <c r="R5723">
        <v>20</v>
      </c>
      <c r="S5723">
        <v>6</v>
      </c>
      <c r="T5723">
        <v>435</v>
      </c>
      <c r="U5723">
        <v>0</v>
      </c>
      <c r="V5723">
        <v>4</v>
      </c>
      <c r="W5723">
        <v>3.7293428480000002E-2</v>
      </c>
      <c r="X5723">
        <v>73.186010592339599</v>
      </c>
      <c r="Y5723">
        <v>13.112556792813335</v>
      </c>
      <c r="Z5723">
        <v>2.2973972526151112</v>
      </c>
      <c r="AA5723">
        <v>5.7399698247111113</v>
      </c>
      <c r="AB5723">
        <v>45.165358609732692</v>
      </c>
      <c r="AC5723">
        <v>0</v>
      </c>
      <c r="AD5723">
        <v>1.4214903334333333</v>
      </c>
      <c r="AE5723">
        <v>140.96007683412518</v>
      </c>
    </row>
    <row r="5724" spans="1:31" x14ac:dyDescent="0.25">
      <c r="A5724">
        <v>2155407</v>
      </c>
      <c r="B5724">
        <v>1</v>
      </c>
      <c r="C5724" t="s">
        <v>80</v>
      </c>
      <c r="D5724" t="s">
        <v>99</v>
      </c>
      <c r="E5724" t="s">
        <v>131</v>
      </c>
      <c r="F5724" t="s">
        <v>16492</v>
      </c>
      <c r="G5724" t="s">
        <v>152</v>
      </c>
      <c r="H5724" t="s">
        <v>134</v>
      </c>
      <c r="I5724" t="s">
        <v>135</v>
      </c>
      <c r="J5724" t="s">
        <v>136</v>
      </c>
      <c r="K5724" t="s">
        <v>137</v>
      </c>
      <c r="L5724" t="s">
        <v>16493</v>
      </c>
      <c r="M5724" t="s">
        <v>16494</v>
      </c>
      <c r="N5724">
        <v>1.7813888879999999</v>
      </c>
      <c r="O5724">
        <v>0</v>
      </c>
      <c r="P5724">
        <v>1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0.2709347361186667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0.2709347361186667</v>
      </c>
    </row>
    <row r="5725" spans="1:31" x14ac:dyDescent="0.25">
      <c r="A5725">
        <v>2155593</v>
      </c>
      <c r="B5725">
        <v>1</v>
      </c>
      <c r="C5725" t="s">
        <v>80</v>
      </c>
      <c r="D5725" t="s">
        <v>85</v>
      </c>
      <c r="E5725" t="s">
        <v>174</v>
      </c>
      <c r="F5725" t="s">
        <v>16495</v>
      </c>
      <c r="G5725" t="s">
        <v>171</v>
      </c>
      <c r="H5725" t="s">
        <v>134</v>
      </c>
      <c r="I5725" t="s">
        <v>135</v>
      </c>
      <c r="J5725" t="s">
        <v>136</v>
      </c>
      <c r="K5725" t="s">
        <v>137</v>
      </c>
      <c r="L5725" t="s">
        <v>16496</v>
      </c>
      <c r="M5725" t="s">
        <v>16339</v>
      </c>
      <c r="N5725">
        <v>0.27833333300000002</v>
      </c>
      <c r="O5725">
        <v>0</v>
      </c>
      <c r="P5725">
        <v>148</v>
      </c>
      <c r="Q5725">
        <v>0</v>
      </c>
      <c r="R5725">
        <v>0</v>
      </c>
      <c r="S5725">
        <v>0</v>
      </c>
      <c r="T5725">
        <v>1</v>
      </c>
      <c r="U5725">
        <v>0</v>
      </c>
      <c r="V5725">
        <v>0</v>
      </c>
      <c r="W5725">
        <v>0</v>
      </c>
      <c r="X5725">
        <v>10.490393018764797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10.490393018764797</v>
      </c>
    </row>
    <row r="5726" spans="1:31" x14ac:dyDescent="0.25">
      <c r="A5726">
        <v>2155450</v>
      </c>
      <c r="B5726">
        <v>1</v>
      </c>
      <c r="C5726" t="s">
        <v>80</v>
      </c>
      <c r="D5726" t="s">
        <v>82</v>
      </c>
      <c r="E5726" t="s">
        <v>131</v>
      </c>
      <c r="F5726" t="s">
        <v>16497</v>
      </c>
      <c r="G5726" t="s">
        <v>231</v>
      </c>
      <c r="H5726" t="s">
        <v>134</v>
      </c>
      <c r="I5726" t="s">
        <v>135</v>
      </c>
      <c r="J5726" t="s">
        <v>136</v>
      </c>
      <c r="K5726" t="s">
        <v>137</v>
      </c>
      <c r="L5726" t="s">
        <v>16498</v>
      </c>
      <c r="M5726" t="s">
        <v>16499</v>
      </c>
      <c r="N5726">
        <v>1.704722222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8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17.05512547151497</v>
      </c>
      <c r="AC5726">
        <v>0</v>
      </c>
      <c r="AD5726">
        <v>0</v>
      </c>
      <c r="AE5726">
        <v>17.05512547151497</v>
      </c>
    </row>
    <row r="5727" spans="1:31" x14ac:dyDescent="0.25">
      <c r="A5727">
        <v>2155530</v>
      </c>
      <c r="B5727">
        <v>1</v>
      </c>
      <c r="C5727" t="s">
        <v>81</v>
      </c>
      <c r="D5727" t="s">
        <v>120</v>
      </c>
      <c r="E5727" t="s">
        <v>196</v>
      </c>
      <c r="F5727" t="s">
        <v>7460</v>
      </c>
      <c r="G5727" t="s">
        <v>142</v>
      </c>
      <c r="H5727" t="s">
        <v>143</v>
      </c>
      <c r="I5727" t="s">
        <v>135</v>
      </c>
      <c r="J5727" t="s">
        <v>136</v>
      </c>
      <c r="K5727" t="s">
        <v>137</v>
      </c>
      <c r="L5727" t="s">
        <v>16500</v>
      </c>
      <c r="M5727" t="s">
        <v>16501</v>
      </c>
      <c r="N5727">
        <v>0.37583333299999999</v>
      </c>
      <c r="O5727">
        <v>0</v>
      </c>
      <c r="P5727">
        <v>473</v>
      </c>
      <c r="Q5727">
        <v>23</v>
      </c>
      <c r="R5727">
        <v>43</v>
      </c>
      <c r="S5727">
        <v>3</v>
      </c>
      <c r="T5727">
        <v>24</v>
      </c>
      <c r="U5727">
        <v>0</v>
      </c>
      <c r="V5727">
        <v>0</v>
      </c>
      <c r="W5727">
        <v>0</v>
      </c>
      <c r="X5727">
        <v>42.8984486874471</v>
      </c>
      <c r="Y5727">
        <v>23.245145686956601</v>
      </c>
      <c r="Z5727">
        <v>5.6602955771294159</v>
      </c>
      <c r="AA5727">
        <v>10.896656813572202</v>
      </c>
      <c r="AB5727">
        <v>4.9212453007080015</v>
      </c>
      <c r="AC5727">
        <v>0</v>
      </c>
      <c r="AD5727">
        <v>0</v>
      </c>
      <c r="AE5727">
        <v>87.621792065813338</v>
      </c>
    </row>
    <row r="5728" spans="1:31" x14ac:dyDescent="0.25">
      <c r="A5728">
        <v>2155244</v>
      </c>
      <c r="B5728">
        <v>1</v>
      </c>
      <c r="C5728" t="s">
        <v>80</v>
      </c>
      <c r="D5728" t="s">
        <v>93</v>
      </c>
      <c r="E5728" t="s">
        <v>174</v>
      </c>
      <c r="F5728" t="s">
        <v>16502</v>
      </c>
      <c r="G5728" t="s">
        <v>187</v>
      </c>
      <c r="H5728" t="s">
        <v>134</v>
      </c>
      <c r="I5728" t="s">
        <v>135</v>
      </c>
      <c r="J5728" t="s">
        <v>136</v>
      </c>
      <c r="K5728" t="s">
        <v>137</v>
      </c>
      <c r="L5728" t="s">
        <v>16503</v>
      </c>
      <c r="M5728" t="s">
        <v>16504</v>
      </c>
      <c r="N5728">
        <v>1.247222222</v>
      </c>
      <c r="O5728">
        <v>0</v>
      </c>
      <c r="P5728">
        <v>11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1.6530150528773999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1.6530150528773999</v>
      </c>
    </row>
    <row r="5729" spans="1:31" x14ac:dyDescent="0.25">
      <c r="A5729">
        <v>2155636</v>
      </c>
      <c r="B5729">
        <v>1</v>
      </c>
      <c r="C5729" t="s">
        <v>81</v>
      </c>
      <c r="D5729" t="s">
        <v>128</v>
      </c>
      <c r="E5729" t="s">
        <v>131</v>
      </c>
      <c r="F5729" t="s">
        <v>16505</v>
      </c>
      <c r="G5729" t="s">
        <v>231</v>
      </c>
      <c r="H5729" t="s">
        <v>134</v>
      </c>
      <c r="I5729" t="s">
        <v>135</v>
      </c>
      <c r="J5729" t="s">
        <v>136</v>
      </c>
      <c r="K5729" t="s">
        <v>137</v>
      </c>
      <c r="L5729" t="s">
        <v>16506</v>
      </c>
      <c r="M5729" t="s">
        <v>16507</v>
      </c>
      <c r="N5729">
        <v>5.1697222219999999</v>
      </c>
      <c r="O5729">
        <v>0</v>
      </c>
      <c r="P5729">
        <v>11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8.2883630311576688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8.2883630311576688</v>
      </c>
    </row>
    <row r="5730" spans="1:31" x14ac:dyDescent="0.25">
      <c r="A5730">
        <v>2155387</v>
      </c>
      <c r="B5730">
        <v>1</v>
      </c>
      <c r="C5730" t="s">
        <v>80</v>
      </c>
      <c r="D5730" t="s">
        <v>106</v>
      </c>
      <c r="E5730" t="s">
        <v>140</v>
      </c>
      <c r="F5730" t="s">
        <v>16508</v>
      </c>
      <c r="G5730" t="s">
        <v>142</v>
      </c>
      <c r="H5730" t="s">
        <v>143</v>
      </c>
      <c r="I5730" t="s">
        <v>135</v>
      </c>
      <c r="J5730" t="s">
        <v>136</v>
      </c>
      <c r="K5730" t="s">
        <v>137</v>
      </c>
      <c r="L5730" t="s">
        <v>16509</v>
      </c>
      <c r="M5730" t="s">
        <v>16510</v>
      </c>
      <c r="N5730">
        <v>0.92777777699999997</v>
      </c>
      <c r="O5730">
        <v>2</v>
      </c>
      <c r="P5730">
        <v>754</v>
      </c>
      <c r="Q5730">
        <v>128</v>
      </c>
      <c r="R5730">
        <v>236</v>
      </c>
      <c r="S5730">
        <v>16</v>
      </c>
      <c r="T5730">
        <v>164</v>
      </c>
      <c r="U5730">
        <v>0</v>
      </c>
      <c r="V5730">
        <v>0</v>
      </c>
      <c r="W5730">
        <v>0.6666586069999999</v>
      </c>
      <c r="X5730">
        <v>168.81536501140383</v>
      </c>
      <c r="Y5730">
        <v>147.72355992360485</v>
      </c>
      <c r="Z5730">
        <v>229.60201157955831</v>
      </c>
      <c r="AA5730">
        <v>83.191023216429542</v>
      </c>
      <c r="AB5730">
        <v>113.00747439752766</v>
      </c>
      <c r="AC5730">
        <v>0</v>
      </c>
      <c r="AD5730">
        <v>0</v>
      </c>
      <c r="AE5730">
        <v>743.00609273552413</v>
      </c>
    </row>
    <row r="5731" spans="1:31" x14ac:dyDescent="0.25">
      <c r="A5731">
        <v>2155585</v>
      </c>
      <c r="B5731">
        <v>1</v>
      </c>
      <c r="C5731" t="s">
        <v>80</v>
      </c>
      <c r="D5731" t="s">
        <v>88</v>
      </c>
      <c r="E5731" t="s">
        <v>174</v>
      </c>
      <c r="F5731" t="s">
        <v>16511</v>
      </c>
      <c r="G5731" t="s">
        <v>187</v>
      </c>
      <c r="H5731" t="s">
        <v>134</v>
      </c>
      <c r="I5731" t="s">
        <v>135</v>
      </c>
      <c r="J5731" t="s">
        <v>136</v>
      </c>
      <c r="K5731" t="s">
        <v>137</v>
      </c>
      <c r="L5731" t="s">
        <v>16512</v>
      </c>
      <c r="M5731" t="s">
        <v>16513</v>
      </c>
      <c r="N5731">
        <v>5.193888888</v>
      </c>
      <c r="O5731">
        <v>0</v>
      </c>
      <c r="P5731">
        <v>104</v>
      </c>
      <c r="Q5731">
        <v>0</v>
      </c>
      <c r="R5731">
        <v>0</v>
      </c>
      <c r="S5731">
        <v>0</v>
      </c>
      <c r="T5731">
        <v>3</v>
      </c>
      <c r="U5731">
        <v>0</v>
      </c>
      <c r="V5731">
        <v>0</v>
      </c>
      <c r="W5731">
        <v>0</v>
      </c>
      <c r="X5731">
        <v>126.91165433554413</v>
      </c>
      <c r="Y5731">
        <v>0</v>
      </c>
      <c r="Z5731">
        <v>0</v>
      </c>
      <c r="AA5731">
        <v>0</v>
      </c>
      <c r="AB5731">
        <v>6.2261105249495881</v>
      </c>
      <c r="AC5731">
        <v>0</v>
      </c>
      <c r="AD5731">
        <v>0</v>
      </c>
      <c r="AE5731">
        <v>133.13776486049372</v>
      </c>
    </row>
    <row r="5732" spans="1:31" x14ac:dyDescent="0.25">
      <c r="A5732">
        <v>2155539</v>
      </c>
      <c r="B5732">
        <v>1</v>
      </c>
      <c r="C5732" t="s">
        <v>80</v>
      </c>
      <c r="D5732" t="s">
        <v>96</v>
      </c>
      <c r="E5732" t="s">
        <v>196</v>
      </c>
      <c r="F5732" t="s">
        <v>10138</v>
      </c>
      <c r="G5732" t="s">
        <v>1254</v>
      </c>
      <c r="H5732" t="s">
        <v>143</v>
      </c>
      <c r="I5732" t="s">
        <v>135</v>
      </c>
      <c r="J5732" t="s">
        <v>136</v>
      </c>
      <c r="K5732" t="s">
        <v>137</v>
      </c>
      <c r="L5732" t="s">
        <v>16514</v>
      </c>
      <c r="M5732" t="s">
        <v>16515</v>
      </c>
      <c r="N5732">
        <v>12.562777777000001</v>
      </c>
      <c r="O5732">
        <v>3</v>
      </c>
      <c r="P5732">
        <v>274</v>
      </c>
      <c r="Q5732">
        <v>4</v>
      </c>
      <c r="R5732">
        <v>0</v>
      </c>
      <c r="S5732">
        <v>9</v>
      </c>
      <c r="T5732">
        <v>2</v>
      </c>
      <c r="U5732">
        <v>1</v>
      </c>
      <c r="V5732">
        <v>0</v>
      </c>
      <c r="W5732">
        <v>1746.8108090800065</v>
      </c>
      <c r="X5732">
        <v>740.59812018394553</v>
      </c>
      <c r="Y5732">
        <v>264.43585353687092</v>
      </c>
      <c r="Z5732">
        <v>0</v>
      </c>
      <c r="AA5732">
        <v>3028.6462673770848</v>
      </c>
      <c r="AB5732">
        <v>4.8589370843475006</v>
      </c>
      <c r="AC5732">
        <v>68.573410644651347</v>
      </c>
      <c r="AD5732">
        <v>0</v>
      </c>
      <c r="AE5732">
        <v>5853.9233979069068</v>
      </c>
    </row>
    <row r="5733" spans="1:31" x14ac:dyDescent="0.25">
      <c r="A5733">
        <v>2155393</v>
      </c>
      <c r="B5733">
        <v>1</v>
      </c>
      <c r="C5733" t="s">
        <v>80</v>
      </c>
      <c r="D5733" t="s">
        <v>103</v>
      </c>
      <c r="E5733" t="s">
        <v>196</v>
      </c>
      <c r="F5733" t="s">
        <v>16516</v>
      </c>
      <c r="G5733" t="s">
        <v>142</v>
      </c>
      <c r="H5733" t="s">
        <v>143</v>
      </c>
      <c r="I5733" t="s">
        <v>135</v>
      </c>
      <c r="J5733" t="s">
        <v>136</v>
      </c>
      <c r="K5733" t="s">
        <v>137</v>
      </c>
      <c r="L5733" t="s">
        <v>16517</v>
      </c>
      <c r="M5733" t="s">
        <v>16518</v>
      </c>
      <c r="N5733">
        <v>0.82166666600000005</v>
      </c>
      <c r="O5733">
        <v>0</v>
      </c>
      <c r="P5733">
        <v>0</v>
      </c>
      <c r="Q5733">
        <v>0</v>
      </c>
      <c r="R5733">
        <v>0</v>
      </c>
      <c r="S5733">
        <v>10</v>
      </c>
      <c r="T5733">
        <v>0</v>
      </c>
      <c r="U5733">
        <v>13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70.346320248152722</v>
      </c>
      <c r="AB5733">
        <v>0</v>
      </c>
      <c r="AC5733">
        <v>665.54079309804604</v>
      </c>
      <c r="AD5733">
        <v>0</v>
      </c>
      <c r="AE5733">
        <v>735.8871133461987</v>
      </c>
    </row>
    <row r="5734" spans="1:31" x14ac:dyDescent="0.25">
      <c r="A5734">
        <v>2155376</v>
      </c>
      <c r="B5734">
        <v>1</v>
      </c>
      <c r="C5734" t="s">
        <v>80</v>
      </c>
      <c r="D5734" t="s">
        <v>98</v>
      </c>
      <c r="E5734" t="s">
        <v>131</v>
      </c>
      <c r="F5734" t="s">
        <v>16519</v>
      </c>
      <c r="G5734" t="s">
        <v>152</v>
      </c>
      <c r="H5734" t="s">
        <v>134</v>
      </c>
      <c r="I5734" t="s">
        <v>135</v>
      </c>
      <c r="J5734" t="s">
        <v>136</v>
      </c>
      <c r="K5734" t="s">
        <v>137</v>
      </c>
      <c r="L5734" t="s">
        <v>16520</v>
      </c>
      <c r="M5734" t="s">
        <v>16521</v>
      </c>
      <c r="N5734">
        <v>3.3525</v>
      </c>
      <c r="O5734">
        <v>0</v>
      </c>
      <c r="P5734">
        <v>2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1.5511097886258001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1.5511097886258001</v>
      </c>
    </row>
    <row r="5735" spans="1:31" x14ac:dyDescent="0.25">
      <c r="A5735">
        <v>2155399</v>
      </c>
      <c r="B5735">
        <v>1</v>
      </c>
      <c r="C5735" t="s">
        <v>80</v>
      </c>
      <c r="D5735" t="s">
        <v>97</v>
      </c>
      <c r="E5735" t="s">
        <v>140</v>
      </c>
      <c r="F5735" t="s">
        <v>16522</v>
      </c>
      <c r="G5735" t="s">
        <v>142</v>
      </c>
      <c r="H5735" t="s">
        <v>143</v>
      </c>
      <c r="I5735" t="s">
        <v>135</v>
      </c>
      <c r="J5735" t="s">
        <v>136</v>
      </c>
      <c r="K5735" t="s">
        <v>137</v>
      </c>
      <c r="L5735" t="s">
        <v>16523</v>
      </c>
      <c r="M5735" t="s">
        <v>16524</v>
      </c>
      <c r="N5735">
        <v>1.540277777</v>
      </c>
      <c r="O5735">
        <v>0</v>
      </c>
      <c r="P5735">
        <v>248</v>
      </c>
      <c r="Q5735">
        <v>0</v>
      </c>
      <c r="R5735">
        <v>27</v>
      </c>
      <c r="S5735">
        <v>1</v>
      </c>
      <c r="T5735">
        <v>14</v>
      </c>
      <c r="U5735">
        <v>1</v>
      </c>
      <c r="V5735">
        <v>0</v>
      </c>
      <c r="W5735">
        <v>0</v>
      </c>
      <c r="X5735">
        <v>76.242267671422596</v>
      </c>
      <c r="Y5735">
        <v>0</v>
      </c>
      <c r="Z5735">
        <v>5.5193638173145869</v>
      </c>
      <c r="AA5735">
        <v>32.453582852588333</v>
      </c>
      <c r="AB5735">
        <v>18.451957452891001</v>
      </c>
      <c r="AC5735">
        <v>87.560961488055625</v>
      </c>
      <c r="AD5735">
        <v>0</v>
      </c>
      <c r="AE5735">
        <v>220.22813328227215</v>
      </c>
    </row>
    <row r="5736" spans="1:31" x14ac:dyDescent="0.25">
      <c r="A5736">
        <v>2155270</v>
      </c>
      <c r="B5736">
        <v>1</v>
      </c>
      <c r="C5736" t="s">
        <v>80</v>
      </c>
      <c r="D5736" t="s">
        <v>97</v>
      </c>
      <c r="E5736" t="s">
        <v>146</v>
      </c>
      <c r="F5736" t="s">
        <v>12637</v>
      </c>
      <c r="G5736" t="s">
        <v>538</v>
      </c>
      <c r="H5736" t="s">
        <v>143</v>
      </c>
      <c r="I5736" t="s">
        <v>135</v>
      </c>
      <c r="J5736" t="s">
        <v>136</v>
      </c>
      <c r="K5736" t="s">
        <v>236</v>
      </c>
      <c r="L5736" t="s">
        <v>16525</v>
      </c>
      <c r="M5736" t="s">
        <v>16526</v>
      </c>
      <c r="N5736">
        <v>5.9541666659999999</v>
      </c>
      <c r="O5736">
        <v>0</v>
      </c>
      <c r="P5736">
        <v>39</v>
      </c>
      <c r="Q5736">
        <v>0</v>
      </c>
      <c r="R5736">
        <v>77</v>
      </c>
      <c r="S5736">
        <v>0</v>
      </c>
      <c r="T5736">
        <v>16</v>
      </c>
      <c r="U5736">
        <v>0</v>
      </c>
      <c r="V5736">
        <v>0</v>
      </c>
      <c r="W5736">
        <v>0</v>
      </c>
      <c r="X5736">
        <v>211.9160854597946</v>
      </c>
      <c r="Y5736">
        <v>0</v>
      </c>
      <c r="Z5736">
        <v>137.23692865538436</v>
      </c>
      <c r="AA5736">
        <v>0</v>
      </c>
      <c r="AB5736">
        <v>86.218530703854427</v>
      </c>
      <c r="AC5736">
        <v>0</v>
      </c>
      <c r="AD5736">
        <v>0</v>
      </c>
      <c r="AE5736">
        <v>435.37154481903337</v>
      </c>
    </row>
    <row r="5737" spans="1:31" x14ac:dyDescent="0.25">
      <c r="A5737">
        <v>2155668</v>
      </c>
      <c r="B5737">
        <v>1</v>
      </c>
      <c r="C5737" t="s">
        <v>80</v>
      </c>
      <c r="D5737" t="s">
        <v>84</v>
      </c>
      <c r="E5737" t="s">
        <v>206</v>
      </c>
      <c r="F5737" t="s">
        <v>16527</v>
      </c>
      <c r="G5737" t="s">
        <v>246</v>
      </c>
      <c r="H5737" t="s">
        <v>134</v>
      </c>
      <c r="I5737" t="s">
        <v>135</v>
      </c>
      <c r="J5737" t="s">
        <v>136</v>
      </c>
      <c r="K5737" t="s">
        <v>137</v>
      </c>
      <c r="L5737" t="s">
        <v>16528</v>
      </c>
      <c r="M5737" t="s">
        <v>16529</v>
      </c>
      <c r="N5737">
        <v>3.8561111110000001</v>
      </c>
      <c r="O5737">
        <v>0</v>
      </c>
      <c r="P5737">
        <v>18</v>
      </c>
      <c r="Q5737">
        <v>0</v>
      </c>
      <c r="R5737">
        <v>0</v>
      </c>
      <c r="S5737">
        <v>0</v>
      </c>
      <c r="T5737">
        <v>21</v>
      </c>
      <c r="U5737">
        <v>0</v>
      </c>
      <c r="V5737">
        <v>0</v>
      </c>
      <c r="W5737">
        <v>0</v>
      </c>
      <c r="X5737">
        <v>12.2570173902732</v>
      </c>
      <c r="Y5737">
        <v>0</v>
      </c>
      <c r="Z5737">
        <v>0</v>
      </c>
      <c r="AA5737">
        <v>0</v>
      </c>
      <c r="AB5737">
        <v>12.570903816219655</v>
      </c>
      <c r="AC5737">
        <v>0</v>
      </c>
      <c r="AD5737">
        <v>0</v>
      </c>
      <c r="AE5737">
        <v>24.827921206492853</v>
      </c>
    </row>
    <row r="5738" spans="1:31" x14ac:dyDescent="0.25">
      <c r="A5738">
        <v>2155502</v>
      </c>
      <c r="B5738">
        <v>1</v>
      </c>
      <c r="C5738" t="s">
        <v>81</v>
      </c>
      <c r="D5738" t="s">
        <v>127</v>
      </c>
      <c r="E5738" t="s">
        <v>196</v>
      </c>
      <c r="F5738" t="s">
        <v>4812</v>
      </c>
      <c r="G5738" t="s">
        <v>142</v>
      </c>
      <c r="H5738" t="s">
        <v>143</v>
      </c>
      <c r="I5738" t="s">
        <v>135</v>
      </c>
      <c r="J5738" t="s">
        <v>136</v>
      </c>
      <c r="K5738" t="s">
        <v>137</v>
      </c>
      <c r="L5738" t="s">
        <v>16530</v>
      </c>
      <c r="M5738" t="s">
        <v>16531</v>
      </c>
      <c r="N5738">
        <v>5.0177777770000001</v>
      </c>
      <c r="O5738">
        <v>2</v>
      </c>
      <c r="P5738">
        <v>9</v>
      </c>
      <c r="Q5738">
        <v>173</v>
      </c>
      <c r="R5738">
        <v>100</v>
      </c>
      <c r="S5738">
        <v>15</v>
      </c>
      <c r="T5738">
        <v>3</v>
      </c>
      <c r="U5738">
        <v>0</v>
      </c>
      <c r="V5738">
        <v>0</v>
      </c>
      <c r="W5738">
        <v>6.1557403042630003</v>
      </c>
      <c r="X5738">
        <v>4.0484341822538008</v>
      </c>
      <c r="Y5738">
        <v>245.64831017241198</v>
      </c>
      <c r="Z5738">
        <v>102.76224112200518</v>
      </c>
      <c r="AA5738">
        <v>337.88042835848836</v>
      </c>
      <c r="AB5738">
        <v>5.7993034522572673</v>
      </c>
      <c r="AC5738">
        <v>0</v>
      </c>
      <c r="AD5738">
        <v>0</v>
      </c>
      <c r="AE5738">
        <v>702.29445759167959</v>
      </c>
    </row>
    <row r="5739" spans="1:31" x14ac:dyDescent="0.25">
      <c r="A5739">
        <v>2155645</v>
      </c>
      <c r="B5739">
        <v>1</v>
      </c>
      <c r="C5739" t="s">
        <v>81</v>
      </c>
      <c r="D5739" t="s">
        <v>120</v>
      </c>
      <c r="E5739" t="s">
        <v>131</v>
      </c>
      <c r="F5739" t="s">
        <v>16532</v>
      </c>
      <c r="G5739" t="s">
        <v>133</v>
      </c>
      <c r="H5739" t="s">
        <v>134</v>
      </c>
      <c r="I5739" t="s">
        <v>135</v>
      </c>
      <c r="J5739" t="s">
        <v>136</v>
      </c>
      <c r="K5739" t="s">
        <v>137</v>
      </c>
      <c r="L5739" t="s">
        <v>16533</v>
      </c>
      <c r="M5739" t="s">
        <v>16534</v>
      </c>
      <c r="N5739">
        <v>0.383333333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1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7.5462038599999996E-3</v>
      </c>
      <c r="AC5739">
        <v>0</v>
      </c>
      <c r="AD5739">
        <v>0</v>
      </c>
      <c r="AE5739">
        <v>7.5462038599999996E-3</v>
      </c>
    </row>
    <row r="5740" spans="1:31" x14ac:dyDescent="0.25">
      <c r="A5740">
        <v>2155247</v>
      </c>
      <c r="B5740">
        <v>1</v>
      </c>
      <c r="C5740" t="s">
        <v>80</v>
      </c>
      <c r="D5740" t="s">
        <v>97</v>
      </c>
      <c r="E5740" t="s">
        <v>146</v>
      </c>
      <c r="F5740" t="s">
        <v>16535</v>
      </c>
      <c r="G5740" t="s">
        <v>235</v>
      </c>
      <c r="H5740" t="s">
        <v>143</v>
      </c>
      <c r="I5740" t="s">
        <v>135</v>
      </c>
      <c r="J5740" t="s">
        <v>136</v>
      </c>
      <c r="K5740" t="s">
        <v>236</v>
      </c>
      <c r="L5740" t="s">
        <v>16536</v>
      </c>
      <c r="M5740" t="s">
        <v>16537</v>
      </c>
      <c r="N5740">
        <v>8.0744488879999992</v>
      </c>
      <c r="O5740">
        <v>0</v>
      </c>
      <c r="P5740">
        <v>3</v>
      </c>
      <c r="Q5740">
        <v>1</v>
      </c>
      <c r="R5740">
        <v>26</v>
      </c>
      <c r="S5740">
        <v>9</v>
      </c>
      <c r="T5740">
        <v>9</v>
      </c>
      <c r="U5740">
        <v>4</v>
      </c>
      <c r="V5740">
        <v>0</v>
      </c>
      <c r="W5740">
        <v>0</v>
      </c>
      <c r="X5740">
        <v>15.486504112194556</v>
      </c>
      <c r="Y5740">
        <v>72.193693052305363</v>
      </c>
      <c r="Z5740">
        <v>71.799258208840385</v>
      </c>
      <c r="AA5740">
        <v>268.56593460545736</v>
      </c>
      <c r="AB5740">
        <v>110.92938218939291</v>
      </c>
      <c r="AC5740">
        <v>1039.8593539444441</v>
      </c>
      <c r="AD5740">
        <v>0</v>
      </c>
      <c r="AE5740">
        <v>1578.8341261126347</v>
      </c>
    </row>
    <row r="5741" spans="1:31" x14ac:dyDescent="0.25">
      <c r="A5741">
        <v>2155496</v>
      </c>
      <c r="B5741">
        <v>1</v>
      </c>
      <c r="C5741" t="s">
        <v>81</v>
      </c>
      <c r="D5741" t="s">
        <v>120</v>
      </c>
      <c r="E5741" t="s">
        <v>140</v>
      </c>
      <c r="F5741" t="s">
        <v>7588</v>
      </c>
      <c r="G5741" t="s">
        <v>142</v>
      </c>
      <c r="H5741" t="s">
        <v>143</v>
      </c>
      <c r="I5741" t="s">
        <v>135</v>
      </c>
      <c r="J5741" t="s">
        <v>136</v>
      </c>
      <c r="K5741" t="s">
        <v>137</v>
      </c>
      <c r="L5741" t="s">
        <v>16538</v>
      </c>
      <c r="M5741" t="s">
        <v>16539</v>
      </c>
      <c r="N5741">
        <v>0.30444444399999998</v>
      </c>
      <c r="O5741">
        <v>0</v>
      </c>
      <c r="P5741">
        <v>1068</v>
      </c>
      <c r="Q5741">
        <v>0</v>
      </c>
      <c r="R5741">
        <v>5</v>
      </c>
      <c r="S5741">
        <v>1</v>
      </c>
      <c r="T5741">
        <v>124</v>
      </c>
      <c r="U5741">
        <v>0</v>
      </c>
      <c r="V5741">
        <v>0</v>
      </c>
      <c r="W5741">
        <v>0</v>
      </c>
      <c r="X5741">
        <v>65.05458549001338</v>
      </c>
      <c r="Y5741">
        <v>0</v>
      </c>
      <c r="Z5741">
        <v>0.55391891396920012</v>
      </c>
      <c r="AA5741">
        <v>17.475328392624</v>
      </c>
      <c r="AB5741">
        <v>19.726502109464892</v>
      </c>
      <c r="AC5741">
        <v>0</v>
      </c>
      <c r="AD5741">
        <v>0</v>
      </c>
      <c r="AE5741">
        <v>102.81033490607146</v>
      </c>
    </row>
    <row r="5742" spans="1:31" x14ac:dyDescent="0.25">
      <c r="A5742">
        <v>2155482</v>
      </c>
      <c r="B5742">
        <v>1</v>
      </c>
      <c r="C5742" t="s">
        <v>81</v>
      </c>
      <c r="D5742" t="s">
        <v>112</v>
      </c>
      <c r="E5742" t="s">
        <v>146</v>
      </c>
      <c r="F5742" t="s">
        <v>16540</v>
      </c>
      <c r="G5742" t="s">
        <v>2752</v>
      </c>
      <c r="H5742" t="s">
        <v>143</v>
      </c>
      <c r="I5742" t="s">
        <v>135</v>
      </c>
      <c r="J5742" t="s">
        <v>136</v>
      </c>
      <c r="K5742" t="s">
        <v>137</v>
      </c>
      <c r="L5742" t="s">
        <v>16541</v>
      </c>
      <c r="M5742" t="s">
        <v>16542</v>
      </c>
      <c r="N5742">
        <v>1.35</v>
      </c>
      <c r="O5742">
        <v>0</v>
      </c>
      <c r="P5742">
        <v>27</v>
      </c>
      <c r="Q5742">
        <v>0</v>
      </c>
      <c r="R5742">
        <v>25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5.2655616244275025</v>
      </c>
      <c r="Y5742">
        <v>0</v>
      </c>
      <c r="Z5742">
        <v>5.7146908867324981</v>
      </c>
      <c r="AA5742">
        <v>0</v>
      </c>
      <c r="AB5742">
        <v>0</v>
      </c>
      <c r="AC5742">
        <v>0</v>
      </c>
      <c r="AD5742">
        <v>0</v>
      </c>
      <c r="AE5742">
        <v>10.98025251116</v>
      </c>
    </row>
    <row r="5743" spans="1:31" x14ac:dyDescent="0.25">
      <c r="A5743">
        <v>2155290</v>
      </c>
      <c r="B5743">
        <v>1</v>
      </c>
      <c r="C5743" t="s">
        <v>80</v>
      </c>
      <c r="D5743" t="s">
        <v>108</v>
      </c>
      <c r="E5743" t="s">
        <v>146</v>
      </c>
      <c r="F5743" t="s">
        <v>16543</v>
      </c>
      <c r="G5743" t="s">
        <v>2008</v>
      </c>
      <c r="H5743" t="s">
        <v>143</v>
      </c>
      <c r="I5743" t="s">
        <v>135</v>
      </c>
      <c r="J5743" t="s">
        <v>136</v>
      </c>
      <c r="K5743" t="s">
        <v>137</v>
      </c>
      <c r="L5743" t="s">
        <v>16544</v>
      </c>
      <c r="M5743" t="s">
        <v>16545</v>
      </c>
      <c r="N5743">
        <v>3.244722222</v>
      </c>
      <c r="O5743">
        <v>0</v>
      </c>
      <c r="P5743">
        <v>24</v>
      </c>
      <c r="Q5743">
        <v>0</v>
      </c>
      <c r="R5743">
        <v>6</v>
      </c>
      <c r="S5743">
        <v>0</v>
      </c>
      <c r="T5743">
        <v>4</v>
      </c>
      <c r="U5743">
        <v>0</v>
      </c>
      <c r="V5743">
        <v>0</v>
      </c>
      <c r="W5743">
        <v>0</v>
      </c>
      <c r="X5743">
        <v>10.114097234259118</v>
      </c>
      <c r="Y5743">
        <v>0</v>
      </c>
      <c r="Z5743">
        <v>1.6705066626411003</v>
      </c>
      <c r="AA5743">
        <v>0</v>
      </c>
      <c r="AB5743">
        <v>54.181861794455784</v>
      </c>
      <c r="AC5743">
        <v>0</v>
      </c>
      <c r="AD5743">
        <v>0</v>
      </c>
      <c r="AE5743">
        <v>65.966465691356007</v>
      </c>
    </row>
    <row r="5744" spans="1:31" x14ac:dyDescent="0.25">
      <c r="A5744">
        <v>2155396</v>
      </c>
      <c r="B5744">
        <v>1</v>
      </c>
      <c r="C5744" t="s">
        <v>80</v>
      </c>
      <c r="D5744" t="s">
        <v>84</v>
      </c>
      <c r="E5744" t="s">
        <v>161</v>
      </c>
      <c r="F5744" t="s">
        <v>16546</v>
      </c>
      <c r="G5744" t="s">
        <v>384</v>
      </c>
      <c r="H5744" t="s">
        <v>134</v>
      </c>
      <c r="I5744" t="s">
        <v>135</v>
      </c>
      <c r="J5744" t="s">
        <v>136</v>
      </c>
      <c r="K5744" t="s">
        <v>137</v>
      </c>
      <c r="L5744" t="s">
        <v>16547</v>
      </c>
      <c r="M5744" t="s">
        <v>16548</v>
      </c>
      <c r="N5744">
        <v>2.2738888880000001</v>
      </c>
      <c r="O5744">
        <v>0</v>
      </c>
      <c r="P5744">
        <v>56</v>
      </c>
      <c r="Q5744">
        <v>0</v>
      </c>
      <c r="R5744">
        <v>0</v>
      </c>
      <c r="S5744">
        <v>0</v>
      </c>
      <c r="T5744">
        <v>23</v>
      </c>
      <c r="U5744">
        <v>0</v>
      </c>
      <c r="V5744">
        <v>1</v>
      </c>
      <c r="W5744">
        <v>0</v>
      </c>
      <c r="X5744">
        <v>44.006092034181073</v>
      </c>
      <c r="Y5744">
        <v>0</v>
      </c>
      <c r="Z5744">
        <v>0</v>
      </c>
      <c r="AA5744">
        <v>0</v>
      </c>
      <c r="AB5744">
        <v>75.392120904430328</v>
      </c>
      <c r="AC5744">
        <v>0</v>
      </c>
      <c r="AD5744">
        <v>27.808020418014905</v>
      </c>
      <c r="AE5744">
        <v>147.20623335662631</v>
      </c>
    </row>
    <row r="5745" spans="1:31" x14ac:dyDescent="0.25">
      <c r="A5745">
        <v>2155250</v>
      </c>
      <c r="B5745">
        <v>1</v>
      </c>
      <c r="C5745" t="s">
        <v>80</v>
      </c>
      <c r="D5745" t="s">
        <v>94</v>
      </c>
      <c r="E5745" t="s">
        <v>161</v>
      </c>
      <c r="F5745" t="s">
        <v>16549</v>
      </c>
      <c r="G5745" t="s">
        <v>2524</v>
      </c>
      <c r="H5745" t="s">
        <v>134</v>
      </c>
      <c r="I5745" t="s">
        <v>135</v>
      </c>
      <c r="J5745" t="s">
        <v>136</v>
      </c>
      <c r="K5745" t="s">
        <v>137</v>
      </c>
      <c r="L5745" t="s">
        <v>16550</v>
      </c>
      <c r="M5745" t="s">
        <v>16551</v>
      </c>
      <c r="N5745">
        <v>1.2183333329999999</v>
      </c>
      <c r="O5745">
        <v>0</v>
      </c>
      <c r="P5745">
        <v>154</v>
      </c>
      <c r="Q5745">
        <v>0</v>
      </c>
      <c r="R5745">
        <v>1</v>
      </c>
      <c r="S5745">
        <v>0</v>
      </c>
      <c r="T5745">
        <v>34</v>
      </c>
      <c r="U5745">
        <v>0</v>
      </c>
      <c r="V5745">
        <v>0</v>
      </c>
      <c r="W5745">
        <v>0</v>
      </c>
      <c r="X5745">
        <v>35.704244154387986</v>
      </c>
      <c r="Y5745">
        <v>0</v>
      </c>
      <c r="Z5745">
        <v>0.87243861892666663</v>
      </c>
      <c r="AA5745">
        <v>0</v>
      </c>
      <c r="AB5745">
        <v>11.888730212700366</v>
      </c>
      <c r="AC5745">
        <v>0</v>
      </c>
      <c r="AD5745">
        <v>0</v>
      </c>
      <c r="AE5745">
        <v>48.465412986015018</v>
      </c>
    </row>
    <row r="5746" spans="1:31" x14ac:dyDescent="0.25">
      <c r="A5746">
        <v>2155273</v>
      </c>
      <c r="B5746">
        <v>1</v>
      </c>
      <c r="C5746" t="s">
        <v>81</v>
      </c>
      <c r="D5746" t="s">
        <v>118</v>
      </c>
      <c r="E5746" t="s">
        <v>196</v>
      </c>
      <c r="F5746" t="s">
        <v>16552</v>
      </c>
      <c r="G5746" t="s">
        <v>235</v>
      </c>
      <c r="H5746" t="s">
        <v>143</v>
      </c>
      <c r="I5746" t="s">
        <v>135</v>
      </c>
      <c r="J5746" t="s">
        <v>136</v>
      </c>
      <c r="K5746" t="s">
        <v>236</v>
      </c>
      <c r="L5746" t="s">
        <v>16553</v>
      </c>
      <c r="M5746" t="s">
        <v>16554</v>
      </c>
      <c r="N5746">
        <v>7.5308888879999998</v>
      </c>
      <c r="O5746">
        <v>0</v>
      </c>
      <c r="P5746">
        <v>759</v>
      </c>
      <c r="Q5746">
        <v>2</v>
      </c>
      <c r="R5746">
        <v>97</v>
      </c>
      <c r="S5746">
        <v>0</v>
      </c>
      <c r="T5746">
        <v>54</v>
      </c>
      <c r="U5746">
        <v>0</v>
      </c>
      <c r="V5746">
        <v>0</v>
      </c>
      <c r="W5746">
        <v>0</v>
      </c>
      <c r="X5746">
        <v>700.85456958679958</v>
      </c>
      <c r="Y5746">
        <v>9.0777929320557931</v>
      </c>
      <c r="Z5746">
        <v>137.83520551815084</v>
      </c>
      <c r="AA5746">
        <v>0</v>
      </c>
      <c r="AB5746">
        <v>113.2491994320241</v>
      </c>
      <c r="AC5746">
        <v>0</v>
      </c>
      <c r="AD5746">
        <v>0</v>
      </c>
      <c r="AE5746">
        <v>961.01676746903024</v>
      </c>
    </row>
    <row r="5747" spans="1:31" x14ac:dyDescent="0.25">
      <c r="A5747">
        <v>2155210</v>
      </c>
      <c r="B5747">
        <v>1</v>
      </c>
      <c r="C5747" t="s">
        <v>80</v>
      </c>
      <c r="D5747" t="s">
        <v>84</v>
      </c>
      <c r="E5747" t="s">
        <v>196</v>
      </c>
      <c r="F5747" t="s">
        <v>4140</v>
      </c>
      <c r="G5747" t="s">
        <v>142</v>
      </c>
      <c r="H5747" t="s">
        <v>143</v>
      </c>
      <c r="I5747" t="s">
        <v>148</v>
      </c>
      <c r="J5747" t="s">
        <v>136</v>
      </c>
      <c r="K5747" t="s">
        <v>137</v>
      </c>
      <c r="L5747" t="s">
        <v>16555</v>
      </c>
      <c r="M5747" t="s">
        <v>16556</v>
      </c>
      <c r="N5747">
        <v>2.7222222000000001E-2</v>
      </c>
      <c r="O5747">
        <v>6</v>
      </c>
      <c r="P5747">
        <v>1198</v>
      </c>
      <c r="Q5747">
        <v>12</v>
      </c>
      <c r="R5747">
        <v>265</v>
      </c>
      <c r="S5747">
        <v>27</v>
      </c>
      <c r="T5747">
        <v>179</v>
      </c>
      <c r="U5747">
        <v>1</v>
      </c>
      <c r="V5747">
        <v>0</v>
      </c>
      <c r="W5747">
        <v>8.3207538433249989E-2</v>
      </c>
      <c r="X5747">
        <v>6.4256623493949867</v>
      </c>
      <c r="Y5747">
        <v>0.32013257547810003</v>
      </c>
      <c r="Z5747">
        <v>1.847725372822002</v>
      </c>
      <c r="AA5747">
        <v>2.7200925080440999</v>
      </c>
      <c r="AB5747">
        <v>2.3247040659935161</v>
      </c>
      <c r="AC5747">
        <v>2.1281447375154166</v>
      </c>
      <c r="AD5747">
        <v>0</v>
      </c>
      <c r="AE5747">
        <v>15.849669147681372</v>
      </c>
    </row>
    <row r="5748" spans="1:31" x14ac:dyDescent="0.25">
      <c r="A5748">
        <v>2155565</v>
      </c>
      <c r="B5748">
        <v>1</v>
      </c>
      <c r="C5748" t="s">
        <v>81</v>
      </c>
      <c r="D5748" t="s">
        <v>113</v>
      </c>
      <c r="E5748" t="s">
        <v>174</v>
      </c>
      <c r="F5748" t="s">
        <v>5554</v>
      </c>
      <c r="G5748" t="s">
        <v>384</v>
      </c>
      <c r="H5748" t="s">
        <v>134</v>
      </c>
      <c r="I5748" t="s">
        <v>135</v>
      </c>
      <c r="J5748" t="s">
        <v>136</v>
      </c>
      <c r="K5748" t="s">
        <v>137</v>
      </c>
      <c r="L5748" t="s">
        <v>16557</v>
      </c>
      <c r="M5748" t="s">
        <v>16558</v>
      </c>
      <c r="N5748">
        <v>2.0074999999999998</v>
      </c>
      <c r="O5748">
        <v>0</v>
      </c>
      <c r="P5748">
        <v>18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3.8959363619944001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3.8959363619944001</v>
      </c>
    </row>
    <row r="5749" spans="1:31" x14ac:dyDescent="0.25">
      <c r="A5749">
        <v>2155310</v>
      </c>
      <c r="B5749">
        <v>1</v>
      </c>
      <c r="C5749" t="s">
        <v>80</v>
      </c>
      <c r="D5749" t="s">
        <v>97</v>
      </c>
      <c r="E5749" t="s">
        <v>140</v>
      </c>
      <c r="F5749" t="s">
        <v>16559</v>
      </c>
      <c r="G5749" t="s">
        <v>226</v>
      </c>
      <c r="H5749" t="s">
        <v>143</v>
      </c>
      <c r="I5749" t="s">
        <v>148</v>
      </c>
      <c r="J5749" t="s">
        <v>136</v>
      </c>
      <c r="K5749" t="s">
        <v>137</v>
      </c>
      <c r="L5749" t="s">
        <v>16560</v>
      </c>
      <c r="M5749" t="s">
        <v>16561</v>
      </c>
      <c r="N5749">
        <v>4.0277777000000001E-2</v>
      </c>
      <c r="O5749">
        <v>26</v>
      </c>
      <c r="P5749">
        <v>15126</v>
      </c>
      <c r="Q5749">
        <v>30</v>
      </c>
      <c r="R5749">
        <v>480</v>
      </c>
      <c r="S5749">
        <v>88</v>
      </c>
      <c r="T5749">
        <v>1524</v>
      </c>
      <c r="U5749">
        <v>4</v>
      </c>
      <c r="V5749">
        <v>15</v>
      </c>
      <c r="W5749">
        <v>7.4827053155250018</v>
      </c>
      <c r="X5749">
        <v>137.1421700708014</v>
      </c>
      <c r="Y5749">
        <v>1.0461248198906805</v>
      </c>
      <c r="Z5749">
        <v>6.4747314794885966</v>
      </c>
      <c r="AA5749">
        <v>45.970794029180333</v>
      </c>
      <c r="AB5749">
        <v>55.931326496909641</v>
      </c>
      <c r="AC5749">
        <v>7.3798899119997516</v>
      </c>
      <c r="AD5749">
        <v>2.7882157144330417</v>
      </c>
      <c r="AE5749">
        <v>264.21595783822841</v>
      </c>
    </row>
    <row r="5750" spans="1:31" x14ac:dyDescent="0.25">
      <c r="A5750">
        <v>2155267</v>
      </c>
      <c r="B5750">
        <v>1</v>
      </c>
      <c r="C5750" t="s">
        <v>81</v>
      </c>
      <c r="D5750" t="s">
        <v>113</v>
      </c>
      <c r="E5750" t="s">
        <v>174</v>
      </c>
      <c r="F5750" t="s">
        <v>16562</v>
      </c>
      <c r="G5750" t="s">
        <v>187</v>
      </c>
      <c r="H5750" t="s">
        <v>134</v>
      </c>
      <c r="I5750" t="s">
        <v>135</v>
      </c>
      <c r="J5750" t="s">
        <v>136</v>
      </c>
      <c r="K5750" t="s">
        <v>137</v>
      </c>
      <c r="L5750" t="s">
        <v>16563</v>
      </c>
      <c r="M5750" t="s">
        <v>16564</v>
      </c>
      <c r="N5750">
        <v>1.38</v>
      </c>
      <c r="O5750">
        <v>0</v>
      </c>
      <c r="P5750">
        <v>20</v>
      </c>
      <c r="Q5750">
        <v>0</v>
      </c>
      <c r="R5750">
        <v>0</v>
      </c>
      <c r="S5750">
        <v>0</v>
      </c>
      <c r="T5750">
        <v>7</v>
      </c>
      <c r="U5750">
        <v>0</v>
      </c>
      <c r="V5750">
        <v>0</v>
      </c>
      <c r="W5750">
        <v>0</v>
      </c>
      <c r="X5750">
        <v>15.919195195376155</v>
      </c>
      <c r="Y5750">
        <v>0</v>
      </c>
      <c r="Z5750">
        <v>0</v>
      </c>
      <c r="AA5750">
        <v>0</v>
      </c>
      <c r="AB5750">
        <v>7.4992195727575011</v>
      </c>
      <c r="AC5750">
        <v>0</v>
      </c>
      <c r="AD5750">
        <v>0</v>
      </c>
      <c r="AE5750">
        <v>23.418414768133655</v>
      </c>
    </row>
    <row r="5751" spans="1:31" x14ac:dyDescent="0.25">
      <c r="A5751">
        <v>2155559</v>
      </c>
      <c r="B5751">
        <v>1</v>
      </c>
      <c r="C5751" t="s">
        <v>81</v>
      </c>
      <c r="D5751" t="s">
        <v>112</v>
      </c>
      <c r="E5751" t="s">
        <v>146</v>
      </c>
      <c r="F5751" t="s">
        <v>15322</v>
      </c>
      <c r="G5751" t="s">
        <v>167</v>
      </c>
      <c r="H5751" t="s">
        <v>143</v>
      </c>
      <c r="I5751" t="s">
        <v>135</v>
      </c>
      <c r="J5751" t="s">
        <v>136</v>
      </c>
      <c r="K5751" t="s">
        <v>137</v>
      </c>
      <c r="L5751" t="s">
        <v>16565</v>
      </c>
      <c r="M5751" t="s">
        <v>16566</v>
      </c>
      <c r="N5751">
        <v>1.900555555</v>
      </c>
      <c r="O5751">
        <v>0</v>
      </c>
      <c r="P5751">
        <v>10</v>
      </c>
      <c r="Q5751">
        <v>18</v>
      </c>
      <c r="R5751">
        <v>8</v>
      </c>
      <c r="S5751">
        <v>2</v>
      </c>
      <c r="T5751">
        <v>0</v>
      </c>
      <c r="U5751">
        <v>0</v>
      </c>
      <c r="V5751">
        <v>0</v>
      </c>
      <c r="W5751">
        <v>0</v>
      </c>
      <c r="X5751">
        <v>2.2700790814749663</v>
      </c>
      <c r="Y5751">
        <v>17.046792940553246</v>
      </c>
      <c r="Z5751">
        <v>19.686670643792802</v>
      </c>
      <c r="AA5751">
        <v>12.910939441285901</v>
      </c>
      <c r="AB5751">
        <v>0</v>
      </c>
      <c r="AC5751">
        <v>0</v>
      </c>
      <c r="AD5751">
        <v>0</v>
      </c>
      <c r="AE5751">
        <v>51.91448210710692</v>
      </c>
    </row>
    <row r="5752" spans="1:31" x14ac:dyDescent="0.25">
      <c r="A5752">
        <v>2155313</v>
      </c>
      <c r="B5752">
        <v>1</v>
      </c>
      <c r="C5752" t="s">
        <v>80</v>
      </c>
      <c r="D5752" t="s">
        <v>105</v>
      </c>
      <c r="E5752" t="s">
        <v>131</v>
      </c>
      <c r="F5752" t="s">
        <v>16567</v>
      </c>
      <c r="G5752" t="s">
        <v>152</v>
      </c>
      <c r="H5752" t="s">
        <v>134</v>
      </c>
      <c r="I5752" t="s">
        <v>135</v>
      </c>
      <c r="J5752" t="s">
        <v>136</v>
      </c>
      <c r="K5752" t="s">
        <v>137</v>
      </c>
      <c r="L5752" t="s">
        <v>16568</v>
      </c>
      <c r="M5752" t="s">
        <v>16569</v>
      </c>
      <c r="N5752">
        <v>0.95750000000000002</v>
      </c>
      <c r="O5752">
        <v>0</v>
      </c>
      <c r="P5752">
        <v>1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0.36676405543899998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0.36676405543899998</v>
      </c>
    </row>
    <row r="5753" spans="1:31" x14ac:dyDescent="0.25">
      <c r="A5753">
        <v>2155336</v>
      </c>
      <c r="B5753">
        <v>1</v>
      </c>
      <c r="C5753" t="s">
        <v>80</v>
      </c>
      <c r="D5753" t="s">
        <v>84</v>
      </c>
      <c r="E5753" t="s">
        <v>161</v>
      </c>
      <c r="F5753" t="s">
        <v>16570</v>
      </c>
      <c r="G5753" t="s">
        <v>235</v>
      </c>
      <c r="H5753" t="s">
        <v>134</v>
      </c>
      <c r="I5753" t="s">
        <v>135</v>
      </c>
      <c r="J5753" t="s">
        <v>136</v>
      </c>
      <c r="K5753" t="s">
        <v>236</v>
      </c>
      <c r="L5753" t="s">
        <v>16571</v>
      </c>
      <c r="M5753" t="s">
        <v>16572</v>
      </c>
      <c r="N5753">
        <v>0.89376277699999995</v>
      </c>
      <c r="O5753">
        <v>0</v>
      </c>
      <c r="P5753">
        <v>205</v>
      </c>
      <c r="Q5753">
        <v>0</v>
      </c>
      <c r="R5753">
        <v>0</v>
      </c>
      <c r="S5753">
        <v>0</v>
      </c>
      <c r="T5753">
        <v>35</v>
      </c>
      <c r="U5753">
        <v>0</v>
      </c>
      <c r="V5753">
        <v>0</v>
      </c>
      <c r="W5753">
        <v>0</v>
      </c>
      <c r="X5753">
        <v>37.45528923494156</v>
      </c>
      <c r="Y5753">
        <v>0</v>
      </c>
      <c r="Z5753">
        <v>0</v>
      </c>
      <c r="AA5753">
        <v>0</v>
      </c>
      <c r="AB5753">
        <v>27.174522811015088</v>
      </c>
      <c r="AC5753">
        <v>0</v>
      </c>
      <c r="AD5753">
        <v>0</v>
      </c>
      <c r="AE5753">
        <v>64.629812045956641</v>
      </c>
    </row>
    <row r="5754" spans="1:31" x14ac:dyDescent="0.25">
      <c r="A5754">
        <v>2155456</v>
      </c>
      <c r="B5754">
        <v>1</v>
      </c>
      <c r="C5754" t="s">
        <v>81</v>
      </c>
      <c r="D5754" t="s">
        <v>117</v>
      </c>
      <c r="E5754" t="s">
        <v>131</v>
      </c>
      <c r="F5754" t="s">
        <v>16573</v>
      </c>
      <c r="G5754" t="s">
        <v>171</v>
      </c>
      <c r="H5754" t="s">
        <v>134</v>
      </c>
      <c r="I5754" t="s">
        <v>135</v>
      </c>
      <c r="J5754" t="s">
        <v>136</v>
      </c>
      <c r="K5754" t="s">
        <v>137</v>
      </c>
      <c r="L5754" t="s">
        <v>16574</v>
      </c>
      <c r="M5754" t="s">
        <v>16575</v>
      </c>
      <c r="N5754">
        <v>1.9416666659999999</v>
      </c>
      <c r="O5754">
        <v>0</v>
      </c>
      <c r="P5754">
        <v>1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0.62334561330600002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0.62334561330600002</v>
      </c>
    </row>
    <row r="5755" spans="1:31" x14ac:dyDescent="0.25">
      <c r="A5755">
        <v>2155499</v>
      </c>
      <c r="B5755">
        <v>1</v>
      </c>
      <c r="C5755" t="s">
        <v>80</v>
      </c>
      <c r="D5755" t="s">
        <v>100</v>
      </c>
      <c r="E5755" t="s">
        <v>140</v>
      </c>
      <c r="F5755" t="s">
        <v>4502</v>
      </c>
      <c r="G5755" t="s">
        <v>142</v>
      </c>
      <c r="H5755" t="s">
        <v>143</v>
      </c>
      <c r="I5755" t="s">
        <v>135</v>
      </c>
      <c r="J5755" t="s">
        <v>136</v>
      </c>
      <c r="K5755" t="s">
        <v>137</v>
      </c>
      <c r="L5755" t="s">
        <v>16576</v>
      </c>
      <c r="M5755" t="s">
        <v>16577</v>
      </c>
      <c r="N5755">
        <v>0.42194444399999997</v>
      </c>
      <c r="O5755">
        <v>0</v>
      </c>
      <c r="P5755">
        <v>77</v>
      </c>
      <c r="Q5755">
        <v>3</v>
      </c>
      <c r="R5755">
        <v>19</v>
      </c>
      <c r="S5755">
        <v>9</v>
      </c>
      <c r="T5755">
        <v>106</v>
      </c>
      <c r="U5755">
        <v>2</v>
      </c>
      <c r="V5755">
        <v>0</v>
      </c>
      <c r="W5755">
        <v>0</v>
      </c>
      <c r="X5755">
        <v>14.67212497699305</v>
      </c>
      <c r="Y5755">
        <v>2.9300369696193753</v>
      </c>
      <c r="Z5755">
        <v>4.6300169838622001</v>
      </c>
      <c r="AA5755">
        <v>83.01469478509253</v>
      </c>
      <c r="AB5755">
        <v>160.19112800187904</v>
      </c>
      <c r="AC5755">
        <v>56.024777570015331</v>
      </c>
      <c r="AD5755">
        <v>0</v>
      </c>
      <c r="AE5755">
        <v>321.4627792874615</v>
      </c>
    </row>
    <row r="5756" spans="1:31" x14ac:dyDescent="0.25">
      <c r="A5756">
        <v>2155665</v>
      </c>
      <c r="B5756">
        <v>1</v>
      </c>
      <c r="C5756" t="s">
        <v>80</v>
      </c>
      <c r="D5756" t="s">
        <v>100</v>
      </c>
      <c r="E5756" t="s">
        <v>196</v>
      </c>
      <c r="F5756" t="s">
        <v>3977</v>
      </c>
      <c r="G5756" t="s">
        <v>142</v>
      </c>
      <c r="H5756" t="s">
        <v>143</v>
      </c>
      <c r="I5756" t="s">
        <v>135</v>
      </c>
      <c r="J5756" t="s">
        <v>136</v>
      </c>
      <c r="K5756" t="s">
        <v>137</v>
      </c>
      <c r="L5756" t="s">
        <v>16578</v>
      </c>
      <c r="M5756" t="s">
        <v>16579</v>
      </c>
      <c r="N5756">
        <v>0.78472222199999997</v>
      </c>
      <c r="O5756">
        <v>0</v>
      </c>
      <c r="P5756">
        <v>328</v>
      </c>
      <c r="Q5756">
        <v>8</v>
      </c>
      <c r="R5756">
        <v>32</v>
      </c>
      <c r="S5756">
        <v>1</v>
      </c>
      <c r="T5756">
        <v>26</v>
      </c>
      <c r="U5756">
        <v>0</v>
      </c>
      <c r="V5756">
        <v>0</v>
      </c>
      <c r="W5756">
        <v>0</v>
      </c>
      <c r="X5756">
        <v>61.199029386497301</v>
      </c>
      <c r="Y5756">
        <v>2.2736559699583334</v>
      </c>
      <c r="Z5756">
        <v>7.270697625933332</v>
      </c>
      <c r="AA5756">
        <v>4.2983041146770837</v>
      </c>
      <c r="AB5756">
        <v>6.8118439521070142</v>
      </c>
      <c r="AC5756">
        <v>0</v>
      </c>
      <c r="AD5756">
        <v>0</v>
      </c>
      <c r="AE5756">
        <v>81.853531049173057</v>
      </c>
    </row>
    <row r="5757" spans="1:31" x14ac:dyDescent="0.25">
      <c r="A5757">
        <v>2155642</v>
      </c>
      <c r="B5757">
        <v>1</v>
      </c>
      <c r="C5757" t="s">
        <v>80</v>
      </c>
      <c r="D5757" t="s">
        <v>105</v>
      </c>
      <c r="E5757" t="s">
        <v>206</v>
      </c>
      <c r="F5757" t="s">
        <v>16580</v>
      </c>
      <c r="G5757" t="s">
        <v>246</v>
      </c>
      <c r="H5757" t="s">
        <v>134</v>
      </c>
      <c r="I5757" t="s">
        <v>135</v>
      </c>
      <c r="J5757" t="s">
        <v>136</v>
      </c>
      <c r="K5757" t="s">
        <v>137</v>
      </c>
      <c r="L5757" t="s">
        <v>16581</v>
      </c>
      <c r="M5757" t="s">
        <v>16582</v>
      </c>
      <c r="N5757">
        <v>1.667777777</v>
      </c>
      <c r="O5757">
        <v>0</v>
      </c>
      <c r="P5757">
        <v>9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5.9936305265703336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5.9936305265703336</v>
      </c>
    </row>
    <row r="5758" spans="1:31" x14ac:dyDescent="0.25">
      <c r="A5758">
        <v>2155579</v>
      </c>
      <c r="B5758">
        <v>1</v>
      </c>
      <c r="C5758" t="s">
        <v>80</v>
      </c>
      <c r="D5758" t="s">
        <v>95</v>
      </c>
      <c r="E5758" t="s">
        <v>146</v>
      </c>
      <c r="F5758" t="s">
        <v>306</v>
      </c>
      <c r="G5758" t="s">
        <v>142</v>
      </c>
      <c r="H5758" t="s">
        <v>143</v>
      </c>
      <c r="I5758" t="s">
        <v>135</v>
      </c>
      <c r="J5758" t="s">
        <v>136</v>
      </c>
      <c r="K5758" t="s">
        <v>137</v>
      </c>
      <c r="L5758" t="s">
        <v>16583</v>
      </c>
      <c r="M5758" t="s">
        <v>16584</v>
      </c>
      <c r="N5758">
        <v>1.2775000000000001</v>
      </c>
      <c r="O5758">
        <v>0</v>
      </c>
      <c r="P5758">
        <v>0</v>
      </c>
      <c r="Q5758">
        <v>0</v>
      </c>
      <c r="R5758">
        <v>0</v>
      </c>
      <c r="S5758">
        <v>45</v>
      </c>
      <c r="T5758">
        <v>0</v>
      </c>
      <c r="U5758">
        <v>2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272.03181740813801</v>
      </c>
      <c r="AB5758">
        <v>0</v>
      </c>
      <c r="AC5758">
        <v>118.08672413034151</v>
      </c>
      <c r="AD5758">
        <v>0</v>
      </c>
      <c r="AE5758">
        <v>390.11854153847952</v>
      </c>
    </row>
    <row r="5759" spans="1:31" x14ac:dyDescent="0.25">
      <c r="A5759">
        <v>2155685</v>
      </c>
      <c r="B5759">
        <v>1</v>
      </c>
      <c r="C5759" t="s">
        <v>81</v>
      </c>
      <c r="D5759" t="s">
        <v>114</v>
      </c>
      <c r="E5759" t="s">
        <v>131</v>
      </c>
      <c r="F5759" t="s">
        <v>16585</v>
      </c>
      <c r="G5759" t="s">
        <v>152</v>
      </c>
      <c r="H5759" t="s">
        <v>134</v>
      </c>
      <c r="I5759" t="s">
        <v>135</v>
      </c>
      <c r="J5759" t="s">
        <v>136</v>
      </c>
      <c r="K5759" t="s">
        <v>137</v>
      </c>
      <c r="L5759" t="s">
        <v>16586</v>
      </c>
      <c r="M5759" t="s">
        <v>16587</v>
      </c>
      <c r="N5759">
        <v>0.78472222199999997</v>
      </c>
      <c r="O5759">
        <v>0</v>
      </c>
      <c r="P5759">
        <v>1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0.11450365746091667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0.11450365746091667</v>
      </c>
    </row>
    <row r="5760" spans="1:31" x14ac:dyDescent="0.25">
      <c r="A5760">
        <v>2155628</v>
      </c>
      <c r="B5760">
        <v>1</v>
      </c>
      <c r="C5760" t="s">
        <v>80</v>
      </c>
      <c r="D5760" t="s">
        <v>104</v>
      </c>
      <c r="E5760" t="s">
        <v>196</v>
      </c>
      <c r="F5760" t="s">
        <v>10410</v>
      </c>
      <c r="G5760" t="s">
        <v>142</v>
      </c>
      <c r="H5760" t="s">
        <v>143</v>
      </c>
      <c r="I5760" t="s">
        <v>135</v>
      </c>
      <c r="J5760" t="s">
        <v>136</v>
      </c>
      <c r="K5760" t="s">
        <v>137</v>
      </c>
      <c r="L5760" t="s">
        <v>16588</v>
      </c>
      <c r="M5760" t="s">
        <v>16589</v>
      </c>
      <c r="N5760">
        <v>4.2508333330000001</v>
      </c>
      <c r="O5760">
        <v>9</v>
      </c>
      <c r="P5760">
        <v>202</v>
      </c>
      <c r="Q5760">
        <v>32</v>
      </c>
      <c r="R5760">
        <v>13</v>
      </c>
      <c r="S5760">
        <v>35</v>
      </c>
      <c r="T5760">
        <v>37</v>
      </c>
      <c r="U5760">
        <v>9</v>
      </c>
      <c r="V5760">
        <v>0</v>
      </c>
      <c r="W5760">
        <v>15.123517474007665</v>
      </c>
      <c r="X5760">
        <v>270.8868937136067</v>
      </c>
      <c r="Y5760">
        <v>39.338128856486428</v>
      </c>
      <c r="Z5760">
        <v>9.4731700155473995</v>
      </c>
      <c r="AA5760">
        <v>736.12661485335821</v>
      </c>
      <c r="AB5760">
        <v>126.66355894192947</v>
      </c>
      <c r="AC5760">
        <v>4995.4438997785701</v>
      </c>
      <c r="AD5760">
        <v>0</v>
      </c>
      <c r="AE5760">
        <v>6193.0557836335065</v>
      </c>
    </row>
    <row r="5761" spans="1:31" x14ac:dyDescent="0.25">
      <c r="A5761">
        <v>2155468</v>
      </c>
      <c r="B5761">
        <v>1</v>
      </c>
      <c r="C5761" t="s">
        <v>80</v>
      </c>
      <c r="D5761" t="s">
        <v>94</v>
      </c>
      <c r="E5761" t="s">
        <v>131</v>
      </c>
      <c r="F5761" t="s">
        <v>16590</v>
      </c>
      <c r="G5761" t="s">
        <v>152</v>
      </c>
      <c r="H5761" t="s">
        <v>134</v>
      </c>
      <c r="I5761" t="s">
        <v>135</v>
      </c>
      <c r="J5761" t="s">
        <v>136</v>
      </c>
      <c r="K5761" t="s">
        <v>137</v>
      </c>
      <c r="L5761" t="s">
        <v>16591</v>
      </c>
      <c r="M5761" t="s">
        <v>16592</v>
      </c>
      <c r="N5761">
        <v>6.3775000000000004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1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0.31536851600599997</v>
      </c>
      <c r="AC5761">
        <v>0</v>
      </c>
      <c r="AD5761">
        <v>0</v>
      </c>
      <c r="AE5761">
        <v>0.31536851600599997</v>
      </c>
    </row>
    <row r="5762" spans="1:31" x14ac:dyDescent="0.25">
      <c r="A5762">
        <v>2155322</v>
      </c>
      <c r="B5762">
        <v>1</v>
      </c>
      <c r="C5762" t="s">
        <v>81</v>
      </c>
      <c r="D5762" t="s">
        <v>128</v>
      </c>
      <c r="E5762" t="s">
        <v>196</v>
      </c>
      <c r="F5762" t="s">
        <v>7609</v>
      </c>
      <c r="G5762" t="s">
        <v>142</v>
      </c>
      <c r="H5762" t="s">
        <v>143</v>
      </c>
      <c r="I5762" t="s">
        <v>135</v>
      </c>
      <c r="J5762" t="s">
        <v>136</v>
      </c>
      <c r="K5762" t="s">
        <v>137</v>
      </c>
      <c r="L5762" t="s">
        <v>16593</v>
      </c>
      <c r="M5762" t="s">
        <v>16594</v>
      </c>
      <c r="N5762">
        <v>0.36694444399999998</v>
      </c>
      <c r="O5762">
        <v>6</v>
      </c>
      <c r="P5762">
        <v>1247</v>
      </c>
      <c r="Q5762">
        <v>21</v>
      </c>
      <c r="R5762">
        <v>16</v>
      </c>
      <c r="S5762">
        <v>11</v>
      </c>
      <c r="T5762">
        <v>88</v>
      </c>
      <c r="U5762">
        <v>0</v>
      </c>
      <c r="V5762">
        <v>0</v>
      </c>
      <c r="W5762">
        <v>0.64859138958199991</v>
      </c>
      <c r="X5762">
        <v>59.474916079372946</v>
      </c>
      <c r="Y5762">
        <v>41.282954918182497</v>
      </c>
      <c r="Z5762">
        <v>1.1200721118444001</v>
      </c>
      <c r="AA5762">
        <v>26.369423311663599</v>
      </c>
      <c r="AB5762">
        <v>8.7191176816007463</v>
      </c>
      <c r="AC5762">
        <v>0</v>
      </c>
      <c r="AD5762">
        <v>0</v>
      </c>
      <c r="AE5762">
        <v>137.61507549224621</v>
      </c>
    </row>
    <row r="5763" spans="1:31" x14ac:dyDescent="0.25">
      <c r="A5763">
        <v>2155508</v>
      </c>
      <c r="B5763">
        <v>1</v>
      </c>
      <c r="C5763" t="s">
        <v>80</v>
      </c>
      <c r="D5763" t="s">
        <v>106</v>
      </c>
      <c r="E5763" t="s">
        <v>140</v>
      </c>
      <c r="F5763" t="s">
        <v>16595</v>
      </c>
      <c r="G5763" t="s">
        <v>300</v>
      </c>
      <c r="H5763" t="s">
        <v>143</v>
      </c>
      <c r="I5763" t="s">
        <v>135</v>
      </c>
      <c r="J5763" t="s">
        <v>3</v>
      </c>
      <c r="K5763" t="s">
        <v>137</v>
      </c>
      <c r="L5763" t="s">
        <v>16382</v>
      </c>
      <c r="M5763" t="s">
        <v>16596</v>
      </c>
      <c r="N5763">
        <v>0.391666666</v>
      </c>
      <c r="O5763">
        <v>3</v>
      </c>
      <c r="P5763">
        <v>4308</v>
      </c>
      <c r="Q5763">
        <v>310</v>
      </c>
      <c r="R5763">
        <v>775</v>
      </c>
      <c r="S5763">
        <v>65</v>
      </c>
      <c r="T5763">
        <v>812</v>
      </c>
      <c r="U5763">
        <v>5</v>
      </c>
      <c r="V5763">
        <v>0</v>
      </c>
      <c r="W5763">
        <v>0.46761172263600004</v>
      </c>
      <c r="X5763">
        <v>277.59197540332809</v>
      </c>
      <c r="Y5763">
        <v>156.24058788169387</v>
      </c>
      <c r="Z5763">
        <v>241.14707950148417</v>
      </c>
      <c r="AA5763">
        <v>110.04444464301075</v>
      </c>
      <c r="AB5763">
        <v>217.17874895620315</v>
      </c>
      <c r="AC5763">
        <v>38.463333594265997</v>
      </c>
      <c r="AD5763">
        <v>0</v>
      </c>
      <c r="AE5763">
        <v>1041.1337817026219</v>
      </c>
    </row>
    <row r="5764" spans="1:31" x14ac:dyDescent="0.25">
      <c r="A5764">
        <v>2155568</v>
      </c>
      <c r="B5764">
        <v>1</v>
      </c>
      <c r="C5764" t="s">
        <v>80</v>
      </c>
      <c r="D5764" t="s">
        <v>97</v>
      </c>
      <c r="E5764" t="s">
        <v>131</v>
      </c>
      <c r="F5764" t="s">
        <v>16597</v>
      </c>
      <c r="G5764" t="s">
        <v>152</v>
      </c>
      <c r="H5764" t="s">
        <v>134</v>
      </c>
      <c r="I5764" t="s">
        <v>135</v>
      </c>
      <c r="J5764" t="s">
        <v>136</v>
      </c>
      <c r="K5764" t="s">
        <v>137</v>
      </c>
      <c r="L5764" t="s">
        <v>16598</v>
      </c>
      <c r="M5764" t="s">
        <v>16584</v>
      </c>
      <c r="N5764">
        <v>1.7183333329999999</v>
      </c>
      <c r="O5764">
        <v>0</v>
      </c>
      <c r="P5764">
        <v>1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2.0835965844011999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2.0835965844011999</v>
      </c>
    </row>
    <row r="5765" spans="1:31" x14ac:dyDescent="0.25">
      <c r="A5765">
        <v>2155614</v>
      </c>
      <c r="B5765">
        <v>1</v>
      </c>
      <c r="C5765" t="s">
        <v>81</v>
      </c>
      <c r="D5765" t="s">
        <v>128</v>
      </c>
      <c r="E5765" t="s">
        <v>196</v>
      </c>
      <c r="F5765" t="s">
        <v>2230</v>
      </c>
      <c r="G5765" t="s">
        <v>142</v>
      </c>
      <c r="H5765" t="s">
        <v>143</v>
      </c>
      <c r="I5765" t="s">
        <v>135</v>
      </c>
      <c r="J5765" t="s">
        <v>136</v>
      </c>
      <c r="K5765" t="s">
        <v>137</v>
      </c>
      <c r="L5765" t="s">
        <v>16599</v>
      </c>
      <c r="M5765" t="s">
        <v>16600</v>
      </c>
      <c r="N5765">
        <v>3.0897222219999998</v>
      </c>
      <c r="O5765">
        <v>0</v>
      </c>
      <c r="P5765">
        <v>0</v>
      </c>
      <c r="Q5765">
        <v>0</v>
      </c>
      <c r="R5765">
        <v>0</v>
      </c>
      <c r="S5765">
        <v>9</v>
      </c>
      <c r="T5765">
        <v>1</v>
      </c>
      <c r="U5765">
        <v>6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171.57104740357059</v>
      </c>
      <c r="AB5765">
        <v>4.6045507665438006</v>
      </c>
      <c r="AC5765">
        <v>266.78294046112495</v>
      </c>
      <c r="AD5765">
        <v>0</v>
      </c>
      <c r="AE5765">
        <v>442.95853863123932</v>
      </c>
    </row>
    <row r="5766" spans="1:31" x14ac:dyDescent="0.25">
      <c r="A5766">
        <v>2155608</v>
      </c>
      <c r="B5766">
        <v>1</v>
      </c>
      <c r="C5766" t="s">
        <v>81</v>
      </c>
      <c r="D5766" t="s">
        <v>128</v>
      </c>
      <c r="E5766" t="s">
        <v>140</v>
      </c>
      <c r="F5766" t="s">
        <v>16601</v>
      </c>
      <c r="G5766" t="s">
        <v>142</v>
      </c>
      <c r="H5766" t="s">
        <v>143</v>
      </c>
      <c r="I5766" t="s">
        <v>135</v>
      </c>
      <c r="J5766" t="s">
        <v>136</v>
      </c>
      <c r="K5766" t="s">
        <v>137</v>
      </c>
      <c r="L5766" t="s">
        <v>16602</v>
      </c>
      <c r="M5766" t="s">
        <v>16603</v>
      </c>
      <c r="N5766">
        <v>2.363888888</v>
      </c>
      <c r="O5766">
        <v>0</v>
      </c>
      <c r="P5766">
        <v>0</v>
      </c>
      <c r="Q5766">
        <v>10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7.8094099682541689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7.8094099682541689</v>
      </c>
    </row>
    <row r="5767" spans="1:31" x14ac:dyDescent="0.25">
      <c r="A5767">
        <v>2155362</v>
      </c>
      <c r="B5767">
        <v>1</v>
      </c>
      <c r="C5767" t="s">
        <v>80</v>
      </c>
      <c r="D5767" t="s">
        <v>97</v>
      </c>
      <c r="E5767" t="s">
        <v>131</v>
      </c>
      <c r="F5767" t="s">
        <v>16604</v>
      </c>
      <c r="G5767" t="s">
        <v>231</v>
      </c>
      <c r="H5767" t="s">
        <v>134</v>
      </c>
      <c r="I5767" t="s">
        <v>135</v>
      </c>
      <c r="J5767" t="s">
        <v>136</v>
      </c>
      <c r="K5767" t="s">
        <v>137</v>
      </c>
      <c r="L5767" t="s">
        <v>16605</v>
      </c>
      <c r="M5767" t="s">
        <v>16606</v>
      </c>
      <c r="N5767">
        <v>2.1972222220000002</v>
      </c>
      <c r="O5767">
        <v>0</v>
      </c>
      <c r="P5767">
        <v>1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1.9792188658666666E-3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1.9792188658666666E-3</v>
      </c>
    </row>
    <row r="5768" spans="1:31" x14ac:dyDescent="0.25">
      <c r="A5768">
        <v>2155525</v>
      </c>
      <c r="B5768">
        <v>1</v>
      </c>
      <c r="C5768" t="s">
        <v>80</v>
      </c>
      <c r="D5768" t="s">
        <v>105</v>
      </c>
      <c r="E5768" t="s">
        <v>174</v>
      </c>
      <c r="F5768" t="s">
        <v>16607</v>
      </c>
      <c r="G5768" t="s">
        <v>187</v>
      </c>
      <c r="H5768" t="s">
        <v>134</v>
      </c>
      <c r="I5768" t="s">
        <v>135</v>
      </c>
      <c r="J5768" t="s">
        <v>136</v>
      </c>
      <c r="K5768" t="s">
        <v>137</v>
      </c>
      <c r="L5768" t="s">
        <v>16608</v>
      </c>
      <c r="M5768" t="s">
        <v>16609</v>
      </c>
      <c r="N5768">
        <v>2.639444444</v>
      </c>
      <c r="O5768">
        <v>0</v>
      </c>
      <c r="P5768">
        <v>28</v>
      </c>
      <c r="Q5768">
        <v>0</v>
      </c>
      <c r="R5768">
        <v>1</v>
      </c>
      <c r="S5768">
        <v>0</v>
      </c>
      <c r="T5768">
        <v>15</v>
      </c>
      <c r="U5768">
        <v>0</v>
      </c>
      <c r="V5768">
        <v>0</v>
      </c>
      <c r="W5768">
        <v>0</v>
      </c>
      <c r="X5768">
        <v>10.262725336006795</v>
      </c>
      <c r="Y5768">
        <v>0</v>
      </c>
      <c r="Z5768">
        <v>0.45083961924570004</v>
      </c>
      <c r="AA5768">
        <v>0</v>
      </c>
      <c r="AB5768">
        <v>32.779847307774467</v>
      </c>
      <c r="AC5768">
        <v>0</v>
      </c>
      <c r="AD5768">
        <v>0</v>
      </c>
      <c r="AE5768">
        <v>43.493412263026961</v>
      </c>
    </row>
    <row r="5769" spans="1:31" x14ac:dyDescent="0.25">
      <c r="A5769">
        <v>2155359</v>
      </c>
      <c r="B5769">
        <v>1</v>
      </c>
      <c r="C5769" t="s">
        <v>80</v>
      </c>
      <c r="D5769" t="s">
        <v>97</v>
      </c>
      <c r="E5769" t="s">
        <v>174</v>
      </c>
      <c r="F5769" t="s">
        <v>2049</v>
      </c>
      <c r="G5769" t="s">
        <v>187</v>
      </c>
      <c r="H5769" t="s">
        <v>134</v>
      </c>
      <c r="I5769" t="s">
        <v>135</v>
      </c>
      <c r="J5769" t="s">
        <v>136</v>
      </c>
      <c r="K5769" t="s">
        <v>137</v>
      </c>
      <c r="L5769" t="s">
        <v>16610</v>
      </c>
      <c r="M5769" t="s">
        <v>16611</v>
      </c>
      <c r="N5769">
        <v>3.5461111110000001</v>
      </c>
      <c r="O5769">
        <v>0</v>
      </c>
      <c r="P5769">
        <v>4</v>
      </c>
      <c r="Q5769">
        <v>0</v>
      </c>
      <c r="R5769">
        <v>15</v>
      </c>
      <c r="S5769">
        <v>0</v>
      </c>
      <c r="T5769">
        <v>1</v>
      </c>
      <c r="U5769">
        <v>0</v>
      </c>
      <c r="V5769">
        <v>0</v>
      </c>
      <c r="W5769">
        <v>0</v>
      </c>
      <c r="X5769">
        <v>4.0809744251921662</v>
      </c>
      <c r="Y5769">
        <v>0</v>
      </c>
      <c r="Z5769">
        <v>27.269631513830202</v>
      </c>
      <c r="AA5769">
        <v>0</v>
      </c>
      <c r="AB5769">
        <v>0.46294813832095005</v>
      </c>
      <c r="AC5769">
        <v>0</v>
      </c>
      <c r="AD5769">
        <v>0</v>
      </c>
      <c r="AE5769">
        <v>31.813554077343319</v>
      </c>
    </row>
    <row r="5770" spans="1:31" x14ac:dyDescent="0.25">
      <c r="A5770">
        <v>2155551</v>
      </c>
      <c r="B5770">
        <v>1</v>
      </c>
      <c r="C5770" t="s">
        <v>80</v>
      </c>
      <c r="D5770" t="s">
        <v>90</v>
      </c>
      <c r="E5770" t="s">
        <v>146</v>
      </c>
      <c r="F5770" t="s">
        <v>16612</v>
      </c>
      <c r="G5770" t="s">
        <v>142</v>
      </c>
      <c r="H5770" t="s">
        <v>143</v>
      </c>
      <c r="I5770" t="s">
        <v>148</v>
      </c>
      <c r="J5770" t="s">
        <v>136</v>
      </c>
      <c r="K5770" t="s">
        <v>137</v>
      </c>
      <c r="L5770" t="s">
        <v>16613</v>
      </c>
      <c r="M5770" t="s">
        <v>16614</v>
      </c>
      <c r="N5770">
        <v>1.9444444000000002E-2</v>
      </c>
      <c r="O5770">
        <v>0</v>
      </c>
      <c r="P5770">
        <v>3060</v>
      </c>
      <c r="Q5770">
        <v>0</v>
      </c>
      <c r="R5770">
        <v>0</v>
      </c>
      <c r="S5770">
        <v>0</v>
      </c>
      <c r="T5770">
        <v>194</v>
      </c>
      <c r="U5770">
        <v>0</v>
      </c>
      <c r="V5770">
        <v>0</v>
      </c>
      <c r="W5770">
        <v>0</v>
      </c>
      <c r="X5770">
        <v>17.51853313799668</v>
      </c>
      <c r="Y5770">
        <v>0</v>
      </c>
      <c r="Z5770">
        <v>0</v>
      </c>
      <c r="AA5770">
        <v>0</v>
      </c>
      <c r="AB5770">
        <v>2.5005174989285561</v>
      </c>
      <c r="AC5770">
        <v>0</v>
      </c>
      <c r="AD5770">
        <v>0</v>
      </c>
      <c r="AE5770">
        <v>20.019050636925236</v>
      </c>
    </row>
    <row r="5771" spans="1:31" x14ac:dyDescent="0.25">
      <c r="A5771">
        <v>2155382</v>
      </c>
      <c r="B5771">
        <v>1</v>
      </c>
      <c r="C5771" t="s">
        <v>81</v>
      </c>
      <c r="D5771" t="s">
        <v>127</v>
      </c>
      <c r="E5771" t="s">
        <v>146</v>
      </c>
      <c r="F5771" t="s">
        <v>16615</v>
      </c>
      <c r="G5771" t="s">
        <v>142</v>
      </c>
      <c r="H5771" t="s">
        <v>143</v>
      </c>
      <c r="I5771" t="s">
        <v>148</v>
      </c>
      <c r="J5771" t="s">
        <v>136</v>
      </c>
      <c r="K5771" t="s">
        <v>137</v>
      </c>
      <c r="L5771" t="s">
        <v>16616</v>
      </c>
      <c r="M5771" t="s">
        <v>16617</v>
      </c>
      <c r="N5771">
        <v>1.6666666E-2</v>
      </c>
      <c r="O5771">
        <v>0</v>
      </c>
      <c r="P5771">
        <v>495</v>
      </c>
      <c r="Q5771">
        <v>0</v>
      </c>
      <c r="R5771">
        <v>0</v>
      </c>
      <c r="S5771">
        <v>0</v>
      </c>
      <c r="T5771">
        <v>409</v>
      </c>
      <c r="U5771">
        <v>0</v>
      </c>
      <c r="V5771">
        <v>0</v>
      </c>
      <c r="W5771">
        <v>0</v>
      </c>
      <c r="X5771">
        <v>1.489725719239501</v>
      </c>
      <c r="Y5771">
        <v>0</v>
      </c>
      <c r="Z5771">
        <v>0</v>
      </c>
      <c r="AA5771">
        <v>0</v>
      </c>
      <c r="AB5771">
        <v>5.432967982967166</v>
      </c>
      <c r="AC5771">
        <v>0</v>
      </c>
      <c r="AD5771">
        <v>0</v>
      </c>
      <c r="AE5771">
        <v>6.9226937022066668</v>
      </c>
    </row>
    <row r="5772" spans="1:31" x14ac:dyDescent="0.25">
      <c r="A5772">
        <v>2155219</v>
      </c>
      <c r="B5772">
        <v>1</v>
      </c>
      <c r="C5772" t="s">
        <v>80</v>
      </c>
      <c r="D5772" t="s">
        <v>103</v>
      </c>
      <c r="E5772" t="s">
        <v>174</v>
      </c>
      <c r="F5772" t="s">
        <v>16618</v>
      </c>
      <c r="G5772" t="s">
        <v>187</v>
      </c>
      <c r="H5772" t="s">
        <v>134</v>
      </c>
      <c r="I5772" t="s">
        <v>135</v>
      </c>
      <c r="J5772" t="s">
        <v>136</v>
      </c>
      <c r="K5772" t="s">
        <v>137</v>
      </c>
      <c r="L5772" t="s">
        <v>16619</v>
      </c>
      <c r="M5772" t="s">
        <v>16620</v>
      </c>
      <c r="N5772">
        <v>1.7494444440000001</v>
      </c>
      <c r="O5772">
        <v>0</v>
      </c>
      <c r="P5772">
        <v>77</v>
      </c>
      <c r="Q5772">
        <v>0</v>
      </c>
      <c r="R5772">
        <v>0</v>
      </c>
      <c r="S5772">
        <v>0</v>
      </c>
      <c r="T5772">
        <v>2</v>
      </c>
      <c r="U5772">
        <v>0</v>
      </c>
      <c r="V5772">
        <v>0</v>
      </c>
      <c r="W5772">
        <v>0</v>
      </c>
      <c r="X5772">
        <v>27.623639541401957</v>
      </c>
      <c r="Y5772">
        <v>0</v>
      </c>
      <c r="Z5772">
        <v>0</v>
      </c>
      <c r="AA5772">
        <v>0</v>
      </c>
      <c r="AB5772">
        <v>2.1303423632822502</v>
      </c>
      <c r="AC5772">
        <v>0</v>
      </c>
      <c r="AD5772">
        <v>0</v>
      </c>
      <c r="AE5772">
        <v>29.753981904684206</v>
      </c>
    </row>
    <row r="5773" spans="1:31" x14ac:dyDescent="0.25">
      <c r="A5773">
        <v>2155594</v>
      </c>
      <c r="B5773">
        <v>1</v>
      </c>
      <c r="C5773" t="s">
        <v>80</v>
      </c>
      <c r="D5773" t="s">
        <v>101</v>
      </c>
      <c r="E5773" t="s">
        <v>174</v>
      </c>
      <c r="F5773" t="s">
        <v>16621</v>
      </c>
      <c r="G5773" t="s">
        <v>187</v>
      </c>
      <c r="H5773" t="s">
        <v>134</v>
      </c>
      <c r="I5773" t="s">
        <v>135</v>
      </c>
      <c r="J5773" t="s">
        <v>136</v>
      </c>
      <c r="K5773" t="s">
        <v>137</v>
      </c>
      <c r="L5773" t="s">
        <v>16622</v>
      </c>
      <c r="M5773" t="s">
        <v>16623</v>
      </c>
      <c r="N5773">
        <v>2.9669444440000001</v>
      </c>
      <c r="O5773">
        <v>0</v>
      </c>
      <c r="P5773">
        <v>8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13.453470893964353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13.453470893964353</v>
      </c>
    </row>
    <row r="5774" spans="1:31" x14ac:dyDescent="0.25">
      <c r="A5774">
        <v>2155545</v>
      </c>
      <c r="B5774">
        <v>1</v>
      </c>
      <c r="C5774" t="s">
        <v>81</v>
      </c>
      <c r="D5774" t="s">
        <v>128</v>
      </c>
      <c r="E5774" t="s">
        <v>196</v>
      </c>
      <c r="F5774" t="s">
        <v>7609</v>
      </c>
      <c r="G5774" t="s">
        <v>142</v>
      </c>
      <c r="H5774" t="s">
        <v>143</v>
      </c>
      <c r="I5774" t="s">
        <v>135</v>
      </c>
      <c r="J5774" t="s">
        <v>136</v>
      </c>
      <c r="K5774" t="s">
        <v>137</v>
      </c>
      <c r="L5774" t="s">
        <v>16624</v>
      </c>
      <c r="M5774" t="s">
        <v>16625</v>
      </c>
      <c r="N5774">
        <v>0.152777777</v>
      </c>
      <c r="O5774">
        <v>6</v>
      </c>
      <c r="P5774">
        <v>1247</v>
      </c>
      <c r="Q5774">
        <v>21</v>
      </c>
      <c r="R5774">
        <v>16</v>
      </c>
      <c r="S5774">
        <v>11</v>
      </c>
      <c r="T5774">
        <v>88</v>
      </c>
      <c r="U5774">
        <v>0</v>
      </c>
      <c r="V5774">
        <v>0</v>
      </c>
      <c r="W5774">
        <v>0.29120382628333336</v>
      </c>
      <c r="X5774">
        <v>26.826195389629163</v>
      </c>
      <c r="Y5774">
        <v>16.954451951683893</v>
      </c>
      <c r="Z5774">
        <v>0.56588199228000002</v>
      </c>
      <c r="AA5774">
        <v>9.9552412199441687</v>
      </c>
      <c r="AB5774">
        <v>3.1390721568188886</v>
      </c>
      <c r="AC5774">
        <v>0</v>
      </c>
      <c r="AD5774">
        <v>0</v>
      </c>
      <c r="AE5774">
        <v>57.732046536639452</v>
      </c>
    </row>
    <row r="5775" spans="1:31" x14ac:dyDescent="0.25">
      <c r="A5775">
        <v>2155674</v>
      </c>
      <c r="B5775">
        <v>1</v>
      </c>
      <c r="C5775" t="s">
        <v>80</v>
      </c>
      <c r="D5775" t="s">
        <v>105</v>
      </c>
      <c r="E5775" t="s">
        <v>131</v>
      </c>
      <c r="F5775" t="s">
        <v>16626</v>
      </c>
      <c r="G5775" t="s">
        <v>152</v>
      </c>
      <c r="H5775" t="s">
        <v>134</v>
      </c>
      <c r="I5775" t="s">
        <v>135</v>
      </c>
      <c r="J5775" t="s">
        <v>136</v>
      </c>
      <c r="K5775" t="s">
        <v>137</v>
      </c>
      <c r="L5775" t="s">
        <v>16627</v>
      </c>
      <c r="M5775" t="s">
        <v>16628</v>
      </c>
      <c r="N5775">
        <v>2.4083333329999999</v>
      </c>
      <c r="O5775">
        <v>0</v>
      </c>
      <c r="P5775">
        <v>1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0.25338866595401666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0.25338866595401666</v>
      </c>
    </row>
    <row r="5776" spans="1:31" x14ac:dyDescent="0.25">
      <c r="A5776">
        <v>2155296</v>
      </c>
      <c r="B5776">
        <v>1</v>
      </c>
      <c r="C5776" t="s">
        <v>80</v>
      </c>
      <c r="D5776" t="s">
        <v>104</v>
      </c>
      <c r="E5776" t="s">
        <v>131</v>
      </c>
      <c r="F5776" t="s">
        <v>16629</v>
      </c>
      <c r="G5776" t="s">
        <v>152</v>
      </c>
      <c r="H5776" t="s">
        <v>134</v>
      </c>
      <c r="I5776" t="s">
        <v>135</v>
      </c>
      <c r="J5776" t="s">
        <v>136</v>
      </c>
      <c r="K5776" t="s">
        <v>137</v>
      </c>
      <c r="L5776" t="s">
        <v>16630</v>
      </c>
      <c r="M5776" t="s">
        <v>16631</v>
      </c>
      <c r="N5776">
        <v>3.89</v>
      </c>
      <c r="O5776">
        <v>0</v>
      </c>
      <c r="P5776">
        <v>1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0.72884623623209999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0.72884623623209999</v>
      </c>
    </row>
    <row r="5777" spans="1:31" x14ac:dyDescent="0.25">
      <c r="A5777">
        <v>2155233</v>
      </c>
      <c r="B5777">
        <v>1</v>
      </c>
      <c r="C5777" t="s">
        <v>80</v>
      </c>
      <c r="D5777" t="s">
        <v>103</v>
      </c>
      <c r="E5777" t="s">
        <v>174</v>
      </c>
      <c r="F5777" t="s">
        <v>16632</v>
      </c>
      <c r="G5777" t="s">
        <v>3795</v>
      </c>
      <c r="H5777" t="s">
        <v>134</v>
      </c>
      <c r="I5777" t="s">
        <v>135</v>
      </c>
      <c r="J5777" t="s">
        <v>136</v>
      </c>
      <c r="K5777" t="s">
        <v>137</v>
      </c>
      <c r="L5777" t="s">
        <v>16633</v>
      </c>
      <c r="M5777" t="s">
        <v>16634</v>
      </c>
      <c r="N5777">
        <v>2.2066666659999998</v>
      </c>
      <c r="O5777">
        <v>0</v>
      </c>
      <c r="P5777">
        <v>6</v>
      </c>
      <c r="Q5777">
        <v>0</v>
      </c>
      <c r="R5777">
        <v>0</v>
      </c>
      <c r="S5777">
        <v>0</v>
      </c>
      <c r="T5777">
        <v>8</v>
      </c>
      <c r="U5777">
        <v>0</v>
      </c>
      <c r="V5777">
        <v>0</v>
      </c>
      <c r="W5777">
        <v>0</v>
      </c>
      <c r="X5777">
        <v>1.3637632683024001</v>
      </c>
      <c r="Y5777">
        <v>0</v>
      </c>
      <c r="Z5777">
        <v>0</v>
      </c>
      <c r="AA5777">
        <v>0</v>
      </c>
      <c r="AB5777">
        <v>48.064666044222491</v>
      </c>
      <c r="AC5777">
        <v>0</v>
      </c>
      <c r="AD5777">
        <v>0</v>
      </c>
      <c r="AE5777">
        <v>49.428429312524891</v>
      </c>
    </row>
    <row r="5778" spans="1:31" x14ac:dyDescent="0.25">
      <c r="A5778">
        <v>2155282</v>
      </c>
      <c r="B5778">
        <v>1</v>
      </c>
      <c r="C5778" t="s">
        <v>81</v>
      </c>
      <c r="D5778" t="s">
        <v>115</v>
      </c>
      <c r="E5778" t="s">
        <v>196</v>
      </c>
      <c r="F5778" t="s">
        <v>11282</v>
      </c>
      <c r="G5778" t="s">
        <v>142</v>
      </c>
      <c r="H5778" t="s">
        <v>143</v>
      </c>
      <c r="I5778" t="s">
        <v>135</v>
      </c>
      <c r="J5778" t="s">
        <v>136</v>
      </c>
      <c r="K5778" t="s">
        <v>137</v>
      </c>
      <c r="L5778" t="s">
        <v>16635</v>
      </c>
      <c r="M5778" t="s">
        <v>16636</v>
      </c>
      <c r="N5778">
        <v>1.7169444439999999</v>
      </c>
      <c r="O5778">
        <v>0</v>
      </c>
      <c r="P5778">
        <v>1243</v>
      </c>
      <c r="Q5778">
        <v>1</v>
      </c>
      <c r="R5778">
        <v>42</v>
      </c>
      <c r="S5778">
        <v>6</v>
      </c>
      <c r="T5778">
        <v>98</v>
      </c>
      <c r="U5778">
        <v>0</v>
      </c>
      <c r="V5778">
        <v>0</v>
      </c>
      <c r="W5778">
        <v>0</v>
      </c>
      <c r="X5778">
        <v>173.93136767909851</v>
      </c>
      <c r="Y5778">
        <v>5.0103011163939168</v>
      </c>
      <c r="Z5778">
        <v>15.407597475848057</v>
      </c>
      <c r="AA5778">
        <v>23.824671423580618</v>
      </c>
      <c r="AB5778">
        <v>58.283721806868783</v>
      </c>
      <c r="AC5778">
        <v>0</v>
      </c>
      <c r="AD5778">
        <v>0</v>
      </c>
      <c r="AE5778">
        <v>276.45765950178986</v>
      </c>
    </row>
    <row r="5779" spans="1:31" x14ac:dyDescent="0.25">
      <c r="A5779">
        <v>2155588</v>
      </c>
      <c r="B5779">
        <v>1</v>
      </c>
      <c r="C5779" t="s">
        <v>81</v>
      </c>
      <c r="D5779" t="s">
        <v>115</v>
      </c>
      <c r="E5779" t="s">
        <v>140</v>
      </c>
      <c r="F5779" t="s">
        <v>16637</v>
      </c>
      <c r="G5779" t="s">
        <v>142</v>
      </c>
      <c r="H5779" t="s">
        <v>143</v>
      </c>
      <c r="I5779" t="s">
        <v>135</v>
      </c>
      <c r="J5779" t="s">
        <v>136</v>
      </c>
      <c r="K5779" t="s">
        <v>137</v>
      </c>
      <c r="L5779" t="s">
        <v>16638</v>
      </c>
      <c r="M5779" t="s">
        <v>16639</v>
      </c>
      <c r="N5779">
        <v>5.5555555E-2</v>
      </c>
      <c r="O5779">
        <v>0</v>
      </c>
      <c r="P5779">
        <v>623</v>
      </c>
      <c r="Q5779">
        <v>3</v>
      </c>
      <c r="R5779">
        <v>61</v>
      </c>
      <c r="S5779">
        <v>3</v>
      </c>
      <c r="T5779">
        <v>21</v>
      </c>
      <c r="U5779">
        <v>0</v>
      </c>
      <c r="V5779">
        <v>0</v>
      </c>
      <c r="W5779">
        <v>0</v>
      </c>
      <c r="X5779">
        <v>3.0029231411833335</v>
      </c>
      <c r="Y5779">
        <v>4.9752215725E-2</v>
      </c>
      <c r="Z5779">
        <v>0.65263897895166667</v>
      </c>
      <c r="AA5779">
        <v>1.057709058455</v>
      </c>
      <c r="AB5779">
        <v>0.19003942918777775</v>
      </c>
      <c r="AC5779">
        <v>0</v>
      </c>
      <c r="AD5779">
        <v>0</v>
      </c>
      <c r="AE5779">
        <v>4.9530628235027772</v>
      </c>
    </row>
    <row r="5780" spans="1:31" x14ac:dyDescent="0.25">
      <c r="A5780">
        <v>2155631</v>
      </c>
      <c r="B5780">
        <v>1</v>
      </c>
      <c r="C5780" t="s">
        <v>81</v>
      </c>
      <c r="D5780" t="s">
        <v>122</v>
      </c>
      <c r="E5780" t="s">
        <v>140</v>
      </c>
      <c r="F5780" t="s">
        <v>1477</v>
      </c>
      <c r="G5780" t="s">
        <v>142</v>
      </c>
      <c r="H5780" t="s">
        <v>143</v>
      </c>
      <c r="I5780" t="s">
        <v>135</v>
      </c>
      <c r="J5780" t="s">
        <v>136</v>
      </c>
      <c r="K5780" t="s">
        <v>137</v>
      </c>
      <c r="L5780" t="s">
        <v>16640</v>
      </c>
      <c r="M5780" t="s">
        <v>16641</v>
      </c>
      <c r="N5780">
        <v>3.4722222220000001</v>
      </c>
      <c r="O5780">
        <v>0</v>
      </c>
      <c r="P5780">
        <v>647</v>
      </c>
      <c r="Q5780">
        <v>175</v>
      </c>
      <c r="R5780">
        <v>10</v>
      </c>
      <c r="S5780">
        <v>21</v>
      </c>
      <c r="T5780">
        <v>84</v>
      </c>
      <c r="U5780">
        <v>3</v>
      </c>
      <c r="V5780">
        <v>1</v>
      </c>
      <c r="W5780">
        <v>0</v>
      </c>
      <c r="X5780">
        <v>342.92049063368069</v>
      </c>
      <c r="Y5780">
        <v>68.096271778585347</v>
      </c>
      <c r="Z5780">
        <v>9.2487138969348344</v>
      </c>
      <c r="AA5780">
        <v>1257.9148543410843</v>
      </c>
      <c r="AB5780">
        <v>75.386702946897316</v>
      </c>
      <c r="AC5780">
        <v>406.0847109106565</v>
      </c>
      <c r="AD5780">
        <v>102.33053970683332</v>
      </c>
      <c r="AE5780">
        <v>2261.9822842146723</v>
      </c>
    </row>
    <row r="5781" spans="1:31" x14ac:dyDescent="0.25">
      <c r="A5781">
        <v>2155239</v>
      </c>
      <c r="B5781">
        <v>1</v>
      </c>
      <c r="C5781" t="s">
        <v>80</v>
      </c>
      <c r="D5781" t="s">
        <v>83</v>
      </c>
      <c r="E5781" t="s">
        <v>174</v>
      </c>
      <c r="F5781" t="s">
        <v>16642</v>
      </c>
      <c r="G5781" t="s">
        <v>538</v>
      </c>
      <c r="H5781" t="s">
        <v>134</v>
      </c>
      <c r="I5781" t="s">
        <v>135</v>
      </c>
      <c r="J5781" t="s">
        <v>136</v>
      </c>
      <c r="K5781" t="s">
        <v>236</v>
      </c>
      <c r="L5781" t="s">
        <v>16643</v>
      </c>
      <c r="M5781" t="s">
        <v>16644</v>
      </c>
      <c r="N5781">
        <v>0.26013777700000001</v>
      </c>
      <c r="O5781">
        <v>0</v>
      </c>
      <c r="P5781">
        <v>131</v>
      </c>
      <c r="Q5781">
        <v>0</v>
      </c>
      <c r="R5781">
        <v>0</v>
      </c>
      <c r="S5781">
        <v>0</v>
      </c>
      <c r="T5781">
        <v>3</v>
      </c>
      <c r="U5781">
        <v>0</v>
      </c>
      <c r="V5781">
        <v>0</v>
      </c>
      <c r="W5781">
        <v>0</v>
      </c>
      <c r="X5781">
        <v>9.9737887737815232</v>
      </c>
      <c r="Y5781">
        <v>0</v>
      </c>
      <c r="Z5781">
        <v>0</v>
      </c>
      <c r="AA5781">
        <v>0</v>
      </c>
      <c r="AB5781">
        <v>0.33719543590713341</v>
      </c>
      <c r="AC5781">
        <v>0</v>
      </c>
      <c r="AD5781">
        <v>0</v>
      </c>
      <c r="AE5781">
        <v>10.310984209688657</v>
      </c>
    </row>
    <row r="5782" spans="1:31" x14ac:dyDescent="0.25">
      <c r="A5782">
        <v>2155256</v>
      </c>
      <c r="B5782">
        <v>1</v>
      </c>
      <c r="C5782" t="s">
        <v>80</v>
      </c>
      <c r="D5782" t="s">
        <v>83</v>
      </c>
      <c r="E5782" t="s">
        <v>161</v>
      </c>
      <c r="F5782" t="s">
        <v>16645</v>
      </c>
      <c r="G5782" t="s">
        <v>538</v>
      </c>
      <c r="H5782" t="s">
        <v>134</v>
      </c>
      <c r="I5782" t="s">
        <v>135</v>
      </c>
      <c r="J5782" t="s">
        <v>136</v>
      </c>
      <c r="K5782" t="s">
        <v>236</v>
      </c>
      <c r="L5782" t="s">
        <v>16646</v>
      </c>
      <c r="M5782" t="s">
        <v>16647</v>
      </c>
      <c r="N5782">
        <v>7.0369694440000004</v>
      </c>
      <c r="O5782">
        <v>0</v>
      </c>
      <c r="P5782">
        <v>251</v>
      </c>
      <c r="Q5782">
        <v>0</v>
      </c>
      <c r="R5782">
        <v>0</v>
      </c>
      <c r="S5782">
        <v>0</v>
      </c>
      <c r="T5782">
        <v>4</v>
      </c>
      <c r="U5782">
        <v>0</v>
      </c>
      <c r="V5782">
        <v>0</v>
      </c>
      <c r="W5782">
        <v>0</v>
      </c>
      <c r="X5782">
        <v>541.40623007876832</v>
      </c>
      <c r="Y5782">
        <v>0</v>
      </c>
      <c r="Z5782">
        <v>0</v>
      </c>
      <c r="AA5782">
        <v>0</v>
      </c>
      <c r="AB5782">
        <v>5.1507721757577336</v>
      </c>
      <c r="AC5782">
        <v>0</v>
      </c>
      <c r="AD5782">
        <v>0</v>
      </c>
      <c r="AE5782">
        <v>546.55700225452608</v>
      </c>
    </row>
    <row r="5783" spans="1:31" x14ac:dyDescent="0.25">
      <c r="A5783">
        <v>2155279</v>
      </c>
      <c r="B5783">
        <v>1</v>
      </c>
      <c r="C5783" t="s">
        <v>80</v>
      </c>
      <c r="D5783" t="s">
        <v>110</v>
      </c>
      <c r="E5783" t="s">
        <v>174</v>
      </c>
      <c r="F5783" t="s">
        <v>16648</v>
      </c>
      <c r="G5783" t="s">
        <v>235</v>
      </c>
      <c r="H5783" t="s">
        <v>134</v>
      </c>
      <c r="I5783" t="s">
        <v>135</v>
      </c>
      <c r="J5783" t="s">
        <v>136</v>
      </c>
      <c r="K5783" t="s">
        <v>236</v>
      </c>
      <c r="L5783" t="s">
        <v>16649</v>
      </c>
      <c r="M5783" t="s">
        <v>16650</v>
      </c>
      <c r="N5783">
        <v>1.0666666659999999</v>
      </c>
      <c r="O5783">
        <v>0</v>
      </c>
      <c r="P5783">
        <v>81</v>
      </c>
      <c r="Q5783">
        <v>0</v>
      </c>
      <c r="R5783">
        <v>0</v>
      </c>
      <c r="S5783">
        <v>0</v>
      </c>
      <c r="T5783">
        <v>1</v>
      </c>
      <c r="U5783">
        <v>0</v>
      </c>
      <c r="V5783">
        <v>0</v>
      </c>
      <c r="W5783">
        <v>0</v>
      </c>
      <c r="X5783">
        <v>25.962792111888007</v>
      </c>
      <c r="Y5783">
        <v>0</v>
      </c>
      <c r="Z5783">
        <v>0</v>
      </c>
      <c r="AA5783">
        <v>0</v>
      </c>
      <c r="AB5783">
        <v>0.33963688404800002</v>
      </c>
      <c r="AC5783">
        <v>0</v>
      </c>
      <c r="AD5783">
        <v>0</v>
      </c>
      <c r="AE5783">
        <v>26.302428995936008</v>
      </c>
    </row>
    <row r="5784" spans="1:31" x14ac:dyDescent="0.25">
      <c r="A5784">
        <v>2155302</v>
      </c>
      <c r="B5784">
        <v>1</v>
      </c>
      <c r="C5784" t="s">
        <v>80</v>
      </c>
      <c r="D5784" t="s">
        <v>84</v>
      </c>
      <c r="E5784" t="s">
        <v>131</v>
      </c>
      <c r="F5784" t="s">
        <v>16651</v>
      </c>
      <c r="G5784" t="s">
        <v>133</v>
      </c>
      <c r="H5784" t="s">
        <v>134</v>
      </c>
      <c r="I5784" t="s">
        <v>135</v>
      </c>
      <c r="J5784" t="s">
        <v>136</v>
      </c>
      <c r="K5784" t="s">
        <v>137</v>
      </c>
      <c r="L5784" t="s">
        <v>16652</v>
      </c>
      <c r="M5784" t="s">
        <v>16653</v>
      </c>
      <c r="N5784">
        <v>4.4874999999999998</v>
      </c>
      <c r="O5784">
        <v>0</v>
      </c>
      <c r="P5784">
        <v>4</v>
      </c>
      <c r="Q5784">
        <v>0</v>
      </c>
      <c r="R5784">
        <v>0</v>
      </c>
      <c r="S5784">
        <v>0</v>
      </c>
      <c r="T5784">
        <v>1</v>
      </c>
      <c r="U5784">
        <v>0</v>
      </c>
      <c r="V5784">
        <v>0</v>
      </c>
      <c r="W5784">
        <v>0</v>
      </c>
      <c r="X5784">
        <v>3.9225757461450748</v>
      </c>
      <c r="Y5784">
        <v>0</v>
      </c>
      <c r="Z5784">
        <v>0</v>
      </c>
      <c r="AA5784">
        <v>0</v>
      </c>
      <c r="AB5784">
        <v>0.89697861630667497</v>
      </c>
      <c r="AC5784">
        <v>0</v>
      </c>
      <c r="AD5784">
        <v>0</v>
      </c>
      <c r="AE5784">
        <v>4.8195543624517496</v>
      </c>
    </row>
    <row r="5785" spans="1:31" x14ac:dyDescent="0.25">
      <c r="A5785">
        <v>2155651</v>
      </c>
      <c r="B5785">
        <v>1</v>
      </c>
      <c r="C5785" t="s">
        <v>80</v>
      </c>
      <c r="D5785" t="s">
        <v>88</v>
      </c>
      <c r="E5785" t="s">
        <v>206</v>
      </c>
      <c r="F5785" t="s">
        <v>5170</v>
      </c>
      <c r="G5785" t="s">
        <v>187</v>
      </c>
      <c r="H5785" t="s">
        <v>134</v>
      </c>
      <c r="I5785" t="s">
        <v>135</v>
      </c>
      <c r="J5785" t="s">
        <v>136</v>
      </c>
      <c r="K5785" t="s">
        <v>137</v>
      </c>
      <c r="L5785" t="s">
        <v>16654</v>
      </c>
      <c r="M5785" t="s">
        <v>16655</v>
      </c>
      <c r="N5785">
        <v>7.863888888</v>
      </c>
      <c r="O5785">
        <v>0</v>
      </c>
      <c r="P5785">
        <v>74</v>
      </c>
      <c r="Q5785">
        <v>0</v>
      </c>
      <c r="R5785">
        <v>0</v>
      </c>
      <c r="S5785">
        <v>0</v>
      </c>
      <c r="T5785">
        <v>3</v>
      </c>
      <c r="U5785">
        <v>0</v>
      </c>
      <c r="V5785">
        <v>0</v>
      </c>
      <c r="W5785">
        <v>0</v>
      </c>
      <c r="X5785">
        <v>122.25238740416128</v>
      </c>
      <c r="Y5785">
        <v>0</v>
      </c>
      <c r="Z5785">
        <v>0</v>
      </c>
      <c r="AA5785">
        <v>0</v>
      </c>
      <c r="AB5785">
        <v>7.5654715490600006</v>
      </c>
      <c r="AC5785">
        <v>0</v>
      </c>
      <c r="AD5785">
        <v>0</v>
      </c>
      <c r="AE5785">
        <v>129.81785895322128</v>
      </c>
    </row>
    <row r="5786" spans="1:31" x14ac:dyDescent="0.25">
      <c r="A5786">
        <v>2155319</v>
      </c>
      <c r="B5786">
        <v>1</v>
      </c>
      <c r="C5786" t="s">
        <v>80</v>
      </c>
      <c r="D5786" t="s">
        <v>83</v>
      </c>
      <c r="E5786" t="s">
        <v>161</v>
      </c>
      <c r="F5786" t="s">
        <v>16656</v>
      </c>
      <c r="G5786" t="s">
        <v>538</v>
      </c>
      <c r="H5786" t="s">
        <v>134</v>
      </c>
      <c r="I5786" t="s">
        <v>135</v>
      </c>
      <c r="J5786" t="s">
        <v>136</v>
      </c>
      <c r="K5786" t="s">
        <v>236</v>
      </c>
      <c r="L5786" t="s">
        <v>16657</v>
      </c>
      <c r="M5786" t="s">
        <v>16658</v>
      </c>
      <c r="N5786">
        <v>2.7479166660000001</v>
      </c>
      <c r="O5786">
        <v>0</v>
      </c>
      <c r="P5786">
        <v>5</v>
      </c>
      <c r="Q5786">
        <v>0</v>
      </c>
      <c r="R5786">
        <v>0</v>
      </c>
      <c r="S5786">
        <v>0</v>
      </c>
      <c r="T5786">
        <v>295</v>
      </c>
      <c r="U5786">
        <v>0</v>
      </c>
      <c r="V5786">
        <v>0</v>
      </c>
      <c r="W5786">
        <v>0</v>
      </c>
      <c r="X5786">
        <v>1.8656168117696668</v>
      </c>
      <c r="Y5786">
        <v>0</v>
      </c>
      <c r="Z5786">
        <v>0</v>
      </c>
      <c r="AA5786">
        <v>0</v>
      </c>
      <c r="AB5786">
        <v>1034.8265183369451</v>
      </c>
      <c r="AC5786">
        <v>0</v>
      </c>
      <c r="AD5786">
        <v>0</v>
      </c>
      <c r="AE5786">
        <v>1036.6921351487149</v>
      </c>
    </row>
    <row r="5787" spans="1:31" x14ac:dyDescent="0.25">
      <c r="A5787">
        <v>2155505</v>
      </c>
      <c r="B5787">
        <v>1</v>
      </c>
      <c r="C5787" t="s">
        <v>81</v>
      </c>
      <c r="D5787" t="s">
        <v>120</v>
      </c>
      <c r="E5787" t="s">
        <v>196</v>
      </c>
      <c r="F5787" t="s">
        <v>16659</v>
      </c>
      <c r="G5787" t="s">
        <v>142</v>
      </c>
      <c r="H5787" t="s">
        <v>143</v>
      </c>
      <c r="I5787" t="s">
        <v>135</v>
      </c>
      <c r="J5787" t="s">
        <v>136</v>
      </c>
      <c r="K5787" t="s">
        <v>137</v>
      </c>
      <c r="L5787" t="s">
        <v>16660</v>
      </c>
      <c r="M5787" t="s">
        <v>16661</v>
      </c>
      <c r="N5787">
        <v>1.0222222219999999</v>
      </c>
      <c r="O5787">
        <v>0</v>
      </c>
      <c r="P5787">
        <v>271</v>
      </c>
      <c r="Q5787">
        <v>14</v>
      </c>
      <c r="R5787">
        <v>13</v>
      </c>
      <c r="S5787">
        <v>4</v>
      </c>
      <c r="T5787">
        <v>27</v>
      </c>
      <c r="U5787">
        <v>0</v>
      </c>
      <c r="V5787">
        <v>0</v>
      </c>
      <c r="W5787">
        <v>0</v>
      </c>
      <c r="X5787">
        <v>67.663787470520774</v>
      </c>
      <c r="Y5787">
        <v>64.383352338969161</v>
      </c>
      <c r="Z5787">
        <v>8.8823995314074171</v>
      </c>
      <c r="AA5787">
        <v>14.07394115275217</v>
      </c>
      <c r="AB5787">
        <v>7.6378017513830567</v>
      </c>
      <c r="AC5787">
        <v>0</v>
      </c>
      <c r="AD5787">
        <v>0</v>
      </c>
      <c r="AE5787">
        <v>162.64128224503258</v>
      </c>
    </row>
    <row r="5788" spans="1:31" x14ac:dyDescent="0.25">
      <c r="A5788">
        <v>2155611</v>
      </c>
      <c r="B5788">
        <v>1</v>
      </c>
      <c r="C5788" t="s">
        <v>80</v>
      </c>
      <c r="D5788" t="s">
        <v>88</v>
      </c>
      <c r="E5788" t="s">
        <v>131</v>
      </c>
      <c r="F5788" t="s">
        <v>1176</v>
      </c>
      <c r="G5788" t="s">
        <v>133</v>
      </c>
      <c r="H5788" t="s">
        <v>134</v>
      </c>
      <c r="I5788" t="s">
        <v>135</v>
      </c>
      <c r="J5788" t="s">
        <v>136</v>
      </c>
      <c r="K5788" t="s">
        <v>137</v>
      </c>
      <c r="L5788" t="s">
        <v>16662</v>
      </c>
      <c r="M5788" t="s">
        <v>16363</v>
      </c>
      <c r="N5788">
        <v>4.017222222</v>
      </c>
      <c r="O5788">
        <v>0</v>
      </c>
      <c r="P5788">
        <v>3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5.5181327709775339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5.5181327709775339</v>
      </c>
    </row>
    <row r="5789" spans="1:31" x14ac:dyDescent="0.25">
      <c r="A5789">
        <v>2155528</v>
      </c>
      <c r="B5789">
        <v>1</v>
      </c>
      <c r="C5789" t="s">
        <v>81</v>
      </c>
      <c r="D5789" t="s">
        <v>128</v>
      </c>
      <c r="E5789" t="s">
        <v>131</v>
      </c>
      <c r="F5789" t="s">
        <v>16663</v>
      </c>
      <c r="G5789" t="s">
        <v>231</v>
      </c>
      <c r="H5789" t="s">
        <v>134</v>
      </c>
      <c r="I5789" t="s">
        <v>135</v>
      </c>
      <c r="J5789" t="s">
        <v>136</v>
      </c>
      <c r="K5789" t="s">
        <v>137</v>
      </c>
      <c r="L5789" t="s">
        <v>16664</v>
      </c>
      <c r="M5789" t="s">
        <v>16665</v>
      </c>
      <c r="N5789">
        <v>1.6402777770000001</v>
      </c>
      <c r="O5789">
        <v>0</v>
      </c>
      <c r="P5789">
        <v>10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4.0553185289759996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4.0553185289759996</v>
      </c>
    </row>
    <row r="5790" spans="1:31" x14ac:dyDescent="0.25">
      <c r="A5790">
        <v>2155671</v>
      </c>
      <c r="B5790">
        <v>1</v>
      </c>
      <c r="C5790" t="s">
        <v>80</v>
      </c>
      <c r="D5790" t="s">
        <v>93</v>
      </c>
      <c r="E5790" t="s">
        <v>140</v>
      </c>
      <c r="F5790" t="s">
        <v>16666</v>
      </c>
      <c r="G5790" t="s">
        <v>142</v>
      </c>
      <c r="H5790" t="s">
        <v>143</v>
      </c>
      <c r="I5790" t="s">
        <v>135</v>
      </c>
      <c r="J5790" t="s">
        <v>136</v>
      </c>
      <c r="K5790" t="s">
        <v>137</v>
      </c>
      <c r="L5790" t="s">
        <v>16667</v>
      </c>
      <c r="M5790" t="s">
        <v>16668</v>
      </c>
      <c r="N5790">
        <v>3.0522222220000002</v>
      </c>
      <c r="O5790">
        <v>1</v>
      </c>
      <c r="P5790">
        <v>85</v>
      </c>
      <c r="Q5790">
        <v>10</v>
      </c>
      <c r="R5790">
        <v>138</v>
      </c>
      <c r="S5790">
        <v>2</v>
      </c>
      <c r="T5790">
        <v>51</v>
      </c>
      <c r="U5790">
        <v>3</v>
      </c>
      <c r="V5790">
        <v>0</v>
      </c>
      <c r="W5790">
        <v>0.2544482002441667</v>
      </c>
      <c r="X5790">
        <v>56.114088884645021</v>
      </c>
      <c r="Y5790">
        <v>31.601941233120005</v>
      </c>
      <c r="Z5790">
        <v>143.61028683962593</v>
      </c>
      <c r="AA5790">
        <v>89.892789675509533</v>
      </c>
      <c r="AB5790">
        <v>49.369520697784459</v>
      </c>
      <c r="AC5790">
        <v>341.16341298617198</v>
      </c>
      <c r="AD5790">
        <v>0</v>
      </c>
      <c r="AE5790">
        <v>712.00648851710116</v>
      </c>
    </row>
    <row r="5791" spans="1:31" x14ac:dyDescent="0.25">
      <c r="A5791">
        <v>2155548</v>
      </c>
      <c r="B5791">
        <v>1</v>
      </c>
      <c r="C5791" t="s">
        <v>80</v>
      </c>
      <c r="D5791" t="s">
        <v>92</v>
      </c>
      <c r="E5791" t="s">
        <v>131</v>
      </c>
      <c r="F5791" t="s">
        <v>16669</v>
      </c>
      <c r="G5791" t="s">
        <v>133</v>
      </c>
      <c r="H5791" t="s">
        <v>134</v>
      </c>
      <c r="I5791" t="s">
        <v>135</v>
      </c>
      <c r="J5791" t="s">
        <v>136</v>
      </c>
      <c r="K5791" t="s">
        <v>137</v>
      </c>
      <c r="L5791" t="s">
        <v>16670</v>
      </c>
      <c r="M5791" t="s">
        <v>16671</v>
      </c>
      <c r="N5791">
        <v>3.153611111</v>
      </c>
      <c r="O5791">
        <v>0</v>
      </c>
      <c r="P5791">
        <v>4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6.0233501814622503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6.0233501814622503</v>
      </c>
    </row>
    <row r="5792" spans="1:31" x14ac:dyDescent="0.25">
      <c r="A5792">
        <v>2155571</v>
      </c>
      <c r="B5792">
        <v>1</v>
      </c>
      <c r="C5792" t="s">
        <v>80</v>
      </c>
      <c r="D5792" t="s">
        <v>100</v>
      </c>
      <c r="E5792" t="s">
        <v>140</v>
      </c>
      <c r="F5792" t="s">
        <v>16672</v>
      </c>
      <c r="G5792" t="s">
        <v>1447</v>
      </c>
      <c r="H5792" t="s">
        <v>143</v>
      </c>
      <c r="I5792" t="s">
        <v>135</v>
      </c>
      <c r="J5792" t="s">
        <v>3</v>
      </c>
      <c r="K5792" t="s">
        <v>137</v>
      </c>
      <c r="L5792" t="s">
        <v>16673</v>
      </c>
      <c r="M5792" t="s">
        <v>16674</v>
      </c>
      <c r="N5792">
        <v>5.7880555549999997</v>
      </c>
      <c r="O5792">
        <v>5</v>
      </c>
      <c r="P5792">
        <v>272</v>
      </c>
      <c r="Q5792">
        <v>25</v>
      </c>
      <c r="R5792">
        <v>61</v>
      </c>
      <c r="S5792">
        <v>9</v>
      </c>
      <c r="T5792">
        <v>38</v>
      </c>
      <c r="U5792">
        <v>0</v>
      </c>
      <c r="V5792">
        <v>0</v>
      </c>
      <c r="W5792">
        <v>33.575295927099603</v>
      </c>
      <c r="X5792">
        <v>476.74904986873133</v>
      </c>
      <c r="Y5792">
        <v>296.86379498260135</v>
      </c>
      <c r="Z5792">
        <v>176.81624409299457</v>
      </c>
      <c r="AA5792">
        <v>211.31201200033064</v>
      </c>
      <c r="AB5792">
        <v>164.64020003969637</v>
      </c>
      <c r="AC5792">
        <v>0</v>
      </c>
      <c r="AD5792">
        <v>0</v>
      </c>
      <c r="AE5792">
        <v>1359.9565969114537</v>
      </c>
    </row>
    <row r="5793" spans="1:31" x14ac:dyDescent="0.25">
      <c r="A5793">
        <v>2155591</v>
      </c>
      <c r="B5793">
        <v>1</v>
      </c>
      <c r="C5793" t="s">
        <v>81</v>
      </c>
      <c r="D5793" t="s">
        <v>128</v>
      </c>
      <c r="E5793" t="s">
        <v>146</v>
      </c>
      <c r="F5793" t="s">
        <v>5892</v>
      </c>
      <c r="G5793" t="s">
        <v>167</v>
      </c>
      <c r="H5793" t="s">
        <v>143</v>
      </c>
      <c r="I5793" t="s">
        <v>135</v>
      </c>
      <c r="J5793" t="s">
        <v>136</v>
      </c>
      <c r="K5793" t="s">
        <v>137</v>
      </c>
      <c r="L5793" t="s">
        <v>16675</v>
      </c>
      <c r="M5793" t="s">
        <v>16676</v>
      </c>
      <c r="N5793">
        <v>1.9258333329999999</v>
      </c>
      <c r="O5793">
        <v>0</v>
      </c>
      <c r="P5793">
        <v>522</v>
      </c>
      <c r="Q5793">
        <v>0</v>
      </c>
      <c r="R5793">
        <v>0</v>
      </c>
      <c r="S5793">
        <v>0</v>
      </c>
      <c r="T5793">
        <v>2</v>
      </c>
      <c r="U5793">
        <v>0</v>
      </c>
      <c r="V5793">
        <v>0</v>
      </c>
      <c r="W5793">
        <v>0</v>
      </c>
      <c r="X5793">
        <v>398.6125024082105</v>
      </c>
      <c r="Y5793">
        <v>0</v>
      </c>
      <c r="Z5793">
        <v>0</v>
      </c>
      <c r="AA5793">
        <v>0</v>
      </c>
      <c r="AB5793">
        <v>12.331047926804953</v>
      </c>
      <c r="AC5793">
        <v>0</v>
      </c>
      <c r="AD5793">
        <v>0</v>
      </c>
      <c r="AE5793">
        <v>410.94355033501546</v>
      </c>
    </row>
    <row r="5794" spans="1:31" x14ac:dyDescent="0.25">
      <c r="A5794">
        <v>2155342</v>
      </c>
      <c r="B5794">
        <v>1</v>
      </c>
      <c r="C5794" t="s">
        <v>80</v>
      </c>
      <c r="D5794" t="s">
        <v>108</v>
      </c>
      <c r="E5794" t="s">
        <v>174</v>
      </c>
      <c r="F5794" t="s">
        <v>16677</v>
      </c>
      <c r="G5794" t="s">
        <v>374</v>
      </c>
      <c r="H5794" t="s">
        <v>134</v>
      </c>
      <c r="I5794" t="s">
        <v>135</v>
      </c>
      <c r="J5794" t="s">
        <v>136</v>
      </c>
      <c r="K5794" t="s">
        <v>137</v>
      </c>
      <c r="L5794" t="s">
        <v>16678</v>
      </c>
      <c r="M5794" t="s">
        <v>16679</v>
      </c>
      <c r="N5794">
        <v>4.1711111110000001</v>
      </c>
      <c r="O5794">
        <v>0</v>
      </c>
      <c r="P5794">
        <v>7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5.5286011955377825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5.5286011955377825</v>
      </c>
    </row>
    <row r="5795" spans="1:31" x14ac:dyDescent="0.25">
      <c r="A5795">
        <v>2155379</v>
      </c>
      <c r="B5795">
        <v>1</v>
      </c>
      <c r="C5795" t="s">
        <v>80</v>
      </c>
      <c r="D5795" t="s">
        <v>85</v>
      </c>
      <c r="E5795" t="s">
        <v>161</v>
      </c>
      <c r="F5795" t="s">
        <v>16680</v>
      </c>
      <c r="G5795" t="s">
        <v>171</v>
      </c>
      <c r="H5795" t="s">
        <v>134</v>
      </c>
      <c r="I5795" t="s">
        <v>135</v>
      </c>
      <c r="J5795" t="s">
        <v>136</v>
      </c>
      <c r="K5795" t="s">
        <v>137</v>
      </c>
      <c r="L5795" t="s">
        <v>16681</v>
      </c>
      <c r="M5795" t="s">
        <v>16682</v>
      </c>
      <c r="N5795">
        <v>2.250555555</v>
      </c>
      <c r="O5795">
        <v>0</v>
      </c>
      <c r="P5795">
        <v>775</v>
      </c>
      <c r="Q5795">
        <v>0</v>
      </c>
      <c r="R5795">
        <v>0</v>
      </c>
      <c r="S5795">
        <v>0</v>
      </c>
      <c r="T5795">
        <v>27</v>
      </c>
      <c r="U5795">
        <v>0</v>
      </c>
      <c r="V5795">
        <v>0</v>
      </c>
      <c r="W5795">
        <v>0</v>
      </c>
      <c r="X5795">
        <v>406.48117584137088</v>
      </c>
      <c r="Y5795">
        <v>0</v>
      </c>
      <c r="Z5795">
        <v>0</v>
      </c>
      <c r="AA5795">
        <v>0</v>
      </c>
      <c r="AB5795">
        <v>14.347517316423573</v>
      </c>
      <c r="AC5795">
        <v>0</v>
      </c>
      <c r="AD5795">
        <v>0</v>
      </c>
      <c r="AE5795">
        <v>420.82869315779448</v>
      </c>
    </row>
    <row r="5796" spans="1:31" x14ac:dyDescent="0.25">
      <c r="A5796">
        <v>2155677</v>
      </c>
      <c r="B5796">
        <v>1</v>
      </c>
      <c r="C5796" t="s">
        <v>80</v>
      </c>
      <c r="D5796" t="s">
        <v>105</v>
      </c>
      <c r="E5796" t="s">
        <v>131</v>
      </c>
      <c r="F5796" t="s">
        <v>16683</v>
      </c>
      <c r="G5796" t="s">
        <v>133</v>
      </c>
      <c r="H5796" t="s">
        <v>134</v>
      </c>
      <c r="I5796" t="s">
        <v>135</v>
      </c>
      <c r="J5796" t="s">
        <v>136</v>
      </c>
      <c r="K5796" t="s">
        <v>137</v>
      </c>
      <c r="L5796" t="s">
        <v>16684</v>
      </c>
      <c r="M5796" t="s">
        <v>16685</v>
      </c>
      <c r="N5796">
        <v>3.6511111110000001</v>
      </c>
      <c r="O5796">
        <v>0</v>
      </c>
      <c r="P5796">
        <v>8</v>
      </c>
      <c r="Q5796">
        <v>0</v>
      </c>
      <c r="R5796">
        <v>0</v>
      </c>
      <c r="S5796">
        <v>0</v>
      </c>
      <c r="T5796">
        <v>2</v>
      </c>
      <c r="U5796">
        <v>0</v>
      </c>
      <c r="V5796">
        <v>0</v>
      </c>
      <c r="W5796">
        <v>0</v>
      </c>
      <c r="X5796">
        <v>4.8861769953281993</v>
      </c>
      <c r="Y5796">
        <v>0</v>
      </c>
      <c r="Z5796">
        <v>0</v>
      </c>
      <c r="AA5796">
        <v>0</v>
      </c>
      <c r="AB5796">
        <v>3.6104776679004003</v>
      </c>
      <c r="AC5796">
        <v>0</v>
      </c>
      <c r="AD5796">
        <v>0</v>
      </c>
      <c r="AE5796">
        <v>8.4966546632286004</v>
      </c>
    </row>
    <row r="5797" spans="1:31" x14ac:dyDescent="0.25">
      <c r="A5797">
        <v>2155634</v>
      </c>
      <c r="B5797">
        <v>1</v>
      </c>
      <c r="C5797" t="s">
        <v>81</v>
      </c>
      <c r="D5797" t="s">
        <v>128</v>
      </c>
      <c r="E5797" t="s">
        <v>140</v>
      </c>
      <c r="F5797" t="s">
        <v>8419</v>
      </c>
      <c r="G5797" t="s">
        <v>142</v>
      </c>
      <c r="H5797" t="s">
        <v>143</v>
      </c>
      <c r="I5797" t="s">
        <v>135</v>
      </c>
      <c r="J5797" t="s">
        <v>136</v>
      </c>
      <c r="K5797" t="s">
        <v>137</v>
      </c>
      <c r="L5797" t="s">
        <v>16363</v>
      </c>
      <c r="M5797" t="s">
        <v>16686</v>
      </c>
      <c r="N5797">
        <v>0.188888888</v>
      </c>
      <c r="O5797">
        <v>28</v>
      </c>
      <c r="P5797">
        <v>1280</v>
      </c>
      <c r="Q5797">
        <v>314</v>
      </c>
      <c r="R5797">
        <v>115</v>
      </c>
      <c r="S5797">
        <v>16</v>
      </c>
      <c r="T5797">
        <v>112</v>
      </c>
      <c r="U5797">
        <v>1</v>
      </c>
      <c r="V5797">
        <v>0</v>
      </c>
      <c r="W5797">
        <v>1.3478175544633335</v>
      </c>
      <c r="X5797">
        <v>38.394037947820046</v>
      </c>
      <c r="Y5797">
        <v>20.862305010216339</v>
      </c>
      <c r="Z5797">
        <v>4.7477874024303359</v>
      </c>
      <c r="AA5797">
        <v>50.172264143853219</v>
      </c>
      <c r="AB5797">
        <v>4.2757798782797787</v>
      </c>
      <c r="AC5797">
        <v>2.9517654355493339</v>
      </c>
      <c r="AD5797">
        <v>0</v>
      </c>
      <c r="AE5797">
        <v>122.75175737261237</v>
      </c>
    </row>
    <row r="5798" spans="1:31" x14ac:dyDescent="0.25">
      <c r="A5798">
        <v>2155514</v>
      </c>
      <c r="B5798">
        <v>1</v>
      </c>
      <c r="C5798" t="s">
        <v>80</v>
      </c>
      <c r="D5798" t="s">
        <v>84</v>
      </c>
      <c r="E5798" t="s">
        <v>196</v>
      </c>
      <c r="F5798" t="s">
        <v>4140</v>
      </c>
      <c r="G5798" t="s">
        <v>142</v>
      </c>
      <c r="H5798" t="s">
        <v>143</v>
      </c>
      <c r="I5798" t="s">
        <v>135</v>
      </c>
      <c r="J5798" t="s">
        <v>136</v>
      </c>
      <c r="K5798" t="s">
        <v>137</v>
      </c>
      <c r="L5798" t="s">
        <v>16687</v>
      </c>
      <c r="M5798" t="s">
        <v>16688</v>
      </c>
      <c r="N5798">
        <v>0.17222222200000001</v>
      </c>
      <c r="O5798">
        <v>6</v>
      </c>
      <c r="P5798">
        <v>1198</v>
      </c>
      <c r="Q5798">
        <v>12</v>
      </c>
      <c r="R5798">
        <v>265</v>
      </c>
      <c r="S5798">
        <v>27</v>
      </c>
      <c r="T5798">
        <v>179</v>
      </c>
      <c r="U5798">
        <v>1</v>
      </c>
      <c r="V5798">
        <v>0</v>
      </c>
      <c r="W5798">
        <v>0.66886247372999996</v>
      </c>
      <c r="X5798">
        <v>52.97283024191055</v>
      </c>
      <c r="Y5798">
        <v>2.6407061056750005</v>
      </c>
      <c r="Z5798">
        <v>16.116172451787826</v>
      </c>
      <c r="AA5798">
        <v>27.157069193394502</v>
      </c>
      <c r="AB5798">
        <v>26.686106015176833</v>
      </c>
      <c r="AC5798">
        <v>25.146758724558335</v>
      </c>
      <c r="AD5798">
        <v>0</v>
      </c>
      <c r="AE5798">
        <v>151.38850520623305</v>
      </c>
    </row>
    <row r="5799" spans="1:31" x14ac:dyDescent="0.25">
      <c r="A5799">
        <v>2155537</v>
      </c>
      <c r="B5799">
        <v>1</v>
      </c>
      <c r="C5799" t="s">
        <v>80</v>
      </c>
      <c r="D5799" t="s">
        <v>97</v>
      </c>
      <c r="E5799" t="s">
        <v>131</v>
      </c>
      <c r="F5799" t="s">
        <v>16689</v>
      </c>
      <c r="G5799" t="s">
        <v>152</v>
      </c>
      <c r="H5799" t="s">
        <v>134</v>
      </c>
      <c r="I5799" t="s">
        <v>135</v>
      </c>
      <c r="J5799" t="s">
        <v>136</v>
      </c>
      <c r="K5799" t="s">
        <v>137</v>
      </c>
      <c r="L5799" t="s">
        <v>16690</v>
      </c>
      <c r="M5799" t="s">
        <v>16691</v>
      </c>
      <c r="N5799">
        <v>2.0252777769999999</v>
      </c>
      <c r="O5799">
        <v>0</v>
      </c>
      <c r="P5799">
        <v>1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0.14591716269750002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0.14591716269750002</v>
      </c>
    </row>
    <row r="5800" spans="1:31" x14ac:dyDescent="0.25">
      <c r="A5800">
        <v>2155491</v>
      </c>
      <c r="B5800">
        <v>1</v>
      </c>
      <c r="C5800" t="s">
        <v>80</v>
      </c>
      <c r="D5800" t="s">
        <v>82</v>
      </c>
      <c r="E5800" t="s">
        <v>131</v>
      </c>
      <c r="F5800" t="s">
        <v>16692</v>
      </c>
      <c r="G5800" t="s">
        <v>231</v>
      </c>
      <c r="H5800" t="s">
        <v>134</v>
      </c>
      <c r="I5800" t="s">
        <v>135</v>
      </c>
      <c r="J5800" t="s">
        <v>136</v>
      </c>
      <c r="K5800" t="s">
        <v>137</v>
      </c>
      <c r="L5800" t="s">
        <v>16693</v>
      </c>
      <c r="M5800" t="s">
        <v>16513</v>
      </c>
      <c r="N5800">
        <v>7.5961111109999999</v>
      </c>
      <c r="O5800">
        <v>0</v>
      </c>
      <c r="P5800">
        <v>1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2.5050528700192505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2.5050528700192505</v>
      </c>
    </row>
    <row r="5801" spans="1:31" x14ac:dyDescent="0.25">
      <c r="A5801">
        <v>2155345</v>
      </c>
      <c r="B5801">
        <v>1</v>
      </c>
      <c r="C5801" t="s">
        <v>80</v>
      </c>
      <c r="D5801" t="s">
        <v>104</v>
      </c>
      <c r="E5801" t="s">
        <v>131</v>
      </c>
      <c r="F5801" t="s">
        <v>16694</v>
      </c>
      <c r="G5801" t="s">
        <v>133</v>
      </c>
      <c r="H5801" t="s">
        <v>134</v>
      </c>
      <c r="I5801" t="s">
        <v>135</v>
      </c>
      <c r="J5801" t="s">
        <v>136</v>
      </c>
      <c r="K5801" t="s">
        <v>137</v>
      </c>
      <c r="L5801" t="s">
        <v>16695</v>
      </c>
      <c r="M5801" t="s">
        <v>16696</v>
      </c>
      <c r="N5801">
        <v>3.5461111110000001</v>
      </c>
      <c r="O5801">
        <v>0</v>
      </c>
      <c r="P5801">
        <v>5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4.3622555507178999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4.3622555507178999</v>
      </c>
    </row>
    <row r="5802" spans="1:31" x14ac:dyDescent="0.25">
      <c r="A5802">
        <v>2155351</v>
      </c>
      <c r="B5802">
        <v>1</v>
      </c>
      <c r="C5802" t="s">
        <v>80</v>
      </c>
      <c r="D5802" t="s">
        <v>102</v>
      </c>
      <c r="E5802" t="s">
        <v>131</v>
      </c>
      <c r="F5802" t="s">
        <v>16697</v>
      </c>
      <c r="G5802" t="s">
        <v>152</v>
      </c>
      <c r="H5802" t="s">
        <v>134</v>
      </c>
      <c r="I5802" t="s">
        <v>135</v>
      </c>
      <c r="J5802" t="s">
        <v>136</v>
      </c>
      <c r="K5802" t="s">
        <v>137</v>
      </c>
      <c r="L5802" t="s">
        <v>16698</v>
      </c>
      <c r="M5802" t="s">
        <v>16699</v>
      </c>
      <c r="N5802">
        <v>1.9330555549999999</v>
      </c>
      <c r="O5802">
        <v>0</v>
      </c>
      <c r="P5802">
        <v>1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6.2547233384800005E-2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6.2547233384800005E-2</v>
      </c>
    </row>
    <row r="5803" spans="1:31" x14ac:dyDescent="0.25">
      <c r="A5803">
        <v>2155328</v>
      </c>
      <c r="B5803">
        <v>1</v>
      </c>
      <c r="C5803" t="s">
        <v>80</v>
      </c>
      <c r="D5803" t="s">
        <v>92</v>
      </c>
      <c r="E5803" t="s">
        <v>174</v>
      </c>
      <c r="F5803" t="s">
        <v>16700</v>
      </c>
      <c r="G5803" t="s">
        <v>300</v>
      </c>
      <c r="H5803" t="s">
        <v>134</v>
      </c>
      <c r="I5803" t="s">
        <v>135</v>
      </c>
      <c r="J5803" t="s">
        <v>3</v>
      </c>
      <c r="K5803" t="s">
        <v>137</v>
      </c>
      <c r="L5803" t="s">
        <v>16701</v>
      </c>
      <c r="M5803" t="s">
        <v>16702</v>
      </c>
      <c r="N5803">
        <v>2.8088888879999998</v>
      </c>
      <c r="O5803">
        <v>0</v>
      </c>
      <c r="P5803">
        <v>205</v>
      </c>
      <c r="Q5803">
        <v>0</v>
      </c>
      <c r="R5803">
        <v>4</v>
      </c>
      <c r="S5803">
        <v>0</v>
      </c>
      <c r="T5803">
        <v>14</v>
      </c>
      <c r="U5803">
        <v>0</v>
      </c>
      <c r="V5803">
        <v>0</v>
      </c>
      <c r="W5803">
        <v>0</v>
      </c>
      <c r="X5803">
        <v>147.38786700101281</v>
      </c>
      <c r="Y5803">
        <v>0</v>
      </c>
      <c r="Z5803">
        <v>0.10694481390855834</v>
      </c>
      <c r="AA5803">
        <v>0</v>
      </c>
      <c r="AB5803">
        <v>40.216416309972956</v>
      </c>
      <c r="AC5803">
        <v>0</v>
      </c>
      <c r="AD5803">
        <v>0</v>
      </c>
      <c r="AE5803">
        <v>187.71122812489432</v>
      </c>
    </row>
    <row r="5804" spans="1:31" x14ac:dyDescent="0.25">
      <c r="A5804">
        <v>2155554</v>
      </c>
      <c r="B5804">
        <v>1</v>
      </c>
      <c r="C5804" t="s">
        <v>81</v>
      </c>
      <c r="D5804" t="s">
        <v>116</v>
      </c>
      <c r="E5804" t="s">
        <v>196</v>
      </c>
      <c r="F5804" t="s">
        <v>10727</v>
      </c>
      <c r="G5804" t="s">
        <v>142</v>
      </c>
      <c r="H5804" t="s">
        <v>143</v>
      </c>
      <c r="I5804" t="s">
        <v>135</v>
      </c>
      <c r="J5804" t="s">
        <v>136</v>
      </c>
      <c r="K5804" t="s">
        <v>137</v>
      </c>
      <c r="L5804" t="s">
        <v>16703</v>
      </c>
      <c r="M5804" t="s">
        <v>16704</v>
      </c>
      <c r="N5804">
        <v>0.36111111099999998</v>
      </c>
      <c r="O5804">
        <v>1</v>
      </c>
      <c r="P5804">
        <v>2806</v>
      </c>
      <c r="Q5804">
        <v>119</v>
      </c>
      <c r="R5804">
        <v>222</v>
      </c>
      <c r="S5804">
        <v>7</v>
      </c>
      <c r="T5804">
        <v>388</v>
      </c>
      <c r="U5804">
        <v>0</v>
      </c>
      <c r="V5804">
        <v>0</v>
      </c>
      <c r="W5804">
        <v>1.5159836900000001E-2</v>
      </c>
      <c r="X5804">
        <v>143.30761325192486</v>
      </c>
      <c r="Y5804">
        <v>5.8680530893733378</v>
      </c>
      <c r="Z5804">
        <v>6.4590099120250013</v>
      </c>
      <c r="AA5804">
        <v>23.091961139275</v>
      </c>
      <c r="AB5804">
        <v>63.34541401111224</v>
      </c>
      <c r="AC5804">
        <v>0</v>
      </c>
      <c r="AD5804">
        <v>0</v>
      </c>
      <c r="AE5804">
        <v>242.08721124061046</v>
      </c>
    </row>
    <row r="5805" spans="1:31" x14ac:dyDescent="0.25">
      <c r="A5805">
        <v>2155222</v>
      </c>
      <c r="B5805">
        <v>1</v>
      </c>
      <c r="C5805" t="s">
        <v>80</v>
      </c>
      <c r="D5805" t="s">
        <v>90</v>
      </c>
      <c r="E5805" t="s">
        <v>174</v>
      </c>
      <c r="F5805" t="s">
        <v>16705</v>
      </c>
      <c r="G5805" t="s">
        <v>187</v>
      </c>
      <c r="H5805" t="s">
        <v>134</v>
      </c>
      <c r="I5805" t="s">
        <v>135</v>
      </c>
      <c r="J5805" t="s">
        <v>136</v>
      </c>
      <c r="K5805" t="s">
        <v>137</v>
      </c>
      <c r="L5805" t="s">
        <v>16706</v>
      </c>
      <c r="M5805" t="s">
        <v>16707</v>
      </c>
      <c r="N5805">
        <v>2.5358333329999998</v>
      </c>
      <c r="O5805">
        <v>0</v>
      </c>
      <c r="P5805">
        <v>112</v>
      </c>
      <c r="Q5805">
        <v>0</v>
      </c>
      <c r="R5805">
        <v>0</v>
      </c>
      <c r="S5805">
        <v>0</v>
      </c>
      <c r="T5805">
        <v>9</v>
      </c>
      <c r="U5805">
        <v>0</v>
      </c>
      <c r="V5805">
        <v>0</v>
      </c>
      <c r="W5805">
        <v>0</v>
      </c>
      <c r="X5805">
        <v>54.93866980628372</v>
      </c>
      <c r="Y5805">
        <v>0</v>
      </c>
      <c r="Z5805">
        <v>0</v>
      </c>
      <c r="AA5805">
        <v>0</v>
      </c>
      <c r="AB5805">
        <v>25.080069219744932</v>
      </c>
      <c r="AC5805">
        <v>0</v>
      </c>
      <c r="AD5805">
        <v>0</v>
      </c>
      <c r="AE5805">
        <v>80.018739026028655</v>
      </c>
    </row>
    <row r="5806" spans="1:31" x14ac:dyDescent="0.25">
      <c r="A5806">
        <v>2155268</v>
      </c>
      <c r="B5806">
        <v>1</v>
      </c>
      <c r="C5806" t="s">
        <v>80</v>
      </c>
      <c r="D5806" t="s">
        <v>104</v>
      </c>
      <c r="E5806" t="s">
        <v>146</v>
      </c>
      <c r="F5806" t="s">
        <v>16708</v>
      </c>
      <c r="G5806" t="s">
        <v>235</v>
      </c>
      <c r="H5806" t="s">
        <v>143</v>
      </c>
      <c r="I5806" t="s">
        <v>135</v>
      </c>
      <c r="J5806" t="s">
        <v>136</v>
      </c>
      <c r="K5806" t="s">
        <v>236</v>
      </c>
      <c r="L5806" t="s">
        <v>16709</v>
      </c>
      <c r="M5806" t="s">
        <v>16710</v>
      </c>
      <c r="N5806">
        <v>2.3105555550000001</v>
      </c>
      <c r="O5806">
        <v>0</v>
      </c>
      <c r="P5806">
        <v>487</v>
      </c>
      <c r="Q5806">
        <v>0</v>
      </c>
      <c r="R5806">
        <v>4</v>
      </c>
      <c r="S5806">
        <v>0</v>
      </c>
      <c r="T5806">
        <v>39</v>
      </c>
      <c r="U5806">
        <v>0</v>
      </c>
      <c r="V5806">
        <v>0</v>
      </c>
      <c r="W5806">
        <v>0</v>
      </c>
      <c r="X5806">
        <v>243.70086662129256</v>
      </c>
      <c r="Y5806">
        <v>0</v>
      </c>
      <c r="Z5806">
        <v>1.9057986572592003</v>
      </c>
      <c r="AA5806">
        <v>0</v>
      </c>
      <c r="AB5806">
        <v>33.377724474991503</v>
      </c>
      <c r="AC5806">
        <v>0</v>
      </c>
      <c r="AD5806">
        <v>0</v>
      </c>
      <c r="AE5806">
        <v>278.98438975354327</v>
      </c>
    </row>
    <row r="5807" spans="1:31" x14ac:dyDescent="0.25">
      <c r="A5807">
        <v>2155660</v>
      </c>
      <c r="B5807">
        <v>1</v>
      </c>
      <c r="C5807" t="s">
        <v>80</v>
      </c>
      <c r="D5807" t="s">
        <v>110</v>
      </c>
      <c r="E5807" t="s">
        <v>131</v>
      </c>
      <c r="F5807" t="s">
        <v>16711</v>
      </c>
      <c r="G5807" t="s">
        <v>152</v>
      </c>
      <c r="H5807" t="s">
        <v>134</v>
      </c>
      <c r="I5807" t="s">
        <v>135</v>
      </c>
      <c r="J5807" t="s">
        <v>136</v>
      </c>
      <c r="K5807" t="s">
        <v>137</v>
      </c>
      <c r="L5807" t="s">
        <v>16712</v>
      </c>
      <c r="M5807" t="s">
        <v>16713</v>
      </c>
      <c r="N5807">
        <v>1.1772222219999999</v>
      </c>
      <c r="O5807">
        <v>0</v>
      </c>
      <c r="P5807">
        <v>17</v>
      </c>
      <c r="Q5807">
        <v>0</v>
      </c>
      <c r="R5807">
        <v>0</v>
      </c>
      <c r="S5807">
        <v>0</v>
      </c>
      <c r="T5807">
        <v>6</v>
      </c>
      <c r="U5807">
        <v>0</v>
      </c>
      <c r="V5807">
        <v>0</v>
      </c>
      <c r="W5807">
        <v>0</v>
      </c>
      <c r="X5807">
        <v>3.4035769969749583</v>
      </c>
      <c r="Y5807">
        <v>0</v>
      </c>
      <c r="Z5807">
        <v>0</v>
      </c>
      <c r="AA5807">
        <v>0</v>
      </c>
      <c r="AB5807">
        <v>2.4922822999336889</v>
      </c>
      <c r="AC5807">
        <v>0</v>
      </c>
      <c r="AD5807">
        <v>0</v>
      </c>
      <c r="AE5807">
        <v>5.8958592969086467</v>
      </c>
    </row>
    <row r="5808" spans="1:31" x14ac:dyDescent="0.25">
      <c r="A5808">
        <v>2155560</v>
      </c>
      <c r="B5808">
        <v>1</v>
      </c>
      <c r="C5808" t="s">
        <v>80</v>
      </c>
      <c r="D5808" t="s">
        <v>99</v>
      </c>
      <c r="E5808" t="s">
        <v>140</v>
      </c>
      <c r="F5808" t="s">
        <v>16714</v>
      </c>
      <c r="G5808" t="s">
        <v>226</v>
      </c>
      <c r="H5808" t="s">
        <v>143</v>
      </c>
      <c r="I5808" t="s">
        <v>148</v>
      </c>
      <c r="J5808" t="s">
        <v>136</v>
      </c>
      <c r="K5808" t="s">
        <v>137</v>
      </c>
      <c r="L5808" t="s">
        <v>16715</v>
      </c>
      <c r="M5808" t="s">
        <v>16716</v>
      </c>
      <c r="N5808">
        <v>1.3888888E-2</v>
      </c>
      <c r="O5808">
        <v>19</v>
      </c>
      <c r="P5808">
        <v>10717</v>
      </c>
      <c r="Q5808">
        <v>13</v>
      </c>
      <c r="R5808">
        <v>248</v>
      </c>
      <c r="S5808">
        <v>49</v>
      </c>
      <c r="T5808">
        <v>1045</v>
      </c>
      <c r="U5808">
        <v>2</v>
      </c>
      <c r="V5808">
        <v>15</v>
      </c>
      <c r="W5808">
        <v>2.4430918012262501</v>
      </c>
      <c r="X5808">
        <v>34.702256959908176</v>
      </c>
      <c r="Y5808">
        <v>0.17115052810166664</v>
      </c>
      <c r="Z5808">
        <v>1.0300327082097218</v>
      </c>
      <c r="AA5808">
        <v>5.9960327257409709</v>
      </c>
      <c r="AB5808">
        <v>11.11970229905778</v>
      </c>
      <c r="AC5808">
        <v>0.23657074709999998</v>
      </c>
      <c r="AD5808">
        <v>0.59552554055166673</v>
      </c>
      <c r="AE5808">
        <v>56.294363309896241</v>
      </c>
    </row>
    <row r="5809" spans="1:31" x14ac:dyDescent="0.25">
      <c r="A5809">
        <v>2155574</v>
      </c>
      <c r="B5809">
        <v>1</v>
      </c>
      <c r="C5809" t="s">
        <v>80</v>
      </c>
      <c r="D5809" t="s">
        <v>85</v>
      </c>
      <c r="E5809" t="s">
        <v>161</v>
      </c>
      <c r="F5809" t="s">
        <v>16717</v>
      </c>
      <c r="G5809" t="s">
        <v>171</v>
      </c>
      <c r="H5809" t="s">
        <v>134</v>
      </c>
      <c r="I5809" t="s">
        <v>135</v>
      </c>
      <c r="J5809" t="s">
        <v>136</v>
      </c>
      <c r="K5809" t="s">
        <v>137</v>
      </c>
      <c r="L5809" t="s">
        <v>16718</v>
      </c>
      <c r="M5809" t="s">
        <v>16719</v>
      </c>
      <c r="N5809">
        <v>4.6908333329999996</v>
      </c>
      <c r="O5809">
        <v>0</v>
      </c>
      <c r="P5809">
        <v>654</v>
      </c>
      <c r="Q5809">
        <v>0</v>
      </c>
      <c r="R5809">
        <v>0</v>
      </c>
      <c r="S5809">
        <v>0</v>
      </c>
      <c r="T5809">
        <v>53</v>
      </c>
      <c r="U5809">
        <v>0</v>
      </c>
      <c r="V5809">
        <v>0</v>
      </c>
      <c r="W5809">
        <v>0</v>
      </c>
      <c r="X5809">
        <v>792.87182944657786</v>
      </c>
      <c r="Y5809">
        <v>0</v>
      </c>
      <c r="Z5809">
        <v>0</v>
      </c>
      <c r="AA5809">
        <v>0</v>
      </c>
      <c r="AB5809">
        <v>116.33467660841571</v>
      </c>
      <c r="AC5809">
        <v>0</v>
      </c>
      <c r="AD5809">
        <v>0</v>
      </c>
      <c r="AE5809">
        <v>909.20650605499361</v>
      </c>
    </row>
    <row r="5810" spans="1:31" x14ac:dyDescent="0.25">
      <c r="A5810">
        <v>2155600</v>
      </c>
      <c r="B5810">
        <v>1</v>
      </c>
      <c r="C5810" t="s">
        <v>80</v>
      </c>
      <c r="D5810" t="s">
        <v>93</v>
      </c>
      <c r="E5810" t="s">
        <v>140</v>
      </c>
      <c r="F5810" t="s">
        <v>16720</v>
      </c>
      <c r="G5810" t="s">
        <v>142</v>
      </c>
      <c r="H5810" t="s">
        <v>143</v>
      </c>
      <c r="I5810" t="s">
        <v>135</v>
      </c>
      <c r="J5810" t="s">
        <v>136</v>
      </c>
      <c r="K5810" t="s">
        <v>137</v>
      </c>
      <c r="L5810" t="s">
        <v>16721</v>
      </c>
      <c r="M5810" t="s">
        <v>16722</v>
      </c>
      <c r="N5810">
        <v>0.516666666</v>
      </c>
      <c r="O5810">
        <v>5</v>
      </c>
      <c r="P5810">
        <v>3317</v>
      </c>
      <c r="Q5810">
        <v>95</v>
      </c>
      <c r="R5810">
        <v>530</v>
      </c>
      <c r="S5810">
        <v>31</v>
      </c>
      <c r="T5810">
        <v>737</v>
      </c>
      <c r="U5810">
        <v>4</v>
      </c>
      <c r="V5810">
        <v>2</v>
      </c>
      <c r="W5810">
        <v>18.252319524081003</v>
      </c>
      <c r="X5810">
        <v>462.88862341049207</v>
      </c>
      <c r="Y5810">
        <v>161.03549804637962</v>
      </c>
      <c r="Z5810">
        <v>250.39824555166015</v>
      </c>
      <c r="AA5810">
        <v>120.8221306297815</v>
      </c>
      <c r="AB5810">
        <v>267.96598891590673</v>
      </c>
      <c r="AC5810">
        <v>59.6655683078435</v>
      </c>
      <c r="AD5810">
        <v>3.1971782867639997</v>
      </c>
      <c r="AE5810">
        <v>1344.2255526729086</v>
      </c>
    </row>
    <row r="5811" spans="1:31" x14ac:dyDescent="0.25">
      <c r="A5811">
        <v>2155617</v>
      </c>
      <c r="B5811">
        <v>1</v>
      </c>
      <c r="C5811" t="s">
        <v>80</v>
      </c>
      <c r="D5811" t="s">
        <v>100</v>
      </c>
      <c r="E5811" t="s">
        <v>140</v>
      </c>
      <c r="F5811" t="s">
        <v>8727</v>
      </c>
      <c r="G5811" t="s">
        <v>142</v>
      </c>
      <c r="H5811" t="s">
        <v>143</v>
      </c>
      <c r="I5811" t="s">
        <v>135</v>
      </c>
      <c r="J5811" t="s">
        <v>136</v>
      </c>
      <c r="K5811" t="s">
        <v>137</v>
      </c>
      <c r="L5811" t="s">
        <v>16723</v>
      </c>
      <c r="M5811" t="s">
        <v>16724</v>
      </c>
      <c r="N5811">
        <v>0.13888888799999999</v>
      </c>
      <c r="O5811">
        <v>6</v>
      </c>
      <c r="P5811">
        <v>473</v>
      </c>
      <c r="Q5811">
        <v>27</v>
      </c>
      <c r="R5811">
        <v>100</v>
      </c>
      <c r="S5811">
        <v>20</v>
      </c>
      <c r="T5811">
        <v>814</v>
      </c>
      <c r="U5811">
        <v>22</v>
      </c>
      <c r="V5811">
        <v>162</v>
      </c>
      <c r="W5811">
        <v>0.88299162525000008</v>
      </c>
      <c r="X5811">
        <v>21.514069805304178</v>
      </c>
      <c r="Y5811">
        <v>10.801363526325</v>
      </c>
      <c r="Z5811">
        <v>6.0133225132180561</v>
      </c>
      <c r="AA5811">
        <v>19.464367615779167</v>
      </c>
      <c r="AB5811">
        <v>142.65615479000004</v>
      </c>
      <c r="AC5811">
        <v>79.98670953012919</v>
      </c>
      <c r="AD5811">
        <v>247.53627988581687</v>
      </c>
      <c r="AE5811">
        <v>528.85525929182245</v>
      </c>
    </row>
    <row r="5812" spans="1:31" x14ac:dyDescent="0.25">
      <c r="A5812">
        <v>2155474</v>
      </c>
      <c r="B5812">
        <v>1</v>
      </c>
      <c r="C5812" t="s">
        <v>80</v>
      </c>
      <c r="D5812" t="s">
        <v>85</v>
      </c>
      <c r="E5812" t="s">
        <v>131</v>
      </c>
      <c r="F5812" t="s">
        <v>16725</v>
      </c>
      <c r="G5812" t="s">
        <v>133</v>
      </c>
      <c r="H5812" t="s">
        <v>134</v>
      </c>
      <c r="I5812" t="s">
        <v>135</v>
      </c>
      <c r="J5812" t="s">
        <v>136</v>
      </c>
      <c r="K5812" t="s">
        <v>137</v>
      </c>
      <c r="L5812" t="s">
        <v>16726</v>
      </c>
      <c r="M5812" t="s">
        <v>16727</v>
      </c>
      <c r="N5812">
        <v>3.1625000000000001</v>
      </c>
      <c r="O5812">
        <v>0</v>
      </c>
      <c r="P5812">
        <v>11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7.860502271877623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7.860502271877623</v>
      </c>
    </row>
    <row r="5813" spans="1:31" x14ac:dyDescent="0.25">
      <c r="A5813">
        <v>2155580</v>
      </c>
      <c r="B5813">
        <v>1</v>
      </c>
      <c r="C5813" t="s">
        <v>80</v>
      </c>
      <c r="D5813" t="s">
        <v>96</v>
      </c>
      <c r="E5813" t="s">
        <v>131</v>
      </c>
      <c r="F5813" t="s">
        <v>16728</v>
      </c>
      <c r="G5813" t="s">
        <v>133</v>
      </c>
      <c r="H5813" t="s">
        <v>134</v>
      </c>
      <c r="I5813" t="s">
        <v>135</v>
      </c>
      <c r="J5813" t="s">
        <v>136</v>
      </c>
      <c r="K5813" t="s">
        <v>137</v>
      </c>
      <c r="L5813" t="s">
        <v>16729</v>
      </c>
      <c r="M5813" t="s">
        <v>16730</v>
      </c>
      <c r="N5813">
        <v>3.9994444439999999</v>
      </c>
      <c r="O5813">
        <v>0</v>
      </c>
      <c r="P5813">
        <v>3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3.0952149288258006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3.0952149288258006</v>
      </c>
    </row>
    <row r="5814" spans="1:31" x14ac:dyDescent="0.25">
      <c r="A5814">
        <v>2155637</v>
      </c>
      <c r="B5814">
        <v>1</v>
      </c>
      <c r="C5814" t="s">
        <v>80</v>
      </c>
      <c r="D5814" t="s">
        <v>101</v>
      </c>
      <c r="E5814" t="s">
        <v>161</v>
      </c>
      <c r="F5814" t="s">
        <v>16731</v>
      </c>
      <c r="G5814" t="s">
        <v>215</v>
      </c>
      <c r="H5814" t="s">
        <v>134</v>
      </c>
      <c r="I5814" t="s">
        <v>135</v>
      </c>
      <c r="J5814" t="s">
        <v>136</v>
      </c>
      <c r="K5814" t="s">
        <v>137</v>
      </c>
      <c r="L5814" t="s">
        <v>16732</v>
      </c>
      <c r="M5814" t="s">
        <v>16733</v>
      </c>
      <c r="N5814">
        <v>4.5027777770000004</v>
      </c>
      <c r="O5814">
        <v>0</v>
      </c>
      <c r="P5814">
        <v>64</v>
      </c>
      <c r="Q5814">
        <v>0</v>
      </c>
      <c r="R5814">
        <v>0</v>
      </c>
      <c r="S5814">
        <v>0</v>
      </c>
      <c r="T5814">
        <v>10</v>
      </c>
      <c r="U5814">
        <v>0</v>
      </c>
      <c r="V5814">
        <v>0</v>
      </c>
      <c r="W5814">
        <v>0</v>
      </c>
      <c r="X5814">
        <v>130.15810347458557</v>
      </c>
      <c r="Y5814">
        <v>0</v>
      </c>
      <c r="Z5814">
        <v>0</v>
      </c>
      <c r="AA5814">
        <v>0</v>
      </c>
      <c r="AB5814">
        <v>14.215828809531352</v>
      </c>
      <c r="AC5814">
        <v>0</v>
      </c>
      <c r="AD5814">
        <v>0</v>
      </c>
      <c r="AE5814">
        <v>144.37393228411693</v>
      </c>
    </row>
    <row r="5815" spans="1:31" x14ac:dyDescent="0.25">
      <c r="A5815">
        <v>2155245</v>
      </c>
      <c r="B5815">
        <v>1</v>
      </c>
      <c r="C5815" t="s">
        <v>81</v>
      </c>
      <c r="D5815" t="s">
        <v>128</v>
      </c>
      <c r="E5815" t="s">
        <v>161</v>
      </c>
      <c r="F5815" t="s">
        <v>16734</v>
      </c>
      <c r="G5815" t="s">
        <v>538</v>
      </c>
      <c r="H5815" t="s">
        <v>134</v>
      </c>
      <c r="I5815" t="s">
        <v>135</v>
      </c>
      <c r="J5815" t="s">
        <v>136</v>
      </c>
      <c r="K5815" t="s">
        <v>236</v>
      </c>
      <c r="L5815" t="s">
        <v>16735</v>
      </c>
      <c r="M5815" t="s">
        <v>16736</v>
      </c>
      <c r="N5815">
        <v>6.7021111109999998</v>
      </c>
      <c r="O5815">
        <v>0</v>
      </c>
      <c r="P5815">
        <v>418</v>
      </c>
      <c r="Q5815">
        <v>0</v>
      </c>
      <c r="R5815">
        <v>0</v>
      </c>
      <c r="S5815">
        <v>0</v>
      </c>
      <c r="T5815">
        <v>42</v>
      </c>
      <c r="U5815">
        <v>0</v>
      </c>
      <c r="V5815">
        <v>0</v>
      </c>
      <c r="W5815">
        <v>0</v>
      </c>
      <c r="X5815">
        <v>544.22091515416514</v>
      </c>
      <c r="Y5815">
        <v>0</v>
      </c>
      <c r="Z5815">
        <v>0</v>
      </c>
      <c r="AA5815">
        <v>0</v>
      </c>
      <c r="AB5815">
        <v>280.7954868303043</v>
      </c>
      <c r="AC5815">
        <v>0</v>
      </c>
      <c r="AD5815">
        <v>0</v>
      </c>
      <c r="AE5815">
        <v>825.01640198446944</v>
      </c>
    </row>
    <row r="5816" spans="1:31" x14ac:dyDescent="0.25">
      <c r="A5816">
        <v>2155680</v>
      </c>
      <c r="B5816">
        <v>1</v>
      </c>
      <c r="C5816" t="s">
        <v>81</v>
      </c>
      <c r="D5816" t="s">
        <v>128</v>
      </c>
      <c r="E5816" t="s">
        <v>131</v>
      </c>
      <c r="F5816" t="s">
        <v>16737</v>
      </c>
      <c r="G5816" t="s">
        <v>152</v>
      </c>
      <c r="H5816" t="s">
        <v>134</v>
      </c>
      <c r="I5816" t="s">
        <v>135</v>
      </c>
      <c r="J5816" t="s">
        <v>136</v>
      </c>
      <c r="K5816" t="s">
        <v>137</v>
      </c>
      <c r="L5816" t="s">
        <v>16738</v>
      </c>
      <c r="M5816" t="s">
        <v>16739</v>
      </c>
      <c r="N5816">
        <v>1.1713888880000001</v>
      </c>
      <c r="O5816">
        <v>0</v>
      </c>
      <c r="P5816">
        <v>10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1.5029687802034915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1.5029687802034915</v>
      </c>
    </row>
    <row r="5817" spans="1:31" x14ac:dyDescent="0.25">
      <c r="A5817">
        <v>2155394</v>
      </c>
      <c r="B5817">
        <v>1</v>
      </c>
      <c r="C5817" t="s">
        <v>80</v>
      </c>
      <c r="D5817" t="s">
        <v>103</v>
      </c>
      <c r="E5817" t="s">
        <v>206</v>
      </c>
      <c r="F5817" t="s">
        <v>16740</v>
      </c>
      <c r="G5817" t="s">
        <v>187</v>
      </c>
      <c r="H5817" t="s">
        <v>134</v>
      </c>
      <c r="I5817" t="s">
        <v>135</v>
      </c>
      <c r="J5817" t="s">
        <v>136</v>
      </c>
      <c r="K5817" t="s">
        <v>137</v>
      </c>
      <c r="L5817" t="s">
        <v>16741</v>
      </c>
      <c r="M5817" t="s">
        <v>16742</v>
      </c>
      <c r="N5817">
        <v>1.2713888879999999</v>
      </c>
      <c r="O5817">
        <v>0</v>
      </c>
      <c r="P5817">
        <v>66</v>
      </c>
      <c r="Q5817">
        <v>0</v>
      </c>
      <c r="R5817">
        <v>1</v>
      </c>
      <c r="S5817">
        <v>0</v>
      </c>
      <c r="T5817">
        <v>2</v>
      </c>
      <c r="U5817">
        <v>0</v>
      </c>
      <c r="V5817">
        <v>0</v>
      </c>
      <c r="W5817">
        <v>0</v>
      </c>
      <c r="X5817">
        <v>19.963293338042124</v>
      </c>
      <c r="Y5817">
        <v>0</v>
      </c>
      <c r="Z5817">
        <v>8.3386890000000012E-5</v>
      </c>
      <c r="AA5817">
        <v>0</v>
      </c>
      <c r="AB5817">
        <v>0.94122058415250009</v>
      </c>
      <c r="AC5817">
        <v>0</v>
      </c>
      <c r="AD5817">
        <v>0</v>
      </c>
      <c r="AE5817">
        <v>20.904597309084625</v>
      </c>
    </row>
    <row r="5818" spans="1:31" x14ac:dyDescent="0.25">
      <c r="A5818">
        <v>2155471</v>
      </c>
      <c r="B5818">
        <v>1</v>
      </c>
      <c r="C5818" t="s">
        <v>80</v>
      </c>
      <c r="D5818" t="s">
        <v>94</v>
      </c>
      <c r="E5818" t="s">
        <v>174</v>
      </c>
      <c r="F5818" t="s">
        <v>16743</v>
      </c>
      <c r="G5818" t="s">
        <v>187</v>
      </c>
      <c r="H5818" t="s">
        <v>134</v>
      </c>
      <c r="I5818" t="s">
        <v>135</v>
      </c>
      <c r="J5818" t="s">
        <v>136</v>
      </c>
      <c r="K5818" t="s">
        <v>137</v>
      </c>
      <c r="L5818" t="s">
        <v>16744</v>
      </c>
      <c r="M5818" t="s">
        <v>16745</v>
      </c>
      <c r="N5818">
        <v>12.456111111</v>
      </c>
      <c r="O5818">
        <v>0</v>
      </c>
      <c r="P5818">
        <v>1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6.9972221565464494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6.9972221565464494</v>
      </c>
    </row>
    <row r="5819" spans="1:31" x14ac:dyDescent="0.25">
      <c r="A5819">
        <v>2155325</v>
      </c>
      <c r="B5819">
        <v>1</v>
      </c>
      <c r="C5819" t="s">
        <v>81</v>
      </c>
      <c r="D5819" t="s">
        <v>120</v>
      </c>
      <c r="E5819" t="s">
        <v>140</v>
      </c>
      <c r="F5819" t="s">
        <v>8710</v>
      </c>
      <c r="G5819" t="s">
        <v>142</v>
      </c>
      <c r="H5819" t="s">
        <v>143</v>
      </c>
      <c r="I5819" t="s">
        <v>135</v>
      </c>
      <c r="J5819" t="s">
        <v>136</v>
      </c>
      <c r="K5819" t="s">
        <v>137</v>
      </c>
      <c r="L5819" t="s">
        <v>16746</v>
      </c>
      <c r="M5819" t="s">
        <v>16747</v>
      </c>
      <c r="N5819">
        <v>0.63694444400000005</v>
      </c>
      <c r="O5819">
        <v>0</v>
      </c>
      <c r="P5819">
        <v>3232</v>
      </c>
      <c r="Q5819">
        <v>166</v>
      </c>
      <c r="R5819">
        <v>128</v>
      </c>
      <c r="S5819">
        <v>21</v>
      </c>
      <c r="T5819">
        <v>271</v>
      </c>
      <c r="U5819">
        <v>5</v>
      </c>
      <c r="V5819">
        <v>0</v>
      </c>
      <c r="W5819">
        <v>0</v>
      </c>
      <c r="X5819">
        <v>383.1042943253974</v>
      </c>
      <c r="Y5819">
        <v>56.805157106343053</v>
      </c>
      <c r="Z5819">
        <v>29.481559436288535</v>
      </c>
      <c r="AA5819">
        <v>176.13738389111583</v>
      </c>
      <c r="AB5819">
        <v>76.655412189537913</v>
      </c>
      <c r="AC5819">
        <v>2811.4143095965082</v>
      </c>
      <c r="AD5819">
        <v>0</v>
      </c>
      <c r="AE5819">
        <v>3533.5981165451913</v>
      </c>
    </row>
    <row r="5820" spans="1:31" x14ac:dyDescent="0.25">
      <c r="A5820">
        <v>2155262</v>
      </c>
      <c r="B5820">
        <v>1</v>
      </c>
      <c r="C5820" t="s">
        <v>80</v>
      </c>
      <c r="D5820" t="s">
        <v>100</v>
      </c>
      <c r="E5820" t="s">
        <v>140</v>
      </c>
      <c r="F5820" t="s">
        <v>13960</v>
      </c>
      <c r="G5820" t="s">
        <v>538</v>
      </c>
      <c r="H5820" t="s">
        <v>143</v>
      </c>
      <c r="I5820" t="s">
        <v>135</v>
      </c>
      <c r="J5820" t="s">
        <v>136</v>
      </c>
      <c r="K5820" t="s">
        <v>236</v>
      </c>
      <c r="L5820" t="s">
        <v>16748</v>
      </c>
      <c r="M5820" t="s">
        <v>16749</v>
      </c>
      <c r="N5820">
        <v>4.8485750000000003</v>
      </c>
      <c r="O5820">
        <v>1</v>
      </c>
      <c r="P5820">
        <v>1245</v>
      </c>
      <c r="Q5820">
        <v>18</v>
      </c>
      <c r="R5820">
        <v>404</v>
      </c>
      <c r="S5820">
        <v>13</v>
      </c>
      <c r="T5820">
        <v>250</v>
      </c>
      <c r="U5820">
        <v>0</v>
      </c>
      <c r="V5820">
        <v>1</v>
      </c>
      <c r="W5820">
        <v>1.8108449023136084</v>
      </c>
      <c r="X5820">
        <v>1537.1098652681264</v>
      </c>
      <c r="Y5820">
        <v>751.51692959226227</v>
      </c>
      <c r="Z5820">
        <v>1012.502828059955</v>
      </c>
      <c r="AA5820">
        <v>752.62831359567349</v>
      </c>
      <c r="AB5820">
        <v>929.07474301164996</v>
      </c>
      <c r="AC5820">
        <v>0</v>
      </c>
      <c r="AD5820">
        <v>11.15039842956096</v>
      </c>
      <c r="AE5820">
        <v>4995.7939228595424</v>
      </c>
    </row>
    <row r="5821" spans="1:31" x14ac:dyDescent="0.25">
      <c r="A5821">
        <v>2155557</v>
      </c>
      <c r="B5821">
        <v>1</v>
      </c>
      <c r="C5821" t="s">
        <v>81</v>
      </c>
      <c r="D5821" t="s">
        <v>128</v>
      </c>
      <c r="E5821" t="s">
        <v>196</v>
      </c>
      <c r="F5821" t="s">
        <v>2230</v>
      </c>
      <c r="G5821" t="s">
        <v>142</v>
      </c>
      <c r="H5821" t="s">
        <v>143</v>
      </c>
      <c r="I5821" t="s">
        <v>135</v>
      </c>
      <c r="J5821" t="s">
        <v>136</v>
      </c>
      <c r="K5821" t="s">
        <v>137</v>
      </c>
      <c r="L5821" t="s">
        <v>16750</v>
      </c>
      <c r="M5821" t="s">
        <v>16751</v>
      </c>
      <c r="N5821">
        <v>0.94416666599999999</v>
      </c>
      <c r="O5821">
        <v>0</v>
      </c>
      <c r="P5821">
        <v>0</v>
      </c>
      <c r="Q5821">
        <v>0</v>
      </c>
      <c r="R5821">
        <v>0</v>
      </c>
      <c r="S5821">
        <v>9</v>
      </c>
      <c r="T5821">
        <v>1</v>
      </c>
      <c r="U5821">
        <v>6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62.566772507565346</v>
      </c>
      <c r="AB5821">
        <v>1.8864732334536001</v>
      </c>
      <c r="AC5821">
        <v>98.084673161887508</v>
      </c>
      <c r="AD5821">
        <v>0</v>
      </c>
      <c r="AE5821">
        <v>162.53791890290645</v>
      </c>
    </row>
    <row r="5822" spans="1:31" x14ac:dyDescent="0.25">
      <c r="A5822">
        <v>2155657</v>
      </c>
      <c r="B5822">
        <v>1</v>
      </c>
      <c r="C5822" t="s">
        <v>80</v>
      </c>
      <c r="D5822" t="s">
        <v>98</v>
      </c>
      <c r="E5822" t="s">
        <v>140</v>
      </c>
      <c r="F5822" t="s">
        <v>6781</v>
      </c>
      <c r="G5822" t="s">
        <v>142</v>
      </c>
      <c r="H5822" t="s">
        <v>143</v>
      </c>
      <c r="I5822" t="s">
        <v>135</v>
      </c>
      <c r="J5822" t="s">
        <v>136</v>
      </c>
      <c r="K5822" t="s">
        <v>137</v>
      </c>
      <c r="L5822" t="s">
        <v>16752</v>
      </c>
      <c r="M5822" t="s">
        <v>16753</v>
      </c>
      <c r="N5822">
        <v>0.7</v>
      </c>
      <c r="O5822">
        <v>0</v>
      </c>
      <c r="P5822">
        <v>200</v>
      </c>
      <c r="Q5822">
        <v>33</v>
      </c>
      <c r="R5822">
        <v>29</v>
      </c>
      <c r="S5822">
        <v>5</v>
      </c>
      <c r="T5822">
        <v>47</v>
      </c>
      <c r="U5822">
        <v>0</v>
      </c>
      <c r="V5822">
        <v>0</v>
      </c>
      <c r="W5822">
        <v>0</v>
      </c>
      <c r="X5822">
        <v>36.421929642507671</v>
      </c>
      <c r="Y5822">
        <v>17.044395430399327</v>
      </c>
      <c r="Z5822">
        <v>8.5242710981796641</v>
      </c>
      <c r="AA5822">
        <v>5.2245162285158893</v>
      </c>
      <c r="AB5822">
        <v>29.960674030497337</v>
      </c>
      <c r="AC5822">
        <v>0</v>
      </c>
      <c r="AD5822">
        <v>0</v>
      </c>
      <c r="AE5822">
        <v>97.17578643009989</v>
      </c>
    </row>
    <row r="5823" spans="1:31" x14ac:dyDescent="0.25">
      <c r="A5823">
        <v>2155411</v>
      </c>
      <c r="B5823">
        <v>1</v>
      </c>
      <c r="C5823" t="s">
        <v>80</v>
      </c>
      <c r="D5823" t="s">
        <v>94</v>
      </c>
      <c r="E5823" t="s">
        <v>146</v>
      </c>
      <c r="F5823" t="s">
        <v>11800</v>
      </c>
      <c r="G5823" t="s">
        <v>411</v>
      </c>
      <c r="H5823" t="s">
        <v>143</v>
      </c>
      <c r="I5823" t="s">
        <v>135</v>
      </c>
      <c r="J5823" t="s">
        <v>136</v>
      </c>
      <c r="K5823" t="s">
        <v>137</v>
      </c>
      <c r="L5823" t="s">
        <v>16754</v>
      </c>
      <c r="M5823" t="s">
        <v>16755</v>
      </c>
      <c r="N5823">
        <v>13.1325</v>
      </c>
      <c r="O5823">
        <v>0</v>
      </c>
      <c r="P5823">
        <v>69</v>
      </c>
      <c r="Q5823">
        <v>0</v>
      </c>
      <c r="R5823">
        <v>0</v>
      </c>
      <c r="S5823">
        <v>0</v>
      </c>
      <c r="T5823">
        <v>5</v>
      </c>
      <c r="U5823">
        <v>0</v>
      </c>
      <c r="V5823">
        <v>0</v>
      </c>
      <c r="W5823">
        <v>0</v>
      </c>
      <c r="X5823">
        <v>322.32545743828808</v>
      </c>
      <c r="Y5823">
        <v>0</v>
      </c>
      <c r="Z5823">
        <v>0</v>
      </c>
      <c r="AA5823">
        <v>0</v>
      </c>
      <c r="AB5823">
        <v>32.420889539266206</v>
      </c>
      <c r="AC5823">
        <v>0</v>
      </c>
      <c r="AD5823">
        <v>0</v>
      </c>
      <c r="AE5823">
        <v>354.74634697755431</v>
      </c>
    </row>
    <row r="5824" spans="1:31" x14ac:dyDescent="0.25">
      <c r="A5824">
        <v>2155597</v>
      </c>
      <c r="B5824">
        <v>1</v>
      </c>
      <c r="C5824" t="s">
        <v>80</v>
      </c>
      <c r="D5824" t="s">
        <v>103</v>
      </c>
      <c r="E5824" t="s">
        <v>196</v>
      </c>
      <c r="F5824" t="s">
        <v>12032</v>
      </c>
      <c r="G5824" t="s">
        <v>226</v>
      </c>
      <c r="H5824" t="s">
        <v>143</v>
      </c>
      <c r="I5824" t="s">
        <v>148</v>
      </c>
      <c r="J5824" t="s">
        <v>136</v>
      </c>
      <c r="K5824" t="s">
        <v>137</v>
      </c>
      <c r="L5824" t="s">
        <v>16756</v>
      </c>
      <c r="M5824" t="s">
        <v>16757</v>
      </c>
      <c r="N5824">
        <v>2.2222222E-2</v>
      </c>
      <c r="O5824">
        <v>3</v>
      </c>
      <c r="P5824">
        <v>1685</v>
      </c>
      <c r="Q5824">
        <v>20</v>
      </c>
      <c r="R5824">
        <v>219</v>
      </c>
      <c r="S5824">
        <v>22</v>
      </c>
      <c r="T5824">
        <v>469</v>
      </c>
      <c r="U5824">
        <v>2</v>
      </c>
      <c r="V5824">
        <v>1</v>
      </c>
      <c r="W5824">
        <v>1.8684356381333336E-2</v>
      </c>
      <c r="X5824">
        <v>7.3739685484893496</v>
      </c>
      <c r="Y5824">
        <v>0.61183581216333327</v>
      </c>
      <c r="Z5824">
        <v>0.65208314370999976</v>
      </c>
      <c r="AA5824">
        <v>2.4249748672657785</v>
      </c>
      <c r="AB5824">
        <v>2.2758145762960007</v>
      </c>
      <c r="AC5824">
        <v>0.36816809328200006</v>
      </c>
      <c r="AD5824">
        <v>0.48419373838866664</v>
      </c>
      <c r="AE5824">
        <v>14.209723135976461</v>
      </c>
    </row>
    <row r="5825" spans="1:31" x14ac:dyDescent="0.25">
      <c r="A5825">
        <v>2155265</v>
      </c>
      <c r="B5825">
        <v>1</v>
      </c>
      <c r="C5825" t="s">
        <v>81</v>
      </c>
      <c r="D5825" t="s">
        <v>128</v>
      </c>
      <c r="E5825" t="s">
        <v>161</v>
      </c>
      <c r="F5825" t="s">
        <v>16758</v>
      </c>
      <c r="G5825" t="s">
        <v>235</v>
      </c>
      <c r="H5825" t="s">
        <v>134</v>
      </c>
      <c r="I5825" t="s">
        <v>135</v>
      </c>
      <c r="J5825" t="s">
        <v>136</v>
      </c>
      <c r="K5825" t="s">
        <v>236</v>
      </c>
      <c r="L5825" t="s">
        <v>16759</v>
      </c>
      <c r="M5825" t="s">
        <v>16760</v>
      </c>
      <c r="N5825">
        <v>7.051486111</v>
      </c>
      <c r="O5825">
        <v>0</v>
      </c>
      <c r="P5825">
        <v>899</v>
      </c>
      <c r="Q5825">
        <v>0</v>
      </c>
      <c r="R5825">
        <v>0</v>
      </c>
      <c r="S5825">
        <v>0</v>
      </c>
      <c r="T5825">
        <v>65</v>
      </c>
      <c r="U5825">
        <v>0</v>
      </c>
      <c r="V5825">
        <v>0</v>
      </c>
      <c r="W5825">
        <v>0</v>
      </c>
      <c r="X5825">
        <v>1134.8773285085238</v>
      </c>
      <c r="Y5825">
        <v>0</v>
      </c>
      <c r="Z5825">
        <v>0</v>
      </c>
      <c r="AA5825">
        <v>0</v>
      </c>
      <c r="AB5825">
        <v>250.23501525079772</v>
      </c>
      <c r="AC5825">
        <v>0</v>
      </c>
      <c r="AD5825">
        <v>0</v>
      </c>
      <c r="AE5825">
        <v>1385.1123437593214</v>
      </c>
    </row>
    <row r="5826" spans="1:31" x14ac:dyDescent="0.25">
      <c r="A5826">
        <v>2155242</v>
      </c>
      <c r="B5826">
        <v>1</v>
      </c>
      <c r="C5826" t="s">
        <v>81</v>
      </c>
      <c r="D5826" t="s">
        <v>116</v>
      </c>
      <c r="E5826" t="s">
        <v>131</v>
      </c>
      <c r="F5826" t="s">
        <v>16761</v>
      </c>
      <c r="G5826" t="s">
        <v>152</v>
      </c>
      <c r="H5826" t="s">
        <v>134</v>
      </c>
      <c r="I5826" t="s">
        <v>135</v>
      </c>
      <c r="J5826" t="s">
        <v>136</v>
      </c>
      <c r="K5826" t="s">
        <v>137</v>
      </c>
      <c r="L5826" t="s">
        <v>16762</v>
      </c>
      <c r="M5826" t="s">
        <v>16763</v>
      </c>
      <c r="N5826">
        <v>4.3219444439999997</v>
      </c>
      <c r="O5826">
        <v>0</v>
      </c>
      <c r="P5826">
        <v>2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0.97890196567313337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0.97890196567313337</v>
      </c>
    </row>
    <row r="5827" spans="1:31" x14ac:dyDescent="0.25">
      <c r="A5827">
        <v>2155477</v>
      </c>
      <c r="B5827">
        <v>1</v>
      </c>
      <c r="C5827" t="s">
        <v>80</v>
      </c>
      <c r="D5827" t="s">
        <v>93</v>
      </c>
      <c r="E5827" t="s">
        <v>161</v>
      </c>
      <c r="F5827" t="s">
        <v>16764</v>
      </c>
      <c r="G5827" t="s">
        <v>215</v>
      </c>
      <c r="H5827" t="s">
        <v>134</v>
      </c>
      <c r="I5827" t="s">
        <v>135</v>
      </c>
      <c r="J5827" t="s">
        <v>136</v>
      </c>
      <c r="K5827" t="s">
        <v>137</v>
      </c>
      <c r="L5827" t="s">
        <v>16765</v>
      </c>
      <c r="M5827" t="s">
        <v>16766</v>
      </c>
      <c r="N5827">
        <v>0.35388888800000001</v>
      </c>
      <c r="O5827">
        <v>0</v>
      </c>
      <c r="P5827">
        <v>13</v>
      </c>
      <c r="Q5827">
        <v>0</v>
      </c>
      <c r="R5827">
        <v>22</v>
      </c>
      <c r="S5827">
        <v>0</v>
      </c>
      <c r="T5827">
        <v>9</v>
      </c>
      <c r="U5827">
        <v>0</v>
      </c>
      <c r="V5827">
        <v>0</v>
      </c>
      <c r="W5827">
        <v>0</v>
      </c>
      <c r="X5827">
        <v>0.64153707906470003</v>
      </c>
      <c r="Y5827">
        <v>0</v>
      </c>
      <c r="Z5827">
        <v>11.112182098606983</v>
      </c>
      <c r="AA5827">
        <v>0</v>
      </c>
      <c r="AB5827">
        <v>2.6286714878272335</v>
      </c>
      <c r="AC5827">
        <v>0</v>
      </c>
      <c r="AD5827">
        <v>0</v>
      </c>
      <c r="AE5827">
        <v>14.382390665498916</v>
      </c>
    </row>
    <row r="5828" spans="1:31" x14ac:dyDescent="0.25">
      <c r="A5828">
        <v>2155620</v>
      </c>
      <c r="B5828">
        <v>1</v>
      </c>
      <c r="C5828" t="s">
        <v>80</v>
      </c>
      <c r="D5828" t="s">
        <v>85</v>
      </c>
      <c r="E5828" t="s">
        <v>131</v>
      </c>
      <c r="F5828" t="s">
        <v>3138</v>
      </c>
      <c r="G5828" t="s">
        <v>133</v>
      </c>
      <c r="H5828" t="s">
        <v>134</v>
      </c>
      <c r="I5828" t="s">
        <v>135</v>
      </c>
      <c r="J5828" t="s">
        <v>136</v>
      </c>
      <c r="K5828" t="s">
        <v>137</v>
      </c>
      <c r="L5828" t="s">
        <v>16767</v>
      </c>
      <c r="M5828" t="s">
        <v>16768</v>
      </c>
      <c r="N5828">
        <v>2.44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1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2.0954646563352002</v>
      </c>
      <c r="AC5828">
        <v>0</v>
      </c>
      <c r="AD5828">
        <v>0</v>
      </c>
      <c r="AE5828">
        <v>2.0954646563352002</v>
      </c>
    </row>
    <row r="5829" spans="1:31" x14ac:dyDescent="0.25">
      <c r="A5829">
        <v>2155497</v>
      </c>
      <c r="B5829">
        <v>1</v>
      </c>
      <c r="C5829" t="s">
        <v>81</v>
      </c>
      <c r="D5829" t="s">
        <v>122</v>
      </c>
      <c r="E5829" t="s">
        <v>131</v>
      </c>
      <c r="F5829" t="s">
        <v>16769</v>
      </c>
      <c r="G5829" t="s">
        <v>152</v>
      </c>
      <c r="H5829" t="s">
        <v>134</v>
      </c>
      <c r="I5829" t="s">
        <v>135</v>
      </c>
      <c r="J5829" t="s">
        <v>136</v>
      </c>
      <c r="K5829" t="s">
        <v>137</v>
      </c>
      <c r="L5829" t="s">
        <v>16770</v>
      </c>
      <c r="M5829" t="s">
        <v>16491</v>
      </c>
      <c r="N5829">
        <v>3.1833333330000002</v>
      </c>
      <c r="O5829">
        <v>0</v>
      </c>
      <c r="P5829">
        <v>4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1.1946290213759998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1.1946290213759998</v>
      </c>
    </row>
    <row r="5830" spans="1:31" x14ac:dyDescent="0.25">
      <c r="A5830">
        <v>2155640</v>
      </c>
      <c r="B5830">
        <v>1</v>
      </c>
      <c r="C5830" t="s">
        <v>81</v>
      </c>
      <c r="D5830" t="s">
        <v>128</v>
      </c>
      <c r="E5830" t="s">
        <v>140</v>
      </c>
      <c r="F5830" t="s">
        <v>16771</v>
      </c>
      <c r="G5830" t="s">
        <v>142</v>
      </c>
      <c r="H5830" t="s">
        <v>143</v>
      </c>
      <c r="I5830" t="s">
        <v>135</v>
      </c>
      <c r="J5830" t="s">
        <v>136</v>
      </c>
      <c r="K5830" t="s">
        <v>137</v>
      </c>
      <c r="L5830" t="s">
        <v>16772</v>
      </c>
      <c r="M5830" t="s">
        <v>16773</v>
      </c>
      <c r="N5830">
        <v>1.2819444440000001</v>
      </c>
      <c r="O5830">
        <v>0</v>
      </c>
      <c r="P5830">
        <v>911</v>
      </c>
      <c r="Q5830">
        <v>3</v>
      </c>
      <c r="R5830">
        <v>6</v>
      </c>
      <c r="S5830">
        <v>5</v>
      </c>
      <c r="T5830">
        <v>95</v>
      </c>
      <c r="U5830">
        <v>0</v>
      </c>
      <c r="V5830">
        <v>0</v>
      </c>
      <c r="W5830">
        <v>0</v>
      </c>
      <c r="X5830">
        <v>177.00170125645812</v>
      </c>
      <c r="Y5830">
        <v>36.214599443241873</v>
      </c>
      <c r="Z5830">
        <v>8.4815073245980006</v>
      </c>
      <c r="AA5830">
        <v>56.958206117636621</v>
      </c>
      <c r="AB5830">
        <v>21.307396645944241</v>
      </c>
      <c r="AC5830">
        <v>0</v>
      </c>
      <c r="AD5830">
        <v>0</v>
      </c>
      <c r="AE5830">
        <v>299.9634107878789</v>
      </c>
    </row>
    <row r="5831" spans="1:31" x14ac:dyDescent="0.25">
      <c r="A5831">
        <v>2155391</v>
      </c>
      <c r="B5831">
        <v>1</v>
      </c>
      <c r="C5831" t="s">
        <v>80</v>
      </c>
      <c r="D5831" t="s">
        <v>100</v>
      </c>
      <c r="E5831" t="s">
        <v>131</v>
      </c>
      <c r="F5831" t="s">
        <v>16774</v>
      </c>
      <c r="G5831" t="s">
        <v>133</v>
      </c>
      <c r="H5831" t="s">
        <v>134</v>
      </c>
      <c r="I5831" t="s">
        <v>135</v>
      </c>
      <c r="J5831" t="s">
        <v>136</v>
      </c>
      <c r="K5831" t="s">
        <v>137</v>
      </c>
      <c r="L5831" t="s">
        <v>16775</v>
      </c>
      <c r="M5831" t="s">
        <v>16776</v>
      </c>
      <c r="N5831">
        <v>4.8341666659999998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1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0.14210064587999999</v>
      </c>
      <c r="AC5831">
        <v>0</v>
      </c>
      <c r="AD5831">
        <v>0</v>
      </c>
      <c r="AE5831">
        <v>0.14210064587999999</v>
      </c>
    </row>
    <row r="5832" spans="1:31" x14ac:dyDescent="0.25">
      <c r="A5832">
        <v>2155285</v>
      </c>
      <c r="B5832">
        <v>1</v>
      </c>
      <c r="C5832" t="s">
        <v>80</v>
      </c>
      <c r="D5832" t="s">
        <v>92</v>
      </c>
      <c r="E5832" t="s">
        <v>131</v>
      </c>
      <c r="F5832" t="s">
        <v>16777</v>
      </c>
      <c r="G5832" t="s">
        <v>152</v>
      </c>
      <c r="H5832" t="s">
        <v>134</v>
      </c>
      <c r="I5832" t="s">
        <v>135</v>
      </c>
      <c r="J5832" t="s">
        <v>136</v>
      </c>
      <c r="K5832" t="s">
        <v>137</v>
      </c>
      <c r="L5832" t="s">
        <v>16778</v>
      </c>
      <c r="M5832" t="s">
        <v>16779</v>
      </c>
      <c r="N5832">
        <v>5.0041666659999997</v>
      </c>
      <c r="O5832">
        <v>0</v>
      </c>
      <c r="P5832">
        <v>1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0.49957577297833344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0.49957577297833344</v>
      </c>
    </row>
    <row r="5833" spans="1:31" x14ac:dyDescent="0.25">
      <c r="A5833">
        <v>2155534</v>
      </c>
      <c r="B5833">
        <v>1</v>
      </c>
      <c r="C5833" t="s">
        <v>80</v>
      </c>
      <c r="D5833" t="s">
        <v>97</v>
      </c>
      <c r="E5833" t="s">
        <v>140</v>
      </c>
      <c r="F5833" t="s">
        <v>16780</v>
      </c>
      <c r="G5833" t="s">
        <v>142</v>
      </c>
      <c r="H5833" t="s">
        <v>143</v>
      </c>
      <c r="I5833" t="s">
        <v>135</v>
      </c>
      <c r="J5833" t="s">
        <v>136</v>
      </c>
      <c r="K5833" t="s">
        <v>137</v>
      </c>
      <c r="L5833" t="s">
        <v>16781</v>
      </c>
      <c r="M5833" t="s">
        <v>16782</v>
      </c>
      <c r="N5833">
        <v>1.0591666660000001</v>
      </c>
      <c r="O5833">
        <v>1</v>
      </c>
      <c r="P5833">
        <v>3306</v>
      </c>
      <c r="Q5833">
        <v>6</v>
      </c>
      <c r="R5833">
        <v>90</v>
      </c>
      <c r="S5833">
        <v>12</v>
      </c>
      <c r="T5833">
        <v>324</v>
      </c>
      <c r="U5833">
        <v>2</v>
      </c>
      <c r="V5833">
        <v>0</v>
      </c>
      <c r="W5833">
        <v>0</v>
      </c>
      <c r="X5833">
        <v>738.7003675689449</v>
      </c>
      <c r="Y5833">
        <v>2.0233749824974505</v>
      </c>
      <c r="Z5833">
        <v>70.993371492803135</v>
      </c>
      <c r="AA5833">
        <v>78.49636928132945</v>
      </c>
      <c r="AB5833">
        <v>298.63262599764022</v>
      </c>
      <c r="AC5833">
        <v>155.5381944919684</v>
      </c>
      <c r="AD5833">
        <v>0</v>
      </c>
      <c r="AE5833">
        <v>1344.3843038151836</v>
      </c>
    </row>
    <row r="5834" spans="1:31" x14ac:dyDescent="0.25">
      <c r="A5834">
        <v>2155443</v>
      </c>
      <c r="B5834">
        <v>1</v>
      </c>
      <c r="C5834" t="s">
        <v>80</v>
      </c>
      <c r="D5834" t="s">
        <v>106</v>
      </c>
      <c r="E5834" t="s">
        <v>131</v>
      </c>
      <c r="F5834" t="s">
        <v>16783</v>
      </c>
      <c r="G5834" t="s">
        <v>152</v>
      </c>
      <c r="H5834" t="s">
        <v>134</v>
      </c>
      <c r="I5834" t="s">
        <v>135</v>
      </c>
      <c r="J5834" t="s">
        <v>136</v>
      </c>
      <c r="K5834" t="s">
        <v>137</v>
      </c>
      <c r="L5834" t="s">
        <v>16784</v>
      </c>
      <c r="M5834" t="s">
        <v>16785</v>
      </c>
      <c r="N5834">
        <v>2.301111111</v>
      </c>
      <c r="O5834">
        <v>0</v>
      </c>
      <c r="P5834">
        <v>1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0.65361514204800009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0.65361514204800009</v>
      </c>
    </row>
    <row r="5835" spans="1:31" x14ac:dyDescent="0.25">
      <c r="A5835">
        <v>2155420</v>
      </c>
      <c r="B5835">
        <v>1</v>
      </c>
      <c r="C5835" t="s">
        <v>80</v>
      </c>
      <c r="D5835" t="s">
        <v>88</v>
      </c>
      <c r="E5835" t="s">
        <v>131</v>
      </c>
      <c r="F5835" t="s">
        <v>16786</v>
      </c>
      <c r="G5835" t="s">
        <v>133</v>
      </c>
      <c r="H5835" t="s">
        <v>134</v>
      </c>
      <c r="I5835" t="s">
        <v>135</v>
      </c>
      <c r="J5835" t="s">
        <v>136</v>
      </c>
      <c r="K5835" t="s">
        <v>137</v>
      </c>
      <c r="L5835" t="s">
        <v>16787</v>
      </c>
      <c r="M5835" t="s">
        <v>16788</v>
      </c>
      <c r="N5835">
        <v>3.0425</v>
      </c>
      <c r="O5835">
        <v>0</v>
      </c>
      <c r="P5835">
        <v>1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0.96149591853354999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0.96149591853354999</v>
      </c>
    </row>
    <row r="5836" spans="1:31" x14ac:dyDescent="0.25">
      <c r="A5836">
        <v>2155251</v>
      </c>
      <c r="B5836">
        <v>1</v>
      </c>
      <c r="C5836" t="s">
        <v>80</v>
      </c>
      <c r="D5836" t="s">
        <v>93</v>
      </c>
      <c r="E5836" t="s">
        <v>140</v>
      </c>
      <c r="F5836" t="s">
        <v>16789</v>
      </c>
      <c r="G5836" t="s">
        <v>538</v>
      </c>
      <c r="H5836" t="s">
        <v>143</v>
      </c>
      <c r="I5836" t="s">
        <v>135</v>
      </c>
      <c r="J5836" t="s">
        <v>136</v>
      </c>
      <c r="K5836" t="s">
        <v>236</v>
      </c>
      <c r="L5836" t="s">
        <v>16790</v>
      </c>
      <c r="M5836" t="s">
        <v>16791</v>
      </c>
      <c r="N5836">
        <v>7.7466666660000003</v>
      </c>
      <c r="O5836">
        <v>0</v>
      </c>
      <c r="P5836">
        <v>571</v>
      </c>
      <c r="Q5836">
        <v>12</v>
      </c>
      <c r="R5836">
        <v>93</v>
      </c>
      <c r="S5836">
        <v>5</v>
      </c>
      <c r="T5836">
        <v>120</v>
      </c>
      <c r="U5836">
        <v>0</v>
      </c>
      <c r="V5836">
        <v>1</v>
      </c>
      <c r="W5836">
        <v>0</v>
      </c>
      <c r="X5836">
        <v>483.75849777102258</v>
      </c>
      <c r="Y5836">
        <v>272.37859683308221</v>
      </c>
      <c r="Z5836">
        <v>674.96577567502209</v>
      </c>
      <c r="AA5836">
        <v>681.21144746329048</v>
      </c>
      <c r="AB5836">
        <v>587.25669283184175</v>
      </c>
      <c r="AC5836">
        <v>0</v>
      </c>
      <c r="AD5836">
        <v>83.531319053135505</v>
      </c>
      <c r="AE5836">
        <v>2783.1023296273947</v>
      </c>
    </row>
    <row r="5837" spans="1:31" x14ac:dyDescent="0.25">
      <c r="A5837">
        <v>2155211</v>
      </c>
      <c r="B5837">
        <v>1</v>
      </c>
      <c r="C5837" t="s">
        <v>80</v>
      </c>
      <c r="D5837" t="s">
        <v>83</v>
      </c>
      <c r="E5837" t="s">
        <v>146</v>
      </c>
      <c r="F5837" t="s">
        <v>4664</v>
      </c>
      <c r="G5837" t="s">
        <v>1254</v>
      </c>
      <c r="H5837" t="s">
        <v>143</v>
      </c>
      <c r="I5837" t="s">
        <v>135</v>
      </c>
      <c r="J5837" t="s">
        <v>136</v>
      </c>
      <c r="K5837" t="s">
        <v>137</v>
      </c>
      <c r="L5837" t="s">
        <v>16792</v>
      </c>
      <c r="M5837" t="s">
        <v>16793</v>
      </c>
      <c r="N5837">
        <v>3.8655555549999998</v>
      </c>
      <c r="O5837">
        <v>0</v>
      </c>
      <c r="P5837">
        <v>129</v>
      </c>
      <c r="Q5837">
        <v>0</v>
      </c>
      <c r="R5837">
        <v>1</v>
      </c>
      <c r="S5837">
        <v>20</v>
      </c>
      <c r="T5837">
        <v>12</v>
      </c>
      <c r="U5837">
        <v>14</v>
      </c>
      <c r="V5837">
        <v>2</v>
      </c>
      <c r="W5837">
        <v>0</v>
      </c>
      <c r="X5837">
        <v>104.05550680532457</v>
      </c>
      <c r="Y5837">
        <v>0</v>
      </c>
      <c r="Z5837">
        <v>0.30219118476000006</v>
      </c>
      <c r="AA5837">
        <v>854.89696219624705</v>
      </c>
      <c r="AB5837">
        <v>23.408723919558707</v>
      </c>
      <c r="AC5837">
        <v>2173.5782335901722</v>
      </c>
      <c r="AD5837">
        <v>255.98904465105733</v>
      </c>
      <c r="AE5837">
        <v>3412.2306623471195</v>
      </c>
    </row>
    <row r="5838" spans="1:31" x14ac:dyDescent="0.25">
      <c r="A5838">
        <v>2155566</v>
      </c>
      <c r="B5838">
        <v>1</v>
      </c>
      <c r="C5838" t="s">
        <v>80</v>
      </c>
      <c r="D5838" t="s">
        <v>99</v>
      </c>
      <c r="E5838" t="s">
        <v>131</v>
      </c>
      <c r="F5838" t="s">
        <v>16794</v>
      </c>
      <c r="G5838" t="s">
        <v>152</v>
      </c>
      <c r="H5838" t="s">
        <v>134</v>
      </c>
      <c r="I5838" t="s">
        <v>135</v>
      </c>
      <c r="J5838" t="s">
        <v>136</v>
      </c>
      <c r="K5838" t="s">
        <v>137</v>
      </c>
      <c r="L5838" t="s">
        <v>16795</v>
      </c>
      <c r="M5838" t="s">
        <v>16796</v>
      </c>
      <c r="N5838">
        <v>6.3905555549999997</v>
      </c>
      <c r="O5838">
        <v>0</v>
      </c>
      <c r="P5838">
        <v>2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5.0551974577344252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5.0551974577344252</v>
      </c>
    </row>
    <row r="5839" spans="1:31" x14ac:dyDescent="0.25">
      <c r="A5839">
        <v>2155606</v>
      </c>
      <c r="B5839">
        <v>1</v>
      </c>
      <c r="C5839" t="s">
        <v>81</v>
      </c>
      <c r="D5839" t="s">
        <v>128</v>
      </c>
      <c r="E5839" t="s">
        <v>140</v>
      </c>
      <c r="F5839" t="s">
        <v>4379</v>
      </c>
      <c r="G5839" t="s">
        <v>142</v>
      </c>
      <c r="H5839" t="s">
        <v>143</v>
      </c>
      <c r="I5839" t="s">
        <v>135</v>
      </c>
      <c r="J5839" t="s">
        <v>136</v>
      </c>
      <c r="K5839" t="s">
        <v>137</v>
      </c>
      <c r="L5839" t="s">
        <v>16797</v>
      </c>
      <c r="M5839" t="s">
        <v>16798</v>
      </c>
      <c r="N5839">
        <v>0.19027777700000001</v>
      </c>
      <c r="O5839">
        <v>0</v>
      </c>
      <c r="P5839">
        <v>506</v>
      </c>
      <c r="Q5839">
        <v>1</v>
      </c>
      <c r="R5839">
        <v>63</v>
      </c>
      <c r="S5839">
        <v>3</v>
      </c>
      <c r="T5839">
        <v>106</v>
      </c>
      <c r="U5839">
        <v>1</v>
      </c>
      <c r="V5839">
        <v>0</v>
      </c>
      <c r="W5839">
        <v>0</v>
      </c>
      <c r="X5839">
        <v>20.166748014524007</v>
      </c>
      <c r="Y5839">
        <v>2.1322623624500001</v>
      </c>
      <c r="Z5839">
        <v>1.9003214181347907</v>
      </c>
      <c r="AA5839">
        <v>1.1436334493355416</v>
      </c>
      <c r="AB5839">
        <v>8.7518509832506677</v>
      </c>
      <c r="AC5839">
        <v>3.4398829149748749</v>
      </c>
      <c r="AD5839">
        <v>0</v>
      </c>
      <c r="AE5839">
        <v>37.534699142669879</v>
      </c>
    </row>
    <row r="5840" spans="1:31" x14ac:dyDescent="0.25">
      <c r="A5840">
        <v>2155311</v>
      </c>
      <c r="B5840">
        <v>1</v>
      </c>
      <c r="C5840" t="s">
        <v>81</v>
      </c>
      <c r="D5840" t="s">
        <v>112</v>
      </c>
      <c r="E5840" t="s">
        <v>146</v>
      </c>
      <c r="F5840" t="s">
        <v>16799</v>
      </c>
      <c r="G5840" t="s">
        <v>142</v>
      </c>
      <c r="H5840" t="s">
        <v>143</v>
      </c>
      <c r="I5840" t="s">
        <v>135</v>
      </c>
      <c r="J5840" t="s">
        <v>136</v>
      </c>
      <c r="K5840" t="s">
        <v>137</v>
      </c>
      <c r="L5840" t="s">
        <v>16800</v>
      </c>
      <c r="M5840" t="s">
        <v>16801</v>
      </c>
      <c r="N5840">
        <v>1.425</v>
      </c>
      <c r="O5840">
        <v>0</v>
      </c>
      <c r="P5840">
        <v>11476</v>
      </c>
      <c r="Q5840">
        <v>0</v>
      </c>
      <c r="R5840">
        <v>285</v>
      </c>
      <c r="S5840">
        <v>0</v>
      </c>
      <c r="T5840">
        <v>810</v>
      </c>
      <c r="U5840">
        <v>2</v>
      </c>
      <c r="V5840">
        <v>4</v>
      </c>
      <c r="W5840">
        <v>0</v>
      </c>
      <c r="X5840">
        <v>3097.9778274212667</v>
      </c>
      <c r="Y5840">
        <v>0</v>
      </c>
      <c r="Z5840">
        <v>38.397744753060003</v>
      </c>
      <c r="AA5840">
        <v>0</v>
      </c>
      <c r="AB5840">
        <v>713.18386785582356</v>
      </c>
      <c r="AC5840">
        <v>160.8872610259059</v>
      </c>
      <c r="AD5840">
        <v>29.778611277362366</v>
      </c>
      <c r="AE5840">
        <v>4040.225312333419</v>
      </c>
    </row>
    <row r="5841" spans="1:31" x14ac:dyDescent="0.25">
      <c r="A5841">
        <v>2155314</v>
      </c>
      <c r="B5841">
        <v>1</v>
      </c>
      <c r="C5841" t="s">
        <v>81</v>
      </c>
      <c r="D5841" t="s">
        <v>120</v>
      </c>
      <c r="E5841" t="s">
        <v>131</v>
      </c>
      <c r="F5841" t="s">
        <v>16802</v>
      </c>
      <c r="G5841" t="s">
        <v>152</v>
      </c>
      <c r="H5841" t="s">
        <v>134</v>
      </c>
      <c r="I5841" t="s">
        <v>135</v>
      </c>
      <c r="J5841" t="s">
        <v>136</v>
      </c>
      <c r="K5841" t="s">
        <v>137</v>
      </c>
      <c r="L5841" t="s">
        <v>16803</v>
      </c>
      <c r="M5841" t="s">
        <v>16804</v>
      </c>
      <c r="N5841">
        <v>2.2411111109999999</v>
      </c>
      <c r="O5841">
        <v>0</v>
      </c>
      <c r="P5841">
        <v>1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5.7159659999999994E-3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5.7159659999999994E-3</v>
      </c>
    </row>
    <row r="5842" spans="1:31" x14ac:dyDescent="0.25">
      <c r="A5842">
        <v>2155460</v>
      </c>
      <c r="B5842">
        <v>1</v>
      </c>
      <c r="C5842" t="s">
        <v>80</v>
      </c>
      <c r="D5842" t="s">
        <v>106</v>
      </c>
      <c r="E5842" t="s">
        <v>174</v>
      </c>
      <c r="F5842" t="s">
        <v>16805</v>
      </c>
      <c r="G5842" t="s">
        <v>187</v>
      </c>
      <c r="H5842" t="s">
        <v>134</v>
      </c>
      <c r="I5842" t="s">
        <v>135</v>
      </c>
      <c r="J5842" t="s">
        <v>136</v>
      </c>
      <c r="K5842" t="s">
        <v>137</v>
      </c>
      <c r="L5842" t="s">
        <v>16806</v>
      </c>
      <c r="M5842" t="s">
        <v>16807</v>
      </c>
      <c r="N5842">
        <v>1.753333333</v>
      </c>
      <c r="O5842">
        <v>0</v>
      </c>
      <c r="P5842">
        <v>0</v>
      </c>
      <c r="Q5842">
        <v>0</v>
      </c>
      <c r="R5842">
        <v>3</v>
      </c>
      <c r="S5842">
        <v>0</v>
      </c>
      <c r="T5842">
        <v>1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1.2970553037998114</v>
      </c>
      <c r="AA5842">
        <v>0</v>
      </c>
      <c r="AB5842">
        <v>1.5306032389547251</v>
      </c>
      <c r="AC5842">
        <v>0</v>
      </c>
      <c r="AD5842">
        <v>0</v>
      </c>
      <c r="AE5842">
        <v>2.8276585427545364</v>
      </c>
    </row>
    <row r="5843" spans="1:31" x14ac:dyDescent="0.25">
      <c r="A5843">
        <v>2155480</v>
      </c>
      <c r="B5843">
        <v>1</v>
      </c>
      <c r="C5843" t="s">
        <v>80</v>
      </c>
      <c r="D5843" t="s">
        <v>101</v>
      </c>
      <c r="E5843" t="s">
        <v>131</v>
      </c>
      <c r="F5843" t="s">
        <v>16808</v>
      </c>
      <c r="G5843" t="s">
        <v>152</v>
      </c>
      <c r="H5843" t="s">
        <v>134</v>
      </c>
      <c r="I5843" t="s">
        <v>135</v>
      </c>
      <c r="J5843" t="s">
        <v>136</v>
      </c>
      <c r="K5843" t="s">
        <v>137</v>
      </c>
      <c r="L5843" t="s">
        <v>16809</v>
      </c>
      <c r="M5843" t="s">
        <v>16346</v>
      </c>
      <c r="N5843">
        <v>1.7166666660000001</v>
      </c>
      <c r="O5843">
        <v>0</v>
      </c>
      <c r="P5843">
        <v>1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0.38111434532999999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0.38111434532999999</v>
      </c>
    </row>
    <row r="5844" spans="1:31" x14ac:dyDescent="0.25">
      <c r="A5844">
        <v>2155523</v>
      </c>
      <c r="B5844">
        <v>1</v>
      </c>
      <c r="C5844" t="s">
        <v>81</v>
      </c>
      <c r="D5844" t="s">
        <v>115</v>
      </c>
      <c r="E5844" t="s">
        <v>146</v>
      </c>
      <c r="F5844" t="s">
        <v>16810</v>
      </c>
      <c r="G5844" t="s">
        <v>167</v>
      </c>
      <c r="H5844" t="s">
        <v>143</v>
      </c>
      <c r="I5844" t="s">
        <v>135</v>
      </c>
      <c r="J5844" t="s">
        <v>136</v>
      </c>
      <c r="K5844" t="s">
        <v>137</v>
      </c>
      <c r="L5844" t="s">
        <v>16811</v>
      </c>
      <c r="M5844" t="s">
        <v>16812</v>
      </c>
      <c r="N5844">
        <v>15.282500000000001</v>
      </c>
      <c r="O5844">
        <v>0</v>
      </c>
      <c r="P5844">
        <v>28</v>
      </c>
      <c r="Q5844">
        <v>0</v>
      </c>
      <c r="R5844">
        <v>2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12.708756867942606</v>
      </c>
      <c r="Y5844">
        <v>0</v>
      </c>
      <c r="Z5844">
        <v>1.7094495725070002</v>
      </c>
      <c r="AA5844">
        <v>0</v>
      </c>
      <c r="AB5844">
        <v>0</v>
      </c>
      <c r="AC5844">
        <v>0</v>
      </c>
      <c r="AD5844">
        <v>0</v>
      </c>
      <c r="AE5844">
        <v>14.418206440449605</v>
      </c>
    </row>
    <row r="5845" spans="1:31" x14ac:dyDescent="0.25">
      <c r="A5845">
        <v>2155672</v>
      </c>
      <c r="B5845">
        <v>1</v>
      </c>
      <c r="C5845" t="s">
        <v>80</v>
      </c>
      <c r="D5845" t="s">
        <v>94</v>
      </c>
      <c r="E5845" t="s">
        <v>174</v>
      </c>
      <c r="F5845" t="s">
        <v>16813</v>
      </c>
      <c r="G5845" t="s">
        <v>187</v>
      </c>
      <c r="H5845" t="s">
        <v>134</v>
      </c>
      <c r="I5845" t="s">
        <v>135</v>
      </c>
      <c r="J5845" t="s">
        <v>136</v>
      </c>
      <c r="K5845" t="s">
        <v>137</v>
      </c>
      <c r="L5845" t="s">
        <v>16814</v>
      </c>
      <c r="M5845" t="s">
        <v>16815</v>
      </c>
      <c r="N5845">
        <v>5.6833333330000002</v>
      </c>
      <c r="O5845">
        <v>0</v>
      </c>
      <c r="P5845">
        <v>16</v>
      </c>
      <c r="Q5845">
        <v>0</v>
      </c>
      <c r="R5845">
        <v>0</v>
      </c>
      <c r="S5845">
        <v>0</v>
      </c>
      <c r="T5845">
        <v>4</v>
      </c>
      <c r="U5845">
        <v>0</v>
      </c>
      <c r="V5845">
        <v>0</v>
      </c>
      <c r="W5845">
        <v>0</v>
      </c>
      <c r="X5845">
        <v>7.8659288318699989</v>
      </c>
      <c r="Y5845">
        <v>0</v>
      </c>
      <c r="Z5845">
        <v>0</v>
      </c>
      <c r="AA5845">
        <v>0</v>
      </c>
      <c r="AB5845">
        <v>1.5314640128375003</v>
      </c>
      <c r="AC5845">
        <v>0</v>
      </c>
      <c r="AD5845">
        <v>0</v>
      </c>
      <c r="AE5845">
        <v>9.3973928447074986</v>
      </c>
    </row>
    <row r="5846" spans="1:31" x14ac:dyDescent="0.25">
      <c r="A5846">
        <v>2155666</v>
      </c>
      <c r="B5846">
        <v>1</v>
      </c>
      <c r="C5846" t="s">
        <v>80</v>
      </c>
      <c r="D5846" t="s">
        <v>102</v>
      </c>
      <c r="E5846" t="s">
        <v>131</v>
      </c>
      <c r="F5846" t="s">
        <v>16816</v>
      </c>
      <c r="G5846" t="s">
        <v>152</v>
      </c>
      <c r="H5846" t="s">
        <v>134</v>
      </c>
      <c r="I5846" t="s">
        <v>135</v>
      </c>
      <c r="J5846" t="s">
        <v>136</v>
      </c>
      <c r="K5846" t="s">
        <v>137</v>
      </c>
      <c r="L5846" t="s">
        <v>16817</v>
      </c>
      <c r="M5846" t="s">
        <v>16818</v>
      </c>
      <c r="N5846">
        <v>0.87805555499999999</v>
      </c>
      <c r="O5846">
        <v>0</v>
      </c>
      <c r="P5846">
        <v>2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0.54734586862751655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0.54734586862751655</v>
      </c>
    </row>
    <row r="5847" spans="1:31" x14ac:dyDescent="0.25">
      <c r="A5847">
        <v>2155437</v>
      </c>
      <c r="B5847">
        <v>1</v>
      </c>
      <c r="C5847" t="s">
        <v>80</v>
      </c>
      <c r="D5847" t="s">
        <v>103</v>
      </c>
      <c r="E5847" t="s">
        <v>224</v>
      </c>
      <c r="F5847" t="s">
        <v>16819</v>
      </c>
      <c r="G5847" t="s">
        <v>142</v>
      </c>
      <c r="H5847" t="s">
        <v>143</v>
      </c>
      <c r="I5847" t="s">
        <v>135</v>
      </c>
      <c r="J5847" t="s">
        <v>136</v>
      </c>
      <c r="K5847" t="s">
        <v>137</v>
      </c>
      <c r="L5847" t="s">
        <v>16820</v>
      </c>
      <c r="M5847" t="s">
        <v>16821</v>
      </c>
      <c r="N5847">
        <v>0.2</v>
      </c>
      <c r="O5847">
        <v>6</v>
      </c>
      <c r="P5847">
        <v>13646</v>
      </c>
      <c r="Q5847">
        <v>6</v>
      </c>
      <c r="R5847">
        <v>25</v>
      </c>
      <c r="S5847">
        <v>19</v>
      </c>
      <c r="T5847">
        <v>1314</v>
      </c>
      <c r="U5847">
        <v>7</v>
      </c>
      <c r="V5847">
        <v>0</v>
      </c>
      <c r="W5847">
        <v>0.41874414079200006</v>
      </c>
      <c r="X5847">
        <v>552.05109197982335</v>
      </c>
      <c r="Y5847">
        <v>55.568814247847996</v>
      </c>
      <c r="Z5847">
        <v>2.2060088925840002</v>
      </c>
      <c r="AA5847">
        <v>67.677774501868001</v>
      </c>
      <c r="AB5847">
        <v>279.50452834512561</v>
      </c>
      <c r="AC5847">
        <v>141.81953871375003</v>
      </c>
      <c r="AD5847">
        <v>0</v>
      </c>
      <c r="AE5847">
        <v>1099.246500821791</v>
      </c>
    </row>
    <row r="5848" spans="1:31" x14ac:dyDescent="0.25">
      <c r="A5848">
        <v>2155686</v>
      </c>
      <c r="B5848">
        <v>1</v>
      </c>
      <c r="C5848" t="s">
        <v>80</v>
      </c>
      <c r="D5848" t="s">
        <v>111</v>
      </c>
      <c r="E5848" t="s">
        <v>174</v>
      </c>
      <c r="F5848" t="s">
        <v>16822</v>
      </c>
      <c r="G5848" t="s">
        <v>187</v>
      </c>
      <c r="H5848" t="s">
        <v>134</v>
      </c>
      <c r="I5848" t="s">
        <v>135</v>
      </c>
      <c r="J5848" t="s">
        <v>136</v>
      </c>
      <c r="K5848" t="s">
        <v>137</v>
      </c>
      <c r="L5848" t="s">
        <v>16823</v>
      </c>
      <c r="M5848" t="s">
        <v>16824</v>
      </c>
      <c r="N5848">
        <v>1.6741666660000001</v>
      </c>
      <c r="O5848">
        <v>0</v>
      </c>
      <c r="P5848">
        <v>124</v>
      </c>
      <c r="Q5848">
        <v>0</v>
      </c>
      <c r="R5848">
        <v>0</v>
      </c>
      <c r="S5848">
        <v>0</v>
      </c>
      <c r="T5848">
        <v>6</v>
      </c>
      <c r="U5848">
        <v>0</v>
      </c>
      <c r="V5848">
        <v>0</v>
      </c>
      <c r="W5848">
        <v>0</v>
      </c>
      <c r="X5848">
        <v>47.99132297700281</v>
      </c>
      <c r="Y5848">
        <v>0</v>
      </c>
      <c r="Z5848">
        <v>0</v>
      </c>
      <c r="AA5848">
        <v>0</v>
      </c>
      <c r="AB5848">
        <v>15.193583502355475</v>
      </c>
      <c r="AC5848">
        <v>0</v>
      </c>
      <c r="AD5848">
        <v>0</v>
      </c>
      <c r="AE5848">
        <v>63.184906479358283</v>
      </c>
    </row>
    <row r="5849" spans="1:31" x14ac:dyDescent="0.25">
      <c r="A5849">
        <v>2155543</v>
      </c>
      <c r="B5849">
        <v>1</v>
      </c>
      <c r="C5849" t="s">
        <v>80</v>
      </c>
      <c r="D5849" t="s">
        <v>107</v>
      </c>
      <c r="E5849" t="s">
        <v>131</v>
      </c>
      <c r="F5849" t="s">
        <v>16825</v>
      </c>
      <c r="G5849" t="s">
        <v>133</v>
      </c>
      <c r="H5849" t="s">
        <v>134</v>
      </c>
      <c r="I5849" t="s">
        <v>135</v>
      </c>
      <c r="J5849" t="s">
        <v>136</v>
      </c>
      <c r="K5849" t="s">
        <v>137</v>
      </c>
      <c r="L5849" t="s">
        <v>16826</v>
      </c>
      <c r="M5849" t="s">
        <v>16827</v>
      </c>
      <c r="N5849">
        <v>1.507222222</v>
      </c>
      <c r="O5849">
        <v>0</v>
      </c>
      <c r="P5849">
        <v>1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0.47525942701059998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0.47525942701059998</v>
      </c>
    </row>
    <row r="5850" spans="1:31" x14ac:dyDescent="0.25">
      <c r="A5850">
        <v>2155629</v>
      </c>
      <c r="B5850">
        <v>1</v>
      </c>
      <c r="C5850" t="s">
        <v>80</v>
      </c>
      <c r="D5850" t="s">
        <v>93</v>
      </c>
      <c r="E5850" t="s">
        <v>140</v>
      </c>
      <c r="F5850" t="s">
        <v>16424</v>
      </c>
      <c r="G5850" t="s">
        <v>142</v>
      </c>
      <c r="H5850" t="s">
        <v>143</v>
      </c>
      <c r="I5850" t="s">
        <v>135</v>
      </c>
      <c r="J5850" t="s">
        <v>136</v>
      </c>
      <c r="K5850" t="s">
        <v>137</v>
      </c>
      <c r="L5850" t="s">
        <v>16828</v>
      </c>
      <c r="M5850" t="s">
        <v>16829</v>
      </c>
      <c r="N5850">
        <v>2.417777777</v>
      </c>
      <c r="O5850">
        <v>0</v>
      </c>
      <c r="P5850">
        <v>745</v>
      </c>
      <c r="Q5850">
        <v>0</v>
      </c>
      <c r="R5850">
        <v>20</v>
      </c>
      <c r="S5850">
        <v>0</v>
      </c>
      <c r="T5850">
        <v>152</v>
      </c>
      <c r="U5850">
        <v>0</v>
      </c>
      <c r="V5850">
        <v>0</v>
      </c>
      <c r="W5850">
        <v>0</v>
      </c>
      <c r="X5850">
        <v>402.32742424751513</v>
      </c>
      <c r="Y5850">
        <v>0</v>
      </c>
      <c r="Z5850">
        <v>60.327060290377453</v>
      </c>
      <c r="AA5850">
        <v>0</v>
      </c>
      <c r="AB5850">
        <v>181.21952967780911</v>
      </c>
      <c r="AC5850">
        <v>0</v>
      </c>
      <c r="AD5850">
        <v>0</v>
      </c>
      <c r="AE5850">
        <v>643.87401421570166</v>
      </c>
    </row>
    <row r="5851" spans="1:31" x14ac:dyDescent="0.25">
      <c r="A5851">
        <v>2155254</v>
      </c>
      <c r="B5851">
        <v>1</v>
      </c>
      <c r="C5851" t="s">
        <v>81</v>
      </c>
      <c r="D5851" t="s">
        <v>112</v>
      </c>
      <c r="E5851" t="s">
        <v>140</v>
      </c>
      <c r="F5851" t="s">
        <v>16830</v>
      </c>
      <c r="G5851" t="s">
        <v>142</v>
      </c>
      <c r="H5851" t="s">
        <v>143</v>
      </c>
      <c r="I5851" t="s">
        <v>135</v>
      </c>
      <c r="J5851" t="s">
        <v>136</v>
      </c>
      <c r="K5851" t="s">
        <v>137</v>
      </c>
      <c r="L5851" t="s">
        <v>16831</v>
      </c>
      <c r="M5851" t="s">
        <v>16832</v>
      </c>
      <c r="N5851">
        <v>0.60777777700000002</v>
      </c>
      <c r="O5851">
        <v>0</v>
      </c>
      <c r="P5851">
        <v>9302</v>
      </c>
      <c r="Q5851">
        <v>11</v>
      </c>
      <c r="R5851">
        <v>108</v>
      </c>
      <c r="S5851">
        <v>3</v>
      </c>
      <c r="T5851">
        <v>871</v>
      </c>
      <c r="U5851">
        <v>3</v>
      </c>
      <c r="V5851">
        <v>5</v>
      </c>
      <c r="W5851">
        <v>0</v>
      </c>
      <c r="X5851">
        <v>1057.9104322457899</v>
      </c>
      <c r="Y5851">
        <v>28.927264594595798</v>
      </c>
      <c r="Z5851">
        <v>7.2482830458658958</v>
      </c>
      <c r="AA5851">
        <v>32.028484530084</v>
      </c>
      <c r="AB5851">
        <v>279.95925790542691</v>
      </c>
      <c r="AC5851">
        <v>33.358347054516067</v>
      </c>
      <c r="AD5851">
        <v>97.639512593836272</v>
      </c>
      <c r="AE5851">
        <v>1537.0715819701149</v>
      </c>
    </row>
    <row r="5852" spans="1:31" x14ac:dyDescent="0.25">
      <c r="A5852">
        <v>2155586</v>
      </c>
      <c r="B5852">
        <v>1</v>
      </c>
      <c r="C5852" t="s">
        <v>80</v>
      </c>
      <c r="D5852" t="s">
        <v>88</v>
      </c>
      <c r="E5852" t="s">
        <v>206</v>
      </c>
      <c r="F5852" t="s">
        <v>5170</v>
      </c>
      <c r="G5852" t="s">
        <v>187</v>
      </c>
      <c r="H5852" t="s">
        <v>134</v>
      </c>
      <c r="I5852" t="s">
        <v>135</v>
      </c>
      <c r="J5852" t="s">
        <v>136</v>
      </c>
      <c r="K5852" t="s">
        <v>137</v>
      </c>
      <c r="L5852" t="s">
        <v>16833</v>
      </c>
      <c r="M5852" t="s">
        <v>16834</v>
      </c>
      <c r="N5852">
        <v>3.82</v>
      </c>
      <c r="O5852">
        <v>0</v>
      </c>
      <c r="P5852">
        <v>74</v>
      </c>
      <c r="Q5852">
        <v>0</v>
      </c>
      <c r="R5852">
        <v>0</v>
      </c>
      <c r="S5852">
        <v>0</v>
      </c>
      <c r="T5852">
        <v>3</v>
      </c>
      <c r="U5852">
        <v>0</v>
      </c>
      <c r="V5852">
        <v>0</v>
      </c>
      <c r="W5852">
        <v>0</v>
      </c>
      <c r="X5852">
        <v>83.998424394460471</v>
      </c>
      <c r="Y5852">
        <v>0</v>
      </c>
      <c r="Z5852">
        <v>0</v>
      </c>
      <c r="AA5852">
        <v>0</v>
      </c>
      <c r="AB5852">
        <v>5.1655200890382016</v>
      </c>
      <c r="AC5852">
        <v>0</v>
      </c>
      <c r="AD5852">
        <v>0</v>
      </c>
      <c r="AE5852">
        <v>89.163944483498668</v>
      </c>
    </row>
    <row r="5853" spans="1:31" x14ac:dyDescent="0.25">
      <c r="A5853">
        <v>2155231</v>
      </c>
      <c r="B5853">
        <v>1</v>
      </c>
      <c r="C5853" t="s">
        <v>81</v>
      </c>
      <c r="D5853" t="s">
        <v>122</v>
      </c>
      <c r="E5853" t="s">
        <v>140</v>
      </c>
      <c r="F5853" t="s">
        <v>16483</v>
      </c>
      <c r="G5853" t="s">
        <v>226</v>
      </c>
      <c r="H5853" t="s">
        <v>143</v>
      </c>
      <c r="I5853" t="s">
        <v>148</v>
      </c>
      <c r="J5853" t="s">
        <v>136</v>
      </c>
      <c r="K5853" t="s">
        <v>236</v>
      </c>
      <c r="L5853" t="s">
        <v>16835</v>
      </c>
      <c r="M5853" t="s">
        <v>16836</v>
      </c>
      <c r="N5853">
        <v>3.5452769999999999E-3</v>
      </c>
      <c r="O5853">
        <v>0</v>
      </c>
      <c r="P5853">
        <v>7853</v>
      </c>
      <c r="Q5853">
        <v>0</v>
      </c>
      <c r="R5853">
        <v>21</v>
      </c>
      <c r="S5853">
        <v>0</v>
      </c>
      <c r="T5853">
        <v>388</v>
      </c>
      <c r="U5853">
        <v>0</v>
      </c>
      <c r="V5853">
        <v>0</v>
      </c>
      <c r="W5853">
        <v>0</v>
      </c>
      <c r="X5853">
        <v>6.0254239460074741</v>
      </c>
      <c r="Y5853">
        <v>0</v>
      </c>
      <c r="Z5853">
        <v>1.1046604913933333E-2</v>
      </c>
      <c r="AA5853">
        <v>0</v>
      </c>
      <c r="AB5853">
        <v>1.0658437752757186</v>
      </c>
      <c r="AC5853">
        <v>0</v>
      </c>
      <c r="AD5853">
        <v>0</v>
      </c>
      <c r="AE5853">
        <v>7.102314326197126</v>
      </c>
    </row>
    <row r="5854" spans="1:31" x14ac:dyDescent="0.25">
      <c r="A5854">
        <v>2155400</v>
      </c>
      <c r="B5854">
        <v>1</v>
      </c>
      <c r="C5854" t="s">
        <v>81</v>
      </c>
      <c r="D5854" t="s">
        <v>123</v>
      </c>
      <c r="E5854" t="s">
        <v>131</v>
      </c>
      <c r="F5854" t="s">
        <v>16837</v>
      </c>
      <c r="G5854" t="s">
        <v>231</v>
      </c>
      <c r="H5854" t="s">
        <v>134</v>
      </c>
      <c r="I5854" t="s">
        <v>135</v>
      </c>
      <c r="J5854" t="s">
        <v>136</v>
      </c>
      <c r="K5854" t="s">
        <v>137</v>
      </c>
      <c r="L5854" t="s">
        <v>16838</v>
      </c>
      <c r="M5854" t="s">
        <v>16839</v>
      </c>
      <c r="N5854">
        <v>2.4325000000000001</v>
      </c>
      <c r="O5854">
        <v>0</v>
      </c>
      <c r="P5854">
        <v>7</v>
      </c>
      <c r="Q5854">
        <v>0</v>
      </c>
      <c r="R5854">
        <v>0</v>
      </c>
      <c r="S5854">
        <v>0</v>
      </c>
      <c r="T5854">
        <v>3</v>
      </c>
      <c r="U5854">
        <v>0</v>
      </c>
      <c r="V5854">
        <v>0</v>
      </c>
      <c r="W5854">
        <v>0</v>
      </c>
      <c r="X5854">
        <v>3.3649788415716002</v>
      </c>
      <c r="Y5854">
        <v>0</v>
      </c>
      <c r="Z5854">
        <v>0</v>
      </c>
      <c r="AA5854">
        <v>0</v>
      </c>
      <c r="AB5854">
        <v>2.8444239381716003</v>
      </c>
      <c r="AC5854">
        <v>0</v>
      </c>
      <c r="AD5854">
        <v>0</v>
      </c>
      <c r="AE5854">
        <v>6.2094027797432005</v>
      </c>
    </row>
    <row r="5855" spans="1:31" x14ac:dyDescent="0.25">
      <c r="A5855">
        <v>2155317</v>
      </c>
      <c r="B5855">
        <v>1</v>
      </c>
      <c r="C5855" t="s">
        <v>80</v>
      </c>
      <c r="D5855" t="s">
        <v>83</v>
      </c>
      <c r="E5855" t="s">
        <v>131</v>
      </c>
      <c r="F5855" t="s">
        <v>16840</v>
      </c>
      <c r="G5855" t="s">
        <v>133</v>
      </c>
      <c r="H5855" t="s">
        <v>134</v>
      </c>
      <c r="I5855" t="s">
        <v>135</v>
      </c>
      <c r="J5855" t="s">
        <v>136</v>
      </c>
      <c r="K5855" t="s">
        <v>137</v>
      </c>
      <c r="L5855" t="s">
        <v>16841</v>
      </c>
      <c r="M5855" t="s">
        <v>16842</v>
      </c>
      <c r="N5855">
        <v>2.4474999999999998</v>
      </c>
      <c r="O5855">
        <v>0</v>
      </c>
      <c r="P5855">
        <v>4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0.68093752688780007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0.68093752688780007</v>
      </c>
    </row>
    <row r="5856" spans="1:31" x14ac:dyDescent="0.25">
      <c r="A5856">
        <v>2155457</v>
      </c>
      <c r="B5856">
        <v>1</v>
      </c>
      <c r="C5856" t="s">
        <v>80</v>
      </c>
      <c r="D5856" t="s">
        <v>88</v>
      </c>
      <c r="E5856" t="s">
        <v>174</v>
      </c>
      <c r="F5856" t="s">
        <v>16511</v>
      </c>
      <c r="G5856" t="s">
        <v>187</v>
      </c>
      <c r="H5856" t="s">
        <v>134</v>
      </c>
      <c r="I5856" t="s">
        <v>135</v>
      </c>
      <c r="J5856" t="s">
        <v>136</v>
      </c>
      <c r="K5856" t="s">
        <v>137</v>
      </c>
      <c r="L5856" t="s">
        <v>16843</v>
      </c>
      <c r="M5856" t="s">
        <v>16844</v>
      </c>
      <c r="N5856">
        <v>2.241666666</v>
      </c>
      <c r="O5856">
        <v>0</v>
      </c>
      <c r="P5856">
        <v>104</v>
      </c>
      <c r="Q5856">
        <v>0</v>
      </c>
      <c r="R5856">
        <v>0</v>
      </c>
      <c r="S5856">
        <v>0</v>
      </c>
      <c r="T5856">
        <v>3</v>
      </c>
      <c r="U5856">
        <v>0</v>
      </c>
      <c r="V5856">
        <v>0</v>
      </c>
      <c r="W5856">
        <v>0</v>
      </c>
      <c r="X5856">
        <v>45.20915023102831</v>
      </c>
      <c r="Y5856">
        <v>0</v>
      </c>
      <c r="Z5856">
        <v>0</v>
      </c>
      <c r="AA5856">
        <v>0</v>
      </c>
      <c r="AB5856">
        <v>3.5182509218210658</v>
      </c>
      <c r="AC5856">
        <v>0</v>
      </c>
      <c r="AD5856">
        <v>0</v>
      </c>
      <c r="AE5856">
        <v>48.727401152849374</v>
      </c>
    </row>
    <row r="5857" spans="1:31" x14ac:dyDescent="0.25">
      <c r="A5857">
        <v>2155214</v>
      </c>
      <c r="B5857">
        <v>1</v>
      </c>
      <c r="C5857" t="s">
        <v>80</v>
      </c>
      <c r="D5857" t="s">
        <v>94</v>
      </c>
      <c r="E5857" t="s">
        <v>224</v>
      </c>
      <c r="F5857" t="s">
        <v>8441</v>
      </c>
      <c r="G5857" t="s">
        <v>142</v>
      </c>
      <c r="H5857" t="s">
        <v>143</v>
      </c>
      <c r="I5857" t="s">
        <v>135</v>
      </c>
      <c r="J5857" t="s">
        <v>136</v>
      </c>
      <c r="K5857" t="s">
        <v>137</v>
      </c>
      <c r="L5857" t="s">
        <v>16845</v>
      </c>
      <c r="M5857" t="s">
        <v>16846</v>
      </c>
      <c r="N5857">
        <v>1.176666666</v>
      </c>
      <c r="O5857">
        <v>2</v>
      </c>
      <c r="P5857">
        <v>1793</v>
      </c>
      <c r="Q5857">
        <v>35</v>
      </c>
      <c r="R5857">
        <v>337</v>
      </c>
      <c r="S5857">
        <v>26</v>
      </c>
      <c r="T5857">
        <v>183</v>
      </c>
      <c r="U5857">
        <v>14</v>
      </c>
      <c r="V5857">
        <v>0</v>
      </c>
      <c r="W5857">
        <v>2.2327312696920001</v>
      </c>
      <c r="X5857">
        <v>329.0084704691522</v>
      </c>
      <c r="Y5857">
        <v>28.3473769161555</v>
      </c>
      <c r="Z5857">
        <v>57.987470895223424</v>
      </c>
      <c r="AA5857">
        <v>314.30994958939732</v>
      </c>
      <c r="AB5857">
        <v>91.0057221934956</v>
      </c>
      <c r="AC5857">
        <v>5078.87015069068</v>
      </c>
      <c r="AD5857">
        <v>0</v>
      </c>
      <c r="AE5857">
        <v>5901.7618720237961</v>
      </c>
    </row>
    <row r="5858" spans="1:31" x14ac:dyDescent="0.25">
      <c r="A5858">
        <v>2155526</v>
      </c>
      <c r="B5858">
        <v>1</v>
      </c>
      <c r="C5858" t="s">
        <v>80</v>
      </c>
      <c r="D5858" t="s">
        <v>99</v>
      </c>
      <c r="E5858" t="s">
        <v>131</v>
      </c>
      <c r="F5858" t="s">
        <v>16847</v>
      </c>
      <c r="G5858" t="s">
        <v>152</v>
      </c>
      <c r="H5858" t="s">
        <v>134</v>
      </c>
      <c r="I5858" t="s">
        <v>135</v>
      </c>
      <c r="J5858" t="s">
        <v>136</v>
      </c>
      <c r="K5858" t="s">
        <v>137</v>
      </c>
      <c r="L5858" t="s">
        <v>16848</v>
      </c>
      <c r="M5858" t="s">
        <v>16849</v>
      </c>
      <c r="N5858">
        <v>1.233333333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1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2.9445650840000011E-3</v>
      </c>
      <c r="AC5858">
        <v>0</v>
      </c>
      <c r="AD5858">
        <v>0</v>
      </c>
      <c r="AE5858">
        <v>2.9445650840000011E-3</v>
      </c>
    </row>
    <row r="5859" spans="1:31" x14ac:dyDescent="0.25">
      <c r="A5859">
        <v>2155377</v>
      </c>
      <c r="B5859">
        <v>1</v>
      </c>
      <c r="C5859" t="s">
        <v>80</v>
      </c>
      <c r="D5859" t="s">
        <v>98</v>
      </c>
      <c r="E5859" t="s">
        <v>174</v>
      </c>
      <c r="F5859" t="s">
        <v>16850</v>
      </c>
      <c r="G5859" t="s">
        <v>187</v>
      </c>
      <c r="H5859" t="s">
        <v>134</v>
      </c>
      <c r="I5859" t="s">
        <v>135</v>
      </c>
      <c r="J5859" t="s">
        <v>136</v>
      </c>
      <c r="K5859" t="s">
        <v>137</v>
      </c>
      <c r="L5859" t="s">
        <v>16851</v>
      </c>
      <c r="M5859" t="s">
        <v>16852</v>
      </c>
      <c r="N5859">
        <v>5.4180555549999996</v>
      </c>
      <c r="O5859">
        <v>0</v>
      </c>
      <c r="P5859">
        <v>35</v>
      </c>
      <c r="Q5859">
        <v>0</v>
      </c>
      <c r="R5859">
        <v>0</v>
      </c>
      <c r="S5859">
        <v>0</v>
      </c>
      <c r="T5859">
        <v>7</v>
      </c>
      <c r="U5859">
        <v>0</v>
      </c>
      <c r="V5859">
        <v>0</v>
      </c>
      <c r="W5859">
        <v>0</v>
      </c>
      <c r="X5859">
        <v>34.285730473603323</v>
      </c>
      <c r="Y5859">
        <v>0</v>
      </c>
      <c r="Z5859">
        <v>0</v>
      </c>
      <c r="AA5859">
        <v>0</v>
      </c>
      <c r="AB5859">
        <v>36.67902685343271</v>
      </c>
      <c r="AC5859">
        <v>0</v>
      </c>
      <c r="AD5859">
        <v>0</v>
      </c>
      <c r="AE5859">
        <v>70.96475732703604</v>
      </c>
    </row>
    <row r="5860" spans="1:31" x14ac:dyDescent="0.25">
      <c r="A5860">
        <v>2155589</v>
      </c>
      <c r="B5860">
        <v>1</v>
      </c>
      <c r="C5860" t="s">
        <v>81</v>
      </c>
      <c r="D5860" t="s">
        <v>128</v>
      </c>
      <c r="E5860" t="s">
        <v>174</v>
      </c>
      <c r="F5860" t="s">
        <v>16853</v>
      </c>
      <c r="G5860" t="s">
        <v>187</v>
      </c>
      <c r="H5860" t="s">
        <v>134</v>
      </c>
      <c r="I5860" t="s">
        <v>135</v>
      </c>
      <c r="J5860" t="s">
        <v>136</v>
      </c>
      <c r="K5860" t="s">
        <v>137</v>
      </c>
      <c r="L5860" t="s">
        <v>16854</v>
      </c>
      <c r="M5860" t="s">
        <v>16855</v>
      </c>
      <c r="N5860">
        <v>6.784444444</v>
      </c>
      <c r="O5860">
        <v>0</v>
      </c>
      <c r="P5860">
        <v>289</v>
      </c>
      <c r="Q5860">
        <v>0</v>
      </c>
      <c r="R5860">
        <v>1</v>
      </c>
      <c r="S5860">
        <v>0</v>
      </c>
      <c r="T5860">
        <v>12</v>
      </c>
      <c r="U5860">
        <v>0</v>
      </c>
      <c r="V5860">
        <v>0</v>
      </c>
      <c r="W5860">
        <v>0</v>
      </c>
      <c r="X5860">
        <v>341.71966926449255</v>
      </c>
      <c r="Y5860">
        <v>0</v>
      </c>
      <c r="Z5860">
        <v>0</v>
      </c>
      <c r="AA5860">
        <v>0</v>
      </c>
      <c r="AB5860">
        <v>25.912463817724799</v>
      </c>
      <c r="AC5860">
        <v>0</v>
      </c>
      <c r="AD5860">
        <v>0</v>
      </c>
      <c r="AE5860">
        <v>367.63213308221736</v>
      </c>
    </row>
    <row r="5861" spans="1:31" x14ac:dyDescent="0.25">
      <c r="A5861">
        <v>2155334</v>
      </c>
      <c r="B5861">
        <v>1</v>
      </c>
      <c r="C5861" t="s">
        <v>81</v>
      </c>
      <c r="D5861" t="s">
        <v>123</v>
      </c>
      <c r="E5861" t="s">
        <v>174</v>
      </c>
      <c r="F5861" t="s">
        <v>16856</v>
      </c>
      <c r="G5861" t="s">
        <v>163</v>
      </c>
      <c r="H5861" t="s">
        <v>134</v>
      </c>
      <c r="I5861" t="s">
        <v>135</v>
      </c>
      <c r="J5861" t="s">
        <v>136</v>
      </c>
      <c r="K5861" t="s">
        <v>137</v>
      </c>
      <c r="L5861" t="s">
        <v>16857</v>
      </c>
      <c r="M5861" t="s">
        <v>16858</v>
      </c>
      <c r="N5861">
        <v>1.891388888</v>
      </c>
      <c r="O5861">
        <v>0</v>
      </c>
      <c r="P5861">
        <v>71</v>
      </c>
      <c r="Q5861">
        <v>0</v>
      </c>
      <c r="R5861">
        <v>0</v>
      </c>
      <c r="S5861">
        <v>0</v>
      </c>
      <c r="T5861">
        <v>2</v>
      </c>
      <c r="U5861">
        <v>0</v>
      </c>
      <c r="V5861">
        <v>1</v>
      </c>
      <c r="W5861">
        <v>0</v>
      </c>
      <c r="X5861">
        <v>27.030582363049174</v>
      </c>
      <c r="Y5861">
        <v>0</v>
      </c>
      <c r="Z5861">
        <v>0</v>
      </c>
      <c r="AA5861">
        <v>0</v>
      </c>
      <c r="AB5861">
        <v>29.528180047780687</v>
      </c>
      <c r="AC5861">
        <v>0</v>
      </c>
      <c r="AD5861">
        <v>12.917248306346808</v>
      </c>
      <c r="AE5861">
        <v>69.476010717176663</v>
      </c>
    </row>
    <row r="5862" spans="1:31" x14ac:dyDescent="0.25">
      <c r="A5862">
        <v>2155483</v>
      </c>
      <c r="B5862">
        <v>1</v>
      </c>
      <c r="C5862" t="s">
        <v>80</v>
      </c>
      <c r="D5862" t="s">
        <v>84</v>
      </c>
      <c r="E5862" t="s">
        <v>131</v>
      </c>
      <c r="F5862" t="s">
        <v>16859</v>
      </c>
      <c r="G5862" t="s">
        <v>231</v>
      </c>
      <c r="H5862" t="s">
        <v>134</v>
      </c>
      <c r="I5862" t="s">
        <v>135</v>
      </c>
      <c r="J5862" t="s">
        <v>136</v>
      </c>
      <c r="K5862" t="s">
        <v>137</v>
      </c>
      <c r="L5862" t="s">
        <v>16860</v>
      </c>
      <c r="M5862" t="s">
        <v>16861</v>
      </c>
      <c r="N5862">
        <v>1.7833333330000001</v>
      </c>
      <c r="O5862">
        <v>0</v>
      </c>
      <c r="P5862">
        <v>8</v>
      </c>
      <c r="Q5862">
        <v>0</v>
      </c>
      <c r="R5862">
        <v>0</v>
      </c>
      <c r="S5862">
        <v>0</v>
      </c>
      <c r="T5862">
        <v>1</v>
      </c>
      <c r="U5862">
        <v>0</v>
      </c>
      <c r="V5862">
        <v>0</v>
      </c>
      <c r="W5862">
        <v>0</v>
      </c>
      <c r="X5862">
        <v>2.4047227690169999</v>
      </c>
      <c r="Y5862">
        <v>0</v>
      </c>
      <c r="Z5862">
        <v>0</v>
      </c>
      <c r="AA5862">
        <v>0</v>
      </c>
      <c r="AB5862">
        <v>0.85346551375000002</v>
      </c>
      <c r="AC5862">
        <v>0</v>
      </c>
      <c r="AD5862">
        <v>0</v>
      </c>
      <c r="AE5862">
        <v>3.2581882827669997</v>
      </c>
    </row>
    <row r="5863" spans="1:31" x14ac:dyDescent="0.25">
      <c r="A5863">
        <v>2155583</v>
      </c>
      <c r="B5863">
        <v>1</v>
      </c>
      <c r="C5863" t="s">
        <v>81</v>
      </c>
      <c r="D5863" t="s">
        <v>122</v>
      </c>
      <c r="E5863" t="s">
        <v>146</v>
      </c>
      <c r="F5863" t="s">
        <v>16862</v>
      </c>
      <c r="G5863" t="s">
        <v>142</v>
      </c>
      <c r="H5863" t="s">
        <v>143</v>
      </c>
      <c r="I5863" t="s">
        <v>135</v>
      </c>
      <c r="J5863" t="s">
        <v>136</v>
      </c>
      <c r="K5863" t="s">
        <v>137</v>
      </c>
      <c r="L5863" t="s">
        <v>16863</v>
      </c>
      <c r="M5863" t="s">
        <v>16864</v>
      </c>
      <c r="N5863">
        <v>0.64444444400000001</v>
      </c>
      <c r="O5863">
        <v>0</v>
      </c>
      <c r="P5863">
        <v>338</v>
      </c>
      <c r="Q5863">
        <v>1</v>
      </c>
      <c r="R5863">
        <v>12</v>
      </c>
      <c r="S5863">
        <v>1</v>
      </c>
      <c r="T5863">
        <v>41</v>
      </c>
      <c r="U5863">
        <v>1</v>
      </c>
      <c r="V5863">
        <v>0</v>
      </c>
      <c r="W5863">
        <v>0</v>
      </c>
      <c r="X5863">
        <v>35.550514322839838</v>
      </c>
      <c r="Y5863">
        <v>0.37840069698222217</v>
      </c>
      <c r="Z5863">
        <v>1.3006607390076672</v>
      </c>
      <c r="AA5863">
        <v>0</v>
      </c>
      <c r="AB5863">
        <v>12.178107095194166</v>
      </c>
      <c r="AC5863">
        <v>0</v>
      </c>
      <c r="AD5863">
        <v>0</v>
      </c>
      <c r="AE5863">
        <v>49.407682854023889</v>
      </c>
    </row>
    <row r="5864" spans="1:31" x14ac:dyDescent="0.25">
      <c r="A5864">
        <v>2155489</v>
      </c>
      <c r="B5864">
        <v>1</v>
      </c>
      <c r="C5864" t="s">
        <v>80</v>
      </c>
      <c r="D5864" t="s">
        <v>96</v>
      </c>
      <c r="E5864" t="s">
        <v>196</v>
      </c>
      <c r="F5864" t="s">
        <v>16865</v>
      </c>
      <c r="G5864" t="s">
        <v>142</v>
      </c>
      <c r="H5864" t="s">
        <v>143</v>
      </c>
      <c r="I5864" t="s">
        <v>135</v>
      </c>
      <c r="J5864" t="s">
        <v>136</v>
      </c>
      <c r="K5864" t="s">
        <v>137</v>
      </c>
      <c r="L5864" t="s">
        <v>16866</v>
      </c>
      <c r="M5864" t="s">
        <v>16867</v>
      </c>
      <c r="N5864">
        <v>3.366666666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252.85988398896001</v>
      </c>
      <c r="AD5864">
        <v>0</v>
      </c>
      <c r="AE5864">
        <v>252.85988398896001</v>
      </c>
    </row>
    <row r="5865" spans="1:31" x14ac:dyDescent="0.25">
      <c r="A5865">
        <v>2155466</v>
      </c>
      <c r="B5865">
        <v>1</v>
      </c>
      <c r="C5865" t="s">
        <v>80</v>
      </c>
      <c r="D5865" t="s">
        <v>93</v>
      </c>
      <c r="E5865" t="s">
        <v>131</v>
      </c>
      <c r="F5865" t="s">
        <v>16868</v>
      </c>
      <c r="G5865" t="s">
        <v>152</v>
      </c>
      <c r="H5865" t="s">
        <v>134</v>
      </c>
      <c r="I5865" t="s">
        <v>135</v>
      </c>
      <c r="J5865" t="s">
        <v>136</v>
      </c>
      <c r="K5865" t="s">
        <v>137</v>
      </c>
      <c r="L5865" t="s">
        <v>16869</v>
      </c>
      <c r="M5865" t="s">
        <v>16870</v>
      </c>
      <c r="N5865">
        <v>1.6783333330000001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1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1.6062367538682751</v>
      </c>
      <c r="AC5865">
        <v>0</v>
      </c>
      <c r="AD5865">
        <v>0</v>
      </c>
      <c r="AE5865">
        <v>1.6062367538682751</v>
      </c>
    </row>
    <row r="5866" spans="1:31" x14ac:dyDescent="0.25">
      <c r="A5866">
        <v>2155280</v>
      </c>
      <c r="B5866">
        <v>1</v>
      </c>
      <c r="C5866" t="s">
        <v>80</v>
      </c>
      <c r="D5866" t="s">
        <v>90</v>
      </c>
      <c r="E5866" t="s">
        <v>146</v>
      </c>
      <c r="F5866" t="s">
        <v>16871</v>
      </c>
      <c r="G5866" t="s">
        <v>235</v>
      </c>
      <c r="H5866" t="s">
        <v>143</v>
      </c>
      <c r="I5866" t="s">
        <v>135</v>
      </c>
      <c r="J5866" t="s">
        <v>136</v>
      </c>
      <c r="K5866" t="s">
        <v>236</v>
      </c>
      <c r="L5866" t="s">
        <v>16872</v>
      </c>
      <c r="M5866" t="s">
        <v>16873</v>
      </c>
      <c r="N5866">
        <v>7.4297222219999997</v>
      </c>
      <c r="O5866">
        <v>0</v>
      </c>
      <c r="P5866">
        <v>3795</v>
      </c>
      <c r="Q5866">
        <v>0</v>
      </c>
      <c r="R5866">
        <v>0</v>
      </c>
      <c r="S5866">
        <v>0</v>
      </c>
      <c r="T5866">
        <v>237</v>
      </c>
      <c r="U5866">
        <v>0</v>
      </c>
      <c r="V5866">
        <v>1</v>
      </c>
      <c r="W5866">
        <v>0</v>
      </c>
      <c r="X5866">
        <v>7287.9379775709995</v>
      </c>
      <c r="Y5866">
        <v>0</v>
      </c>
      <c r="Z5866">
        <v>0</v>
      </c>
      <c r="AA5866">
        <v>0</v>
      </c>
      <c r="AB5866">
        <v>1318.2883402127743</v>
      </c>
      <c r="AC5866">
        <v>0</v>
      </c>
      <c r="AD5866">
        <v>38.783273333057004</v>
      </c>
      <c r="AE5866">
        <v>8645.0095911168319</v>
      </c>
    </row>
    <row r="5867" spans="1:31" x14ac:dyDescent="0.25">
      <c r="A5867">
        <v>2155326</v>
      </c>
      <c r="B5867">
        <v>1</v>
      </c>
      <c r="C5867" t="s">
        <v>80</v>
      </c>
      <c r="D5867" t="s">
        <v>102</v>
      </c>
      <c r="E5867" t="s">
        <v>161</v>
      </c>
      <c r="F5867" t="s">
        <v>16874</v>
      </c>
      <c r="G5867" t="s">
        <v>215</v>
      </c>
      <c r="H5867" t="s">
        <v>134</v>
      </c>
      <c r="I5867" t="s">
        <v>135</v>
      </c>
      <c r="J5867" t="s">
        <v>136</v>
      </c>
      <c r="K5867" t="s">
        <v>137</v>
      </c>
      <c r="L5867" t="s">
        <v>16875</v>
      </c>
      <c r="M5867" t="s">
        <v>16876</v>
      </c>
      <c r="N5867">
        <v>0.88194444400000005</v>
      </c>
      <c r="O5867">
        <v>0</v>
      </c>
      <c r="P5867">
        <v>96</v>
      </c>
      <c r="Q5867">
        <v>0</v>
      </c>
      <c r="R5867">
        <v>0</v>
      </c>
      <c r="S5867">
        <v>0</v>
      </c>
      <c r="T5867">
        <v>2</v>
      </c>
      <c r="U5867">
        <v>0</v>
      </c>
      <c r="V5867">
        <v>0</v>
      </c>
      <c r="W5867">
        <v>0</v>
      </c>
      <c r="X5867">
        <v>19.028840949444323</v>
      </c>
      <c r="Y5867">
        <v>0</v>
      </c>
      <c r="Z5867">
        <v>0</v>
      </c>
      <c r="AA5867">
        <v>0</v>
      </c>
      <c r="AB5867">
        <v>0.14467235075399171</v>
      </c>
      <c r="AC5867">
        <v>0</v>
      </c>
      <c r="AD5867">
        <v>0</v>
      </c>
      <c r="AE5867">
        <v>19.173513300198316</v>
      </c>
    </row>
    <row r="5868" spans="1:31" x14ac:dyDescent="0.25">
      <c r="A5868">
        <v>2155472</v>
      </c>
      <c r="B5868">
        <v>1</v>
      </c>
      <c r="C5868" t="s">
        <v>80</v>
      </c>
      <c r="D5868" t="s">
        <v>96</v>
      </c>
      <c r="E5868" t="s">
        <v>140</v>
      </c>
      <c r="F5868" t="s">
        <v>6466</v>
      </c>
      <c r="G5868" t="s">
        <v>142</v>
      </c>
      <c r="H5868" t="s">
        <v>143</v>
      </c>
      <c r="I5868" t="s">
        <v>148</v>
      </c>
      <c r="J5868" t="s">
        <v>136</v>
      </c>
      <c r="K5868" t="s">
        <v>137</v>
      </c>
      <c r="L5868" t="s">
        <v>16877</v>
      </c>
      <c r="M5868" t="s">
        <v>16878</v>
      </c>
      <c r="N5868">
        <v>3.6111111000000001E-2</v>
      </c>
      <c r="O5868">
        <v>2</v>
      </c>
      <c r="P5868">
        <v>4244</v>
      </c>
      <c r="Q5868">
        <v>6</v>
      </c>
      <c r="R5868">
        <v>13</v>
      </c>
      <c r="S5868">
        <v>23</v>
      </c>
      <c r="T5868">
        <v>328</v>
      </c>
      <c r="U5868">
        <v>0</v>
      </c>
      <c r="V5868">
        <v>0</v>
      </c>
      <c r="W5868">
        <v>0.26082222602799998</v>
      </c>
      <c r="X5868">
        <v>48.529910888637751</v>
      </c>
      <c r="Y5868">
        <v>0.4139160293168333</v>
      </c>
      <c r="Z5868">
        <v>0.15521695847377778</v>
      </c>
      <c r="AA5868">
        <v>20.106462728729003</v>
      </c>
      <c r="AB5868">
        <v>13.330517864495361</v>
      </c>
      <c r="AC5868">
        <v>0</v>
      </c>
      <c r="AD5868">
        <v>0</v>
      </c>
      <c r="AE5868">
        <v>82.796846695680728</v>
      </c>
    </row>
    <row r="5869" spans="1:31" x14ac:dyDescent="0.25">
      <c r="A5869">
        <v>2155698</v>
      </c>
      <c r="B5869">
        <v>1</v>
      </c>
      <c r="C5869" t="s">
        <v>80</v>
      </c>
      <c r="D5869" t="s">
        <v>106</v>
      </c>
      <c r="E5869" t="s">
        <v>196</v>
      </c>
      <c r="F5869" t="s">
        <v>16879</v>
      </c>
      <c r="G5869" t="s">
        <v>142</v>
      </c>
      <c r="H5869" t="s">
        <v>143</v>
      </c>
      <c r="I5869" t="s">
        <v>135</v>
      </c>
      <c r="J5869" t="s">
        <v>136</v>
      </c>
      <c r="K5869" t="s">
        <v>137</v>
      </c>
      <c r="L5869" t="s">
        <v>16880</v>
      </c>
      <c r="M5869" t="s">
        <v>16881</v>
      </c>
      <c r="N5869">
        <v>1.8572222220000001</v>
      </c>
      <c r="O5869">
        <v>2</v>
      </c>
      <c r="P5869">
        <v>692</v>
      </c>
      <c r="Q5869">
        <v>85</v>
      </c>
      <c r="R5869">
        <v>142</v>
      </c>
      <c r="S5869">
        <v>7</v>
      </c>
      <c r="T5869">
        <v>87</v>
      </c>
      <c r="U5869">
        <v>1</v>
      </c>
      <c r="V5869">
        <v>0</v>
      </c>
      <c r="W5869">
        <v>0.81820553711499999</v>
      </c>
      <c r="X5869">
        <v>217.73188731680193</v>
      </c>
      <c r="Y5869">
        <v>117.27670585437173</v>
      </c>
      <c r="Z5869">
        <v>50.577693793448589</v>
      </c>
      <c r="AA5869">
        <v>12.308027959430701</v>
      </c>
      <c r="AB5869">
        <v>50.019561907857131</v>
      </c>
      <c r="AC5869">
        <v>10.129202379202184</v>
      </c>
      <c r="AD5869">
        <v>0</v>
      </c>
      <c r="AE5869">
        <v>458.86128474822726</v>
      </c>
    </row>
    <row r="5870" spans="1:31" x14ac:dyDescent="0.25">
      <c r="A5870">
        <v>2155449</v>
      </c>
      <c r="B5870">
        <v>1</v>
      </c>
      <c r="C5870" t="s">
        <v>81</v>
      </c>
      <c r="D5870" t="s">
        <v>127</v>
      </c>
      <c r="E5870" t="s">
        <v>131</v>
      </c>
      <c r="F5870" t="s">
        <v>16882</v>
      </c>
      <c r="G5870" t="s">
        <v>152</v>
      </c>
      <c r="H5870" t="s">
        <v>134</v>
      </c>
      <c r="I5870" t="s">
        <v>135</v>
      </c>
      <c r="J5870" t="s">
        <v>136</v>
      </c>
      <c r="K5870" t="s">
        <v>137</v>
      </c>
      <c r="L5870" t="s">
        <v>16883</v>
      </c>
      <c r="M5870" t="s">
        <v>16884</v>
      </c>
      <c r="N5870">
        <v>2.903333333</v>
      </c>
      <c r="O5870">
        <v>0</v>
      </c>
      <c r="P5870">
        <v>1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0.37843782753420002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0.37843782753420002</v>
      </c>
    </row>
    <row r="5871" spans="1:31" x14ac:dyDescent="0.25">
      <c r="A5871">
        <v>2155652</v>
      </c>
      <c r="B5871">
        <v>1</v>
      </c>
      <c r="C5871" t="s">
        <v>81</v>
      </c>
      <c r="D5871" t="s">
        <v>117</v>
      </c>
      <c r="E5871" t="s">
        <v>131</v>
      </c>
      <c r="F5871" t="s">
        <v>16885</v>
      </c>
      <c r="G5871" t="s">
        <v>152</v>
      </c>
      <c r="H5871" t="s">
        <v>134</v>
      </c>
      <c r="I5871" t="s">
        <v>135</v>
      </c>
      <c r="J5871" t="s">
        <v>136</v>
      </c>
      <c r="K5871" t="s">
        <v>137</v>
      </c>
      <c r="L5871" t="s">
        <v>16886</v>
      </c>
      <c r="M5871" t="s">
        <v>16887</v>
      </c>
      <c r="N5871">
        <v>3.4844444440000002</v>
      </c>
      <c r="O5871">
        <v>0</v>
      </c>
      <c r="P5871">
        <v>1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0.70005219305796673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0.70005219305796673</v>
      </c>
    </row>
    <row r="5872" spans="1:31" x14ac:dyDescent="0.25">
      <c r="A5872">
        <v>2155403</v>
      </c>
      <c r="B5872">
        <v>1</v>
      </c>
      <c r="C5872" t="s">
        <v>81</v>
      </c>
      <c r="D5872" t="s">
        <v>128</v>
      </c>
      <c r="E5872" t="s">
        <v>161</v>
      </c>
      <c r="F5872" t="s">
        <v>16888</v>
      </c>
      <c r="G5872" t="s">
        <v>215</v>
      </c>
      <c r="H5872" t="s">
        <v>134</v>
      </c>
      <c r="I5872" t="s">
        <v>135</v>
      </c>
      <c r="J5872" t="s">
        <v>136</v>
      </c>
      <c r="K5872" t="s">
        <v>137</v>
      </c>
      <c r="L5872" t="s">
        <v>16889</v>
      </c>
      <c r="M5872" t="s">
        <v>16890</v>
      </c>
      <c r="N5872">
        <v>1.3941666660000001</v>
      </c>
      <c r="O5872">
        <v>0</v>
      </c>
      <c r="P5872">
        <v>71</v>
      </c>
      <c r="Q5872">
        <v>0</v>
      </c>
      <c r="R5872">
        <v>5</v>
      </c>
      <c r="S5872">
        <v>0</v>
      </c>
      <c r="T5872">
        <v>6</v>
      </c>
      <c r="U5872">
        <v>0</v>
      </c>
      <c r="V5872">
        <v>0</v>
      </c>
      <c r="W5872">
        <v>0</v>
      </c>
      <c r="X5872">
        <v>12.719187907396702</v>
      </c>
      <c r="Y5872">
        <v>0</v>
      </c>
      <c r="Z5872">
        <v>0.93340297003319994</v>
      </c>
      <c r="AA5872">
        <v>0</v>
      </c>
      <c r="AB5872">
        <v>4.5436931452991338</v>
      </c>
      <c r="AC5872">
        <v>0</v>
      </c>
      <c r="AD5872">
        <v>0</v>
      </c>
      <c r="AE5872">
        <v>18.196284022729035</v>
      </c>
    </row>
    <row r="5873" spans="1:31" x14ac:dyDescent="0.25">
      <c r="A5873">
        <v>2155257</v>
      </c>
      <c r="B5873">
        <v>1</v>
      </c>
      <c r="C5873" t="s">
        <v>80</v>
      </c>
      <c r="D5873" t="s">
        <v>100</v>
      </c>
      <c r="E5873" t="s">
        <v>131</v>
      </c>
      <c r="F5873" t="s">
        <v>16891</v>
      </c>
      <c r="G5873" t="s">
        <v>171</v>
      </c>
      <c r="H5873" t="s">
        <v>134</v>
      </c>
      <c r="I5873" t="s">
        <v>135</v>
      </c>
      <c r="J5873" t="s">
        <v>136</v>
      </c>
      <c r="K5873" t="s">
        <v>137</v>
      </c>
      <c r="L5873" t="s">
        <v>16892</v>
      </c>
      <c r="M5873" t="s">
        <v>16893</v>
      </c>
      <c r="N5873">
        <v>0.59805555499999996</v>
      </c>
      <c r="O5873">
        <v>0</v>
      </c>
      <c r="P5873">
        <v>21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2.2939346324784005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2.2939346324784005</v>
      </c>
    </row>
    <row r="5874" spans="1:31" x14ac:dyDescent="0.25">
      <c r="A5874">
        <v>2155512</v>
      </c>
      <c r="B5874">
        <v>1</v>
      </c>
      <c r="C5874" t="s">
        <v>81</v>
      </c>
      <c r="D5874" t="s">
        <v>122</v>
      </c>
      <c r="E5874" t="s">
        <v>140</v>
      </c>
      <c r="F5874" t="s">
        <v>4637</v>
      </c>
      <c r="G5874" t="s">
        <v>142</v>
      </c>
      <c r="H5874" t="s">
        <v>143</v>
      </c>
      <c r="I5874" t="s">
        <v>135</v>
      </c>
      <c r="J5874" t="s">
        <v>136</v>
      </c>
      <c r="K5874" t="s">
        <v>137</v>
      </c>
      <c r="L5874" t="s">
        <v>16894</v>
      </c>
      <c r="M5874" t="s">
        <v>16895</v>
      </c>
      <c r="N5874">
        <v>0.186111111</v>
      </c>
      <c r="O5874">
        <v>23</v>
      </c>
      <c r="P5874">
        <v>689</v>
      </c>
      <c r="Q5874">
        <v>66</v>
      </c>
      <c r="R5874">
        <v>21</v>
      </c>
      <c r="S5874">
        <v>18</v>
      </c>
      <c r="T5874">
        <v>45</v>
      </c>
      <c r="U5874">
        <v>0</v>
      </c>
      <c r="V5874">
        <v>1</v>
      </c>
      <c r="W5874">
        <v>0.74269541111200021</v>
      </c>
      <c r="X5874">
        <v>14.801246690184739</v>
      </c>
      <c r="Y5874">
        <v>10.244303709173971</v>
      </c>
      <c r="Z5874">
        <v>0.80221658407283347</v>
      </c>
      <c r="AA5874">
        <v>19.004192703996836</v>
      </c>
      <c r="AB5874">
        <v>3.5619391049856661</v>
      </c>
      <c r="AC5874">
        <v>0</v>
      </c>
      <c r="AD5874">
        <v>0.35208531096375006</v>
      </c>
      <c r="AE5874">
        <v>49.508679514489806</v>
      </c>
    </row>
    <row r="5875" spans="1:31" x14ac:dyDescent="0.25">
      <c r="A5875">
        <v>2155217</v>
      </c>
      <c r="B5875">
        <v>1</v>
      </c>
      <c r="C5875" t="s">
        <v>80</v>
      </c>
      <c r="D5875" t="s">
        <v>100</v>
      </c>
      <c r="E5875" t="s">
        <v>174</v>
      </c>
      <c r="F5875" t="s">
        <v>16896</v>
      </c>
      <c r="G5875" t="s">
        <v>187</v>
      </c>
      <c r="H5875" t="s">
        <v>134</v>
      </c>
      <c r="I5875" t="s">
        <v>135</v>
      </c>
      <c r="J5875" t="s">
        <v>136</v>
      </c>
      <c r="K5875" t="s">
        <v>137</v>
      </c>
      <c r="L5875" t="s">
        <v>16897</v>
      </c>
      <c r="M5875" t="s">
        <v>16898</v>
      </c>
      <c r="N5875">
        <v>4.0991666660000003</v>
      </c>
      <c r="O5875">
        <v>0</v>
      </c>
      <c r="P5875">
        <v>95</v>
      </c>
      <c r="Q5875">
        <v>0</v>
      </c>
      <c r="R5875">
        <v>0</v>
      </c>
      <c r="S5875">
        <v>0</v>
      </c>
      <c r="T5875">
        <v>2</v>
      </c>
      <c r="U5875">
        <v>0</v>
      </c>
      <c r="V5875">
        <v>0</v>
      </c>
      <c r="W5875">
        <v>0</v>
      </c>
      <c r="X5875">
        <v>74.182918028121236</v>
      </c>
      <c r="Y5875">
        <v>0</v>
      </c>
      <c r="Z5875">
        <v>0</v>
      </c>
      <c r="AA5875">
        <v>0</v>
      </c>
      <c r="AB5875">
        <v>81.316699772870109</v>
      </c>
      <c r="AC5875">
        <v>0</v>
      </c>
      <c r="AD5875">
        <v>0</v>
      </c>
      <c r="AE5875">
        <v>155.49961780099136</v>
      </c>
    </row>
    <row r="5876" spans="1:31" x14ac:dyDescent="0.25">
      <c r="A5876">
        <v>2155549</v>
      </c>
      <c r="B5876">
        <v>1</v>
      </c>
      <c r="C5876" t="s">
        <v>80</v>
      </c>
      <c r="D5876" t="s">
        <v>100</v>
      </c>
      <c r="E5876" t="s">
        <v>140</v>
      </c>
      <c r="F5876" t="s">
        <v>16899</v>
      </c>
      <c r="G5876" t="s">
        <v>142</v>
      </c>
      <c r="H5876" t="s">
        <v>143</v>
      </c>
      <c r="I5876" t="s">
        <v>135</v>
      </c>
      <c r="J5876" t="s">
        <v>136</v>
      </c>
      <c r="K5876" t="s">
        <v>137</v>
      </c>
      <c r="L5876" t="s">
        <v>16900</v>
      </c>
      <c r="M5876" t="s">
        <v>16901</v>
      </c>
      <c r="N5876">
        <v>6.1111111000000003E-2</v>
      </c>
      <c r="O5876">
        <v>4</v>
      </c>
      <c r="P5876">
        <v>338</v>
      </c>
      <c r="Q5876">
        <v>3</v>
      </c>
      <c r="R5876">
        <v>58</v>
      </c>
      <c r="S5876">
        <v>15</v>
      </c>
      <c r="T5876">
        <v>80</v>
      </c>
      <c r="U5876">
        <v>4</v>
      </c>
      <c r="V5876">
        <v>0</v>
      </c>
      <c r="W5876">
        <v>0.24172644155916664</v>
      </c>
      <c r="X5876">
        <v>8.5079452624594953</v>
      </c>
      <c r="Y5876">
        <v>0.15114570485666665</v>
      </c>
      <c r="Z5876">
        <v>3.4906897199679991</v>
      </c>
      <c r="AA5876">
        <v>4.3291784777553879</v>
      </c>
      <c r="AB5876">
        <v>3.583456111189776</v>
      </c>
      <c r="AC5876">
        <v>11.262159007538997</v>
      </c>
      <c r="AD5876">
        <v>0</v>
      </c>
      <c r="AE5876">
        <v>31.566300725327487</v>
      </c>
    </row>
    <row r="5877" spans="1:31" x14ac:dyDescent="0.25">
      <c r="A5877">
        <v>2155243</v>
      </c>
      <c r="B5877">
        <v>1</v>
      </c>
      <c r="C5877" t="s">
        <v>80</v>
      </c>
      <c r="D5877" t="s">
        <v>97</v>
      </c>
      <c r="E5877" t="s">
        <v>146</v>
      </c>
      <c r="F5877" t="s">
        <v>16902</v>
      </c>
      <c r="G5877" t="s">
        <v>142</v>
      </c>
      <c r="H5877" t="s">
        <v>143</v>
      </c>
      <c r="I5877" t="s">
        <v>148</v>
      </c>
      <c r="J5877" t="s">
        <v>136</v>
      </c>
      <c r="K5877" t="s">
        <v>137</v>
      </c>
      <c r="L5877" t="s">
        <v>16903</v>
      </c>
      <c r="M5877" t="s">
        <v>16904</v>
      </c>
      <c r="N5877">
        <v>1.6666666E-2</v>
      </c>
      <c r="O5877">
        <v>0</v>
      </c>
      <c r="P5877">
        <v>528</v>
      </c>
      <c r="Q5877">
        <v>1</v>
      </c>
      <c r="R5877">
        <v>81</v>
      </c>
      <c r="S5877">
        <v>11</v>
      </c>
      <c r="T5877">
        <v>307</v>
      </c>
      <c r="U5877">
        <v>4</v>
      </c>
      <c r="V5877">
        <v>1</v>
      </c>
      <c r="W5877">
        <v>0</v>
      </c>
      <c r="X5877">
        <v>3.1830586491450013</v>
      </c>
      <c r="Y5877">
        <v>0.15033797537349999</v>
      </c>
      <c r="Z5877">
        <v>0.64925840997049977</v>
      </c>
      <c r="AA5877">
        <v>1.2728465952673333</v>
      </c>
      <c r="AB5877">
        <v>4.8613950798389984</v>
      </c>
      <c r="AC5877">
        <v>2.2785438000215006</v>
      </c>
      <c r="AD5877">
        <v>0.12527973767599998</v>
      </c>
      <c r="AE5877">
        <v>12.520720247292834</v>
      </c>
    </row>
    <row r="5878" spans="1:31" x14ac:dyDescent="0.25">
      <c r="A5878">
        <v>2155343</v>
      </c>
      <c r="B5878">
        <v>1</v>
      </c>
      <c r="C5878" t="s">
        <v>81</v>
      </c>
      <c r="D5878" t="s">
        <v>123</v>
      </c>
      <c r="E5878" t="s">
        <v>196</v>
      </c>
      <c r="F5878" t="s">
        <v>4020</v>
      </c>
      <c r="G5878" t="s">
        <v>142</v>
      </c>
      <c r="H5878" t="s">
        <v>143</v>
      </c>
      <c r="I5878" t="s">
        <v>135</v>
      </c>
      <c r="J5878" t="s">
        <v>136</v>
      </c>
      <c r="K5878" t="s">
        <v>137</v>
      </c>
      <c r="L5878" t="s">
        <v>16905</v>
      </c>
      <c r="M5878" t="s">
        <v>16906</v>
      </c>
      <c r="N5878">
        <v>0.59555555500000001</v>
      </c>
      <c r="O5878">
        <v>4</v>
      </c>
      <c r="P5878">
        <v>550</v>
      </c>
      <c r="Q5878">
        <v>310</v>
      </c>
      <c r="R5878">
        <v>375</v>
      </c>
      <c r="S5878">
        <v>29</v>
      </c>
      <c r="T5878">
        <v>72</v>
      </c>
      <c r="U5878">
        <v>1</v>
      </c>
      <c r="V5878">
        <v>0</v>
      </c>
      <c r="W5878">
        <v>6.4457638314042658</v>
      </c>
      <c r="X5878">
        <v>60.46662430224589</v>
      </c>
      <c r="Y5878">
        <v>182.75924338304441</v>
      </c>
      <c r="Z5878">
        <v>67.907229433207476</v>
      </c>
      <c r="AA5878">
        <v>49.537833150429861</v>
      </c>
      <c r="AB5878">
        <v>25.297648774120535</v>
      </c>
      <c r="AC5878">
        <v>0</v>
      </c>
      <c r="AD5878">
        <v>0</v>
      </c>
      <c r="AE5878">
        <v>392.41434287445242</v>
      </c>
    </row>
    <row r="5879" spans="1:31" x14ac:dyDescent="0.25">
      <c r="A5879">
        <v>2155237</v>
      </c>
      <c r="B5879">
        <v>1</v>
      </c>
      <c r="C5879" t="s">
        <v>81</v>
      </c>
      <c r="D5879" t="s">
        <v>127</v>
      </c>
      <c r="E5879" t="s">
        <v>140</v>
      </c>
      <c r="F5879" t="s">
        <v>16907</v>
      </c>
      <c r="G5879" t="s">
        <v>235</v>
      </c>
      <c r="H5879" t="s">
        <v>143</v>
      </c>
      <c r="I5879" t="s">
        <v>135</v>
      </c>
      <c r="J5879" t="s">
        <v>136</v>
      </c>
      <c r="K5879" t="s">
        <v>236</v>
      </c>
      <c r="L5879" t="s">
        <v>16908</v>
      </c>
      <c r="M5879" t="s">
        <v>16909</v>
      </c>
      <c r="N5879">
        <v>2.8963888880000002</v>
      </c>
      <c r="O5879">
        <v>0</v>
      </c>
      <c r="P5879">
        <v>13826</v>
      </c>
      <c r="Q5879">
        <v>0</v>
      </c>
      <c r="R5879">
        <v>1</v>
      </c>
      <c r="S5879">
        <v>1</v>
      </c>
      <c r="T5879">
        <v>2355</v>
      </c>
      <c r="U5879">
        <v>0</v>
      </c>
      <c r="V5879">
        <v>4</v>
      </c>
      <c r="W5879">
        <v>0</v>
      </c>
      <c r="X5879">
        <v>7634.8984087008175</v>
      </c>
      <c r="Y5879">
        <v>0</v>
      </c>
      <c r="Z5879">
        <v>0.6900327186298334</v>
      </c>
      <c r="AA5879">
        <v>129.42279751947868</v>
      </c>
      <c r="AB5879">
        <v>5298.0679800858907</v>
      </c>
      <c r="AC5879">
        <v>0</v>
      </c>
      <c r="AD5879">
        <v>579.86296363226222</v>
      </c>
      <c r="AE5879">
        <v>13642.94218265708</v>
      </c>
    </row>
    <row r="5880" spans="1:31" x14ac:dyDescent="0.25">
      <c r="A5880">
        <v>2155486</v>
      </c>
      <c r="B5880">
        <v>1</v>
      </c>
      <c r="C5880" t="s">
        <v>80</v>
      </c>
      <c r="D5880" t="s">
        <v>92</v>
      </c>
      <c r="E5880" t="s">
        <v>131</v>
      </c>
      <c r="F5880" t="s">
        <v>16910</v>
      </c>
      <c r="G5880" t="s">
        <v>133</v>
      </c>
      <c r="H5880" t="s">
        <v>134</v>
      </c>
      <c r="I5880" t="s">
        <v>135</v>
      </c>
      <c r="J5880" t="s">
        <v>136</v>
      </c>
      <c r="K5880" t="s">
        <v>137</v>
      </c>
      <c r="L5880" t="s">
        <v>16911</v>
      </c>
      <c r="M5880" t="s">
        <v>16912</v>
      </c>
      <c r="N5880">
        <v>2.2666666659999999</v>
      </c>
      <c r="O5880">
        <v>0</v>
      </c>
      <c r="P5880">
        <v>4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1.2920988925919998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1.2920988925919998</v>
      </c>
    </row>
    <row r="5881" spans="1:31" x14ac:dyDescent="0.25">
      <c r="A5881">
        <v>2155346</v>
      </c>
      <c r="B5881">
        <v>1</v>
      </c>
      <c r="C5881" t="s">
        <v>81</v>
      </c>
      <c r="D5881" t="s">
        <v>122</v>
      </c>
      <c r="E5881" t="s">
        <v>131</v>
      </c>
      <c r="F5881" t="s">
        <v>16913</v>
      </c>
      <c r="G5881" t="s">
        <v>152</v>
      </c>
      <c r="H5881" t="s">
        <v>134</v>
      </c>
      <c r="I5881" t="s">
        <v>135</v>
      </c>
      <c r="J5881" t="s">
        <v>136</v>
      </c>
      <c r="K5881" t="s">
        <v>137</v>
      </c>
      <c r="L5881" t="s">
        <v>16914</v>
      </c>
      <c r="M5881" t="s">
        <v>16915</v>
      </c>
      <c r="N5881">
        <v>2.9958333330000002</v>
      </c>
      <c r="O5881">
        <v>0</v>
      </c>
      <c r="P5881">
        <v>1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0.48644148077600002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0.48644148077600002</v>
      </c>
    </row>
    <row r="5882" spans="1:31" x14ac:dyDescent="0.25">
      <c r="A5882">
        <v>2155300</v>
      </c>
      <c r="B5882">
        <v>1</v>
      </c>
      <c r="C5882" t="s">
        <v>81</v>
      </c>
      <c r="D5882" t="s">
        <v>118</v>
      </c>
      <c r="E5882" t="s">
        <v>161</v>
      </c>
      <c r="F5882" t="s">
        <v>16916</v>
      </c>
      <c r="G5882" t="s">
        <v>235</v>
      </c>
      <c r="H5882" t="s">
        <v>134</v>
      </c>
      <c r="I5882" t="s">
        <v>135</v>
      </c>
      <c r="J5882" t="s">
        <v>136</v>
      </c>
      <c r="K5882" t="s">
        <v>236</v>
      </c>
      <c r="L5882" t="s">
        <v>16917</v>
      </c>
      <c r="M5882" t="s">
        <v>16918</v>
      </c>
      <c r="N5882">
        <v>2.4233044439999998</v>
      </c>
      <c r="O5882">
        <v>0</v>
      </c>
      <c r="P5882">
        <v>32</v>
      </c>
      <c r="Q5882">
        <v>0</v>
      </c>
      <c r="R5882">
        <v>3</v>
      </c>
      <c r="S5882">
        <v>0</v>
      </c>
      <c r="T5882">
        <v>2</v>
      </c>
      <c r="U5882">
        <v>0</v>
      </c>
      <c r="V5882">
        <v>0</v>
      </c>
      <c r="W5882">
        <v>0</v>
      </c>
      <c r="X5882">
        <v>16.305910090173192</v>
      </c>
      <c r="Y5882">
        <v>0</v>
      </c>
      <c r="Z5882">
        <v>0.13336329028560001</v>
      </c>
      <c r="AA5882">
        <v>0</v>
      </c>
      <c r="AB5882">
        <v>5.8570005040200004E-2</v>
      </c>
      <c r="AC5882">
        <v>0</v>
      </c>
      <c r="AD5882">
        <v>0</v>
      </c>
      <c r="AE5882">
        <v>16.497843385498992</v>
      </c>
    </row>
    <row r="5883" spans="1:31" x14ac:dyDescent="0.25">
      <c r="A5883">
        <v>2155615</v>
      </c>
      <c r="B5883">
        <v>1</v>
      </c>
      <c r="C5883" t="s">
        <v>80</v>
      </c>
      <c r="D5883" t="s">
        <v>97</v>
      </c>
      <c r="E5883" t="s">
        <v>131</v>
      </c>
      <c r="F5883" t="s">
        <v>16919</v>
      </c>
      <c r="G5883" t="s">
        <v>152</v>
      </c>
      <c r="H5883" t="s">
        <v>134</v>
      </c>
      <c r="I5883" t="s">
        <v>135</v>
      </c>
      <c r="J5883" t="s">
        <v>136</v>
      </c>
      <c r="K5883" t="s">
        <v>137</v>
      </c>
      <c r="L5883" t="s">
        <v>16920</v>
      </c>
      <c r="M5883" t="s">
        <v>16921</v>
      </c>
      <c r="N5883">
        <v>2.4216666660000001</v>
      </c>
      <c r="O5883">
        <v>0</v>
      </c>
      <c r="P5883">
        <v>1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0.13807383365340004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0.13807383365340004</v>
      </c>
    </row>
    <row r="5884" spans="1:31" x14ac:dyDescent="0.25">
      <c r="A5884">
        <v>2155555</v>
      </c>
      <c r="B5884">
        <v>1</v>
      </c>
      <c r="C5884" t="s">
        <v>81</v>
      </c>
      <c r="D5884" t="s">
        <v>127</v>
      </c>
      <c r="E5884" t="s">
        <v>146</v>
      </c>
      <c r="F5884" t="s">
        <v>6022</v>
      </c>
      <c r="G5884" t="s">
        <v>142</v>
      </c>
      <c r="H5884" t="s">
        <v>143</v>
      </c>
      <c r="I5884" t="s">
        <v>148</v>
      </c>
      <c r="J5884" t="s">
        <v>136</v>
      </c>
      <c r="K5884" t="s">
        <v>137</v>
      </c>
      <c r="L5884" t="s">
        <v>16437</v>
      </c>
      <c r="M5884" t="s">
        <v>16922</v>
      </c>
      <c r="N5884">
        <v>8.3333330000000001E-3</v>
      </c>
      <c r="O5884">
        <v>0</v>
      </c>
      <c r="P5884">
        <v>1062</v>
      </c>
      <c r="Q5884">
        <v>127</v>
      </c>
      <c r="R5884">
        <v>77</v>
      </c>
      <c r="S5884">
        <v>7</v>
      </c>
      <c r="T5884">
        <v>102</v>
      </c>
      <c r="U5884">
        <v>2</v>
      </c>
      <c r="V5884">
        <v>0</v>
      </c>
      <c r="W5884">
        <v>0</v>
      </c>
      <c r="X5884">
        <v>1.8024669761811649</v>
      </c>
      <c r="Y5884">
        <v>0.49490533004733339</v>
      </c>
      <c r="Z5884">
        <v>0.19064570980999998</v>
      </c>
      <c r="AA5884">
        <v>0.34589321732799999</v>
      </c>
      <c r="AB5884">
        <v>0.41195074289466643</v>
      </c>
      <c r="AC5884">
        <v>1.3324577859449998</v>
      </c>
      <c r="AD5884">
        <v>0</v>
      </c>
      <c r="AE5884">
        <v>4.5783197622061644</v>
      </c>
    </row>
    <row r="5885" spans="1:31" x14ac:dyDescent="0.25">
      <c r="A5885">
        <v>2155260</v>
      </c>
      <c r="B5885">
        <v>1</v>
      </c>
      <c r="C5885" t="s">
        <v>80</v>
      </c>
      <c r="D5885" t="s">
        <v>95</v>
      </c>
      <c r="E5885" t="s">
        <v>140</v>
      </c>
      <c r="F5885" t="s">
        <v>16923</v>
      </c>
      <c r="G5885" t="s">
        <v>142</v>
      </c>
      <c r="H5885" t="s">
        <v>143</v>
      </c>
      <c r="I5885" t="s">
        <v>135</v>
      </c>
      <c r="J5885" t="s">
        <v>136</v>
      </c>
      <c r="K5885" t="s">
        <v>137</v>
      </c>
      <c r="L5885" t="s">
        <v>16924</v>
      </c>
      <c r="M5885" t="s">
        <v>16925</v>
      </c>
      <c r="N5885">
        <v>0.22194444399999999</v>
      </c>
      <c r="O5885">
        <v>2</v>
      </c>
      <c r="P5885">
        <v>121</v>
      </c>
      <c r="Q5885">
        <v>5</v>
      </c>
      <c r="R5885">
        <v>0</v>
      </c>
      <c r="S5885">
        <v>7</v>
      </c>
      <c r="T5885">
        <v>4</v>
      </c>
      <c r="U5885">
        <v>1</v>
      </c>
      <c r="V5885">
        <v>0</v>
      </c>
      <c r="W5885">
        <v>0.17226634636399998</v>
      </c>
      <c r="X5885">
        <v>7.8635134232369186</v>
      </c>
      <c r="Y5885">
        <v>21.558680875340787</v>
      </c>
      <c r="Z5885">
        <v>0</v>
      </c>
      <c r="AA5885">
        <v>60.81739208481288</v>
      </c>
      <c r="AB5885">
        <v>0.36282838146761665</v>
      </c>
      <c r="AC5885">
        <v>52.350329769423254</v>
      </c>
      <c r="AD5885">
        <v>0</v>
      </c>
      <c r="AE5885">
        <v>143.12501088064545</v>
      </c>
    </row>
    <row r="5886" spans="1:31" x14ac:dyDescent="0.25">
      <c r="A5886">
        <v>2155409</v>
      </c>
      <c r="B5886">
        <v>1</v>
      </c>
      <c r="C5886" t="s">
        <v>81</v>
      </c>
      <c r="D5886" t="s">
        <v>122</v>
      </c>
      <c r="E5886" t="s">
        <v>196</v>
      </c>
      <c r="F5886" t="s">
        <v>3432</v>
      </c>
      <c r="G5886" t="s">
        <v>142</v>
      </c>
      <c r="H5886" t="s">
        <v>143</v>
      </c>
      <c r="I5886" t="s">
        <v>135</v>
      </c>
      <c r="J5886" t="s">
        <v>136</v>
      </c>
      <c r="K5886" t="s">
        <v>137</v>
      </c>
      <c r="L5886" t="s">
        <v>16926</v>
      </c>
      <c r="M5886" t="s">
        <v>16927</v>
      </c>
      <c r="N5886">
        <v>1.5349999999999999</v>
      </c>
      <c r="O5886">
        <v>1</v>
      </c>
      <c r="P5886">
        <v>462</v>
      </c>
      <c r="Q5886">
        <v>4</v>
      </c>
      <c r="R5886">
        <v>0</v>
      </c>
      <c r="S5886">
        <v>2</v>
      </c>
      <c r="T5886">
        <v>18</v>
      </c>
      <c r="U5886">
        <v>0</v>
      </c>
      <c r="V5886">
        <v>0</v>
      </c>
      <c r="W5886">
        <v>0.16502940164089999</v>
      </c>
      <c r="X5886">
        <v>62.800365811700445</v>
      </c>
      <c r="Y5886">
        <v>2.9614868343786003</v>
      </c>
      <c r="Z5886">
        <v>0</v>
      </c>
      <c r="AA5886">
        <v>20.086206039420201</v>
      </c>
      <c r="AB5886">
        <v>2.5657454037821497</v>
      </c>
      <c r="AC5886">
        <v>0</v>
      </c>
      <c r="AD5886">
        <v>0</v>
      </c>
      <c r="AE5886">
        <v>88.578833490922293</v>
      </c>
    </row>
    <row r="5887" spans="1:31" x14ac:dyDescent="0.25">
      <c r="A5887">
        <v>2155509</v>
      </c>
      <c r="B5887">
        <v>1</v>
      </c>
      <c r="C5887" t="s">
        <v>81</v>
      </c>
      <c r="D5887" t="s">
        <v>121</v>
      </c>
      <c r="E5887" t="s">
        <v>146</v>
      </c>
      <c r="F5887" t="s">
        <v>9352</v>
      </c>
      <c r="G5887" t="s">
        <v>142</v>
      </c>
      <c r="H5887" t="s">
        <v>143</v>
      </c>
      <c r="I5887" t="s">
        <v>148</v>
      </c>
      <c r="J5887" t="s">
        <v>136</v>
      </c>
      <c r="K5887" t="s">
        <v>137</v>
      </c>
      <c r="L5887" t="s">
        <v>16928</v>
      </c>
      <c r="M5887" t="s">
        <v>16929</v>
      </c>
      <c r="N5887">
        <v>1.1111111E-2</v>
      </c>
      <c r="O5887">
        <v>0</v>
      </c>
      <c r="P5887">
        <v>238</v>
      </c>
      <c r="Q5887">
        <v>1</v>
      </c>
      <c r="R5887">
        <v>25</v>
      </c>
      <c r="S5887">
        <v>6</v>
      </c>
      <c r="T5887">
        <v>10</v>
      </c>
      <c r="U5887">
        <v>0</v>
      </c>
      <c r="V5887">
        <v>0</v>
      </c>
      <c r="W5887">
        <v>0</v>
      </c>
      <c r="X5887">
        <v>0.33030239042599996</v>
      </c>
      <c r="Y5887">
        <v>6.2903403583333345E-3</v>
      </c>
      <c r="Z5887">
        <v>2.0031323169999997E-2</v>
      </c>
      <c r="AA5887">
        <v>0.48734880757200005</v>
      </c>
      <c r="AB5887">
        <v>8.9143272859111111E-2</v>
      </c>
      <c r="AC5887">
        <v>0</v>
      </c>
      <c r="AD5887">
        <v>0</v>
      </c>
      <c r="AE5887">
        <v>0.93311613438544438</v>
      </c>
    </row>
    <row r="5888" spans="1:31" x14ac:dyDescent="0.25">
      <c r="A5888">
        <v>2155220</v>
      </c>
      <c r="B5888">
        <v>1</v>
      </c>
      <c r="C5888" t="s">
        <v>80</v>
      </c>
      <c r="D5888" t="s">
        <v>85</v>
      </c>
      <c r="E5888" t="s">
        <v>174</v>
      </c>
      <c r="F5888" t="s">
        <v>16930</v>
      </c>
      <c r="G5888" t="s">
        <v>187</v>
      </c>
      <c r="H5888" t="s">
        <v>134</v>
      </c>
      <c r="I5888" t="s">
        <v>135</v>
      </c>
      <c r="J5888" t="s">
        <v>136</v>
      </c>
      <c r="K5888" t="s">
        <v>137</v>
      </c>
      <c r="L5888" t="s">
        <v>16931</v>
      </c>
      <c r="M5888" t="s">
        <v>16932</v>
      </c>
      <c r="N5888">
        <v>6.4872222219999998</v>
      </c>
      <c r="O5888">
        <v>0</v>
      </c>
      <c r="P5888">
        <v>178</v>
      </c>
      <c r="Q5888">
        <v>0</v>
      </c>
      <c r="R5888">
        <v>0</v>
      </c>
      <c r="S5888">
        <v>0</v>
      </c>
      <c r="T5888">
        <v>10</v>
      </c>
      <c r="U5888">
        <v>0</v>
      </c>
      <c r="V5888">
        <v>0</v>
      </c>
      <c r="W5888">
        <v>0</v>
      </c>
      <c r="X5888">
        <v>289.94452003144477</v>
      </c>
      <c r="Y5888">
        <v>0</v>
      </c>
      <c r="Z5888">
        <v>0</v>
      </c>
      <c r="AA5888">
        <v>0</v>
      </c>
      <c r="AB5888">
        <v>14.532722675513432</v>
      </c>
      <c r="AC5888">
        <v>0</v>
      </c>
      <c r="AD5888">
        <v>0</v>
      </c>
      <c r="AE5888">
        <v>304.47724270695818</v>
      </c>
    </row>
    <row r="5889" spans="1:31" x14ac:dyDescent="0.25">
      <c r="A5889">
        <v>2155595</v>
      </c>
      <c r="B5889">
        <v>1</v>
      </c>
      <c r="C5889" t="s">
        <v>80</v>
      </c>
      <c r="D5889" t="s">
        <v>101</v>
      </c>
      <c r="E5889" t="s">
        <v>161</v>
      </c>
      <c r="F5889" t="s">
        <v>16731</v>
      </c>
      <c r="G5889" t="s">
        <v>215</v>
      </c>
      <c r="H5889" t="s">
        <v>134</v>
      </c>
      <c r="I5889" t="s">
        <v>135</v>
      </c>
      <c r="J5889" t="s">
        <v>136</v>
      </c>
      <c r="K5889" t="s">
        <v>137</v>
      </c>
      <c r="L5889" t="s">
        <v>16933</v>
      </c>
      <c r="M5889" t="s">
        <v>16934</v>
      </c>
      <c r="N5889">
        <v>0.78833333299999997</v>
      </c>
      <c r="O5889">
        <v>0</v>
      </c>
      <c r="P5889">
        <v>64</v>
      </c>
      <c r="Q5889">
        <v>0</v>
      </c>
      <c r="R5889">
        <v>0</v>
      </c>
      <c r="S5889">
        <v>0</v>
      </c>
      <c r="T5889">
        <v>10</v>
      </c>
      <c r="U5889">
        <v>0</v>
      </c>
      <c r="V5889">
        <v>0</v>
      </c>
      <c r="W5889">
        <v>0</v>
      </c>
      <c r="X5889">
        <v>26.790763483367414</v>
      </c>
      <c r="Y5889">
        <v>0</v>
      </c>
      <c r="Z5889">
        <v>0</v>
      </c>
      <c r="AA5889">
        <v>0</v>
      </c>
      <c r="AB5889">
        <v>3.1809543940404836</v>
      </c>
      <c r="AC5889">
        <v>0</v>
      </c>
      <c r="AD5889">
        <v>0</v>
      </c>
      <c r="AE5889">
        <v>29.971717877407897</v>
      </c>
    </row>
    <row r="5890" spans="1:31" x14ac:dyDescent="0.25">
      <c r="A5890">
        <v>2155283</v>
      </c>
      <c r="B5890">
        <v>1</v>
      </c>
      <c r="C5890" t="s">
        <v>80</v>
      </c>
      <c r="D5890" t="s">
        <v>103</v>
      </c>
      <c r="E5890" t="s">
        <v>174</v>
      </c>
      <c r="F5890" t="s">
        <v>16935</v>
      </c>
      <c r="G5890" t="s">
        <v>187</v>
      </c>
      <c r="H5890" t="s">
        <v>134</v>
      </c>
      <c r="I5890" t="s">
        <v>135</v>
      </c>
      <c r="J5890" t="s">
        <v>136</v>
      </c>
      <c r="K5890" t="s">
        <v>137</v>
      </c>
      <c r="L5890" t="s">
        <v>16936</v>
      </c>
      <c r="M5890" t="s">
        <v>16937</v>
      </c>
      <c r="N5890">
        <v>0.84333333300000002</v>
      </c>
      <c r="O5890">
        <v>0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1.3817772367116666E-2</v>
      </c>
      <c r="AA5890">
        <v>0</v>
      </c>
      <c r="AB5890">
        <v>0</v>
      </c>
      <c r="AC5890">
        <v>0</v>
      </c>
      <c r="AD5890">
        <v>0</v>
      </c>
      <c r="AE5890">
        <v>1.3817772367116666E-2</v>
      </c>
    </row>
    <row r="5891" spans="1:31" x14ac:dyDescent="0.25">
      <c r="A5891">
        <v>2155675</v>
      </c>
      <c r="B5891">
        <v>1</v>
      </c>
      <c r="C5891" t="s">
        <v>80</v>
      </c>
      <c r="D5891" t="s">
        <v>95</v>
      </c>
      <c r="E5891" t="s">
        <v>224</v>
      </c>
      <c r="F5891" t="s">
        <v>7997</v>
      </c>
      <c r="G5891" t="s">
        <v>142</v>
      </c>
      <c r="H5891" t="s">
        <v>143</v>
      </c>
      <c r="I5891" t="s">
        <v>135</v>
      </c>
      <c r="J5891" t="s">
        <v>136</v>
      </c>
      <c r="K5891" t="s">
        <v>137</v>
      </c>
      <c r="L5891" t="s">
        <v>16938</v>
      </c>
      <c r="M5891" t="s">
        <v>16939</v>
      </c>
      <c r="N5891">
        <v>0.46972222200000002</v>
      </c>
      <c r="O5891">
        <v>7</v>
      </c>
      <c r="P5891">
        <v>3943</v>
      </c>
      <c r="Q5891">
        <v>2</v>
      </c>
      <c r="R5891">
        <v>45</v>
      </c>
      <c r="S5891">
        <v>17</v>
      </c>
      <c r="T5891">
        <v>227</v>
      </c>
      <c r="U5891">
        <v>3</v>
      </c>
      <c r="V5891">
        <v>1</v>
      </c>
      <c r="W5891">
        <v>15.023093849773428</v>
      </c>
      <c r="X5891">
        <v>395.30291841315579</v>
      </c>
      <c r="Y5891">
        <v>0.53201923246500005</v>
      </c>
      <c r="Z5891">
        <v>3.0548113485540389</v>
      </c>
      <c r="AA5891">
        <v>41.950288352879767</v>
      </c>
      <c r="AB5891">
        <v>61.173277267269235</v>
      </c>
      <c r="AC5891">
        <v>86.511376804105822</v>
      </c>
      <c r="AD5891">
        <v>3.5303596234023003</v>
      </c>
      <c r="AE5891">
        <v>607.07814489160535</v>
      </c>
    </row>
    <row r="5892" spans="1:31" x14ac:dyDescent="0.25">
      <c r="A5892">
        <v>2155638</v>
      </c>
      <c r="B5892">
        <v>1</v>
      </c>
      <c r="C5892" t="s">
        <v>80</v>
      </c>
      <c r="D5892" t="s">
        <v>97</v>
      </c>
      <c r="E5892" t="s">
        <v>131</v>
      </c>
      <c r="F5892" t="s">
        <v>16940</v>
      </c>
      <c r="G5892" t="s">
        <v>133</v>
      </c>
      <c r="H5892" t="s">
        <v>134</v>
      </c>
      <c r="I5892" t="s">
        <v>135</v>
      </c>
      <c r="J5892" t="s">
        <v>136</v>
      </c>
      <c r="K5892" t="s">
        <v>137</v>
      </c>
      <c r="L5892" t="s">
        <v>16941</v>
      </c>
      <c r="M5892" t="s">
        <v>16942</v>
      </c>
      <c r="N5892">
        <v>2.023055555</v>
      </c>
      <c r="O5892">
        <v>0</v>
      </c>
      <c r="P5892">
        <v>1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1.6083957484034335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1.6083957484034335</v>
      </c>
    </row>
    <row r="5893" spans="1:31" x14ac:dyDescent="0.25">
      <c r="A5893">
        <v>2155240</v>
      </c>
      <c r="B5893">
        <v>1</v>
      </c>
      <c r="C5893" t="s">
        <v>80</v>
      </c>
      <c r="D5893" t="s">
        <v>96</v>
      </c>
      <c r="E5893" t="s">
        <v>174</v>
      </c>
      <c r="F5893" t="s">
        <v>16943</v>
      </c>
      <c r="G5893" t="s">
        <v>235</v>
      </c>
      <c r="H5893" t="s">
        <v>134</v>
      </c>
      <c r="I5893" t="s">
        <v>135</v>
      </c>
      <c r="J5893" t="s">
        <v>136</v>
      </c>
      <c r="K5893" t="s">
        <v>236</v>
      </c>
      <c r="L5893" t="s">
        <v>16944</v>
      </c>
      <c r="M5893" t="s">
        <v>16945</v>
      </c>
      <c r="N5893">
        <v>2.364714722</v>
      </c>
      <c r="O5893">
        <v>0</v>
      </c>
      <c r="P5893">
        <v>25</v>
      </c>
      <c r="Q5893">
        <v>0</v>
      </c>
      <c r="R5893">
        <v>0</v>
      </c>
      <c r="S5893">
        <v>0</v>
      </c>
      <c r="T5893">
        <v>1</v>
      </c>
      <c r="U5893">
        <v>0</v>
      </c>
      <c r="V5893">
        <v>0</v>
      </c>
      <c r="W5893">
        <v>0</v>
      </c>
      <c r="X5893">
        <v>28.647803546676116</v>
      </c>
      <c r="Y5893">
        <v>0</v>
      </c>
      <c r="Z5893">
        <v>0</v>
      </c>
      <c r="AA5893">
        <v>0</v>
      </c>
      <c r="AB5893">
        <v>1.3420793244759832</v>
      </c>
      <c r="AC5893">
        <v>0</v>
      </c>
      <c r="AD5893">
        <v>0</v>
      </c>
      <c r="AE5893">
        <v>29.989882871152098</v>
      </c>
    </row>
    <row r="5894" spans="1:31" x14ac:dyDescent="0.25">
      <c r="A5894">
        <v>2155632</v>
      </c>
      <c r="B5894">
        <v>1</v>
      </c>
      <c r="C5894" t="s">
        <v>80</v>
      </c>
      <c r="D5894" t="s">
        <v>95</v>
      </c>
      <c r="E5894" t="s">
        <v>140</v>
      </c>
      <c r="F5894" t="s">
        <v>16946</v>
      </c>
      <c r="G5894" t="s">
        <v>142</v>
      </c>
      <c r="H5894" t="s">
        <v>143</v>
      </c>
      <c r="I5894" t="s">
        <v>135</v>
      </c>
      <c r="J5894" t="s">
        <v>136</v>
      </c>
      <c r="K5894" t="s">
        <v>137</v>
      </c>
      <c r="L5894" t="s">
        <v>16947</v>
      </c>
      <c r="M5894" t="s">
        <v>16948</v>
      </c>
      <c r="N5894">
        <v>0.205555555</v>
      </c>
      <c r="O5894">
        <v>5</v>
      </c>
      <c r="P5894">
        <v>2171</v>
      </c>
      <c r="Q5894">
        <v>26</v>
      </c>
      <c r="R5894">
        <v>21</v>
      </c>
      <c r="S5894">
        <v>23</v>
      </c>
      <c r="T5894">
        <v>104</v>
      </c>
      <c r="U5894">
        <v>1</v>
      </c>
      <c r="V5894">
        <v>0</v>
      </c>
      <c r="W5894">
        <v>1.9467073604650003</v>
      </c>
      <c r="X5894">
        <v>120.34644157244527</v>
      </c>
      <c r="Y5894">
        <v>12.302651571256446</v>
      </c>
      <c r="Z5894">
        <v>0.48494668012233327</v>
      </c>
      <c r="AA5894">
        <v>59.346428612238491</v>
      </c>
      <c r="AB5894">
        <v>10.556221256831662</v>
      </c>
      <c r="AC5894">
        <v>7.9932841412893332</v>
      </c>
      <c r="AD5894">
        <v>0</v>
      </c>
      <c r="AE5894">
        <v>212.97668119464853</v>
      </c>
    </row>
    <row r="5895" spans="1:31" x14ac:dyDescent="0.25">
      <c r="A5895">
        <v>2155349</v>
      </c>
      <c r="B5895">
        <v>1</v>
      </c>
      <c r="C5895" t="s">
        <v>80</v>
      </c>
      <c r="D5895" t="s">
        <v>87</v>
      </c>
      <c r="E5895" t="s">
        <v>131</v>
      </c>
      <c r="F5895" t="s">
        <v>2108</v>
      </c>
      <c r="G5895" t="s">
        <v>152</v>
      </c>
      <c r="H5895" t="s">
        <v>134</v>
      </c>
      <c r="I5895" t="s">
        <v>135</v>
      </c>
      <c r="J5895" t="s">
        <v>136</v>
      </c>
      <c r="K5895" t="s">
        <v>137</v>
      </c>
      <c r="L5895" t="s">
        <v>16949</v>
      </c>
      <c r="M5895" t="s">
        <v>16950</v>
      </c>
      <c r="N5895">
        <v>6.2711111109999997</v>
      </c>
      <c r="O5895">
        <v>0</v>
      </c>
      <c r="P5895">
        <v>2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3.1437379128655416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3.1437379128655416</v>
      </c>
    </row>
    <row r="5896" spans="1:31" x14ac:dyDescent="0.25">
      <c r="A5896">
        <v>2155604</v>
      </c>
      <c r="B5896">
        <v>1</v>
      </c>
      <c r="C5896" t="s">
        <v>80</v>
      </c>
      <c r="D5896" t="s">
        <v>96</v>
      </c>
      <c r="E5896" t="s">
        <v>146</v>
      </c>
      <c r="F5896" t="s">
        <v>16951</v>
      </c>
      <c r="G5896" t="s">
        <v>2990</v>
      </c>
      <c r="H5896" t="s">
        <v>143</v>
      </c>
      <c r="I5896" t="s">
        <v>135</v>
      </c>
      <c r="J5896" t="s">
        <v>136</v>
      </c>
      <c r="K5896" t="s">
        <v>137</v>
      </c>
      <c r="L5896" t="s">
        <v>16952</v>
      </c>
      <c r="M5896" t="s">
        <v>16953</v>
      </c>
      <c r="N5896">
        <v>1.2466666660000001</v>
      </c>
      <c r="O5896">
        <v>0</v>
      </c>
      <c r="P5896">
        <v>198</v>
      </c>
      <c r="Q5896">
        <v>0</v>
      </c>
      <c r="R5896">
        <v>0</v>
      </c>
      <c r="S5896">
        <v>0</v>
      </c>
      <c r="T5896">
        <v>16</v>
      </c>
      <c r="U5896">
        <v>0</v>
      </c>
      <c r="V5896">
        <v>0</v>
      </c>
      <c r="W5896">
        <v>0</v>
      </c>
      <c r="X5896">
        <v>122.16609746804637</v>
      </c>
      <c r="Y5896">
        <v>0</v>
      </c>
      <c r="Z5896">
        <v>0</v>
      </c>
      <c r="AA5896">
        <v>0</v>
      </c>
      <c r="AB5896">
        <v>10.198810653279734</v>
      </c>
      <c r="AC5896">
        <v>0</v>
      </c>
      <c r="AD5896">
        <v>0</v>
      </c>
      <c r="AE5896">
        <v>132.3649081213261</v>
      </c>
    </row>
    <row r="5897" spans="1:31" x14ac:dyDescent="0.25">
      <c r="A5897">
        <v>2155209</v>
      </c>
      <c r="B5897">
        <v>1</v>
      </c>
      <c r="C5897" t="s">
        <v>80</v>
      </c>
      <c r="D5897" t="s">
        <v>108</v>
      </c>
      <c r="E5897" t="s">
        <v>196</v>
      </c>
      <c r="F5897" t="s">
        <v>16954</v>
      </c>
      <c r="G5897" t="s">
        <v>142</v>
      </c>
      <c r="H5897" t="s">
        <v>143</v>
      </c>
      <c r="I5897" t="s">
        <v>148</v>
      </c>
      <c r="J5897" t="s">
        <v>136</v>
      </c>
      <c r="K5897" t="s">
        <v>137</v>
      </c>
      <c r="L5897" t="s">
        <v>16955</v>
      </c>
      <c r="M5897" t="s">
        <v>16956</v>
      </c>
      <c r="N5897">
        <v>1.3055555E-2</v>
      </c>
      <c r="O5897">
        <v>0</v>
      </c>
      <c r="P5897">
        <v>446</v>
      </c>
      <c r="Q5897">
        <v>0</v>
      </c>
      <c r="R5897">
        <v>49</v>
      </c>
      <c r="S5897">
        <v>1</v>
      </c>
      <c r="T5897">
        <v>47</v>
      </c>
      <c r="U5897">
        <v>0</v>
      </c>
      <c r="V5897">
        <v>0</v>
      </c>
      <c r="W5897">
        <v>0</v>
      </c>
      <c r="X5897">
        <v>0.51245826201469213</v>
      </c>
      <c r="Y5897">
        <v>0</v>
      </c>
      <c r="Z5897">
        <v>4.8959710606450005E-2</v>
      </c>
      <c r="AA5897">
        <v>4.7922146086500014E-2</v>
      </c>
      <c r="AB5897">
        <v>0.21286204434782499</v>
      </c>
      <c r="AC5897">
        <v>0</v>
      </c>
      <c r="AD5897">
        <v>0</v>
      </c>
      <c r="AE5897">
        <v>0.82220216305546712</v>
      </c>
    </row>
    <row r="5898" spans="1:31" x14ac:dyDescent="0.25">
      <c r="A5898">
        <v>2155458</v>
      </c>
      <c r="B5898">
        <v>1</v>
      </c>
      <c r="C5898" t="s">
        <v>81</v>
      </c>
      <c r="D5898" t="s">
        <v>123</v>
      </c>
      <c r="E5898" t="s">
        <v>140</v>
      </c>
      <c r="F5898" t="s">
        <v>16957</v>
      </c>
      <c r="G5898" t="s">
        <v>142</v>
      </c>
      <c r="H5898" t="s">
        <v>143</v>
      </c>
      <c r="I5898" t="s">
        <v>135</v>
      </c>
      <c r="J5898" t="s">
        <v>136</v>
      </c>
      <c r="K5898" t="s">
        <v>137</v>
      </c>
      <c r="L5898" t="s">
        <v>16958</v>
      </c>
      <c r="M5898" t="s">
        <v>16959</v>
      </c>
      <c r="N5898">
        <v>1.439166666</v>
      </c>
      <c r="O5898">
        <v>0</v>
      </c>
      <c r="P5898">
        <v>1194</v>
      </c>
      <c r="Q5898">
        <v>24</v>
      </c>
      <c r="R5898">
        <v>217</v>
      </c>
      <c r="S5898">
        <v>4</v>
      </c>
      <c r="T5898">
        <v>127</v>
      </c>
      <c r="U5898">
        <v>0</v>
      </c>
      <c r="V5898">
        <v>0</v>
      </c>
      <c r="W5898">
        <v>0</v>
      </c>
      <c r="X5898">
        <v>189.28691303225187</v>
      </c>
      <c r="Y5898">
        <v>4.4455822895168753</v>
      </c>
      <c r="Z5898">
        <v>71.689251899668733</v>
      </c>
      <c r="AA5898">
        <v>12.548127256279699</v>
      </c>
      <c r="AB5898">
        <v>95.926517045355851</v>
      </c>
      <c r="AC5898">
        <v>0</v>
      </c>
      <c r="AD5898">
        <v>0</v>
      </c>
      <c r="AE5898">
        <v>373.89639152307308</v>
      </c>
    </row>
    <row r="5899" spans="1:31" x14ac:dyDescent="0.25">
      <c r="A5899">
        <v>2155309</v>
      </c>
      <c r="B5899">
        <v>1</v>
      </c>
      <c r="C5899" t="s">
        <v>80</v>
      </c>
      <c r="D5899" t="s">
        <v>96</v>
      </c>
      <c r="E5899" t="s">
        <v>131</v>
      </c>
      <c r="F5899" t="s">
        <v>16960</v>
      </c>
      <c r="G5899" t="s">
        <v>152</v>
      </c>
      <c r="H5899" t="s">
        <v>134</v>
      </c>
      <c r="I5899" t="s">
        <v>135</v>
      </c>
      <c r="J5899" t="s">
        <v>136</v>
      </c>
      <c r="K5899" t="s">
        <v>137</v>
      </c>
      <c r="L5899" t="s">
        <v>16961</v>
      </c>
      <c r="M5899" t="s">
        <v>16962</v>
      </c>
      <c r="N5899">
        <v>3.9652777769999998</v>
      </c>
      <c r="O5899">
        <v>0</v>
      </c>
      <c r="P5899">
        <v>2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2.117899750839825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2.117899750839825</v>
      </c>
    </row>
    <row r="5900" spans="1:31" x14ac:dyDescent="0.25">
      <c r="A5900">
        <v>2155412</v>
      </c>
      <c r="B5900">
        <v>1</v>
      </c>
      <c r="C5900" t="s">
        <v>80</v>
      </c>
      <c r="D5900" t="s">
        <v>94</v>
      </c>
      <c r="E5900" t="s">
        <v>174</v>
      </c>
      <c r="F5900" t="s">
        <v>16963</v>
      </c>
      <c r="G5900" t="s">
        <v>384</v>
      </c>
      <c r="H5900" t="s">
        <v>134</v>
      </c>
      <c r="I5900" t="s">
        <v>135</v>
      </c>
      <c r="J5900" t="s">
        <v>136</v>
      </c>
      <c r="K5900" t="s">
        <v>137</v>
      </c>
      <c r="L5900" t="s">
        <v>16964</v>
      </c>
      <c r="M5900" t="s">
        <v>16965</v>
      </c>
      <c r="N5900">
        <v>5.6680555549999996</v>
      </c>
      <c r="O5900">
        <v>0</v>
      </c>
      <c r="P5900">
        <v>58</v>
      </c>
      <c r="Q5900">
        <v>0</v>
      </c>
      <c r="R5900">
        <v>0</v>
      </c>
      <c r="S5900">
        <v>0</v>
      </c>
      <c r="T5900">
        <v>2</v>
      </c>
      <c r="U5900">
        <v>0</v>
      </c>
      <c r="V5900">
        <v>0</v>
      </c>
      <c r="W5900">
        <v>0</v>
      </c>
      <c r="X5900">
        <v>62.983474328961066</v>
      </c>
      <c r="Y5900">
        <v>0</v>
      </c>
      <c r="Z5900">
        <v>0</v>
      </c>
      <c r="AA5900">
        <v>0</v>
      </c>
      <c r="AB5900">
        <v>0.3668300683166667</v>
      </c>
      <c r="AC5900">
        <v>0</v>
      </c>
      <c r="AD5900">
        <v>0</v>
      </c>
      <c r="AE5900">
        <v>63.350304397277732</v>
      </c>
    </row>
    <row r="5901" spans="1:31" x14ac:dyDescent="0.25">
      <c r="A5901">
        <v>2155598</v>
      </c>
      <c r="B5901">
        <v>1</v>
      </c>
      <c r="C5901" t="s">
        <v>80</v>
      </c>
      <c r="D5901" t="s">
        <v>97</v>
      </c>
      <c r="E5901" t="s">
        <v>140</v>
      </c>
      <c r="F5901" t="s">
        <v>16780</v>
      </c>
      <c r="G5901" t="s">
        <v>142</v>
      </c>
      <c r="H5901" t="s">
        <v>143</v>
      </c>
      <c r="I5901" t="s">
        <v>135</v>
      </c>
      <c r="J5901" t="s">
        <v>136</v>
      </c>
      <c r="K5901" t="s">
        <v>137</v>
      </c>
      <c r="L5901" t="s">
        <v>16966</v>
      </c>
      <c r="M5901" t="s">
        <v>16967</v>
      </c>
      <c r="N5901">
        <v>1.795555555</v>
      </c>
      <c r="O5901">
        <v>1</v>
      </c>
      <c r="P5901">
        <v>3306</v>
      </c>
      <c r="Q5901">
        <v>6</v>
      </c>
      <c r="R5901">
        <v>90</v>
      </c>
      <c r="S5901">
        <v>12</v>
      </c>
      <c r="T5901">
        <v>324</v>
      </c>
      <c r="U5901">
        <v>2</v>
      </c>
      <c r="V5901">
        <v>0</v>
      </c>
      <c r="W5901">
        <v>0</v>
      </c>
      <c r="X5901">
        <v>1614.5820517704742</v>
      </c>
      <c r="Y5901">
        <v>3.0436865474368999</v>
      </c>
      <c r="Z5901">
        <v>119.3875563826204</v>
      </c>
      <c r="AA5901">
        <v>112.5983150709843</v>
      </c>
      <c r="AB5901">
        <v>423.74550771230969</v>
      </c>
      <c r="AC5901">
        <v>166.68351636741721</v>
      </c>
      <c r="AD5901">
        <v>0</v>
      </c>
      <c r="AE5901">
        <v>2440.0406338512425</v>
      </c>
    </row>
    <row r="5902" spans="1:31" x14ac:dyDescent="0.25">
      <c r="A5902">
        <v>2155266</v>
      </c>
      <c r="B5902">
        <v>1</v>
      </c>
      <c r="C5902" t="s">
        <v>81</v>
      </c>
      <c r="D5902" t="s">
        <v>112</v>
      </c>
      <c r="E5902" t="s">
        <v>146</v>
      </c>
      <c r="F5902" t="s">
        <v>16968</v>
      </c>
      <c r="G5902" t="s">
        <v>16969</v>
      </c>
      <c r="H5902" t="s">
        <v>143</v>
      </c>
      <c r="I5902" t="s">
        <v>135</v>
      </c>
      <c r="J5902" t="s">
        <v>136</v>
      </c>
      <c r="K5902" t="s">
        <v>137</v>
      </c>
      <c r="L5902" t="s">
        <v>16970</v>
      </c>
      <c r="M5902" t="s">
        <v>16971</v>
      </c>
      <c r="N5902">
        <v>1.905</v>
      </c>
      <c r="O5902">
        <v>0</v>
      </c>
      <c r="P5902">
        <v>141</v>
      </c>
      <c r="Q5902">
        <v>0</v>
      </c>
      <c r="R5902">
        <v>13</v>
      </c>
      <c r="S5902">
        <v>0</v>
      </c>
      <c r="T5902">
        <v>23</v>
      </c>
      <c r="U5902">
        <v>0</v>
      </c>
      <c r="V5902">
        <v>0</v>
      </c>
      <c r="W5902">
        <v>0</v>
      </c>
      <c r="X5902">
        <v>63.561070998647459</v>
      </c>
      <c r="Y5902">
        <v>0</v>
      </c>
      <c r="Z5902">
        <v>22.734711991522101</v>
      </c>
      <c r="AA5902">
        <v>0</v>
      </c>
      <c r="AB5902">
        <v>64.160122476317113</v>
      </c>
      <c r="AC5902">
        <v>0</v>
      </c>
      <c r="AD5902">
        <v>0</v>
      </c>
      <c r="AE5902">
        <v>150.45590546648668</v>
      </c>
    </row>
    <row r="5903" spans="1:31" x14ac:dyDescent="0.25">
      <c r="A5903">
        <v>2155478</v>
      </c>
      <c r="B5903">
        <v>1</v>
      </c>
      <c r="C5903" t="s">
        <v>80</v>
      </c>
      <c r="D5903" t="s">
        <v>88</v>
      </c>
      <c r="E5903" t="s">
        <v>206</v>
      </c>
      <c r="F5903" t="s">
        <v>5170</v>
      </c>
      <c r="G5903" t="s">
        <v>187</v>
      </c>
      <c r="H5903" t="s">
        <v>134</v>
      </c>
      <c r="I5903" t="s">
        <v>135</v>
      </c>
      <c r="J5903" t="s">
        <v>136</v>
      </c>
      <c r="K5903" t="s">
        <v>137</v>
      </c>
      <c r="L5903" t="s">
        <v>16972</v>
      </c>
      <c r="M5903" t="s">
        <v>16973</v>
      </c>
      <c r="N5903">
        <v>2.9669444440000001</v>
      </c>
      <c r="O5903">
        <v>0</v>
      </c>
      <c r="P5903">
        <v>74</v>
      </c>
      <c r="Q5903">
        <v>0</v>
      </c>
      <c r="R5903">
        <v>0</v>
      </c>
      <c r="S5903">
        <v>0</v>
      </c>
      <c r="T5903">
        <v>3</v>
      </c>
      <c r="U5903">
        <v>0</v>
      </c>
      <c r="V5903">
        <v>0</v>
      </c>
      <c r="W5903">
        <v>0</v>
      </c>
      <c r="X5903">
        <v>54.308086697945377</v>
      </c>
      <c r="Y5903">
        <v>0</v>
      </c>
      <c r="Z5903">
        <v>0</v>
      </c>
      <c r="AA5903">
        <v>0</v>
      </c>
      <c r="AB5903">
        <v>4.9538572475565248</v>
      </c>
      <c r="AC5903">
        <v>0</v>
      </c>
      <c r="AD5903">
        <v>0</v>
      </c>
      <c r="AE5903">
        <v>59.261943945501905</v>
      </c>
    </row>
    <row r="5904" spans="1:31" x14ac:dyDescent="0.25">
      <c r="A5904">
        <v>2155641</v>
      </c>
      <c r="B5904">
        <v>1</v>
      </c>
      <c r="C5904" t="s">
        <v>80</v>
      </c>
      <c r="D5904" t="s">
        <v>95</v>
      </c>
      <c r="E5904" t="s">
        <v>131</v>
      </c>
      <c r="F5904" t="s">
        <v>16974</v>
      </c>
      <c r="G5904" t="s">
        <v>152</v>
      </c>
      <c r="H5904" t="s">
        <v>134</v>
      </c>
      <c r="I5904" t="s">
        <v>135</v>
      </c>
      <c r="J5904" t="s">
        <v>136</v>
      </c>
      <c r="K5904" t="s">
        <v>137</v>
      </c>
      <c r="L5904" t="s">
        <v>16975</v>
      </c>
      <c r="M5904" t="s">
        <v>16976</v>
      </c>
      <c r="N5904">
        <v>3.9527777770000001</v>
      </c>
      <c r="O5904">
        <v>0</v>
      </c>
      <c r="P5904">
        <v>1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0.48617784793666668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0.48617784793666668</v>
      </c>
    </row>
    <row r="5905" spans="1:31" x14ac:dyDescent="0.25">
      <c r="A5905">
        <v>2155521</v>
      </c>
      <c r="B5905">
        <v>1</v>
      </c>
      <c r="C5905" t="s">
        <v>80</v>
      </c>
      <c r="D5905" t="s">
        <v>95</v>
      </c>
      <c r="E5905" t="s">
        <v>174</v>
      </c>
      <c r="F5905" t="s">
        <v>16356</v>
      </c>
      <c r="G5905" t="s">
        <v>187</v>
      </c>
      <c r="H5905" t="s">
        <v>134</v>
      </c>
      <c r="I5905" t="s">
        <v>135</v>
      </c>
      <c r="J5905" t="s">
        <v>136</v>
      </c>
      <c r="K5905" t="s">
        <v>137</v>
      </c>
      <c r="L5905" t="s">
        <v>16977</v>
      </c>
      <c r="M5905" t="s">
        <v>16978</v>
      </c>
      <c r="N5905">
        <v>0.78666666600000001</v>
      </c>
      <c r="O5905">
        <v>0</v>
      </c>
      <c r="P5905">
        <v>32</v>
      </c>
      <c r="Q5905">
        <v>0</v>
      </c>
      <c r="R5905">
        <v>0</v>
      </c>
      <c r="S5905">
        <v>0</v>
      </c>
      <c r="T5905">
        <v>2</v>
      </c>
      <c r="U5905">
        <v>0</v>
      </c>
      <c r="V5905">
        <v>0</v>
      </c>
      <c r="W5905">
        <v>0</v>
      </c>
      <c r="X5905">
        <v>6.7496244101190017</v>
      </c>
      <c r="Y5905">
        <v>0</v>
      </c>
      <c r="Z5905">
        <v>0</v>
      </c>
      <c r="AA5905">
        <v>0</v>
      </c>
      <c r="AB5905">
        <v>0.2153410635926</v>
      </c>
      <c r="AC5905">
        <v>0</v>
      </c>
      <c r="AD5905">
        <v>0</v>
      </c>
      <c r="AE5905">
        <v>6.9649654737116018</v>
      </c>
    </row>
    <row r="5906" spans="1:31" x14ac:dyDescent="0.25">
      <c r="A5906">
        <v>2155329</v>
      </c>
      <c r="B5906">
        <v>1</v>
      </c>
      <c r="C5906" t="s">
        <v>80</v>
      </c>
      <c r="D5906" t="s">
        <v>97</v>
      </c>
      <c r="E5906" t="s">
        <v>146</v>
      </c>
      <c r="F5906" t="s">
        <v>3825</v>
      </c>
      <c r="G5906" t="s">
        <v>167</v>
      </c>
      <c r="H5906" t="s">
        <v>143</v>
      </c>
      <c r="I5906" t="s">
        <v>135</v>
      </c>
      <c r="J5906" t="s">
        <v>136</v>
      </c>
      <c r="K5906" t="s">
        <v>137</v>
      </c>
      <c r="L5906" t="s">
        <v>16979</v>
      </c>
      <c r="M5906" t="s">
        <v>16980</v>
      </c>
      <c r="N5906">
        <v>1.5275000000000001</v>
      </c>
      <c r="O5906">
        <v>0</v>
      </c>
      <c r="P5906">
        <v>137</v>
      </c>
      <c r="Q5906">
        <v>0</v>
      </c>
      <c r="R5906">
        <v>13</v>
      </c>
      <c r="S5906">
        <v>0</v>
      </c>
      <c r="T5906">
        <v>13</v>
      </c>
      <c r="U5906">
        <v>0</v>
      </c>
      <c r="V5906">
        <v>0</v>
      </c>
      <c r="W5906">
        <v>0</v>
      </c>
      <c r="X5906">
        <v>88.664143121197441</v>
      </c>
      <c r="Y5906">
        <v>0</v>
      </c>
      <c r="Z5906">
        <v>9.6096392392029113</v>
      </c>
      <c r="AA5906">
        <v>0</v>
      </c>
      <c r="AB5906">
        <v>9.4882659590263074</v>
      </c>
      <c r="AC5906">
        <v>0</v>
      </c>
      <c r="AD5906">
        <v>0</v>
      </c>
      <c r="AE5906">
        <v>107.76204831942665</v>
      </c>
    </row>
    <row r="5907" spans="1:31" x14ac:dyDescent="0.25">
      <c r="A5907">
        <v>2155392</v>
      </c>
      <c r="B5907">
        <v>1</v>
      </c>
      <c r="C5907" t="s">
        <v>80</v>
      </c>
      <c r="D5907" t="s">
        <v>82</v>
      </c>
      <c r="E5907" t="s">
        <v>131</v>
      </c>
      <c r="F5907" t="s">
        <v>16981</v>
      </c>
      <c r="G5907" t="s">
        <v>231</v>
      </c>
      <c r="H5907" t="s">
        <v>134</v>
      </c>
      <c r="I5907" t="s">
        <v>135</v>
      </c>
      <c r="J5907" t="s">
        <v>136</v>
      </c>
      <c r="K5907" t="s">
        <v>137</v>
      </c>
      <c r="L5907" t="s">
        <v>16982</v>
      </c>
      <c r="M5907" t="s">
        <v>16983</v>
      </c>
      <c r="N5907">
        <v>2.0825</v>
      </c>
      <c r="O5907">
        <v>0</v>
      </c>
      <c r="P5907">
        <v>2</v>
      </c>
      <c r="Q5907">
        <v>0</v>
      </c>
      <c r="R5907">
        <v>0</v>
      </c>
      <c r="S5907">
        <v>0</v>
      </c>
      <c r="T5907">
        <v>13</v>
      </c>
      <c r="U5907">
        <v>0</v>
      </c>
      <c r="V5907">
        <v>0</v>
      </c>
      <c r="W5907">
        <v>0</v>
      </c>
      <c r="X5907">
        <v>2.8283495778839498</v>
      </c>
      <c r="Y5907">
        <v>0</v>
      </c>
      <c r="Z5907">
        <v>0</v>
      </c>
      <c r="AA5907">
        <v>0</v>
      </c>
      <c r="AB5907">
        <v>18.703455198568513</v>
      </c>
      <c r="AC5907">
        <v>0</v>
      </c>
      <c r="AD5907">
        <v>0</v>
      </c>
      <c r="AE5907">
        <v>21.531804776452461</v>
      </c>
    </row>
    <row r="5908" spans="1:31" x14ac:dyDescent="0.25">
      <c r="A5908">
        <v>2155684</v>
      </c>
      <c r="B5908">
        <v>1</v>
      </c>
      <c r="C5908" t="s">
        <v>80</v>
      </c>
      <c r="D5908" t="s">
        <v>100</v>
      </c>
      <c r="E5908" t="s">
        <v>140</v>
      </c>
      <c r="F5908" t="s">
        <v>4190</v>
      </c>
      <c r="G5908" t="s">
        <v>226</v>
      </c>
      <c r="H5908" t="s">
        <v>143</v>
      </c>
      <c r="I5908" t="s">
        <v>135</v>
      </c>
      <c r="J5908" t="s">
        <v>136</v>
      </c>
      <c r="K5908" t="s">
        <v>137</v>
      </c>
      <c r="L5908" t="s">
        <v>16880</v>
      </c>
      <c r="M5908" t="s">
        <v>16984</v>
      </c>
      <c r="N5908">
        <v>0.22305555499999999</v>
      </c>
      <c r="O5908">
        <v>1</v>
      </c>
      <c r="P5908">
        <v>337</v>
      </c>
      <c r="Q5908">
        <v>146</v>
      </c>
      <c r="R5908">
        <v>187</v>
      </c>
      <c r="S5908">
        <v>6</v>
      </c>
      <c r="T5908">
        <v>36</v>
      </c>
      <c r="U5908">
        <v>1</v>
      </c>
      <c r="V5908">
        <v>0</v>
      </c>
      <c r="W5908">
        <v>9.5867092582800004E-2</v>
      </c>
      <c r="X5908">
        <v>18.054523642678348</v>
      </c>
      <c r="Y5908">
        <v>41.537067148157782</v>
      </c>
      <c r="Z5908">
        <v>13.58022730122692</v>
      </c>
      <c r="AA5908">
        <v>13.436898085313086</v>
      </c>
      <c r="AB5908">
        <v>3.0628322932470082</v>
      </c>
      <c r="AC5908">
        <v>12.81312639255</v>
      </c>
      <c r="AD5908">
        <v>0</v>
      </c>
      <c r="AE5908">
        <v>102.58054195575595</v>
      </c>
    </row>
    <row r="5909" spans="1:31" x14ac:dyDescent="0.25">
      <c r="A5909">
        <v>2155584</v>
      </c>
      <c r="B5909">
        <v>1</v>
      </c>
      <c r="C5909" t="s">
        <v>80</v>
      </c>
      <c r="D5909" t="s">
        <v>83</v>
      </c>
      <c r="E5909" t="s">
        <v>131</v>
      </c>
      <c r="F5909" t="s">
        <v>16985</v>
      </c>
      <c r="G5909" t="s">
        <v>152</v>
      </c>
      <c r="H5909" t="s">
        <v>134</v>
      </c>
      <c r="I5909" t="s">
        <v>135</v>
      </c>
      <c r="J5909" t="s">
        <v>136</v>
      </c>
      <c r="K5909" t="s">
        <v>137</v>
      </c>
      <c r="L5909" t="s">
        <v>16986</v>
      </c>
      <c r="M5909" t="s">
        <v>16987</v>
      </c>
      <c r="N5909">
        <v>2.6686111110000001</v>
      </c>
      <c r="O5909">
        <v>0</v>
      </c>
      <c r="P5909">
        <v>1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0.65438273748919995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0.65438273748919995</v>
      </c>
    </row>
    <row r="5910" spans="1:31" x14ac:dyDescent="0.25">
      <c r="A5910">
        <v>2155538</v>
      </c>
      <c r="B5910">
        <v>1</v>
      </c>
      <c r="C5910" t="s">
        <v>80</v>
      </c>
      <c r="D5910" t="s">
        <v>105</v>
      </c>
      <c r="E5910" t="s">
        <v>140</v>
      </c>
      <c r="F5910" t="s">
        <v>16988</v>
      </c>
      <c r="G5910" t="s">
        <v>142</v>
      </c>
      <c r="H5910" t="s">
        <v>143</v>
      </c>
      <c r="I5910" t="s">
        <v>135</v>
      </c>
      <c r="J5910" t="s">
        <v>136</v>
      </c>
      <c r="K5910" t="s">
        <v>137</v>
      </c>
      <c r="L5910" t="s">
        <v>16989</v>
      </c>
      <c r="M5910" t="s">
        <v>16990</v>
      </c>
      <c r="N5910">
        <v>4.778333333</v>
      </c>
      <c r="O5910">
        <v>7</v>
      </c>
      <c r="P5910">
        <v>1036</v>
      </c>
      <c r="Q5910">
        <v>19</v>
      </c>
      <c r="R5910">
        <v>628</v>
      </c>
      <c r="S5910">
        <v>15</v>
      </c>
      <c r="T5910">
        <v>121</v>
      </c>
      <c r="U5910">
        <v>0</v>
      </c>
      <c r="V5910">
        <v>1</v>
      </c>
      <c r="W5910">
        <v>9.190841868920101</v>
      </c>
      <c r="X5910">
        <v>1069.7311560179012</v>
      </c>
      <c r="Y5910">
        <v>64.739024855561567</v>
      </c>
      <c r="Z5910">
        <v>575.98945608195345</v>
      </c>
      <c r="AA5910">
        <v>211.78655192922758</v>
      </c>
      <c r="AB5910">
        <v>335.03083431996134</v>
      </c>
      <c r="AC5910">
        <v>0</v>
      </c>
      <c r="AD5910">
        <v>20.9743540446186</v>
      </c>
      <c r="AE5910">
        <v>2287.4422191181438</v>
      </c>
    </row>
    <row r="5911" spans="1:31" x14ac:dyDescent="0.25">
      <c r="A5911">
        <v>2155561</v>
      </c>
      <c r="B5911">
        <v>1</v>
      </c>
      <c r="C5911" t="s">
        <v>81</v>
      </c>
      <c r="D5911" t="s">
        <v>128</v>
      </c>
      <c r="E5911" t="s">
        <v>161</v>
      </c>
      <c r="F5911" t="s">
        <v>16991</v>
      </c>
      <c r="G5911" t="s">
        <v>215</v>
      </c>
      <c r="H5911" t="s">
        <v>134</v>
      </c>
      <c r="I5911" t="s">
        <v>135</v>
      </c>
      <c r="J5911" t="s">
        <v>136</v>
      </c>
      <c r="K5911" t="s">
        <v>137</v>
      </c>
      <c r="L5911" t="s">
        <v>16992</v>
      </c>
      <c r="M5911" t="s">
        <v>16993</v>
      </c>
      <c r="N5911">
        <v>6.3213888880000004</v>
      </c>
      <c r="O5911">
        <v>0</v>
      </c>
      <c r="P5911">
        <v>80</v>
      </c>
      <c r="Q5911">
        <v>0</v>
      </c>
      <c r="R5911">
        <v>8</v>
      </c>
      <c r="S5911">
        <v>0</v>
      </c>
      <c r="T5911">
        <v>2</v>
      </c>
      <c r="U5911">
        <v>0</v>
      </c>
      <c r="V5911">
        <v>0</v>
      </c>
      <c r="W5911">
        <v>0</v>
      </c>
      <c r="X5911">
        <v>78.945456654094357</v>
      </c>
      <c r="Y5911">
        <v>0</v>
      </c>
      <c r="Z5911">
        <v>16.008319932040131</v>
      </c>
      <c r="AA5911">
        <v>0</v>
      </c>
      <c r="AB5911">
        <v>0.10139257624025001</v>
      </c>
      <c r="AC5911">
        <v>0</v>
      </c>
      <c r="AD5911">
        <v>0</v>
      </c>
      <c r="AE5911">
        <v>95.055169162374739</v>
      </c>
    </row>
    <row r="5912" spans="1:31" x14ac:dyDescent="0.25">
      <c r="A5912">
        <v>2155515</v>
      </c>
      <c r="B5912">
        <v>1</v>
      </c>
      <c r="C5912" t="s">
        <v>81</v>
      </c>
      <c r="D5912" t="s">
        <v>128</v>
      </c>
      <c r="E5912" t="s">
        <v>174</v>
      </c>
      <c r="F5912" t="s">
        <v>16994</v>
      </c>
      <c r="G5912" t="s">
        <v>384</v>
      </c>
      <c r="H5912" t="s">
        <v>134</v>
      </c>
      <c r="I5912" t="s">
        <v>135</v>
      </c>
      <c r="J5912" t="s">
        <v>136</v>
      </c>
      <c r="K5912" t="s">
        <v>137</v>
      </c>
      <c r="L5912" t="s">
        <v>16995</v>
      </c>
      <c r="M5912" t="s">
        <v>16996</v>
      </c>
      <c r="N5912">
        <v>0.376111111</v>
      </c>
      <c r="O5912">
        <v>0</v>
      </c>
      <c r="P5912">
        <v>189</v>
      </c>
      <c r="Q5912">
        <v>0</v>
      </c>
      <c r="R5912">
        <v>0</v>
      </c>
      <c r="S5912">
        <v>0</v>
      </c>
      <c r="T5912">
        <v>6</v>
      </c>
      <c r="U5912">
        <v>0</v>
      </c>
      <c r="V5912">
        <v>0</v>
      </c>
      <c r="W5912">
        <v>0</v>
      </c>
      <c r="X5912">
        <v>13.709704346987555</v>
      </c>
      <c r="Y5912">
        <v>0</v>
      </c>
      <c r="Z5912">
        <v>0</v>
      </c>
      <c r="AA5912">
        <v>0</v>
      </c>
      <c r="AB5912">
        <v>0.7761339491339776</v>
      </c>
      <c r="AC5912">
        <v>0</v>
      </c>
      <c r="AD5912">
        <v>0</v>
      </c>
      <c r="AE5912">
        <v>14.485838296121534</v>
      </c>
    </row>
    <row r="5913" spans="1:31" x14ac:dyDescent="0.25">
      <c r="A5913">
        <v>2155375</v>
      </c>
      <c r="B5913">
        <v>1</v>
      </c>
      <c r="C5913" t="s">
        <v>80</v>
      </c>
      <c r="D5913" t="s">
        <v>93</v>
      </c>
      <c r="E5913" t="s">
        <v>174</v>
      </c>
      <c r="F5913" t="s">
        <v>16997</v>
      </c>
      <c r="G5913" t="s">
        <v>187</v>
      </c>
      <c r="H5913" t="s">
        <v>134</v>
      </c>
      <c r="I5913" t="s">
        <v>135</v>
      </c>
      <c r="J5913" t="s">
        <v>136</v>
      </c>
      <c r="K5913" t="s">
        <v>137</v>
      </c>
      <c r="L5913" t="s">
        <v>16998</v>
      </c>
      <c r="M5913" t="s">
        <v>16999</v>
      </c>
      <c r="N5913">
        <v>1.735833333</v>
      </c>
      <c r="O5913">
        <v>0</v>
      </c>
      <c r="P5913">
        <v>0</v>
      </c>
      <c r="Q5913">
        <v>0</v>
      </c>
      <c r="R5913">
        <v>4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6.3211133314709995</v>
      </c>
      <c r="AA5913">
        <v>0</v>
      </c>
      <c r="AB5913">
        <v>0</v>
      </c>
      <c r="AC5913">
        <v>0</v>
      </c>
      <c r="AD5913">
        <v>0</v>
      </c>
      <c r="AE5913">
        <v>6.3211133314709995</v>
      </c>
    </row>
    <row r="5914" spans="1:31" x14ac:dyDescent="0.25">
      <c r="A5914">
        <v>2155223</v>
      </c>
      <c r="B5914">
        <v>1</v>
      </c>
      <c r="C5914" t="s">
        <v>80</v>
      </c>
      <c r="D5914" t="s">
        <v>100</v>
      </c>
      <c r="E5914" t="s">
        <v>196</v>
      </c>
      <c r="F5914" t="s">
        <v>4853</v>
      </c>
      <c r="G5914" t="s">
        <v>142</v>
      </c>
      <c r="H5914" t="s">
        <v>143</v>
      </c>
      <c r="I5914" t="s">
        <v>135</v>
      </c>
      <c r="J5914" t="s">
        <v>136</v>
      </c>
      <c r="K5914" t="s">
        <v>137</v>
      </c>
      <c r="L5914" t="s">
        <v>17000</v>
      </c>
      <c r="M5914" t="s">
        <v>17001</v>
      </c>
      <c r="N5914">
        <v>0.97055555500000001</v>
      </c>
      <c r="O5914">
        <v>0</v>
      </c>
      <c r="P5914">
        <v>328</v>
      </c>
      <c r="Q5914">
        <v>8</v>
      </c>
      <c r="R5914">
        <v>32</v>
      </c>
      <c r="S5914">
        <v>1</v>
      </c>
      <c r="T5914">
        <v>26</v>
      </c>
      <c r="U5914">
        <v>0</v>
      </c>
      <c r="V5914">
        <v>0</v>
      </c>
      <c r="W5914">
        <v>0</v>
      </c>
      <c r="X5914">
        <v>85.915241019936758</v>
      </c>
      <c r="Y5914">
        <v>3.6355028601871493</v>
      </c>
      <c r="Z5914">
        <v>11.851926279903779</v>
      </c>
      <c r="AA5914">
        <v>8.1727309191645823</v>
      </c>
      <c r="AB5914">
        <v>13.715942660260316</v>
      </c>
      <c r="AC5914">
        <v>0</v>
      </c>
      <c r="AD5914">
        <v>0</v>
      </c>
      <c r="AE5914">
        <v>123.29134373945257</v>
      </c>
    </row>
    <row r="5915" spans="1:31" x14ac:dyDescent="0.25">
      <c r="A5915">
        <v>2155415</v>
      </c>
      <c r="B5915">
        <v>1</v>
      </c>
      <c r="C5915" t="s">
        <v>80</v>
      </c>
      <c r="D5915" t="s">
        <v>96</v>
      </c>
      <c r="E5915" t="s">
        <v>140</v>
      </c>
      <c r="F5915" t="s">
        <v>17002</v>
      </c>
      <c r="G5915" t="s">
        <v>142</v>
      </c>
      <c r="H5915" t="s">
        <v>143</v>
      </c>
      <c r="I5915" t="s">
        <v>135</v>
      </c>
      <c r="J5915" t="s">
        <v>136</v>
      </c>
      <c r="K5915" t="s">
        <v>137</v>
      </c>
      <c r="L5915" t="s">
        <v>17003</v>
      </c>
      <c r="M5915" t="s">
        <v>17004</v>
      </c>
      <c r="N5915">
        <v>0.239166666</v>
      </c>
      <c r="O5915">
        <v>0</v>
      </c>
      <c r="P5915">
        <v>58</v>
      </c>
      <c r="Q5915">
        <v>0</v>
      </c>
      <c r="R5915">
        <v>3</v>
      </c>
      <c r="S5915">
        <v>1</v>
      </c>
      <c r="T5915">
        <v>8</v>
      </c>
      <c r="U5915">
        <v>0</v>
      </c>
      <c r="V5915">
        <v>0</v>
      </c>
      <c r="W5915">
        <v>0</v>
      </c>
      <c r="X5915">
        <v>1.8407654255754669</v>
      </c>
      <c r="Y5915">
        <v>0</v>
      </c>
      <c r="Z5915">
        <v>0.2129475295098</v>
      </c>
      <c r="AA5915">
        <v>3.2650182947495088</v>
      </c>
      <c r="AB5915">
        <v>0.70668606180861671</v>
      </c>
      <c r="AC5915">
        <v>0</v>
      </c>
      <c r="AD5915">
        <v>0</v>
      </c>
      <c r="AE5915">
        <v>6.025417311643392</v>
      </c>
    </row>
    <row r="5916" spans="1:31" x14ac:dyDescent="0.25">
      <c r="A5916">
        <v>2155661</v>
      </c>
      <c r="B5916">
        <v>1</v>
      </c>
      <c r="C5916" t="s">
        <v>80</v>
      </c>
      <c r="D5916" t="s">
        <v>102</v>
      </c>
      <c r="E5916" t="s">
        <v>131</v>
      </c>
      <c r="F5916" t="s">
        <v>17005</v>
      </c>
      <c r="G5916" t="s">
        <v>152</v>
      </c>
      <c r="H5916" t="s">
        <v>134</v>
      </c>
      <c r="I5916" t="s">
        <v>135</v>
      </c>
      <c r="J5916" t="s">
        <v>136</v>
      </c>
      <c r="K5916" t="s">
        <v>137</v>
      </c>
      <c r="L5916" t="s">
        <v>17006</v>
      </c>
      <c r="M5916" t="s">
        <v>17007</v>
      </c>
      <c r="N5916">
        <v>3.3541666659999998</v>
      </c>
      <c r="O5916">
        <v>0</v>
      </c>
      <c r="P5916">
        <v>1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</row>
    <row r="5917" spans="1:31" x14ac:dyDescent="0.25">
      <c r="A5917">
        <v>2155306</v>
      </c>
      <c r="B5917">
        <v>1</v>
      </c>
      <c r="C5917" t="s">
        <v>81</v>
      </c>
      <c r="D5917" t="s">
        <v>128</v>
      </c>
      <c r="E5917" t="s">
        <v>196</v>
      </c>
      <c r="F5917" t="s">
        <v>11816</v>
      </c>
      <c r="G5917" t="s">
        <v>142</v>
      </c>
      <c r="H5917" t="s">
        <v>143</v>
      </c>
      <c r="I5917" t="s">
        <v>135</v>
      </c>
      <c r="J5917" t="s">
        <v>136</v>
      </c>
      <c r="K5917" t="s">
        <v>137</v>
      </c>
      <c r="L5917" t="s">
        <v>17008</v>
      </c>
      <c r="M5917" t="s">
        <v>17009</v>
      </c>
      <c r="N5917">
        <v>0.84305555499999996</v>
      </c>
      <c r="O5917">
        <v>1</v>
      </c>
      <c r="P5917">
        <v>552</v>
      </c>
      <c r="Q5917">
        <v>2</v>
      </c>
      <c r="R5917">
        <v>3</v>
      </c>
      <c r="S5917">
        <v>3</v>
      </c>
      <c r="T5917">
        <v>38</v>
      </c>
      <c r="U5917">
        <v>0</v>
      </c>
      <c r="V5917">
        <v>0</v>
      </c>
      <c r="W5917">
        <v>0.20229219532000001</v>
      </c>
      <c r="X5917">
        <v>50.228413143946931</v>
      </c>
      <c r="Y5917">
        <v>0.94961920799085009</v>
      </c>
      <c r="Z5917">
        <v>0.27566694331318337</v>
      </c>
      <c r="AA5917">
        <v>10.6844563073406</v>
      </c>
      <c r="AB5917">
        <v>15.193992444631315</v>
      </c>
      <c r="AC5917">
        <v>0</v>
      </c>
      <c r="AD5917">
        <v>0</v>
      </c>
      <c r="AE5917">
        <v>77.534440242542885</v>
      </c>
    </row>
    <row r="5918" spans="1:31" x14ac:dyDescent="0.25">
      <c r="A5918">
        <v>2155601</v>
      </c>
      <c r="B5918">
        <v>1</v>
      </c>
      <c r="C5918" t="s">
        <v>81</v>
      </c>
      <c r="D5918" t="s">
        <v>128</v>
      </c>
      <c r="E5918" t="s">
        <v>146</v>
      </c>
      <c r="F5918" t="s">
        <v>17010</v>
      </c>
      <c r="G5918" t="s">
        <v>142</v>
      </c>
      <c r="H5918" t="s">
        <v>143</v>
      </c>
      <c r="I5918" t="s">
        <v>135</v>
      </c>
      <c r="J5918" t="s">
        <v>136</v>
      </c>
      <c r="K5918" t="s">
        <v>137</v>
      </c>
      <c r="L5918" t="s">
        <v>17011</v>
      </c>
      <c r="M5918" t="s">
        <v>17012</v>
      </c>
      <c r="N5918">
        <v>0.213888888</v>
      </c>
      <c r="O5918">
        <v>0</v>
      </c>
      <c r="P5918">
        <v>506</v>
      </c>
      <c r="Q5918">
        <v>1</v>
      </c>
      <c r="R5918">
        <v>63</v>
      </c>
      <c r="S5918">
        <v>3</v>
      </c>
      <c r="T5918">
        <v>106</v>
      </c>
      <c r="U5918">
        <v>1</v>
      </c>
      <c r="V5918">
        <v>0</v>
      </c>
      <c r="W5918">
        <v>0</v>
      </c>
      <c r="X5918">
        <v>22.669191198808001</v>
      </c>
      <c r="Y5918">
        <v>2.3968496628999998</v>
      </c>
      <c r="Z5918">
        <v>2.1361277254945832</v>
      </c>
      <c r="AA5918">
        <v>1.2855441693260832</v>
      </c>
      <c r="AB5918">
        <v>9.8378470906613344</v>
      </c>
      <c r="AC5918">
        <v>3.86672970004475</v>
      </c>
      <c r="AD5918">
        <v>0</v>
      </c>
      <c r="AE5918">
        <v>42.192289547234751</v>
      </c>
    </row>
    <row r="5919" spans="1:31" x14ac:dyDescent="0.25">
      <c r="A5919">
        <v>2155269</v>
      </c>
      <c r="B5919">
        <v>1</v>
      </c>
      <c r="C5919" t="s">
        <v>81</v>
      </c>
      <c r="D5919" t="s">
        <v>127</v>
      </c>
      <c r="E5919" t="s">
        <v>146</v>
      </c>
      <c r="F5919" t="s">
        <v>17013</v>
      </c>
      <c r="G5919" t="s">
        <v>142</v>
      </c>
      <c r="H5919" t="s">
        <v>143</v>
      </c>
      <c r="I5919" t="s">
        <v>148</v>
      </c>
      <c r="J5919" t="s">
        <v>136</v>
      </c>
      <c r="K5919" t="s">
        <v>137</v>
      </c>
      <c r="L5919" t="s">
        <v>16709</v>
      </c>
      <c r="M5919" t="s">
        <v>17014</v>
      </c>
      <c r="N5919">
        <v>6.1111109999999998E-3</v>
      </c>
      <c r="O5919">
        <v>0</v>
      </c>
      <c r="P5919">
        <v>1033</v>
      </c>
      <c r="Q5919">
        <v>0</v>
      </c>
      <c r="R5919">
        <v>0</v>
      </c>
      <c r="S5919">
        <v>0</v>
      </c>
      <c r="T5919">
        <v>382</v>
      </c>
      <c r="U5919">
        <v>0</v>
      </c>
      <c r="V5919">
        <v>0</v>
      </c>
      <c r="W5919">
        <v>0</v>
      </c>
      <c r="X5919">
        <v>1.2340698083252006</v>
      </c>
      <c r="Y5919">
        <v>0</v>
      </c>
      <c r="Z5919">
        <v>0</v>
      </c>
      <c r="AA5919">
        <v>0</v>
      </c>
      <c r="AB5919">
        <v>3.1660795611444397</v>
      </c>
      <c r="AC5919">
        <v>0</v>
      </c>
      <c r="AD5919">
        <v>0</v>
      </c>
      <c r="AE5919">
        <v>4.4001493694696405</v>
      </c>
    </row>
    <row r="5920" spans="1:31" x14ac:dyDescent="0.25">
      <c r="A5920">
        <v>2155312</v>
      </c>
      <c r="B5920">
        <v>1</v>
      </c>
      <c r="C5920" t="s">
        <v>80</v>
      </c>
      <c r="D5920" t="s">
        <v>98</v>
      </c>
      <c r="E5920" t="s">
        <v>174</v>
      </c>
      <c r="F5920" t="s">
        <v>17015</v>
      </c>
      <c r="G5920" t="s">
        <v>4922</v>
      </c>
      <c r="H5920" t="s">
        <v>134</v>
      </c>
      <c r="I5920" t="s">
        <v>135</v>
      </c>
      <c r="J5920" t="s">
        <v>136</v>
      </c>
      <c r="K5920" t="s">
        <v>137</v>
      </c>
      <c r="L5920" t="s">
        <v>17016</v>
      </c>
      <c r="M5920" t="s">
        <v>17017</v>
      </c>
      <c r="N5920">
        <v>2.3186111110000001</v>
      </c>
      <c r="O5920">
        <v>0</v>
      </c>
      <c r="P5920">
        <v>6</v>
      </c>
      <c r="Q5920">
        <v>0</v>
      </c>
      <c r="R5920">
        <v>10</v>
      </c>
      <c r="S5920">
        <v>0</v>
      </c>
      <c r="T5920">
        <v>4</v>
      </c>
      <c r="U5920">
        <v>0</v>
      </c>
      <c r="V5920">
        <v>0</v>
      </c>
      <c r="W5920">
        <v>0</v>
      </c>
      <c r="X5920">
        <v>2.082264074827767</v>
      </c>
      <c r="Y5920">
        <v>0</v>
      </c>
      <c r="Z5920">
        <v>19.148263700773605</v>
      </c>
      <c r="AA5920">
        <v>0</v>
      </c>
      <c r="AB5920">
        <v>9.6795835678342677</v>
      </c>
      <c r="AC5920">
        <v>0</v>
      </c>
      <c r="AD5920">
        <v>0</v>
      </c>
      <c r="AE5920">
        <v>30.910111343435638</v>
      </c>
    </row>
    <row r="5921" spans="1:31" x14ac:dyDescent="0.25">
      <c r="A5921">
        <v>2155438</v>
      </c>
      <c r="B5921">
        <v>1</v>
      </c>
      <c r="C5921" t="s">
        <v>81</v>
      </c>
      <c r="D5921" t="s">
        <v>126</v>
      </c>
      <c r="E5921" t="s">
        <v>146</v>
      </c>
      <c r="F5921" t="s">
        <v>17018</v>
      </c>
      <c r="G5921" t="s">
        <v>142</v>
      </c>
      <c r="H5921" t="s">
        <v>143</v>
      </c>
      <c r="I5921" t="s">
        <v>135</v>
      </c>
      <c r="J5921" t="s">
        <v>136</v>
      </c>
      <c r="K5921" t="s">
        <v>137</v>
      </c>
      <c r="L5921" t="s">
        <v>17019</v>
      </c>
      <c r="M5921" t="s">
        <v>17020</v>
      </c>
      <c r="N5921">
        <v>0.71722222199999996</v>
      </c>
      <c r="O5921">
        <v>0</v>
      </c>
      <c r="P5921">
        <v>50</v>
      </c>
      <c r="Q5921">
        <v>21</v>
      </c>
      <c r="R5921">
        <v>41</v>
      </c>
      <c r="S5921">
        <v>4</v>
      </c>
      <c r="T5921">
        <v>13</v>
      </c>
      <c r="U5921">
        <v>0</v>
      </c>
      <c r="V5921">
        <v>0</v>
      </c>
      <c r="W5921">
        <v>0</v>
      </c>
      <c r="X5921">
        <v>4.3985849680348341</v>
      </c>
      <c r="Y5921">
        <v>10.813667316967829</v>
      </c>
      <c r="Z5921">
        <v>5.8504297157895344</v>
      </c>
      <c r="AA5921">
        <v>9.1224760281772443</v>
      </c>
      <c r="AB5921">
        <v>26.517809041311935</v>
      </c>
      <c r="AC5921">
        <v>0</v>
      </c>
      <c r="AD5921">
        <v>0</v>
      </c>
      <c r="AE5921">
        <v>56.702967070281375</v>
      </c>
    </row>
    <row r="5922" spans="1:31" x14ac:dyDescent="0.25">
      <c r="A5922">
        <v>2155389</v>
      </c>
      <c r="B5922">
        <v>1</v>
      </c>
      <c r="C5922" t="s">
        <v>81</v>
      </c>
      <c r="D5922" t="s">
        <v>120</v>
      </c>
      <c r="E5922" t="s">
        <v>131</v>
      </c>
      <c r="F5922" t="s">
        <v>17021</v>
      </c>
      <c r="G5922" t="s">
        <v>300</v>
      </c>
      <c r="H5922" t="s">
        <v>134</v>
      </c>
      <c r="I5922" t="s">
        <v>135</v>
      </c>
      <c r="J5922" t="s">
        <v>136</v>
      </c>
      <c r="K5922" t="s">
        <v>137</v>
      </c>
      <c r="L5922" t="s">
        <v>17022</v>
      </c>
      <c r="M5922" t="s">
        <v>17023</v>
      </c>
      <c r="N5922">
        <v>2.3519444439999999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1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0.67803267756102503</v>
      </c>
      <c r="AC5922">
        <v>0</v>
      </c>
      <c r="AD5922">
        <v>0</v>
      </c>
      <c r="AE5922">
        <v>0.67803267756102503</v>
      </c>
    </row>
    <row r="5923" spans="1:31" x14ac:dyDescent="0.25">
      <c r="A5923">
        <v>2155246</v>
      </c>
      <c r="B5923">
        <v>1</v>
      </c>
      <c r="C5923" t="s">
        <v>81</v>
      </c>
      <c r="D5923" t="s">
        <v>128</v>
      </c>
      <c r="E5923" t="s">
        <v>174</v>
      </c>
      <c r="F5923" t="s">
        <v>17024</v>
      </c>
      <c r="G5923" t="s">
        <v>538</v>
      </c>
      <c r="H5923" t="s">
        <v>134</v>
      </c>
      <c r="I5923" t="s">
        <v>135</v>
      </c>
      <c r="J5923" t="s">
        <v>136</v>
      </c>
      <c r="K5923" t="s">
        <v>236</v>
      </c>
      <c r="L5923" t="s">
        <v>17025</v>
      </c>
      <c r="M5923" t="s">
        <v>17026</v>
      </c>
      <c r="N5923">
        <v>1.768719444</v>
      </c>
      <c r="O5923">
        <v>0</v>
      </c>
      <c r="P5923">
        <v>93</v>
      </c>
      <c r="Q5923">
        <v>0</v>
      </c>
      <c r="R5923">
        <v>0</v>
      </c>
      <c r="S5923">
        <v>0</v>
      </c>
      <c r="T5923">
        <v>7</v>
      </c>
      <c r="U5923">
        <v>0</v>
      </c>
      <c r="V5923">
        <v>0</v>
      </c>
      <c r="W5923">
        <v>0</v>
      </c>
      <c r="X5923">
        <v>31.221955903354377</v>
      </c>
      <c r="Y5923">
        <v>0</v>
      </c>
      <c r="Z5923">
        <v>0</v>
      </c>
      <c r="AA5923">
        <v>0</v>
      </c>
      <c r="AB5923">
        <v>5.6104126064748421</v>
      </c>
      <c r="AC5923">
        <v>0</v>
      </c>
      <c r="AD5923">
        <v>0</v>
      </c>
      <c r="AE5923">
        <v>36.832368509829223</v>
      </c>
    </row>
    <row r="5924" spans="1:31" x14ac:dyDescent="0.25">
      <c r="A5924">
        <v>2155687</v>
      </c>
      <c r="B5924">
        <v>1</v>
      </c>
      <c r="C5924" t="s">
        <v>81</v>
      </c>
      <c r="D5924" t="s">
        <v>113</v>
      </c>
      <c r="E5924" t="s">
        <v>140</v>
      </c>
      <c r="F5924" t="s">
        <v>4356</v>
      </c>
      <c r="G5924" t="s">
        <v>142</v>
      </c>
      <c r="H5924" t="s">
        <v>143</v>
      </c>
      <c r="I5924" t="s">
        <v>148</v>
      </c>
      <c r="J5924" t="s">
        <v>136</v>
      </c>
      <c r="K5924" t="s">
        <v>137</v>
      </c>
      <c r="L5924" t="s">
        <v>17027</v>
      </c>
      <c r="M5924" t="s">
        <v>17028</v>
      </c>
      <c r="N5924">
        <v>1.3888888E-2</v>
      </c>
      <c r="O5924">
        <v>0</v>
      </c>
      <c r="P5924">
        <v>1215</v>
      </c>
      <c r="Q5924">
        <v>2</v>
      </c>
      <c r="R5924">
        <v>385</v>
      </c>
      <c r="S5924">
        <v>2</v>
      </c>
      <c r="T5924">
        <v>54</v>
      </c>
      <c r="U5924">
        <v>0</v>
      </c>
      <c r="V5924">
        <v>1</v>
      </c>
      <c r="W5924">
        <v>0</v>
      </c>
      <c r="X5924">
        <v>1.7882906173308322</v>
      </c>
      <c r="Y5924">
        <v>1.5838061749999997E-2</v>
      </c>
      <c r="Z5924">
        <v>0.39864819161722231</v>
      </c>
      <c r="AA5924">
        <v>3.7667111073611106E-2</v>
      </c>
      <c r="AB5924">
        <v>0.19537029491347216</v>
      </c>
      <c r="AC5924">
        <v>0</v>
      </c>
      <c r="AD5924">
        <v>0</v>
      </c>
      <c r="AE5924">
        <v>2.4358142766851381</v>
      </c>
    </row>
    <row r="5925" spans="1:31" x14ac:dyDescent="0.25">
      <c r="A5925">
        <v>2156320</v>
      </c>
      <c r="B5925">
        <v>1</v>
      </c>
      <c r="C5925" t="s">
        <v>80</v>
      </c>
      <c r="D5925" t="s">
        <v>98</v>
      </c>
      <c r="E5925" t="s">
        <v>131</v>
      </c>
      <c r="F5925" t="s">
        <v>17029</v>
      </c>
      <c r="G5925" t="s">
        <v>152</v>
      </c>
      <c r="H5925" t="s">
        <v>134</v>
      </c>
      <c r="I5925" t="s">
        <v>135</v>
      </c>
      <c r="J5925" t="s">
        <v>136</v>
      </c>
      <c r="K5925" t="s">
        <v>137</v>
      </c>
      <c r="L5925" t="s">
        <v>17030</v>
      </c>
      <c r="M5925" t="s">
        <v>17031</v>
      </c>
      <c r="N5925">
        <v>2.335555555</v>
      </c>
      <c r="O5925">
        <v>0</v>
      </c>
      <c r="P5925">
        <v>1</v>
      </c>
      <c r="Q5925">
        <v>0</v>
      </c>
      <c r="R5925">
        <v>1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0.89735368756150014</v>
      </c>
      <c r="Y5925">
        <v>0</v>
      </c>
      <c r="Z5925">
        <v>2.4867012037459668</v>
      </c>
      <c r="AA5925">
        <v>0</v>
      </c>
      <c r="AB5925">
        <v>0</v>
      </c>
      <c r="AC5925">
        <v>0</v>
      </c>
      <c r="AD5925">
        <v>0</v>
      </c>
      <c r="AE5925">
        <v>3.3840548913074668</v>
      </c>
    </row>
    <row r="5926" spans="1:31" x14ac:dyDescent="0.25">
      <c r="A5926">
        <v>2156105</v>
      </c>
      <c r="B5926">
        <v>1</v>
      </c>
      <c r="C5926" t="s">
        <v>81</v>
      </c>
      <c r="D5926" t="s">
        <v>122</v>
      </c>
      <c r="E5926" t="s">
        <v>131</v>
      </c>
      <c r="F5926" t="s">
        <v>17032</v>
      </c>
      <c r="G5926" t="s">
        <v>152</v>
      </c>
      <c r="H5926" t="s">
        <v>134</v>
      </c>
      <c r="I5926" t="s">
        <v>135</v>
      </c>
      <c r="J5926" t="s">
        <v>136</v>
      </c>
      <c r="K5926" t="s">
        <v>137</v>
      </c>
      <c r="L5926" t="s">
        <v>17033</v>
      </c>
      <c r="M5926" t="s">
        <v>17034</v>
      </c>
      <c r="N5926">
        <v>2.2461111109999998</v>
      </c>
      <c r="O5926">
        <v>0</v>
      </c>
      <c r="P5926">
        <v>1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0.16812237370275002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0.16812237370275002</v>
      </c>
    </row>
    <row r="5927" spans="1:31" x14ac:dyDescent="0.25">
      <c r="A5927">
        <v>2155773</v>
      </c>
      <c r="B5927">
        <v>1</v>
      </c>
      <c r="C5927" t="s">
        <v>81</v>
      </c>
      <c r="D5927" t="s">
        <v>123</v>
      </c>
      <c r="E5927" t="s">
        <v>146</v>
      </c>
      <c r="F5927" t="s">
        <v>17035</v>
      </c>
      <c r="G5927" t="s">
        <v>142</v>
      </c>
      <c r="H5927" t="s">
        <v>143</v>
      </c>
      <c r="I5927" t="s">
        <v>135</v>
      </c>
      <c r="J5927" t="s">
        <v>136</v>
      </c>
      <c r="K5927" t="s">
        <v>137</v>
      </c>
      <c r="L5927" t="s">
        <v>17036</v>
      </c>
      <c r="M5927" t="s">
        <v>17037</v>
      </c>
      <c r="N5927">
        <v>1.041666666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227.51374016355453</v>
      </c>
      <c r="AD5927">
        <v>0</v>
      </c>
      <c r="AE5927">
        <v>227.51374016355453</v>
      </c>
    </row>
    <row r="5928" spans="1:31" x14ac:dyDescent="0.25">
      <c r="A5928">
        <v>2155819</v>
      </c>
      <c r="B5928">
        <v>1</v>
      </c>
      <c r="C5928" t="s">
        <v>80</v>
      </c>
      <c r="D5928" t="s">
        <v>96</v>
      </c>
      <c r="E5928" t="s">
        <v>131</v>
      </c>
      <c r="F5928" t="s">
        <v>17038</v>
      </c>
      <c r="G5928" t="s">
        <v>152</v>
      </c>
      <c r="H5928" t="s">
        <v>134</v>
      </c>
      <c r="I5928" t="s">
        <v>135</v>
      </c>
      <c r="J5928" t="s">
        <v>136</v>
      </c>
      <c r="K5928" t="s">
        <v>137</v>
      </c>
      <c r="L5928" t="s">
        <v>17039</v>
      </c>
      <c r="M5928" t="s">
        <v>17040</v>
      </c>
      <c r="N5928">
        <v>6.0813888880000002</v>
      </c>
      <c r="O5928">
        <v>0</v>
      </c>
      <c r="P5928">
        <v>1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5.3868674139598509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5.3868674139598509</v>
      </c>
    </row>
    <row r="5929" spans="1:31" x14ac:dyDescent="0.25">
      <c r="A5929">
        <v>2155942</v>
      </c>
      <c r="B5929">
        <v>1</v>
      </c>
      <c r="C5929" t="s">
        <v>80</v>
      </c>
      <c r="D5929" t="s">
        <v>90</v>
      </c>
      <c r="E5929" t="s">
        <v>131</v>
      </c>
      <c r="F5929" t="s">
        <v>17041</v>
      </c>
      <c r="G5929" t="s">
        <v>133</v>
      </c>
      <c r="H5929" t="s">
        <v>134</v>
      </c>
      <c r="I5929" t="s">
        <v>135</v>
      </c>
      <c r="J5929" t="s">
        <v>136</v>
      </c>
      <c r="K5929" t="s">
        <v>137</v>
      </c>
      <c r="L5929" t="s">
        <v>17042</v>
      </c>
      <c r="M5929" t="s">
        <v>17043</v>
      </c>
      <c r="N5929">
        <v>5.4163888880000002</v>
      </c>
      <c r="O5929">
        <v>0</v>
      </c>
      <c r="P5929">
        <v>6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5.2445326903867491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5.2445326903867491</v>
      </c>
    </row>
    <row r="5930" spans="1:31" x14ac:dyDescent="0.25">
      <c r="A5930">
        <v>2156088</v>
      </c>
      <c r="B5930">
        <v>1</v>
      </c>
      <c r="C5930" t="s">
        <v>81</v>
      </c>
      <c r="D5930" t="s">
        <v>116</v>
      </c>
      <c r="E5930" t="s">
        <v>196</v>
      </c>
      <c r="F5930" t="s">
        <v>17044</v>
      </c>
      <c r="G5930" t="s">
        <v>142</v>
      </c>
      <c r="H5930" t="s">
        <v>143</v>
      </c>
      <c r="I5930" t="s">
        <v>135</v>
      </c>
      <c r="J5930" t="s">
        <v>136</v>
      </c>
      <c r="K5930" t="s">
        <v>137</v>
      </c>
      <c r="L5930" t="s">
        <v>17045</v>
      </c>
      <c r="M5930" t="s">
        <v>17046</v>
      </c>
      <c r="N5930">
        <v>0.45027777699999999</v>
      </c>
      <c r="O5930">
        <v>0</v>
      </c>
      <c r="P5930">
        <v>222</v>
      </c>
      <c r="Q5930">
        <v>165</v>
      </c>
      <c r="R5930">
        <v>6</v>
      </c>
      <c r="S5930">
        <v>3</v>
      </c>
      <c r="T5930">
        <v>27</v>
      </c>
      <c r="U5930">
        <v>0</v>
      </c>
      <c r="V5930">
        <v>0</v>
      </c>
      <c r="W5930">
        <v>0</v>
      </c>
      <c r="X5930">
        <v>12.15481068421045</v>
      </c>
      <c r="Y5930">
        <v>9.576425743170736</v>
      </c>
      <c r="Z5930">
        <v>1.3216222171970999</v>
      </c>
      <c r="AA5930">
        <v>12.728623198265158</v>
      </c>
      <c r="AB5930">
        <v>2.3662150996447382</v>
      </c>
      <c r="AC5930">
        <v>0</v>
      </c>
      <c r="AD5930">
        <v>0</v>
      </c>
      <c r="AE5930">
        <v>38.147696942488182</v>
      </c>
    </row>
    <row r="5931" spans="1:31" x14ac:dyDescent="0.25">
      <c r="A5931">
        <v>2156397</v>
      </c>
      <c r="B5931">
        <v>1</v>
      </c>
      <c r="C5931" t="s">
        <v>80</v>
      </c>
      <c r="D5931" t="s">
        <v>110</v>
      </c>
      <c r="E5931" t="s">
        <v>131</v>
      </c>
      <c r="F5931" t="s">
        <v>17047</v>
      </c>
      <c r="G5931" t="s">
        <v>231</v>
      </c>
      <c r="H5931" t="s">
        <v>134</v>
      </c>
      <c r="I5931" t="s">
        <v>135</v>
      </c>
      <c r="J5931" t="s">
        <v>136</v>
      </c>
      <c r="K5931" t="s">
        <v>137</v>
      </c>
      <c r="L5931" t="s">
        <v>17048</v>
      </c>
      <c r="M5931" t="s">
        <v>17049</v>
      </c>
      <c r="N5931">
        <v>1.440555555</v>
      </c>
      <c r="O5931">
        <v>0</v>
      </c>
      <c r="P5931">
        <v>8</v>
      </c>
      <c r="Q5931">
        <v>0</v>
      </c>
      <c r="R5931">
        <v>0</v>
      </c>
      <c r="S5931">
        <v>0</v>
      </c>
      <c r="T5931">
        <v>3</v>
      </c>
      <c r="U5931">
        <v>0</v>
      </c>
      <c r="V5931">
        <v>0</v>
      </c>
      <c r="W5931">
        <v>0</v>
      </c>
      <c r="X5931">
        <v>1.1589716286422997</v>
      </c>
      <c r="Y5931">
        <v>0</v>
      </c>
      <c r="Z5931">
        <v>0</v>
      </c>
      <c r="AA5931">
        <v>0</v>
      </c>
      <c r="AB5931">
        <v>2.8144224606903001</v>
      </c>
      <c r="AC5931">
        <v>0</v>
      </c>
      <c r="AD5931">
        <v>0</v>
      </c>
      <c r="AE5931">
        <v>3.9733940893325999</v>
      </c>
    </row>
    <row r="5932" spans="1:31" x14ac:dyDescent="0.25">
      <c r="A5932">
        <v>2156337</v>
      </c>
      <c r="B5932">
        <v>1</v>
      </c>
      <c r="C5932" t="s">
        <v>80</v>
      </c>
      <c r="D5932" t="s">
        <v>93</v>
      </c>
      <c r="E5932" t="s">
        <v>131</v>
      </c>
      <c r="F5932" t="s">
        <v>17050</v>
      </c>
      <c r="G5932" t="s">
        <v>231</v>
      </c>
      <c r="H5932" t="s">
        <v>134</v>
      </c>
      <c r="I5932" t="s">
        <v>135</v>
      </c>
      <c r="J5932" t="s">
        <v>136</v>
      </c>
      <c r="K5932" t="s">
        <v>137</v>
      </c>
      <c r="L5932" t="s">
        <v>17051</v>
      </c>
      <c r="M5932" t="s">
        <v>17052</v>
      </c>
      <c r="N5932">
        <v>5.619722222</v>
      </c>
      <c r="O5932">
        <v>0</v>
      </c>
      <c r="P5932">
        <v>1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6.4122767223749998E-3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6.4122767223749998E-3</v>
      </c>
    </row>
    <row r="5933" spans="1:31" x14ac:dyDescent="0.25">
      <c r="A5933">
        <v>2155959</v>
      </c>
      <c r="B5933">
        <v>1</v>
      </c>
      <c r="C5933" t="s">
        <v>80</v>
      </c>
      <c r="D5933" t="s">
        <v>105</v>
      </c>
      <c r="E5933" t="s">
        <v>131</v>
      </c>
      <c r="F5933" t="s">
        <v>17053</v>
      </c>
      <c r="G5933" t="s">
        <v>133</v>
      </c>
      <c r="H5933" t="s">
        <v>134</v>
      </c>
      <c r="I5933" t="s">
        <v>135</v>
      </c>
      <c r="J5933" t="s">
        <v>136</v>
      </c>
      <c r="K5933" t="s">
        <v>137</v>
      </c>
      <c r="L5933" t="s">
        <v>17054</v>
      </c>
      <c r="M5933" t="s">
        <v>17055</v>
      </c>
      <c r="N5933">
        <v>6.7436111109999999</v>
      </c>
      <c r="O5933">
        <v>0</v>
      </c>
      <c r="P5933">
        <v>7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5.7437051675230677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5.7437051675230677</v>
      </c>
    </row>
    <row r="5934" spans="1:31" x14ac:dyDescent="0.25">
      <c r="A5934">
        <v>2155902</v>
      </c>
      <c r="B5934">
        <v>1</v>
      </c>
      <c r="C5934" t="s">
        <v>81</v>
      </c>
      <c r="D5934" t="s">
        <v>115</v>
      </c>
      <c r="E5934" t="s">
        <v>174</v>
      </c>
      <c r="F5934" t="s">
        <v>17056</v>
      </c>
      <c r="G5934" t="s">
        <v>187</v>
      </c>
      <c r="H5934" t="s">
        <v>134</v>
      </c>
      <c r="I5934" t="s">
        <v>135</v>
      </c>
      <c r="J5934" t="s">
        <v>136</v>
      </c>
      <c r="K5934" t="s">
        <v>137</v>
      </c>
      <c r="L5934" t="s">
        <v>17057</v>
      </c>
      <c r="M5934" t="s">
        <v>17058</v>
      </c>
      <c r="N5934">
        <v>8.8611111109999996</v>
      </c>
      <c r="O5934">
        <v>0</v>
      </c>
      <c r="P5934">
        <v>47</v>
      </c>
      <c r="Q5934">
        <v>0</v>
      </c>
      <c r="R5934">
        <v>0</v>
      </c>
      <c r="S5934">
        <v>0</v>
      </c>
      <c r="T5934">
        <v>3</v>
      </c>
      <c r="U5934">
        <v>0</v>
      </c>
      <c r="V5934">
        <v>0</v>
      </c>
      <c r="W5934">
        <v>0</v>
      </c>
      <c r="X5934">
        <v>38.922796440037487</v>
      </c>
      <c r="Y5934">
        <v>0</v>
      </c>
      <c r="Z5934">
        <v>0</v>
      </c>
      <c r="AA5934">
        <v>0</v>
      </c>
      <c r="AB5934">
        <v>0.11514288725500002</v>
      </c>
      <c r="AC5934">
        <v>0</v>
      </c>
      <c r="AD5934">
        <v>0</v>
      </c>
      <c r="AE5934">
        <v>39.037939327292484</v>
      </c>
    </row>
    <row r="5935" spans="1:31" x14ac:dyDescent="0.25">
      <c r="A5935">
        <v>2156151</v>
      </c>
      <c r="B5935">
        <v>1</v>
      </c>
      <c r="C5935" t="s">
        <v>80</v>
      </c>
      <c r="D5935" t="s">
        <v>82</v>
      </c>
      <c r="E5935" t="s">
        <v>174</v>
      </c>
      <c r="F5935" t="s">
        <v>17059</v>
      </c>
      <c r="G5935" t="s">
        <v>187</v>
      </c>
      <c r="H5935" t="s">
        <v>134</v>
      </c>
      <c r="I5935" t="s">
        <v>135</v>
      </c>
      <c r="J5935" t="s">
        <v>136</v>
      </c>
      <c r="K5935" t="s">
        <v>137</v>
      </c>
      <c r="L5935" t="s">
        <v>17060</v>
      </c>
      <c r="M5935" t="s">
        <v>17061</v>
      </c>
      <c r="N5935">
        <v>2.384166666</v>
      </c>
      <c r="O5935">
        <v>0</v>
      </c>
      <c r="P5935">
        <v>45</v>
      </c>
      <c r="Q5935">
        <v>0</v>
      </c>
      <c r="R5935">
        <v>0</v>
      </c>
      <c r="S5935">
        <v>0</v>
      </c>
      <c r="T5935">
        <v>1</v>
      </c>
      <c r="U5935">
        <v>0</v>
      </c>
      <c r="V5935">
        <v>0</v>
      </c>
      <c r="W5935">
        <v>0</v>
      </c>
      <c r="X5935">
        <v>13.65231594660278</v>
      </c>
      <c r="Y5935">
        <v>0</v>
      </c>
      <c r="Z5935">
        <v>0</v>
      </c>
      <c r="AA5935">
        <v>0</v>
      </c>
      <c r="AB5935">
        <v>1.3505986314000002E-3</v>
      </c>
      <c r="AC5935">
        <v>0</v>
      </c>
      <c r="AD5935">
        <v>0</v>
      </c>
      <c r="AE5935">
        <v>13.653666545234181</v>
      </c>
    </row>
    <row r="5936" spans="1:31" x14ac:dyDescent="0.25">
      <c r="A5936">
        <v>2155856</v>
      </c>
      <c r="B5936">
        <v>1</v>
      </c>
      <c r="C5936" t="s">
        <v>80</v>
      </c>
      <c r="D5936" t="s">
        <v>103</v>
      </c>
      <c r="E5936" t="s">
        <v>131</v>
      </c>
      <c r="F5936" t="s">
        <v>17062</v>
      </c>
      <c r="G5936" t="s">
        <v>133</v>
      </c>
      <c r="H5936" t="s">
        <v>134</v>
      </c>
      <c r="I5936" t="s">
        <v>135</v>
      </c>
      <c r="J5936" t="s">
        <v>136</v>
      </c>
      <c r="K5936" t="s">
        <v>137</v>
      </c>
      <c r="L5936" t="s">
        <v>17063</v>
      </c>
      <c r="M5936" t="s">
        <v>17064</v>
      </c>
      <c r="N5936">
        <v>6.5383333329999997</v>
      </c>
      <c r="O5936">
        <v>0</v>
      </c>
      <c r="P5936">
        <v>1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0.321532912665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0.321532912665</v>
      </c>
    </row>
    <row r="5937" spans="1:31" x14ac:dyDescent="0.25">
      <c r="A5937">
        <v>2155756</v>
      </c>
      <c r="B5937">
        <v>1</v>
      </c>
      <c r="C5937" t="s">
        <v>80</v>
      </c>
      <c r="D5937" t="s">
        <v>97</v>
      </c>
      <c r="E5937" t="s">
        <v>224</v>
      </c>
      <c r="F5937" t="s">
        <v>8751</v>
      </c>
      <c r="G5937" t="s">
        <v>142</v>
      </c>
      <c r="H5937" t="s">
        <v>143</v>
      </c>
      <c r="I5937" t="s">
        <v>135</v>
      </c>
      <c r="J5937" t="s">
        <v>136</v>
      </c>
      <c r="K5937" t="s">
        <v>137</v>
      </c>
      <c r="L5937" t="s">
        <v>17065</v>
      </c>
      <c r="M5937" t="s">
        <v>17066</v>
      </c>
      <c r="N5937">
        <v>0.19339166599999999</v>
      </c>
      <c r="O5937">
        <v>25</v>
      </c>
      <c r="P5937">
        <v>5106</v>
      </c>
      <c r="Q5937">
        <v>1</v>
      </c>
      <c r="R5937">
        <v>113</v>
      </c>
      <c r="S5937">
        <v>10</v>
      </c>
      <c r="T5937">
        <v>451</v>
      </c>
      <c r="U5937">
        <v>0</v>
      </c>
      <c r="V5937">
        <v>0</v>
      </c>
      <c r="W5937">
        <v>56.555941825625197</v>
      </c>
      <c r="X5937">
        <v>258.87863415838933</v>
      </c>
      <c r="Y5937">
        <v>2.7269594864599997E-2</v>
      </c>
      <c r="Z5937">
        <v>8.8281377309765343</v>
      </c>
      <c r="AA5937">
        <v>29.58652147882</v>
      </c>
      <c r="AB5937">
        <v>57.773156049824401</v>
      </c>
      <c r="AC5937">
        <v>0</v>
      </c>
      <c r="AD5937">
        <v>0</v>
      </c>
      <c r="AE5937">
        <v>411.6496608385001</v>
      </c>
    </row>
    <row r="5938" spans="1:31" x14ac:dyDescent="0.25">
      <c r="A5938">
        <v>2155882</v>
      </c>
      <c r="B5938">
        <v>1</v>
      </c>
      <c r="C5938" t="s">
        <v>80</v>
      </c>
      <c r="D5938" t="s">
        <v>107</v>
      </c>
      <c r="E5938" t="s">
        <v>131</v>
      </c>
      <c r="F5938" t="s">
        <v>17067</v>
      </c>
      <c r="G5938" t="s">
        <v>231</v>
      </c>
      <c r="H5938" t="s">
        <v>134</v>
      </c>
      <c r="I5938" t="s">
        <v>135</v>
      </c>
      <c r="J5938" t="s">
        <v>136</v>
      </c>
      <c r="K5938" t="s">
        <v>137</v>
      </c>
      <c r="L5938" t="s">
        <v>17068</v>
      </c>
      <c r="M5938" t="s">
        <v>17069</v>
      </c>
      <c r="N5938">
        <v>1.115555555</v>
      </c>
      <c r="O5938">
        <v>0</v>
      </c>
      <c r="P5938">
        <v>1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0.11961500127904168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0.11961500127904168</v>
      </c>
    </row>
    <row r="5939" spans="1:31" x14ac:dyDescent="0.25">
      <c r="A5939">
        <v>2156045</v>
      </c>
      <c r="B5939">
        <v>1</v>
      </c>
      <c r="C5939" t="s">
        <v>80</v>
      </c>
      <c r="D5939" t="s">
        <v>104</v>
      </c>
      <c r="E5939" t="s">
        <v>131</v>
      </c>
      <c r="F5939" t="s">
        <v>17070</v>
      </c>
      <c r="G5939" t="s">
        <v>152</v>
      </c>
      <c r="H5939" t="s">
        <v>134</v>
      </c>
      <c r="I5939" t="s">
        <v>135</v>
      </c>
      <c r="J5939" t="s">
        <v>136</v>
      </c>
      <c r="K5939" t="s">
        <v>137</v>
      </c>
      <c r="L5939" t="s">
        <v>17071</v>
      </c>
      <c r="M5939" t="s">
        <v>17072</v>
      </c>
      <c r="N5939">
        <v>1.7369444439999999</v>
      </c>
      <c r="O5939">
        <v>0</v>
      </c>
      <c r="P5939">
        <v>1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0.37215610880768329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0.37215610880768329</v>
      </c>
    </row>
    <row r="5940" spans="1:31" x14ac:dyDescent="0.25">
      <c r="A5940">
        <v>2155813</v>
      </c>
      <c r="B5940">
        <v>1</v>
      </c>
      <c r="C5940" t="s">
        <v>80</v>
      </c>
      <c r="D5940" t="s">
        <v>103</v>
      </c>
      <c r="E5940" t="s">
        <v>131</v>
      </c>
      <c r="F5940" t="s">
        <v>17073</v>
      </c>
      <c r="G5940" t="s">
        <v>152</v>
      </c>
      <c r="H5940" t="s">
        <v>134</v>
      </c>
      <c r="I5940" t="s">
        <v>135</v>
      </c>
      <c r="J5940" t="s">
        <v>136</v>
      </c>
      <c r="K5940" t="s">
        <v>137</v>
      </c>
      <c r="L5940" t="s">
        <v>17074</v>
      </c>
      <c r="M5940" t="s">
        <v>17075</v>
      </c>
      <c r="N5940">
        <v>2.4927777770000001</v>
      </c>
      <c r="O5940">
        <v>0</v>
      </c>
      <c r="P5940">
        <v>11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5.9649107061416995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5.9649107061416995</v>
      </c>
    </row>
    <row r="5941" spans="1:31" x14ac:dyDescent="0.25">
      <c r="A5941">
        <v>2156360</v>
      </c>
      <c r="B5941">
        <v>1</v>
      </c>
      <c r="C5941" t="s">
        <v>80</v>
      </c>
      <c r="D5941" t="s">
        <v>105</v>
      </c>
      <c r="E5941" t="s">
        <v>174</v>
      </c>
      <c r="F5941" t="s">
        <v>2745</v>
      </c>
      <c r="G5941" t="s">
        <v>187</v>
      </c>
      <c r="H5941" t="s">
        <v>134</v>
      </c>
      <c r="I5941" t="s">
        <v>135</v>
      </c>
      <c r="J5941" t="s">
        <v>136</v>
      </c>
      <c r="K5941" t="s">
        <v>137</v>
      </c>
      <c r="L5941" t="s">
        <v>17076</v>
      </c>
      <c r="M5941" t="s">
        <v>17077</v>
      </c>
      <c r="N5941">
        <v>3.6358333329999999</v>
      </c>
      <c r="O5941">
        <v>0</v>
      </c>
      <c r="P5941">
        <v>177</v>
      </c>
      <c r="Q5941">
        <v>0</v>
      </c>
      <c r="R5941">
        <v>0</v>
      </c>
      <c r="S5941">
        <v>0</v>
      </c>
      <c r="T5941">
        <v>1</v>
      </c>
      <c r="U5941">
        <v>0</v>
      </c>
      <c r="V5941">
        <v>0</v>
      </c>
      <c r="W5941">
        <v>0</v>
      </c>
      <c r="X5941">
        <v>166.44082816938592</v>
      </c>
      <c r="Y5941">
        <v>0</v>
      </c>
      <c r="Z5941">
        <v>0</v>
      </c>
      <c r="AA5941">
        <v>0</v>
      </c>
      <c r="AB5941">
        <v>4.2917608068198003</v>
      </c>
      <c r="AC5941">
        <v>0</v>
      </c>
      <c r="AD5941">
        <v>0</v>
      </c>
      <c r="AE5941">
        <v>170.73258897620573</v>
      </c>
    </row>
    <row r="5942" spans="1:31" x14ac:dyDescent="0.25">
      <c r="A5942">
        <v>2156211</v>
      </c>
      <c r="B5942">
        <v>1</v>
      </c>
      <c r="C5942" t="s">
        <v>80</v>
      </c>
      <c r="D5942" t="s">
        <v>96</v>
      </c>
      <c r="E5942" t="s">
        <v>131</v>
      </c>
      <c r="F5942" t="s">
        <v>17078</v>
      </c>
      <c r="G5942" t="s">
        <v>152</v>
      </c>
      <c r="H5942" t="s">
        <v>134</v>
      </c>
      <c r="I5942" t="s">
        <v>135</v>
      </c>
      <c r="J5942" t="s">
        <v>136</v>
      </c>
      <c r="K5942" t="s">
        <v>137</v>
      </c>
      <c r="L5942" t="s">
        <v>17079</v>
      </c>
      <c r="M5942" t="s">
        <v>17080</v>
      </c>
      <c r="N5942">
        <v>4.8533333330000001</v>
      </c>
      <c r="O5942">
        <v>0</v>
      </c>
      <c r="P5942">
        <v>3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6.5002147618948012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6.5002147618948012</v>
      </c>
    </row>
    <row r="5943" spans="1:31" x14ac:dyDescent="0.25">
      <c r="A5943">
        <v>2155982</v>
      </c>
      <c r="B5943">
        <v>1</v>
      </c>
      <c r="C5943" t="s">
        <v>80</v>
      </c>
      <c r="D5943" t="s">
        <v>103</v>
      </c>
      <c r="E5943" t="s">
        <v>174</v>
      </c>
      <c r="F5943" t="s">
        <v>17081</v>
      </c>
      <c r="G5943" t="s">
        <v>187</v>
      </c>
      <c r="H5943" t="s">
        <v>134</v>
      </c>
      <c r="I5943" t="s">
        <v>135</v>
      </c>
      <c r="J5943" t="s">
        <v>136</v>
      </c>
      <c r="K5943" t="s">
        <v>137</v>
      </c>
      <c r="L5943" t="s">
        <v>17082</v>
      </c>
      <c r="M5943" t="s">
        <v>17083</v>
      </c>
      <c r="N5943">
        <v>1.639444444</v>
      </c>
      <c r="O5943">
        <v>0</v>
      </c>
      <c r="P5943">
        <v>27</v>
      </c>
      <c r="Q5943">
        <v>0</v>
      </c>
      <c r="R5943">
        <v>0</v>
      </c>
      <c r="S5943">
        <v>0</v>
      </c>
      <c r="T5943">
        <v>2</v>
      </c>
      <c r="U5943">
        <v>0</v>
      </c>
      <c r="V5943">
        <v>0</v>
      </c>
      <c r="W5943">
        <v>0</v>
      </c>
      <c r="X5943">
        <v>9.986607990597026</v>
      </c>
      <c r="Y5943">
        <v>0</v>
      </c>
      <c r="Z5943">
        <v>0</v>
      </c>
      <c r="AA5943">
        <v>0</v>
      </c>
      <c r="AB5943">
        <v>1.3337647750335999</v>
      </c>
      <c r="AC5943">
        <v>0</v>
      </c>
      <c r="AD5943">
        <v>0</v>
      </c>
      <c r="AE5943">
        <v>11.320372765630626</v>
      </c>
    </row>
    <row r="5944" spans="1:31" x14ac:dyDescent="0.25">
      <c r="A5944">
        <v>2156231</v>
      </c>
      <c r="B5944">
        <v>1</v>
      </c>
      <c r="C5944" t="s">
        <v>80</v>
      </c>
      <c r="D5944" t="s">
        <v>110</v>
      </c>
      <c r="E5944" t="s">
        <v>131</v>
      </c>
      <c r="F5944" t="s">
        <v>17084</v>
      </c>
      <c r="G5944" t="s">
        <v>152</v>
      </c>
      <c r="H5944" t="s">
        <v>134</v>
      </c>
      <c r="I5944" t="s">
        <v>135</v>
      </c>
      <c r="J5944" t="s">
        <v>136</v>
      </c>
      <c r="K5944" t="s">
        <v>137</v>
      </c>
      <c r="L5944" t="s">
        <v>17085</v>
      </c>
      <c r="M5944" t="s">
        <v>17086</v>
      </c>
      <c r="N5944">
        <v>1.36</v>
      </c>
      <c r="O5944">
        <v>0</v>
      </c>
      <c r="P5944">
        <v>4</v>
      </c>
      <c r="Q5944">
        <v>0</v>
      </c>
      <c r="R5944">
        <v>0</v>
      </c>
      <c r="S5944">
        <v>0</v>
      </c>
      <c r="T5944">
        <v>1</v>
      </c>
      <c r="U5944">
        <v>0</v>
      </c>
      <c r="V5944">
        <v>0</v>
      </c>
      <c r="W5944">
        <v>0</v>
      </c>
      <c r="X5944">
        <v>1.4820550627046667</v>
      </c>
      <c r="Y5944">
        <v>0</v>
      </c>
      <c r="Z5944">
        <v>0</v>
      </c>
      <c r="AA5944">
        <v>0</v>
      </c>
      <c r="AB5944">
        <v>0.27518500413565</v>
      </c>
      <c r="AC5944">
        <v>0</v>
      </c>
      <c r="AD5944">
        <v>0</v>
      </c>
      <c r="AE5944">
        <v>1.7572400668403168</v>
      </c>
    </row>
    <row r="5945" spans="1:31" x14ac:dyDescent="0.25">
      <c r="A5945">
        <v>2155839</v>
      </c>
      <c r="B5945">
        <v>1</v>
      </c>
      <c r="C5945" t="s">
        <v>80</v>
      </c>
      <c r="D5945" t="s">
        <v>107</v>
      </c>
      <c r="E5945" t="s">
        <v>174</v>
      </c>
      <c r="F5945" t="s">
        <v>17087</v>
      </c>
      <c r="G5945" t="s">
        <v>2524</v>
      </c>
      <c r="H5945" t="s">
        <v>134</v>
      </c>
      <c r="I5945" t="s">
        <v>135</v>
      </c>
      <c r="J5945" t="s">
        <v>136</v>
      </c>
      <c r="K5945" t="s">
        <v>137</v>
      </c>
      <c r="L5945" t="s">
        <v>17088</v>
      </c>
      <c r="M5945" t="s">
        <v>17089</v>
      </c>
      <c r="N5945">
        <v>1.4894444440000001</v>
      </c>
      <c r="O5945">
        <v>0</v>
      </c>
      <c r="P5945">
        <v>177</v>
      </c>
      <c r="Q5945">
        <v>0</v>
      </c>
      <c r="R5945">
        <v>1</v>
      </c>
      <c r="S5945">
        <v>0</v>
      </c>
      <c r="T5945">
        <v>4</v>
      </c>
      <c r="U5945">
        <v>0</v>
      </c>
      <c r="V5945">
        <v>0</v>
      </c>
      <c r="W5945">
        <v>0</v>
      </c>
      <c r="X5945">
        <v>44.868151380943623</v>
      </c>
      <c r="Y5945">
        <v>0</v>
      </c>
      <c r="Z5945">
        <v>3.3441521758333335E-3</v>
      </c>
      <c r="AA5945">
        <v>0</v>
      </c>
      <c r="AB5945">
        <v>2.1408400460069998</v>
      </c>
      <c r="AC5945">
        <v>0</v>
      </c>
      <c r="AD5945">
        <v>0</v>
      </c>
      <c r="AE5945">
        <v>47.012335579126457</v>
      </c>
    </row>
    <row r="5946" spans="1:31" x14ac:dyDescent="0.25">
      <c r="A5946">
        <v>2156174</v>
      </c>
      <c r="B5946">
        <v>1</v>
      </c>
      <c r="C5946" t="s">
        <v>80</v>
      </c>
      <c r="D5946" t="s">
        <v>82</v>
      </c>
      <c r="E5946" t="s">
        <v>131</v>
      </c>
      <c r="F5946" t="s">
        <v>17090</v>
      </c>
      <c r="G5946" t="s">
        <v>152</v>
      </c>
      <c r="H5946" t="s">
        <v>134</v>
      </c>
      <c r="I5946" t="s">
        <v>135</v>
      </c>
      <c r="J5946" t="s">
        <v>136</v>
      </c>
      <c r="K5946" t="s">
        <v>137</v>
      </c>
      <c r="L5946" t="s">
        <v>17091</v>
      </c>
      <c r="M5946" t="s">
        <v>17092</v>
      </c>
      <c r="N5946">
        <v>1.483333333</v>
      </c>
      <c r="O5946">
        <v>0</v>
      </c>
      <c r="P5946">
        <v>2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0.29937245999593332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0.29937245999593332</v>
      </c>
    </row>
    <row r="5947" spans="1:31" x14ac:dyDescent="0.25">
      <c r="A5947">
        <v>2155776</v>
      </c>
      <c r="B5947">
        <v>1</v>
      </c>
      <c r="C5947" t="s">
        <v>80</v>
      </c>
      <c r="D5947" t="s">
        <v>106</v>
      </c>
      <c r="E5947" t="s">
        <v>161</v>
      </c>
      <c r="F5947" t="s">
        <v>17093</v>
      </c>
      <c r="G5947" t="s">
        <v>215</v>
      </c>
      <c r="H5947" t="s">
        <v>134</v>
      </c>
      <c r="I5947" t="s">
        <v>135</v>
      </c>
      <c r="J5947" t="s">
        <v>136</v>
      </c>
      <c r="K5947" t="s">
        <v>137</v>
      </c>
      <c r="L5947" t="s">
        <v>17094</v>
      </c>
      <c r="M5947" t="s">
        <v>17095</v>
      </c>
      <c r="N5947">
        <v>8.4655555549999999</v>
      </c>
      <c r="O5947">
        <v>0</v>
      </c>
      <c r="P5947">
        <v>0</v>
      </c>
      <c r="Q5947">
        <v>0</v>
      </c>
      <c r="R5947">
        <v>12</v>
      </c>
      <c r="S5947">
        <v>0</v>
      </c>
      <c r="T5947">
        <v>5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37.237492056610485</v>
      </c>
      <c r="AA5947">
        <v>0</v>
      </c>
      <c r="AB5947">
        <v>53.328794943930326</v>
      </c>
      <c r="AC5947">
        <v>0</v>
      </c>
      <c r="AD5947">
        <v>0</v>
      </c>
      <c r="AE5947">
        <v>90.566287000540811</v>
      </c>
    </row>
    <row r="5948" spans="1:31" x14ac:dyDescent="0.25">
      <c r="A5948">
        <v>2156108</v>
      </c>
      <c r="B5948">
        <v>1</v>
      </c>
      <c r="C5948" t="s">
        <v>80</v>
      </c>
      <c r="D5948" t="s">
        <v>88</v>
      </c>
      <c r="E5948" t="s">
        <v>206</v>
      </c>
      <c r="F5948" t="s">
        <v>5170</v>
      </c>
      <c r="G5948" t="s">
        <v>187</v>
      </c>
      <c r="H5948" t="s">
        <v>134</v>
      </c>
      <c r="I5948" t="s">
        <v>135</v>
      </c>
      <c r="J5948" t="s">
        <v>136</v>
      </c>
      <c r="K5948" t="s">
        <v>137</v>
      </c>
      <c r="L5948" t="s">
        <v>17096</v>
      </c>
      <c r="M5948" t="s">
        <v>17097</v>
      </c>
      <c r="N5948">
        <v>0.5625</v>
      </c>
      <c r="O5948">
        <v>0</v>
      </c>
      <c r="P5948">
        <v>74</v>
      </c>
      <c r="Q5948">
        <v>0</v>
      </c>
      <c r="R5948">
        <v>0</v>
      </c>
      <c r="S5948">
        <v>0</v>
      </c>
      <c r="T5948">
        <v>3</v>
      </c>
      <c r="U5948">
        <v>0</v>
      </c>
      <c r="V5948">
        <v>0</v>
      </c>
      <c r="W5948">
        <v>0</v>
      </c>
      <c r="X5948">
        <v>9.800632966341599</v>
      </c>
      <c r="Y5948">
        <v>0</v>
      </c>
      <c r="Z5948">
        <v>0</v>
      </c>
      <c r="AA5948">
        <v>0</v>
      </c>
      <c r="AB5948">
        <v>0.997198074609975</v>
      </c>
      <c r="AC5948">
        <v>0</v>
      </c>
      <c r="AD5948">
        <v>0</v>
      </c>
      <c r="AE5948">
        <v>10.797831040951573</v>
      </c>
    </row>
    <row r="5949" spans="1:31" x14ac:dyDescent="0.25">
      <c r="A5949">
        <v>2156131</v>
      </c>
      <c r="B5949">
        <v>1</v>
      </c>
      <c r="C5949" t="s">
        <v>81</v>
      </c>
      <c r="D5949" t="s">
        <v>121</v>
      </c>
      <c r="E5949" t="s">
        <v>196</v>
      </c>
      <c r="F5949" t="s">
        <v>7961</v>
      </c>
      <c r="G5949" t="s">
        <v>142</v>
      </c>
      <c r="H5949" t="s">
        <v>143</v>
      </c>
      <c r="I5949" t="s">
        <v>148</v>
      </c>
      <c r="J5949" t="s">
        <v>136</v>
      </c>
      <c r="K5949" t="s">
        <v>137</v>
      </c>
      <c r="L5949" t="s">
        <v>17098</v>
      </c>
      <c r="M5949" t="s">
        <v>17099</v>
      </c>
      <c r="N5949">
        <v>8.3333330000000001E-3</v>
      </c>
      <c r="O5949">
        <v>0</v>
      </c>
      <c r="P5949">
        <v>896</v>
      </c>
      <c r="Q5949">
        <v>5</v>
      </c>
      <c r="R5949">
        <v>21</v>
      </c>
      <c r="S5949">
        <v>3</v>
      </c>
      <c r="T5949">
        <v>34</v>
      </c>
      <c r="U5949">
        <v>0</v>
      </c>
      <c r="V5949">
        <v>0</v>
      </c>
      <c r="W5949">
        <v>0</v>
      </c>
      <c r="X5949">
        <v>0.7906335390952498</v>
      </c>
      <c r="Y5949">
        <v>1.9501834792000003E-2</v>
      </c>
      <c r="Z5949">
        <v>9.7502357002500015E-3</v>
      </c>
      <c r="AA5949">
        <v>0.10726477775750001</v>
      </c>
      <c r="AB5949">
        <v>0.18032296001449999</v>
      </c>
      <c r="AC5949">
        <v>0</v>
      </c>
      <c r="AD5949">
        <v>0</v>
      </c>
      <c r="AE5949">
        <v>1.1074733473594998</v>
      </c>
    </row>
    <row r="5950" spans="1:31" x14ac:dyDescent="0.25">
      <c r="A5950">
        <v>2155985</v>
      </c>
      <c r="B5950">
        <v>1</v>
      </c>
      <c r="C5950" t="s">
        <v>80</v>
      </c>
      <c r="D5950" t="s">
        <v>106</v>
      </c>
      <c r="E5950" t="s">
        <v>161</v>
      </c>
      <c r="F5950" t="s">
        <v>17100</v>
      </c>
      <c r="G5950" t="s">
        <v>215</v>
      </c>
      <c r="H5950" t="s">
        <v>134</v>
      </c>
      <c r="I5950" t="s">
        <v>135</v>
      </c>
      <c r="J5950" t="s">
        <v>136</v>
      </c>
      <c r="K5950" t="s">
        <v>137</v>
      </c>
      <c r="L5950" t="s">
        <v>17101</v>
      </c>
      <c r="M5950" t="s">
        <v>17102</v>
      </c>
      <c r="N5950">
        <v>4.5575000000000001</v>
      </c>
      <c r="O5950">
        <v>0</v>
      </c>
      <c r="P5950">
        <v>10</v>
      </c>
      <c r="Q5950">
        <v>0</v>
      </c>
      <c r="R5950">
        <v>3</v>
      </c>
      <c r="S5950">
        <v>0</v>
      </c>
      <c r="T5950">
        <v>2</v>
      </c>
      <c r="U5950">
        <v>0</v>
      </c>
      <c r="V5950">
        <v>0</v>
      </c>
      <c r="W5950">
        <v>0</v>
      </c>
      <c r="X5950">
        <v>10.597752441047398</v>
      </c>
      <c r="Y5950">
        <v>0</v>
      </c>
      <c r="Z5950">
        <v>6.4831750125681591</v>
      </c>
      <c r="AA5950">
        <v>0</v>
      </c>
      <c r="AB5950">
        <v>4.5850037221166744</v>
      </c>
      <c r="AC5950">
        <v>0</v>
      </c>
      <c r="AD5950">
        <v>0</v>
      </c>
      <c r="AE5950">
        <v>21.665931175732233</v>
      </c>
    </row>
    <row r="5951" spans="1:31" x14ac:dyDescent="0.25">
      <c r="A5951">
        <v>2155962</v>
      </c>
      <c r="B5951">
        <v>1</v>
      </c>
      <c r="C5951" t="s">
        <v>80</v>
      </c>
      <c r="D5951" t="s">
        <v>84</v>
      </c>
      <c r="E5951" t="s">
        <v>131</v>
      </c>
      <c r="F5951" t="s">
        <v>17103</v>
      </c>
      <c r="G5951" t="s">
        <v>152</v>
      </c>
      <c r="H5951" t="s">
        <v>134</v>
      </c>
      <c r="I5951" t="s">
        <v>135</v>
      </c>
      <c r="J5951" t="s">
        <v>136</v>
      </c>
      <c r="K5951" t="s">
        <v>137</v>
      </c>
      <c r="L5951" t="s">
        <v>17104</v>
      </c>
      <c r="M5951" t="s">
        <v>17105</v>
      </c>
      <c r="N5951">
        <v>2.710555555</v>
      </c>
      <c r="O5951">
        <v>0</v>
      </c>
      <c r="P5951">
        <v>1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0.66008611132273332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0.66008611132273332</v>
      </c>
    </row>
    <row r="5952" spans="1:31" x14ac:dyDescent="0.25">
      <c r="A5952">
        <v>2156148</v>
      </c>
      <c r="B5952">
        <v>1</v>
      </c>
      <c r="C5952" t="s">
        <v>81</v>
      </c>
      <c r="D5952" t="s">
        <v>112</v>
      </c>
      <c r="E5952" t="s">
        <v>174</v>
      </c>
      <c r="F5952" t="s">
        <v>17106</v>
      </c>
      <c r="G5952" t="s">
        <v>2524</v>
      </c>
      <c r="H5952" t="s">
        <v>134</v>
      </c>
      <c r="I5952" t="s">
        <v>135</v>
      </c>
      <c r="J5952" t="s">
        <v>136</v>
      </c>
      <c r="K5952" t="s">
        <v>137</v>
      </c>
      <c r="L5952" t="s">
        <v>17107</v>
      </c>
      <c r="M5952" t="s">
        <v>17108</v>
      </c>
      <c r="N5952">
        <v>4.8258333330000003</v>
      </c>
      <c r="O5952">
        <v>0</v>
      </c>
      <c r="P5952">
        <v>731</v>
      </c>
      <c r="Q5952">
        <v>0</v>
      </c>
      <c r="R5952">
        <v>6</v>
      </c>
      <c r="S5952">
        <v>0</v>
      </c>
      <c r="T5952">
        <v>19</v>
      </c>
      <c r="U5952">
        <v>0</v>
      </c>
      <c r="V5952">
        <v>0</v>
      </c>
      <c r="W5952">
        <v>0</v>
      </c>
      <c r="X5952">
        <v>649.62820181700511</v>
      </c>
      <c r="Y5952">
        <v>0</v>
      </c>
      <c r="Z5952">
        <v>1.0006773186053333</v>
      </c>
      <c r="AA5952">
        <v>0</v>
      </c>
      <c r="AB5952">
        <v>43.812788358998731</v>
      </c>
      <c r="AC5952">
        <v>0</v>
      </c>
      <c r="AD5952">
        <v>0</v>
      </c>
      <c r="AE5952">
        <v>694.44166749460919</v>
      </c>
    </row>
    <row r="5953" spans="1:31" x14ac:dyDescent="0.25">
      <c r="A5953">
        <v>2155899</v>
      </c>
      <c r="B5953">
        <v>1</v>
      </c>
      <c r="C5953" t="s">
        <v>80</v>
      </c>
      <c r="D5953" t="s">
        <v>90</v>
      </c>
      <c r="E5953" t="s">
        <v>174</v>
      </c>
      <c r="F5953" t="s">
        <v>17109</v>
      </c>
      <c r="G5953" t="s">
        <v>374</v>
      </c>
      <c r="H5953" t="s">
        <v>134</v>
      </c>
      <c r="I5953" t="s">
        <v>135</v>
      </c>
      <c r="J5953" t="s">
        <v>136</v>
      </c>
      <c r="K5953" t="s">
        <v>137</v>
      </c>
      <c r="L5953" t="s">
        <v>17110</v>
      </c>
      <c r="M5953" t="s">
        <v>17111</v>
      </c>
      <c r="N5953">
        <v>3.7772222219999998</v>
      </c>
      <c r="O5953">
        <v>0</v>
      </c>
      <c r="P5953">
        <v>175</v>
      </c>
      <c r="Q5953">
        <v>0</v>
      </c>
      <c r="R5953">
        <v>0</v>
      </c>
      <c r="S5953">
        <v>0</v>
      </c>
      <c r="T5953">
        <v>5</v>
      </c>
      <c r="U5953">
        <v>0</v>
      </c>
      <c r="V5953">
        <v>0</v>
      </c>
      <c r="W5953">
        <v>0</v>
      </c>
      <c r="X5953">
        <v>134.1102159342548</v>
      </c>
      <c r="Y5953">
        <v>0</v>
      </c>
      <c r="Z5953">
        <v>0</v>
      </c>
      <c r="AA5953">
        <v>0</v>
      </c>
      <c r="AB5953">
        <v>11.511459973024056</v>
      </c>
      <c r="AC5953">
        <v>0</v>
      </c>
      <c r="AD5953">
        <v>0</v>
      </c>
      <c r="AE5953">
        <v>145.62167590727884</v>
      </c>
    </row>
    <row r="5954" spans="1:31" x14ac:dyDescent="0.25">
      <c r="A5954">
        <v>2156194</v>
      </c>
      <c r="B5954">
        <v>1</v>
      </c>
      <c r="C5954" t="s">
        <v>80</v>
      </c>
      <c r="D5954" t="s">
        <v>103</v>
      </c>
      <c r="E5954" t="s">
        <v>196</v>
      </c>
      <c r="F5954" t="s">
        <v>17112</v>
      </c>
      <c r="G5954" t="s">
        <v>142</v>
      </c>
      <c r="H5954" t="s">
        <v>143</v>
      </c>
      <c r="I5954" t="s">
        <v>135</v>
      </c>
      <c r="J5954" t="s">
        <v>136</v>
      </c>
      <c r="K5954" t="s">
        <v>137</v>
      </c>
      <c r="L5954" t="s">
        <v>17113</v>
      </c>
      <c r="M5954" t="s">
        <v>17114</v>
      </c>
      <c r="N5954">
        <v>0.957777777</v>
      </c>
      <c r="O5954">
        <v>14</v>
      </c>
      <c r="P5954">
        <v>313</v>
      </c>
      <c r="Q5954">
        <v>17</v>
      </c>
      <c r="R5954">
        <v>41</v>
      </c>
      <c r="S5954">
        <v>8</v>
      </c>
      <c r="T5954">
        <v>47</v>
      </c>
      <c r="U5954">
        <v>0</v>
      </c>
      <c r="V5954">
        <v>0</v>
      </c>
      <c r="W5954">
        <v>8.5482290256733506</v>
      </c>
      <c r="X5954">
        <v>70.089853365531738</v>
      </c>
      <c r="Y5954">
        <v>17.175685323245567</v>
      </c>
      <c r="Z5954">
        <v>6.553655645248603</v>
      </c>
      <c r="AA5954">
        <v>25.214207770958154</v>
      </c>
      <c r="AB5954">
        <v>17.226360327359476</v>
      </c>
      <c r="AC5954">
        <v>0</v>
      </c>
      <c r="AD5954">
        <v>0</v>
      </c>
      <c r="AE5954">
        <v>144.80799145801689</v>
      </c>
    </row>
    <row r="5955" spans="1:31" x14ac:dyDescent="0.25">
      <c r="A5955">
        <v>2155862</v>
      </c>
      <c r="B5955">
        <v>1</v>
      </c>
      <c r="C5955" t="s">
        <v>80</v>
      </c>
      <c r="D5955" t="s">
        <v>93</v>
      </c>
      <c r="E5955" t="s">
        <v>161</v>
      </c>
      <c r="F5955" t="s">
        <v>17115</v>
      </c>
      <c r="G5955" t="s">
        <v>215</v>
      </c>
      <c r="H5955" t="s">
        <v>134</v>
      </c>
      <c r="I5955" t="s">
        <v>135</v>
      </c>
      <c r="J5955" t="s">
        <v>136</v>
      </c>
      <c r="K5955" t="s">
        <v>137</v>
      </c>
      <c r="L5955" t="s">
        <v>17116</v>
      </c>
      <c r="M5955" t="s">
        <v>17117</v>
      </c>
      <c r="N5955">
        <v>1.8927777770000001</v>
      </c>
      <c r="O5955">
        <v>0</v>
      </c>
      <c r="P5955">
        <v>210</v>
      </c>
      <c r="Q5955">
        <v>0</v>
      </c>
      <c r="R5955">
        <v>13</v>
      </c>
      <c r="S5955">
        <v>0</v>
      </c>
      <c r="T5955">
        <v>25</v>
      </c>
      <c r="U5955">
        <v>0</v>
      </c>
      <c r="V5955">
        <v>0</v>
      </c>
      <c r="W5955">
        <v>0</v>
      </c>
      <c r="X5955">
        <v>85.098526901292686</v>
      </c>
      <c r="Y5955">
        <v>0</v>
      </c>
      <c r="Z5955">
        <v>25.034994587220439</v>
      </c>
      <c r="AA5955">
        <v>0</v>
      </c>
      <c r="AB5955">
        <v>77.417449351160997</v>
      </c>
      <c r="AC5955">
        <v>0</v>
      </c>
      <c r="AD5955">
        <v>0</v>
      </c>
      <c r="AE5955">
        <v>187.55097083967411</v>
      </c>
    </row>
    <row r="5956" spans="1:31" x14ac:dyDescent="0.25">
      <c r="A5956">
        <v>2156340</v>
      </c>
      <c r="B5956">
        <v>1</v>
      </c>
      <c r="C5956" t="s">
        <v>80</v>
      </c>
      <c r="D5956" t="s">
        <v>96</v>
      </c>
      <c r="E5956" t="s">
        <v>131</v>
      </c>
      <c r="F5956" t="s">
        <v>17118</v>
      </c>
      <c r="G5956" t="s">
        <v>152</v>
      </c>
      <c r="H5956" t="s">
        <v>134</v>
      </c>
      <c r="I5956" t="s">
        <v>135</v>
      </c>
      <c r="J5956" t="s">
        <v>136</v>
      </c>
      <c r="K5956" t="s">
        <v>137</v>
      </c>
      <c r="L5956" t="s">
        <v>17119</v>
      </c>
      <c r="M5956" t="s">
        <v>17120</v>
      </c>
      <c r="N5956">
        <v>3.9411111110000001</v>
      </c>
      <c r="O5956">
        <v>0</v>
      </c>
      <c r="P5956">
        <v>1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0.22625556971010002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0.22625556971010002</v>
      </c>
    </row>
    <row r="5957" spans="1:31" x14ac:dyDescent="0.25">
      <c r="A5957">
        <v>2156400</v>
      </c>
      <c r="B5957">
        <v>1</v>
      </c>
      <c r="C5957" t="s">
        <v>81</v>
      </c>
      <c r="D5957" t="s">
        <v>120</v>
      </c>
      <c r="E5957" t="s">
        <v>196</v>
      </c>
      <c r="F5957" t="s">
        <v>4317</v>
      </c>
      <c r="G5957" t="s">
        <v>142</v>
      </c>
      <c r="H5957" t="s">
        <v>143</v>
      </c>
      <c r="I5957" t="s">
        <v>135</v>
      </c>
      <c r="J5957" t="s">
        <v>136</v>
      </c>
      <c r="K5957" t="s">
        <v>137</v>
      </c>
      <c r="L5957" t="s">
        <v>17121</v>
      </c>
      <c r="M5957" t="s">
        <v>17122</v>
      </c>
      <c r="N5957">
        <v>0.85277777700000001</v>
      </c>
      <c r="O5957">
        <v>0</v>
      </c>
      <c r="P5957">
        <v>473</v>
      </c>
      <c r="Q5957">
        <v>23</v>
      </c>
      <c r="R5957">
        <v>33</v>
      </c>
      <c r="S5957">
        <v>3</v>
      </c>
      <c r="T5957">
        <v>24</v>
      </c>
      <c r="U5957">
        <v>0</v>
      </c>
      <c r="V5957">
        <v>0</v>
      </c>
      <c r="W5957">
        <v>0</v>
      </c>
      <c r="X5957">
        <v>90.169520710150337</v>
      </c>
      <c r="Y5957">
        <v>45.155663245009997</v>
      </c>
      <c r="Z5957">
        <v>6.8784022357499977</v>
      </c>
      <c r="AA5957">
        <v>35.989913626293337</v>
      </c>
      <c r="AB5957">
        <v>6.8679667921587493</v>
      </c>
      <c r="AC5957">
        <v>0</v>
      </c>
      <c r="AD5957">
        <v>0</v>
      </c>
      <c r="AE5957">
        <v>185.06146660936241</v>
      </c>
    </row>
    <row r="5958" spans="1:31" x14ac:dyDescent="0.25">
      <c r="A5958">
        <v>2155753</v>
      </c>
      <c r="B5958">
        <v>1</v>
      </c>
      <c r="C5958" t="s">
        <v>80</v>
      </c>
      <c r="D5958" t="s">
        <v>97</v>
      </c>
      <c r="E5958" t="s">
        <v>140</v>
      </c>
      <c r="F5958" t="s">
        <v>2022</v>
      </c>
      <c r="G5958" t="s">
        <v>142</v>
      </c>
      <c r="H5958" t="s">
        <v>143</v>
      </c>
      <c r="I5958" t="s">
        <v>135</v>
      </c>
      <c r="J5958" t="s">
        <v>136</v>
      </c>
      <c r="K5958" t="s">
        <v>137</v>
      </c>
      <c r="L5958" t="s">
        <v>17123</v>
      </c>
      <c r="M5958" t="s">
        <v>17124</v>
      </c>
      <c r="N5958">
        <v>3.4311111109999999</v>
      </c>
      <c r="O5958">
        <v>6</v>
      </c>
      <c r="P5958">
        <v>1073</v>
      </c>
      <c r="Q5958">
        <v>11</v>
      </c>
      <c r="R5958">
        <v>128</v>
      </c>
      <c r="S5958">
        <v>26</v>
      </c>
      <c r="T5958">
        <v>154</v>
      </c>
      <c r="U5958">
        <v>0</v>
      </c>
      <c r="V5958">
        <v>0</v>
      </c>
      <c r="W5958">
        <v>64.309904959199798</v>
      </c>
      <c r="X5958">
        <v>947.44423573282984</v>
      </c>
      <c r="Y5958">
        <v>34.694890314121722</v>
      </c>
      <c r="Z5958">
        <v>124.90174692466644</v>
      </c>
      <c r="AA5958">
        <v>1316.5909687666158</v>
      </c>
      <c r="AB5958">
        <v>335.20907425613439</v>
      </c>
      <c r="AC5958">
        <v>0</v>
      </c>
      <c r="AD5958">
        <v>0</v>
      </c>
      <c r="AE5958">
        <v>2823.1508209535682</v>
      </c>
    </row>
    <row r="5959" spans="1:31" x14ac:dyDescent="0.25">
      <c r="A5959">
        <v>2156002</v>
      </c>
      <c r="B5959">
        <v>1</v>
      </c>
      <c r="C5959" t="s">
        <v>81</v>
      </c>
      <c r="D5959" t="s">
        <v>113</v>
      </c>
      <c r="E5959" t="s">
        <v>174</v>
      </c>
      <c r="F5959" t="s">
        <v>17125</v>
      </c>
      <c r="G5959" t="s">
        <v>176</v>
      </c>
      <c r="H5959" t="s">
        <v>134</v>
      </c>
      <c r="I5959" t="s">
        <v>135</v>
      </c>
      <c r="J5959" t="s">
        <v>136</v>
      </c>
      <c r="K5959" t="s">
        <v>137</v>
      </c>
      <c r="L5959" t="s">
        <v>17126</v>
      </c>
      <c r="M5959" t="s">
        <v>17127</v>
      </c>
      <c r="N5959">
        <v>1.409444444</v>
      </c>
      <c r="O5959">
        <v>0</v>
      </c>
      <c r="P5959">
        <v>41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7.3088554691534346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7.3088554691534346</v>
      </c>
    </row>
    <row r="5960" spans="1:31" x14ac:dyDescent="0.25">
      <c r="A5960">
        <v>2156048</v>
      </c>
      <c r="B5960">
        <v>1</v>
      </c>
      <c r="C5960" t="s">
        <v>80</v>
      </c>
      <c r="D5960" t="s">
        <v>84</v>
      </c>
      <c r="E5960" t="s">
        <v>146</v>
      </c>
      <c r="F5960" t="s">
        <v>17128</v>
      </c>
      <c r="G5960" t="s">
        <v>167</v>
      </c>
      <c r="H5960" t="s">
        <v>143</v>
      </c>
      <c r="I5960" t="s">
        <v>135</v>
      </c>
      <c r="J5960" t="s">
        <v>136</v>
      </c>
      <c r="K5960" t="s">
        <v>137</v>
      </c>
      <c r="L5960" t="s">
        <v>17129</v>
      </c>
      <c r="M5960" t="s">
        <v>17130</v>
      </c>
      <c r="N5960">
        <v>2.190833333</v>
      </c>
      <c r="O5960">
        <v>0</v>
      </c>
      <c r="P5960">
        <v>43</v>
      </c>
      <c r="Q5960">
        <v>0</v>
      </c>
      <c r="R5960">
        <v>28</v>
      </c>
      <c r="S5960">
        <v>0</v>
      </c>
      <c r="T5960">
        <v>3</v>
      </c>
      <c r="U5960">
        <v>0</v>
      </c>
      <c r="V5960">
        <v>0</v>
      </c>
      <c r="W5960">
        <v>0</v>
      </c>
      <c r="X5960">
        <v>19.395782634859401</v>
      </c>
      <c r="Y5960">
        <v>0</v>
      </c>
      <c r="Z5960">
        <v>27.68813892936495</v>
      </c>
      <c r="AA5960">
        <v>0</v>
      </c>
      <c r="AB5960">
        <v>5.1218542967645249</v>
      </c>
      <c r="AC5960">
        <v>0</v>
      </c>
      <c r="AD5960">
        <v>0</v>
      </c>
      <c r="AE5960">
        <v>52.205775860988879</v>
      </c>
    </row>
    <row r="5961" spans="1:31" x14ac:dyDescent="0.25">
      <c r="A5961">
        <v>2156214</v>
      </c>
      <c r="B5961">
        <v>1</v>
      </c>
      <c r="C5961" t="s">
        <v>80</v>
      </c>
      <c r="D5961" t="s">
        <v>105</v>
      </c>
      <c r="E5961" t="s">
        <v>131</v>
      </c>
      <c r="F5961" t="s">
        <v>17131</v>
      </c>
      <c r="G5961" t="s">
        <v>300</v>
      </c>
      <c r="H5961" t="s">
        <v>134</v>
      </c>
      <c r="I5961" t="s">
        <v>135</v>
      </c>
      <c r="J5961" t="s">
        <v>3</v>
      </c>
      <c r="K5961" t="s">
        <v>137</v>
      </c>
      <c r="L5961" t="s">
        <v>17132</v>
      </c>
      <c r="M5961" t="s">
        <v>17133</v>
      </c>
      <c r="N5961">
        <v>3.4002777769999999</v>
      </c>
      <c r="O5961">
        <v>0</v>
      </c>
      <c r="P5961">
        <v>2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1.6875460485693334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1.6875460485693334</v>
      </c>
    </row>
    <row r="5962" spans="1:31" x14ac:dyDescent="0.25">
      <c r="A5962">
        <v>2156191</v>
      </c>
      <c r="B5962">
        <v>1</v>
      </c>
      <c r="C5962" t="s">
        <v>81</v>
      </c>
      <c r="D5962" t="s">
        <v>112</v>
      </c>
      <c r="E5962" t="s">
        <v>146</v>
      </c>
      <c r="F5962" t="s">
        <v>17134</v>
      </c>
      <c r="G5962" t="s">
        <v>167</v>
      </c>
      <c r="H5962" t="s">
        <v>143</v>
      </c>
      <c r="I5962" t="s">
        <v>135</v>
      </c>
      <c r="J5962" t="s">
        <v>136</v>
      </c>
      <c r="K5962" t="s">
        <v>137</v>
      </c>
      <c r="L5962" t="s">
        <v>17135</v>
      </c>
      <c r="M5962" t="s">
        <v>17136</v>
      </c>
      <c r="N5962">
        <v>1.4283333330000001</v>
      </c>
      <c r="O5962">
        <v>0</v>
      </c>
      <c r="P5962">
        <v>59</v>
      </c>
      <c r="Q5962">
        <v>0</v>
      </c>
      <c r="R5962">
        <v>59</v>
      </c>
      <c r="S5962">
        <v>0</v>
      </c>
      <c r="T5962">
        <v>5</v>
      </c>
      <c r="U5962">
        <v>0</v>
      </c>
      <c r="V5962">
        <v>0</v>
      </c>
      <c r="W5962">
        <v>0</v>
      </c>
      <c r="X5962">
        <v>12.79098265965397</v>
      </c>
      <c r="Y5962">
        <v>0</v>
      </c>
      <c r="Z5962">
        <v>8.8184799505402296</v>
      </c>
      <c r="AA5962">
        <v>0</v>
      </c>
      <c r="AB5962">
        <v>2.9908225539234388</v>
      </c>
      <c r="AC5962">
        <v>0</v>
      </c>
      <c r="AD5962">
        <v>0</v>
      </c>
      <c r="AE5962">
        <v>24.60028516411764</v>
      </c>
    </row>
    <row r="5963" spans="1:31" x14ac:dyDescent="0.25">
      <c r="A5963">
        <v>2155836</v>
      </c>
      <c r="B5963">
        <v>1</v>
      </c>
      <c r="C5963" t="s">
        <v>80</v>
      </c>
      <c r="D5963" t="s">
        <v>93</v>
      </c>
      <c r="E5963" t="s">
        <v>140</v>
      </c>
      <c r="F5963" t="s">
        <v>17137</v>
      </c>
      <c r="G5963" t="s">
        <v>142</v>
      </c>
      <c r="H5963" t="s">
        <v>143</v>
      </c>
      <c r="I5963" t="s">
        <v>135</v>
      </c>
      <c r="J5963" t="s">
        <v>136</v>
      </c>
      <c r="K5963" t="s">
        <v>137</v>
      </c>
      <c r="L5963" t="s">
        <v>17138</v>
      </c>
      <c r="M5963" t="s">
        <v>17139</v>
      </c>
      <c r="N5963">
        <v>0.72388888799999995</v>
      </c>
      <c r="O5963">
        <v>0</v>
      </c>
      <c r="P5963">
        <v>18</v>
      </c>
      <c r="Q5963">
        <v>0</v>
      </c>
      <c r="R5963">
        <v>5</v>
      </c>
      <c r="S5963">
        <v>7</v>
      </c>
      <c r="T5963">
        <v>905</v>
      </c>
      <c r="U5963">
        <v>5</v>
      </c>
      <c r="V5963">
        <v>14</v>
      </c>
      <c r="W5963">
        <v>0</v>
      </c>
      <c r="X5963">
        <v>1.6299034877862004</v>
      </c>
      <c r="Y5963">
        <v>0</v>
      </c>
      <c r="Z5963">
        <v>3.0549607804088001</v>
      </c>
      <c r="AA5963">
        <v>35.871972668514665</v>
      </c>
      <c r="AB5963">
        <v>422.42795849984429</v>
      </c>
      <c r="AC5963">
        <v>151.65434267123638</v>
      </c>
      <c r="AD5963">
        <v>99.607254892716441</v>
      </c>
      <c r="AE5963">
        <v>714.24639300050683</v>
      </c>
    </row>
    <row r="5964" spans="1:31" x14ac:dyDescent="0.25">
      <c r="A5964">
        <v>2156257</v>
      </c>
      <c r="B5964">
        <v>1</v>
      </c>
      <c r="C5964" t="s">
        <v>80</v>
      </c>
      <c r="D5964" t="s">
        <v>105</v>
      </c>
      <c r="E5964" t="s">
        <v>174</v>
      </c>
      <c r="F5964" t="s">
        <v>17140</v>
      </c>
      <c r="G5964" t="s">
        <v>328</v>
      </c>
      <c r="H5964" t="s">
        <v>134</v>
      </c>
      <c r="I5964" t="s">
        <v>135</v>
      </c>
      <c r="J5964" t="s">
        <v>136</v>
      </c>
      <c r="K5964" t="s">
        <v>137</v>
      </c>
      <c r="L5964" t="s">
        <v>17141</v>
      </c>
      <c r="M5964" t="s">
        <v>17142</v>
      </c>
      <c r="N5964">
        <v>1.378055555</v>
      </c>
      <c r="O5964">
        <v>0</v>
      </c>
      <c r="P5964">
        <v>83</v>
      </c>
      <c r="Q5964">
        <v>0</v>
      </c>
      <c r="R5964">
        <v>0</v>
      </c>
      <c r="S5964">
        <v>0</v>
      </c>
      <c r="T5964">
        <v>4</v>
      </c>
      <c r="U5964">
        <v>0</v>
      </c>
      <c r="V5964">
        <v>0</v>
      </c>
      <c r="W5964">
        <v>0</v>
      </c>
      <c r="X5964">
        <v>25.422232527150893</v>
      </c>
      <c r="Y5964">
        <v>0</v>
      </c>
      <c r="Z5964">
        <v>0</v>
      </c>
      <c r="AA5964">
        <v>0</v>
      </c>
      <c r="AB5964">
        <v>0.35241179868987499</v>
      </c>
      <c r="AC5964">
        <v>0</v>
      </c>
      <c r="AD5964">
        <v>0</v>
      </c>
      <c r="AE5964">
        <v>25.774644325840768</v>
      </c>
    </row>
    <row r="5965" spans="1:31" x14ac:dyDescent="0.25">
      <c r="A5965">
        <v>2155693</v>
      </c>
      <c r="B5965">
        <v>1</v>
      </c>
      <c r="C5965" t="s">
        <v>80</v>
      </c>
      <c r="D5965" t="s">
        <v>95</v>
      </c>
      <c r="E5965" t="s">
        <v>224</v>
      </c>
      <c r="F5965" t="s">
        <v>7228</v>
      </c>
      <c r="G5965" t="s">
        <v>142</v>
      </c>
      <c r="H5965" t="s">
        <v>143</v>
      </c>
      <c r="I5965" t="s">
        <v>135</v>
      </c>
      <c r="J5965" t="s">
        <v>136</v>
      </c>
      <c r="K5965" t="s">
        <v>137</v>
      </c>
      <c r="L5965" t="s">
        <v>17143</v>
      </c>
      <c r="M5965" t="s">
        <v>17144</v>
      </c>
      <c r="N5965">
        <v>9.8925833000000005E-2</v>
      </c>
      <c r="O5965">
        <v>0</v>
      </c>
      <c r="P5965">
        <v>1</v>
      </c>
      <c r="Q5965">
        <v>0</v>
      </c>
      <c r="R5965">
        <v>0</v>
      </c>
      <c r="S5965">
        <v>17</v>
      </c>
      <c r="T5965">
        <v>467</v>
      </c>
      <c r="U5965">
        <v>7</v>
      </c>
      <c r="V5965">
        <v>4</v>
      </c>
      <c r="W5965">
        <v>0</v>
      </c>
      <c r="X5965">
        <v>2.3047043160866667E-2</v>
      </c>
      <c r="Y5965">
        <v>0</v>
      </c>
      <c r="Z5965">
        <v>0</v>
      </c>
      <c r="AA5965">
        <v>10.4517296559949</v>
      </c>
      <c r="AB5965">
        <v>17.590185757767848</v>
      </c>
      <c r="AC5965">
        <v>209.719933024917</v>
      </c>
      <c r="AD5965">
        <v>7.2744679153772003</v>
      </c>
      <c r="AE5965">
        <v>245.05936339721779</v>
      </c>
    </row>
    <row r="5966" spans="1:31" x14ac:dyDescent="0.25">
      <c r="A5966">
        <v>2156028</v>
      </c>
      <c r="B5966">
        <v>1</v>
      </c>
      <c r="C5966" t="s">
        <v>81</v>
      </c>
      <c r="D5966" t="s">
        <v>119</v>
      </c>
      <c r="E5966" t="s">
        <v>146</v>
      </c>
      <c r="F5966" t="s">
        <v>17145</v>
      </c>
      <c r="G5966" t="s">
        <v>167</v>
      </c>
      <c r="H5966" t="s">
        <v>143</v>
      </c>
      <c r="I5966" t="s">
        <v>135</v>
      </c>
      <c r="J5966" t="s">
        <v>136</v>
      </c>
      <c r="K5966" t="s">
        <v>137</v>
      </c>
      <c r="L5966" t="s">
        <v>17146</v>
      </c>
      <c r="M5966" t="s">
        <v>17147</v>
      </c>
      <c r="N5966">
        <v>2.06</v>
      </c>
      <c r="O5966">
        <v>0</v>
      </c>
      <c r="P5966">
        <v>231</v>
      </c>
      <c r="Q5966">
        <v>14</v>
      </c>
      <c r="R5966">
        <v>28</v>
      </c>
      <c r="S5966">
        <v>0</v>
      </c>
      <c r="T5966">
        <v>16</v>
      </c>
      <c r="U5966">
        <v>0</v>
      </c>
      <c r="V5966">
        <v>0</v>
      </c>
      <c r="W5966">
        <v>0</v>
      </c>
      <c r="X5966">
        <v>109.89990372877035</v>
      </c>
      <c r="Y5966">
        <v>4.9390644102457015</v>
      </c>
      <c r="Z5966">
        <v>9.1072072633426764</v>
      </c>
      <c r="AA5966">
        <v>0</v>
      </c>
      <c r="AB5966">
        <v>7.3337992325092998</v>
      </c>
      <c r="AC5966">
        <v>0</v>
      </c>
      <c r="AD5966">
        <v>0</v>
      </c>
      <c r="AE5966">
        <v>131.27997463486804</v>
      </c>
    </row>
    <row r="5967" spans="1:31" x14ac:dyDescent="0.25">
      <c r="A5967">
        <v>2156343</v>
      </c>
      <c r="B5967">
        <v>1</v>
      </c>
      <c r="C5967" t="s">
        <v>80</v>
      </c>
      <c r="D5967" t="s">
        <v>83</v>
      </c>
      <c r="E5967" t="s">
        <v>224</v>
      </c>
      <c r="F5967" t="s">
        <v>10634</v>
      </c>
      <c r="G5967" t="s">
        <v>142</v>
      </c>
      <c r="H5967" t="s">
        <v>143</v>
      </c>
      <c r="I5967" t="s">
        <v>135</v>
      </c>
      <c r="J5967" t="s">
        <v>136</v>
      </c>
      <c r="K5967" t="s">
        <v>137</v>
      </c>
      <c r="L5967" t="s">
        <v>17148</v>
      </c>
      <c r="M5967" t="s">
        <v>17149</v>
      </c>
      <c r="N5967">
        <v>0.4</v>
      </c>
      <c r="O5967">
        <v>0</v>
      </c>
      <c r="P5967">
        <v>5947</v>
      </c>
      <c r="Q5967">
        <v>0</v>
      </c>
      <c r="R5967">
        <v>1</v>
      </c>
      <c r="S5967">
        <v>2</v>
      </c>
      <c r="T5967">
        <v>939</v>
      </c>
      <c r="U5967">
        <v>0</v>
      </c>
      <c r="V5967">
        <v>4</v>
      </c>
      <c r="W5967">
        <v>0</v>
      </c>
      <c r="X5967">
        <v>663.24661539268197</v>
      </c>
      <c r="Y5967">
        <v>0</v>
      </c>
      <c r="Z5967">
        <v>1.4972549759999999E-3</v>
      </c>
      <c r="AA5967">
        <v>25.907740709760002</v>
      </c>
      <c r="AB5967">
        <v>241.11490375295992</v>
      </c>
      <c r="AC5967">
        <v>0</v>
      </c>
      <c r="AD5967">
        <v>11.74300798644</v>
      </c>
      <c r="AE5967">
        <v>942.01376509681791</v>
      </c>
    </row>
    <row r="5968" spans="1:31" x14ac:dyDescent="0.25">
      <c r="A5968">
        <v>2156011</v>
      </c>
      <c r="B5968">
        <v>1</v>
      </c>
      <c r="C5968" t="s">
        <v>80</v>
      </c>
      <c r="D5968" t="s">
        <v>104</v>
      </c>
      <c r="E5968" t="s">
        <v>146</v>
      </c>
      <c r="F5968" t="s">
        <v>17150</v>
      </c>
      <c r="G5968" t="s">
        <v>167</v>
      </c>
      <c r="H5968" t="s">
        <v>143</v>
      </c>
      <c r="I5968" t="s">
        <v>135</v>
      </c>
      <c r="J5968" t="s">
        <v>136</v>
      </c>
      <c r="K5968" t="s">
        <v>137</v>
      </c>
      <c r="L5968" t="s">
        <v>17151</v>
      </c>
      <c r="M5968" t="s">
        <v>17152</v>
      </c>
      <c r="N5968">
        <v>1.4766666660000001</v>
      </c>
      <c r="O5968">
        <v>3</v>
      </c>
      <c r="P5968">
        <v>56</v>
      </c>
      <c r="Q5968">
        <v>15</v>
      </c>
      <c r="R5968">
        <v>121</v>
      </c>
      <c r="S5968">
        <v>2</v>
      </c>
      <c r="T5968">
        <v>32</v>
      </c>
      <c r="U5968">
        <v>1</v>
      </c>
      <c r="V5968">
        <v>0</v>
      </c>
      <c r="W5968">
        <v>44.888687017164898</v>
      </c>
      <c r="X5968">
        <v>22.5979041765411</v>
      </c>
      <c r="Y5968">
        <v>9.0268375097829985</v>
      </c>
      <c r="Z5968">
        <v>47.419934036228732</v>
      </c>
      <c r="AA5968">
        <v>3.7657044358767</v>
      </c>
      <c r="AB5968">
        <v>63.935775978486269</v>
      </c>
      <c r="AC5968">
        <v>32.783123107409999</v>
      </c>
      <c r="AD5968">
        <v>0</v>
      </c>
      <c r="AE5968">
        <v>224.4179662614907</v>
      </c>
    </row>
    <row r="5969" spans="1:31" x14ac:dyDescent="0.25">
      <c r="A5969">
        <v>2156366</v>
      </c>
      <c r="B5969">
        <v>1</v>
      </c>
      <c r="C5969" t="s">
        <v>80</v>
      </c>
      <c r="D5969" t="s">
        <v>82</v>
      </c>
      <c r="E5969" t="s">
        <v>131</v>
      </c>
      <c r="F5969" t="s">
        <v>17153</v>
      </c>
      <c r="G5969" t="s">
        <v>152</v>
      </c>
      <c r="H5969" t="s">
        <v>134</v>
      </c>
      <c r="I5969" t="s">
        <v>135</v>
      </c>
      <c r="J5969" t="s">
        <v>136</v>
      </c>
      <c r="K5969" t="s">
        <v>137</v>
      </c>
      <c r="L5969" t="s">
        <v>17154</v>
      </c>
      <c r="M5969" t="s">
        <v>17155</v>
      </c>
      <c r="N5969">
        <v>3.5988888879999998</v>
      </c>
      <c r="O5969">
        <v>0</v>
      </c>
      <c r="P5969">
        <v>2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2.680622798891775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2.680622798891775</v>
      </c>
    </row>
    <row r="5970" spans="1:31" x14ac:dyDescent="0.25">
      <c r="A5970">
        <v>2155865</v>
      </c>
      <c r="B5970">
        <v>1</v>
      </c>
      <c r="C5970" t="s">
        <v>80</v>
      </c>
      <c r="D5970" t="s">
        <v>100</v>
      </c>
      <c r="E5970" t="s">
        <v>131</v>
      </c>
      <c r="F5970" t="s">
        <v>17156</v>
      </c>
      <c r="G5970" t="s">
        <v>152</v>
      </c>
      <c r="H5970" t="s">
        <v>134</v>
      </c>
      <c r="I5970" t="s">
        <v>135</v>
      </c>
      <c r="J5970" t="s">
        <v>136</v>
      </c>
      <c r="K5970" t="s">
        <v>137</v>
      </c>
      <c r="L5970" t="s">
        <v>17157</v>
      </c>
      <c r="M5970" t="s">
        <v>17158</v>
      </c>
      <c r="N5970">
        <v>2.1427777770000001</v>
      </c>
      <c r="O5970">
        <v>0</v>
      </c>
      <c r="P5970">
        <v>1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</row>
    <row r="5971" spans="1:31" x14ac:dyDescent="0.25">
      <c r="A5971">
        <v>2155842</v>
      </c>
      <c r="B5971">
        <v>1</v>
      </c>
      <c r="C5971" t="s">
        <v>80</v>
      </c>
      <c r="D5971" t="s">
        <v>87</v>
      </c>
      <c r="E5971" t="s">
        <v>131</v>
      </c>
      <c r="F5971" t="s">
        <v>17159</v>
      </c>
      <c r="G5971" t="s">
        <v>152</v>
      </c>
      <c r="H5971" t="s">
        <v>134</v>
      </c>
      <c r="I5971" t="s">
        <v>135</v>
      </c>
      <c r="J5971" t="s">
        <v>136</v>
      </c>
      <c r="K5971" t="s">
        <v>137</v>
      </c>
      <c r="L5971" t="s">
        <v>17160</v>
      </c>
      <c r="M5971" t="s">
        <v>17161</v>
      </c>
      <c r="N5971">
        <v>1.782777777</v>
      </c>
      <c r="O5971">
        <v>0</v>
      </c>
      <c r="P5971">
        <v>1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1.9226250934833336E-2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1.9226250934833336E-2</v>
      </c>
    </row>
    <row r="5972" spans="1:31" x14ac:dyDescent="0.25">
      <c r="A5972">
        <v>2155911</v>
      </c>
      <c r="B5972">
        <v>1</v>
      </c>
      <c r="C5972" t="s">
        <v>80</v>
      </c>
      <c r="D5972" t="s">
        <v>94</v>
      </c>
      <c r="E5972" t="s">
        <v>174</v>
      </c>
      <c r="F5972" t="s">
        <v>17162</v>
      </c>
      <c r="G5972" t="s">
        <v>187</v>
      </c>
      <c r="H5972" t="s">
        <v>134</v>
      </c>
      <c r="I5972" t="s">
        <v>135</v>
      </c>
      <c r="J5972" t="s">
        <v>136</v>
      </c>
      <c r="K5972" t="s">
        <v>137</v>
      </c>
      <c r="L5972" t="s">
        <v>17163</v>
      </c>
      <c r="M5972" t="s">
        <v>17164</v>
      </c>
      <c r="N5972">
        <v>2.548611111</v>
      </c>
      <c r="O5972">
        <v>0</v>
      </c>
      <c r="P5972">
        <v>56</v>
      </c>
      <c r="Q5972">
        <v>0</v>
      </c>
      <c r="R5972">
        <v>0</v>
      </c>
      <c r="S5972">
        <v>0</v>
      </c>
      <c r="T5972">
        <v>2</v>
      </c>
      <c r="U5972">
        <v>0</v>
      </c>
      <c r="V5972">
        <v>0</v>
      </c>
      <c r="W5972">
        <v>0</v>
      </c>
      <c r="X5972">
        <v>38.355822810166849</v>
      </c>
      <c r="Y5972">
        <v>0</v>
      </c>
      <c r="Z5972">
        <v>0</v>
      </c>
      <c r="AA5972">
        <v>0</v>
      </c>
      <c r="AB5972">
        <v>1.3257962639042167</v>
      </c>
      <c r="AC5972">
        <v>0</v>
      </c>
      <c r="AD5972">
        <v>0</v>
      </c>
      <c r="AE5972">
        <v>39.681619074071065</v>
      </c>
    </row>
    <row r="5973" spans="1:31" x14ac:dyDescent="0.25">
      <c r="A5973">
        <v>2156303</v>
      </c>
      <c r="B5973">
        <v>1</v>
      </c>
      <c r="C5973" t="s">
        <v>80</v>
      </c>
      <c r="D5973" t="s">
        <v>96</v>
      </c>
      <c r="E5973" t="s">
        <v>174</v>
      </c>
      <c r="F5973" t="s">
        <v>658</v>
      </c>
      <c r="G5973" t="s">
        <v>187</v>
      </c>
      <c r="H5973" t="s">
        <v>134</v>
      </c>
      <c r="I5973" t="s">
        <v>135</v>
      </c>
      <c r="J5973" t="s">
        <v>136</v>
      </c>
      <c r="K5973" t="s">
        <v>137</v>
      </c>
      <c r="L5973" t="s">
        <v>17165</v>
      </c>
      <c r="M5973" t="s">
        <v>17166</v>
      </c>
      <c r="N5973">
        <v>1.2180555550000001</v>
      </c>
      <c r="O5973">
        <v>0</v>
      </c>
      <c r="P5973">
        <v>244</v>
      </c>
      <c r="Q5973">
        <v>0</v>
      </c>
      <c r="R5973">
        <v>0</v>
      </c>
      <c r="S5973">
        <v>0</v>
      </c>
      <c r="T5973">
        <v>27</v>
      </c>
      <c r="U5973">
        <v>0</v>
      </c>
      <c r="V5973">
        <v>0</v>
      </c>
      <c r="W5973">
        <v>0</v>
      </c>
      <c r="X5973">
        <v>86.597023655430149</v>
      </c>
      <c r="Y5973">
        <v>0</v>
      </c>
      <c r="Z5973">
        <v>0</v>
      </c>
      <c r="AA5973">
        <v>0</v>
      </c>
      <c r="AB5973">
        <v>10.5599556912452</v>
      </c>
      <c r="AC5973">
        <v>0</v>
      </c>
      <c r="AD5973">
        <v>0</v>
      </c>
      <c r="AE5973">
        <v>97.156979346675342</v>
      </c>
    </row>
    <row r="5974" spans="1:31" x14ac:dyDescent="0.25">
      <c r="A5974">
        <v>2155802</v>
      </c>
      <c r="B5974">
        <v>1</v>
      </c>
      <c r="C5974" t="s">
        <v>80</v>
      </c>
      <c r="D5974" t="s">
        <v>95</v>
      </c>
      <c r="E5974" t="s">
        <v>174</v>
      </c>
      <c r="F5974" t="s">
        <v>17167</v>
      </c>
      <c r="G5974" t="s">
        <v>187</v>
      </c>
      <c r="H5974" t="s">
        <v>134</v>
      </c>
      <c r="I5974" t="s">
        <v>135</v>
      </c>
      <c r="J5974" t="s">
        <v>136</v>
      </c>
      <c r="K5974" t="s">
        <v>137</v>
      </c>
      <c r="L5974" t="s">
        <v>17168</v>
      </c>
      <c r="M5974" t="s">
        <v>17169</v>
      </c>
      <c r="N5974">
        <v>1.885</v>
      </c>
      <c r="O5974">
        <v>0</v>
      </c>
      <c r="P5974">
        <v>18</v>
      </c>
      <c r="Q5974">
        <v>0</v>
      </c>
      <c r="R5974">
        <v>0</v>
      </c>
      <c r="S5974">
        <v>0</v>
      </c>
      <c r="T5974">
        <v>2</v>
      </c>
      <c r="U5974">
        <v>0</v>
      </c>
      <c r="V5974">
        <v>0</v>
      </c>
      <c r="W5974">
        <v>0</v>
      </c>
      <c r="X5974">
        <v>6.2128532654261317</v>
      </c>
      <c r="Y5974">
        <v>0</v>
      </c>
      <c r="Z5974">
        <v>0</v>
      </c>
      <c r="AA5974">
        <v>0</v>
      </c>
      <c r="AB5974">
        <v>2.8353474265815612</v>
      </c>
      <c r="AC5974">
        <v>0</v>
      </c>
      <c r="AD5974">
        <v>0</v>
      </c>
      <c r="AE5974">
        <v>9.0482006920076934</v>
      </c>
    </row>
    <row r="5975" spans="1:31" x14ac:dyDescent="0.25">
      <c r="A5975">
        <v>2156197</v>
      </c>
      <c r="B5975">
        <v>1</v>
      </c>
      <c r="C5975" t="s">
        <v>81</v>
      </c>
      <c r="D5975" t="s">
        <v>112</v>
      </c>
      <c r="E5975" t="s">
        <v>140</v>
      </c>
      <c r="F5975" t="s">
        <v>7088</v>
      </c>
      <c r="G5975" t="s">
        <v>142</v>
      </c>
      <c r="H5975" t="s">
        <v>143</v>
      </c>
      <c r="I5975" t="s">
        <v>135</v>
      </c>
      <c r="J5975" t="s">
        <v>136</v>
      </c>
      <c r="K5975" t="s">
        <v>137</v>
      </c>
      <c r="L5975" t="s">
        <v>17170</v>
      </c>
      <c r="M5975" t="s">
        <v>17171</v>
      </c>
      <c r="N5975">
        <v>0.68583333300000004</v>
      </c>
      <c r="O5975">
        <v>0</v>
      </c>
      <c r="P5975">
        <v>1142</v>
      </c>
      <c r="Q5975">
        <v>5</v>
      </c>
      <c r="R5975">
        <v>29</v>
      </c>
      <c r="S5975">
        <v>6</v>
      </c>
      <c r="T5975">
        <v>54</v>
      </c>
      <c r="U5975">
        <v>0</v>
      </c>
      <c r="V5975">
        <v>0</v>
      </c>
      <c r="W5975">
        <v>0</v>
      </c>
      <c r="X5975">
        <v>58.105174306507756</v>
      </c>
      <c r="Y5975">
        <v>17.89268702327055</v>
      </c>
      <c r="Z5975">
        <v>1.6082284768484498</v>
      </c>
      <c r="AA5975">
        <v>33.983097037763756</v>
      </c>
      <c r="AB5975">
        <v>15.101852131747545</v>
      </c>
      <c r="AC5975">
        <v>0</v>
      </c>
      <c r="AD5975">
        <v>0</v>
      </c>
      <c r="AE5975">
        <v>126.69103897613806</v>
      </c>
    </row>
    <row r="5976" spans="1:31" x14ac:dyDescent="0.25">
      <c r="A5976">
        <v>2156051</v>
      </c>
      <c r="B5976">
        <v>1</v>
      </c>
      <c r="C5976" t="s">
        <v>81</v>
      </c>
      <c r="D5976" t="s">
        <v>128</v>
      </c>
      <c r="E5976" t="s">
        <v>196</v>
      </c>
      <c r="F5976" t="s">
        <v>17172</v>
      </c>
      <c r="G5976" t="s">
        <v>142</v>
      </c>
      <c r="H5976" t="s">
        <v>143</v>
      </c>
      <c r="I5976" t="s">
        <v>135</v>
      </c>
      <c r="J5976" t="s">
        <v>136</v>
      </c>
      <c r="K5976" t="s">
        <v>137</v>
      </c>
      <c r="L5976" t="s">
        <v>17173</v>
      </c>
      <c r="M5976" t="s">
        <v>17174</v>
      </c>
      <c r="N5976">
        <v>0.98333333300000003</v>
      </c>
      <c r="O5976">
        <v>1</v>
      </c>
      <c r="P5976">
        <v>552</v>
      </c>
      <c r="Q5976">
        <v>2</v>
      </c>
      <c r="R5976">
        <v>3</v>
      </c>
      <c r="S5976">
        <v>3</v>
      </c>
      <c r="T5976">
        <v>38</v>
      </c>
      <c r="U5976">
        <v>0</v>
      </c>
      <c r="V5976">
        <v>0</v>
      </c>
      <c r="W5976">
        <v>0.21923670839999998</v>
      </c>
      <c r="X5976">
        <v>54.435671372855417</v>
      </c>
      <c r="Y5976">
        <v>1.1416498436189999</v>
      </c>
      <c r="Z5976">
        <v>0.342061555189</v>
      </c>
      <c r="AA5976">
        <v>12.321185369750999</v>
      </c>
      <c r="AB5976">
        <v>17.312000152661835</v>
      </c>
      <c r="AC5976">
        <v>0</v>
      </c>
      <c r="AD5976">
        <v>0</v>
      </c>
      <c r="AE5976">
        <v>85.771805002476256</v>
      </c>
    </row>
    <row r="5977" spans="1:31" x14ac:dyDescent="0.25">
      <c r="A5977">
        <v>2156286</v>
      </c>
      <c r="B5977">
        <v>1</v>
      </c>
      <c r="C5977" t="s">
        <v>81</v>
      </c>
      <c r="D5977" t="s">
        <v>122</v>
      </c>
      <c r="E5977" t="s">
        <v>146</v>
      </c>
      <c r="F5977" t="s">
        <v>17175</v>
      </c>
      <c r="G5977" t="s">
        <v>167</v>
      </c>
      <c r="H5977" t="s">
        <v>143</v>
      </c>
      <c r="I5977" t="s">
        <v>135</v>
      </c>
      <c r="J5977" t="s">
        <v>136</v>
      </c>
      <c r="K5977" t="s">
        <v>137</v>
      </c>
      <c r="L5977" t="s">
        <v>17176</v>
      </c>
      <c r="M5977" t="s">
        <v>17177</v>
      </c>
      <c r="N5977">
        <v>1.4983333329999999</v>
      </c>
      <c r="O5977">
        <v>0</v>
      </c>
      <c r="P5977">
        <v>235</v>
      </c>
      <c r="Q5977">
        <v>0</v>
      </c>
      <c r="R5977">
        <v>0</v>
      </c>
      <c r="S5977">
        <v>0</v>
      </c>
      <c r="T5977">
        <v>1</v>
      </c>
      <c r="U5977">
        <v>0</v>
      </c>
      <c r="V5977">
        <v>0</v>
      </c>
      <c r="W5977">
        <v>0</v>
      </c>
      <c r="X5977">
        <v>72.211944968073453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72.211944968073453</v>
      </c>
    </row>
    <row r="5978" spans="1:31" x14ac:dyDescent="0.25">
      <c r="A5978">
        <v>2156137</v>
      </c>
      <c r="B5978">
        <v>1</v>
      </c>
      <c r="C5978" t="s">
        <v>80</v>
      </c>
      <c r="D5978" t="s">
        <v>83</v>
      </c>
      <c r="E5978" t="s">
        <v>174</v>
      </c>
      <c r="F5978" t="s">
        <v>17178</v>
      </c>
      <c r="G5978" t="s">
        <v>187</v>
      </c>
      <c r="H5978" t="s">
        <v>134</v>
      </c>
      <c r="I5978" t="s">
        <v>135</v>
      </c>
      <c r="J5978" t="s">
        <v>136</v>
      </c>
      <c r="K5978" t="s">
        <v>137</v>
      </c>
      <c r="L5978" t="s">
        <v>17179</v>
      </c>
      <c r="M5978" t="s">
        <v>17180</v>
      </c>
      <c r="N5978">
        <v>1.6302777770000001</v>
      </c>
      <c r="O5978">
        <v>0</v>
      </c>
      <c r="P5978">
        <v>197</v>
      </c>
      <c r="Q5978">
        <v>0</v>
      </c>
      <c r="R5978">
        <v>0</v>
      </c>
      <c r="S5978">
        <v>0</v>
      </c>
      <c r="T5978">
        <v>1</v>
      </c>
      <c r="U5978">
        <v>0</v>
      </c>
      <c r="V5978">
        <v>0</v>
      </c>
      <c r="W5978">
        <v>0</v>
      </c>
      <c r="X5978">
        <v>73.141641351670529</v>
      </c>
      <c r="Y5978">
        <v>0</v>
      </c>
      <c r="Z5978">
        <v>0</v>
      </c>
      <c r="AA5978">
        <v>0</v>
      </c>
      <c r="AB5978">
        <v>2.9550935653500001E-3</v>
      </c>
      <c r="AC5978">
        <v>0</v>
      </c>
      <c r="AD5978">
        <v>0</v>
      </c>
      <c r="AE5978">
        <v>73.144596445235877</v>
      </c>
    </row>
    <row r="5979" spans="1:31" x14ac:dyDescent="0.25">
      <c r="A5979">
        <v>2156217</v>
      </c>
      <c r="B5979">
        <v>1</v>
      </c>
      <c r="C5979" t="s">
        <v>80</v>
      </c>
      <c r="D5979" t="s">
        <v>94</v>
      </c>
      <c r="E5979" t="s">
        <v>131</v>
      </c>
      <c r="F5979" t="s">
        <v>17181</v>
      </c>
      <c r="G5979" t="s">
        <v>152</v>
      </c>
      <c r="H5979" t="s">
        <v>134</v>
      </c>
      <c r="I5979" t="s">
        <v>135</v>
      </c>
      <c r="J5979" t="s">
        <v>136</v>
      </c>
      <c r="K5979" t="s">
        <v>137</v>
      </c>
      <c r="L5979" t="s">
        <v>17182</v>
      </c>
      <c r="M5979" t="s">
        <v>17183</v>
      </c>
      <c r="N5979">
        <v>1.4594444440000001</v>
      </c>
      <c r="O5979">
        <v>0</v>
      </c>
      <c r="P5979">
        <v>1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1.9403356747500003E-2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1.9403356747500003E-2</v>
      </c>
    </row>
    <row r="5980" spans="1:31" x14ac:dyDescent="0.25">
      <c r="A5980">
        <v>2155825</v>
      </c>
      <c r="B5980">
        <v>1</v>
      </c>
      <c r="C5980" t="s">
        <v>80</v>
      </c>
      <c r="D5980" t="s">
        <v>90</v>
      </c>
      <c r="E5980" t="s">
        <v>131</v>
      </c>
      <c r="F5980" t="s">
        <v>17184</v>
      </c>
      <c r="G5980" t="s">
        <v>152</v>
      </c>
      <c r="H5980" t="s">
        <v>134</v>
      </c>
      <c r="I5980" t="s">
        <v>135</v>
      </c>
      <c r="J5980" t="s">
        <v>136</v>
      </c>
      <c r="K5980" t="s">
        <v>137</v>
      </c>
      <c r="L5980" t="s">
        <v>17185</v>
      </c>
      <c r="M5980" t="s">
        <v>17186</v>
      </c>
      <c r="N5980">
        <v>2.6897222219999999</v>
      </c>
      <c r="O5980">
        <v>0</v>
      </c>
      <c r="P5980">
        <v>3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1.4695608788186669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1.4695608788186669</v>
      </c>
    </row>
    <row r="5981" spans="1:31" x14ac:dyDescent="0.25">
      <c r="A5981">
        <v>2155782</v>
      </c>
      <c r="B5981">
        <v>1</v>
      </c>
      <c r="C5981" t="s">
        <v>80</v>
      </c>
      <c r="D5981" t="s">
        <v>106</v>
      </c>
      <c r="E5981" t="s">
        <v>140</v>
      </c>
      <c r="F5981" t="s">
        <v>17187</v>
      </c>
      <c r="G5981" t="s">
        <v>142</v>
      </c>
      <c r="H5981" t="s">
        <v>143</v>
      </c>
      <c r="I5981" t="s">
        <v>135</v>
      </c>
      <c r="J5981" t="s">
        <v>136</v>
      </c>
      <c r="K5981" t="s">
        <v>137</v>
      </c>
      <c r="L5981" t="s">
        <v>17188</v>
      </c>
      <c r="M5981" t="s">
        <v>17189</v>
      </c>
      <c r="N5981">
        <v>0.20250000000000001</v>
      </c>
      <c r="O5981">
        <v>4</v>
      </c>
      <c r="P5981">
        <v>9454</v>
      </c>
      <c r="Q5981">
        <v>0</v>
      </c>
      <c r="R5981">
        <v>11</v>
      </c>
      <c r="S5981">
        <v>21</v>
      </c>
      <c r="T5981">
        <v>2310</v>
      </c>
      <c r="U5981">
        <v>0</v>
      </c>
      <c r="V5981">
        <v>0</v>
      </c>
      <c r="W5981">
        <v>0.22294052627220001</v>
      </c>
      <c r="X5981">
        <v>343.37084986316717</v>
      </c>
      <c r="Y5981">
        <v>0</v>
      </c>
      <c r="Z5981">
        <v>1.7028122427634502</v>
      </c>
      <c r="AA5981">
        <v>12.90063343664475</v>
      </c>
      <c r="AB5981">
        <v>219.83103736587839</v>
      </c>
      <c r="AC5981">
        <v>0</v>
      </c>
      <c r="AD5981">
        <v>0</v>
      </c>
      <c r="AE5981">
        <v>578.02827343472597</v>
      </c>
    </row>
    <row r="5982" spans="1:31" x14ac:dyDescent="0.25">
      <c r="A5982">
        <v>2156223</v>
      </c>
      <c r="B5982">
        <v>1</v>
      </c>
      <c r="C5982" t="s">
        <v>81</v>
      </c>
      <c r="D5982" t="s">
        <v>123</v>
      </c>
      <c r="E5982" t="s">
        <v>174</v>
      </c>
      <c r="F5982" t="s">
        <v>17190</v>
      </c>
      <c r="G5982" t="s">
        <v>2524</v>
      </c>
      <c r="H5982" t="s">
        <v>134</v>
      </c>
      <c r="I5982" t="s">
        <v>135</v>
      </c>
      <c r="J5982" t="s">
        <v>136</v>
      </c>
      <c r="K5982" t="s">
        <v>137</v>
      </c>
      <c r="L5982" t="s">
        <v>17191</v>
      </c>
      <c r="M5982" t="s">
        <v>17192</v>
      </c>
      <c r="N5982">
        <v>1.6475</v>
      </c>
      <c r="O5982">
        <v>0</v>
      </c>
      <c r="P5982">
        <v>1</v>
      </c>
      <c r="Q5982">
        <v>0</v>
      </c>
      <c r="R5982">
        <v>2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0.12606139355015</v>
      </c>
      <c r="Y5982">
        <v>0</v>
      </c>
      <c r="Z5982">
        <v>1.2361372283214001</v>
      </c>
      <c r="AA5982">
        <v>0</v>
      </c>
      <c r="AB5982">
        <v>0</v>
      </c>
      <c r="AC5982">
        <v>0</v>
      </c>
      <c r="AD5982">
        <v>0</v>
      </c>
      <c r="AE5982">
        <v>1.3621986218715501</v>
      </c>
    </row>
    <row r="5983" spans="1:31" x14ac:dyDescent="0.25">
      <c r="A5983">
        <v>2156154</v>
      </c>
      <c r="B5983">
        <v>1</v>
      </c>
      <c r="C5983" t="s">
        <v>81</v>
      </c>
      <c r="D5983" t="s">
        <v>113</v>
      </c>
      <c r="E5983" t="s">
        <v>196</v>
      </c>
      <c r="F5983" t="s">
        <v>646</v>
      </c>
      <c r="G5983" t="s">
        <v>142</v>
      </c>
      <c r="H5983" t="s">
        <v>143</v>
      </c>
      <c r="I5983" t="s">
        <v>148</v>
      </c>
      <c r="J5983" t="s">
        <v>136</v>
      </c>
      <c r="K5983" t="s">
        <v>137</v>
      </c>
      <c r="L5983" t="s">
        <v>17193</v>
      </c>
      <c r="M5983" t="s">
        <v>17194</v>
      </c>
      <c r="N5983">
        <v>8.3333330000000001E-3</v>
      </c>
      <c r="O5983">
        <v>0</v>
      </c>
      <c r="P5983">
        <v>641</v>
      </c>
      <c r="Q5983">
        <v>46</v>
      </c>
      <c r="R5983">
        <v>242</v>
      </c>
      <c r="S5983">
        <v>5</v>
      </c>
      <c r="T5983">
        <v>31</v>
      </c>
      <c r="U5983">
        <v>1</v>
      </c>
      <c r="V5983">
        <v>0</v>
      </c>
      <c r="W5983">
        <v>0</v>
      </c>
      <c r="X5983">
        <v>0.81336110444399945</v>
      </c>
      <c r="Y5983">
        <v>0.10922930313874998</v>
      </c>
      <c r="Z5983">
        <v>0.27174646788300005</v>
      </c>
      <c r="AA5983">
        <v>0.9863780776961667</v>
      </c>
      <c r="AB5983">
        <v>0.12261638549950002</v>
      </c>
      <c r="AC5983">
        <v>0.31075066079025004</v>
      </c>
      <c r="AD5983">
        <v>0</v>
      </c>
      <c r="AE5983">
        <v>2.6140819994516664</v>
      </c>
    </row>
    <row r="5984" spans="1:31" x14ac:dyDescent="0.25">
      <c r="A5984">
        <v>2155845</v>
      </c>
      <c r="B5984">
        <v>1</v>
      </c>
      <c r="C5984" t="s">
        <v>80</v>
      </c>
      <c r="D5984" t="s">
        <v>83</v>
      </c>
      <c r="E5984" t="s">
        <v>131</v>
      </c>
      <c r="F5984" t="s">
        <v>17195</v>
      </c>
      <c r="G5984" t="s">
        <v>133</v>
      </c>
      <c r="H5984" t="s">
        <v>134</v>
      </c>
      <c r="I5984" t="s">
        <v>135</v>
      </c>
      <c r="J5984" t="s">
        <v>136</v>
      </c>
      <c r="K5984" t="s">
        <v>137</v>
      </c>
      <c r="L5984" t="s">
        <v>17196</v>
      </c>
      <c r="M5984" t="s">
        <v>17197</v>
      </c>
      <c r="N5984">
        <v>6.7916666660000002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1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0.82076347794875015</v>
      </c>
      <c r="AC5984">
        <v>0</v>
      </c>
      <c r="AD5984">
        <v>0</v>
      </c>
      <c r="AE5984">
        <v>0.82076347794875015</v>
      </c>
    </row>
    <row r="5985" spans="1:31" x14ac:dyDescent="0.25">
      <c r="A5985">
        <v>2156177</v>
      </c>
      <c r="B5985">
        <v>1</v>
      </c>
      <c r="C5985" t="s">
        <v>80</v>
      </c>
      <c r="D5985" t="s">
        <v>106</v>
      </c>
      <c r="E5985" t="s">
        <v>174</v>
      </c>
      <c r="F5985" t="s">
        <v>17198</v>
      </c>
      <c r="G5985" t="s">
        <v>374</v>
      </c>
      <c r="H5985" t="s">
        <v>134</v>
      </c>
      <c r="I5985" t="s">
        <v>135</v>
      </c>
      <c r="J5985" t="s">
        <v>136</v>
      </c>
      <c r="K5985" t="s">
        <v>137</v>
      </c>
      <c r="L5985" t="s">
        <v>17199</v>
      </c>
      <c r="M5985" t="s">
        <v>17200</v>
      </c>
      <c r="N5985">
        <v>2.2450000000000001</v>
      </c>
      <c r="O5985">
        <v>0</v>
      </c>
      <c r="P5985">
        <v>19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9.767170978855404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9.767170978855404</v>
      </c>
    </row>
    <row r="5986" spans="1:31" x14ac:dyDescent="0.25">
      <c r="A5986">
        <v>2155991</v>
      </c>
      <c r="B5986">
        <v>1</v>
      </c>
      <c r="C5986" t="s">
        <v>80</v>
      </c>
      <c r="D5986" t="s">
        <v>84</v>
      </c>
      <c r="E5986" t="s">
        <v>131</v>
      </c>
      <c r="F5986" t="s">
        <v>17201</v>
      </c>
      <c r="G5986" t="s">
        <v>231</v>
      </c>
      <c r="H5986" t="s">
        <v>134</v>
      </c>
      <c r="I5986" t="s">
        <v>135</v>
      </c>
      <c r="J5986" t="s">
        <v>136</v>
      </c>
      <c r="K5986" t="s">
        <v>137</v>
      </c>
      <c r="L5986" t="s">
        <v>17202</v>
      </c>
      <c r="M5986" t="s">
        <v>17203</v>
      </c>
      <c r="N5986">
        <v>4.0008333330000001</v>
      </c>
      <c r="O5986">
        <v>0</v>
      </c>
      <c r="P5986">
        <v>13</v>
      </c>
      <c r="Q5986">
        <v>0</v>
      </c>
      <c r="R5986">
        <v>0</v>
      </c>
      <c r="S5986">
        <v>0</v>
      </c>
      <c r="T5986">
        <v>4</v>
      </c>
      <c r="U5986">
        <v>0</v>
      </c>
      <c r="V5986">
        <v>0</v>
      </c>
      <c r="W5986">
        <v>0</v>
      </c>
      <c r="X5986">
        <v>9.5619644930951981</v>
      </c>
      <c r="Y5986">
        <v>0</v>
      </c>
      <c r="Z5986">
        <v>0</v>
      </c>
      <c r="AA5986">
        <v>0</v>
      </c>
      <c r="AB5986">
        <v>36.614209799899491</v>
      </c>
      <c r="AC5986">
        <v>0</v>
      </c>
      <c r="AD5986">
        <v>0</v>
      </c>
      <c r="AE5986">
        <v>46.176174292994688</v>
      </c>
    </row>
    <row r="5987" spans="1:31" x14ac:dyDescent="0.25">
      <c r="A5987">
        <v>2155968</v>
      </c>
      <c r="B5987">
        <v>1</v>
      </c>
      <c r="C5987" t="s">
        <v>80</v>
      </c>
      <c r="D5987" t="s">
        <v>100</v>
      </c>
      <c r="E5987" t="s">
        <v>196</v>
      </c>
      <c r="F5987" t="s">
        <v>4750</v>
      </c>
      <c r="G5987" t="s">
        <v>142</v>
      </c>
      <c r="H5987" t="s">
        <v>143</v>
      </c>
      <c r="I5987" t="s">
        <v>135</v>
      </c>
      <c r="J5987" t="s">
        <v>136</v>
      </c>
      <c r="K5987" t="s">
        <v>137</v>
      </c>
      <c r="L5987" t="s">
        <v>17204</v>
      </c>
      <c r="M5987" t="s">
        <v>17205</v>
      </c>
      <c r="N5987">
        <v>1.2991666660000001</v>
      </c>
      <c r="O5987">
        <v>0</v>
      </c>
      <c r="P5987">
        <v>2</v>
      </c>
      <c r="Q5987">
        <v>50</v>
      </c>
      <c r="R5987">
        <v>71</v>
      </c>
      <c r="S5987">
        <v>3</v>
      </c>
      <c r="T5987">
        <v>5</v>
      </c>
      <c r="U5987">
        <v>0</v>
      </c>
      <c r="V5987">
        <v>0</v>
      </c>
      <c r="W5987">
        <v>0</v>
      </c>
      <c r="X5987">
        <v>1.8069580442322499</v>
      </c>
      <c r="Y5987">
        <v>107.23350013476799</v>
      </c>
      <c r="Z5987">
        <v>66.774811856153221</v>
      </c>
      <c r="AA5987">
        <v>103.982460954174</v>
      </c>
      <c r="AB5987">
        <v>4.9629023503666412</v>
      </c>
      <c r="AC5987">
        <v>0</v>
      </c>
      <c r="AD5987">
        <v>0</v>
      </c>
      <c r="AE5987">
        <v>284.76063333969404</v>
      </c>
    </row>
    <row r="5988" spans="1:31" x14ac:dyDescent="0.25">
      <c r="A5988">
        <v>2155868</v>
      </c>
      <c r="B5988">
        <v>1</v>
      </c>
      <c r="C5988" t="s">
        <v>80</v>
      </c>
      <c r="D5988" t="s">
        <v>94</v>
      </c>
      <c r="E5988" t="s">
        <v>174</v>
      </c>
      <c r="F5988" t="s">
        <v>17206</v>
      </c>
      <c r="G5988" t="s">
        <v>187</v>
      </c>
      <c r="H5988" t="s">
        <v>134</v>
      </c>
      <c r="I5988" t="s">
        <v>135</v>
      </c>
      <c r="J5988" t="s">
        <v>136</v>
      </c>
      <c r="K5988" t="s">
        <v>137</v>
      </c>
      <c r="L5988" t="s">
        <v>17207</v>
      </c>
      <c r="M5988" t="s">
        <v>17208</v>
      </c>
      <c r="N5988">
        <v>1.8458333330000001</v>
      </c>
      <c r="O5988">
        <v>0</v>
      </c>
      <c r="P5988">
        <v>23</v>
      </c>
      <c r="Q5988">
        <v>0</v>
      </c>
      <c r="R5988">
        <v>15</v>
      </c>
      <c r="S5988">
        <v>0</v>
      </c>
      <c r="T5988">
        <v>2</v>
      </c>
      <c r="U5988">
        <v>0</v>
      </c>
      <c r="V5988">
        <v>0</v>
      </c>
      <c r="W5988">
        <v>0</v>
      </c>
      <c r="X5988">
        <v>6.6395517548049021</v>
      </c>
      <c r="Y5988">
        <v>0</v>
      </c>
      <c r="Z5988">
        <v>3.4002141577278011</v>
      </c>
      <c r="AA5988">
        <v>0</v>
      </c>
      <c r="AB5988">
        <v>3.7265388191343005</v>
      </c>
      <c r="AC5988">
        <v>0</v>
      </c>
      <c r="AD5988">
        <v>0</v>
      </c>
      <c r="AE5988">
        <v>13.766304731667002</v>
      </c>
    </row>
    <row r="5989" spans="1:31" x14ac:dyDescent="0.25">
      <c r="A5989">
        <v>2156014</v>
      </c>
      <c r="B5989">
        <v>1</v>
      </c>
      <c r="C5989" t="s">
        <v>81</v>
      </c>
      <c r="D5989" t="s">
        <v>115</v>
      </c>
      <c r="E5989" t="s">
        <v>174</v>
      </c>
      <c r="F5989" t="s">
        <v>17209</v>
      </c>
      <c r="G5989" t="s">
        <v>187</v>
      </c>
      <c r="H5989" t="s">
        <v>134</v>
      </c>
      <c r="I5989" t="s">
        <v>135</v>
      </c>
      <c r="J5989" t="s">
        <v>136</v>
      </c>
      <c r="K5989" t="s">
        <v>137</v>
      </c>
      <c r="L5989" t="s">
        <v>17210</v>
      </c>
      <c r="M5989" t="s">
        <v>17211</v>
      </c>
      <c r="N5989">
        <v>9.5486111109999996</v>
      </c>
      <c r="O5989">
        <v>0</v>
      </c>
      <c r="P5989">
        <v>13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5.060982589611374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5.060982589611374</v>
      </c>
    </row>
    <row r="5990" spans="1:31" x14ac:dyDescent="0.25">
      <c r="A5990">
        <v>2156160</v>
      </c>
      <c r="B5990">
        <v>1</v>
      </c>
      <c r="C5990" t="s">
        <v>81</v>
      </c>
      <c r="D5990" t="s">
        <v>113</v>
      </c>
      <c r="E5990" t="s">
        <v>140</v>
      </c>
      <c r="F5990" t="s">
        <v>17212</v>
      </c>
      <c r="G5990" t="s">
        <v>142</v>
      </c>
      <c r="H5990" t="s">
        <v>143</v>
      </c>
      <c r="I5990" t="s">
        <v>135</v>
      </c>
      <c r="J5990" t="s">
        <v>136</v>
      </c>
      <c r="K5990" t="s">
        <v>137</v>
      </c>
      <c r="L5990" t="s">
        <v>17213</v>
      </c>
      <c r="M5990" t="s">
        <v>17214</v>
      </c>
      <c r="N5990">
        <v>0.43416666599999998</v>
      </c>
      <c r="O5990">
        <v>1</v>
      </c>
      <c r="P5990">
        <v>328</v>
      </c>
      <c r="Q5990">
        <v>4</v>
      </c>
      <c r="R5990">
        <v>32</v>
      </c>
      <c r="S5990">
        <v>10</v>
      </c>
      <c r="T5990">
        <v>22</v>
      </c>
      <c r="U5990">
        <v>0</v>
      </c>
      <c r="V5990">
        <v>0</v>
      </c>
      <c r="W5990">
        <v>1.0954538706000001E-2</v>
      </c>
      <c r="X5990">
        <v>21.436674000368491</v>
      </c>
      <c r="Y5990">
        <v>0.37199569448737496</v>
      </c>
      <c r="Z5990">
        <v>13.156802163551676</v>
      </c>
      <c r="AA5990">
        <v>46.677182737791988</v>
      </c>
      <c r="AB5990">
        <v>3.8296590839403257</v>
      </c>
      <c r="AC5990">
        <v>0</v>
      </c>
      <c r="AD5990">
        <v>0</v>
      </c>
      <c r="AE5990">
        <v>85.483268218845865</v>
      </c>
    </row>
    <row r="5991" spans="1:31" x14ac:dyDescent="0.25">
      <c r="A5991">
        <v>2155745</v>
      </c>
      <c r="B5991">
        <v>1</v>
      </c>
      <c r="C5991" t="s">
        <v>80</v>
      </c>
      <c r="D5991" t="s">
        <v>95</v>
      </c>
      <c r="E5991" t="s">
        <v>140</v>
      </c>
      <c r="F5991" t="s">
        <v>17215</v>
      </c>
      <c r="G5991" t="s">
        <v>142</v>
      </c>
      <c r="H5991" t="s">
        <v>143</v>
      </c>
      <c r="I5991" t="s">
        <v>135</v>
      </c>
      <c r="J5991" t="s">
        <v>136</v>
      </c>
      <c r="K5991" t="s">
        <v>137</v>
      </c>
      <c r="L5991" t="s">
        <v>17216</v>
      </c>
      <c r="M5991" t="s">
        <v>17217</v>
      </c>
      <c r="N5991">
        <v>0.75083333299999999</v>
      </c>
      <c r="O5991">
        <v>3</v>
      </c>
      <c r="P5991">
        <v>390</v>
      </c>
      <c r="Q5991">
        <v>7</v>
      </c>
      <c r="R5991">
        <v>2</v>
      </c>
      <c r="S5991">
        <v>30</v>
      </c>
      <c r="T5991">
        <v>15</v>
      </c>
      <c r="U5991">
        <v>4</v>
      </c>
      <c r="V5991">
        <v>0</v>
      </c>
      <c r="W5991">
        <v>1.01711154829795</v>
      </c>
      <c r="X5991">
        <v>49.438847285913063</v>
      </c>
      <c r="Y5991">
        <v>57.820364723520576</v>
      </c>
      <c r="Z5991">
        <v>1.07166070453165</v>
      </c>
      <c r="AA5991">
        <v>227.26155819682418</v>
      </c>
      <c r="AB5991">
        <v>2.9366099138962918</v>
      </c>
      <c r="AC5991">
        <v>163.97748174009561</v>
      </c>
      <c r="AD5991">
        <v>0</v>
      </c>
      <c r="AE5991">
        <v>503.52363411307931</v>
      </c>
    </row>
    <row r="5992" spans="1:31" x14ac:dyDescent="0.25">
      <c r="A5992">
        <v>2156054</v>
      </c>
      <c r="B5992">
        <v>1</v>
      </c>
      <c r="C5992" t="s">
        <v>80</v>
      </c>
      <c r="D5992" t="s">
        <v>107</v>
      </c>
      <c r="E5992" t="s">
        <v>131</v>
      </c>
      <c r="F5992" t="s">
        <v>17218</v>
      </c>
      <c r="G5992" t="s">
        <v>133</v>
      </c>
      <c r="H5992" t="s">
        <v>134</v>
      </c>
      <c r="I5992" t="s">
        <v>135</v>
      </c>
      <c r="J5992" t="s">
        <v>136</v>
      </c>
      <c r="K5992" t="s">
        <v>137</v>
      </c>
      <c r="L5992" t="s">
        <v>17219</v>
      </c>
      <c r="M5992" t="s">
        <v>17220</v>
      </c>
      <c r="N5992">
        <v>1.7075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1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0.5967465304187749</v>
      </c>
      <c r="AC5992">
        <v>0</v>
      </c>
      <c r="AD5992">
        <v>0</v>
      </c>
      <c r="AE5992">
        <v>0.5967465304187749</v>
      </c>
    </row>
    <row r="5993" spans="1:31" x14ac:dyDescent="0.25">
      <c r="A5993">
        <v>2155759</v>
      </c>
      <c r="B5993">
        <v>1</v>
      </c>
      <c r="C5993" t="s">
        <v>80</v>
      </c>
      <c r="D5993" t="s">
        <v>94</v>
      </c>
      <c r="E5993" t="s">
        <v>140</v>
      </c>
      <c r="F5993" t="s">
        <v>17221</v>
      </c>
      <c r="G5993" t="s">
        <v>142</v>
      </c>
      <c r="H5993" t="s">
        <v>143</v>
      </c>
      <c r="I5993" t="s">
        <v>135</v>
      </c>
      <c r="J5993" t="s">
        <v>136</v>
      </c>
      <c r="K5993" t="s">
        <v>137</v>
      </c>
      <c r="L5993" t="s">
        <v>17222</v>
      </c>
      <c r="M5993" t="s">
        <v>17223</v>
      </c>
      <c r="N5993">
        <v>1.576944444</v>
      </c>
      <c r="O5993">
        <v>0</v>
      </c>
      <c r="P5993">
        <v>0</v>
      </c>
      <c r="Q5993">
        <v>15</v>
      </c>
      <c r="R5993">
        <v>4</v>
      </c>
      <c r="S5993">
        <v>7</v>
      </c>
      <c r="T5993">
        <v>0</v>
      </c>
      <c r="U5993">
        <v>4</v>
      </c>
      <c r="V5993">
        <v>0</v>
      </c>
      <c r="W5993">
        <v>0</v>
      </c>
      <c r="X5993">
        <v>0</v>
      </c>
      <c r="Y5993">
        <v>455.05844687767046</v>
      </c>
      <c r="Z5993">
        <v>17.183664929767353</v>
      </c>
      <c r="AA5993">
        <v>72.923396191137584</v>
      </c>
      <c r="AB5993">
        <v>0</v>
      </c>
      <c r="AC5993">
        <v>762.56026061529178</v>
      </c>
      <c r="AD5993">
        <v>0</v>
      </c>
      <c r="AE5993">
        <v>1307.7257686138673</v>
      </c>
    </row>
    <row r="5994" spans="1:31" x14ac:dyDescent="0.25">
      <c r="A5994">
        <v>2156300</v>
      </c>
      <c r="B5994">
        <v>1</v>
      </c>
      <c r="C5994" t="s">
        <v>80</v>
      </c>
      <c r="D5994" t="s">
        <v>83</v>
      </c>
      <c r="E5994" t="s">
        <v>131</v>
      </c>
      <c r="F5994" t="s">
        <v>17224</v>
      </c>
      <c r="G5994" t="s">
        <v>231</v>
      </c>
      <c r="H5994" t="s">
        <v>134</v>
      </c>
      <c r="I5994" t="s">
        <v>135</v>
      </c>
      <c r="J5994" t="s">
        <v>136</v>
      </c>
      <c r="K5994" t="s">
        <v>137</v>
      </c>
      <c r="L5994" t="s">
        <v>17225</v>
      </c>
      <c r="M5994" t="s">
        <v>17226</v>
      </c>
      <c r="N5994">
        <v>2.7080555550000001</v>
      </c>
      <c r="O5994">
        <v>0</v>
      </c>
      <c r="P5994">
        <v>1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0.56381208042520004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0.56381208042520004</v>
      </c>
    </row>
    <row r="5995" spans="1:31" x14ac:dyDescent="0.25">
      <c r="A5995">
        <v>2155951</v>
      </c>
      <c r="B5995">
        <v>1</v>
      </c>
      <c r="C5995" t="s">
        <v>80</v>
      </c>
      <c r="D5995" t="s">
        <v>82</v>
      </c>
      <c r="E5995" t="s">
        <v>131</v>
      </c>
      <c r="F5995" t="s">
        <v>17227</v>
      </c>
      <c r="G5995" t="s">
        <v>133</v>
      </c>
      <c r="H5995" t="s">
        <v>134</v>
      </c>
      <c r="I5995" t="s">
        <v>135</v>
      </c>
      <c r="J5995" t="s">
        <v>136</v>
      </c>
      <c r="K5995" t="s">
        <v>137</v>
      </c>
      <c r="L5995" t="s">
        <v>17228</v>
      </c>
      <c r="M5995" t="s">
        <v>17229</v>
      </c>
      <c r="N5995">
        <v>8.2750000000000004</v>
      </c>
      <c r="O5995">
        <v>0</v>
      </c>
      <c r="P5995">
        <v>15</v>
      </c>
      <c r="Q5995">
        <v>0</v>
      </c>
      <c r="R5995">
        <v>0</v>
      </c>
      <c r="S5995">
        <v>0</v>
      </c>
      <c r="T5995">
        <v>3</v>
      </c>
      <c r="U5995">
        <v>0</v>
      </c>
      <c r="V5995">
        <v>0</v>
      </c>
      <c r="W5995">
        <v>0</v>
      </c>
      <c r="X5995">
        <v>39.549027051313033</v>
      </c>
      <c r="Y5995">
        <v>0</v>
      </c>
      <c r="Z5995">
        <v>0</v>
      </c>
      <c r="AA5995">
        <v>0</v>
      </c>
      <c r="AB5995">
        <v>4.6002153126294001</v>
      </c>
      <c r="AC5995">
        <v>0</v>
      </c>
      <c r="AD5995">
        <v>0</v>
      </c>
      <c r="AE5995">
        <v>44.149242363942435</v>
      </c>
    </row>
    <row r="5996" spans="1:31" x14ac:dyDescent="0.25">
      <c r="A5996">
        <v>2156346</v>
      </c>
      <c r="B5996">
        <v>1</v>
      </c>
      <c r="C5996" t="s">
        <v>80</v>
      </c>
      <c r="D5996" t="s">
        <v>88</v>
      </c>
      <c r="E5996" t="s">
        <v>131</v>
      </c>
      <c r="F5996" t="s">
        <v>17230</v>
      </c>
      <c r="G5996" t="s">
        <v>152</v>
      </c>
      <c r="H5996" t="s">
        <v>134</v>
      </c>
      <c r="I5996" t="s">
        <v>135</v>
      </c>
      <c r="J5996" t="s">
        <v>136</v>
      </c>
      <c r="K5996" t="s">
        <v>137</v>
      </c>
      <c r="L5996" t="s">
        <v>17231</v>
      </c>
      <c r="M5996" t="s">
        <v>17232</v>
      </c>
      <c r="N5996">
        <v>3.1072222219999999</v>
      </c>
      <c r="O5996">
        <v>0</v>
      </c>
      <c r="P5996">
        <v>5</v>
      </c>
      <c r="Q5996">
        <v>0</v>
      </c>
      <c r="R5996">
        <v>0</v>
      </c>
      <c r="S5996">
        <v>0</v>
      </c>
      <c r="T5996">
        <v>1</v>
      </c>
      <c r="U5996">
        <v>0</v>
      </c>
      <c r="V5996">
        <v>0</v>
      </c>
      <c r="W5996">
        <v>0</v>
      </c>
      <c r="X5996">
        <v>3.3261218575687663</v>
      </c>
      <c r="Y5996">
        <v>0</v>
      </c>
      <c r="Z5996">
        <v>0</v>
      </c>
      <c r="AA5996">
        <v>0</v>
      </c>
      <c r="AB5996">
        <v>14.03253451996175</v>
      </c>
      <c r="AC5996">
        <v>0</v>
      </c>
      <c r="AD5996">
        <v>0</v>
      </c>
      <c r="AE5996">
        <v>17.358656377530515</v>
      </c>
    </row>
    <row r="5997" spans="1:31" x14ac:dyDescent="0.25">
      <c r="A5997">
        <v>2155805</v>
      </c>
      <c r="B5997">
        <v>1</v>
      </c>
      <c r="C5997" t="s">
        <v>80</v>
      </c>
      <c r="D5997" t="s">
        <v>87</v>
      </c>
      <c r="E5997" t="s">
        <v>131</v>
      </c>
      <c r="F5997" t="s">
        <v>17233</v>
      </c>
      <c r="G5997" t="s">
        <v>152</v>
      </c>
      <c r="H5997" t="s">
        <v>134</v>
      </c>
      <c r="I5997" t="s">
        <v>135</v>
      </c>
      <c r="J5997" t="s">
        <v>136</v>
      </c>
      <c r="K5997" t="s">
        <v>137</v>
      </c>
      <c r="L5997" t="s">
        <v>17234</v>
      </c>
      <c r="M5997" t="s">
        <v>17235</v>
      </c>
      <c r="N5997">
        <v>1.613888888</v>
      </c>
      <c r="O5997">
        <v>0</v>
      </c>
      <c r="P5997">
        <v>3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1.0750665375103168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1.0750665375103168</v>
      </c>
    </row>
    <row r="5998" spans="1:31" x14ac:dyDescent="0.25">
      <c r="A5998">
        <v>2156263</v>
      </c>
      <c r="B5998">
        <v>1</v>
      </c>
      <c r="C5998" t="s">
        <v>80</v>
      </c>
      <c r="D5998" t="s">
        <v>82</v>
      </c>
      <c r="E5998" t="s">
        <v>131</v>
      </c>
      <c r="F5998" t="s">
        <v>17236</v>
      </c>
      <c r="G5998" t="s">
        <v>152</v>
      </c>
      <c r="H5998" t="s">
        <v>134</v>
      </c>
      <c r="I5998" t="s">
        <v>135</v>
      </c>
      <c r="J5998" t="s">
        <v>136</v>
      </c>
      <c r="K5998" t="s">
        <v>137</v>
      </c>
      <c r="L5998" t="s">
        <v>17237</v>
      </c>
      <c r="M5998" t="s">
        <v>17238</v>
      </c>
      <c r="N5998">
        <v>3.1225000000000001</v>
      </c>
      <c r="O5998">
        <v>0</v>
      </c>
      <c r="P5998">
        <v>1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0.77056284648539997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0.77056284648539997</v>
      </c>
    </row>
    <row r="5999" spans="1:31" x14ac:dyDescent="0.25">
      <c r="A5999">
        <v>2156140</v>
      </c>
      <c r="B5999">
        <v>1</v>
      </c>
      <c r="C5999" t="s">
        <v>80</v>
      </c>
      <c r="D5999" t="s">
        <v>106</v>
      </c>
      <c r="E5999" t="s">
        <v>131</v>
      </c>
      <c r="F5999" t="s">
        <v>17239</v>
      </c>
      <c r="G5999" t="s">
        <v>152</v>
      </c>
      <c r="H5999" t="s">
        <v>134</v>
      </c>
      <c r="I5999" t="s">
        <v>135</v>
      </c>
      <c r="J5999" t="s">
        <v>136</v>
      </c>
      <c r="K5999" t="s">
        <v>137</v>
      </c>
      <c r="L5999" t="s">
        <v>17240</v>
      </c>
      <c r="M5999" t="s">
        <v>17241</v>
      </c>
      <c r="N5999">
        <v>1.557222222</v>
      </c>
      <c r="O5999">
        <v>0</v>
      </c>
      <c r="P5999">
        <v>1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0.24011309940833336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0.24011309940833336</v>
      </c>
    </row>
    <row r="6000" spans="1:31" x14ac:dyDescent="0.25">
      <c r="A6000">
        <v>2156283</v>
      </c>
      <c r="B6000">
        <v>1</v>
      </c>
      <c r="C6000" t="s">
        <v>81</v>
      </c>
      <c r="D6000" t="s">
        <v>119</v>
      </c>
      <c r="E6000" t="s">
        <v>131</v>
      </c>
      <c r="F6000" t="s">
        <v>17242</v>
      </c>
      <c r="G6000" t="s">
        <v>152</v>
      </c>
      <c r="H6000" t="s">
        <v>134</v>
      </c>
      <c r="I6000" t="s">
        <v>135</v>
      </c>
      <c r="J6000" t="s">
        <v>136</v>
      </c>
      <c r="K6000" t="s">
        <v>137</v>
      </c>
      <c r="L6000" t="s">
        <v>17243</v>
      </c>
      <c r="M6000" t="s">
        <v>17244</v>
      </c>
      <c r="N6000">
        <v>1.913333333</v>
      </c>
      <c r="O6000">
        <v>0</v>
      </c>
      <c r="P6000">
        <v>1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0.33367886956853332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0.33367886956853332</v>
      </c>
    </row>
    <row r="6001" spans="1:31" x14ac:dyDescent="0.25">
      <c r="A6001">
        <v>2156383</v>
      </c>
      <c r="B6001">
        <v>1</v>
      </c>
      <c r="C6001" t="s">
        <v>81</v>
      </c>
      <c r="D6001" t="s">
        <v>112</v>
      </c>
      <c r="E6001" t="s">
        <v>131</v>
      </c>
      <c r="F6001" t="s">
        <v>17245</v>
      </c>
      <c r="G6001" t="s">
        <v>152</v>
      </c>
      <c r="H6001" t="s">
        <v>134</v>
      </c>
      <c r="I6001" t="s">
        <v>135</v>
      </c>
      <c r="J6001" t="s">
        <v>136</v>
      </c>
      <c r="K6001" t="s">
        <v>137</v>
      </c>
      <c r="L6001" t="s">
        <v>17246</v>
      </c>
      <c r="M6001" t="s">
        <v>17247</v>
      </c>
      <c r="N6001">
        <v>1.0858333330000001</v>
      </c>
      <c r="O6001">
        <v>0</v>
      </c>
      <c r="P6001">
        <v>1</v>
      </c>
      <c r="Q6001">
        <v>0</v>
      </c>
      <c r="R6001">
        <v>0</v>
      </c>
      <c r="S6001">
        <v>0</v>
      </c>
      <c r="T6001">
        <v>2</v>
      </c>
      <c r="U6001">
        <v>0</v>
      </c>
      <c r="V6001">
        <v>0</v>
      </c>
      <c r="W6001">
        <v>0</v>
      </c>
      <c r="X6001">
        <v>0.13929630883876667</v>
      </c>
      <c r="Y6001">
        <v>0</v>
      </c>
      <c r="Z6001">
        <v>0</v>
      </c>
      <c r="AA6001">
        <v>0</v>
      </c>
      <c r="AB6001">
        <v>0.3012957942592</v>
      </c>
      <c r="AC6001">
        <v>0</v>
      </c>
      <c r="AD6001">
        <v>0</v>
      </c>
      <c r="AE6001">
        <v>0.4405921030979667</v>
      </c>
    </row>
    <row r="6002" spans="1:31" x14ac:dyDescent="0.25">
      <c r="A6002">
        <v>2156326</v>
      </c>
      <c r="B6002">
        <v>1</v>
      </c>
      <c r="C6002" t="s">
        <v>80</v>
      </c>
      <c r="D6002" t="s">
        <v>110</v>
      </c>
      <c r="E6002" t="s">
        <v>174</v>
      </c>
      <c r="F6002" t="s">
        <v>17248</v>
      </c>
      <c r="G6002" t="s">
        <v>187</v>
      </c>
      <c r="H6002" t="s">
        <v>134</v>
      </c>
      <c r="I6002" t="s">
        <v>135</v>
      </c>
      <c r="J6002" t="s">
        <v>136</v>
      </c>
      <c r="K6002" t="s">
        <v>137</v>
      </c>
      <c r="L6002" t="s">
        <v>17249</v>
      </c>
      <c r="M6002" t="s">
        <v>17250</v>
      </c>
      <c r="N6002">
        <v>2.383611111</v>
      </c>
      <c r="O6002">
        <v>0</v>
      </c>
      <c r="P6002">
        <v>87</v>
      </c>
      <c r="Q6002">
        <v>0</v>
      </c>
      <c r="R6002">
        <v>0</v>
      </c>
      <c r="S6002">
        <v>0</v>
      </c>
      <c r="T6002">
        <v>3</v>
      </c>
      <c r="U6002">
        <v>0</v>
      </c>
      <c r="V6002">
        <v>0</v>
      </c>
      <c r="W6002">
        <v>0</v>
      </c>
      <c r="X6002">
        <v>51.894083641286791</v>
      </c>
      <c r="Y6002">
        <v>0</v>
      </c>
      <c r="Z6002">
        <v>0</v>
      </c>
      <c r="AA6002">
        <v>0</v>
      </c>
      <c r="AB6002">
        <v>14.418667354229317</v>
      </c>
      <c r="AC6002">
        <v>0</v>
      </c>
      <c r="AD6002">
        <v>0</v>
      </c>
      <c r="AE6002">
        <v>66.312750995516112</v>
      </c>
    </row>
    <row r="6003" spans="1:31" x14ac:dyDescent="0.25">
      <c r="A6003">
        <v>2155828</v>
      </c>
      <c r="B6003">
        <v>1</v>
      </c>
      <c r="C6003" t="s">
        <v>80</v>
      </c>
      <c r="D6003" t="s">
        <v>82</v>
      </c>
      <c r="E6003" t="s">
        <v>131</v>
      </c>
      <c r="F6003" t="s">
        <v>17251</v>
      </c>
      <c r="G6003" t="s">
        <v>231</v>
      </c>
      <c r="H6003" t="s">
        <v>134</v>
      </c>
      <c r="I6003" t="s">
        <v>135</v>
      </c>
      <c r="J6003" t="s">
        <v>136</v>
      </c>
      <c r="K6003" t="s">
        <v>137</v>
      </c>
      <c r="L6003" t="s">
        <v>17252</v>
      </c>
      <c r="M6003" t="s">
        <v>17253</v>
      </c>
      <c r="N6003">
        <v>1.589722222</v>
      </c>
      <c r="O6003">
        <v>0</v>
      </c>
      <c r="P6003">
        <v>13</v>
      </c>
      <c r="Q6003">
        <v>0</v>
      </c>
      <c r="R6003">
        <v>0</v>
      </c>
      <c r="S6003">
        <v>0</v>
      </c>
      <c r="T6003">
        <v>3</v>
      </c>
      <c r="U6003">
        <v>0</v>
      </c>
      <c r="V6003">
        <v>0</v>
      </c>
      <c r="W6003">
        <v>0</v>
      </c>
      <c r="X6003">
        <v>6.9132982888642678</v>
      </c>
      <c r="Y6003">
        <v>0</v>
      </c>
      <c r="Z6003">
        <v>0</v>
      </c>
      <c r="AA6003">
        <v>0</v>
      </c>
      <c r="AB6003">
        <v>1.4860010934910004</v>
      </c>
      <c r="AC6003">
        <v>0</v>
      </c>
      <c r="AD6003">
        <v>0</v>
      </c>
      <c r="AE6003">
        <v>8.3992993823552684</v>
      </c>
    </row>
    <row r="6004" spans="1:31" x14ac:dyDescent="0.25">
      <c r="A6004">
        <v>2155722</v>
      </c>
      <c r="B6004">
        <v>1</v>
      </c>
      <c r="C6004" t="s">
        <v>80</v>
      </c>
      <c r="D6004" t="s">
        <v>84</v>
      </c>
      <c r="E6004" t="s">
        <v>174</v>
      </c>
      <c r="F6004" t="s">
        <v>17254</v>
      </c>
      <c r="G6004" t="s">
        <v>384</v>
      </c>
      <c r="H6004" t="s">
        <v>134</v>
      </c>
      <c r="I6004" t="s">
        <v>135</v>
      </c>
      <c r="J6004" t="s">
        <v>136</v>
      </c>
      <c r="K6004" t="s">
        <v>137</v>
      </c>
      <c r="L6004" t="s">
        <v>17255</v>
      </c>
      <c r="M6004" t="s">
        <v>17256</v>
      </c>
      <c r="N6004">
        <v>1.075555555</v>
      </c>
      <c r="O6004">
        <v>0</v>
      </c>
      <c r="P6004">
        <v>133</v>
      </c>
      <c r="Q6004">
        <v>0</v>
      </c>
      <c r="R6004">
        <v>0</v>
      </c>
      <c r="S6004">
        <v>0</v>
      </c>
      <c r="T6004">
        <v>13</v>
      </c>
      <c r="U6004">
        <v>0</v>
      </c>
      <c r="V6004">
        <v>0</v>
      </c>
      <c r="W6004">
        <v>0</v>
      </c>
      <c r="X6004">
        <v>23.192837813280462</v>
      </c>
      <c r="Y6004">
        <v>0</v>
      </c>
      <c r="Z6004">
        <v>0</v>
      </c>
      <c r="AA6004">
        <v>0</v>
      </c>
      <c r="AB6004">
        <v>4.2361887323408327</v>
      </c>
      <c r="AC6004">
        <v>0</v>
      </c>
      <c r="AD6004">
        <v>0</v>
      </c>
      <c r="AE6004">
        <v>27.429026545621294</v>
      </c>
    </row>
    <row r="6005" spans="1:31" x14ac:dyDescent="0.25">
      <c r="A6005">
        <v>2155928</v>
      </c>
      <c r="B6005">
        <v>1</v>
      </c>
      <c r="C6005" t="s">
        <v>81</v>
      </c>
      <c r="D6005" t="s">
        <v>115</v>
      </c>
      <c r="E6005" t="s">
        <v>174</v>
      </c>
      <c r="F6005" t="s">
        <v>17257</v>
      </c>
      <c r="G6005" t="s">
        <v>176</v>
      </c>
      <c r="H6005" t="s">
        <v>134</v>
      </c>
      <c r="I6005" t="s">
        <v>135</v>
      </c>
      <c r="J6005" t="s">
        <v>136</v>
      </c>
      <c r="K6005" t="s">
        <v>137</v>
      </c>
      <c r="L6005" t="s">
        <v>17258</v>
      </c>
      <c r="M6005" t="s">
        <v>17259</v>
      </c>
      <c r="N6005">
        <v>8.1869444439999999</v>
      </c>
      <c r="O6005">
        <v>0</v>
      </c>
      <c r="P6005">
        <v>15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9.4129509876367496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9.4129509876367496</v>
      </c>
    </row>
    <row r="6006" spans="1:31" x14ac:dyDescent="0.25">
      <c r="A6006">
        <v>2155917</v>
      </c>
      <c r="B6006">
        <v>1</v>
      </c>
      <c r="C6006" t="s">
        <v>80</v>
      </c>
      <c r="D6006" t="s">
        <v>104</v>
      </c>
      <c r="E6006" t="s">
        <v>196</v>
      </c>
      <c r="F6006" t="s">
        <v>3954</v>
      </c>
      <c r="G6006" t="s">
        <v>142</v>
      </c>
      <c r="H6006" t="s">
        <v>143</v>
      </c>
      <c r="I6006" t="s">
        <v>135</v>
      </c>
      <c r="J6006" t="s">
        <v>136</v>
      </c>
      <c r="K6006" t="s">
        <v>137</v>
      </c>
      <c r="L6006" t="s">
        <v>17260</v>
      </c>
      <c r="M6006" t="s">
        <v>17261</v>
      </c>
      <c r="N6006">
        <v>0.39694444400000001</v>
      </c>
      <c r="O6006">
        <v>0</v>
      </c>
      <c r="P6006">
        <v>103</v>
      </c>
      <c r="Q6006">
        <v>3</v>
      </c>
      <c r="R6006">
        <v>3</v>
      </c>
      <c r="S6006">
        <v>10</v>
      </c>
      <c r="T6006">
        <v>11</v>
      </c>
      <c r="U6006">
        <v>2</v>
      </c>
      <c r="V6006">
        <v>0</v>
      </c>
      <c r="W6006">
        <v>0</v>
      </c>
      <c r="X6006">
        <v>9.5209004629553071</v>
      </c>
      <c r="Y6006">
        <v>1.0991541174362667</v>
      </c>
      <c r="Z6006">
        <v>7.42934674987E-2</v>
      </c>
      <c r="AA6006">
        <v>38.131540292099686</v>
      </c>
      <c r="AB6006">
        <v>0.99106841835610004</v>
      </c>
      <c r="AC6006">
        <v>59.074946385526928</v>
      </c>
      <c r="AD6006">
        <v>0</v>
      </c>
      <c r="AE6006">
        <v>108.89190314387298</v>
      </c>
    </row>
    <row r="6007" spans="1:31" x14ac:dyDescent="0.25">
      <c r="A6007">
        <v>2156249</v>
      </c>
      <c r="B6007">
        <v>1</v>
      </c>
      <c r="C6007" t="s">
        <v>80</v>
      </c>
      <c r="D6007" t="s">
        <v>110</v>
      </c>
      <c r="E6007" t="s">
        <v>131</v>
      </c>
      <c r="F6007" t="s">
        <v>17262</v>
      </c>
      <c r="G6007" t="s">
        <v>300</v>
      </c>
      <c r="H6007" t="s">
        <v>134</v>
      </c>
      <c r="I6007" t="s">
        <v>135</v>
      </c>
      <c r="J6007" t="s">
        <v>3</v>
      </c>
      <c r="K6007" t="s">
        <v>137</v>
      </c>
      <c r="L6007" t="s">
        <v>17263</v>
      </c>
      <c r="M6007" t="s">
        <v>17264</v>
      </c>
      <c r="N6007">
        <v>3.6855555550000001</v>
      </c>
      <c r="O6007">
        <v>0</v>
      </c>
      <c r="P6007">
        <v>9</v>
      </c>
      <c r="Q6007">
        <v>0</v>
      </c>
      <c r="R6007">
        <v>0</v>
      </c>
      <c r="S6007">
        <v>0</v>
      </c>
      <c r="T6007">
        <v>4</v>
      </c>
      <c r="U6007">
        <v>0</v>
      </c>
      <c r="V6007">
        <v>0</v>
      </c>
      <c r="W6007">
        <v>0</v>
      </c>
      <c r="X6007">
        <v>6.3637425535652339</v>
      </c>
      <c r="Y6007">
        <v>0</v>
      </c>
      <c r="Z6007">
        <v>0</v>
      </c>
      <c r="AA6007">
        <v>0</v>
      </c>
      <c r="AB6007">
        <v>2.8589630603333336</v>
      </c>
      <c r="AC6007">
        <v>0</v>
      </c>
      <c r="AD6007">
        <v>0</v>
      </c>
      <c r="AE6007">
        <v>9.222705613898567</v>
      </c>
    </row>
    <row r="6008" spans="1:31" x14ac:dyDescent="0.25">
      <c r="A6008">
        <v>2155871</v>
      </c>
      <c r="B6008">
        <v>1</v>
      </c>
      <c r="C6008" t="s">
        <v>80</v>
      </c>
      <c r="D6008" t="s">
        <v>110</v>
      </c>
      <c r="E6008" t="s">
        <v>161</v>
      </c>
      <c r="F6008" t="s">
        <v>17265</v>
      </c>
      <c r="G6008" t="s">
        <v>215</v>
      </c>
      <c r="H6008" t="s">
        <v>134</v>
      </c>
      <c r="I6008" t="s">
        <v>135</v>
      </c>
      <c r="J6008" t="s">
        <v>136</v>
      </c>
      <c r="K6008" t="s">
        <v>137</v>
      </c>
      <c r="L6008" t="s">
        <v>17266</v>
      </c>
      <c r="M6008" t="s">
        <v>17267</v>
      </c>
      <c r="N6008">
        <v>2.0830555550000001</v>
      </c>
      <c r="O6008">
        <v>0</v>
      </c>
      <c r="P6008">
        <v>374</v>
      </c>
      <c r="Q6008">
        <v>0</v>
      </c>
      <c r="R6008">
        <v>0</v>
      </c>
      <c r="S6008">
        <v>0</v>
      </c>
      <c r="T6008">
        <v>27</v>
      </c>
      <c r="U6008">
        <v>0</v>
      </c>
      <c r="V6008">
        <v>0</v>
      </c>
      <c r="W6008">
        <v>0</v>
      </c>
      <c r="X6008">
        <v>199.25267833572101</v>
      </c>
      <c r="Y6008">
        <v>0</v>
      </c>
      <c r="Z6008">
        <v>0</v>
      </c>
      <c r="AA6008">
        <v>0</v>
      </c>
      <c r="AB6008">
        <v>44.592511051505788</v>
      </c>
      <c r="AC6008">
        <v>0</v>
      </c>
      <c r="AD6008">
        <v>0</v>
      </c>
      <c r="AE6008">
        <v>243.84518938722681</v>
      </c>
    </row>
    <row r="6009" spans="1:31" x14ac:dyDescent="0.25">
      <c r="A6009">
        <v>2155725</v>
      </c>
      <c r="B6009">
        <v>1</v>
      </c>
      <c r="C6009" t="s">
        <v>80</v>
      </c>
      <c r="D6009" t="s">
        <v>96</v>
      </c>
      <c r="E6009" t="s">
        <v>140</v>
      </c>
      <c r="F6009" t="s">
        <v>17268</v>
      </c>
      <c r="G6009" t="s">
        <v>142</v>
      </c>
      <c r="H6009" t="s">
        <v>143</v>
      </c>
      <c r="I6009" t="s">
        <v>135</v>
      </c>
      <c r="J6009" t="s">
        <v>136</v>
      </c>
      <c r="K6009" t="s">
        <v>137</v>
      </c>
      <c r="L6009" t="s">
        <v>17269</v>
      </c>
      <c r="M6009" t="s">
        <v>17270</v>
      </c>
      <c r="N6009">
        <v>0.168333333</v>
      </c>
      <c r="O6009">
        <v>2</v>
      </c>
      <c r="P6009">
        <v>4244</v>
      </c>
      <c r="Q6009">
        <v>6</v>
      </c>
      <c r="R6009">
        <v>13</v>
      </c>
      <c r="S6009">
        <v>23</v>
      </c>
      <c r="T6009">
        <v>328</v>
      </c>
      <c r="U6009">
        <v>0</v>
      </c>
      <c r="V6009">
        <v>0</v>
      </c>
      <c r="W6009">
        <v>0.99935553041200009</v>
      </c>
      <c r="X6009">
        <v>185.84765247740285</v>
      </c>
      <c r="Y6009">
        <v>1.4408349278752</v>
      </c>
      <c r="Z6009">
        <v>0.44939664549760006</v>
      </c>
      <c r="AA6009">
        <v>65.965069282880293</v>
      </c>
      <c r="AB6009">
        <v>32.279548504010378</v>
      </c>
      <c r="AC6009">
        <v>0</v>
      </c>
      <c r="AD6009">
        <v>0</v>
      </c>
      <c r="AE6009">
        <v>286.98185736807829</v>
      </c>
    </row>
    <row r="6010" spans="1:31" x14ac:dyDescent="0.25">
      <c r="A6010">
        <v>2155940</v>
      </c>
      <c r="B6010">
        <v>1</v>
      </c>
      <c r="C6010" t="s">
        <v>80</v>
      </c>
      <c r="D6010" t="s">
        <v>103</v>
      </c>
      <c r="E6010" t="s">
        <v>131</v>
      </c>
      <c r="F6010" t="s">
        <v>17271</v>
      </c>
      <c r="G6010" t="s">
        <v>152</v>
      </c>
      <c r="H6010" t="s">
        <v>134</v>
      </c>
      <c r="I6010" t="s">
        <v>135</v>
      </c>
      <c r="J6010" t="s">
        <v>136</v>
      </c>
      <c r="K6010" t="s">
        <v>137</v>
      </c>
      <c r="L6010" t="s">
        <v>17272</v>
      </c>
      <c r="M6010" t="s">
        <v>17273</v>
      </c>
      <c r="N6010">
        <v>0.92749999999999999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1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0.91703730473360823</v>
      </c>
      <c r="AC6010">
        <v>0</v>
      </c>
      <c r="AD6010">
        <v>0</v>
      </c>
      <c r="AE6010">
        <v>0.91703730473360823</v>
      </c>
    </row>
    <row r="6011" spans="1:31" x14ac:dyDescent="0.25">
      <c r="A6011">
        <v>2156349</v>
      </c>
      <c r="B6011">
        <v>1</v>
      </c>
      <c r="C6011" t="s">
        <v>80</v>
      </c>
      <c r="D6011" t="s">
        <v>100</v>
      </c>
      <c r="E6011" t="s">
        <v>131</v>
      </c>
      <c r="F6011" t="s">
        <v>17274</v>
      </c>
      <c r="G6011" t="s">
        <v>152</v>
      </c>
      <c r="H6011" t="s">
        <v>134</v>
      </c>
      <c r="I6011" t="s">
        <v>135</v>
      </c>
      <c r="J6011" t="s">
        <v>136</v>
      </c>
      <c r="K6011" t="s">
        <v>137</v>
      </c>
      <c r="L6011" t="s">
        <v>17275</v>
      </c>
      <c r="M6011" t="s">
        <v>17276</v>
      </c>
      <c r="N6011">
        <v>1.44</v>
      </c>
      <c r="O6011">
        <v>0</v>
      </c>
      <c r="P6011">
        <v>1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0.75914995617160019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0.75914995617160019</v>
      </c>
    </row>
    <row r="6012" spans="1:31" x14ac:dyDescent="0.25">
      <c r="A6012">
        <v>2155957</v>
      </c>
      <c r="B6012">
        <v>1</v>
      </c>
      <c r="C6012" t="s">
        <v>81</v>
      </c>
      <c r="D6012" t="s">
        <v>113</v>
      </c>
      <c r="E6012" t="s">
        <v>131</v>
      </c>
      <c r="F6012" t="s">
        <v>17277</v>
      </c>
      <c r="G6012" t="s">
        <v>231</v>
      </c>
      <c r="H6012" t="s">
        <v>134</v>
      </c>
      <c r="I6012" t="s">
        <v>135</v>
      </c>
      <c r="J6012" t="s">
        <v>136</v>
      </c>
      <c r="K6012" t="s">
        <v>137</v>
      </c>
      <c r="L6012" t="s">
        <v>17278</v>
      </c>
      <c r="M6012" t="s">
        <v>17279</v>
      </c>
      <c r="N6012">
        <v>1.031111111</v>
      </c>
      <c r="O6012">
        <v>0</v>
      </c>
      <c r="P6012">
        <v>0</v>
      </c>
      <c r="Q6012">
        <v>0</v>
      </c>
      <c r="R6012">
        <v>1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0.29182921049205002</v>
      </c>
      <c r="AA6012">
        <v>0</v>
      </c>
      <c r="AB6012">
        <v>0</v>
      </c>
      <c r="AC6012">
        <v>0</v>
      </c>
      <c r="AD6012">
        <v>0</v>
      </c>
      <c r="AE6012">
        <v>0.29182921049205002</v>
      </c>
    </row>
    <row r="6013" spans="1:31" x14ac:dyDescent="0.25">
      <c r="A6013">
        <v>2155808</v>
      </c>
      <c r="B6013">
        <v>1</v>
      </c>
      <c r="C6013" t="s">
        <v>80</v>
      </c>
      <c r="D6013" t="s">
        <v>92</v>
      </c>
      <c r="E6013" t="s">
        <v>174</v>
      </c>
      <c r="F6013" t="s">
        <v>17280</v>
      </c>
      <c r="G6013" t="s">
        <v>187</v>
      </c>
      <c r="H6013" t="s">
        <v>134</v>
      </c>
      <c r="I6013" t="s">
        <v>135</v>
      </c>
      <c r="J6013" t="s">
        <v>136</v>
      </c>
      <c r="K6013" t="s">
        <v>137</v>
      </c>
      <c r="L6013" t="s">
        <v>17281</v>
      </c>
      <c r="M6013" t="s">
        <v>17282</v>
      </c>
      <c r="N6013">
        <v>2.2022222220000001</v>
      </c>
      <c r="O6013">
        <v>0</v>
      </c>
      <c r="P6013">
        <v>153</v>
      </c>
      <c r="Q6013">
        <v>0</v>
      </c>
      <c r="R6013">
        <v>0</v>
      </c>
      <c r="S6013">
        <v>0</v>
      </c>
      <c r="T6013">
        <v>2</v>
      </c>
      <c r="U6013">
        <v>0</v>
      </c>
      <c r="V6013">
        <v>0</v>
      </c>
      <c r="W6013">
        <v>0</v>
      </c>
      <c r="X6013">
        <v>60.779382988335058</v>
      </c>
      <c r="Y6013">
        <v>0</v>
      </c>
      <c r="Z6013">
        <v>0</v>
      </c>
      <c r="AA6013">
        <v>0</v>
      </c>
      <c r="AB6013">
        <v>1.1645329814456</v>
      </c>
      <c r="AC6013">
        <v>0</v>
      </c>
      <c r="AD6013">
        <v>0</v>
      </c>
      <c r="AE6013">
        <v>61.943915969780662</v>
      </c>
    </row>
    <row r="6014" spans="1:31" x14ac:dyDescent="0.25">
      <c r="A6014">
        <v>2156395</v>
      </c>
      <c r="B6014">
        <v>1</v>
      </c>
      <c r="C6014" t="s">
        <v>80</v>
      </c>
      <c r="D6014" t="s">
        <v>93</v>
      </c>
      <c r="E6014" t="s">
        <v>174</v>
      </c>
      <c r="F6014" t="s">
        <v>17283</v>
      </c>
      <c r="G6014" t="s">
        <v>187</v>
      </c>
      <c r="H6014" t="s">
        <v>134</v>
      </c>
      <c r="I6014" t="s">
        <v>135</v>
      </c>
      <c r="J6014" t="s">
        <v>136</v>
      </c>
      <c r="K6014" t="s">
        <v>137</v>
      </c>
      <c r="L6014" t="s">
        <v>17284</v>
      </c>
      <c r="M6014" t="s">
        <v>17285</v>
      </c>
      <c r="N6014">
        <v>1.1444444439999999</v>
      </c>
      <c r="O6014">
        <v>0</v>
      </c>
      <c r="P6014">
        <v>10</v>
      </c>
      <c r="Q6014">
        <v>0</v>
      </c>
      <c r="R6014">
        <v>3</v>
      </c>
      <c r="S6014">
        <v>0</v>
      </c>
      <c r="T6014">
        <v>9</v>
      </c>
      <c r="U6014">
        <v>0</v>
      </c>
      <c r="V6014">
        <v>0</v>
      </c>
      <c r="W6014">
        <v>0</v>
      </c>
      <c r="X6014">
        <v>5.115754719681501</v>
      </c>
      <c r="Y6014">
        <v>0</v>
      </c>
      <c r="Z6014">
        <v>4.1946099691679999</v>
      </c>
      <c r="AA6014">
        <v>0</v>
      </c>
      <c r="AB6014">
        <v>6.1516196371620007</v>
      </c>
      <c r="AC6014">
        <v>0</v>
      </c>
      <c r="AD6014">
        <v>0</v>
      </c>
      <c r="AE6014">
        <v>15.4619843260115</v>
      </c>
    </row>
    <row r="6015" spans="1:31" x14ac:dyDescent="0.25">
      <c r="A6015">
        <v>2155788</v>
      </c>
      <c r="B6015">
        <v>1</v>
      </c>
      <c r="C6015" t="s">
        <v>80</v>
      </c>
      <c r="D6015" t="s">
        <v>106</v>
      </c>
      <c r="E6015" t="s">
        <v>140</v>
      </c>
      <c r="F6015" t="s">
        <v>17286</v>
      </c>
      <c r="G6015" t="s">
        <v>142</v>
      </c>
      <c r="H6015" t="s">
        <v>143</v>
      </c>
      <c r="I6015" t="s">
        <v>135</v>
      </c>
      <c r="J6015" t="s">
        <v>136</v>
      </c>
      <c r="K6015" t="s">
        <v>137</v>
      </c>
      <c r="L6015" t="s">
        <v>17287</v>
      </c>
      <c r="M6015" t="s">
        <v>17288</v>
      </c>
      <c r="N6015">
        <v>0.85833333300000003</v>
      </c>
      <c r="O6015">
        <v>0</v>
      </c>
      <c r="P6015">
        <v>1946</v>
      </c>
      <c r="Q6015">
        <v>0</v>
      </c>
      <c r="R6015">
        <v>8</v>
      </c>
      <c r="S6015">
        <v>0</v>
      </c>
      <c r="T6015">
        <v>89</v>
      </c>
      <c r="U6015">
        <v>0</v>
      </c>
      <c r="V6015">
        <v>0</v>
      </c>
      <c r="W6015">
        <v>0</v>
      </c>
      <c r="X6015">
        <v>334.94819620153419</v>
      </c>
      <c r="Y6015">
        <v>0</v>
      </c>
      <c r="Z6015">
        <v>6.369734489753001</v>
      </c>
      <c r="AA6015">
        <v>0</v>
      </c>
      <c r="AB6015">
        <v>47.349962040618252</v>
      </c>
      <c r="AC6015">
        <v>0</v>
      </c>
      <c r="AD6015">
        <v>0</v>
      </c>
      <c r="AE6015">
        <v>388.66789273190545</v>
      </c>
    </row>
    <row r="6016" spans="1:31" x14ac:dyDescent="0.25">
      <c r="A6016">
        <v>2155811</v>
      </c>
      <c r="B6016">
        <v>1</v>
      </c>
      <c r="C6016" t="s">
        <v>81</v>
      </c>
      <c r="D6016" t="s">
        <v>123</v>
      </c>
      <c r="E6016" t="s">
        <v>146</v>
      </c>
      <c r="F6016" t="s">
        <v>17289</v>
      </c>
      <c r="G6016" t="s">
        <v>142</v>
      </c>
      <c r="H6016" t="s">
        <v>143</v>
      </c>
      <c r="I6016" t="s">
        <v>135</v>
      </c>
      <c r="J6016" t="s">
        <v>136</v>
      </c>
      <c r="K6016" t="s">
        <v>137</v>
      </c>
      <c r="L6016" t="s">
        <v>17290</v>
      </c>
      <c r="M6016" t="s">
        <v>17291</v>
      </c>
      <c r="N6016">
        <v>0.53277777699999995</v>
      </c>
      <c r="O6016">
        <v>0</v>
      </c>
      <c r="P6016">
        <v>8070</v>
      </c>
      <c r="Q6016">
        <v>0</v>
      </c>
      <c r="R6016">
        <v>1</v>
      </c>
      <c r="S6016">
        <v>5</v>
      </c>
      <c r="T6016">
        <v>1415</v>
      </c>
      <c r="U6016">
        <v>0</v>
      </c>
      <c r="V6016">
        <v>4</v>
      </c>
      <c r="W6016">
        <v>0</v>
      </c>
      <c r="X6016">
        <v>792.53769533795014</v>
      </c>
      <c r="Y6016">
        <v>0</v>
      </c>
      <c r="Z6016">
        <v>0</v>
      </c>
      <c r="AA6016">
        <v>51.166621135528821</v>
      </c>
      <c r="AB6016">
        <v>390.94739890226367</v>
      </c>
      <c r="AC6016">
        <v>0</v>
      </c>
      <c r="AD6016">
        <v>24.015130900341461</v>
      </c>
      <c r="AE6016">
        <v>1258.6668462760842</v>
      </c>
    </row>
    <row r="6017" spans="1:31" x14ac:dyDescent="0.25">
      <c r="A6017">
        <v>2156335</v>
      </c>
      <c r="B6017">
        <v>1</v>
      </c>
      <c r="C6017" t="s">
        <v>80</v>
      </c>
      <c r="D6017" t="s">
        <v>104</v>
      </c>
      <c r="E6017" t="s">
        <v>174</v>
      </c>
      <c r="F6017" t="s">
        <v>17292</v>
      </c>
      <c r="G6017" t="s">
        <v>187</v>
      </c>
      <c r="H6017" t="s">
        <v>134</v>
      </c>
      <c r="I6017" t="s">
        <v>135</v>
      </c>
      <c r="J6017" t="s">
        <v>136</v>
      </c>
      <c r="K6017" t="s">
        <v>137</v>
      </c>
      <c r="L6017" t="s">
        <v>17293</v>
      </c>
      <c r="M6017" t="s">
        <v>17294</v>
      </c>
      <c r="N6017">
        <v>3.4649999999999999</v>
      </c>
      <c r="O6017">
        <v>0</v>
      </c>
      <c r="P6017">
        <v>97</v>
      </c>
      <c r="Q6017">
        <v>0</v>
      </c>
      <c r="R6017">
        <v>0</v>
      </c>
      <c r="S6017">
        <v>0</v>
      </c>
      <c r="T6017">
        <v>13</v>
      </c>
      <c r="U6017">
        <v>0</v>
      </c>
      <c r="V6017">
        <v>0</v>
      </c>
      <c r="W6017">
        <v>0</v>
      </c>
      <c r="X6017">
        <v>78.161290396337691</v>
      </c>
      <c r="Y6017">
        <v>0</v>
      </c>
      <c r="Z6017">
        <v>0</v>
      </c>
      <c r="AA6017">
        <v>0</v>
      </c>
      <c r="AB6017">
        <v>17.724060799792667</v>
      </c>
      <c r="AC6017">
        <v>0</v>
      </c>
      <c r="AD6017">
        <v>0</v>
      </c>
      <c r="AE6017">
        <v>95.885351196130358</v>
      </c>
    </row>
    <row r="6018" spans="1:31" x14ac:dyDescent="0.25">
      <c r="A6018">
        <v>2156329</v>
      </c>
      <c r="B6018">
        <v>1</v>
      </c>
      <c r="C6018" t="s">
        <v>80</v>
      </c>
      <c r="D6018" t="s">
        <v>90</v>
      </c>
      <c r="E6018" t="s">
        <v>131</v>
      </c>
      <c r="F6018" t="s">
        <v>17295</v>
      </c>
      <c r="G6018" t="s">
        <v>152</v>
      </c>
      <c r="H6018" t="s">
        <v>134</v>
      </c>
      <c r="I6018" t="s">
        <v>135</v>
      </c>
      <c r="J6018" t="s">
        <v>136</v>
      </c>
      <c r="K6018" t="s">
        <v>137</v>
      </c>
      <c r="L6018" t="s">
        <v>17296</v>
      </c>
      <c r="M6018" t="s">
        <v>17297</v>
      </c>
      <c r="N6018">
        <v>2.602222222</v>
      </c>
      <c r="O6018">
        <v>0</v>
      </c>
      <c r="P6018">
        <v>5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3.7184135034899999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3.7184135034899999</v>
      </c>
    </row>
    <row r="6019" spans="1:31" x14ac:dyDescent="0.25">
      <c r="A6019">
        <v>2156209</v>
      </c>
      <c r="B6019">
        <v>1</v>
      </c>
      <c r="C6019" t="s">
        <v>80</v>
      </c>
      <c r="D6019" t="s">
        <v>103</v>
      </c>
      <c r="E6019" t="s">
        <v>131</v>
      </c>
      <c r="F6019" t="s">
        <v>17298</v>
      </c>
      <c r="G6019" t="s">
        <v>152</v>
      </c>
      <c r="H6019" t="s">
        <v>134</v>
      </c>
      <c r="I6019" t="s">
        <v>135</v>
      </c>
      <c r="J6019" t="s">
        <v>136</v>
      </c>
      <c r="K6019" t="s">
        <v>137</v>
      </c>
      <c r="L6019" t="s">
        <v>17299</v>
      </c>
      <c r="M6019" t="s">
        <v>17300</v>
      </c>
      <c r="N6019">
        <v>4.4511111110000003</v>
      </c>
      <c r="O6019">
        <v>0</v>
      </c>
      <c r="P6019">
        <v>1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0.95488531687393319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0.95488531687393319</v>
      </c>
    </row>
    <row r="6020" spans="1:31" x14ac:dyDescent="0.25">
      <c r="A6020">
        <v>2156186</v>
      </c>
      <c r="B6020">
        <v>1</v>
      </c>
      <c r="C6020" t="s">
        <v>81</v>
      </c>
      <c r="D6020" t="s">
        <v>112</v>
      </c>
      <c r="E6020" t="s">
        <v>174</v>
      </c>
      <c r="F6020" t="s">
        <v>17301</v>
      </c>
      <c r="G6020" t="s">
        <v>187</v>
      </c>
      <c r="H6020" t="s">
        <v>134</v>
      </c>
      <c r="I6020" t="s">
        <v>135</v>
      </c>
      <c r="J6020" t="s">
        <v>136</v>
      </c>
      <c r="K6020" t="s">
        <v>137</v>
      </c>
      <c r="L6020" t="s">
        <v>17302</v>
      </c>
      <c r="M6020" t="s">
        <v>17303</v>
      </c>
      <c r="N6020">
        <v>4.4288888880000004</v>
      </c>
      <c r="O6020">
        <v>0</v>
      </c>
      <c r="P6020">
        <v>186</v>
      </c>
      <c r="Q6020">
        <v>0</v>
      </c>
      <c r="R6020">
        <v>34</v>
      </c>
      <c r="S6020">
        <v>0</v>
      </c>
      <c r="T6020">
        <v>5</v>
      </c>
      <c r="U6020">
        <v>0</v>
      </c>
      <c r="V6020">
        <v>0</v>
      </c>
      <c r="W6020">
        <v>0</v>
      </c>
      <c r="X6020">
        <v>181.57905360361772</v>
      </c>
      <c r="Y6020">
        <v>0</v>
      </c>
      <c r="Z6020">
        <v>19.355031083891021</v>
      </c>
      <c r="AA6020">
        <v>0</v>
      </c>
      <c r="AB6020">
        <v>9.2067521652442039</v>
      </c>
      <c r="AC6020">
        <v>0</v>
      </c>
      <c r="AD6020">
        <v>0</v>
      </c>
      <c r="AE6020">
        <v>210.14083685275295</v>
      </c>
    </row>
    <row r="6021" spans="1:31" x14ac:dyDescent="0.25">
      <c r="A6021">
        <v>2156309</v>
      </c>
      <c r="B6021">
        <v>1</v>
      </c>
      <c r="C6021" t="s">
        <v>80</v>
      </c>
      <c r="D6021" t="s">
        <v>103</v>
      </c>
      <c r="E6021" t="s">
        <v>161</v>
      </c>
      <c r="F6021" t="s">
        <v>17304</v>
      </c>
      <c r="G6021" t="s">
        <v>300</v>
      </c>
      <c r="H6021" t="s">
        <v>134</v>
      </c>
      <c r="I6021" t="s">
        <v>135</v>
      </c>
      <c r="J6021" t="s">
        <v>3</v>
      </c>
      <c r="K6021" t="s">
        <v>137</v>
      </c>
      <c r="L6021" t="s">
        <v>17305</v>
      </c>
      <c r="M6021" t="s">
        <v>17306</v>
      </c>
      <c r="N6021">
        <v>1.0261111110000001</v>
      </c>
      <c r="O6021">
        <v>0</v>
      </c>
      <c r="P6021">
        <v>5</v>
      </c>
      <c r="Q6021">
        <v>0</v>
      </c>
      <c r="R6021">
        <v>13</v>
      </c>
      <c r="S6021">
        <v>0</v>
      </c>
      <c r="T6021">
        <v>3</v>
      </c>
      <c r="U6021">
        <v>0</v>
      </c>
      <c r="V6021">
        <v>0</v>
      </c>
      <c r="W6021">
        <v>0</v>
      </c>
      <c r="X6021">
        <v>3.4070089839761342</v>
      </c>
      <c r="Y6021">
        <v>0</v>
      </c>
      <c r="Z6021">
        <v>10.899942579514917</v>
      </c>
      <c r="AA6021">
        <v>0</v>
      </c>
      <c r="AB6021">
        <v>3.1841172096704504</v>
      </c>
      <c r="AC6021">
        <v>0</v>
      </c>
      <c r="AD6021">
        <v>0</v>
      </c>
      <c r="AE6021">
        <v>17.491068773161501</v>
      </c>
    </row>
    <row r="6022" spans="1:31" x14ac:dyDescent="0.25">
      <c r="A6022">
        <v>2156017</v>
      </c>
      <c r="B6022">
        <v>1</v>
      </c>
      <c r="C6022" t="s">
        <v>80</v>
      </c>
      <c r="D6022" t="s">
        <v>100</v>
      </c>
      <c r="E6022" t="s">
        <v>131</v>
      </c>
      <c r="F6022" t="s">
        <v>17307</v>
      </c>
      <c r="G6022" t="s">
        <v>152</v>
      </c>
      <c r="H6022" t="s">
        <v>134</v>
      </c>
      <c r="I6022" t="s">
        <v>135</v>
      </c>
      <c r="J6022" t="s">
        <v>136</v>
      </c>
      <c r="K6022" t="s">
        <v>137</v>
      </c>
      <c r="L6022" t="s">
        <v>17308</v>
      </c>
      <c r="M6022" t="s">
        <v>17309</v>
      </c>
      <c r="N6022">
        <v>2.0874999999999999</v>
      </c>
      <c r="O6022">
        <v>0</v>
      </c>
      <c r="P6022">
        <v>1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0.14931003065512499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0.14931003065512499</v>
      </c>
    </row>
    <row r="6023" spans="1:31" x14ac:dyDescent="0.25">
      <c r="A6023">
        <v>2156080</v>
      </c>
      <c r="B6023">
        <v>1</v>
      </c>
      <c r="C6023" t="s">
        <v>80</v>
      </c>
      <c r="D6023" t="s">
        <v>92</v>
      </c>
      <c r="E6023" t="s">
        <v>161</v>
      </c>
      <c r="F6023" t="s">
        <v>17310</v>
      </c>
      <c r="G6023" t="s">
        <v>215</v>
      </c>
      <c r="H6023" t="s">
        <v>134</v>
      </c>
      <c r="I6023" t="s">
        <v>135</v>
      </c>
      <c r="J6023" t="s">
        <v>136</v>
      </c>
      <c r="K6023" t="s">
        <v>137</v>
      </c>
      <c r="L6023" t="s">
        <v>17311</v>
      </c>
      <c r="M6023" t="s">
        <v>17312</v>
      </c>
      <c r="N6023">
        <v>3.8058333329999998</v>
      </c>
      <c r="O6023">
        <v>0</v>
      </c>
      <c r="P6023">
        <v>95</v>
      </c>
      <c r="Q6023">
        <v>0</v>
      </c>
      <c r="R6023">
        <v>0</v>
      </c>
      <c r="S6023">
        <v>0</v>
      </c>
      <c r="T6023">
        <v>4</v>
      </c>
      <c r="U6023">
        <v>0</v>
      </c>
      <c r="V6023">
        <v>0</v>
      </c>
      <c r="W6023">
        <v>0</v>
      </c>
      <c r="X6023">
        <v>78.579626535730242</v>
      </c>
      <c r="Y6023">
        <v>0</v>
      </c>
      <c r="Z6023">
        <v>0</v>
      </c>
      <c r="AA6023">
        <v>0</v>
      </c>
      <c r="AB6023">
        <v>32.43667038990808</v>
      </c>
      <c r="AC6023">
        <v>0</v>
      </c>
      <c r="AD6023">
        <v>0</v>
      </c>
      <c r="AE6023">
        <v>111.01629692563833</v>
      </c>
    </row>
    <row r="6024" spans="1:31" x14ac:dyDescent="0.25">
      <c r="A6024">
        <v>2155831</v>
      </c>
      <c r="B6024">
        <v>1</v>
      </c>
      <c r="C6024" t="s">
        <v>80</v>
      </c>
      <c r="D6024" t="s">
        <v>97</v>
      </c>
      <c r="E6024" t="s">
        <v>196</v>
      </c>
      <c r="F6024" t="s">
        <v>14016</v>
      </c>
      <c r="G6024" t="s">
        <v>1254</v>
      </c>
      <c r="H6024" t="s">
        <v>143</v>
      </c>
      <c r="I6024" t="s">
        <v>135</v>
      </c>
      <c r="J6024" t="s">
        <v>136</v>
      </c>
      <c r="K6024" t="s">
        <v>137</v>
      </c>
      <c r="L6024" t="s">
        <v>17313</v>
      </c>
      <c r="M6024" t="s">
        <v>17314</v>
      </c>
      <c r="N6024">
        <v>3.946111111</v>
      </c>
      <c r="O6024">
        <v>5</v>
      </c>
      <c r="P6024">
        <v>623</v>
      </c>
      <c r="Q6024">
        <v>9</v>
      </c>
      <c r="R6024">
        <v>79</v>
      </c>
      <c r="S6024">
        <v>11</v>
      </c>
      <c r="T6024">
        <v>88</v>
      </c>
      <c r="U6024">
        <v>0</v>
      </c>
      <c r="V6024">
        <v>0</v>
      </c>
      <c r="W6024">
        <v>42.571549666535702</v>
      </c>
      <c r="X6024">
        <v>681.4474799106282</v>
      </c>
      <c r="Y6024">
        <v>35.211452134535811</v>
      </c>
      <c r="Z6024">
        <v>94.28090380486401</v>
      </c>
      <c r="AA6024">
        <v>1623.9154025166965</v>
      </c>
      <c r="AB6024">
        <v>350.14542455548195</v>
      </c>
      <c r="AC6024">
        <v>0</v>
      </c>
      <c r="AD6024">
        <v>0</v>
      </c>
      <c r="AE6024">
        <v>2827.5722125887419</v>
      </c>
    </row>
    <row r="6025" spans="1:31" x14ac:dyDescent="0.25">
      <c r="A6025">
        <v>2155980</v>
      </c>
      <c r="B6025">
        <v>1</v>
      </c>
      <c r="C6025" t="s">
        <v>81</v>
      </c>
      <c r="D6025" t="s">
        <v>112</v>
      </c>
      <c r="E6025" t="s">
        <v>140</v>
      </c>
      <c r="F6025" t="s">
        <v>4778</v>
      </c>
      <c r="G6025" t="s">
        <v>142</v>
      </c>
      <c r="H6025" t="s">
        <v>143</v>
      </c>
      <c r="I6025" t="s">
        <v>135</v>
      </c>
      <c r="J6025" t="s">
        <v>136</v>
      </c>
      <c r="K6025" t="s">
        <v>137</v>
      </c>
      <c r="L6025" t="s">
        <v>17315</v>
      </c>
      <c r="M6025" t="s">
        <v>17316</v>
      </c>
      <c r="N6025">
        <v>0.55000000000000004</v>
      </c>
      <c r="O6025">
        <v>0</v>
      </c>
      <c r="P6025">
        <v>415</v>
      </c>
      <c r="Q6025">
        <v>0</v>
      </c>
      <c r="R6025">
        <v>40</v>
      </c>
      <c r="S6025">
        <v>5</v>
      </c>
      <c r="T6025">
        <v>54</v>
      </c>
      <c r="U6025">
        <v>2</v>
      </c>
      <c r="V6025">
        <v>1</v>
      </c>
      <c r="W6025">
        <v>0</v>
      </c>
      <c r="X6025">
        <v>36.827830759922989</v>
      </c>
      <c r="Y6025">
        <v>0</v>
      </c>
      <c r="Z6025">
        <v>11.128961321103835</v>
      </c>
      <c r="AA6025">
        <v>64.091125077489835</v>
      </c>
      <c r="AB6025">
        <v>16.823797613955328</v>
      </c>
      <c r="AC6025">
        <v>19.869906423257</v>
      </c>
      <c r="AD6025">
        <v>4.5227784902984993</v>
      </c>
      <c r="AE6025">
        <v>153.26439968602747</v>
      </c>
    </row>
    <row r="6026" spans="1:31" x14ac:dyDescent="0.25">
      <c r="A6026">
        <v>2156372</v>
      </c>
      <c r="B6026">
        <v>1</v>
      </c>
      <c r="C6026" t="s">
        <v>80</v>
      </c>
      <c r="D6026" t="s">
        <v>105</v>
      </c>
      <c r="E6026" t="s">
        <v>131</v>
      </c>
      <c r="F6026" t="s">
        <v>17317</v>
      </c>
      <c r="G6026" t="s">
        <v>133</v>
      </c>
      <c r="H6026" t="s">
        <v>134</v>
      </c>
      <c r="I6026" t="s">
        <v>135</v>
      </c>
      <c r="J6026" t="s">
        <v>136</v>
      </c>
      <c r="K6026" t="s">
        <v>137</v>
      </c>
      <c r="L6026" t="s">
        <v>17318</v>
      </c>
      <c r="M6026" t="s">
        <v>17319</v>
      </c>
      <c r="N6026">
        <v>2.4166666659999998</v>
      </c>
      <c r="O6026">
        <v>0</v>
      </c>
      <c r="P6026">
        <v>1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0.61548926688533323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0.61548926688533323</v>
      </c>
    </row>
    <row r="6027" spans="1:31" x14ac:dyDescent="0.25">
      <c r="A6027">
        <v>2156083</v>
      </c>
      <c r="B6027">
        <v>1</v>
      </c>
      <c r="C6027" t="s">
        <v>80</v>
      </c>
      <c r="D6027" t="s">
        <v>107</v>
      </c>
      <c r="E6027" t="s">
        <v>131</v>
      </c>
      <c r="F6027" t="s">
        <v>17320</v>
      </c>
      <c r="G6027" t="s">
        <v>231</v>
      </c>
      <c r="H6027" t="s">
        <v>134</v>
      </c>
      <c r="I6027" t="s">
        <v>135</v>
      </c>
      <c r="J6027" t="s">
        <v>136</v>
      </c>
      <c r="K6027" t="s">
        <v>137</v>
      </c>
      <c r="L6027" t="s">
        <v>17321</v>
      </c>
      <c r="M6027" t="s">
        <v>17322</v>
      </c>
      <c r="N6027">
        <v>2.341388888</v>
      </c>
      <c r="O6027">
        <v>0</v>
      </c>
      <c r="P6027">
        <v>0</v>
      </c>
      <c r="Q6027">
        <v>0</v>
      </c>
      <c r="R6027">
        <v>5</v>
      </c>
      <c r="S6027">
        <v>0</v>
      </c>
      <c r="T6027">
        <v>1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4.3215795539343009</v>
      </c>
      <c r="AA6027">
        <v>0</v>
      </c>
      <c r="AB6027">
        <v>0</v>
      </c>
      <c r="AC6027">
        <v>0</v>
      </c>
      <c r="AD6027">
        <v>0</v>
      </c>
      <c r="AE6027">
        <v>4.3215795539343009</v>
      </c>
    </row>
    <row r="6028" spans="1:31" x14ac:dyDescent="0.25">
      <c r="A6028">
        <v>2156060</v>
      </c>
      <c r="B6028">
        <v>1</v>
      </c>
      <c r="C6028" t="s">
        <v>80</v>
      </c>
      <c r="D6028" t="s">
        <v>96</v>
      </c>
      <c r="E6028" t="s">
        <v>131</v>
      </c>
      <c r="F6028" t="s">
        <v>17323</v>
      </c>
      <c r="G6028" t="s">
        <v>152</v>
      </c>
      <c r="H6028" t="s">
        <v>134</v>
      </c>
      <c r="I6028" t="s">
        <v>135</v>
      </c>
      <c r="J6028" t="s">
        <v>136</v>
      </c>
      <c r="K6028" t="s">
        <v>137</v>
      </c>
      <c r="L6028" t="s">
        <v>17324</v>
      </c>
      <c r="M6028" t="s">
        <v>17325</v>
      </c>
      <c r="N6028">
        <v>1.721666666</v>
      </c>
      <c r="O6028">
        <v>0</v>
      </c>
      <c r="P6028">
        <v>1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0.31162675060620004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0.31162675060620004</v>
      </c>
    </row>
    <row r="6029" spans="1:31" x14ac:dyDescent="0.25">
      <c r="A6029">
        <v>2156106</v>
      </c>
      <c r="B6029">
        <v>1</v>
      </c>
      <c r="C6029" t="s">
        <v>80</v>
      </c>
      <c r="D6029" t="s">
        <v>94</v>
      </c>
      <c r="E6029" t="s">
        <v>131</v>
      </c>
      <c r="F6029" t="s">
        <v>17326</v>
      </c>
      <c r="G6029" t="s">
        <v>152</v>
      </c>
      <c r="H6029" t="s">
        <v>134</v>
      </c>
      <c r="I6029" t="s">
        <v>135</v>
      </c>
      <c r="J6029" t="s">
        <v>136</v>
      </c>
      <c r="K6029" t="s">
        <v>137</v>
      </c>
      <c r="L6029" t="s">
        <v>17327</v>
      </c>
      <c r="M6029" t="s">
        <v>17328</v>
      </c>
      <c r="N6029">
        <v>3.1524999999999999</v>
      </c>
      <c r="O6029">
        <v>0</v>
      </c>
      <c r="P6029">
        <v>1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5.0925165550516675E-2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5.0925165550516675E-2</v>
      </c>
    </row>
    <row r="6030" spans="1:31" x14ac:dyDescent="0.25">
      <c r="A6030">
        <v>2155914</v>
      </c>
      <c r="B6030">
        <v>1</v>
      </c>
      <c r="C6030" t="s">
        <v>81</v>
      </c>
      <c r="D6030" t="s">
        <v>114</v>
      </c>
      <c r="E6030" t="s">
        <v>140</v>
      </c>
      <c r="F6030" t="s">
        <v>17329</v>
      </c>
      <c r="G6030" t="s">
        <v>142</v>
      </c>
      <c r="H6030" t="s">
        <v>143</v>
      </c>
      <c r="I6030" t="s">
        <v>135</v>
      </c>
      <c r="J6030" t="s">
        <v>136</v>
      </c>
      <c r="K6030" t="s">
        <v>137</v>
      </c>
      <c r="L6030" t="s">
        <v>17330</v>
      </c>
      <c r="M6030" t="s">
        <v>17331</v>
      </c>
      <c r="N6030">
        <v>0.18333333299999999</v>
      </c>
      <c r="O6030">
        <v>0</v>
      </c>
      <c r="P6030">
        <v>1610</v>
      </c>
      <c r="Q6030">
        <v>0</v>
      </c>
      <c r="R6030">
        <v>44</v>
      </c>
      <c r="S6030">
        <v>2</v>
      </c>
      <c r="T6030">
        <v>139</v>
      </c>
      <c r="U6030">
        <v>0</v>
      </c>
      <c r="V6030">
        <v>1</v>
      </c>
      <c r="W6030">
        <v>0</v>
      </c>
      <c r="X6030">
        <v>29.152568715858404</v>
      </c>
      <c r="Y6030">
        <v>0</v>
      </c>
      <c r="Z6030">
        <v>0.16917690067299998</v>
      </c>
      <c r="AA6030">
        <v>0.71054646240600006</v>
      </c>
      <c r="AB6030">
        <v>6.4111126077606695</v>
      </c>
      <c r="AC6030">
        <v>0</v>
      </c>
      <c r="AD6030">
        <v>0</v>
      </c>
      <c r="AE6030">
        <v>36.443404686698074</v>
      </c>
    </row>
    <row r="6031" spans="1:31" x14ac:dyDescent="0.25">
      <c r="A6031">
        <v>2155937</v>
      </c>
      <c r="B6031">
        <v>1</v>
      </c>
      <c r="C6031" t="s">
        <v>80</v>
      </c>
      <c r="D6031" t="s">
        <v>110</v>
      </c>
      <c r="E6031" t="s">
        <v>131</v>
      </c>
      <c r="F6031" t="s">
        <v>17332</v>
      </c>
      <c r="G6031" t="s">
        <v>152</v>
      </c>
      <c r="H6031" t="s">
        <v>134</v>
      </c>
      <c r="I6031" t="s">
        <v>135</v>
      </c>
      <c r="J6031" t="s">
        <v>136</v>
      </c>
      <c r="K6031" t="s">
        <v>137</v>
      </c>
      <c r="L6031" t="s">
        <v>17333</v>
      </c>
      <c r="M6031" t="s">
        <v>17334</v>
      </c>
      <c r="N6031">
        <v>2.551111111</v>
      </c>
      <c r="O6031">
        <v>0</v>
      </c>
      <c r="P6031">
        <v>4</v>
      </c>
      <c r="Q6031">
        <v>0</v>
      </c>
      <c r="R6031">
        <v>0</v>
      </c>
      <c r="S6031">
        <v>0</v>
      </c>
      <c r="T6031">
        <v>1</v>
      </c>
      <c r="U6031">
        <v>0</v>
      </c>
      <c r="V6031">
        <v>0</v>
      </c>
      <c r="W6031">
        <v>0</v>
      </c>
      <c r="X6031">
        <v>2.1265327665478004</v>
      </c>
      <c r="Y6031">
        <v>0</v>
      </c>
      <c r="Z6031">
        <v>0</v>
      </c>
      <c r="AA6031">
        <v>0</v>
      </c>
      <c r="AB6031">
        <v>4.0019403211761775</v>
      </c>
      <c r="AC6031">
        <v>0</v>
      </c>
      <c r="AD6031">
        <v>0</v>
      </c>
      <c r="AE6031">
        <v>6.1284730877239779</v>
      </c>
    </row>
    <row r="6032" spans="1:31" x14ac:dyDescent="0.25">
      <c r="A6032">
        <v>2156037</v>
      </c>
      <c r="B6032">
        <v>1</v>
      </c>
      <c r="C6032" t="s">
        <v>80</v>
      </c>
      <c r="D6032" t="s">
        <v>104</v>
      </c>
      <c r="E6032" t="s">
        <v>131</v>
      </c>
      <c r="F6032" t="s">
        <v>17335</v>
      </c>
      <c r="G6032" t="s">
        <v>231</v>
      </c>
      <c r="H6032" t="s">
        <v>134</v>
      </c>
      <c r="I6032" t="s">
        <v>135</v>
      </c>
      <c r="J6032" t="s">
        <v>136</v>
      </c>
      <c r="K6032" t="s">
        <v>137</v>
      </c>
      <c r="L6032" t="s">
        <v>17336</v>
      </c>
      <c r="M6032" t="s">
        <v>17337</v>
      </c>
      <c r="N6032">
        <v>2.1102777769999999</v>
      </c>
      <c r="O6032">
        <v>0</v>
      </c>
      <c r="P6032">
        <v>1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3.9669253543386755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3.9669253543386755</v>
      </c>
    </row>
    <row r="6033" spans="1:31" x14ac:dyDescent="0.25">
      <c r="A6033">
        <v>2155851</v>
      </c>
      <c r="B6033">
        <v>1</v>
      </c>
      <c r="C6033" t="s">
        <v>81</v>
      </c>
      <c r="D6033" t="s">
        <v>119</v>
      </c>
      <c r="E6033" t="s">
        <v>174</v>
      </c>
      <c r="F6033" t="s">
        <v>17338</v>
      </c>
      <c r="G6033" t="s">
        <v>187</v>
      </c>
      <c r="H6033" t="s">
        <v>134</v>
      </c>
      <c r="I6033" t="s">
        <v>135</v>
      </c>
      <c r="J6033" t="s">
        <v>136</v>
      </c>
      <c r="K6033" t="s">
        <v>137</v>
      </c>
      <c r="L6033" t="s">
        <v>17339</v>
      </c>
      <c r="M6033" t="s">
        <v>17340</v>
      </c>
      <c r="N6033">
        <v>2.003333333</v>
      </c>
      <c r="O6033">
        <v>0</v>
      </c>
      <c r="P6033">
        <v>5</v>
      </c>
      <c r="Q6033">
        <v>0</v>
      </c>
      <c r="R6033">
        <v>1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0.27378971623289999</v>
      </c>
      <c r="Y6033">
        <v>0</v>
      </c>
      <c r="Z6033">
        <v>0.1810039870821</v>
      </c>
      <c r="AA6033">
        <v>0</v>
      </c>
      <c r="AB6033">
        <v>0</v>
      </c>
      <c r="AC6033">
        <v>0</v>
      </c>
      <c r="AD6033">
        <v>0</v>
      </c>
      <c r="AE6033">
        <v>0.45479370331500002</v>
      </c>
    </row>
    <row r="6034" spans="1:31" x14ac:dyDescent="0.25">
      <c r="A6034">
        <v>2155960</v>
      </c>
      <c r="B6034">
        <v>1</v>
      </c>
      <c r="C6034" t="s">
        <v>80</v>
      </c>
      <c r="D6034" t="s">
        <v>104</v>
      </c>
      <c r="E6034" t="s">
        <v>131</v>
      </c>
      <c r="F6034" t="s">
        <v>17341</v>
      </c>
      <c r="G6034" t="s">
        <v>152</v>
      </c>
      <c r="H6034" t="s">
        <v>134</v>
      </c>
      <c r="I6034" t="s">
        <v>135</v>
      </c>
      <c r="J6034" t="s">
        <v>136</v>
      </c>
      <c r="K6034" t="s">
        <v>137</v>
      </c>
      <c r="L6034" t="s">
        <v>17342</v>
      </c>
      <c r="M6034" t="s">
        <v>17343</v>
      </c>
      <c r="N6034">
        <v>1.518333333</v>
      </c>
      <c r="O6034">
        <v>0</v>
      </c>
      <c r="P6034">
        <v>2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1.2878655784519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1.2878655784519</v>
      </c>
    </row>
    <row r="6035" spans="1:31" x14ac:dyDescent="0.25">
      <c r="A6035">
        <v>2155997</v>
      </c>
      <c r="B6035">
        <v>1</v>
      </c>
      <c r="C6035" t="s">
        <v>80</v>
      </c>
      <c r="D6035" t="s">
        <v>93</v>
      </c>
      <c r="E6035" t="s">
        <v>174</v>
      </c>
      <c r="F6035" t="s">
        <v>17344</v>
      </c>
      <c r="G6035" t="s">
        <v>374</v>
      </c>
      <c r="H6035" t="s">
        <v>134</v>
      </c>
      <c r="I6035" t="s">
        <v>135</v>
      </c>
      <c r="J6035" t="s">
        <v>136</v>
      </c>
      <c r="K6035" t="s">
        <v>137</v>
      </c>
      <c r="L6035" t="s">
        <v>17345</v>
      </c>
      <c r="M6035" t="s">
        <v>17346</v>
      </c>
      <c r="N6035">
        <v>3.9011111110000001</v>
      </c>
      <c r="O6035">
        <v>0</v>
      </c>
      <c r="P6035">
        <v>19</v>
      </c>
      <c r="Q6035">
        <v>0</v>
      </c>
      <c r="R6035">
        <v>0</v>
      </c>
      <c r="S6035">
        <v>0</v>
      </c>
      <c r="T6035">
        <v>4</v>
      </c>
      <c r="U6035">
        <v>0</v>
      </c>
      <c r="V6035">
        <v>0</v>
      </c>
      <c r="W6035">
        <v>0</v>
      </c>
      <c r="X6035">
        <v>10.722538210738666</v>
      </c>
      <c r="Y6035">
        <v>0</v>
      </c>
      <c r="Z6035">
        <v>0</v>
      </c>
      <c r="AA6035">
        <v>0</v>
      </c>
      <c r="AB6035">
        <v>1.1944064494753999</v>
      </c>
      <c r="AC6035">
        <v>0</v>
      </c>
      <c r="AD6035">
        <v>0</v>
      </c>
      <c r="AE6035">
        <v>11.916944660214066</v>
      </c>
    </row>
    <row r="6036" spans="1:31" x14ac:dyDescent="0.25">
      <c r="A6036">
        <v>2156146</v>
      </c>
      <c r="B6036">
        <v>1</v>
      </c>
      <c r="C6036" t="s">
        <v>80</v>
      </c>
      <c r="D6036" t="s">
        <v>93</v>
      </c>
      <c r="E6036" t="s">
        <v>131</v>
      </c>
      <c r="F6036" t="s">
        <v>17347</v>
      </c>
      <c r="G6036" t="s">
        <v>152</v>
      </c>
      <c r="H6036" t="s">
        <v>134</v>
      </c>
      <c r="I6036" t="s">
        <v>135</v>
      </c>
      <c r="J6036" t="s">
        <v>136</v>
      </c>
      <c r="K6036" t="s">
        <v>137</v>
      </c>
      <c r="L6036" t="s">
        <v>17348</v>
      </c>
      <c r="M6036" t="s">
        <v>17349</v>
      </c>
      <c r="N6036">
        <v>4.8655555550000003</v>
      </c>
      <c r="O6036">
        <v>0</v>
      </c>
      <c r="P6036">
        <v>1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1.5240448812589003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1.5240448812589003</v>
      </c>
    </row>
    <row r="6037" spans="1:31" x14ac:dyDescent="0.25">
      <c r="A6037">
        <v>2155954</v>
      </c>
      <c r="B6037">
        <v>1</v>
      </c>
      <c r="C6037" t="s">
        <v>80</v>
      </c>
      <c r="D6037" t="s">
        <v>82</v>
      </c>
      <c r="E6037" t="s">
        <v>174</v>
      </c>
      <c r="F6037" t="s">
        <v>17059</v>
      </c>
      <c r="G6037" t="s">
        <v>2524</v>
      </c>
      <c r="H6037" t="s">
        <v>134</v>
      </c>
      <c r="I6037" t="s">
        <v>135</v>
      </c>
      <c r="J6037" t="s">
        <v>136</v>
      </c>
      <c r="K6037" t="s">
        <v>137</v>
      </c>
      <c r="L6037" t="s">
        <v>17350</v>
      </c>
      <c r="M6037" t="s">
        <v>17351</v>
      </c>
      <c r="N6037">
        <v>3.9722222220000001</v>
      </c>
      <c r="O6037">
        <v>0</v>
      </c>
      <c r="P6037">
        <v>45</v>
      </c>
      <c r="Q6037">
        <v>0</v>
      </c>
      <c r="R6037">
        <v>0</v>
      </c>
      <c r="S6037">
        <v>0</v>
      </c>
      <c r="T6037">
        <v>1</v>
      </c>
      <c r="U6037">
        <v>0</v>
      </c>
      <c r="V6037">
        <v>0</v>
      </c>
      <c r="W6037">
        <v>0</v>
      </c>
      <c r="X6037">
        <v>23.233339408394205</v>
      </c>
      <c r="Y6037">
        <v>0</v>
      </c>
      <c r="Z6037">
        <v>0</v>
      </c>
      <c r="AA6037">
        <v>0</v>
      </c>
      <c r="AB6037">
        <v>2.4089161140000001E-3</v>
      </c>
      <c r="AC6037">
        <v>0</v>
      </c>
      <c r="AD6037">
        <v>0</v>
      </c>
      <c r="AE6037">
        <v>23.235748324508204</v>
      </c>
    </row>
    <row r="6038" spans="1:31" x14ac:dyDescent="0.25">
      <c r="A6038">
        <v>2156100</v>
      </c>
      <c r="B6038">
        <v>1</v>
      </c>
      <c r="C6038" t="s">
        <v>81</v>
      </c>
      <c r="D6038" t="s">
        <v>126</v>
      </c>
      <c r="E6038" t="s">
        <v>196</v>
      </c>
      <c r="F6038" t="s">
        <v>2025</v>
      </c>
      <c r="G6038" t="s">
        <v>142</v>
      </c>
      <c r="H6038" t="s">
        <v>143</v>
      </c>
      <c r="I6038" t="s">
        <v>148</v>
      </c>
      <c r="J6038" t="s">
        <v>136</v>
      </c>
      <c r="K6038" t="s">
        <v>137</v>
      </c>
      <c r="L6038" t="s">
        <v>17352</v>
      </c>
      <c r="M6038" t="s">
        <v>17353</v>
      </c>
      <c r="N6038">
        <v>8.3333330000000001E-3</v>
      </c>
      <c r="O6038">
        <v>2</v>
      </c>
      <c r="P6038">
        <v>230</v>
      </c>
      <c r="Q6038">
        <v>33</v>
      </c>
      <c r="R6038">
        <v>96</v>
      </c>
      <c r="S6038">
        <v>4</v>
      </c>
      <c r="T6038">
        <v>25</v>
      </c>
      <c r="U6038">
        <v>0</v>
      </c>
      <c r="V6038">
        <v>0</v>
      </c>
      <c r="W6038">
        <v>6.8165499712500004E-3</v>
      </c>
      <c r="X6038">
        <v>0.23450643675874991</v>
      </c>
      <c r="Y6038">
        <v>0.96691658515575007</v>
      </c>
      <c r="Z6038">
        <v>0.15981566047741666</v>
      </c>
      <c r="AA6038">
        <v>0.51335887646875</v>
      </c>
      <c r="AB6038">
        <v>0.86040998120966683</v>
      </c>
      <c r="AC6038">
        <v>0</v>
      </c>
      <c r="AD6038">
        <v>0</v>
      </c>
      <c r="AE6038">
        <v>2.7418240900415833</v>
      </c>
    </row>
    <row r="6039" spans="1:31" x14ac:dyDescent="0.25">
      <c r="A6039">
        <v>2156332</v>
      </c>
      <c r="B6039">
        <v>1</v>
      </c>
      <c r="C6039" t="s">
        <v>80</v>
      </c>
      <c r="D6039" t="s">
        <v>93</v>
      </c>
      <c r="E6039" t="s">
        <v>131</v>
      </c>
      <c r="F6039" t="s">
        <v>17354</v>
      </c>
      <c r="G6039" t="s">
        <v>152</v>
      </c>
      <c r="H6039" t="s">
        <v>134</v>
      </c>
      <c r="I6039" t="s">
        <v>135</v>
      </c>
      <c r="J6039" t="s">
        <v>136</v>
      </c>
      <c r="K6039" t="s">
        <v>137</v>
      </c>
      <c r="L6039" t="s">
        <v>17355</v>
      </c>
      <c r="M6039" t="s">
        <v>17356</v>
      </c>
      <c r="N6039">
        <v>1.6297222220000001</v>
      </c>
      <c r="O6039">
        <v>0</v>
      </c>
      <c r="P6039">
        <v>0</v>
      </c>
      <c r="Q6039">
        <v>0</v>
      </c>
      <c r="R6039">
        <v>1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0.53036140773630003</v>
      </c>
      <c r="AA6039">
        <v>0</v>
      </c>
      <c r="AB6039">
        <v>0</v>
      </c>
      <c r="AC6039">
        <v>0</v>
      </c>
      <c r="AD6039">
        <v>0</v>
      </c>
      <c r="AE6039">
        <v>0.53036140773630003</v>
      </c>
    </row>
    <row r="6040" spans="1:31" x14ac:dyDescent="0.25">
      <c r="A6040">
        <v>2156189</v>
      </c>
      <c r="B6040">
        <v>1</v>
      </c>
      <c r="C6040" t="s">
        <v>80</v>
      </c>
      <c r="D6040" t="s">
        <v>107</v>
      </c>
      <c r="E6040" t="s">
        <v>140</v>
      </c>
      <c r="F6040" t="s">
        <v>17357</v>
      </c>
      <c r="G6040" t="s">
        <v>142</v>
      </c>
      <c r="H6040" t="s">
        <v>143</v>
      </c>
      <c r="I6040" t="s">
        <v>135</v>
      </c>
      <c r="J6040" t="s">
        <v>136</v>
      </c>
      <c r="K6040" t="s">
        <v>137</v>
      </c>
      <c r="L6040" t="s">
        <v>17358</v>
      </c>
      <c r="M6040" t="s">
        <v>17079</v>
      </c>
      <c r="N6040">
        <v>0.38861111100000001</v>
      </c>
      <c r="O6040">
        <v>2</v>
      </c>
      <c r="P6040">
        <v>8633</v>
      </c>
      <c r="Q6040">
        <v>1</v>
      </c>
      <c r="R6040">
        <v>47</v>
      </c>
      <c r="S6040">
        <v>10</v>
      </c>
      <c r="T6040">
        <v>1237</v>
      </c>
      <c r="U6040">
        <v>0</v>
      </c>
      <c r="V6040">
        <v>4</v>
      </c>
      <c r="W6040">
        <v>4.8185283647459993</v>
      </c>
      <c r="X6040">
        <v>560.05903004797267</v>
      </c>
      <c r="Y6040">
        <v>5.4393538033425004E-2</v>
      </c>
      <c r="Z6040">
        <v>3.3895589379765836</v>
      </c>
      <c r="AA6040">
        <v>40.550657403127197</v>
      </c>
      <c r="AB6040">
        <v>392.07250299409515</v>
      </c>
      <c r="AC6040">
        <v>0</v>
      </c>
      <c r="AD6040">
        <v>14.10915978182279</v>
      </c>
      <c r="AE6040">
        <v>1015.0538310677738</v>
      </c>
    </row>
    <row r="6041" spans="1:31" x14ac:dyDescent="0.25">
      <c r="A6041">
        <v>2156355</v>
      </c>
      <c r="B6041">
        <v>1</v>
      </c>
      <c r="C6041" t="s">
        <v>80</v>
      </c>
      <c r="D6041" t="s">
        <v>108</v>
      </c>
      <c r="E6041" t="s">
        <v>131</v>
      </c>
      <c r="F6041" t="s">
        <v>17359</v>
      </c>
      <c r="G6041" t="s">
        <v>152</v>
      </c>
      <c r="H6041" t="s">
        <v>134</v>
      </c>
      <c r="I6041" t="s">
        <v>135</v>
      </c>
      <c r="J6041" t="s">
        <v>136</v>
      </c>
      <c r="K6041" t="s">
        <v>137</v>
      </c>
      <c r="L6041" t="s">
        <v>17360</v>
      </c>
      <c r="M6041" t="s">
        <v>17361</v>
      </c>
      <c r="N6041">
        <v>1.8677777769999999</v>
      </c>
      <c r="O6041">
        <v>0</v>
      </c>
      <c r="P6041">
        <v>3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1.0999197785834167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1.0999197785834167</v>
      </c>
    </row>
    <row r="6042" spans="1:31" x14ac:dyDescent="0.25">
      <c r="A6042">
        <v>2156120</v>
      </c>
      <c r="B6042">
        <v>1</v>
      </c>
      <c r="C6042" t="s">
        <v>80</v>
      </c>
      <c r="D6042" t="s">
        <v>84</v>
      </c>
      <c r="E6042" t="s">
        <v>131</v>
      </c>
      <c r="F6042" t="s">
        <v>17362</v>
      </c>
      <c r="G6042" t="s">
        <v>152</v>
      </c>
      <c r="H6042" t="s">
        <v>134</v>
      </c>
      <c r="I6042" t="s">
        <v>135</v>
      </c>
      <c r="J6042" t="s">
        <v>136</v>
      </c>
      <c r="K6042" t="s">
        <v>137</v>
      </c>
      <c r="L6042" t="s">
        <v>17363</v>
      </c>
      <c r="M6042" t="s">
        <v>17364</v>
      </c>
      <c r="N6042">
        <v>1.5133333330000001</v>
      </c>
      <c r="O6042">
        <v>0</v>
      </c>
      <c r="P6042">
        <v>1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9.9724713753749999E-2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9.9724713753749999E-2</v>
      </c>
    </row>
    <row r="6043" spans="1:31" x14ac:dyDescent="0.25">
      <c r="A6043">
        <v>2156163</v>
      </c>
      <c r="B6043">
        <v>1</v>
      </c>
      <c r="C6043" t="s">
        <v>80</v>
      </c>
      <c r="D6043" t="s">
        <v>93</v>
      </c>
      <c r="E6043" t="s">
        <v>140</v>
      </c>
      <c r="F6043" t="s">
        <v>1873</v>
      </c>
      <c r="G6043" t="s">
        <v>142</v>
      </c>
      <c r="H6043" t="s">
        <v>143</v>
      </c>
      <c r="I6043" t="s">
        <v>135</v>
      </c>
      <c r="J6043" t="s">
        <v>136</v>
      </c>
      <c r="K6043" t="s">
        <v>137</v>
      </c>
      <c r="L6043" t="s">
        <v>17365</v>
      </c>
      <c r="M6043" t="s">
        <v>17366</v>
      </c>
      <c r="N6043">
        <v>1.196111111</v>
      </c>
      <c r="O6043">
        <v>0</v>
      </c>
      <c r="P6043">
        <v>12</v>
      </c>
      <c r="Q6043">
        <v>6</v>
      </c>
      <c r="R6043">
        <v>56</v>
      </c>
      <c r="S6043">
        <v>0</v>
      </c>
      <c r="T6043">
        <v>27</v>
      </c>
      <c r="U6043">
        <v>0</v>
      </c>
      <c r="V6043">
        <v>0</v>
      </c>
      <c r="W6043">
        <v>0</v>
      </c>
      <c r="X6043">
        <v>3.6022693950553331</v>
      </c>
      <c r="Y6043">
        <v>13.54751404293455</v>
      </c>
      <c r="Z6043">
        <v>62.320347091904097</v>
      </c>
      <c r="AA6043">
        <v>0</v>
      </c>
      <c r="AB6043">
        <v>32.415140156318394</v>
      </c>
      <c r="AC6043">
        <v>0</v>
      </c>
      <c r="AD6043">
        <v>0</v>
      </c>
      <c r="AE6043">
        <v>111.88527068621238</v>
      </c>
    </row>
    <row r="6044" spans="1:31" x14ac:dyDescent="0.25">
      <c r="A6044">
        <v>2155814</v>
      </c>
      <c r="B6044">
        <v>1</v>
      </c>
      <c r="C6044" t="s">
        <v>80</v>
      </c>
      <c r="D6044" t="s">
        <v>94</v>
      </c>
      <c r="E6044" t="s">
        <v>140</v>
      </c>
      <c r="F6044" t="s">
        <v>12650</v>
      </c>
      <c r="G6044" t="s">
        <v>142</v>
      </c>
      <c r="H6044" t="s">
        <v>143</v>
      </c>
      <c r="I6044" t="s">
        <v>135</v>
      </c>
      <c r="J6044" t="s">
        <v>136</v>
      </c>
      <c r="K6044" t="s">
        <v>137</v>
      </c>
      <c r="L6044" t="s">
        <v>17367</v>
      </c>
      <c r="M6044" t="s">
        <v>17368</v>
      </c>
      <c r="N6044">
        <v>1.136111111</v>
      </c>
      <c r="O6044">
        <v>3</v>
      </c>
      <c r="P6044">
        <v>2838</v>
      </c>
      <c r="Q6044">
        <v>63</v>
      </c>
      <c r="R6044">
        <v>172</v>
      </c>
      <c r="S6044">
        <v>28</v>
      </c>
      <c r="T6044">
        <v>254</v>
      </c>
      <c r="U6044">
        <v>0</v>
      </c>
      <c r="V6044">
        <v>0</v>
      </c>
      <c r="W6044">
        <v>1.7003804960340001</v>
      </c>
      <c r="X6044">
        <v>330.76986567131109</v>
      </c>
      <c r="Y6044">
        <v>60.001041194701997</v>
      </c>
      <c r="Z6044">
        <v>32.221126881070234</v>
      </c>
      <c r="AA6044">
        <v>180.25811333732011</v>
      </c>
      <c r="AB6044">
        <v>103.07228747918637</v>
      </c>
      <c r="AC6044">
        <v>0</v>
      </c>
      <c r="AD6044">
        <v>0</v>
      </c>
      <c r="AE6044">
        <v>708.02281505962378</v>
      </c>
    </row>
    <row r="6045" spans="1:31" x14ac:dyDescent="0.25">
      <c r="A6045">
        <v>2155791</v>
      </c>
      <c r="B6045">
        <v>1</v>
      </c>
      <c r="C6045" t="s">
        <v>80</v>
      </c>
      <c r="D6045" t="s">
        <v>82</v>
      </c>
      <c r="E6045" t="s">
        <v>174</v>
      </c>
      <c r="F6045" t="s">
        <v>17369</v>
      </c>
      <c r="G6045" t="s">
        <v>187</v>
      </c>
      <c r="H6045" t="s">
        <v>134</v>
      </c>
      <c r="I6045" t="s">
        <v>135</v>
      </c>
      <c r="J6045" t="s">
        <v>136</v>
      </c>
      <c r="K6045" t="s">
        <v>137</v>
      </c>
      <c r="L6045" t="s">
        <v>17370</v>
      </c>
      <c r="M6045" t="s">
        <v>17371</v>
      </c>
      <c r="N6045">
        <v>1.188055555</v>
      </c>
      <c r="O6045">
        <v>0</v>
      </c>
      <c r="P6045">
        <v>61</v>
      </c>
      <c r="Q6045">
        <v>0</v>
      </c>
      <c r="R6045">
        <v>0</v>
      </c>
      <c r="S6045">
        <v>0</v>
      </c>
      <c r="T6045">
        <v>2</v>
      </c>
      <c r="U6045">
        <v>0</v>
      </c>
      <c r="V6045">
        <v>0</v>
      </c>
      <c r="W6045">
        <v>0</v>
      </c>
      <c r="X6045">
        <v>18.630523878129186</v>
      </c>
      <c r="Y6045">
        <v>0</v>
      </c>
      <c r="Z6045">
        <v>0</v>
      </c>
      <c r="AA6045">
        <v>0</v>
      </c>
      <c r="AB6045">
        <v>2.5210187621883332E-2</v>
      </c>
      <c r="AC6045">
        <v>0</v>
      </c>
      <c r="AD6045">
        <v>0</v>
      </c>
      <c r="AE6045">
        <v>18.655734065751069</v>
      </c>
    </row>
    <row r="6046" spans="1:31" x14ac:dyDescent="0.25">
      <c r="A6046">
        <v>2156375</v>
      </c>
      <c r="B6046">
        <v>1</v>
      </c>
      <c r="C6046" t="s">
        <v>80</v>
      </c>
      <c r="D6046" t="s">
        <v>107</v>
      </c>
      <c r="E6046" t="s">
        <v>131</v>
      </c>
      <c r="F6046" t="s">
        <v>17372</v>
      </c>
      <c r="G6046" t="s">
        <v>231</v>
      </c>
      <c r="H6046" t="s">
        <v>134</v>
      </c>
      <c r="I6046" t="s">
        <v>135</v>
      </c>
      <c r="J6046" t="s">
        <v>136</v>
      </c>
      <c r="K6046" t="s">
        <v>137</v>
      </c>
      <c r="L6046" t="s">
        <v>17373</v>
      </c>
      <c r="M6046" t="s">
        <v>17374</v>
      </c>
      <c r="N6046">
        <v>1.558333333</v>
      </c>
      <c r="O6046">
        <v>0</v>
      </c>
      <c r="P6046">
        <v>9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2.6261985123576257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2.6261985123576257</v>
      </c>
    </row>
    <row r="6047" spans="1:31" x14ac:dyDescent="0.25">
      <c r="A6047">
        <v>2155934</v>
      </c>
      <c r="B6047">
        <v>1</v>
      </c>
      <c r="C6047" t="s">
        <v>80</v>
      </c>
      <c r="D6047" t="s">
        <v>97</v>
      </c>
      <c r="E6047" t="s">
        <v>131</v>
      </c>
      <c r="F6047" t="s">
        <v>17375</v>
      </c>
      <c r="G6047" t="s">
        <v>152</v>
      </c>
      <c r="H6047" t="s">
        <v>134</v>
      </c>
      <c r="I6047" t="s">
        <v>135</v>
      </c>
      <c r="J6047" t="s">
        <v>136</v>
      </c>
      <c r="K6047" t="s">
        <v>137</v>
      </c>
      <c r="L6047" t="s">
        <v>17376</v>
      </c>
      <c r="M6047" t="s">
        <v>17377</v>
      </c>
      <c r="N6047">
        <v>4.5466666660000001</v>
      </c>
      <c r="O6047">
        <v>0</v>
      </c>
      <c r="P6047">
        <v>0</v>
      </c>
      <c r="Q6047">
        <v>0</v>
      </c>
      <c r="R6047">
        <v>1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</row>
    <row r="6048" spans="1:31" x14ac:dyDescent="0.25">
      <c r="A6048">
        <v>2156020</v>
      </c>
      <c r="B6048">
        <v>1</v>
      </c>
      <c r="C6048" t="s">
        <v>80</v>
      </c>
      <c r="D6048" t="s">
        <v>82</v>
      </c>
      <c r="E6048" t="s">
        <v>131</v>
      </c>
      <c r="F6048" t="s">
        <v>17378</v>
      </c>
      <c r="G6048" t="s">
        <v>152</v>
      </c>
      <c r="H6048" t="s">
        <v>134</v>
      </c>
      <c r="I6048" t="s">
        <v>135</v>
      </c>
      <c r="J6048" t="s">
        <v>136</v>
      </c>
      <c r="K6048" t="s">
        <v>137</v>
      </c>
      <c r="L6048" t="s">
        <v>17379</v>
      </c>
      <c r="M6048" t="s">
        <v>17380</v>
      </c>
      <c r="N6048">
        <v>4.4102777770000001</v>
      </c>
      <c r="O6048">
        <v>0</v>
      </c>
      <c r="P6048">
        <v>1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3.8392400278019254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3.8392400278019254</v>
      </c>
    </row>
    <row r="6049" spans="1:31" x14ac:dyDescent="0.25">
      <c r="A6049">
        <v>2155877</v>
      </c>
      <c r="B6049">
        <v>1</v>
      </c>
      <c r="C6049" t="s">
        <v>80</v>
      </c>
      <c r="D6049" t="s">
        <v>97</v>
      </c>
      <c r="E6049" t="s">
        <v>131</v>
      </c>
      <c r="F6049" t="s">
        <v>17381</v>
      </c>
      <c r="G6049" t="s">
        <v>133</v>
      </c>
      <c r="H6049" t="s">
        <v>134</v>
      </c>
      <c r="I6049" t="s">
        <v>135</v>
      </c>
      <c r="J6049" t="s">
        <v>136</v>
      </c>
      <c r="K6049" t="s">
        <v>137</v>
      </c>
      <c r="L6049" t="s">
        <v>17382</v>
      </c>
      <c r="M6049" t="s">
        <v>17383</v>
      </c>
      <c r="N6049">
        <v>6.1802777769999997</v>
      </c>
      <c r="O6049">
        <v>0</v>
      </c>
      <c r="P6049">
        <v>2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4.0056819371280001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4.0056819371280001</v>
      </c>
    </row>
    <row r="6050" spans="1:31" x14ac:dyDescent="0.25">
      <c r="A6050">
        <v>2155977</v>
      </c>
      <c r="B6050">
        <v>1</v>
      </c>
      <c r="C6050" t="s">
        <v>81</v>
      </c>
      <c r="D6050" t="s">
        <v>112</v>
      </c>
      <c r="E6050" t="s">
        <v>161</v>
      </c>
      <c r="F6050" t="s">
        <v>17384</v>
      </c>
      <c r="G6050" t="s">
        <v>215</v>
      </c>
      <c r="H6050" t="s">
        <v>134</v>
      </c>
      <c r="I6050" t="s">
        <v>135</v>
      </c>
      <c r="J6050" t="s">
        <v>136</v>
      </c>
      <c r="K6050" t="s">
        <v>137</v>
      </c>
      <c r="L6050" t="s">
        <v>17385</v>
      </c>
      <c r="M6050" t="s">
        <v>17386</v>
      </c>
      <c r="N6050">
        <v>7.5566666659999999</v>
      </c>
      <c r="O6050">
        <v>0</v>
      </c>
      <c r="P6050">
        <v>134</v>
      </c>
      <c r="Q6050">
        <v>0</v>
      </c>
      <c r="R6050">
        <v>0</v>
      </c>
      <c r="S6050">
        <v>0</v>
      </c>
      <c r="T6050">
        <v>1</v>
      </c>
      <c r="U6050">
        <v>0</v>
      </c>
      <c r="V6050">
        <v>0</v>
      </c>
      <c r="W6050">
        <v>0</v>
      </c>
      <c r="X6050">
        <v>99.536232894956754</v>
      </c>
      <c r="Y6050">
        <v>0</v>
      </c>
      <c r="Z6050">
        <v>0</v>
      </c>
      <c r="AA6050">
        <v>0</v>
      </c>
      <c r="AB6050">
        <v>0.20499030964530002</v>
      </c>
      <c r="AC6050">
        <v>0</v>
      </c>
      <c r="AD6050">
        <v>0</v>
      </c>
      <c r="AE6050">
        <v>99.741223204602051</v>
      </c>
    </row>
    <row r="6051" spans="1:31" x14ac:dyDescent="0.25">
      <c r="A6051">
        <v>2156132</v>
      </c>
      <c r="B6051">
        <v>1</v>
      </c>
      <c r="C6051" t="s">
        <v>81</v>
      </c>
      <c r="D6051" t="s">
        <v>123</v>
      </c>
      <c r="E6051" t="s">
        <v>131</v>
      </c>
      <c r="F6051" t="s">
        <v>17387</v>
      </c>
      <c r="G6051" t="s">
        <v>152</v>
      </c>
      <c r="H6051" t="s">
        <v>134</v>
      </c>
      <c r="I6051" t="s">
        <v>135</v>
      </c>
      <c r="J6051" t="s">
        <v>136</v>
      </c>
      <c r="K6051" t="s">
        <v>137</v>
      </c>
      <c r="L6051" t="s">
        <v>17388</v>
      </c>
      <c r="M6051" t="s">
        <v>17389</v>
      </c>
      <c r="N6051">
        <v>1.453333333</v>
      </c>
      <c r="O6051">
        <v>0</v>
      </c>
      <c r="P6051">
        <v>5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1.5286436283299998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1.5286436283299998</v>
      </c>
    </row>
    <row r="6052" spans="1:31" x14ac:dyDescent="0.25">
      <c r="A6052">
        <v>2156155</v>
      </c>
      <c r="B6052">
        <v>1</v>
      </c>
      <c r="C6052" t="s">
        <v>80</v>
      </c>
      <c r="D6052" t="s">
        <v>82</v>
      </c>
      <c r="E6052" t="s">
        <v>174</v>
      </c>
      <c r="F6052" t="s">
        <v>17390</v>
      </c>
      <c r="G6052" t="s">
        <v>187</v>
      </c>
      <c r="H6052" t="s">
        <v>134</v>
      </c>
      <c r="I6052" t="s">
        <v>135</v>
      </c>
      <c r="J6052" t="s">
        <v>136</v>
      </c>
      <c r="K6052" t="s">
        <v>137</v>
      </c>
      <c r="L6052" t="s">
        <v>17391</v>
      </c>
      <c r="M6052" t="s">
        <v>17392</v>
      </c>
      <c r="N6052">
        <v>3.1355555549999998</v>
      </c>
      <c r="O6052">
        <v>0</v>
      </c>
      <c r="P6052">
        <v>1</v>
      </c>
      <c r="Q6052">
        <v>0</v>
      </c>
      <c r="R6052">
        <v>0</v>
      </c>
      <c r="S6052">
        <v>0</v>
      </c>
      <c r="T6052">
        <v>48</v>
      </c>
      <c r="U6052">
        <v>0</v>
      </c>
      <c r="V6052">
        <v>0</v>
      </c>
      <c r="W6052">
        <v>0</v>
      </c>
      <c r="X6052">
        <v>1.117978408416</v>
      </c>
      <c r="Y6052">
        <v>0</v>
      </c>
      <c r="Z6052">
        <v>0</v>
      </c>
      <c r="AA6052">
        <v>0</v>
      </c>
      <c r="AB6052">
        <v>62.824538426084175</v>
      </c>
      <c r="AC6052">
        <v>0</v>
      </c>
      <c r="AD6052">
        <v>0</v>
      </c>
      <c r="AE6052">
        <v>63.942516834500175</v>
      </c>
    </row>
    <row r="6053" spans="1:31" x14ac:dyDescent="0.25">
      <c r="A6053">
        <v>2155823</v>
      </c>
      <c r="B6053">
        <v>1</v>
      </c>
      <c r="C6053" t="s">
        <v>80</v>
      </c>
      <c r="D6053" t="s">
        <v>85</v>
      </c>
      <c r="E6053" t="s">
        <v>131</v>
      </c>
      <c r="F6053" t="s">
        <v>17393</v>
      </c>
      <c r="G6053" t="s">
        <v>152</v>
      </c>
      <c r="H6053" t="s">
        <v>134</v>
      </c>
      <c r="I6053" t="s">
        <v>135</v>
      </c>
      <c r="J6053" t="s">
        <v>136</v>
      </c>
      <c r="K6053" t="s">
        <v>137</v>
      </c>
      <c r="L6053" t="s">
        <v>17394</v>
      </c>
      <c r="M6053" t="s">
        <v>17395</v>
      </c>
      <c r="N6053">
        <v>7.278333333</v>
      </c>
      <c r="O6053">
        <v>0</v>
      </c>
      <c r="P6053">
        <v>15</v>
      </c>
      <c r="Q6053">
        <v>0</v>
      </c>
      <c r="R6053">
        <v>0</v>
      </c>
      <c r="S6053">
        <v>0</v>
      </c>
      <c r="T6053">
        <v>1</v>
      </c>
      <c r="U6053">
        <v>0</v>
      </c>
      <c r="V6053">
        <v>0</v>
      </c>
      <c r="W6053">
        <v>0</v>
      </c>
      <c r="X6053">
        <v>21.780749318977101</v>
      </c>
      <c r="Y6053">
        <v>0</v>
      </c>
      <c r="Z6053">
        <v>0</v>
      </c>
      <c r="AA6053">
        <v>0</v>
      </c>
      <c r="AB6053">
        <v>0.39417299210108331</v>
      </c>
      <c r="AC6053">
        <v>0</v>
      </c>
      <c r="AD6053">
        <v>0</v>
      </c>
      <c r="AE6053">
        <v>22.174922311078184</v>
      </c>
    </row>
    <row r="6054" spans="1:31" x14ac:dyDescent="0.25">
      <c r="A6054">
        <v>2156109</v>
      </c>
      <c r="B6054">
        <v>1</v>
      </c>
      <c r="C6054" t="s">
        <v>81</v>
      </c>
      <c r="D6054" t="s">
        <v>119</v>
      </c>
      <c r="E6054" t="s">
        <v>146</v>
      </c>
      <c r="F6054" t="s">
        <v>7600</v>
      </c>
      <c r="G6054" t="s">
        <v>142</v>
      </c>
      <c r="H6054" t="s">
        <v>143</v>
      </c>
      <c r="I6054" t="s">
        <v>135</v>
      </c>
      <c r="J6054" t="s">
        <v>136</v>
      </c>
      <c r="K6054" t="s">
        <v>137</v>
      </c>
      <c r="L6054" t="s">
        <v>17396</v>
      </c>
      <c r="M6054" t="s">
        <v>17397</v>
      </c>
      <c r="N6054">
        <v>1.019722222</v>
      </c>
      <c r="O6054">
        <v>0</v>
      </c>
      <c r="P6054">
        <v>0</v>
      </c>
      <c r="Q6054">
        <v>0</v>
      </c>
      <c r="R6054">
        <v>0</v>
      </c>
      <c r="S6054">
        <v>3</v>
      </c>
      <c r="T6054">
        <v>108</v>
      </c>
      <c r="U6054">
        <v>0</v>
      </c>
      <c r="V6054">
        <v>2</v>
      </c>
      <c r="W6054">
        <v>0</v>
      </c>
      <c r="X6054">
        <v>0</v>
      </c>
      <c r="Y6054">
        <v>0</v>
      </c>
      <c r="Z6054">
        <v>0</v>
      </c>
      <c r="AA6054">
        <v>13.810371783877667</v>
      </c>
      <c r="AB6054">
        <v>29.405474685260558</v>
      </c>
      <c r="AC6054">
        <v>0</v>
      </c>
      <c r="AD6054">
        <v>26.622517852317745</v>
      </c>
      <c r="AE6054">
        <v>69.83836432145597</v>
      </c>
    </row>
    <row r="6055" spans="1:31" x14ac:dyDescent="0.25">
      <c r="A6055">
        <v>2155986</v>
      </c>
      <c r="B6055">
        <v>1</v>
      </c>
      <c r="C6055" t="s">
        <v>80</v>
      </c>
      <c r="D6055" t="s">
        <v>90</v>
      </c>
      <c r="E6055" t="s">
        <v>131</v>
      </c>
      <c r="F6055" t="s">
        <v>17398</v>
      </c>
      <c r="G6055" t="s">
        <v>152</v>
      </c>
      <c r="H6055" t="s">
        <v>134</v>
      </c>
      <c r="I6055" t="s">
        <v>135</v>
      </c>
      <c r="J6055" t="s">
        <v>136</v>
      </c>
      <c r="K6055" t="s">
        <v>137</v>
      </c>
      <c r="L6055" t="s">
        <v>17399</v>
      </c>
      <c r="M6055" t="s">
        <v>17400</v>
      </c>
      <c r="N6055">
        <v>4.5905555549999999</v>
      </c>
      <c r="O6055">
        <v>0</v>
      </c>
      <c r="P6055">
        <v>1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0.754732948789125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0.754732948789125</v>
      </c>
    </row>
    <row r="6056" spans="1:31" x14ac:dyDescent="0.25">
      <c r="A6056">
        <v>2155817</v>
      </c>
      <c r="B6056">
        <v>1</v>
      </c>
      <c r="C6056" t="s">
        <v>80</v>
      </c>
      <c r="D6056" t="s">
        <v>88</v>
      </c>
      <c r="E6056" t="s">
        <v>174</v>
      </c>
      <c r="F6056" t="s">
        <v>16511</v>
      </c>
      <c r="G6056" t="s">
        <v>300</v>
      </c>
      <c r="H6056" t="s">
        <v>134</v>
      </c>
      <c r="I6056" t="s">
        <v>135</v>
      </c>
      <c r="J6056" t="s">
        <v>3</v>
      </c>
      <c r="K6056" t="s">
        <v>137</v>
      </c>
      <c r="L6056" t="s">
        <v>17401</v>
      </c>
      <c r="M6056" t="s">
        <v>17402</v>
      </c>
      <c r="N6056">
        <v>5.0933333330000004</v>
      </c>
      <c r="O6056">
        <v>0</v>
      </c>
      <c r="P6056">
        <v>104</v>
      </c>
      <c r="Q6056">
        <v>0</v>
      </c>
      <c r="R6056">
        <v>0</v>
      </c>
      <c r="S6056">
        <v>0</v>
      </c>
      <c r="T6056">
        <v>3</v>
      </c>
      <c r="U6056">
        <v>0</v>
      </c>
      <c r="V6056">
        <v>0</v>
      </c>
      <c r="W6056">
        <v>0</v>
      </c>
      <c r="X6056">
        <v>111.26703877327019</v>
      </c>
      <c r="Y6056">
        <v>0</v>
      </c>
      <c r="Z6056">
        <v>0</v>
      </c>
      <c r="AA6056">
        <v>0</v>
      </c>
      <c r="AB6056">
        <v>8.2472768663353779</v>
      </c>
      <c r="AC6056">
        <v>0</v>
      </c>
      <c r="AD6056">
        <v>0</v>
      </c>
      <c r="AE6056">
        <v>119.51431563960557</v>
      </c>
    </row>
    <row r="6057" spans="1:31" x14ac:dyDescent="0.25">
      <c r="A6057">
        <v>2156255</v>
      </c>
      <c r="B6057">
        <v>1</v>
      </c>
      <c r="C6057" t="s">
        <v>81</v>
      </c>
      <c r="D6057" t="s">
        <v>115</v>
      </c>
      <c r="E6057" t="s">
        <v>131</v>
      </c>
      <c r="F6057" t="s">
        <v>6084</v>
      </c>
      <c r="G6057" t="s">
        <v>152</v>
      </c>
      <c r="H6057" t="s">
        <v>134</v>
      </c>
      <c r="I6057" t="s">
        <v>135</v>
      </c>
      <c r="J6057" t="s">
        <v>136</v>
      </c>
      <c r="K6057" t="s">
        <v>137</v>
      </c>
      <c r="L6057" t="s">
        <v>17403</v>
      </c>
      <c r="M6057" t="s">
        <v>17404</v>
      </c>
      <c r="N6057">
        <v>0.45750000000000002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1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6.5734295400000009E-4</v>
      </c>
      <c r="AC6057">
        <v>0</v>
      </c>
      <c r="AD6057">
        <v>0</v>
      </c>
      <c r="AE6057">
        <v>6.5734295400000009E-4</v>
      </c>
    </row>
    <row r="6058" spans="1:31" x14ac:dyDescent="0.25">
      <c r="A6058">
        <v>2155900</v>
      </c>
      <c r="B6058">
        <v>1</v>
      </c>
      <c r="C6058" t="s">
        <v>81</v>
      </c>
      <c r="D6058" t="s">
        <v>116</v>
      </c>
      <c r="E6058" t="s">
        <v>131</v>
      </c>
      <c r="F6058" t="s">
        <v>17405</v>
      </c>
      <c r="G6058" t="s">
        <v>152</v>
      </c>
      <c r="H6058" t="s">
        <v>134</v>
      </c>
      <c r="I6058" t="s">
        <v>135</v>
      </c>
      <c r="J6058" t="s">
        <v>136</v>
      </c>
      <c r="K6058" t="s">
        <v>137</v>
      </c>
      <c r="L6058" t="s">
        <v>17406</v>
      </c>
      <c r="M6058" t="s">
        <v>17407</v>
      </c>
      <c r="N6058">
        <v>2.4847222219999998</v>
      </c>
      <c r="O6058">
        <v>0</v>
      </c>
      <c r="P6058">
        <v>1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0.15760898530076667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0.15760898530076667</v>
      </c>
    </row>
    <row r="6059" spans="1:31" x14ac:dyDescent="0.25">
      <c r="A6059">
        <v>2156195</v>
      </c>
      <c r="B6059">
        <v>1</v>
      </c>
      <c r="C6059" t="s">
        <v>80</v>
      </c>
      <c r="D6059" t="s">
        <v>94</v>
      </c>
      <c r="E6059" t="s">
        <v>131</v>
      </c>
      <c r="F6059" t="s">
        <v>17408</v>
      </c>
      <c r="G6059" t="s">
        <v>152</v>
      </c>
      <c r="H6059" t="s">
        <v>134</v>
      </c>
      <c r="I6059" t="s">
        <v>135</v>
      </c>
      <c r="J6059" t="s">
        <v>136</v>
      </c>
      <c r="K6059" t="s">
        <v>137</v>
      </c>
      <c r="L6059" t="s">
        <v>17409</v>
      </c>
      <c r="M6059" t="s">
        <v>17410</v>
      </c>
      <c r="N6059">
        <v>2.1958333329999999</v>
      </c>
      <c r="O6059">
        <v>0</v>
      </c>
      <c r="P6059">
        <v>1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0.51807201568322503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0.51807201568322503</v>
      </c>
    </row>
    <row r="6060" spans="1:31" x14ac:dyDescent="0.25">
      <c r="A6060">
        <v>2155863</v>
      </c>
      <c r="B6060">
        <v>1</v>
      </c>
      <c r="C6060" t="s">
        <v>80</v>
      </c>
      <c r="D6060" t="s">
        <v>92</v>
      </c>
      <c r="E6060" t="s">
        <v>131</v>
      </c>
      <c r="F6060" t="s">
        <v>17411</v>
      </c>
      <c r="G6060" t="s">
        <v>152</v>
      </c>
      <c r="H6060" t="s">
        <v>134</v>
      </c>
      <c r="I6060" t="s">
        <v>135</v>
      </c>
      <c r="J6060" t="s">
        <v>136</v>
      </c>
      <c r="K6060" t="s">
        <v>137</v>
      </c>
      <c r="L6060" t="s">
        <v>17412</v>
      </c>
      <c r="M6060" t="s">
        <v>17413</v>
      </c>
      <c r="N6060">
        <v>2.571388888</v>
      </c>
      <c r="O6060">
        <v>0</v>
      </c>
      <c r="P6060">
        <v>7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3.8172948836352001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3.8172948836352001</v>
      </c>
    </row>
    <row r="6061" spans="1:31" x14ac:dyDescent="0.25">
      <c r="A6061">
        <v>2155946</v>
      </c>
      <c r="B6061">
        <v>1</v>
      </c>
      <c r="C6061" t="s">
        <v>81</v>
      </c>
      <c r="D6061" t="s">
        <v>119</v>
      </c>
      <c r="E6061" t="s">
        <v>174</v>
      </c>
      <c r="F6061" t="s">
        <v>17414</v>
      </c>
      <c r="G6061" t="s">
        <v>187</v>
      </c>
      <c r="H6061" t="s">
        <v>134</v>
      </c>
      <c r="I6061" t="s">
        <v>135</v>
      </c>
      <c r="J6061" t="s">
        <v>136</v>
      </c>
      <c r="K6061" t="s">
        <v>137</v>
      </c>
      <c r="L6061" t="s">
        <v>17415</v>
      </c>
      <c r="M6061" t="s">
        <v>17416</v>
      </c>
      <c r="N6061">
        <v>2.2286111110000002</v>
      </c>
      <c r="O6061">
        <v>0</v>
      </c>
      <c r="P6061">
        <v>80</v>
      </c>
      <c r="Q6061">
        <v>0</v>
      </c>
      <c r="R6061">
        <v>0</v>
      </c>
      <c r="S6061">
        <v>0</v>
      </c>
      <c r="T6061">
        <v>3</v>
      </c>
      <c r="U6061">
        <v>0</v>
      </c>
      <c r="V6061">
        <v>0</v>
      </c>
      <c r="W6061">
        <v>0</v>
      </c>
      <c r="X6061">
        <v>100.83546667979891</v>
      </c>
      <c r="Y6061">
        <v>0</v>
      </c>
      <c r="Z6061">
        <v>0</v>
      </c>
      <c r="AA6061">
        <v>0</v>
      </c>
      <c r="AB6061">
        <v>1.0175530139002666</v>
      </c>
      <c r="AC6061">
        <v>0</v>
      </c>
      <c r="AD6061">
        <v>0</v>
      </c>
      <c r="AE6061">
        <v>101.85301969369918</v>
      </c>
    </row>
    <row r="6062" spans="1:31" x14ac:dyDescent="0.25">
      <c r="A6062">
        <v>2155754</v>
      </c>
      <c r="B6062">
        <v>1</v>
      </c>
      <c r="C6062" t="s">
        <v>81</v>
      </c>
      <c r="D6062" t="s">
        <v>122</v>
      </c>
      <c r="E6062" t="s">
        <v>161</v>
      </c>
      <c r="F6062" t="s">
        <v>17417</v>
      </c>
      <c r="G6062" t="s">
        <v>215</v>
      </c>
      <c r="H6062" t="s">
        <v>134</v>
      </c>
      <c r="I6062" t="s">
        <v>135</v>
      </c>
      <c r="J6062" t="s">
        <v>136</v>
      </c>
      <c r="K6062" t="s">
        <v>137</v>
      </c>
      <c r="L6062" t="s">
        <v>17418</v>
      </c>
      <c r="M6062" t="s">
        <v>17419</v>
      </c>
      <c r="N6062">
        <v>0.96527777699999995</v>
      </c>
      <c r="O6062">
        <v>0</v>
      </c>
      <c r="P6062">
        <v>317</v>
      </c>
      <c r="Q6062">
        <v>0</v>
      </c>
      <c r="R6062">
        <v>2</v>
      </c>
      <c r="S6062">
        <v>0</v>
      </c>
      <c r="T6062">
        <v>42</v>
      </c>
      <c r="U6062">
        <v>0</v>
      </c>
      <c r="V6062">
        <v>0</v>
      </c>
      <c r="W6062">
        <v>0</v>
      </c>
      <c r="X6062">
        <v>34.515007368509828</v>
      </c>
      <c r="Y6062">
        <v>0</v>
      </c>
      <c r="Z6062">
        <v>0.46518913198925005</v>
      </c>
      <c r="AA6062">
        <v>0</v>
      </c>
      <c r="AB6062">
        <v>14.025949166378803</v>
      </c>
      <c r="AC6062">
        <v>0</v>
      </c>
      <c r="AD6062">
        <v>0</v>
      </c>
      <c r="AE6062">
        <v>49.006145666877877</v>
      </c>
    </row>
    <row r="6063" spans="1:31" x14ac:dyDescent="0.25">
      <c r="A6063">
        <v>2156341</v>
      </c>
      <c r="B6063">
        <v>1</v>
      </c>
      <c r="C6063" t="s">
        <v>80</v>
      </c>
      <c r="D6063" t="s">
        <v>95</v>
      </c>
      <c r="E6063" t="s">
        <v>131</v>
      </c>
      <c r="F6063" t="s">
        <v>17420</v>
      </c>
      <c r="G6063" t="s">
        <v>152</v>
      </c>
      <c r="H6063" t="s">
        <v>134</v>
      </c>
      <c r="I6063" t="s">
        <v>135</v>
      </c>
      <c r="J6063" t="s">
        <v>136</v>
      </c>
      <c r="K6063" t="s">
        <v>137</v>
      </c>
      <c r="L6063" t="s">
        <v>17421</v>
      </c>
      <c r="M6063" t="s">
        <v>17422</v>
      </c>
      <c r="N6063">
        <v>1.6369444440000001</v>
      </c>
      <c r="O6063">
        <v>0</v>
      </c>
      <c r="P6063">
        <v>3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0.40374346714069165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0.40374346714069165</v>
      </c>
    </row>
    <row r="6064" spans="1:31" x14ac:dyDescent="0.25">
      <c r="A6064">
        <v>2156049</v>
      </c>
      <c r="B6064">
        <v>1</v>
      </c>
      <c r="C6064" t="s">
        <v>80</v>
      </c>
      <c r="D6064" t="s">
        <v>96</v>
      </c>
      <c r="E6064" t="s">
        <v>131</v>
      </c>
      <c r="F6064" t="s">
        <v>17423</v>
      </c>
      <c r="G6064" t="s">
        <v>152</v>
      </c>
      <c r="H6064" t="s">
        <v>134</v>
      </c>
      <c r="I6064" t="s">
        <v>135</v>
      </c>
      <c r="J6064" t="s">
        <v>136</v>
      </c>
      <c r="K6064" t="s">
        <v>137</v>
      </c>
      <c r="L6064" t="s">
        <v>17424</v>
      </c>
      <c r="M6064" t="s">
        <v>17425</v>
      </c>
      <c r="N6064">
        <v>3.2813888879999999</v>
      </c>
      <c r="O6064">
        <v>0</v>
      </c>
      <c r="P6064">
        <v>0</v>
      </c>
      <c r="Q6064">
        <v>0</v>
      </c>
      <c r="R6064">
        <v>1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0.99169505104242506</v>
      </c>
      <c r="AA6064">
        <v>0</v>
      </c>
      <c r="AB6064">
        <v>0</v>
      </c>
      <c r="AC6064">
        <v>0</v>
      </c>
      <c r="AD6064">
        <v>0</v>
      </c>
      <c r="AE6064">
        <v>0.99169505104242506</v>
      </c>
    </row>
    <row r="6065" spans="1:31" x14ac:dyDescent="0.25">
      <c r="A6065">
        <v>2156149</v>
      </c>
      <c r="B6065">
        <v>1</v>
      </c>
      <c r="C6065" t="s">
        <v>80</v>
      </c>
      <c r="D6065" t="s">
        <v>88</v>
      </c>
      <c r="E6065" t="s">
        <v>206</v>
      </c>
      <c r="F6065" t="s">
        <v>5170</v>
      </c>
      <c r="G6065" t="s">
        <v>183</v>
      </c>
      <c r="H6065" t="s">
        <v>134</v>
      </c>
      <c r="I6065" t="s">
        <v>135</v>
      </c>
      <c r="J6065" t="s">
        <v>136</v>
      </c>
      <c r="K6065" t="s">
        <v>137</v>
      </c>
      <c r="L6065" t="s">
        <v>17426</v>
      </c>
      <c r="M6065" t="s">
        <v>17427</v>
      </c>
      <c r="N6065">
        <v>8.8658333329999994</v>
      </c>
      <c r="O6065">
        <v>0</v>
      </c>
      <c r="P6065">
        <v>74</v>
      </c>
      <c r="Q6065">
        <v>0</v>
      </c>
      <c r="R6065">
        <v>0</v>
      </c>
      <c r="S6065">
        <v>0</v>
      </c>
      <c r="T6065">
        <v>3</v>
      </c>
      <c r="U6065">
        <v>0</v>
      </c>
      <c r="V6065">
        <v>0</v>
      </c>
      <c r="W6065">
        <v>0</v>
      </c>
      <c r="X6065">
        <v>178.44345871084903</v>
      </c>
      <c r="Y6065">
        <v>0</v>
      </c>
      <c r="Z6065">
        <v>0</v>
      </c>
      <c r="AA6065">
        <v>0</v>
      </c>
      <c r="AB6065">
        <v>12.402223402756102</v>
      </c>
      <c r="AC6065">
        <v>0</v>
      </c>
      <c r="AD6065">
        <v>0</v>
      </c>
      <c r="AE6065">
        <v>190.84568211360514</v>
      </c>
    </row>
    <row r="6066" spans="1:31" x14ac:dyDescent="0.25">
      <c r="A6066">
        <v>2156072</v>
      </c>
      <c r="B6066">
        <v>1</v>
      </c>
      <c r="C6066" t="s">
        <v>80</v>
      </c>
      <c r="D6066" t="s">
        <v>98</v>
      </c>
      <c r="E6066" t="s">
        <v>131</v>
      </c>
      <c r="F6066" t="s">
        <v>17428</v>
      </c>
      <c r="G6066" t="s">
        <v>152</v>
      </c>
      <c r="H6066" t="s">
        <v>134</v>
      </c>
      <c r="I6066" t="s">
        <v>135</v>
      </c>
      <c r="J6066" t="s">
        <v>136</v>
      </c>
      <c r="K6066" t="s">
        <v>137</v>
      </c>
      <c r="L6066" t="s">
        <v>17429</v>
      </c>
      <c r="M6066" t="s">
        <v>17430</v>
      </c>
      <c r="N6066">
        <v>1.838055555</v>
      </c>
      <c r="O6066">
        <v>0</v>
      </c>
      <c r="P6066">
        <v>4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1.0552504056558751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1.0552504056558751</v>
      </c>
    </row>
    <row r="6067" spans="1:31" x14ac:dyDescent="0.25">
      <c r="A6067">
        <v>2156378</v>
      </c>
      <c r="B6067">
        <v>1</v>
      </c>
      <c r="C6067" t="s">
        <v>80</v>
      </c>
      <c r="D6067" t="s">
        <v>104</v>
      </c>
      <c r="E6067" t="s">
        <v>131</v>
      </c>
      <c r="F6067" t="s">
        <v>17431</v>
      </c>
      <c r="G6067" t="s">
        <v>152</v>
      </c>
      <c r="H6067" t="s">
        <v>134</v>
      </c>
      <c r="I6067" t="s">
        <v>135</v>
      </c>
      <c r="J6067" t="s">
        <v>136</v>
      </c>
      <c r="K6067" t="s">
        <v>137</v>
      </c>
      <c r="L6067" t="s">
        <v>17432</v>
      </c>
      <c r="M6067" t="s">
        <v>17433</v>
      </c>
      <c r="N6067">
        <v>2.1741666660000001</v>
      </c>
      <c r="O6067">
        <v>0</v>
      </c>
      <c r="P6067">
        <v>1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0.92932822592027498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0.92932822592027498</v>
      </c>
    </row>
    <row r="6068" spans="1:31" x14ac:dyDescent="0.25">
      <c r="A6068">
        <v>2155860</v>
      </c>
      <c r="B6068">
        <v>1</v>
      </c>
      <c r="C6068" t="s">
        <v>80</v>
      </c>
      <c r="D6068" t="s">
        <v>93</v>
      </c>
      <c r="E6068" t="s">
        <v>146</v>
      </c>
      <c r="F6068" t="s">
        <v>17434</v>
      </c>
      <c r="G6068" t="s">
        <v>142</v>
      </c>
      <c r="H6068" t="s">
        <v>143</v>
      </c>
      <c r="I6068" t="s">
        <v>148</v>
      </c>
      <c r="J6068" t="s">
        <v>136</v>
      </c>
      <c r="K6068" t="s">
        <v>137</v>
      </c>
      <c r="L6068" t="s">
        <v>17435</v>
      </c>
      <c r="M6068" t="s">
        <v>17436</v>
      </c>
      <c r="N6068">
        <v>1.3888888E-2</v>
      </c>
      <c r="O6068">
        <v>0</v>
      </c>
      <c r="P6068">
        <v>3083</v>
      </c>
      <c r="Q6068">
        <v>3</v>
      </c>
      <c r="R6068">
        <v>0</v>
      </c>
      <c r="S6068">
        <v>1</v>
      </c>
      <c r="T6068">
        <v>84</v>
      </c>
      <c r="U6068">
        <v>1</v>
      </c>
      <c r="V6068">
        <v>0</v>
      </c>
      <c r="W6068">
        <v>0</v>
      </c>
      <c r="X6068">
        <v>9.2940522108600021</v>
      </c>
      <c r="Y6068">
        <v>0.40364838671416658</v>
      </c>
      <c r="Z6068">
        <v>0</v>
      </c>
      <c r="AA6068">
        <v>0.21908748133333336</v>
      </c>
      <c r="AB6068">
        <v>1.3117805944444441</v>
      </c>
      <c r="AC6068">
        <v>0.42674106522749999</v>
      </c>
      <c r="AD6068">
        <v>0</v>
      </c>
      <c r="AE6068">
        <v>11.655309738579447</v>
      </c>
    </row>
    <row r="6069" spans="1:31" x14ac:dyDescent="0.25">
      <c r="A6069">
        <v>2155694</v>
      </c>
      <c r="B6069">
        <v>1</v>
      </c>
      <c r="C6069" t="s">
        <v>81</v>
      </c>
      <c r="D6069" t="s">
        <v>113</v>
      </c>
      <c r="E6069" t="s">
        <v>174</v>
      </c>
      <c r="F6069" t="s">
        <v>17437</v>
      </c>
      <c r="G6069" t="s">
        <v>187</v>
      </c>
      <c r="H6069" t="s">
        <v>134</v>
      </c>
      <c r="I6069" t="s">
        <v>135</v>
      </c>
      <c r="J6069" t="s">
        <v>136</v>
      </c>
      <c r="K6069" t="s">
        <v>137</v>
      </c>
      <c r="L6069" t="s">
        <v>17438</v>
      </c>
      <c r="M6069" t="s">
        <v>17439</v>
      </c>
      <c r="N6069">
        <v>1.494444444</v>
      </c>
      <c r="O6069">
        <v>0</v>
      </c>
      <c r="P6069">
        <v>19</v>
      </c>
      <c r="Q6069">
        <v>0</v>
      </c>
      <c r="R6069">
        <v>8</v>
      </c>
      <c r="S6069">
        <v>0</v>
      </c>
      <c r="T6069">
        <v>1</v>
      </c>
      <c r="U6069">
        <v>0</v>
      </c>
      <c r="V6069">
        <v>0</v>
      </c>
      <c r="W6069">
        <v>0</v>
      </c>
      <c r="X6069">
        <v>2.9853779293816003</v>
      </c>
      <c r="Y6069">
        <v>0</v>
      </c>
      <c r="Z6069">
        <v>1.5034600321205669</v>
      </c>
      <c r="AA6069">
        <v>0</v>
      </c>
      <c r="AB6069">
        <v>0.57197444712823331</v>
      </c>
      <c r="AC6069">
        <v>0</v>
      </c>
      <c r="AD6069">
        <v>0</v>
      </c>
      <c r="AE6069">
        <v>5.0608124086304</v>
      </c>
    </row>
    <row r="6070" spans="1:31" x14ac:dyDescent="0.25">
      <c r="A6070">
        <v>2155923</v>
      </c>
      <c r="B6070">
        <v>1</v>
      </c>
      <c r="C6070" t="s">
        <v>81</v>
      </c>
      <c r="D6070" t="s">
        <v>115</v>
      </c>
      <c r="E6070" t="s">
        <v>131</v>
      </c>
      <c r="F6070" t="s">
        <v>17440</v>
      </c>
      <c r="G6070" t="s">
        <v>152</v>
      </c>
      <c r="H6070" t="s">
        <v>134</v>
      </c>
      <c r="I6070" t="s">
        <v>135</v>
      </c>
      <c r="J6070" t="s">
        <v>136</v>
      </c>
      <c r="K6070" t="s">
        <v>137</v>
      </c>
      <c r="L6070" t="s">
        <v>17441</v>
      </c>
      <c r="M6070" t="s">
        <v>17442</v>
      </c>
      <c r="N6070">
        <v>10.605555555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1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30.257976867466439</v>
      </c>
      <c r="AC6070">
        <v>0</v>
      </c>
      <c r="AD6070">
        <v>0</v>
      </c>
      <c r="AE6070">
        <v>30.257976867466439</v>
      </c>
    </row>
    <row r="6071" spans="1:31" x14ac:dyDescent="0.25">
      <c r="A6071">
        <v>2156172</v>
      </c>
      <c r="B6071">
        <v>1</v>
      </c>
      <c r="C6071" t="s">
        <v>81</v>
      </c>
      <c r="D6071" t="s">
        <v>120</v>
      </c>
      <c r="E6071" t="s">
        <v>161</v>
      </c>
      <c r="F6071" t="s">
        <v>17443</v>
      </c>
      <c r="G6071" t="s">
        <v>215</v>
      </c>
      <c r="H6071" t="s">
        <v>134</v>
      </c>
      <c r="I6071" t="s">
        <v>135</v>
      </c>
      <c r="J6071" t="s">
        <v>136</v>
      </c>
      <c r="K6071" t="s">
        <v>137</v>
      </c>
      <c r="L6071" t="s">
        <v>17444</v>
      </c>
      <c r="M6071" t="s">
        <v>17445</v>
      </c>
      <c r="N6071">
        <v>3.5708333329999999</v>
      </c>
      <c r="O6071">
        <v>0</v>
      </c>
      <c r="P6071">
        <v>0</v>
      </c>
      <c r="Q6071">
        <v>0</v>
      </c>
      <c r="R6071">
        <v>7</v>
      </c>
      <c r="S6071">
        <v>0</v>
      </c>
      <c r="T6071">
        <v>1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7.707108022361</v>
      </c>
      <c r="AA6071">
        <v>0</v>
      </c>
      <c r="AB6071">
        <v>0.33829242257900005</v>
      </c>
      <c r="AC6071">
        <v>0</v>
      </c>
      <c r="AD6071">
        <v>0</v>
      </c>
      <c r="AE6071">
        <v>8.0454004449400003</v>
      </c>
    </row>
    <row r="6072" spans="1:31" x14ac:dyDescent="0.25">
      <c r="A6072">
        <v>2156315</v>
      </c>
      <c r="B6072">
        <v>1</v>
      </c>
      <c r="C6072" t="s">
        <v>80</v>
      </c>
      <c r="D6072" t="s">
        <v>97</v>
      </c>
      <c r="E6072" t="s">
        <v>131</v>
      </c>
      <c r="F6072" t="s">
        <v>17446</v>
      </c>
      <c r="G6072" t="s">
        <v>152</v>
      </c>
      <c r="H6072" t="s">
        <v>134</v>
      </c>
      <c r="I6072" t="s">
        <v>135</v>
      </c>
      <c r="J6072" t="s">
        <v>136</v>
      </c>
      <c r="K6072" t="s">
        <v>137</v>
      </c>
      <c r="L6072" t="s">
        <v>17447</v>
      </c>
      <c r="M6072" t="s">
        <v>17448</v>
      </c>
      <c r="N6072">
        <v>1.108055555</v>
      </c>
      <c r="O6072">
        <v>0</v>
      </c>
      <c r="P6072">
        <v>2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1.6342214727684583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1.6342214727684583</v>
      </c>
    </row>
    <row r="6073" spans="1:31" x14ac:dyDescent="0.25">
      <c r="A6073">
        <v>2156364</v>
      </c>
      <c r="B6073">
        <v>1</v>
      </c>
      <c r="C6073" t="s">
        <v>80</v>
      </c>
      <c r="D6073" t="s">
        <v>99</v>
      </c>
      <c r="E6073" t="s">
        <v>131</v>
      </c>
      <c r="F6073" t="s">
        <v>17449</v>
      </c>
      <c r="G6073" t="s">
        <v>171</v>
      </c>
      <c r="H6073" t="s">
        <v>134</v>
      </c>
      <c r="I6073" t="s">
        <v>135</v>
      </c>
      <c r="J6073" t="s">
        <v>136</v>
      </c>
      <c r="K6073" t="s">
        <v>137</v>
      </c>
      <c r="L6073" t="s">
        <v>17450</v>
      </c>
      <c r="M6073" t="s">
        <v>17451</v>
      </c>
      <c r="N6073">
        <v>2.9072222220000001</v>
      </c>
      <c r="O6073">
        <v>0</v>
      </c>
      <c r="P6073">
        <v>1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3.15148757667E-2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3.15148757667E-2</v>
      </c>
    </row>
    <row r="6074" spans="1:31" x14ac:dyDescent="0.25">
      <c r="A6074">
        <v>2156278</v>
      </c>
      <c r="B6074">
        <v>1</v>
      </c>
      <c r="C6074" t="s">
        <v>80</v>
      </c>
      <c r="D6074" t="s">
        <v>98</v>
      </c>
      <c r="E6074" t="s">
        <v>131</v>
      </c>
      <c r="F6074" t="s">
        <v>17452</v>
      </c>
      <c r="G6074" t="s">
        <v>152</v>
      </c>
      <c r="H6074" t="s">
        <v>134</v>
      </c>
      <c r="I6074" t="s">
        <v>135</v>
      </c>
      <c r="J6074" t="s">
        <v>136</v>
      </c>
      <c r="K6074" t="s">
        <v>137</v>
      </c>
      <c r="L6074" t="s">
        <v>17453</v>
      </c>
      <c r="M6074" t="s">
        <v>17454</v>
      </c>
      <c r="N6074">
        <v>1.1425000000000001</v>
      </c>
      <c r="O6074">
        <v>0</v>
      </c>
      <c r="P6074">
        <v>1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0.3249560917838667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0.3249560917838667</v>
      </c>
    </row>
    <row r="6075" spans="1:31" x14ac:dyDescent="0.25">
      <c r="A6075">
        <v>2156321</v>
      </c>
      <c r="B6075">
        <v>1</v>
      </c>
      <c r="C6075" t="s">
        <v>80</v>
      </c>
      <c r="D6075" t="s">
        <v>82</v>
      </c>
      <c r="E6075" t="s">
        <v>206</v>
      </c>
      <c r="F6075" t="s">
        <v>17455</v>
      </c>
      <c r="G6075" t="s">
        <v>183</v>
      </c>
      <c r="H6075" t="s">
        <v>134</v>
      </c>
      <c r="I6075" t="s">
        <v>135</v>
      </c>
      <c r="J6075" t="s">
        <v>136</v>
      </c>
      <c r="K6075" t="s">
        <v>137</v>
      </c>
      <c r="L6075" t="s">
        <v>17456</v>
      </c>
      <c r="M6075" t="s">
        <v>17457</v>
      </c>
      <c r="N6075">
        <v>4.0461111110000001</v>
      </c>
      <c r="O6075">
        <v>0</v>
      </c>
      <c r="P6075">
        <v>57</v>
      </c>
      <c r="Q6075">
        <v>0</v>
      </c>
      <c r="R6075">
        <v>0</v>
      </c>
      <c r="S6075">
        <v>0</v>
      </c>
      <c r="T6075">
        <v>9</v>
      </c>
      <c r="U6075">
        <v>0</v>
      </c>
      <c r="V6075">
        <v>0</v>
      </c>
      <c r="W6075">
        <v>0</v>
      </c>
      <c r="X6075">
        <v>88.116819445007565</v>
      </c>
      <c r="Y6075">
        <v>0</v>
      </c>
      <c r="Z6075">
        <v>0</v>
      </c>
      <c r="AA6075">
        <v>0</v>
      </c>
      <c r="AB6075">
        <v>115.98540340372283</v>
      </c>
      <c r="AC6075">
        <v>0</v>
      </c>
      <c r="AD6075">
        <v>0</v>
      </c>
      <c r="AE6075">
        <v>204.10222284873038</v>
      </c>
    </row>
    <row r="6076" spans="1:31" x14ac:dyDescent="0.25">
      <c r="A6076">
        <v>2155797</v>
      </c>
      <c r="B6076">
        <v>1</v>
      </c>
      <c r="C6076" t="s">
        <v>80</v>
      </c>
      <c r="D6076" t="s">
        <v>96</v>
      </c>
      <c r="E6076" t="s">
        <v>161</v>
      </c>
      <c r="F6076" t="s">
        <v>17458</v>
      </c>
      <c r="G6076" t="s">
        <v>215</v>
      </c>
      <c r="H6076" t="s">
        <v>134</v>
      </c>
      <c r="I6076" t="s">
        <v>135</v>
      </c>
      <c r="J6076" t="s">
        <v>136</v>
      </c>
      <c r="K6076" t="s">
        <v>137</v>
      </c>
      <c r="L6076" t="s">
        <v>17459</v>
      </c>
      <c r="M6076" t="s">
        <v>17460</v>
      </c>
      <c r="N6076">
        <v>3.4697222220000001</v>
      </c>
      <c r="O6076">
        <v>0</v>
      </c>
      <c r="P6076">
        <v>14</v>
      </c>
      <c r="Q6076">
        <v>0</v>
      </c>
      <c r="R6076">
        <v>0</v>
      </c>
      <c r="S6076">
        <v>0</v>
      </c>
      <c r="T6076">
        <v>9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6.3552210387408916</v>
      </c>
      <c r="AC6076">
        <v>0</v>
      </c>
      <c r="AD6076">
        <v>0</v>
      </c>
      <c r="AE6076">
        <v>6.3552210387408916</v>
      </c>
    </row>
    <row r="6077" spans="1:31" x14ac:dyDescent="0.25">
      <c r="A6077">
        <v>2155843</v>
      </c>
      <c r="B6077">
        <v>1</v>
      </c>
      <c r="C6077" t="s">
        <v>80</v>
      </c>
      <c r="D6077" t="s">
        <v>82</v>
      </c>
      <c r="E6077" t="s">
        <v>206</v>
      </c>
      <c r="F6077" t="s">
        <v>17461</v>
      </c>
      <c r="G6077" t="s">
        <v>187</v>
      </c>
      <c r="H6077" t="s">
        <v>134</v>
      </c>
      <c r="I6077" t="s">
        <v>135</v>
      </c>
      <c r="J6077" t="s">
        <v>136</v>
      </c>
      <c r="K6077" t="s">
        <v>137</v>
      </c>
      <c r="L6077" t="s">
        <v>17462</v>
      </c>
      <c r="M6077" t="s">
        <v>17463</v>
      </c>
      <c r="N6077">
        <v>2.5786111109999998</v>
      </c>
      <c r="O6077">
        <v>0</v>
      </c>
      <c r="P6077">
        <v>137</v>
      </c>
      <c r="Q6077">
        <v>0</v>
      </c>
      <c r="R6077">
        <v>0</v>
      </c>
      <c r="S6077">
        <v>0</v>
      </c>
      <c r="T6077">
        <v>2</v>
      </c>
      <c r="U6077">
        <v>0</v>
      </c>
      <c r="V6077">
        <v>0</v>
      </c>
      <c r="W6077">
        <v>0</v>
      </c>
      <c r="X6077">
        <v>66.741510485012327</v>
      </c>
      <c r="Y6077">
        <v>0</v>
      </c>
      <c r="Z6077">
        <v>0</v>
      </c>
      <c r="AA6077">
        <v>0</v>
      </c>
      <c r="AB6077">
        <v>1.3740134200125753</v>
      </c>
      <c r="AC6077">
        <v>0</v>
      </c>
      <c r="AD6077">
        <v>0</v>
      </c>
      <c r="AE6077">
        <v>68.115523905024901</v>
      </c>
    </row>
    <row r="6078" spans="1:31" x14ac:dyDescent="0.25">
      <c r="A6078">
        <v>2155943</v>
      </c>
      <c r="B6078">
        <v>1</v>
      </c>
      <c r="C6078" t="s">
        <v>80</v>
      </c>
      <c r="D6078" t="s">
        <v>94</v>
      </c>
      <c r="E6078" t="s">
        <v>140</v>
      </c>
      <c r="F6078" t="s">
        <v>17464</v>
      </c>
      <c r="G6078" t="s">
        <v>142</v>
      </c>
      <c r="H6078" t="s">
        <v>143</v>
      </c>
      <c r="I6078" t="s">
        <v>135</v>
      </c>
      <c r="J6078" t="s">
        <v>136</v>
      </c>
      <c r="K6078" t="s">
        <v>137</v>
      </c>
      <c r="L6078" t="s">
        <v>17465</v>
      </c>
      <c r="M6078" t="s">
        <v>17466</v>
      </c>
      <c r="N6078">
        <v>0.33333333300000001</v>
      </c>
      <c r="O6078">
        <v>0</v>
      </c>
      <c r="P6078">
        <v>484</v>
      </c>
      <c r="Q6078">
        <v>9</v>
      </c>
      <c r="R6078">
        <v>265</v>
      </c>
      <c r="S6078">
        <v>4</v>
      </c>
      <c r="T6078">
        <v>42</v>
      </c>
      <c r="U6078">
        <v>0</v>
      </c>
      <c r="V6078">
        <v>0</v>
      </c>
      <c r="W6078">
        <v>0</v>
      </c>
      <c r="X6078">
        <v>36.993431951279945</v>
      </c>
      <c r="Y6078">
        <v>0.6682543071999999</v>
      </c>
      <c r="Z6078">
        <v>18.150108849599999</v>
      </c>
      <c r="AA6078">
        <v>5.83814142624</v>
      </c>
      <c r="AB6078">
        <v>8.5274915807399996</v>
      </c>
      <c r="AC6078">
        <v>0</v>
      </c>
      <c r="AD6078">
        <v>0</v>
      </c>
      <c r="AE6078">
        <v>70.177428115059953</v>
      </c>
    </row>
    <row r="6079" spans="1:31" x14ac:dyDescent="0.25">
      <c r="A6079">
        <v>2156112</v>
      </c>
      <c r="B6079">
        <v>1</v>
      </c>
      <c r="C6079" t="s">
        <v>80</v>
      </c>
      <c r="D6079" t="s">
        <v>93</v>
      </c>
      <c r="E6079" t="s">
        <v>174</v>
      </c>
      <c r="F6079" t="s">
        <v>15674</v>
      </c>
      <c r="G6079" t="s">
        <v>187</v>
      </c>
      <c r="H6079" t="s">
        <v>134</v>
      </c>
      <c r="I6079" t="s">
        <v>135</v>
      </c>
      <c r="J6079" t="s">
        <v>136</v>
      </c>
      <c r="K6079" t="s">
        <v>137</v>
      </c>
      <c r="L6079" t="s">
        <v>17467</v>
      </c>
      <c r="M6079" t="s">
        <v>17468</v>
      </c>
      <c r="N6079">
        <v>1.981944444</v>
      </c>
      <c r="O6079">
        <v>0</v>
      </c>
      <c r="P6079">
        <v>0</v>
      </c>
      <c r="Q6079">
        <v>0</v>
      </c>
      <c r="R6079">
        <v>12</v>
      </c>
      <c r="S6079">
        <v>0</v>
      </c>
      <c r="T6079">
        <v>1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6.1412652567081674</v>
      </c>
      <c r="AA6079">
        <v>0</v>
      </c>
      <c r="AB6079">
        <v>5.9989539502308342E-2</v>
      </c>
      <c r="AC6079">
        <v>0</v>
      </c>
      <c r="AD6079">
        <v>0</v>
      </c>
      <c r="AE6079">
        <v>6.2012547962104758</v>
      </c>
    </row>
    <row r="6080" spans="1:31" x14ac:dyDescent="0.25">
      <c r="A6080">
        <v>2155989</v>
      </c>
      <c r="B6080">
        <v>1</v>
      </c>
      <c r="C6080" t="s">
        <v>80</v>
      </c>
      <c r="D6080" t="s">
        <v>108</v>
      </c>
      <c r="E6080" t="s">
        <v>131</v>
      </c>
      <c r="F6080" t="s">
        <v>17469</v>
      </c>
      <c r="G6080" t="s">
        <v>133</v>
      </c>
      <c r="H6080" t="s">
        <v>134</v>
      </c>
      <c r="I6080" t="s">
        <v>135</v>
      </c>
      <c r="J6080" t="s">
        <v>136</v>
      </c>
      <c r="K6080" t="s">
        <v>137</v>
      </c>
      <c r="L6080" t="s">
        <v>17470</v>
      </c>
      <c r="M6080" t="s">
        <v>17471</v>
      </c>
      <c r="N6080">
        <v>1.1425000000000001</v>
      </c>
      <c r="O6080">
        <v>0</v>
      </c>
      <c r="P6080">
        <v>9</v>
      </c>
      <c r="Q6080">
        <v>0</v>
      </c>
      <c r="R6080">
        <v>0</v>
      </c>
      <c r="S6080">
        <v>0</v>
      </c>
      <c r="T6080">
        <v>5</v>
      </c>
      <c r="U6080">
        <v>0</v>
      </c>
      <c r="V6080">
        <v>0</v>
      </c>
      <c r="W6080">
        <v>0</v>
      </c>
      <c r="X6080">
        <v>2.9846071896776998</v>
      </c>
      <c r="Y6080">
        <v>0</v>
      </c>
      <c r="Z6080">
        <v>0</v>
      </c>
      <c r="AA6080">
        <v>0</v>
      </c>
      <c r="AB6080">
        <v>10.528198711428827</v>
      </c>
      <c r="AC6080">
        <v>0</v>
      </c>
      <c r="AD6080">
        <v>0</v>
      </c>
      <c r="AE6080">
        <v>13.512805901106526</v>
      </c>
    </row>
    <row r="6081" spans="1:31" x14ac:dyDescent="0.25">
      <c r="A6081">
        <v>2155757</v>
      </c>
      <c r="B6081">
        <v>1</v>
      </c>
      <c r="C6081" t="s">
        <v>80</v>
      </c>
      <c r="D6081" t="s">
        <v>97</v>
      </c>
      <c r="E6081" t="s">
        <v>224</v>
      </c>
      <c r="F6081" t="s">
        <v>17472</v>
      </c>
      <c r="G6081" t="s">
        <v>142</v>
      </c>
      <c r="H6081" t="s">
        <v>143</v>
      </c>
      <c r="I6081" t="s">
        <v>135</v>
      </c>
      <c r="J6081" t="s">
        <v>136</v>
      </c>
      <c r="K6081" t="s">
        <v>137</v>
      </c>
      <c r="L6081" t="s">
        <v>17473</v>
      </c>
      <c r="M6081" t="s">
        <v>17474</v>
      </c>
      <c r="N6081">
        <v>0.16340444400000001</v>
      </c>
      <c r="O6081">
        <v>14</v>
      </c>
      <c r="P6081">
        <v>1376</v>
      </c>
      <c r="Q6081">
        <v>20</v>
      </c>
      <c r="R6081">
        <v>463</v>
      </c>
      <c r="S6081">
        <v>39</v>
      </c>
      <c r="T6081">
        <v>258</v>
      </c>
      <c r="U6081">
        <v>4</v>
      </c>
      <c r="V6081">
        <v>0</v>
      </c>
      <c r="W6081">
        <v>115.17591763377838</v>
      </c>
      <c r="X6081">
        <v>71.63793044874339</v>
      </c>
      <c r="Y6081">
        <v>55.46457369904919</v>
      </c>
      <c r="Z6081">
        <v>24.156164902252819</v>
      </c>
      <c r="AA6081">
        <v>51.104020024953925</v>
      </c>
      <c r="AB6081">
        <v>29.62218460374832</v>
      </c>
      <c r="AC6081">
        <v>5.2051102627342001</v>
      </c>
      <c r="AD6081">
        <v>0</v>
      </c>
      <c r="AE6081">
        <v>352.36590157526024</v>
      </c>
    </row>
    <row r="6082" spans="1:31" x14ac:dyDescent="0.25">
      <c r="A6082">
        <v>2156089</v>
      </c>
      <c r="B6082">
        <v>1</v>
      </c>
      <c r="C6082" t="s">
        <v>81</v>
      </c>
      <c r="D6082" t="s">
        <v>112</v>
      </c>
      <c r="E6082" t="s">
        <v>146</v>
      </c>
      <c r="F6082" t="s">
        <v>17475</v>
      </c>
      <c r="G6082" t="s">
        <v>167</v>
      </c>
      <c r="H6082" t="s">
        <v>143</v>
      </c>
      <c r="I6082" t="s">
        <v>135</v>
      </c>
      <c r="J6082" t="s">
        <v>136</v>
      </c>
      <c r="K6082" t="s">
        <v>137</v>
      </c>
      <c r="L6082" t="s">
        <v>17476</v>
      </c>
      <c r="M6082" t="s">
        <v>17477</v>
      </c>
      <c r="N6082">
        <v>5.6486111110000001</v>
      </c>
      <c r="O6082">
        <v>0</v>
      </c>
      <c r="P6082">
        <v>18</v>
      </c>
      <c r="Q6082">
        <v>0</v>
      </c>
      <c r="R6082">
        <v>2</v>
      </c>
      <c r="S6082">
        <v>0</v>
      </c>
      <c r="T6082">
        <v>3</v>
      </c>
      <c r="U6082">
        <v>0</v>
      </c>
      <c r="V6082">
        <v>0</v>
      </c>
      <c r="W6082">
        <v>0</v>
      </c>
      <c r="X6082">
        <v>17.660552006144691</v>
      </c>
      <c r="Y6082">
        <v>0</v>
      </c>
      <c r="Z6082">
        <v>6.4167750912867509</v>
      </c>
      <c r="AA6082">
        <v>0</v>
      </c>
      <c r="AB6082">
        <v>2.3737020646117499</v>
      </c>
      <c r="AC6082">
        <v>0</v>
      </c>
      <c r="AD6082">
        <v>0</v>
      </c>
      <c r="AE6082">
        <v>26.451029162043191</v>
      </c>
    </row>
    <row r="6083" spans="1:31" x14ac:dyDescent="0.25">
      <c r="A6083">
        <v>2155697</v>
      </c>
      <c r="B6083">
        <v>1</v>
      </c>
      <c r="C6083" t="s">
        <v>80</v>
      </c>
      <c r="D6083" t="s">
        <v>85</v>
      </c>
      <c r="E6083" t="s">
        <v>131</v>
      </c>
      <c r="F6083" t="s">
        <v>17478</v>
      </c>
      <c r="G6083" t="s">
        <v>231</v>
      </c>
      <c r="H6083" t="s">
        <v>134</v>
      </c>
      <c r="I6083" t="s">
        <v>135</v>
      </c>
      <c r="J6083" t="s">
        <v>136</v>
      </c>
      <c r="K6083" t="s">
        <v>137</v>
      </c>
      <c r="L6083" t="s">
        <v>17479</v>
      </c>
      <c r="M6083" t="s">
        <v>17480</v>
      </c>
      <c r="N6083">
        <v>6.4313888879999999</v>
      </c>
      <c r="O6083">
        <v>0</v>
      </c>
      <c r="P6083">
        <v>29</v>
      </c>
      <c r="Q6083">
        <v>0</v>
      </c>
      <c r="R6083">
        <v>0</v>
      </c>
      <c r="S6083">
        <v>0</v>
      </c>
      <c r="T6083">
        <v>1</v>
      </c>
      <c r="U6083">
        <v>0</v>
      </c>
      <c r="V6083">
        <v>0</v>
      </c>
      <c r="W6083">
        <v>0</v>
      </c>
      <c r="X6083">
        <v>32.876739215747364</v>
      </c>
      <c r="Y6083">
        <v>0</v>
      </c>
      <c r="Z6083">
        <v>0</v>
      </c>
      <c r="AA6083">
        <v>0</v>
      </c>
      <c r="AB6083">
        <v>2.8967684493136749</v>
      </c>
      <c r="AC6083">
        <v>0</v>
      </c>
      <c r="AD6083">
        <v>0</v>
      </c>
      <c r="AE6083">
        <v>35.77350766506104</v>
      </c>
    </row>
    <row r="6084" spans="1:31" x14ac:dyDescent="0.25">
      <c r="A6084">
        <v>2156152</v>
      </c>
      <c r="B6084">
        <v>1</v>
      </c>
      <c r="C6084" t="s">
        <v>80</v>
      </c>
      <c r="D6084" t="s">
        <v>97</v>
      </c>
      <c r="E6084" t="s">
        <v>131</v>
      </c>
      <c r="F6084" t="s">
        <v>17481</v>
      </c>
      <c r="G6084" t="s">
        <v>133</v>
      </c>
      <c r="H6084" t="s">
        <v>134</v>
      </c>
      <c r="I6084" t="s">
        <v>135</v>
      </c>
      <c r="J6084" t="s">
        <v>136</v>
      </c>
      <c r="K6084" t="s">
        <v>137</v>
      </c>
      <c r="L6084" t="s">
        <v>17482</v>
      </c>
      <c r="M6084" t="s">
        <v>17483</v>
      </c>
      <c r="N6084">
        <v>3.5811111109999998</v>
      </c>
      <c r="O6084">
        <v>0</v>
      </c>
      <c r="P6084">
        <v>1</v>
      </c>
      <c r="Q6084">
        <v>0</v>
      </c>
      <c r="R6084">
        <v>1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0.89711189509780009</v>
      </c>
      <c r="Y6084">
        <v>0</v>
      </c>
      <c r="Z6084">
        <v>4.6808013894820757</v>
      </c>
      <c r="AA6084">
        <v>0</v>
      </c>
      <c r="AB6084">
        <v>0</v>
      </c>
      <c r="AC6084">
        <v>0</v>
      </c>
      <c r="AD6084">
        <v>0</v>
      </c>
      <c r="AE6084">
        <v>5.5779132845798758</v>
      </c>
    </row>
    <row r="6085" spans="1:31" x14ac:dyDescent="0.25">
      <c r="A6085">
        <v>2156052</v>
      </c>
      <c r="B6085">
        <v>1</v>
      </c>
      <c r="C6085" t="s">
        <v>80</v>
      </c>
      <c r="D6085" t="s">
        <v>93</v>
      </c>
      <c r="E6085" t="s">
        <v>174</v>
      </c>
      <c r="F6085" t="s">
        <v>17484</v>
      </c>
      <c r="G6085" t="s">
        <v>374</v>
      </c>
      <c r="H6085" t="s">
        <v>134</v>
      </c>
      <c r="I6085" t="s">
        <v>135</v>
      </c>
      <c r="J6085" t="s">
        <v>136</v>
      </c>
      <c r="K6085" t="s">
        <v>137</v>
      </c>
      <c r="L6085" t="s">
        <v>17485</v>
      </c>
      <c r="M6085" t="s">
        <v>17486</v>
      </c>
      <c r="N6085">
        <v>3.3502777770000001</v>
      </c>
      <c r="O6085">
        <v>0</v>
      </c>
      <c r="P6085">
        <v>70</v>
      </c>
      <c r="Q6085">
        <v>0</v>
      </c>
      <c r="R6085">
        <v>0</v>
      </c>
      <c r="S6085">
        <v>0</v>
      </c>
      <c r="T6085">
        <v>18</v>
      </c>
      <c r="U6085">
        <v>0</v>
      </c>
      <c r="V6085">
        <v>0</v>
      </c>
      <c r="W6085">
        <v>0</v>
      </c>
      <c r="X6085">
        <v>37.044572528341469</v>
      </c>
      <c r="Y6085">
        <v>0</v>
      </c>
      <c r="Z6085">
        <v>0</v>
      </c>
      <c r="AA6085">
        <v>0</v>
      </c>
      <c r="AB6085">
        <v>19.30109944814015</v>
      </c>
      <c r="AC6085">
        <v>0</v>
      </c>
      <c r="AD6085">
        <v>0</v>
      </c>
      <c r="AE6085">
        <v>56.345671976481619</v>
      </c>
    </row>
    <row r="6086" spans="1:31" x14ac:dyDescent="0.25">
      <c r="A6086">
        <v>2156298</v>
      </c>
      <c r="B6086">
        <v>1</v>
      </c>
      <c r="C6086" t="s">
        <v>80</v>
      </c>
      <c r="D6086" t="s">
        <v>106</v>
      </c>
      <c r="E6086" t="s">
        <v>131</v>
      </c>
      <c r="F6086" t="s">
        <v>17487</v>
      </c>
      <c r="G6086" t="s">
        <v>231</v>
      </c>
      <c r="H6086" t="s">
        <v>134</v>
      </c>
      <c r="I6086" t="s">
        <v>135</v>
      </c>
      <c r="J6086" t="s">
        <v>136</v>
      </c>
      <c r="K6086" t="s">
        <v>137</v>
      </c>
      <c r="L6086" t="s">
        <v>17488</v>
      </c>
      <c r="M6086" t="s">
        <v>17489</v>
      </c>
      <c r="N6086">
        <v>0.71222222199999996</v>
      </c>
      <c r="O6086">
        <v>0</v>
      </c>
      <c r="P6086">
        <v>7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0.68583716814187512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0.68583716814187512</v>
      </c>
    </row>
    <row r="6087" spans="1:31" x14ac:dyDescent="0.25">
      <c r="A6087">
        <v>2156238</v>
      </c>
      <c r="B6087">
        <v>1</v>
      </c>
      <c r="C6087" t="s">
        <v>81</v>
      </c>
      <c r="D6087" t="s">
        <v>128</v>
      </c>
      <c r="E6087" t="s">
        <v>196</v>
      </c>
      <c r="F6087" t="s">
        <v>17490</v>
      </c>
      <c r="G6087" t="s">
        <v>142</v>
      </c>
      <c r="H6087" t="s">
        <v>143</v>
      </c>
      <c r="I6087" t="s">
        <v>135</v>
      </c>
      <c r="J6087" t="s">
        <v>136</v>
      </c>
      <c r="K6087" t="s">
        <v>137</v>
      </c>
      <c r="L6087" t="s">
        <v>17491</v>
      </c>
      <c r="M6087" t="s">
        <v>17492</v>
      </c>
      <c r="N6087">
        <v>2.0830555550000001</v>
      </c>
      <c r="O6087">
        <v>0</v>
      </c>
      <c r="P6087">
        <v>225</v>
      </c>
      <c r="Q6087">
        <v>3</v>
      </c>
      <c r="R6087">
        <v>4</v>
      </c>
      <c r="S6087">
        <v>10</v>
      </c>
      <c r="T6087">
        <v>25</v>
      </c>
      <c r="U6087">
        <v>1</v>
      </c>
      <c r="V6087">
        <v>0</v>
      </c>
      <c r="W6087">
        <v>0</v>
      </c>
      <c r="X6087">
        <v>106.04206599603725</v>
      </c>
      <c r="Y6087">
        <v>13.654922559677917</v>
      </c>
      <c r="Z6087">
        <v>4.9983213454321502</v>
      </c>
      <c r="AA6087">
        <v>139.3159471438575</v>
      </c>
      <c r="AB6087">
        <v>43.517046033998398</v>
      </c>
      <c r="AC6087">
        <v>917.65259944485069</v>
      </c>
      <c r="AD6087">
        <v>0</v>
      </c>
      <c r="AE6087">
        <v>1225.180902523854</v>
      </c>
    </row>
    <row r="6088" spans="1:31" x14ac:dyDescent="0.25">
      <c r="A6088">
        <v>2156404</v>
      </c>
      <c r="B6088">
        <v>1</v>
      </c>
      <c r="C6088" t="s">
        <v>81</v>
      </c>
      <c r="D6088" t="s">
        <v>118</v>
      </c>
      <c r="E6088" t="s">
        <v>131</v>
      </c>
      <c r="F6088" t="s">
        <v>17493</v>
      </c>
      <c r="G6088" t="s">
        <v>231</v>
      </c>
      <c r="H6088" t="s">
        <v>134</v>
      </c>
      <c r="I6088" t="s">
        <v>135</v>
      </c>
      <c r="J6088" t="s">
        <v>136</v>
      </c>
      <c r="K6088" t="s">
        <v>137</v>
      </c>
      <c r="L6088" t="s">
        <v>17494</v>
      </c>
      <c r="M6088" t="s">
        <v>17495</v>
      </c>
      <c r="N6088">
        <v>0.47694444400000002</v>
      </c>
      <c r="O6088">
        <v>0</v>
      </c>
      <c r="P6088">
        <v>6</v>
      </c>
      <c r="Q6088">
        <v>0</v>
      </c>
      <c r="R6088">
        <v>0</v>
      </c>
      <c r="S6088">
        <v>0</v>
      </c>
      <c r="T6088">
        <v>1</v>
      </c>
      <c r="U6088">
        <v>0</v>
      </c>
      <c r="V6088">
        <v>0</v>
      </c>
      <c r="W6088">
        <v>0</v>
      </c>
      <c r="X6088">
        <v>0.74805003956875005</v>
      </c>
      <c r="Y6088">
        <v>0</v>
      </c>
      <c r="Z6088">
        <v>0</v>
      </c>
      <c r="AA6088">
        <v>0</v>
      </c>
      <c r="AB6088">
        <v>2.9669527043750003E-3</v>
      </c>
      <c r="AC6088">
        <v>0</v>
      </c>
      <c r="AD6088">
        <v>0</v>
      </c>
      <c r="AE6088">
        <v>0.75101699227312502</v>
      </c>
    </row>
    <row r="6089" spans="1:31" x14ac:dyDescent="0.25">
      <c r="A6089">
        <v>2155906</v>
      </c>
      <c r="B6089">
        <v>1</v>
      </c>
      <c r="C6089" t="s">
        <v>81</v>
      </c>
      <c r="D6089" t="s">
        <v>121</v>
      </c>
      <c r="E6089" t="s">
        <v>196</v>
      </c>
      <c r="F6089" t="s">
        <v>1365</v>
      </c>
      <c r="G6089" t="s">
        <v>142</v>
      </c>
      <c r="H6089" t="s">
        <v>143</v>
      </c>
      <c r="I6089" t="s">
        <v>148</v>
      </c>
      <c r="J6089" t="s">
        <v>136</v>
      </c>
      <c r="K6089" t="s">
        <v>137</v>
      </c>
      <c r="L6089" t="s">
        <v>17496</v>
      </c>
      <c r="M6089" t="s">
        <v>17497</v>
      </c>
      <c r="N6089">
        <v>8.3333330000000001E-3</v>
      </c>
      <c r="O6089">
        <v>0</v>
      </c>
      <c r="P6089">
        <v>449</v>
      </c>
      <c r="Q6089">
        <v>0</v>
      </c>
      <c r="R6089">
        <v>36</v>
      </c>
      <c r="S6089">
        <v>0</v>
      </c>
      <c r="T6089">
        <v>12</v>
      </c>
      <c r="U6089">
        <v>0</v>
      </c>
      <c r="V6089">
        <v>0</v>
      </c>
      <c r="W6089">
        <v>0</v>
      </c>
      <c r="X6089">
        <v>0.48680678709724967</v>
      </c>
      <c r="Y6089">
        <v>0</v>
      </c>
      <c r="Z6089">
        <v>2.9983283367499999E-2</v>
      </c>
      <c r="AA6089">
        <v>0</v>
      </c>
      <c r="AB6089">
        <v>3.5533423289000006E-2</v>
      </c>
      <c r="AC6089">
        <v>0</v>
      </c>
      <c r="AD6089">
        <v>0</v>
      </c>
      <c r="AE6089">
        <v>0.55232349375374967</v>
      </c>
    </row>
    <row r="6090" spans="1:31" x14ac:dyDescent="0.25">
      <c r="A6090">
        <v>2155883</v>
      </c>
      <c r="B6090">
        <v>1</v>
      </c>
      <c r="C6090" t="s">
        <v>80</v>
      </c>
      <c r="D6090" t="s">
        <v>85</v>
      </c>
      <c r="E6090" t="s">
        <v>131</v>
      </c>
      <c r="F6090" t="s">
        <v>17498</v>
      </c>
      <c r="G6090" t="s">
        <v>133</v>
      </c>
      <c r="H6090" t="s">
        <v>134</v>
      </c>
      <c r="I6090" t="s">
        <v>135</v>
      </c>
      <c r="J6090" t="s">
        <v>136</v>
      </c>
      <c r="K6090" t="s">
        <v>137</v>
      </c>
      <c r="L6090" t="s">
        <v>17499</v>
      </c>
      <c r="M6090" t="s">
        <v>17500</v>
      </c>
      <c r="N6090">
        <v>6.1727777770000003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1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1.9698677725564</v>
      </c>
      <c r="AC6090">
        <v>0</v>
      </c>
      <c r="AD6090">
        <v>0</v>
      </c>
      <c r="AE6090">
        <v>1.9698677725564</v>
      </c>
    </row>
    <row r="6091" spans="1:31" x14ac:dyDescent="0.25">
      <c r="A6091">
        <v>2156281</v>
      </c>
      <c r="B6091">
        <v>1</v>
      </c>
      <c r="C6091" t="s">
        <v>80</v>
      </c>
      <c r="D6091" t="s">
        <v>90</v>
      </c>
      <c r="E6091" t="s">
        <v>174</v>
      </c>
      <c r="F6091" t="s">
        <v>17501</v>
      </c>
      <c r="G6091" t="s">
        <v>171</v>
      </c>
      <c r="H6091" t="s">
        <v>134</v>
      </c>
      <c r="I6091" t="s">
        <v>135</v>
      </c>
      <c r="J6091" t="s">
        <v>136</v>
      </c>
      <c r="K6091" t="s">
        <v>137</v>
      </c>
      <c r="L6091" t="s">
        <v>17502</v>
      </c>
      <c r="M6091" t="s">
        <v>17503</v>
      </c>
      <c r="N6091">
        <v>2.057222222</v>
      </c>
      <c r="O6091">
        <v>0</v>
      </c>
      <c r="P6091">
        <v>177</v>
      </c>
      <c r="Q6091">
        <v>0</v>
      </c>
      <c r="R6091">
        <v>0</v>
      </c>
      <c r="S6091">
        <v>0</v>
      </c>
      <c r="T6091">
        <v>8</v>
      </c>
      <c r="U6091">
        <v>0</v>
      </c>
      <c r="V6091">
        <v>0</v>
      </c>
      <c r="W6091">
        <v>0</v>
      </c>
      <c r="X6091">
        <v>92.037466962110372</v>
      </c>
      <c r="Y6091">
        <v>0</v>
      </c>
      <c r="Z6091">
        <v>0</v>
      </c>
      <c r="AA6091">
        <v>0</v>
      </c>
      <c r="AB6091">
        <v>1.5640824548800005</v>
      </c>
      <c r="AC6091">
        <v>0</v>
      </c>
      <c r="AD6091">
        <v>0</v>
      </c>
      <c r="AE6091">
        <v>93.601549416990366</v>
      </c>
    </row>
    <row r="6092" spans="1:31" x14ac:dyDescent="0.25">
      <c r="A6092">
        <v>2156381</v>
      </c>
      <c r="B6092">
        <v>1</v>
      </c>
      <c r="C6092" t="s">
        <v>80</v>
      </c>
      <c r="D6092" t="s">
        <v>93</v>
      </c>
      <c r="E6092" t="s">
        <v>131</v>
      </c>
      <c r="F6092" t="s">
        <v>17504</v>
      </c>
      <c r="G6092" t="s">
        <v>231</v>
      </c>
      <c r="H6092" t="s">
        <v>134</v>
      </c>
      <c r="I6092" t="s">
        <v>135</v>
      </c>
      <c r="J6092" t="s">
        <v>136</v>
      </c>
      <c r="K6092" t="s">
        <v>137</v>
      </c>
      <c r="L6092" t="s">
        <v>17505</v>
      </c>
      <c r="M6092" t="s">
        <v>17506</v>
      </c>
      <c r="N6092">
        <v>3.3447222220000001</v>
      </c>
      <c r="O6092">
        <v>0</v>
      </c>
      <c r="P6092">
        <v>0</v>
      </c>
      <c r="Q6092">
        <v>0</v>
      </c>
      <c r="R6092">
        <v>1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1.5874244671442892</v>
      </c>
      <c r="AA6092">
        <v>0</v>
      </c>
      <c r="AB6092">
        <v>0</v>
      </c>
      <c r="AC6092">
        <v>0</v>
      </c>
      <c r="AD6092">
        <v>0</v>
      </c>
      <c r="AE6092">
        <v>1.5874244671442892</v>
      </c>
    </row>
    <row r="6093" spans="1:31" x14ac:dyDescent="0.25">
      <c r="A6093">
        <v>2155840</v>
      </c>
      <c r="B6093">
        <v>1</v>
      </c>
      <c r="C6093" t="s">
        <v>80</v>
      </c>
      <c r="D6093" t="s">
        <v>96</v>
      </c>
      <c r="E6093" t="s">
        <v>131</v>
      </c>
      <c r="F6093" t="s">
        <v>17507</v>
      </c>
      <c r="G6093" t="s">
        <v>439</v>
      </c>
      <c r="H6093" t="s">
        <v>134</v>
      </c>
      <c r="I6093" t="s">
        <v>135</v>
      </c>
      <c r="J6093" t="s">
        <v>136</v>
      </c>
      <c r="K6093" t="s">
        <v>137</v>
      </c>
      <c r="L6093" t="s">
        <v>17508</v>
      </c>
      <c r="M6093" t="s">
        <v>17509</v>
      </c>
      <c r="N6093">
        <v>2.1633333330000002</v>
      </c>
      <c r="O6093">
        <v>0</v>
      </c>
      <c r="P6093">
        <v>7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5.619723314013866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5.619723314013866</v>
      </c>
    </row>
    <row r="6094" spans="1:31" x14ac:dyDescent="0.25">
      <c r="A6094">
        <v>2156232</v>
      </c>
      <c r="B6094">
        <v>1</v>
      </c>
      <c r="C6094" t="s">
        <v>81</v>
      </c>
      <c r="D6094" t="s">
        <v>120</v>
      </c>
      <c r="E6094" t="s">
        <v>174</v>
      </c>
      <c r="F6094" t="s">
        <v>17510</v>
      </c>
      <c r="G6094" t="s">
        <v>187</v>
      </c>
      <c r="H6094" t="s">
        <v>134</v>
      </c>
      <c r="I6094" t="s">
        <v>135</v>
      </c>
      <c r="J6094" t="s">
        <v>136</v>
      </c>
      <c r="K6094" t="s">
        <v>137</v>
      </c>
      <c r="L6094" t="s">
        <v>17511</v>
      </c>
      <c r="M6094" t="s">
        <v>17512</v>
      </c>
      <c r="N6094">
        <v>1.781666666</v>
      </c>
      <c r="O6094">
        <v>0</v>
      </c>
      <c r="P6094">
        <v>32</v>
      </c>
      <c r="Q6094">
        <v>0</v>
      </c>
      <c r="R6094">
        <v>0</v>
      </c>
      <c r="S6094">
        <v>0</v>
      </c>
      <c r="T6094">
        <v>7</v>
      </c>
      <c r="U6094">
        <v>0</v>
      </c>
      <c r="V6094">
        <v>0</v>
      </c>
      <c r="W6094">
        <v>0</v>
      </c>
      <c r="X6094">
        <v>9.5241049172021306</v>
      </c>
      <c r="Y6094">
        <v>0</v>
      </c>
      <c r="Z6094">
        <v>0</v>
      </c>
      <c r="AA6094">
        <v>0</v>
      </c>
      <c r="AB6094">
        <v>24.833668430036198</v>
      </c>
      <c r="AC6094">
        <v>0</v>
      </c>
      <c r="AD6094">
        <v>0</v>
      </c>
      <c r="AE6094">
        <v>34.357773347238329</v>
      </c>
    </row>
    <row r="6095" spans="1:31" x14ac:dyDescent="0.25">
      <c r="A6095">
        <v>2156218</v>
      </c>
      <c r="B6095">
        <v>1</v>
      </c>
      <c r="C6095" t="s">
        <v>80</v>
      </c>
      <c r="D6095" t="s">
        <v>103</v>
      </c>
      <c r="E6095" t="s">
        <v>146</v>
      </c>
      <c r="F6095" t="s">
        <v>17513</v>
      </c>
      <c r="G6095" t="s">
        <v>2008</v>
      </c>
      <c r="H6095" t="s">
        <v>143</v>
      </c>
      <c r="I6095" t="s">
        <v>135</v>
      </c>
      <c r="J6095" t="s">
        <v>136</v>
      </c>
      <c r="K6095" t="s">
        <v>137</v>
      </c>
      <c r="L6095" t="s">
        <v>17514</v>
      </c>
      <c r="M6095" t="s">
        <v>17515</v>
      </c>
      <c r="N6095">
        <v>1.318333333</v>
      </c>
      <c r="O6095">
        <v>0</v>
      </c>
      <c r="P6095">
        <v>0</v>
      </c>
      <c r="Q6095">
        <v>0</v>
      </c>
      <c r="R6095">
        <v>1</v>
      </c>
      <c r="S6095">
        <v>0</v>
      </c>
      <c r="T6095">
        <v>1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0.75189527261224454</v>
      </c>
      <c r="AA6095">
        <v>0</v>
      </c>
      <c r="AB6095">
        <v>0.88490504585349994</v>
      </c>
      <c r="AC6095">
        <v>0</v>
      </c>
      <c r="AD6095">
        <v>0</v>
      </c>
      <c r="AE6095">
        <v>1.6368003184657445</v>
      </c>
    </row>
    <row r="6096" spans="1:31" x14ac:dyDescent="0.25">
      <c r="A6096">
        <v>2156275</v>
      </c>
      <c r="B6096">
        <v>1</v>
      </c>
      <c r="C6096" t="s">
        <v>80</v>
      </c>
      <c r="D6096" t="s">
        <v>92</v>
      </c>
      <c r="E6096" t="s">
        <v>161</v>
      </c>
      <c r="F6096" t="s">
        <v>17310</v>
      </c>
      <c r="G6096" t="s">
        <v>215</v>
      </c>
      <c r="H6096" t="s">
        <v>134</v>
      </c>
      <c r="I6096" t="s">
        <v>135</v>
      </c>
      <c r="J6096" t="s">
        <v>136</v>
      </c>
      <c r="K6096" t="s">
        <v>137</v>
      </c>
      <c r="L6096" t="s">
        <v>17516</v>
      </c>
      <c r="M6096" t="s">
        <v>17517</v>
      </c>
      <c r="N6096">
        <v>1.6924999999999999</v>
      </c>
      <c r="O6096">
        <v>0</v>
      </c>
      <c r="P6096">
        <v>95</v>
      </c>
      <c r="Q6096">
        <v>0</v>
      </c>
      <c r="R6096">
        <v>0</v>
      </c>
      <c r="S6096">
        <v>0</v>
      </c>
      <c r="T6096">
        <v>4</v>
      </c>
      <c r="U6096">
        <v>0</v>
      </c>
      <c r="V6096">
        <v>0</v>
      </c>
      <c r="W6096">
        <v>0</v>
      </c>
      <c r="X6096">
        <v>44.854711695782349</v>
      </c>
      <c r="Y6096">
        <v>0</v>
      </c>
      <c r="Z6096">
        <v>0</v>
      </c>
      <c r="AA6096">
        <v>0</v>
      </c>
      <c r="AB6096">
        <v>12.804240636288004</v>
      </c>
      <c r="AC6096">
        <v>0</v>
      </c>
      <c r="AD6096">
        <v>0</v>
      </c>
      <c r="AE6096">
        <v>57.658952332070356</v>
      </c>
    </row>
    <row r="6097" spans="1:31" x14ac:dyDescent="0.25">
      <c r="A6097">
        <v>2155777</v>
      </c>
      <c r="B6097">
        <v>1</v>
      </c>
      <c r="C6097" t="s">
        <v>81</v>
      </c>
      <c r="D6097" t="s">
        <v>128</v>
      </c>
      <c r="E6097" t="s">
        <v>206</v>
      </c>
      <c r="F6097" t="s">
        <v>17518</v>
      </c>
      <c r="G6097" t="s">
        <v>10010</v>
      </c>
      <c r="H6097" t="s">
        <v>134</v>
      </c>
      <c r="I6097" t="s">
        <v>135</v>
      </c>
      <c r="J6097" t="s">
        <v>136</v>
      </c>
      <c r="K6097" t="s">
        <v>137</v>
      </c>
      <c r="L6097" t="s">
        <v>17519</v>
      </c>
      <c r="M6097" t="s">
        <v>17520</v>
      </c>
      <c r="N6097">
        <v>1.1669444440000001</v>
      </c>
      <c r="O6097">
        <v>0</v>
      </c>
      <c r="P6097">
        <v>52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12.099006182230918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12.099006182230918</v>
      </c>
    </row>
    <row r="6098" spans="1:31" x14ac:dyDescent="0.25">
      <c r="A6098">
        <v>2156026</v>
      </c>
      <c r="B6098">
        <v>1</v>
      </c>
      <c r="C6098" t="s">
        <v>81</v>
      </c>
      <c r="D6098" t="s">
        <v>112</v>
      </c>
      <c r="E6098" t="s">
        <v>131</v>
      </c>
      <c r="F6098" t="s">
        <v>17521</v>
      </c>
      <c r="G6098" t="s">
        <v>231</v>
      </c>
      <c r="H6098" t="s">
        <v>134</v>
      </c>
      <c r="I6098" t="s">
        <v>135</v>
      </c>
      <c r="J6098" t="s">
        <v>136</v>
      </c>
      <c r="K6098" t="s">
        <v>137</v>
      </c>
      <c r="L6098" t="s">
        <v>17522</v>
      </c>
      <c r="M6098" t="s">
        <v>17523</v>
      </c>
      <c r="N6098">
        <v>1.853888888</v>
      </c>
      <c r="O6098">
        <v>0</v>
      </c>
      <c r="P6098">
        <v>2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0.38884270028233336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0.38884270028233336</v>
      </c>
    </row>
    <row r="6099" spans="1:31" x14ac:dyDescent="0.25">
      <c r="A6099">
        <v>2155846</v>
      </c>
      <c r="B6099">
        <v>1</v>
      </c>
      <c r="C6099" t="s">
        <v>80</v>
      </c>
      <c r="D6099" t="s">
        <v>93</v>
      </c>
      <c r="E6099" t="s">
        <v>140</v>
      </c>
      <c r="F6099" t="s">
        <v>3462</v>
      </c>
      <c r="G6099" t="s">
        <v>142</v>
      </c>
      <c r="H6099" t="s">
        <v>143</v>
      </c>
      <c r="I6099" t="s">
        <v>135</v>
      </c>
      <c r="J6099" t="s">
        <v>136</v>
      </c>
      <c r="K6099" t="s">
        <v>137</v>
      </c>
      <c r="L6099" t="s">
        <v>17524</v>
      </c>
      <c r="M6099" t="s">
        <v>17525</v>
      </c>
      <c r="N6099">
        <v>2.9569444439999999</v>
      </c>
      <c r="O6099">
        <v>1</v>
      </c>
      <c r="P6099">
        <v>86</v>
      </c>
      <c r="Q6099">
        <v>10</v>
      </c>
      <c r="R6099">
        <v>139</v>
      </c>
      <c r="S6099">
        <v>2</v>
      </c>
      <c r="T6099">
        <v>51</v>
      </c>
      <c r="U6099">
        <v>3</v>
      </c>
      <c r="V6099">
        <v>0</v>
      </c>
      <c r="W6099">
        <v>0.30775525545742505</v>
      </c>
      <c r="X6099">
        <v>73.304260945756809</v>
      </c>
      <c r="Y6099">
        <v>37.720156328936952</v>
      </c>
      <c r="Z6099">
        <v>191.79414724356346</v>
      </c>
      <c r="AA6099">
        <v>140.1460854116979</v>
      </c>
      <c r="AB6099">
        <v>92.833209527093956</v>
      </c>
      <c r="AC6099">
        <v>651.15100931962206</v>
      </c>
      <c r="AD6099">
        <v>0</v>
      </c>
      <c r="AE6099">
        <v>1187.2566240321285</v>
      </c>
    </row>
    <row r="6100" spans="1:31" x14ac:dyDescent="0.25">
      <c r="A6100">
        <v>2156178</v>
      </c>
      <c r="B6100">
        <v>1</v>
      </c>
      <c r="C6100" t="s">
        <v>80</v>
      </c>
      <c r="D6100" t="s">
        <v>100</v>
      </c>
      <c r="E6100" t="s">
        <v>131</v>
      </c>
      <c r="F6100" t="s">
        <v>17526</v>
      </c>
      <c r="G6100" t="s">
        <v>152</v>
      </c>
      <c r="H6100" t="s">
        <v>134</v>
      </c>
      <c r="I6100" t="s">
        <v>135</v>
      </c>
      <c r="J6100" t="s">
        <v>136</v>
      </c>
      <c r="K6100" t="s">
        <v>137</v>
      </c>
      <c r="L6100" t="s">
        <v>17527</v>
      </c>
      <c r="M6100" t="s">
        <v>17528</v>
      </c>
      <c r="N6100">
        <v>1.346944444</v>
      </c>
      <c r="O6100">
        <v>0</v>
      </c>
      <c r="P6100">
        <v>1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2.3546160435199998E-2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2.3546160435199998E-2</v>
      </c>
    </row>
    <row r="6101" spans="1:31" x14ac:dyDescent="0.25">
      <c r="A6101">
        <v>2155869</v>
      </c>
      <c r="B6101">
        <v>1</v>
      </c>
      <c r="C6101" t="s">
        <v>80</v>
      </c>
      <c r="D6101" t="s">
        <v>106</v>
      </c>
      <c r="E6101" t="s">
        <v>174</v>
      </c>
      <c r="F6101" t="s">
        <v>2508</v>
      </c>
      <c r="G6101" t="s">
        <v>187</v>
      </c>
      <c r="H6101" t="s">
        <v>134</v>
      </c>
      <c r="I6101" t="s">
        <v>135</v>
      </c>
      <c r="J6101" t="s">
        <v>136</v>
      </c>
      <c r="K6101" t="s">
        <v>137</v>
      </c>
      <c r="L6101" t="s">
        <v>17529</v>
      </c>
      <c r="M6101" t="s">
        <v>17530</v>
      </c>
      <c r="N6101">
        <v>5.665</v>
      </c>
      <c r="O6101">
        <v>0</v>
      </c>
      <c r="P6101">
        <v>27</v>
      </c>
      <c r="Q6101">
        <v>0</v>
      </c>
      <c r="R6101">
        <v>5</v>
      </c>
      <c r="S6101">
        <v>0</v>
      </c>
      <c r="T6101">
        <v>7</v>
      </c>
      <c r="U6101">
        <v>0</v>
      </c>
      <c r="V6101">
        <v>0</v>
      </c>
      <c r="W6101">
        <v>0</v>
      </c>
      <c r="X6101">
        <v>30.829919486194736</v>
      </c>
      <c r="Y6101">
        <v>0</v>
      </c>
      <c r="Z6101">
        <v>19.471592792021998</v>
      </c>
      <c r="AA6101">
        <v>0</v>
      </c>
      <c r="AB6101">
        <v>84.226755742175044</v>
      </c>
      <c r="AC6101">
        <v>0</v>
      </c>
      <c r="AD6101">
        <v>0</v>
      </c>
      <c r="AE6101">
        <v>134.52826802039178</v>
      </c>
    </row>
    <row r="6102" spans="1:31" x14ac:dyDescent="0.25">
      <c r="A6102">
        <v>2156038</v>
      </c>
      <c r="B6102">
        <v>1</v>
      </c>
      <c r="C6102" t="s">
        <v>81</v>
      </c>
      <c r="D6102" t="s">
        <v>127</v>
      </c>
      <c r="E6102" t="s">
        <v>196</v>
      </c>
      <c r="F6102" t="s">
        <v>9355</v>
      </c>
      <c r="G6102" t="s">
        <v>142</v>
      </c>
      <c r="H6102" t="s">
        <v>143</v>
      </c>
      <c r="I6102" t="s">
        <v>135</v>
      </c>
      <c r="J6102" t="s">
        <v>136</v>
      </c>
      <c r="K6102" t="s">
        <v>137</v>
      </c>
      <c r="L6102" t="s">
        <v>17531</v>
      </c>
      <c r="M6102" t="s">
        <v>17532</v>
      </c>
      <c r="N6102">
        <v>0.62916666600000004</v>
      </c>
      <c r="O6102">
        <v>0</v>
      </c>
      <c r="P6102">
        <v>717</v>
      </c>
      <c r="Q6102">
        <v>26</v>
      </c>
      <c r="R6102">
        <v>30</v>
      </c>
      <c r="S6102">
        <v>2</v>
      </c>
      <c r="T6102">
        <v>76</v>
      </c>
      <c r="U6102">
        <v>0</v>
      </c>
      <c r="V6102">
        <v>0</v>
      </c>
      <c r="W6102">
        <v>0</v>
      </c>
      <c r="X6102">
        <v>64.335125845095746</v>
      </c>
      <c r="Y6102">
        <v>4.1836755955890004</v>
      </c>
      <c r="Z6102">
        <v>1.6015604260720835</v>
      </c>
      <c r="AA6102">
        <v>2.915823551035694</v>
      </c>
      <c r="AB6102">
        <v>30.675198998615258</v>
      </c>
      <c r="AC6102">
        <v>0</v>
      </c>
      <c r="AD6102">
        <v>0</v>
      </c>
      <c r="AE6102">
        <v>103.71138441640778</v>
      </c>
    </row>
    <row r="6103" spans="1:31" x14ac:dyDescent="0.25">
      <c r="A6103">
        <v>2155746</v>
      </c>
      <c r="B6103">
        <v>1</v>
      </c>
      <c r="C6103" t="s">
        <v>80</v>
      </c>
      <c r="D6103" t="s">
        <v>94</v>
      </c>
      <c r="E6103" t="s">
        <v>174</v>
      </c>
      <c r="F6103" t="s">
        <v>17533</v>
      </c>
      <c r="G6103" t="s">
        <v>187</v>
      </c>
      <c r="H6103" t="s">
        <v>134</v>
      </c>
      <c r="I6103" t="s">
        <v>135</v>
      </c>
      <c r="J6103" t="s">
        <v>136</v>
      </c>
      <c r="K6103" t="s">
        <v>137</v>
      </c>
      <c r="L6103" t="s">
        <v>17534</v>
      </c>
      <c r="M6103" t="s">
        <v>17535</v>
      </c>
      <c r="N6103">
        <v>5.0605555549999997</v>
      </c>
      <c r="O6103">
        <v>0</v>
      </c>
      <c r="P6103">
        <v>13</v>
      </c>
      <c r="Q6103">
        <v>0</v>
      </c>
      <c r="R6103">
        <v>0</v>
      </c>
      <c r="S6103">
        <v>0</v>
      </c>
      <c r="T6103">
        <v>3</v>
      </c>
      <c r="U6103">
        <v>0</v>
      </c>
      <c r="V6103">
        <v>0</v>
      </c>
      <c r="W6103">
        <v>0</v>
      </c>
      <c r="X6103">
        <v>43.719942700325589</v>
      </c>
      <c r="Y6103">
        <v>0</v>
      </c>
      <c r="Z6103">
        <v>0</v>
      </c>
      <c r="AA6103">
        <v>0</v>
      </c>
      <c r="AB6103">
        <v>9.9960254102254176</v>
      </c>
      <c r="AC6103">
        <v>0</v>
      </c>
      <c r="AD6103">
        <v>0</v>
      </c>
      <c r="AE6103">
        <v>53.715968110551003</v>
      </c>
    </row>
    <row r="6104" spans="1:31" x14ac:dyDescent="0.25">
      <c r="A6104">
        <v>2156387</v>
      </c>
      <c r="B6104">
        <v>1</v>
      </c>
      <c r="C6104" t="s">
        <v>81</v>
      </c>
      <c r="D6104" t="s">
        <v>112</v>
      </c>
      <c r="E6104" t="s">
        <v>174</v>
      </c>
      <c r="F6104" t="s">
        <v>17106</v>
      </c>
      <c r="G6104" t="s">
        <v>246</v>
      </c>
      <c r="H6104" t="s">
        <v>134</v>
      </c>
      <c r="I6104" t="s">
        <v>135</v>
      </c>
      <c r="J6104" t="s">
        <v>136</v>
      </c>
      <c r="K6104" t="s">
        <v>137</v>
      </c>
      <c r="L6104" t="s">
        <v>17536</v>
      </c>
      <c r="M6104" t="s">
        <v>17537</v>
      </c>
      <c r="N6104">
        <v>1.321388888</v>
      </c>
      <c r="O6104">
        <v>0</v>
      </c>
      <c r="P6104">
        <v>731</v>
      </c>
      <c r="Q6104">
        <v>0</v>
      </c>
      <c r="R6104">
        <v>6</v>
      </c>
      <c r="S6104">
        <v>0</v>
      </c>
      <c r="T6104">
        <v>19</v>
      </c>
      <c r="U6104">
        <v>0</v>
      </c>
      <c r="V6104">
        <v>0</v>
      </c>
      <c r="W6104">
        <v>0</v>
      </c>
      <c r="X6104">
        <v>170.4297660721127</v>
      </c>
      <c r="Y6104">
        <v>0</v>
      </c>
      <c r="Z6104">
        <v>0.17566138652623337</v>
      </c>
      <c r="AA6104">
        <v>0</v>
      </c>
      <c r="AB6104">
        <v>8.185283976223241</v>
      </c>
      <c r="AC6104">
        <v>0</v>
      </c>
      <c r="AD6104">
        <v>0</v>
      </c>
      <c r="AE6104">
        <v>178.79071143486217</v>
      </c>
    </row>
    <row r="6105" spans="1:31" x14ac:dyDescent="0.25">
      <c r="A6105">
        <v>2156241</v>
      </c>
      <c r="B6105">
        <v>1</v>
      </c>
      <c r="C6105" t="s">
        <v>80</v>
      </c>
      <c r="D6105" t="s">
        <v>84</v>
      </c>
      <c r="E6105" t="s">
        <v>131</v>
      </c>
      <c r="F6105" t="s">
        <v>17538</v>
      </c>
      <c r="G6105" t="s">
        <v>231</v>
      </c>
      <c r="H6105" t="s">
        <v>134</v>
      </c>
      <c r="I6105" t="s">
        <v>135</v>
      </c>
      <c r="J6105" t="s">
        <v>136</v>
      </c>
      <c r="K6105" t="s">
        <v>137</v>
      </c>
      <c r="L6105" t="s">
        <v>17539</v>
      </c>
      <c r="M6105" t="s">
        <v>17540</v>
      </c>
      <c r="N6105">
        <v>1.4897222219999999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1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29.503602964665419</v>
      </c>
      <c r="AC6105">
        <v>0</v>
      </c>
      <c r="AD6105">
        <v>0</v>
      </c>
      <c r="AE6105">
        <v>29.503602964665419</v>
      </c>
    </row>
    <row r="6106" spans="1:31" x14ac:dyDescent="0.25">
      <c r="A6106">
        <v>2155700</v>
      </c>
      <c r="B6106">
        <v>1</v>
      </c>
      <c r="C6106" t="s">
        <v>80</v>
      </c>
      <c r="D6106" t="s">
        <v>94</v>
      </c>
      <c r="E6106" t="s">
        <v>140</v>
      </c>
      <c r="F6106" t="s">
        <v>17541</v>
      </c>
      <c r="G6106" t="s">
        <v>142</v>
      </c>
      <c r="H6106" t="s">
        <v>143</v>
      </c>
      <c r="I6106" t="s">
        <v>135</v>
      </c>
      <c r="J6106" t="s">
        <v>136</v>
      </c>
      <c r="K6106" t="s">
        <v>137</v>
      </c>
      <c r="L6106" t="s">
        <v>17542</v>
      </c>
      <c r="M6106" t="s">
        <v>17543</v>
      </c>
      <c r="N6106">
        <v>1.9444444439999999</v>
      </c>
      <c r="O6106">
        <v>0</v>
      </c>
      <c r="P6106">
        <v>242</v>
      </c>
      <c r="Q6106">
        <v>0</v>
      </c>
      <c r="R6106">
        <v>0</v>
      </c>
      <c r="S6106">
        <v>0</v>
      </c>
      <c r="T6106">
        <v>15</v>
      </c>
      <c r="U6106">
        <v>0</v>
      </c>
      <c r="V6106">
        <v>0</v>
      </c>
      <c r="W6106">
        <v>0</v>
      </c>
      <c r="X6106">
        <v>103.27126270588288</v>
      </c>
      <c r="Y6106">
        <v>0</v>
      </c>
      <c r="Z6106">
        <v>0</v>
      </c>
      <c r="AA6106">
        <v>0</v>
      </c>
      <c r="AB6106">
        <v>11.285931667009265</v>
      </c>
      <c r="AC6106">
        <v>0</v>
      </c>
      <c r="AD6106">
        <v>0</v>
      </c>
      <c r="AE6106">
        <v>114.55719437289214</v>
      </c>
    </row>
    <row r="6107" spans="1:31" x14ac:dyDescent="0.25">
      <c r="A6107">
        <v>2155909</v>
      </c>
      <c r="B6107">
        <v>1</v>
      </c>
      <c r="C6107" t="s">
        <v>80</v>
      </c>
      <c r="D6107" t="s">
        <v>93</v>
      </c>
      <c r="E6107" t="s">
        <v>174</v>
      </c>
      <c r="F6107" t="s">
        <v>17544</v>
      </c>
      <c r="G6107" t="s">
        <v>187</v>
      </c>
      <c r="H6107" t="s">
        <v>134</v>
      </c>
      <c r="I6107" t="s">
        <v>135</v>
      </c>
      <c r="J6107" t="s">
        <v>136</v>
      </c>
      <c r="K6107" t="s">
        <v>137</v>
      </c>
      <c r="L6107" t="s">
        <v>17545</v>
      </c>
      <c r="M6107" t="s">
        <v>17546</v>
      </c>
      <c r="N6107">
        <v>3.7861111109999999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27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85.309855059512472</v>
      </c>
      <c r="AC6107">
        <v>0</v>
      </c>
      <c r="AD6107">
        <v>0</v>
      </c>
      <c r="AE6107">
        <v>85.309855059512472</v>
      </c>
    </row>
    <row r="6108" spans="1:31" x14ac:dyDescent="0.25">
      <c r="A6108">
        <v>2156347</v>
      </c>
      <c r="B6108">
        <v>1</v>
      </c>
      <c r="C6108" t="s">
        <v>80</v>
      </c>
      <c r="D6108" t="s">
        <v>101</v>
      </c>
      <c r="E6108" t="s">
        <v>196</v>
      </c>
      <c r="F6108" t="s">
        <v>17547</v>
      </c>
      <c r="G6108" t="s">
        <v>2008</v>
      </c>
      <c r="H6108" t="s">
        <v>143</v>
      </c>
      <c r="I6108" t="s">
        <v>135</v>
      </c>
      <c r="J6108" t="s">
        <v>136</v>
      </c>
      <c r="K6108" t="s">
        <v>137</v>
      </c>
      <c r="L6108" t="s">
        <v>17548</v>
      </c>
      <c r="M6108" t="s">
        <v>17549</v>
      </c>
      <c r="N6108">
        <v>1.2422222220000001</v>
      </c>
      <c r="O6108">
        <v>5</v>
      </c>
      <c r="P6108">
        <v>104</v>
      </c>
      <c r="Q6108">
        <v>2</v>
      </c>
      <c r="R6108">
        <v>0</v>
      </c>
      <c r="S6108">
        <v>8</v>
      </c>
      <c r="T6108">
        <v>18</v>
      </c>
      <c r="U6108">
        <v>0</v>
      </c>
      <c r="V6108">
        <v>0</v>
      </c>
      <c r="W6108">
        <v>4.5636589838043999</v>
      </c>
      <c r="X6108">
        <v>60.703014325975857</v>
      </c>
      <c r="Y6108">
        <v>0.12249511207050001</v>
      </c>
      <c r="Z6108">
        <v>0</v>
      </c>
      <c r="AA6108">
        <v>22.444508508445377</v>
      </c>
      <c r="AB6108">
        <v>9.1005587488555832</v>
      </c>
      <c r="AC6108">
        <v>0</v>
      </c>
      <c r="AD6108">
        <v>0</v>
      </c>
      <c r="AE6108">
        <v>96.934235679151726</v>
      </c>
    </row>
    <row r="6109" spans="1:31" x14ac:dyDescent="0.25">
      <c r="A6109">
        <v>2155806</v>
      </c>
      <c r="B6109">
        <v>1</v>
      </c>
      <c r="C6109" t="s">
        <v>81</v>
      </c>
      <c r="D6109" t="s">
        <v>127</v>
      </c>
      <c r="E6109" t="s">
        <v>196</v>
      </c>
      <c r="F6109" t="s">
        <v>892</v>
      </c>
      <c r="G6109" t="s">
        <v>142</v>
      </c>
      <c r="H6109" t="s">
        <v>143</v>
      </c>
      <c r="I6109" t="s">
        <v>135</v>
      </c>
      <c r="J6109" t="s">
        <v>136</v>
      </c>
      <c r="K6109" t="s">
        <v>137</v>
      </c>
      <c r="L6109" t="s">
        <v>17550</v>
      </c>
      <c r="M6109" t="s">
        <v>17551</v>
      </c>
      <c r="N6109">
        <v>3.5561111109999999</v>
      </c>
      <c r="O6109">
        <v>0</v>
      </c>
      <c r="P6109">
        <v>0</v>
      </c>
      <c r="Q6109">
        <v>8</v>
      </c>
      <c r="R6109">
        <v>18</v>
      </c>
      <c r="S6109">
        <v>7</v>
      </c>
      <c r="T6109">
        <v>1</v>
      </c>
      <c r="U6109">
        <v>3</v>
      </c>
      <c r="V6109">
        <v>0</v>
      </c>
      <c r="W6109">
        <v>0</v>
      </c>
      <c r="X6109">
        <v>0</v>
      </c>
      <c r="Y6109">
        <v>7.8674109567979995</v>
      </c>
      <c r="Z6109">
        <v>15.886424538706891</v>
      </c>
      <c r="AA6109">
        <v>223.35344655342075</v>
      </c>
      <c r="AB6109">
        <v>11.418661598360018</v>
      </c>
      <c r="AC6109">
        <v>285.60297746575571</v>
      </c>
      <c r="AD6109">
        <v>0</v>
      </c>
      <c r="AE6109">
        <v>544.12892111304132</v>
      </c>
    </row>
    <row r="6110" spans="1:31" x14ac:dyDescent="0.25">
      <c r="A6110">
        <v>2156393</v>
      </c>
      <c r="B6110">
        <v>1</v>
      </c>
      <c r="C6110" t="s">
        <v>80</v>
      </c>
      <c r="D6110" t="s">
        <v>92</v>
      </c>
      <c r="E6110" t="s">
        <v>206</v>
      </c>
      <c r="F6110" t="s">
        <v>17552</v>
      </c>
      <c r="G6110" t="s">
        <v>183</v>
      </c>
      <c r="H6110" t="s">
        <v>134</v>
      </c>
      <c r="I6110" t="s">
        <v>135</v>
      </c>
      <c r="J6110" t="s">
        <v>136</v>
      </c>
      <c r="K6110" t="s">
        <v>137</v>
      </c>
      <c r="L6110" t="s">
        <v>17553</v>
      </c>
      <c r="M6110" t="s">
        <v>17554</v>
      </c>
      <c r="N6110">
        <v>3.4202777769999999</v>
      </c>
      <c r="O6110">
        <v>0</v>
      </c>
      <c r="P6110">
        <v>16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19.46392970337784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19.46392970337784</v>
      </c>
    </row>
    <row r="6111" spans="1:31" x14ac:dyDescent="0.25">
      <c r="A6111">
        <v>2156247</v>
      </c>
      <c r="B6111">
        <v>1</v>
      </c>
      <c r="C6111" t="s">
        <v>81</v>
      </c>
      <c r="D6111" t="s">
        <v>118</v>
      </c>
      <c r="E6111" t="s">
        <v>196</v>
      </c>
      <c r="F6111" t="s">
        <v>17555</v>
      </c>
      <c r="G6111" t="s">
        <v>142</v>
      </c>
      <c r="H6111" t="s">
        <v>143</v>
      </c>
      <c r="I6111" t="s">
        <v>135</v>
      </c>
      <c r="J6111" t="s">
        <v>136</v>
      </c>
      <c r="K6111" t="s">
        <v>137</v>
      </c>
      <c r="L6111" t="s">
        <v>17556</v>
      </c>
      <c r="M6111" t="s">
        <v>17557</v>
      </c>
      <c r="N6111">
        <v>7.7499999999999999E-2</v>
      </c>
      <c r="O6111">
        <v>3</v>
      </c>
      <c r="P6111">
        <v>7490</v>
      </c>
      <c r="Q6111">
        <v>166</v>
      </c>
      <c r="R6111">
        <v>1095</v>
      </c>
      <c r="S6111">
        <v>39</v>
      </c>
      <c r="T6111">
        <v>881</v>
      </c>
      <c r="U6111">
        <v>3</v>
      </c>
      <c r="V6111">
        <v>1</v>
      </c>
      <c r="W6111">
        <v>0.10073403462295002</v>
      </c>
      <c r="X6111">
        <v>80.770055128380292</v>
      </c>
      <c r="Y6111">
        <v>23.758770234703469</v>
      </c>
      <c r="Z6111">
        <v>22.093625620281596</v>
      </c>
      <c r="AA6111">
        <v>20.754273489422904</v>
      </c>
      <c r="AB6111">
        <v>47.644502262080074</v>
      </c>
      <c r="AC6111">
        <v>14.475533768440727</v>
      </c>
      <c r="AD6111">
        <v>0.92084325562480007</v>
      </c>
      <c r="AE6111">
        <v>210.51833779355681</v>
      </c>
    </row>
    <row r="6112" spans="1:31" x14ac:dyDescent="0.25">
      <c r="A6112">
        <v>2155952</v>
      </c>
      <c r="B6112">
        <v>1</v>
      </c>
      <c r="C6112" t="s">
        <v>80</v>
      </c>
      <c r="D6112" t="s">
        <v>97</v>
      </c>
      <c r="E6112" t="s">
        <v>146</v>
      </c>
      <c r="F6112" t="s">
        <v>17558</v>
      </c>
      <c r="G6112" t="s">
        <v>235</v>
      </c>
      <c r="H6112" t="s">
        <v>143</v>
      </c>
      <c r="I6112" t="s">
        <v>135</v>
      </c>
      <c r="J6112" t="s">
        <v>136</v>
      </c>
      <c r="K6112" t="s">
        <v>236</v>
      </c>
      <c r="L6112" t="s">
        <v>17559</v>
      </c>
      <c r="M6112" t="s">
        <v>17560</v>
      </c>
      <c r="N6112">
        <v>8.1199999999999992</v>
      </c>
      <c r="O6112">
        <v>0</v>
      </c>
      <c r="P6112">
        <v>61</v>
      </c>
      <c r="Q6112">
        <v>0</v>
      </c>
      <c r="R6112">
        <v>57</v>
      </c>
      <c r="S6112">
        <v>1</v>
      </c>
      <c r="T6112">
        <v>12</v>
      </c>
      <c r="U6112">
        <v>0</v>
      </c>
      <c r="V6112">
        <v>0</v>
      </c>
      <c r="W6112">
        <v>0</v>
      </c>
      <c r="X6112">
        <v>356.00313980510771</v>
      </c>
      <c r="Y6112">
        <v>0</v>
      </c>
      <c r="Z6112">
        <v>231.11427847764958</v>
      </c>
      <c r="AA6112">
        <v>371.29051997919998</v>
      </c>
      <c r="AB6112">
        <v>48.12779329368459</v>
      </c>
      <c r="AC6112">
        <v>0</v>
      </c>
      <c r="AD6112">
        <v>0</v>
      </c>
      <c r="AE6112">
        <v>1006.5357315556419</v>
      </c>
    </row>
    <row r="6113" spans="1:31" x14ac:dyDescent="0.25">
      <c r="A6113">
        <v>2155809</v>
      </c>
      <c r="B6113">
        <v>1</v>
      </c>
      <c r="C6113" t="s">
        <v>80</v>
      </c>
      <c r="D6113" t="s">
        <v>103</v>
      </c>
      <c r="E6113" t="s">
        <v>174</v>
      </c>
      <c r="F6113" t="s">
        <v>17561</v>
      </c>
      <c r="G6113" t="s">
        <v>187</v>
      </c>
      <c r="H6113" t="s">
        <v>134</v>
      </c>
      <c r="I6113" t="s">
        <v>135</v>
      </c>
      <c r="J6113" t="s">
        <v>136</v>
      </c>
      <c r="K6113" t="s">
        <v>137</v>
      </c>
      <c r="L6113" t="s">
        <v>17562</v>
      </c>
      <c r="M6113" t="s">
        <v>17563</v>
      </c>
      <c r="N6113">
        <v>3.7636111109999999</v>
      </c>
      <c r="O6113">
        <v>0</v>
      </c>
      <c r="P6113">
        <v>20</v>
      </c>
      <c r="Q6113">
        <v>0</v>
      </c>
      <c r="R6113">
        <v>0</v>
      </c>
      <c r="S6113">
        <v>0</v>
      </c>
      <c r="T6113">
        <v>1</v>
      </c>
      <c r="U6113">
        <v>0</v>
      </c>
      <c r="V6113">
        <v>0</v>
      </c>
      <c r="W6113">
        <v>0</v>
      </c>
      <c r="X6113">
        <v>20.988150095674133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20.988150095674133</v>
      </c>
    </row>
    <row r="6114" spans="1:31" x14ac:dyDescent="0.25">
      <c r="A6114">
        <v>2155766</v>
      </c>
      <c r="B6114">
        <v>1</v>
      </c>
      <c r="C6114" t="s">
        <v>80</v>
      </c>
      <c r="D6114" t="s">
        <v>101</v>
      </c>
      <c r="E6114" t="s">
        <v>131</v>
      </c>
      <c r="F6114" t="s">
        <v>17564</v>
      </c>
      <c r="G6114" t="s">
        <v>133</v>
      </c>
      <c r="H6114" t="s">
        <v>134</v>
      </c>
      <c r="I6114" t="s">
        <v>135</v>
      </c>
      <c r="J6114" t="s">
        <v>136</v>
      </c>
      <c r="K6114" t="s">
        <v>137</v>
      </c>
      <c r="L6114" t="s">
        <v>17565</v>
      </c>
      <c r="M6114" t="s">
        <v>17566</v>
      </c>
      <c r="N6114">
        <v>4.6238888879999998</v>
      </c>
      <c r="O6114">
        <v>0</v>
      </c>
      <c r="P6114">
        <v>1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6.1827449968718682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6.1827449968718682</v>
      </c>
    </row>
    <row r="6115" spans="1:31" x14ac:dyDescent="0.25">
      <c r="A6115">
        <v>2156164</v>
      </c>
      <c r="B6115">
        <v>1</v>
      </c>
      <c r="C6115" t="s">
        <v>81</v>
      </c>
      <c r="D6115" t="s">
        <v>127</v>
      </c>
      <c r="E6115" t="s">
        <v>174</v>
      </c>
      <c r="F6115" t="s">
        <v>17567</v>
      </c>
      <c r="G6115" t="s">
        <v>187</v>
      </c>
      <c r="H6115" t="s">
        <v>134</v>
      </c>
      <c r="I6115" t="s">
        <v>135</v>
      </c>
      <c r="J6115" t="s">
        <v>136</v>
      </c>
      <c r="K6115" t="s">
        <v>137</v>
      </c>
      <c r="L6115" t="s">
        <v>17568</v>
      </c>
      <c r="M6115" t="s">
        <v>17569</v>
      </c>
      <c r="N6115">
        <v>4.2183333330000004</v>
      </c>
      <c r="O6115">
        <v>0</v>
      </c>
      <c r="P6115">
        <v>17</v>
      </c>
      <c r="Q6115">
        <v>0</v>
      </c>
      <c r="R6115">
        <v>0</v>
      </c>
      <c r="S6115">
        <v>0</v>
      </c>
      <c r="T6115">
        <v>3</v>
      </c>
      <c r="U6115">
        <v>0</v>
      </c>
      <c r="V6115">
        <v>0</v>
      </c>
      <c r="W6115">
        <v>0</v>
      </c>
      <c r="X6115">
        <v>16.886631625404611</v>
      </c>
      <c r="Y6115">
        <v>0</v>
      </c>
      <c r="Z6115">
        <v>0</v>
      </c>
      <c r="AA6115">
        <v>0</v>
      </c>
      <c r="AB6115">
        <v>5.8903925963487334</v>
      </c>
      <c r="AC6115">
        <v>0</v>
      </c>
      <c r="AD6115">
        <v>0</v>
      </c>
      <c r="AE6115">
        <v>22.777024221753344</v>
      </c>
    </row>
    <row r="6116" spans="1:31" x14ac:dyDescent="0.25">
      <c r="A6116">
        <v>2156115</v>
      </c>
      <c r="B6116">
        <v>1</v>
      </c>
      <c r="C6116" t="s">
        <v>81</v>
      </c>
      <c r="D6116" t="s">
        <v>112</v>
      </c>
      <c r="E6116" t="s">
        <v>131</v>
      </c>
      <c r="F6116" t="s">
        <v>17570</v>
      </c>
      <c r="G6116" t="s">
        <v>133</v>
      </c>
      <c r="H6116" t="s">
        <v>134</v>
      </c>
      <c r="I6116" t="s">
        <v>135</v>
      </c>
      <c r="J6116" t="s">
        <v>136</v>
      </c>
      <c r="K6116" t="s">
        <v>137</v>
      </c>
      <c r="L6116" t="s">
        <v>17571</v>
      </c>
      <c r="M6116" t="s">
        <v>17572</v>
      </c>
      <c r="N6116">
        <v>12.944166665999999</v>
      </c>
      <c r="O6116">
        <v>0</v>
      </c>
      <c r="P6116">
        <v>1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5.3767079593768745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5.3767079593768745</v>
      </c>
    </row>
    <row r="6117" spans="1:31" x14ac:dyDescent="0.25">
      <c r="A6117">
        <v>2155743</v>
      </c>
      <c r="B6117">
        <v>1</v>
      </c>
      <c r="C6117" t="s">
        <v>81</v>
      </c>
      <c r="D6117" t="s">
        <v>128</v>
      </c>
      <c r="E6117" t="s">
        <v>131</v>
      </c>
      <c r="F6117" t="s">
        <v>17573</v>
      </c>
      <c r="G6117" t="s">
        <v>231</v>
      </c>
      <c r="H6117" t="s">
        <v>134</v>
      </c>
      <c r="I6117" t="s">
        <v>135</v>
      </c>
      <c r="J6117" t="s">
        <v>136</v>
      </c>
      <c r="K6117" t="s">
        <v>137</v>
      </c>
      <c r="L6117" t="s">
        <v>17574</v>
      </c>
      <c r="M6117" t="s">
        <v>17575</v>
      </c>
      <c r="N6117">
        <v>0.87138888800000003</v>
      </c>
      <c r="O6117">
        <v>0</v>
      </c>
      <c r="P6117">
        <v>11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0.99044088029635002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0.99044088029635002</v>
      </c>
    </row>
    <row r="6118" spans="1:31" x14ac:dyDescent="0.25">
      <c r="A6118">
        <v>2155935</v>
      </c>
      <c r="B6118">
        <v>1</v>
      </c>
      <c r="C6118" t="s">
        <v>80</v>
      </c>
      <c r="D6118" t="s">
        <v>91</v>
      </c>
      <c r="E6118" t="s">
        <v>140</v>
      </c>
      <c r="F6118" t="s">
        <v>14238</v>
      </c>
      <c r="G6118" t="s">
        <v>226</v>
      </c>
      <c r="H6118" t="s">
        <v>143</v>
      </c>
      <c r="I6118" t="s">
        <v>148</v>
      </c>
      <c r="J6118" t="s">
        <v>136</v>
      </c>
      <c r="K6118" t="s">
        <v>137</v>
      </c>
      <c r="L6118" t="s">
        <v>17576</v>
      </c>
      <c r="M6118" t="s">
        <v>17577</v>
      </c>
      <c r="N6118">
        <v>3.3333333E-2</v>
      </c>
      <c r="O6118">
        <v>2</v>
      </c>
      <c r="P6118">
        <v>692</v>
      </c>
      <c r="Q6118">
        <v>86</v>
      </c>
      <c r="R6118">
        <v>143</v>
      </c>
      <c r="S6118">
        <v>8</v>
      </c>
      <c r="T6118">
        <v>87</v>
      </c>
      <c r="U6118">
        <v>1</v>
      </c>
      <c r="V6118">
        <v>0</v>
      </c>
      <c r="W6118">
        <v>1.8256818299999998E-2</v>
      </c>
      <c r="X6118">
        <v>4.8514607799859988</v>
      </c>
      <c r="Y6118">
        <v>2.5816358424533323</v>
      </c>
      <c r="Z6118">
        <v>1.12840324392</v>
      </c>
      <c r="AA6118">
        <v>0.3209692739690001</v>
      </c>
      <c r="AB6118">
        <v>1.761626467441</v>
      </c>
      <c r="AC6118">
        <v>0.36471781505599998</v>
      </c>
      <c r="AD6118">
        <v>0</v>
      </c>
      <c r="AE6118">
        <v>11.027070241125331</v>
      </c>
    </row>
    <row r="6119" spans="1:31" x14ac:dyDescent="0.25">
      <c r="A6119">
        <v>2156184</v>
      </c>
      <c r="B6119">
        <v>1</v>
      </c>
      <c r="C6119" t="s">
        <v>81</v>
      </c>
      <c r="D6119" t="s">
        <v>113</v>
      </c>
      <c r="E6119" t="s">
        <v>131</v>
      </c>
      <c r="F6119" t="s">
        <v>17578</v>
      </c>
      <c r="G6119" t="s">
        <v>152</v>
      </c>
      <c r="H6119" t="s">
        <v>134</v>
      </c>
      <c r="I6119" t="s">
        <v>135</v>
      </c>
      <c r="J6119" t="s">
        <v>136</v>
      </c>
      <c r="K6119" t="s">
        <v>137</v>
      </c>
      <c r="L6119" t="s">
        <v>17579</v>
      </c>
      <c r="M6119" t="s">
        <v>17580</v>
      </c>
      <c r="N6119">
        <v>1.891388888</v>
      </c>
      <c r="O6119">
        <v>0</v>
      </c>
      <c r="P6119">
        <v>1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0.20575122739055002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0.20575122739055002</v>
      </c>
    </row>
    <row r="6120" spans="1:31" x14ac:dyDescent="0.25">
      <c r="A6120">
        <v>2156078</v>
      </c>
      <c r="B6120">
        <v>1</v>
      </c>
      <c r="C6120" t="s">
        <v>80</v>
      </c>
      <c r="D6120" t="s">
        <v>110</v>
      </c>
      <c r="E6120" t="s">
        <v>131</v>
      </c>
      <c r="F6120" t="s">
        <v>17581</v>
      </c>
      <c r="G6120" t="s">
        <v>133</v>
      </c>
      <c r="H6120" t="s">
        <v>134</v>
      </c>
      <c r="I6120" t="s">
        <v>135</v>
      </c>
      <c r="J6120" t="s">
        <v>136</v>
      </c>
      <c r="K6120" t="s">
        <v>137</v>
      </c>
      <c r="L6120" t="s">
        <v>17582</v>
      </c>
      <c r="M6120" t="s">
        <v>17583</v>
      </c>
      <c r="N6120">
        <v>4.2436111109999999</v>
      </c>
      <c r="O6120">
        <v>0</v>
      </c>
      <c r="P6120">
        <v>9</v>
      </c>
      <c r="Q6120">
        <v>0</v>
      </c>
      <c r="R6120">
        <v>0</v>
      </c>
      <c r="S6120">
        <v>0</v>
      </c>
      <c r="T6120">
        <v>1</v>
      </c>
      <c r="U6120">
        <v>0</v>
      </c>
      <c r="V6120">
        <v>0</v>
      </c>
      <c r="W6120">
        <v>0</v>
      </c>
      <c r="X6120">
        <v>7.6596690090110684</v>
      </c>
      <c r="Y6120">
        <v>0</v>
      </c>
      <c r="Z6120">
        <v>0</v>
      </c>
      <c r="AA6120">
        <v>0</v>
      </c>
      <c r="AB6120">
        <v>30.6133419274062</v>
      </c>
      <c r="AC6120">
        <v>0</v>
      </c>
      <c r="AD6120">
        <v>0</v>
      </c>
      <c r="AE6120">
        <v>38.273010936417265</v>
      </c>
    </row>
    <row r="6121" spans="1:31" x14ac:dyDescent="0.25">
      <c r="A6121">
        <v>2155972</v>
      </c>
      <c r="B6121">
        <v>1</v>
      </c>
      <c r="C6121" t="s">
        <v>80</v>
      </c>
      <c r="D6121" t="s">
        <v>108</v>
      </c>
      <c r="E6121" t="s">
        <v>131</v>
      </c>
      <c r="F6121" t="s">
        <v>17584</v>
      </c>
      <c r="G6121" t="s">
        <v>152</v>
      </c>
      <c r="H6121" t="s">
        <v>134</v>
      </c>
      <c r="I6121" t="s">
        <v>135</v>
      </c>
      <c r="J6121" t="s">
        <v>136</v>
      </c>
      <c r="K6121" t="s">
        <v>137</v>
      </c>
      <c r="L6121" t="s">
        <v>17585</v>
      </c>
      <c r="M6121" t="s">
        <v>17586</v>
      </c>
      <c r="N6121">
        <v>3.1430555550000001</v>
      </c>
      <c r="O6121">
        <v>0</v>
      </c>
      <c r="P6121">
        <v>1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0.30636797905770002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0.30636797905770002</v>
      </c>
    </row>
    <row r="6122" spans="1:31" x14ac:dyDescent="0.25">
      <c r="A6122">
        <v>2156327</v>
      </c>
      <c r="B6122">
        <v>1</v>
      </c>
      <c r="C6122" t="s">
        <v>80</v>
      </c>
      <c r="D6122" t="s">
        <v>104</v>
      </c>
      <c r="E6122" t="s">
        <v>131</v>
      </c>
      <c r="F6122" t="s">
        <v>17587</v>
      </c>
      <c r="G6122" t="s">
        <v>152</v>
      </c>
      <c r="H6122" t="s">
        <v>134</v>
      </c>
      <c r="I6122" t="s">
        <v>135</v>
      </c>
      <c r="J6122" t="s">
        <v>136</v>
      </c>
      <c r="K6122" t="s">
        <v>137</v>
      </c>
      <c r="L6122" t="s">
        <v>17588</v>
      </c>
      <c r="M6122" t="s">
        <v>17589</v>
      </c>
      <c r="N6122">
        <v>1.936388888</v>
      </c>
      <c r="O6122">
        <v>0</v>
      </c>
      <c r="P6122">
        <v>1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0.53776137361889176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0.53776137361889176</v>
      </c>
    </row>
    <row r="6123" spans="1:31" x14ac:dyDescent="0.25">
      <c r="A6123">
        <v>2156221</v>
      </c>
      <c r="B6123">
        <v>1</v>
      </c>
      <c r="C6123" t="s">
        <v>80</v>
      </c>
      <c r="D6123" t="s">
        <v>85</v>
      </c>
      <c r="E6123" t="s">
        <v>161</v>
      </c>
      <c r="F6123" t="s">
        <v>17590</v>
      </c>
      <c r="G6123" t="s">
        <v>171</v>
      </c>
      <c r="H6123" t="s">
        <v>134</v>
      </c>
      <c r="I6123" t="s">
        <v>135</v>
      </c>
      <c r="J6123" t="s">
        <v>136</v>
      </c>
      <c r="K6123" t="s">
        <v>137</v>
      </c>
      <c r="L6123" t="s">
        <v>17591</v>
      </c>
      <c r="M6123" t="s">
        <v>17592</v>
      </c>
      <c r="N6123">
        <v>1.391388888</v>
      </c>
      <c r="O6123">
        <v>0</v>
      </c>
      <c r="P6123">
        <v>65</v>
      </c>
      <c r="Q6123">
        <v>0</v>
      </c>
      <c r="R6123">
        <v>0</v>
      </c>
      <c r="S6123">
        <v>0</v>
      </c>
      <c r="T6123">
        <v>214</v>
      </c>
      <c r="U6123">
        <v>0</v>
      </c>
      <c r="V6123">
        <v>0</v>
      </c>
      <c r="W6123">
        <v>0</v>
      </c>
      <c r="X6123">
        <v>15.969265686992035</v>
      </c>
      <c r="Y6123">
        <v>0</v>
      </c>
      <c r="Z6123">
        <v>0</v>
      </c>
      <c r="AA6123">
        <v>0</v>
      </c>
      <c r="AB6123">
        <v>201.54444663323434</v>
      </c>
      <c r="AC6123">
        <v>0</v>
      </c>
      <c r="AD6123">
        <v>0</v>
      </c>
      <c r="AE6123">
        <v>217.51371232022638</v>
      </c>
    </row>
    <row r="6124" spans="1:31" x14ac:dyDescent="0.25">
      <c r="A6124">
        <v>2156344</v>
      </c>
      <c r="B6124">
        <v>1</v>
      </c>
      <c r="C6124" t="s">
        <v>80</v>
      </c>
      <c r="D6124" t="s">
        <v>107</v>
      </c>
      <c r="E6124" t="s">
        <v>206</v>
      </c>
      <c r="F6124" t="s">
        <v>17593</v>
      </c>
      <c r="G6124" t="s">
        <v>183</v>
      </c>
      <c r="H6124" t="s">
        <v>134</v>
      </c>
      <c r="I6124" t="s">
        <v>135</v>
      </c>
      <c r="J6124" t="s">
        <v>136</v>
      </c>
      <c r="K6124" t="s">
        <v>137</v>
      </c>
      <c r="L6124" t="s">
        <v>17594</v>
      </c>
      <c r="M6124" t="s">
        <v>17595</v>
      </c>
      <c r="N6124">
        <v>0.81305555500000004</v>
      </c>
      <c r="O6124">
        <v>0</v>
      </c>
      <c r="P6124">
        <v>77</v>
      </c>
      <c r="Q6124">
        <v>0</v>
      </c>
      <c r="R6124">
        <v>0</v>
      </c>
      <c r="S6124">
        <v>0</v>
      </c>
      <c r="T6124">
        <v>3</v>
      </c>
      <c r="U6124">
        <v>0</v>
      </c>
      <c r="V6124">
        <v>0</v>
      </c>
      <c r="W6124">
        <v>0</v>
      </c>
      <c r="X6124">
        <v>13.704596347007074</v>
      </c>
      <c r="Y6124">
        <v>0</v>
      </c>
      <c r="Z6124">
        <v>0</v>
      </c>
      <c r="AA6124">
        <v>0</v>
      </c>
      <c r="AB6124">
        <v>3.0856727586983337E-2</v>
      </c>
      <c r="AC6124">
        <v>0</v>
      </c>
      <c r="AD6124">
        <v>0</v>
      </c>
      <c r="AE6124">
        <v>13.735453074594057</v>
      </c>
    </row>
    <row r="6125" spans="1:31" x14ac:dyDescent="0.25">
      <c r="A6125">
        <v>2156035</v>
      </c>
      <c r="B6125">
        <v>1</v>
      </c>
      <c r="C6125" t="s">
        <v>81</v>
      </c>
      <c r="D6125" t="s">
        <v>127</v>
      </c>
      <c r="E6125" t="s">
        <v>146</v>
      </c>
      <c r="F6125" t="s">
        <v>17596</v>
      </c>
      <c r="G6125" t="s">
        <v>142</v>
      </c>
      <c r="H6125" t="s">
        <v>143</v>
      </c>
      <c r="I6125" t="s">
        <v>135</v>
      </c>
      <c r="J6125" t="s">
        <v>136</v>
      </c>
      <c r="K6125" t="s">
        <v>137</v>
      </c>
      <c r="L6125" t="s">
        <v>17597</v>
      </c>
      <c r="M6125" t="s">
        <v>17598</v>
      </c>
      <c r="N6125">
        <v>0.73027777699999996</v>
      </c>
      <c r="O6125">
        <v>0</v>
      </c>
      <c r="P6125">
        <v>825</v>
      </c>
      <c r="Q6125">
        <v>0</v>
      </c>
      <c r="R6125">
        <v>6</v>
      </c>
      <c r="S6125">
        <v>0</v>
      </c>
      <c r="T6125">
        <v>41</v>
      </c>
      <c r="U6125">
        <v>0</v>
      </c>
      <c r="V6125">
        <v>0</v>
      </c>
      <c r="W6125">
        <v>0</v>
      </c>
      <c r="X6125">
        <v>146.2711029762427</v>
      </c>
      <c r="Y6125">
        <v>0</v>
      </c>
      <c r="Z6125">
        <v>1.2131886845714999</v>
      </c>
      <c r="AA6125">
        <v>0</v>
      </c>
      <c r="AB6125">
        <v>20.872633910292119</v>
      </c>
      <c r="AC6125">
        <v>0</v>
      </c>
      <c r="AD6125">
        <v>0</v>
      </c>
      <c r="AE6125">
        <v>168.3569255711063</v>
      </c>
    </row>
    <row r="6126" spans="1:31" x14ac:dyDescent="0.25">
      <c r="A6126">
        <v>2156058</v>
      </c>
      <c r="B6126">
        <v>1</v>
      </c>
      <c r="C6126" t="s">
        <v>80</v>
      </c>
      <c r="D6126" t="s">
        <v>100</v>
      </c>
      <c r="E6126" t="s">
        <v>161</v>
      </c>
      <c r="F6126" t="s">
        <v>17599</v>
      </c>
      <c r="G6126" t="s">
        <v>215</v>
      </c>
      <c r="H6126" t="s">
        <v>134</v>
      </c>
      <c r="I6126" t="s">
        <v>135</v>
      </c>
      <c r="J6126" t="s">
        <v>136</v>
      </c>
      <c r="K6126" t="s">
        <v>137</v>
      </c>
      <c r="L6126" t="s">
        <v>17600</v>
      </c>
      <c r="M6126" t="s">
        <v>17601</v>
      </c>
      <c r="N6126">
        <v>2.4644444440000002</v>
      </c>
      <c r="O6126">
        <v>0</v>
      </c>
      <c r="P6126">
        <v>44</v>
      </c>
      <c r="Q6126">
        <v>0</v>
      </c>
      <c r="R6126">
        <v>9</v>
      </c>
      <c r="S6126">
        <v>0</v>
      </c>
      <c r="T6126">
        <v>2</v>
      </c>
      <c r="U6126">
        <v>0</v>
      </c>
      <c r="V6126">
        <v>0</v>
      </c>
      <c r="W6126">
        <v>0</v>
      </c>
      <c r="X6126">
        <v>25.734468708466224</v>
      </c>
      <c r="Y6126">
        <v>0</v>
      </c>
      <c r="Z6126">
        <v>1.8794800085446834</v>
      </c>
      <c r="AA6126">
        <v>0</v>
      </c>
      <c r="AB6126">
        <v>1.3169757162104165</v>
      </c>
      <c r="AC6126">
        <v>0</v>
      </c>
      <c r="AD6126">
        <v>0</v>
      </c>
      <c r="AE6126">
        <v>28.930924433221321</v>
      </c>
    </row>
    <row r="6127" spans="1:31" x14ac:dyDescent="0.25">
      <c r="A6127">
        <v>2155726</v>
      </c>
      <c r="B6127">
        <v>1</v>
      </c>
      <c r="C6127" t="s">
        <v>81</v>
      </c>
      <c r="D6127" t="s">
        <v>128</v>
      </c>
      <c r="E6127" t="s">
        <v>174</v>
      </c>
      <c r="F6127" t="s">
        <v>17602</v>
      </c>
      <c r="G6127" t="s">
        <v>176</v>
      </c>
      <c r="H6127" t="s">
        <v>134</v>
      </c>
      <c r="I6127" t="s">
        <v>135</v>
      </c>
      <c r="J6127" t="s">
        <v>136</v>
      </c>
      <c r="K6127" t="s">
        <v>137</v>
      </c>
      <c r="L6127" t="s">
        <v>17603</v>
      </c>
      <c r="M6127" t="s">
        <v>17604</v>
      </c>
      <c r="N6127">
        <v>2.9222222219999998</v>
      </c>
      <c r="O6127">
        <v>0</v>
      </c>
      <c r="P6127">
        <v>148</v>
      </c>
      <c r="Q6127">
        <v>0</v>
      </c>
      <c r="R6127">
        <v>0</v>
      </c>
      <c r="S6127">
        <v>0</v>
      </c>
      <c r="T6127">
        <v>2</v>
      </c>
      <c r="U6127">
        <v>0</v>
      </c>
      <c r="V6127">
        <v>0</v>
      </c>
      <c r="W6127">
        <v>0</v>
      </c>
      <c r="X6127">
        <v>64.420942733034664</v>
      </c>
      <c r="Y6127">
        <v>0</v>
      </c>
      <c r="Z6127">
        <v>0</v>
      </c>
      <c r="AA6127">
        <v>0</v>
      </c>
      <c r="AB6127">
        <v>6.1050208005185507</v>
      </c>
      <c r="AC6127">
        <v>0</v>
      </c>
      <c r="AD6127">
        <v>0</v>
      </c>
      <c r="AE6127">
        <v>70.52596353355321</v>
      </c>
    </row>
    <row r="6128" spans="1:31" x14ac:dyDescent="0.25">
      <c r="A6128">
        <v>2156158</v>
      </c>
      <c r="B6128">
        <v>1</v>
      </c>
      <c r="C6128" t="s">
        <v>80</v>
      </c>
      <c r="D6128" t="s">
        <v>103</v>
      </c>
      <c r="E6128" t="s">
        <v>131</v>
      </c>
      <c r="F6128" t="s">
        <v>17605</v>
      </c>
      <c r="G6128" t="s">
        <v>300</v>
      </c>
      <c r="H6128" t="s">
        <v>134</v>
      </c>
      <c r="I6128" t="s">
        <v>135</v>
      </c>
      <c r="J6128" t="s">
        <v>3</v>
      </c>
      <c r="K6128" t="s">
        <v>137</v>
      </c>
      <c r="L6128" t="s">
        <v>17606</v>
      </c>
      <c r="M6128" t="s">
        <v>17607</v>
      </c>
      <c r="N6128">
        <v>2.6983333329999999</v>
      </c>
      <c r="O6128">
        <v>0</v>
      </c>
      <c r="P6128">
        <v>7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3.5045337733314001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3.5045337733314001</v>
      </c>
    </row>
    <row r="6129" spans="1:31" x14ac:dyDescent="0.25">
      <c r="A6129">
        <v>2155866</v>
      </c>
      <c r="B6129">
        <v>1</v>
      </c>
      <c r="C6129" t="s">
        <v>80</v>
      </c>
      <c r="D6129" t="s">
        <v>108</v>
      </c>
      <c r="E6129" t="s">
        <v>131</v>
      </c>
      <c r="F6129" t="s">
        <v>17608</v>
      </c>
      <c r="G6129" t="s">
        <v>152</v>
      </c>
      <c r="H6129" t="s">
        <v>134</v>
      </c>
      <c r="I6129" t="s">
        <v>135</v>
      </c>
      <c r="J6129" t="s">
        <v>136</v>
      </c>
      <c r="K6129" t="s">
        <v>137</v>
      </c>
      <c r="L6129" t="s">
        <v>17609</v>
      </c>
      <c r="M6129" t="s">
        <v>17610</v>
      </c>
      <c r="N6129">
        <v>2.8194444440000002</v>
      </c>
      <c r="O6129">
        <v>0</v>
      </c>
      <c r="P6129">
        <v>1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</row>
    <row r="6130" spans="1:31" x14ac:dyDescent="0.25">
      <c r="A6130">
        <v>2156350</v>
      </c>
      <c r="B6130">
        <v>1</v>
      </c>
      <c r="C6130" t="s">
        <v>80</v>
      </c>
      <c r="D6130" t="s">
        <v>110</v>
      </c>
      <c r="E6130" t="s">
        <v>161</v>
      </c>
      <c r="F6130" t="s">
        <v>17611</v>
      </c>
      <c r="G6130" t="s">
        <v>171</v>
      </c>
      <c r="H6130" t="s">
        <v>134</v>
      </c>
      <c r="I6130" t="s">
        <v>135</v>
      </c>
      <c r="J6130" t="s">
        <v>136</v>
      </c>
      <c r="K6130" t="s">
        <v>137</v>
      </c>
      <c r="L6130" t="s">
        <v>17612</v>
      </c>
      <c r="M6130" t="s">
        <v>17613</v>
      </c>
      <c r="N6130">
        <v>1.141388888</v>
      </c>
      <c r="O6130">
        <v>0</v>
      </c>
      <c r="P6130">
        <v>386</v>
      </c>
      <c r="Q6130">
        <v>0</v>
      </c>
      <c r="R6130">
        <v>0</v>
      </c>
      <c r="S6130">
        <v>0</v>
      </c>
      <c r="T6130">
        <v>89</v>
      </c>
      <c r="U6130">
        <v>0</v>
      </c>
      <c r="V6130">
        <v>1</v>
      </c>
      <c r="W6130">
        <v>0</v>
      </c>
      <c r="X6130">
        <v>97.42710736121704</v>
      </c>
      <c r="Y6130">
        <v>0</v>
      </c>
      <c r="Z6130">
        <v>0</v>
      </c>
      <c r="AA6130">
        <v>0</v>
      </c>
      <c r="AB6130">
        <v>22.511060420391267</v>
      </c>
      <c r="AC6130">
        <v>0</v>
      </c>
      <c r="AD6130">
        <v>0.60586795641166658</v>
      </c>
      <c r="AE6130">
        <v>120.54403573801999</v>
      </c>
    </row>
    <row r="6131" spans="1:31" x14ac:dyDescent="0.25">
      <c r="A6131">
        <v>2156244</v>
      </c>
      <c r="B6131">
        <v>1</v>
      </c>
      <c r="C6131" t="s">
        <v>80</v>
      </c>
      <c r="D6131" t="s">
        <v>93</v>
      </c>
      <c r="E6131" t="s">
        <v>174</v>
      </c>
      <c r="F6131" t="s">
        <v>17614</v>
      </c>
      <c r="G6131" t="s">
        <v>187</v>
      </c>
      <c r="H6131" t="s">
        <v>134</v>
      </c>
      <c r="I6131" t="s">
        <v>135</v>
      </c>
      <c r="J6131" t="s">
        <v>136</v>
      </c>
      <c r="K6131" t="s">
        <v>137</v>
      </c>
      <c r="L6131" t="s">
        <v>17615</v>
      </c>
      <c r="M6131" t="s">
        <v>17616</v>
      </c>
      <c r="N6131">
        <v>1.4327777770000001</v>
      </c>
      <c r="O6131">
        <v>0</v>
      </c>
      <c r="P6131">
        <v>4</v>
      </c>
      <c r="Q6131">
        <v>0</v>
      </c>
      <c r="R6131">
        <v>10</v>
      </c>
      <c r="S6131">
        <v>0</v>
      </c>
      <c r="T6131">
        <v>1</v>
      </c>
      <c r="U6131">
        <v>0</v>
      </c>
      <c r="V6131">
        <v>0</v>
      </c>
      <c r="W6131">
        <v>0</v>
      </c>
      <c r="X6131">
        <v>1.5241499712616502</v>
      </c>
      <c r="Y6131">
        <v>0</v>
      </c>
      <c r="Z6131">
        <v>9.1771662819004582</v>
      </c>
      <c r="AA6131">
        <v>0</v>
      </c>
      <c r="AB6131">
        <v>0.18641886909660005</v>
      </c>
      <c r="AC6131">
        <v>0</v>
      </c>
      <c r="AD6131">
        <v>0</v>
      </c>
      <c r="AE6131">
        <v>10.887735122258709</v>
      </c>
    </row>
    <row r="6132" spans="1:31" x14ac:dyDescent="0.25">
      <c r="A6132">
        <v>2156098</v>
      </c>
      <c r="B6132">
        <v>1</v>
      </c>
      <c r="C6132" t="s">
        <v>80</v>
      </c>
      <c r="D6132" t="s">
        <v>95</v>
      </c>
      <c r="E6132" t="s">
        <v>140</v>
      </c>
      <c r="F6132" t="s">
        <v>17617</v>
      </c>
      <c r="G6132" t="s">
        <v>142</v>
      </c>
      <c r="H6132" t="s">
        <v>143</v>
      </c>
      <c r="I6132" t="s">
        <v>135</v>
      </c>
      <c r="J6132" t="s">
        <v>136</v>
      </c>
      <c r="K6132" t="s">
        <v>137</v>
      </c>
      <c r="L6132" t="s">
        <v>17618</v>
      </c>
      <c r="M6132" t="s">
        <v>17619</v>
      </c>
      <c r="N6132">
        <v>1.385277777</v>
      </c>
      <c r="O6132">
        <v>0</v>
      </c>
      <c r="P6132">
        <v>23</v>
      </c>
      <c r="Q6132">
        <v>0</v>
      </c>
      <c r="R6132">
        <v>9</v>
      </c>
      <c r="S6132">
        <v>10</v>
      </c>
      <c r="T6132">
        <v>19</v>
      </c>
      <c r="U6132">
        <v>4</v>
      </c>
      <c r="V6132">
        <v>0</v>
      </c>
      <c r="W6132">
        <v>0</v>
      </c>
      <c r="X6132">
        <v>7.1400532754534245</v>
      </c>
      <c r="Y6132">
        <v>0</v>
      </c>
      <c r="Z6132">
        <v>2.5773536759928248</v>
      </c>
      <c r="AA6132">
        <v>139.52942832438137</v>
      </c>
      <c r="AB6132">
        <v>69.58631474551774</v>
      </c>
      <c r="AC6132">
        <v>270.63694304146361</v>
      </c>
      <c r="AD6132">
        <v>0</v>
      </c>
      <c r="AE6132">
        <v>489.47009306280893</v>
      </c>
    </row>
    <row r="6133" spans="1:31" x14ac:dyDescent="0.25">
      <c r="A6133">
        <v>2155849</v>
      </c>
      <c r="B6133">
        <v>1</v>
      </c>
      <c r="C6133" t="s">
        <v>80</v>
      </c>
      <c r="D6133" t="s">
        <v>90</v>
      </c>
      <c r="E6133" t="s">
        <v>174</v>
      </c>
      <c r="F6133" t="s">
        <v>17620</v>
      </c>
      <c r="G6133" t="s">
        <v>187</v>
      </c>
      <c r="H6133" t="s">
        <v>134</v>
      </c>
      <c r="I6133" t="s">
        <v>135</v>
      </c>
      <c r="J6133" t="s">
        <v>136</v>
      </c>
      <c r="K6133" t="s">
        <v>137</v>
      </c>
      <c r="L6133" t="s">
        <v>17621</v>
      </c>
      <c r="M6133" t="s">
        <v>17622</v>
      </c>
      <c r="N6133">
        <v>0.70277777699999999</v>
      </c>
      <c r="O6133">
        <v>0</v>
      </c>
      <c r="P6133">
        <v>224</v>
      </c>
      <c r="Q6133">
        <v>0</v>
      </c>
      <c r="R6133">
        <v>0</v>
      </c>
      <c r="S6133">
        <v>0</v>
      </c>
      <c r="T6133">
        <v>13</v>
      </c>
      <c r="U6133">
        <v>0</v>
      </c>
      <c r="V6133">
        <v>0</v>
      </c>
      <c r="W6133">
        <v>0</v>
      </c>
      <c r="X6133">
        <v>32.902090990075173</v>
      </c>
      <c r="Y6133">
        <v>0</v>
      </c>
      <c r="Z6133">
        <v>0</v>
      </c>
      <c r="AA6133">
        <v>0</v>
      </c>
      <c r="AB6133">
        <v>2.8609962620110454</v>
      </c>
      <c r="AC6133">
        <v>0</v>
      </c>
      <c r="AD6133">
        <v>0</v>
      </c>
      <c r="AE6133">
        <v>35.763087252086216</v>
      </c>
    </row>
    <row r="6134" spans="1:31" x14ac:dyDescent="0.25">
      <c r="A6134">
        <v>2155949</v>
      </c>
      <c r="B6134">
        <v>1</v>
      </c>
      <c r="C6134" t="s">
        <v>81</v>
      </c>
      <c r="D6134" t="s">
        <v>118</v>
      </c>
      <c r="E6134" t="s">
        <v>161</v>
      </c>
      <c r="F6134" t="s">
        <v>17623</v>
      </c>
      <c r="G6134" t="s">
        <v>300</v>
      </c>
      <c r="H6134" t="s">
        <v>134</v>
      </c>
      <c r="I6134" t="s">
        <v>135</v>
      </c>
      <c r="J6134" t="s">
        <v>136</v>
      </c>
      <c r="K6134" t="s">
        <v>137</v>
      </c>
      <c r="L6134" t="s">
        <v>17624</v>
      </c>
      <c r="M6134" t="s">
        <v>17625</v>
      </c>
      <c r="N6134">
        <v>1.517222222</v>
      </c>
      <c r="O6134">
        <v>0</v>
      </c>
      <c r="P6134">
        <v>274</v>
      </c>
      <c r="Q6134">
        <v>0</v>
      </c>
      <c r="R6134">
        <v>28</v>
      </c>
      <c r="S6134">
        <v>0</v>
      </c>
      <c r="T6134">
        <v>10</v>
      </c>
      <c r="U6134">
        <v>0</v>
      </c>
      <c r="V6134">
        <v>0</v>
      </c>
      <c r="W6134">
        <v>0</v>
      </c>
      <c r="X6134">
        <v>96.221204162080326</v>
      </c>
      <c r="Y6134">
        <v>0</v>
      </c>
      <c r="Z6134">
        <v>7.8531927721449968</v>
      </c>
      <c r="AA6134">
        <v>0</v>
      </c>
      <c r="AB6134">
        <v>7.6115931110900314</v>
      </c>
      <c r="AC6134">
        <v>0</v>
      </c>
      <c r="AD6134">
        <v>0</v>
      </c>
      <c r="AE6134">
        <v>111.68599004531535</v>
      </c>
    </row>
    <row r="6135" spans="1:31" x14ac:dyDescent="0.25">
      <c r="A6135">
        <v>2155803</v>
      </c>
      <c r="B6135">
        <v>1</v>
      </c>
      <c r="C6135" t="s">
        <v>80</v>
      </c>
      <c r="D6135" t="s">
        <v>100</v>
      </c>
      <c r="E6135" t="s">
        <v>196</v>
      </c>
      <c r="F6135" t="s">
        <v>3977</v>
      </c>
      <c r="G6135" t="s">
        <v>142</v>
      </c>
      <c r="H6135" t="s">
        <v>143</v>
      </c>
      <c r="I6135" t="s">
        <v>135</v>
      </c>
      <c r="J6135" t="s">
        <v>136</v>
      </c>
      <c r="K6135" t="s">
        <v>137</v>
      </c>
      <c r="L6135" t="s">
        <v>17626</v>
      </c>
      <c r="M6135" t="s">
        <v>17627</v>
      </c>
      <c r="N6135">
        <v>2.1286111110000001</v>
      </c>
      <c r="O6135">
        <v>0</v>
      </c>
      <c r="P6135">
        <v>328</v>
      </c>
      <c r="Q6135">
        <v>8</v>
      </c>
      <c r="R6135">
        <v>32</v>
      </c>
      <c r="S6135">
        <v>1</v>
      </c>
      <c r="T6135">
        <v>26</v>
      </c>
      <c r="U6135">
        <v>0</v>
      </c>
      <c r="V6135">
        <v>0</v>
      </c>
      <c r="W6135">
        <v>0</v>
      </c>
      <c r="X6135">
        <v>191.41531265278778</v>
      </c>
      <c r="Y6135">
        <v>7.7771405878855999</v>
      </c>
      <c r="Z6135">
        <v>27.04586847066933</v>
      </c>
      <c r="AA6135">
        <v>17.497030610512709</v>
      </c>
      <c r="AB6135">
        <v>29.440468764598652</v>
      </c>
      <c r="AC6135">
        <v>0</v>
      </c>
      <c r="AD6135">
        <v>0</v>
      </c>
      <c r="AE6135">
        <v>273.17582108645411</v>
      </c>
    </row>
    <row r="6136" spans="1:31" x14ac:dyDescent="0.25">
      <c r="A6136">
        <v>2156198</v>
      </c>
      <c r="B6136">
        <v>1</v>
      </c>
      <c r="C6136" t="s">
        <v>81</v>
      </c>
      <c r="D6136" t="s">
        <v>117</v>
      </c>
      <c r="E6136" t="s">
        <v>131</v>
      </c>
      <c r="F6136" t="s">
        <v>17628</v>
      </c>
      <c r="G6136" t="s">
        <v>152</v>
      </c>
      <c r="H6136" t="s">
        <v>134</v>
      </c>
      <c r="I6136" t="s">
        <v>135</v>
      </c>
      <c r="J6136" t="s">
        <v>136</v>
      </c>
      <c r="K6136" t="s">
        <v>137</v>
      </c>
      <c r="L6136" t="s">
        <v>17629</v>
      </c>
      <c r="M6136" t="s">
        <v>17630</v>
      </c>
      <c r="N6136">
        <v>3.1797222220000001</v>
      </c>
      <c r="O6136">
        <v>0</v>
      </c>
      <c r="P6136">
        <v>1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</row>
    <row r="6137" spans="1:31" x14ac:dyDescent="0.25">
      <c r="A6137">
        <v>2155763</v>
      </c>
      <c r="B6137">
        <v>1</v>
      </c>
      <c r="C6137" t="s">
        <v>80</v>
      </c>
      <c r="D6137" t="s">
        <v>88</v>
      </c>
      <c r="E6137" t="s">
        <v>161</v>
      </c>
      <c r="F6137" t="s">
        <v>17631</v>
      </c>
      <c r="G6137" t="s">
        <v>187</v>
      </c>
      <c r="H6137" t="s">
        <v>134</v>
      </c>
      <c r="I6137" t="s">
        <v>135</v>
      </c>
      <c r="J6137" t="s">
        <v>136</v>
      </c>
      <c r="K6137" t="s">
        <v>137</v>
      </c>
      <c r="L6137" t="s">
        <v>17632</v>
      </c>
      <c r="M6137" t="s">
        <v>17435</v>
      </c>
      <c r="N6137">
        <v>3.306944444</v>
      </c>
      <c r="O6137">
        <v>0</v>
      </c>
      <c r="P6137">
        <v>320</v>
      </c>
      <c r="Q6137">
        <v>0</v>
      </c>
      <c r="R6137">
        <v>0</v>
      </c>
      <c r="S6137">
        <v>0</v>
      </c>
      <c r="T6137">
        <v>14</v>
      </c>
      <c r="U6137">
        <v>0</v>
      </c>
      <c r="V6137">
        <v>0</v>
      </c>
      <c r="W6137">
        <v>0</v>
      </c>
      <c r="X6137">
        <v>202.41532608414613</v>
      </c>
      <c r="Y6137">
        <v>0</v>
      </c>
      <c r="Z6137">
        <v>0</v>
      </c>
      <c r="AA6137">
        <v>0</v>
      </c>
      <c r="AB6137">
        <v>44.629190739299844</v>
      </c>
      <c r="AC6137">
        <v>0</v>
      </c>
      <c r="AD6137">
        <v>0</v>
      </c>
      <c r="AE6137">
        <v>247.04451682344597</v>
      </c>
    </row>
    <row r="6138" spans="1:31" x14ac:dyDescent="0.25">
      <c r="A6138">
        <v>2156118</v>
      </c>
      <c r="B6138">
        <v>1</v>
      </c>
      <c r="C6138" t="s">
        <v>80</v>
      </c>
      <c r="D6138" t="s">
        <v>105</v>
      </c>
      <c r="E6138" t="s">
        <v>131</v>
      </c>
      <c r="F6138" t="s">
        <v>17633</v>
      </c>
      <c r="G6138" t="s">
        <v>231</v>
      </c>
      <c r="H6138" t="s">
        <v>134</v>
      </c>
      <c r="I6138" t="s">
        <v>135</v>
      </c>
      <c r="J6138" t="s">
        <v>136</v>
      </c>
      <c r="K6138" t="s">
        <v>137</v>
      </c>
      <c r="L6138" t="s">
        <v>17634</v>
      </c>
      <c r="M6138" t="s">
        <v>17635</v>
      </c>
      <c r="N6138">
        <v>1.160555555</v>
      </c>
      <c r="O6138">
        <v>0</v>
      </c>
      <c r="P6138">
        <v>30</v>
      </c>
      <c r="Q6138">
        <v>0</v>
      </c>
      <c r="R6138">
        <v>0</v>
      </c>
      <c r="S6138">
        <v>0</v>
      </c>
      <c r="T6138">
        <v>1</v>
      </c>
      <c r="U6138">
        <v>0</v>
      </c>
      <c r="V6138">
        <v>0</v>
      </c>
      <c r="W6138">
        <v>0</v>
      </c>
      <c r="X6138">
        <v>6.0027043128832487</v>
      </c>
      <c r="Y6138">
        <v>0</v>
      </c>
      <c r="Z6138">
        <v>0</v>
      </c>
      <c r="AA6138">
        <v>0</v>
      </c>
      <c r="AB6138">
        <v>9.7161454814999998E-4</v>
      </c>
      <c r="AC6138">
        <v>0</v>
      </c>
      <c r="AD6138">
        <v>0</v>
      </c>
      <c r="AE6138">
        <v>6.0036759274313987</v>
      </c>
    </row>
    <row r="6139" spans="1:31" x14ac:dyDescent="0.25">
      <c r="A6139">
        <v>2155789</v>
      </c>
      <c r="B6139">
        <v>1</v>
      </c>
      <c r="C6139" t="s">
        <v>80</v>
      </c>
      <c r="D6139" t="s">
        <v>93</v>
      </c>
      <c r="E6139" t="s">
        <v>140</v>
      </c>
      <c r="F6139" t="s">
        <v>3462</v>
      </c>
      <c r="G6139" t="s">
        <v>142</v>
      </c>
      <c r="H6139" t="s">
        <v>143</v>
      </c>
      <c r="I6139" t="s">
        <v>135</v>
      </c>
      <c r="J6139" t="s">
        <v>136</v>
      </c>
      <c r="K6139" t="s">
        <v>137</v>
      </c>
      <c r="L6139" t="s">
        <v>17636</v>
      </c>
      <c r="M6139" t="s">
        <v>17637</v>
      </c>
      <c r="N6139">
        <v>1.468611111</v>
      </c>
      <c r="O6139">
        <v>1</v>
      </c>
      <c r="P6139">
        <v>86</v>
      </c>
      <c r="Q6139">
        <v>10</v>
      </c>
      <c r="R6139">
        <v>139</v>
      </c>
      <c r="S6139">
        <v>2</v>
      </c>
      <c r="T6139">
        <v>51</v>
      </c>
      <c r="U6139">
        <v>3</v>
      </c>
      <c r="V6139">
        <v>0</v>
      </c>
      <c r="W6139">
        <v>0.15160374334080837</v>
      </c>
      <c r="X6139">
        <v>36.110517262764958</v>
      </c>
      <c r="Y6139">
        <v>19.734465045862084</v>
      </c>
      <c r="Z6139">
        <v>98.286635474528708</v>
      </c>
      <c r="AA6139">
        <v>58.778602581173587</v>
      </c>
      <c r="AB6139">
        <v>37.03410361086609</v>
      </c>
      <c r="AC6139">
        <v>256.82283553341802</v>
      </c>
      <c r="AD6139">
        <v>0</v>
      </c>
      <c r="AE6139">
        <v>506.91876325195426</v>
      </c>
    </row>
    <row r="6140" spans="1:31" x14ac:dyDescent="0.25">
      <c r="A6140">
        <v>2156330</v>
      </c>
      <c r="B6140">
        <v>1</v>
      </c>
      <c r="C6140" t="s">
        <v>80</v>
      </c>
      <c r="D6140" t="s">
        <v>99</v>
      </c>
      <c r="E6140" t="s">
        <v>174</v>
      </c>
      <c r="F6140" t="s">
        <v>15784</v>
      </c>
      <c r="G6140" t="s">
        <v>187</v>
      </c>
      <c r="H6140" t="s">
        <v>134</v>
      </c>
      <c r="I6140" t="s">
        <v>135</v>
      </c>
      <c r="J6140" t="s">
        <v>136</v>
      </c>
      <c r="K6140" t="s">
        <v>137</v>
      </c>
      <c r="L6140" t="s">
        <v>17638</v>
      </c>
      <c r="M6140" t="s">
        <v>17639</v>
      </c>
      <c r="N6140">
        <v>2.8858333329999999</v>
      </c>
      <c r="O6140">
        <v>0</v>
      </c>
      <c r="P6140">
        <v>4</v>
      </c>
      <c r="Q6140">
        <v>0</v>
      </c>
      <c r="R6140">
        <v>4</v>
      </c>
      <c r="S6140">
        <v>0</v>
      </c>
      <c r="T6140">
        <v>1</v>
      </c>
      <c r="U6140">
        <v>0</v>
      </c>
      <c r="V6140">
        <v>0</v>
      </c>
      <c r="W6140">
        <v>0</v>
      </c>
      <c r="X6140">
        <v>2.5855785199059751</v>
      </c>
      <c r="Y6140">
        <v>0</v>
      </c>
      <c r="Z6140">
        <v>0.52245160357626663</v>
      </c>
      <c r="AA6140">
        <v>0</v>
      </c>
      <c r="AB6140">
        <v>0</v>
      </c>
      <c r="AC6140">
        <v>0</v>
      </c>
      <c r="AD6140">
        <v>0</v>
      </c>
      <c r="AE6140">
        <v>3.1080301234822416</v>
      </c>
    </row>
    <row r="6141" spans="1:31" x14ac:dyDescent="0.25">
      <c r="A6141">
        <v>2155720</v>
      </c>
      <c r="B6141">
        <v>1</v>
      </c>
      <c r="C6141" t="s">
        <v>80</v>
      </c>
      <c r="D6141" t="s">
        <v>92</v>
      </c>
      <c r="E6141" t="s">
        <v>196</v>
      </c>
      <c r="F6141" t="s">
        <v>17640</v>
      </c>
      <c r="G6141" t="s">
        <v>142</v>
      </c>
      <c r="H6141" t="s">
        <v>143</v>
      </c>
      <c r="I6141" t="s">
        <v>135</v>
      </c>
      <c r="J6141" t="s">
        <v>136</v>
      </c>
      <c r="K6141" t="s">
        <v>137</v>
      </c>
      <c r="L6141" t="s">
        <v>17641</v>
      </c>
      <c r="M6141" t="s">
        <v>17642</v>
      </c>
      <c r="N6141">
        <v>0.77916666599999995</v>
      </c>
      <c r="O6141">
        <v>17</v>
      </c>
      <c r="P6141">
        <v>1364</v>
      </c>
      <c r="Q6141">
        <v>3</v>
      </c>
      <c r="R6141">
        <v>24</v>
      </c>
      <c r="S6141">
        <v>18</v>
      </c>
      <c r="T6141">
        <v>150</v>
      </c>
      <c r="U6141">
        <v>1</v>
      </c>
      <c r="V6141">
        <v>1</v>
      </c>
      <c r="W6141">
        <v>133.9176816731669</v>
      </c>
      <c r="X6141">
        <v>177.68501778446665</v>
      </c>
      <c r="Y6141">
        <v>3.3642673186815002</v>
      </c>
      <c r="Z6141">
        <v>1.5825838671774999</v>
      </c>
      <c r="AA6141">
        <v>90.106266006484745</v>
      </c>
      <c r="AB6141">
        <v>28.894105463979702</v>
      </c>
      <c r="AC6141">
        <v>1.89046570762225</v>
      </c>
      <c r="AD6141">
        <v>0</v>
      </c>
      <c r="AE6141">
        <v>437.44038782157929</v>
      </c>
    </row>
    <row r="6142" spans="1:31" x14ac:dyDescent="0.25">
      <c r="A6142">
        <v>2156138</v>
      </c>
      <c r="B6142">
        <v>1</v>
      </c>
      <c r="C6142" t="s">
        <v>80</v>
      </c>
      <c r="D6142" t="s">
        <v>96</v>
      </c>
      <c r="E6142" t="s">
        <v>131</v>
      </c>
      <c r="F6142" t="s">
        <v>17643</v>
      </c>
      <c r="G6142" t="s">
        <v>152</v>
      </c>
      <c r="H6142" t="s">
        <v>134</v>
      </c>
      <c r="I6142" t="s">
        <v>135</v>
      </c>
      <c r="J6142" t="s">
        <v>136</v>
      </c>
      <c r="K6142" t="s">
        <v>137</v>
      </c>
      <c r="L6142" t="s">
        <v>17644</v>
      </c>
      <c r="M6142" t="s">
        <v>17645</v>
      </c>
      <c r="N6142">
        <v>3.4575</v>
      </c>
      <c r="O6142">
        <v>0</v>
      </c>
      <c r="P6142">
        <v>2</v>
      </c>
      <c r="Q6142">
        <v>0</v>
      </c>
      <c r="R6142">
        <v>0</v>
      </c>
      <c r="S6142">
        <v>0</v>
      </c>
      <c r="T6142">
        <v>1</v>
      </c>
      <c r="U6142">
        <v>0</v>
      </c>
      <c r="V6142">
        <v>0</v>
      </c>
      <c r="W6142">
        <v>0</v>
      </c>
      <c r="X6142">
        <v>0.87797091260340021</v>
      </c>
      <c r="Y6142">
        <v>0</v>
      </c>
      <c r="Z6142">
        <v>0</v>
      </c>
      <c r="AA6142">
        <v>0</v>
      </c>
      <c r="AB6142">
        <v>4.1582633130256337</v>
      </c>
      <c r="AC6142">
        <v>0</v>
      </c>
      <c r="AD6142">
        <v>0</v>
      </c>
      <c r="AE6142">
        <v>5.036234225629034</v>
      </c>
    </row>
    <row r="6143" spans="1:31" x14ac:dyDescent="0.25">
      <c r="A6143">
        <v>2156161</v>
      </c>
      <c r="B6143">
        <v>1</v>
      </c>
      <c r="C6143" t="s">
        <v>81</v>
      </c>
      <c r="D6143" t="s">
        <v>120</v>
      </c>
      <c r="E6143" t="s">
        <v>196</v>
      </c>
      <c r="F6143" t="s">
        <v>8160</v>
      </c>
      <c r="G6143" t="s">
        <v>142</v>
      </c>
      <c r="H6143" t="s">
        <v>143</v>
      </c>
      <c r="I6143" t="s">
        <v>135</v>
      </c>
      <c r="J6143" t="s">
        <v>136</v>
      </c>
      <c r="K6143" t="s">
        <v>137</v>
      </c>
      <c r="L6143" t="s">
        <v>17646</v>
      </c>
      <c r="M6143" t="s">
        <v>17647</v>
      </c>
      <c r="N6143">
        <v>0.77638888800000005</v>
      </c>
      <c r="O6143">
        <v>0</v>
      </c>
      <c r="P6143">
        <v>71</v>
      </c>
      <c r="Q6143">
        <v>54</v>
      </c>
      <c r="R6143">
        <v>18</v>
      </c>
      <c r="S6143">
        <v>11</v>
      </c>
      <c r="T6143">
        <v>3</v>
      </c>
      <c r="U6143">
        <v>0</v>
      </c>
      <c r="V6143">
        <v>0</v>
      </c>
      <c r="W6143">
        <v>0</v>
      </c>
      <c r="X6143">
        <v>14.396634185100369</v>
      </c>
      <c r="Y6143">
        <v>27.066784674544337</v>
      </c>
      <c r="Z6143">
        <v>14.619978400326001</v>
      </c>
      <c r="AA6143">
        <v>61.323491198697546</v>
      </c>
      <c r="AB6143">
        <v>0.52876368930125006</v>
      </c>
      <c r="AC6143">
        <v>0</v>
      </c>
      <c r="AD6143">
        <v>0</v>
      </c>
      <c r="AE6143">
        <v>117.93565214796949</v>
      </c>
    </row>
    <row r="6144" spans="1:31" x14ac:dyDescent="0.25">
      <c r="A6144">
        <v>2156267</v>
      </c>
      <c r="B6144">
        <v>1</v>
      </c>
      <c r="C6144" t="s">
        <v>80</v>
      </c>
      <c r="D6144" t="s">
        <v>94</v>
      </c>
      <c r="E6144" t="s">
        <v>174</v>
      </c>
      <c r="F6144" t="s">
        <v>17648</v>
      </c>
      <c r="G6144" t="s">
        <v>374</v>
      </c>
      <c r="H6144" t="s">
        <v>134</v>
      </c>
      <c r="I6144" t="s">
        <v>135</v>
      </c>
      <c r="J6144" t="s">
        <v>136</v>
      </c>
      <c r="K6144" t="s">
        <v>137</v>
      </c>
      <c r="L6144" t="s">
        <v>17649</v>
      </c>
      <c r="M6144" t="s">
        <v>17650</v>
      </c>
      <c r="N6144">
        <v>3.0944444440000001</v>
      </c>
      <c r="O6144">
        <v>0</v>
      </c>
      <c r="P6144">
        <v>1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0.37823005853312497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0.37823005853312497</v>
      </c>
    </row>
    <row r="6145" spans="1:31" x14ac:dyDescent="0.25">
      <c r="A6145">
        <v>2155969</v>
      </c>
      <c r="B6145">
        <v>1</v>
      </c>
      <c r="C6145" t="s">
        <v>81</v>
      </c>
      <c r="D6145" t="s">
        <v>128</v>
      </c>
      <c r="E6145" t="s">
        <v>161</v>
      </c>
      <c r="F6145" t="s">
        <v>17651</v>
      </c>
      <c r="G6145" t="s">
        <v>235</v>
      </c>
      <c r="H6145" t="s">
        <v>134</v>
      </c>
      <c r="I6145" t="s">
        <v>135</v>
      </c>
      <c r="J6145" t="s">
        <v>136</v>
      </c>
      <c r="K6145" t="s">
        <v>236</v>
      </c>
      <c r="L6145" t="s">
        <v>17652</v>
      </c>
      <c r="M6145" t="s">
        <v>17653</v>
      </c>
      <c r="N6145">
        <v>4.7933508329999999</v>
      </c>
      <c r="O6145">
        <v>0</v>
      </c>
      <c r="P6145">
        <v>753</v>
      </c>
      <c r="Q6145">
        <v>0</v>
      </c>
      <c r="R6145">
        <v>0</v>
      </c>
      <c r="S6145">
        <v>0</v>
      </c>
      <c r="T6145">
        <v>38</v>
      </c>
      <c r="U6145">
        <v>0</v>
      </c>
      <c r="V6145">
        <v>0</v>
      </c>
      <c r="W6145">
        <v>0</v>
      </c>
      <c r="X6145">
        <v>746.88260347112771</v>
      </c>
      <c r="Y6145">
        <v>0</v>
      </c>
      <c r="Z6145">
        <v>0</v>
      </c>
      <c r="AA6145">
        <v>0</v>
      </c>
      <c r="AB6145">
        <v>171.78729226973041</v>
      </c>
      <c r="AC6145">
        <v>0</v>
      </c>
      <c r="AD6145">
        <v>0</v>
      </c>
      <c r="AE6145">
        <v>918.66989574085812</v>
      </c>
    </row>
    <row r="6146" spans="1:31" x14ac:dyDescent="0.25">
      <c r="A6146">
        <v>2156032</v>
      </c>
      <c r="B6146">
        <v>1</v>
      </c>
      <c r="C6146" t="s">
        <v>80</v>
      </c>
      <c r="D6146" t="s">
        <v>99</v>
      </c>
      <c r="E6146" t="s">
        <v>174</v>
      </c>
      <c r="F6146" t="s">
        <v>17654</v>
      </c>
      <c r="G6146" t="s">
        <v>187</v>
      </c>
      <c r="H6146" t="s">
        <v>134</v>
      </c>
      <c r="I6146" t="s">
        <v>135</v>
      </c>
      <c r="J6146" t="s">
        <v>136</v>
      </c>
      <c r="K6146" t="s">
        <v>137</v>
      </c>
      <c r="L6146" t="s">
        <v>17336</v>
      </c>
      <c r="M6146" t="s">
        <v>17655</v>
      </c>
      <c r="N6146">
        <v>2.974722222</v>
      </c>
      <c r="O6146">
        <v>0</v>
      </c>
      <c r="P6146">
        <v>13</v>
      </c>
      <c r="Q6146">
        <v>0</v>
      </c>
      <c r="R6146">
        <v>0</v>
      </c>
      <c r="S6146">
        <v>0</v>
      </c>
      <c r="T6146">
        <v>2</v>
      </c>
      <c r="U6146">
        <v>0</v>
      </c>
      <c r="V6146">
        <v>0</v>
      </c>
      <c r="W6146">
        <v>0</v>
      </c>
      <c r="X6146">
        <v>9.6772031273656847</v>
      </c>
      <c r="Y6146">
        <v>0</v>
      </c>
      <c r="Z6146">
        <v>0</v>
      </c>
      <c r="AA6146">
        <v>0</v>
      </c>
      <c r="AB6146">
        <v>1.8727745847376249</v>
      </c>
      <c r="AC6146">
        <v>0</v>
      </c>
      <c r="AD6146">
        <v>0</v>
      </c>
      <c r="AE6146">
        <v>11.54997771210331</v>
      </c>
    </row>
    <row r="6147" spans="1:31" x14ac:dyDescent="0.25">
      <c r="A6147">
        <v>2155932</v>
      </c>
      <c r="B6147">
        <v>1</v>
      </c>
      <c r="C6147" t="s">
        <v>80</v>
      </c>
      <c r="D6147" t="s">
        <v>111</v>
      </c>
      <c r="E6147" t="s">
        <v>131</v>
      </c>
      <c r="F6147" t="s">
        <v>17656</v>
      </c>
      <c r="G6147" t="s">
        <v>152</v>
      </c>
      <c r="H6147" t="s">
        <v>134</v>
      </c>
      <c r="I6147" t="s">
        <v>135</v>
      </c>
      <c r="J6147" t="s">
        <v>136</v>
      </c>
      <c r="K6147" t="s">
        <v>137</v>
      </c>
      <c r="L6147" t="s">
        <v>17657</v>
      </c>
      <c r="M6147" t="s">
        <v>17658</v>
      </c>
      <c r="N6147">
        <v>6.2374999999999998</v>
      </c>
      <c r="O6147">
        <v>0</v>
      </c>
      <c r="P6147">
        <v>1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1.886518878862975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1.886518878862975</v>
      </c>
    </row>
    <row r="6148" spans="1:31" x14ac:dyDescent="0.25">
      <c r="A6148">
        <v>2155826</v>
      </c>
      <c r="B6148">
        <v>1</v>
      </c>
      <c r="C6148" t="s">
        <v>80</v>
      </c>
      <c r="D6148" t="s">
        <v>93</v>
      </c>
      <c r="E6148" t="s">
        <v>206</v>
      </c>
      <c r="F6148" t="s">
        <v>17659</v>
      </c>
      <c r="G6148" t="s">
        <v>374</v>
      </c>
      <c r="H6148" t="s">
        <v>134</v>
      </c>
      <c r="I6148" t="s">
        <v>135</v>
      </c>
      <c r="J6148" t="s">
        <v>136</v>
      </c>
      <c r="K6148" t="s">
        <v>137</v>
      </c>
      <c r="L6148" t="s">
        <v>17660</v>
      </c>
      <c r="M6148" t="s">
        <v>17661</v>
      </c>
      <c r="N6148">
        <v>4.7288888880000002</v>
      </c>
      <c r="O6148">
        <v>0</v>
      </c>
      <c r="P6148">
        <v>60</v>
      </c>
      <c r="Q6148">
        <v>0</v>
      </c>
      <c r="R6148">
        <v>0</v>
      </c>
      <c r="S6148">
        <v>0</v>
      </c>
      <c r="T6148">
        <v>4</v>
      </c>
      <c r="U6148">
        <v>0</v>
      </c>
      <c r="V6148">
        <v>0</v>
      </c>
      <c r="W6148">
        <v>0</v>
      </c>
      <c r="X6148">
        <v>59.349819113079676</v>
      </c>
      <c r="Y6148">
        <v>0</v>
      </c>
      <c r="Z6148">
        <v>0</v>
      </c>
      <c r="AA6148">
        <v>0</v>
      </c>
      <c r="AB6148">
        <v>12.640942859359201</v>
      </c>
      <c r="AC6148">
        <v>0</v>
      </c>
      <c r="AD6148">
        <v>0</v>
      </c>
      <c r="AE6148">
        <v>71.990761972438875</v>
      </c>
    </row>
    <row r="6149" spans="1:31" x14ac:dyDescent="0.25">
      <c r="A6149">
        <v>2156224</v>
      </c>
      <c r="B6149">
        <v>1</v>
      </c>
      <c r="C6149" t="s">
        <v>80</v>
      </c>
      <c r="D6149" t="s">
        <v>85</v>
      </c>
      <c r="E6149" t="s">
        <v>161</v>
      </c>
      <c r="F6149" t="s">
        <v>17662</v>
      </c>
      <c r="G6149" t="s">
        <v>171</v>
      </c>
      <c r="H6149" t="s">
        <v>134</v>
      </c>
      <c r="I6149" t="s">
        <v>135</v>
      </c>
      <c r="J6149" t="s">
        <v>136</v>
      </c>
      <c r="K6149" t="s">
        <v>137</v>
      </c>
      <c r="L6149" t="s">
        <v>17663</v>
      </c>
      <c r="M6149" t="s">
        <v>17664</v>
      </c>
      <c r="N6149">
        <v>1.3077777770000001</v>
      </c>
      <c r="O6149">
        <v>0</v>
      </c>
      <c r="P6149">
        <v>427</v>
      </c>
      <c r="Q6149">
        <v>0</v>
      </c>
      <c r="R6149">
        <v>0</v>
      </c>
      <c r="S6149">
        <v>0</v>
      </c>
      <c r="T6149">
        <v>16</v>
      </c>
      <c r="U6149">
        <v>0</v>
      </c>
      <c r="V6149">
        <v>0</v>
      </c>
      <c r="W6149">
        <v>0</v>
      </c>
      <c r="X6149">
        <v>177.85174283960257</v>
      </c>
      <c r="Y6149">
        <v>0</v>
      </c>
      <c r="Z6149">
        <v>0</v>
      </c>
      <c r="AA6149">
        <v>0</v>
      </c>
      <c r="AB6149">
        <v>121.55116159621366</v>
      </c>
      <c r="AC6149">
        <v>0</v>
      </c>
      <c r="AD6149">
        <v>0</v>
      </c>
      <c r="AE6149">
        <v>299.40290443581625</v>
      </c>
    </row>
    <row r="6150" spans="1:31" x14ac:dyDescent="0.25">
      <c r="A6150">
        <v>2155975</v>
      </c>
      <c r="B6150">
        <v>1</v>
      </c>
      <c r="C6150" t="s">
        <v>80</v>
      </c>
      <c r="D6150" t="s">
        <v>87</v>
      </c>
      <c r="E6150" t="s">
        <v>131</v>
      </c>
      <c r="F6150" t="s">
        <v>17665</v>
      </c>
      <c r="G6150" t="s">
        <v>231</v>
      </c>
      <c r="H6150" t="s">
        <v>134</v>
      </c>
      <c r="I6150" t="s">
        <v>135</v>
      </c>
      <c r="J6150" t="s">
        <v>136</v>
      </c>
      <c r="K6150" t="s">
        <v>137</v>
      </c>
      <c r="L6150" t="s">
        <v>17666</v>
      </c>
      <c r="M6150" t="s">
        <v>17667</v>
      </c>
      <c r="N6150">
        <v>1.9358333329999999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4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2.4541918173821502</v>
      </c>
      <c r="AC6150">
        <v>0</v>
      </c>
      <c r="AD6150">
        <v>0</v>
      </c>
      <c r="AE6150">
        <v>2.4541918173821502</v>
      </c>
    </row>
    <row r="6151" spans="1:31" x14ac:dyDescent="0.25">
      <c r="A6151">
        <v>2156075</v>
      </c>
      <c r="B6151">
        <v>1</v>
      </c>
      <c r="C6151" t="s">
        <v>81</v>
      </c>
      <c r="D6151" t="s">
        <v>127</v>
      </c>
      <c r="E6151" t="s">
        <v>161</v>
      </c>
      <c r="F6151" t="s">
        <v>17668</v>
      </c>
      <c r="G6151" t="s">
        <v>215</v>
      </c>
      <c r="H6151" t="s">
        <v>134</v>
      </c>
      <c r="I6151" t="s">
        <v>135</v>
      </c>
      <c r="J6151" t="s">
        <v>136</v>
      </c>
      <c r="K6151" t="s">
        <v>137</v>
      </c>
      <c r="L6151" t="s">
        <v>17669</v>
      </c>
      <c r="M6151" t="s">
        <v>17670</v>
      </c>
      <c r="N6151">
        <v>3.9666666660000001</v>
      </c>
      <c r="O6151">
        <v>0</v>
      </c>
      <c r="P6151">
        <v>162</v>
      </c>
      <c r="Q6151">
        <v>0</v>
      </c>
      <c r="R6151">
        <v>1</v>
      </c>
      <c r="S6151">
        <v>0</v>
      </c>
      <c r="T6151">
        <v>53</v>
      </c>
      <c r="U6151">
        <v>0</v>
      </c>
      <c r="V6151">
        <v>0</v>
      </c>
      <c r="W6151">
        <v>0</v>
      </c>
      <c r="X6151">
        <v>146.43573172157218</v>
      </c>
      <c r="Y6151">
        <v>0</v>
      </c>
      <c r="Z6151">
        <v>2.0097698172000002E-3</v>
      </c>
      <c r="AA6151">
        <v>0</v>
      </c>
      <c r="AB6151">
        <v>105.40774043103238</v>
      </c>
      <c r="AC6151">
        <v>0</v>
      </c>
      <c r="AD6151">
        <v>0</v>
      </c>
      <c r="AE6151">
        <v>251.84548192242175</v>
      </c>
    </row>
    <row r="6152" spans="1:31" x14ac:dyDescent="0.25">
      <c r="A6152">
        <v>2155775</v>
      </c>
      <c r="B6152">
        <v>1</v>
      </c>
      <c r="C6152" t="s">
        <v>80</v>
      </c>
      <c r="D6152" t="s">
        <v>89</v>
      </c>
      <c r="E6152" t="s">
        <v>206</v>
      </c>
      <c r="F6152" t="s">
        <v>17671</v>
      </c>
      <c r="G6152" t="s">
        <v>183</v>
      </c>
      <c r="H6152" t="s">
        <v>134</v>
      </c>
      <c r="I6152" t="s">
        <v>135</v>
      </c>
      <c r="J6152" t="s">
        <v>136</v>
      </c>
      <c r="K6152" t="s">
        <v>137</v>
      </c>
      <c r="L6152" t="s">
        <v>17672</v>
      </c>
      <c r="M6152" t="s">
        <v>17673</v>
      </c>
      <c r="N6152">
        <v>12.800555555000001</v>
      </c>
      <c r="O6152">
        <v>0</v>
      </c>
      <c r="P6152">
        <v>16</v>
      </c>
      <c r="Q6152">
        <v>0</v>
      </c>
      <c r="R6152">
        <v>0</v>
      </c>
      <c r="S6152">
        <v>0</v>
      </c>
      <c r="T6152">
        <v>2</v>
      </c>
      <c r="U6152">
        <v>0</v>
      </c>
      <c r="V6152">
        <v>0</v>
      </c>
      <c r="W6152">
        <v>0</v>
      </c>
      <c r="X6152">
        <v>179.54468963400714</v>
      </c>
      <c r="Y6152">
        <v>0</v>
      </c>
      <c r="Z6152">
        <v>0</v>
      </c>
      <c r="AA6152">
        <v>0</v>
      </c>
      <c r="AB6152">
        <v>36.434841091677875</v>
      </c>
      <c r="AC6152">
        <v>0</v>
      </c>
      <c r="AD6152">
        <v>0</v>
      </c>
      <c r="AE6152">
        <v>215.97953072568501</v>
      </c>
    </row>
    <row r="6153" spans="1:31" x14ac:dyDescent="0.25">
      <c r="A6153">
        <v>2155752</v>
      </c>
      <c r="B6153">
        <v>1</v>
      </c>
      <c r="C6153" t="s">
        <v>80</v>
      </c>
      <c r="D6153" t="s">
        <v>103</v>
      </c>
      <c r="E6153" t="s">
        <v>196</v>
      </c>
      <c r="F6153" t="s">
        <v>17674</v>
      </c>
      <c r="G6153" t="s">
        <v>142</v>
      </c>
      <c r="H6153" t="s">
        <v>143</v>
      </c>
      <c r="I6153" t="s">
        <v>135</v>
      </c>
      <c r="J6153" t="s">
        <v>136</v>
      </c>
      <c r="K6153" t="s">
        <v>137</v>
      </c>
      <c r="L6153" t="s">
        <v>17675</v>
      </c>
      <c r="M6153" t="s">
        <v>17676</v>
      </c>
      <c r="N6153">
        <v>1.261111111</v>
      </c>
      <c r="O6153">
        <v>0</v>
      </c>
      <c r="P6153">
        <v>0</v>
      </c>
      <c r="Q6153">
        <v>0</v>
      </c>
      <c r="R6153">
        <v>0</v>
      </c>
      <c r="S6153">
        <v>5</v>
      </c>
      <c r="T6153">
        <v>0</v>
      </c>
      <c r="U6153">
        <v>3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295.04041051160613</v>
      </c>
      <c r="AB6153">
        <v>0</v>
      </c>
      <c r="AC6153">
        <v>771.27445189925334</v>
      </c>
      <c r="AD6153">
        <v>0</v>
      </c>
      <c r="AE6153">
        <v>1066.3148624108594</v>
      </c>
    </row>
    <row r="6154" spans="1:31" x14ac:dyDescent="0.25">
      <c r="A6154">
        <v>2155852</v>
      </c>
      <c r="B6154">
        <v>1</v>
      </c>
      <c r="C6154" t="s">
        <v>80</v>
      </c>
      <c r="D6154" t="s">
        <v>103</v>
      </c>
      <c r="E6154" t="s">
        <v>131</v>
      </c>
      <c r="F6154" t="s">
        <v>17677</v>
      </c>
      <c r="G6154" t="s">
        <v>231</v>
      </c>
      <c r="H6154" t="s">
        <v>134</v>
      </c>
      <c r="I6154" t="s">
        <v>135</v>
      </c>
      <c r="J6154" t="s">
        <v>136</v>
      </c>
      <c r="K6154" t="s">
        <v>137</v>
      </c>
      <c r="L6154" t="s">
        <v>17678</v>
      </c>
      <c r="M6154" t="s">
        <v>17679</v>
      </c>
      <c r="N6154">
        <v>0.73277777700000002</v>
      </c>
      <c r="O6154">
        <v>0</v>
      </c>
      <c r="P6154">
        <v>1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0.20304952853480002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0.20304952853480002</v>
      </c>
    </row>
    <row r="6155" spans="1:31" x14ac:dyDescent="0.25">
      <c r="A6155">
        <v>2156399</v>
      </c>
      <c r="B6155">
        <v>1</v>
      </c>
      <c r="C6155" t="s">
        <v>80</v>
      </c>
      <c r="D6155" t="s">
        <v>88</v>
      </c>
      <c r="E6155" t="s">
        <v>206</v>
      </c>
      <c r="F6155" t="s">
        <v>17680</v>
      </c>
      <c r="G6155" t="s">
        <v>187</v>
      </c>
      <c r="H6155" t="s">
        <v>134</v>
      </c>
      <c r="I6155" t="s">
        <v>135</v>
      </c>
      <c r="J6155" t="s">
        <v>136</v>
      </c>
      <c r="K6155" t="s">
        <v>137</v>
      </c>
      <c r="L6155" t="s">
        <v>17681</v>
      </c>
      <c r="M6155" t="s">
        <v>17682</v>
      </c>
      <c r="N6155">
        <v>2.5955555549999998</v>
      </c>
      <c r="O6155">
        <v>0</v>
      </c>
      <c r="P6155">
        <v>165</v>
      </c>
      <c r="Q6155">
        <v>0</v>
      </c>
      <c r="R6155">
        <v>0</v>
      </c>
      <c r="S6155">
        <v>0</v>
      </c>
      <c r="T6155">
        <v>15</v>
      </c>
      <c r="U6155">
        <v>0</v>
      </c>
      <c r="V6155">
        <v>0</v>
      </c>
      <c r="W6155">
        <v>0</v>
      </c>
      <c r="X6155">
        <v>76.543445865282621</v>
      </c>
      <c r="Y6155">
        <v>0</v>
      </c>
      <c r="Z6155">
        <v>0</v>
      </c>
      <c r="AA6155">
        <v>0</v>
      </c>
      <c r="AB6155">
        <v>34.292116796186086</v>
      </c>
      <c r="AC6155">
        <v>0</v>
      </c>
      <c r="AD6155">
        <v>0</v>
      </c>
      <c r="AE6155">
        <v>110.83556266146871</v>
      </c>
    </row>
    <row r="6156" spans="1:31" x14ac:dyDescent="0.25">
      <c r="A6156">
        <v>2155898</v>
      </c>
      <c r="B6156">
        <v>1</v>
      </c>
      <c r="C6156" t="s">
        <v>80</v>
      </c>
      <c r="D6156" t="s">
        <v>104</v>
      </c>
      <c r="E6156" t="s">
        <v>131</v>
      </c>
      <c r="F6156" t="s">
        <v>17683</v>
      </c>
      <c r="G6156" t="s">
        <v>152</v>
      </c>
      <c r="H6156" t="s">
        <v>134</v>
      </c>
      <c r="I6156" t="s">
        <v>135</v>
      </c>
      <c r="J6156" t="s">
        <v>136</v>
      </c>
      <c r="K6156" t="s">
        <v>137</v>
      </c>
      <c r="L6156" t="s">
        <v>17684</v>
      </c>
      <c r="M6156" t="s">
        <v>17685</v>
      </c>
      <c r="N6156">
        <v>3.063055555</v>
      </c>
      <c r="O6156">
        <v>0</v>
      </c>
      <c r="P6156">
        <v>1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1.2213906397108332E-2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1.2213906397108332E-2</v>
      </c>
    </row>
    <row r="6157" spans="1:31" x14ac:dyDescent="0.25">
      <c r="A6157">
        <v>2156044</v>
      </c>
      <c r="B6157">
        <v>1</v>
      </c>
      <c r="C6157" t="s">
        <v>80</v>
      </c>
      <c r="D6157" t="s">
        <v>103</v>
      </c>
      <c r="E6157" t="s">
        <v>131</v>
      </c>
      <c r="F6157" t="s">
        <v>17686</v>
      </c>
      <c r="G6157" t="s">
        <v>152</v>
      </c>
      <c r="H6157" t="s">
        <v>134</v>
      </c>
      <c r="I6157" t="s">
        <v>135</v>
      </c>
      <c r="J6157" t="s">
        <v>136</v>
      </c>
      <c r="K6157" t="s">
        <v>137</v>
      </c>
      <c r="L6157" t="s">
        <v>17687</v>
      </c>
      <c r="M6157" t="s">
        <v>17688</v>
      </c>
      <c r="N6157">
        <v>3.0841666659999998</v>
      </c>
      <c r="O6157">
        <v>0</v>
      </c>
      <c r="P6157">
        <v>1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0.99915221712625002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0.99915221712625002</v>
      </c>
    </row>
    <row r="6158" spans="1:31" x14ac:dyDescent="0.25">
      <c r="A6158">
        <v>2156253</v>
      </c>
      <c r="B6158">
        <v>1</v>
      </c>
      <c r="C6158" t="s">
        <v>80</v>
      </c>
      <c r="D6158" t="s">
        <v>106</v>
      </c>
      <c r="E6158" t="s">
        <v>146</v>
      </c>
      <c r="F6158" t="s">
        <v>17689</v>
      </c>
      <c r="G6158" t="s">
        <v>142</v>
      </c>
      <c r="H6158" t="s">
        <v>143</v>
      </c>
      <c r="I6158" t="s">
        <v>135</v>
      </c>
      <c r="J6158" t="s">
        <v>136</v>
      </c>
      <c r="K6158" t="s">
        <v>137</v>
      </c>
      <c r="L6158" t="s">
        <v>17690</v>
      </c>
      <c r="M6158" t="s">
        <v>17691</v>
      </c>
      <c r="N6158">
        <v>4.5802777770000001</v>
      </c>
      <c r="O6158">
        <v>0</v>
      </c>
      <c r="P6158">
        <v>0</v>
      </c>
      <c r="Q6158">
        <v>0</v>
      </c>
      <c r="R6158">
        <v>6</v>
      </c>
      <c r="S6158">
        <v>0</v>
      </c>
      <c r="T6158">
        <v>1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35.239132517811747</v>
      </c>
      <c r="AA6158">
        <v>0</v>
      </c>
      <c r="AB6158">
        <v>2.0641872135384167</v>
      </c>
      <c r="AC6158">
        <v>0</v>
      </c>
      <c r="AD6158">
        <v>0</v>
      </c>
      <c r="AE6158">
        <v>37.303319731350165</v>
      </c>
    </row>
    <row r="6159" spans="1:31" x14ac:dyDescent="0.25">
      <c r="A6159">
        <v>2156293</v>
      </c>
      <c r="B6159">
        <v>1</v>
      </c>
      <c r="C6159" t="s">
        <v>80</v>
      </c>
      <c r="D6159" t="s">
        <v>82</v>
      </c>
      <c r="E6159" t="s">
        <v>161</v>
      </c>
      <c r="F6159" t="s">
        <v>17692</v>
      </c>
      <c r="G6159" t="s">
        <v>458</v>
      </c>
      <c r="H6159" t="s">
        <v>134</v>
      </c>
      <c r="I6159" t="s">
        <v>135</v>
      </c>
      <c r="J6159" t="s">
        <v>136</v>
      </c>
      <c r="K6159" t="s">
        <v>137</v>
      </c>
      <c r="L6159" t="s">
        <v>17693</v>
      </c>
      <c r="M6159" t="s">
        <v>17694</v>
      </c>
      <c r="N6159">
        <v>1.8019444440000001</v>
      </c>
      <c r="O6159">
        <v>0</v>
      </c>
      <c r="P6159">
        <v>22</v>
      </c>
      <c r="Q6159">
        <v>0</v>
      </c>
      <c r="R6159">
        <v>0</v>
      </c>
      <c r="S6159">
        <v>0</v>
      </c>
      <c r="T6159">
        <v>147</v>
      </c>
      <c r="U6159">
        <v>0</v>
      </c>
      <c r="V6159">
        <v>4</v>
      </c>
      <c r="W6159">
        <v>0</v>
      </c>
      <c r="X6159">
        <v>7.3288800093188433</v>
      </c>
      <c r="Y6159">
        <v>0</v>
      </c>
      <c r="Z6159">
        <v>0</v>
      </c>
      <c r="AA6159">
        <v>0</v>
      </c>
      <c r="AB6159">
        <v>256.82810500436653</v>
      </c>
      <c r="AC6159">
        <v>0</v>
      </c>
      <c r="AD6159">
        <v>109.75735484279724</v>
      </c>
      <c r="AE6159">
        <v>373.91433985648257</v>
      </c>
    </row>
    <row r="6160" spans="1:31" x14ac:dyDescent="0.25">
      <c r="A6160">
        <v>2155998</v>
      </c>
      <c r="B6160">
        <v>1</v>
      </c>
      <c r="C6160" t="s">
        <v>80</v>
      </c>
      <c r="D6160" t="s">
        <v>107</v>
      </c>
      <c r="E6160" t="s">
        <v>146</v>
      </c>
      <c r="F6160" t="s">
        <v>17695</v>
      </c>
      <c r="G6160" t="s">
        <v>142</v>
      </c>
      <c r="H6160" t="s">
        <v>143</v>
      </c>
      <c r="I6160" t="s">
        <v>135</v>
      </c>
      <c r="J6160" t="s">
        <v>136</v>
      </c>
      <c r="K6160" t="s">
        <v>137</v>
      </c>
      <c r="L6160" t="s">
        <v>17696</v>
      </c>
      <c r="M6160" t="s">
        <v>17697</v>
      </c>
      <c r="N6160">
        <v>0.96972222200000002</v>
      </c>
      <c r="O6160">
        <v>0</v>
      </c>
      <c r="P6160">
        <v>537</v>
      </c>
      <c r="Q6160">
        <v>0</v>
      </c>
      <c r="R6160">
        <v>6</v>
      </c>
      <c r="S6160">
        <v>0</v>
      </c>
      <c r="T6160">
        <v>22</v>
      </c>
      <c r="U6160">
        <v>0</v>
      </c>
      <c r="V6160">
        <v>0</v>
      </c>
      <c r="W6160">
        <v>0</v>
      </c>
      <c r="X6160">
        <v>85.31124026972256</v>
      </c>
      <c r="Y6160">
        <v>0</v>
      </c>
      <c r="Z6160">
        <v>0.79602216345382526</v>
      </c>
      <c r="AA6160">
        <v>0</v>
      </c>
      <c r="AB6160">
        <v>15.729724829339469</v>
      </c>
      <c r="AC6160">
        <v>0</v>
      </c>
      <c r="AD6160">
        <v>0</v>
      </c>
      <c r="AE6160">
        <v>101.83698726251586</v>
      </c>
    </row>
    <row r="6161" spans="1:31" x14ac:dyDescent="0.25">
      <c r="A6161">
        <v>2156147</v>
      </c>
      <c r="B6161">
        <v>1</v>
      </c>
      <c r="C6161" t="s">
        <v>81</v>
      </c>
      <c r="D6161" t="s">
        <v>121</v>
      </c>
      <c r="E6161" t="s">
        <v>174</v>
      </c>
      <c r="F6161" t="s">
        <v>7560</v>
      </c>
      <c r="G6161" t="s">
        <v>187</v>
      </c>
      <c r="H6161" t="s">
        <v>134</v>
      </c>
      <c r="I6161" t="s">
        <v>135</v>
      </c>
      <c r="J6161" t="s">
        <v>136</v>
      </c>
      <c r="K6161" t="s">
        <v>137</v>
      </c>
      <c r="L6161" t="s">
        <v>17698</v>
      </c>
      <c r="M6161" t="s">
        <v>17699</v>
      </c>
      <c r="N6161">
        <v>3.2058333330000002</v>
      </c>
      <c r="O6161">
        <v>0</v>
      </c>
      <c r="P6161">
        <v>13</v>
      </c>
      <c r="Q6161">
        <v>0</v>
      </c>
      <c r="R6161">
        <v>1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6.9256271075376006</v>
      </c>
      <c r="Y6161">
        <v>0</v>
      </c>
      <c r="Z6161">
        <v>5.1974979077350006E-2</v>
      </c>
      <c r="AA6161">
        <v>0</v>
      </c>
      <c r="AB6161">
        <v>0</v>
      </c>
      <c r="AC6161">
        <v>0</v>
      </c>
      <c r="AD6161">
        <v>0</v>
      </c>
      <c r="AE6161">
        <v>6.9776020866149508</v>
      </c>
    </row>
    <row r="6162" spans="1:31" x14ac:dyDescent="0.25">
      <c r="A6162">
        <v>2156001</v>
      </c>
      <c r="B6162">
        <v>1</v>
      </c>
      <c r="C6162" t="s">
        <v>80</v>
      </c>
      <c r="D6162" t="s">
        <v>95</v>
      </c>
      <c r="E6162" t="s">
        <v>174</v>
      </c>
      <c r="F6162" t="s">
        <v>17700</v>
      </c>
      <c r="G6162" t="s">
        <v>163</v>
      </c>
      <c r="H6162" t="s">
        <v>134</v>
      </c>
      <c r="I6162" t="s">
        <v>135</v>
      </c>
      <c r="J6162" t="s">
        <v>136</v>
      </c>
      <c r="K6162" t="s">
        <v>137</v>
      </c>
      <c r="L6162" t="s">
        <v>17701</v>
      </c>
      <c r="M6162" t="s">
        <v>17702</v>
      </c>
      <c r="N6162">
        <v>0.88027777699999998</v>
      </c>
      <c r="O6162">
        <v>0</v>
      </c>
      <c r="P6162">
        <v>136</v>
      </c>
      <c r="Q6162">
        <v>0</v>
      </c>
      <c r="R6162">
        <v>0</v>
      </c>
      <c r="S6162">
        <v>0</v>
      </c>
      <c r="T6162">
        <v>13</v>
      </c>
      <c r="U6162">
        <v>0</v>
      </c>
      <c r="V6162">
        <v>0</v>
      </c>
      <c r="W6162">
        <v>0</v>
      </c>
      <c r="X6162">
        <v>35.247844016354229</v>
      </c>
      <c r="Y6162">
        <v>0</v>
      </c>
      <c r="Z6162">
        <v>0</v>
      </c>
      <c r="AA6162">
        <v>0</v>
      </c>
      <c r="AB6162">
        <v>8.6421735434861269</v>
      </c>
      <c r="AC6162">
        <v>0</v>
      </c>
      <c r="AD6162">
        <v>0</v>
      </c>
      <c r="AE6162">
        <v>43.890017559840359</v>
      </c>
    </row>
    <row r="6163" spans="1:31" x14ac:dyDescent="0.25">
      <c r="A6163">
        <v>2155858</v>
      </c>
      <c r="B6163">
        <v>1</v>
      </c>
      <c r="C6163" t="s">
        <v>80</v>
      </c>
      <c r="D6163" t="s">
        <v>88</v>
      </c>
      <c r="E6163" t="s">
        <v>206</v>
      </c>
      <c r="F6163" t="s">
        <v>17703</v>
      </c>
      <c r="G6163" t="s">
        <v>246</v>
      </c>
      <c r="H6163" t="s">
        <v>134</v>
      </c>
      <c r="I6163" t="s">
        <v>135</v>
      </c>
      <c r="J6163" t="s">
        <v>136</v>
      </c>
      <c r="K6163" t="s">
        <v>137</v>
      </c>
      <c r="L6163" t="s">
        <v>17704</v>
      </c>
      <c r="M6163" t="s">
        <v>17705</v>
      </c>
      <c r="N6163">
        <v>0.84388888799999995</v>
      </c>
      <c r="O6163">
        <v>0</v>
      </c>
      <c r="P6163">
        <v>17</v>
      </c>
      <c r="Q6163">
        <v>0</v>
      </c>
      <c r="R6163">
        <v>0</v>
      </c>
      <c r="S6163">
        <v>0</v>
      </c>
      <c r="T6163">
        <v>7</v>
      </c>
      <c r="U6163">
        <v>0</v>
      </c>
      <c r="V6163">
        <v>0</v>
      </c>
      <c r="W6163">
        <v>0</v>
      </c>
      <c r="X6163">
        <v>3.5936238682490664</v>
      </c>
      <c r="Y6163">
        <v>0</v>
      </c>
      <c r="Z6163">
        <v>0</v>
      </c>
      <c r="AA6163">
        <v>0</v>
      </c>
      <c r="AB6163">
        <v>14.458128211868758</v>
      </c>
      <c r="AC6163">
        <v>0</v>
      </c>
      <c r="AD6163">
        <v>0</v>
      </c>
      <c r="AE6163">
        <v>18.051752080117822</v>
      </c>
    </row>
    <row r="6164" spans="1:31" x14ac:dyDescent="0.25">
      <c r="A6164">
        <v>2156190</v>
      </c>
      <c r="B6164">
        <v>1</v>
      </c>
      <c r="C6164" t="s">
        <v>80</v>
      </c>
      <c r="D6164" t="s">
        <v>102</v>
      </c>
      <c r="E6164" t="s">
        <v>174</v>
      </c>
      <c r="F6164" t="s">
        <v>17706</v>
      </c>
      <c r="G6164" t="s">
        <v>187</v>
      </c>
      <c r="H6164" t="s">
        <v>134</v>
      </c>
      <c r="I6164" t="s">
        <v>135</v>
      </c>
      <c r="J6164" t="s">
        <v>136</v>
      </c>
      <c r="K6164" t="s">
        <v>137</v>
      </c>
      <c r="L6164" t="s">
        <v>17707</v>
      </c>
      <c r="M6164" t="s">
        <v>17708</v>
      </c>
      <c r="N6164">
        <v>0.48388888800000002</v>
      </c>
      <c r="O6164">
        <v>0</v>
      </c>
      <c r="P6164">
        <v>43</v>
      </c>
      <c r="Q6164">
        <v>0</v>
      </c>
      <c r="R6164">
        <v>0</v>
      </c>
      <c r="S6164">
        <v>0</v>
      </c>
      <c r="T6164">
        <v>1</v>
      </c>
      <c r="U6164">
        <v>0</v>
      </c>
      <c r="V6164">
        <v>0</v>
      </c>
      <c r="W6164">
        <v>0</v>
      </c>
      <c r="X6164">
        <v>3.0815048429802667</v>
      </c>
      <c r="Y6164">
        <v>0</v>
      </c>
      <c r="Z6164">
        <v>0</v>
      </c>
      <c r="AA6164">
        <v>0</v>
      </c>
      <c r="AB6164">
        <v>6.9811297266666658E-5</v>
      </c>
      <c r="AC6164">
        <v>0</v>
      </c>
      <c r="AD6164">
        <v>0</v>
      </c>
      <c r="AE6164">
        <v>3.0815746542775333</v>
      </c>
    </row>
    <row r="6165" spans="1:31" x14ac:dyDescent="0.25">
      <c r="A6165">
        <v>2156356</v>
      </c>
      <c r="B6165">
        <v>1</v>
      </c>
      <c r="C6165" t="s">
        <v>80</v>
      </c>
      <c r="D6165" t="s">
        <v>91</v>
      </c>
      <c r="E6165" t="s">
        <v>161</v>
      </c>
      <c r="F6165" t="s">
        <v>17709</v>
      </c>
      <c r="G6165" t="s">
        <v>215</v>
      </c>
      <c r="H6165" t="s">
        <v>134</v>
      </c>
      <c r="I6165" t="s">
        <v>135</v>
      </c>
      <c r="J6165" t="s">
        <v>136</v>
      </c>
      <c r="K6165" t="s">
        <v>137</v>
      </c>
      <c r="L6165" t="s">
        <v>17710</v>
      </c>
      <c r="M6165" t="s">
        <v>17711</v>
      </c>
      <c r="N6165">
        <v>0.88555555500000005</v>
      </c>
      <c r="O6165">
        <v>0</v>
      </c>
      <c r="P6165">
        <v>155</v>
      </c>
      <c r="Q6165">
        <v>0</v>
      </c>
      <c r="R6165">
        <v>6</v>
      </c>
      <c r="S6165">
        <v>0</v>
      </c>
      <c r="T6165">
        <v>47</v>
      </c>
      <c r="U6165">
        <v>0</v>
      </c>
      <c r="V6165">
        <v>0</v>
      </c>
      <c r="W6165">
        <v>0</v>
      </c>
      <c r="X6165">
        <v>37.086519994408235</v>
      </c>
      <c r="Y6165">
        <v>0</v>
      </c>
      <c r="Z6165">
        <v>0.84594035026308334</v>
      </c>
      <c r="AA6165">
        <v>0</v>
      </c>
      <c r="AB6165">
        <v>26.337327508484346</v>
      </c>
      <c r="AC6165">
        <v>0</v>
      </c>
      <c r="AD6165">
        <v>0</v>
      </c>
      <c r="AE6165">
        <v>64.269787853155663</v>
      </c>
    </row>
    <row r="6166" spans="1:31" x14ac:dyDescent="0.25">
      <c r="A6166">
        <v>2155835</v>
      </c>
      <c r="B6166">
        <v>1</v>
      </c>
      <c r="C6166" t="s">
        <v>81</v>
      </c>
      <c r="D6166" t="s">
        <v>123</v>
      </c>
      <c r="E6166" t="s">
        <v>146</v>
      </c>
      <c r="F6166" t="s">
        <v>17712</v>
      </c>
      <c r="G6166" t="s">
        <v>411</v>
      </c>
      <c r="H6166" t="s">
        <v>143</v>
      </c>
      <c r="I6166" t="s">
        <v>135</v>
      </c>
      <c r="J6166" t="s">
        <v>136</v>
      </c>
      <c r="K6166" t="s">
        <v>137</v>
      </c>
      <c r="L6166" t="s">
        <v>17713</v>
      </c>
      <c r="M6166" t="s">
        <v>17714</v>
      </c>
      <c r="N6166">
        <v>6.2230555550000002</v>
      </c>
      <c r="O6166">
        <v>0</v>
      </c>
      <c r="P6166">
        <v>578</v>
      </c>
      <c r="Q6166">
        <v>0</v>
      </c>
      <c r="R6166">
        <v>0</v>
      </c>
      <c r="S6166">
        <v>0</v>
      </c>
      <c r="T6166">
        <v>55</v>
      </c>
      <c r="U6166">
        <v>0</v>
      </c>
      <c r="V6166">
        <v>1</v>
      </c>
      <c r="W6166">
        <v>0</v>
      </c>
      <c r="X6166">
        <v>682.3660152536446</v>
      </c>
      <c r="Y6166">
        <v>0</v>
      </c>
      <c r="Z6166">
        <v>0</v>
      </c>
      <c r="AA6166">
        <v>0</v>
      </c>
      <c r="AB6166">
        <v>255.25545537086782</v>
      </c>
      <c r="AC6166">
        <v>0</v>
      </c>
      <c r="AD6166">
        <v>184.65345619815596</v>
      </c>
      <c r="AE6166">
        <v>1122.2749268226685</v>
      </c>
    </row>
    <row r="6167" spans="1:31" x14ac:dyDescent="0.25">
      <c r="A6167">
        <v>2155815</v>
      </c>
      <c r="B6167">
        <v>1</v>
      </c>
      <c r="C6167" t="s">
        <v>80</v>
      </c>
      <c r="D6167" t="s">
        <v>100</v>
      </c>
      <c r="E6167" t="s">
        <v>131</v>
      </c>
      <c r="F6167" t="s">
        <v>17715</v>
      </c>
      <c r="G6167" t="s">
        <v>133</v>
      </c>
      <c r="H6167" t="s">
        <v>134</v>
      </c>
      <c r="I6167" t="s">
        <v>135</v>
      </c>
      <c r="J6167" t="s">
        <v>136</v>
      </c>
      <c r="K6167" t="s">
        <v>137</v>
      </c>
      <c r="L6167" t="s">
        <v>17716</v>
      </c>
      <c r="M6167" t="s">
        <v>17717</v>
      </c>
      <c r="N6167">
        <v>3.741944444</v>
      </c>
      <c r="O6167">
        <v>0</v>
      </c>
      <c r="P6167">
        <v>1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0.38215076378625001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0.38215076378625001</v>
      </c>
    </row>
    <row r="6168" spans="1:31" x14ac:dyDescent="0.25">
      <c r="A6168">
        <v>2155984</v>
      </c>
      <c r="B6168">
        <v>1</v>
      </c>
      <c r="C6168" t="s">
        <v>81</v>
      </c>
      <c r="D6168" t="s">
        <v>112</v>
      </c>
      <c r="E6168" t="s">
        <v>224</v>
      </c>
      <c r="F6168" t="s">
        <v>17718</v>
      </c>
      <c r="G6168" t="s">
        <v>142</v>
      </c>
      <c r="H6168" t="s">
        <v>143</v>
      </c>
      <c r="I6168" t="s">
        <v>135</v>
      </c>
      <c r="J6168" t="s">
        <v>136</v>
      </c>
      <c r="K6168" t="s">
        <v>137</v>
      </c>
      <c r="L6168" t="s">
        <v>17719</v>
      </c>
      <c r="M6168" t="s">
        <v>17720</v>
      </c>
      <c r="N6168">
        <v>0.69494055499999996</v>
      </c>
      <c r="O6168">
        <v>4</v>
      </c>
      <c r="P6168">
        <v>3846</v>
      </c>
      <c r="Q6168">
        <v>510</v>
      </c>
      <c r="R6168">
        <v>472</v>
      </c>
      <c r="S6168">
        <v>67</v>
      </c>
      <c r="T6168">
        <v>423</v>
      </c>
      <c r="U6168">
        <v>11</v>
      </c>
      <c r="V6168">
        <v>3</v>
      </c>
      <c r="W6168">
        <v>1.3103466786466331</v>
      </c>
      <c r="X6168">
        <v>516.84174107396552</v>
      </c>
      <c r="Y6168">
        <v>669.38669310606929</v>
      </c>
      <c r="Z6168">
        <v>197.65702725083509</v>
      </c>
      <c r="AA6168">
        <v>435.60522300053987</v>
      </c>
      <c r="AB6168">
        <v>129.74792158758112</v>
      </c>
      <c r="AC6168">
        <v>1131.1759277059023</v>
      </c>
      <c r="AD6168">
        <v>14.057786146186867</v>
      </c>
      <c r="AE6168">
        <v>3095.7826665497269</v>
      </c>
    </row>
    <row r="6169" spans="1:31" x14ac:dyDescent="0.25">
      <c r="A6169">
        <v>2156313</v>
      </c>
      <c r="B6169">
        <v>1</v>
      </c>
      <c r="C6169" t="s">
        <v>81</v>
      </c>
      <c r="D6169" t="s">
        <v>128</v>
      </c>
      <c r="E6169" t="s">
        <v>131</v>
      </c>
      <c r="F6169" t="s">
        <v>17721</v>
      </c>
      <c r="G6169" t="s">
        <v>231</v>
      </c>
      <c r="H6169" t="s">
        <v>134</v>
      </c>
      <c r="I6169" t="s">
        <v>135</v>
      </c>
      <c r="J6169" t="s">
        <v>136</v>
      </c>
      <c r="K6169" t="s">
        <v>137</v>
      </c>
      <c r="L6169" t="s">
        <v>17722</v>
      </c>
      <c r="M6169" t="s">
        <v>17723</v>
      </c>
      <c r="N6169">
        <v>2.3022222220000002</v>
      </c>
      <c r="O6169">
        <v>0</v>
      </c>
      <c r="P6169">
        <v>10</v>
      </c>
      <c r="Q6169">
        <v>0</v>
      </c>
      <c r="R6169">
        <v>0</v>
      </c>
      <c r="S6169">
        <v>0</v>
      </c>
      <c r="T6169">
        <v>1</v>
      </c>
      <c r="U6169">
        <v>0</v>
      </c>
      <c r="V6169">
        <v>0</v>
      </c>
      <c r="W6169">
        <v>0</v>
      </c>
      <c r="X6169">
        <v>3.3003721839920002</v>
      </c>
      <c r="Y6169">
        <v>0</v>
      </c>
      <c r="Z6169">
        <v>0</v>
      </c>
      <c r="AA6169">
        <v>0</v>
      </c>
      <c r="AB6169">
        <v>9.8283583919300005E-2</v>
      </c>
      <c r="AC6169">
        <v>0</v>
      </c>
      <c r="AD6169">
        <v>0</v>
      </c>
      <c r="AE6169">
        <v>3.3986557679113001</v>
      </c>
    </row>
    <row r="6170" spans="1:31" x14ac:dyDescent="0.25">
      <c r="A6170">
        <v>2156270</v>
      </c>
      <c r="B6170">
        <v>1</v>
      </c>
      <c r="C6170" t="s">
        <v>80</v>
      </c>
      <c r="D6170" t="s">
        <v>102</v>
      </c>
      <c r="E6170" t="s">
        <v>131</v>
      </c>
      <c r="F6170" t="s">
        <v>17724</v>
      </c>
      <c r="G6170" t="s">
        <v>152</v>
      </c>
      <c r="H6170" t="s">
        <v>134</v>
      </c>
      <c r="I6170" t="s">
        <v>135</v>
      </c>
      <c r="J6170" t="s">
        <v>136</v>
      </c>
      <c r="K6170" t="s">
        <v>137</v>
      </c>
      <c r="L6170" t="s">
        <v>17725</v>
      </c>
      <c r="M6170" t="s">
        <v>17726</v>
      </c>
      <c r="N6170">
        <v>2.0219444439999998</v>
      </c>
      <c r="O6170">
        <v>0</v>
      </c>
      <c r="P6170">
        <v>3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1.1168602257062252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1.1168602257062252</v>
      </c>
    </row>
    <row r="6171" spans="1:31" x14ac:dyDescent="0.25">
      <c r="A6171">
        <v>2156127</v>
      </c>
      <c r="B6171">
        <v>1</v>
      </c>
      <c r="C6171" t="s">
        <v>81</v>
      </c>
      <c r="D6171" t="s">
        <v>121</v>
      </c>
      <c r="E6171" t="s">
        <v>131</v>
      </c>
      <c r="F6171" t="s">
        <v>17727</v>
      </c>
      <c r="G6171" t="s">
        <v>152</v>
      </c>
      <c r="H6171" t="s">
        <v>134</v>
      </c>
      <c r="I6171" t="s">
        <v>135</v>
      </c>
      <c r="J6171" t="s">
        <v>136</v>
      </c>
      <c r="K6171" t="s">
        <v>137</v>
      </c>
      <c r="L6171" t="s">
        <v>17728</v>
      </c>
      <c r="M6171" t="s">
        <v>17729</v>
      </c>
      <c r="N6171">
        <v>2.0863888880000001</v>
      </c>
      <c r="O6171">
        <v>0</v>
      </c>
      <c r="P6171">
        <v>2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0.32350383312758335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0.32350383312758335</v>
      </c>
    </row>
    <row r="6172" spans="1:31" x14ac:dyDescent="0.25">
      <c r="A6172">
        <v>2155978</v>
      </c>
      <c r="B6172">
        <v>1</v>
      </c>
      <c r="C6172" t="s">
        <v>80</v>
      </c>
      <c r="D6172" t="s">
        <v>83</v>
      </c>
      <c r="E6172" t="s">
        <v>131</v>
      </c>
      <c r="F6172" t="s">
        <v>17730</v>
      </c>
      <c r="G6172" t="s">
        <v>231</v>
      </c>
      <c r="H6172" t="s">
        <v>134</v>
      </c>
      <c r="I6172" t="s">
        <v>135</v>
      </c>
      <c r="J6172" t="s">
        <v>136</v>
      </c>
      <c r="K6172" t="s">
        <v>137</v>
      </c>
      <c r="L6172" t="s">
        <v>17731</v>
      </c>
      <c r="M6172" t="s">
        <v>17732</v>
      </c>
      <c r="N6172">
        <v>2.9613888880000001</v>
      </c>
      <c r="O6172">
        <v>0</v>
      </c>
      <c r="P6172">
        <v>12</v>
      </c>
      <c r="Q6172">
        <v>0</v>
      </c>
      <c r="R6172">
        <v>0</v>
      </c>
      <c r="S6172">
        <v>0</v>
      </c>
      <c r="T6172">
        <v>4</v>
      </c>
      <c r="U6172">
        <v>0</v>
      </c>
      <c r="V6172">
        <v>0</v>
      </c>
      <c r="W6172">
        <v>0</v>
      </c>
      <c r="X6172">
        <v>6.3575495386995851</v>
      </c>
      <c r="Y6172">
        <v>0</v>
      </c>
      <c r="Z6172">
        <v>0</v>
      </c>
      <c r="AA6172">
        <v>0</v>
      </c>
      <c r="AB6172">
        <v>8.1916345573352896</v>
      </c>
      <c r="AC6172">
        <v>0</v>
      </c>
      <c r="AD6172">
        <v>0</v>
      </c>
      <c r="AE6172">
        <v>14.549184096034875</v>
      </c>
    </row>
    <row r="6173" spans="1:31" x14ac:dyDescent="0.25">
      <c r="A6173">
        <v>2156273</v>
      </c>
      <c r="B6173">
        <v>1</v>
      </c>
      <c r="C6173" t="s">
        <v>80</v>
      </c>
      <c r="D6173" t="s">
        <v>93</v>
      </c>
      <c r="E6173" t="s">
        <v>174</v>
      </c>
      <c r="F6173" t="s">
        <v>17733</v>
      </c>
      <c r="G6173" t="s">
        <v>187</v>
      </c>
      <c r="H6173" t="s">
        <v>134</v>
      </c>
      <c r="I6173" t="s">
        <v>135</v>
      </c>
      <c r="J6173" t="s">
        <v>136</v>
      </c>
      <c r="K6173" t="s">
        <v>137</v>
      </c>
      <c r="L6173" t="s">
        <v>17734</v>
      </c>
      <c r="M6173" t="s">
        <v>17735</v>
      </c>
      <c r="N6173">
        <v>5.1791666660000004</v>
      </c>
      <c r="O6173">
        <v>0</v>
      </c>
      <c r="P6173">
        <v>4</v>
      </c>
      <c r="Q6173">
        <v>0</v>
      </c>
      <c r="R6173">
        <v>4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0.65821060256985009</v>
      </c>
      <c r="Y6173">
        <v>0</v>
      </c>
      <c r="Z6173">
        <v>3.5670201523482006</v>
      </c>
      <c r="AA6173">
        <v>0</v>
      </c>
      <c r="AB6173">
        <v>0</v>
      </c>
      <c r="AC6173">
        <v>0</v>
      </c>
      <c r="AD6173">
        <v>0</v>
      </c>
      <c r="AE6173">
        <v>4.2252307549180506</v>
      </c>
    </row>
    <row r="6174" spans="1:31" x14ac:dyDescent="0.25">
      <c r="A6174">
        <v>2156250</v>
      </c>
      <c r="B6174">
        <v>1</v>
      </c>
      <c r="C6174" t="s">
        <v>81</v>
      </c>
      <c r="D6174" t="s">
        <v>116</v>
      </c>
      <c r="E6174" t="s">
        <v>174</v>
      </c>
      <c r="F6174" t="s">
        <v>17736</v>
      </c>
      <c r="G6174" t="s">
        <v>211</v>
      </c>
      <c r="H6174" t="s">
        <v>134</v>
      </c>
      <c r="I6174" t="s">
        <v>135</v>
      </c>
      <c r="J6174" t="s">
        <v>136</v>
      </c>
      <c r="K6174" t="s">
        <v>137</v>
      </c>
      <c r="L6174" t="s">
        <v>17263</v>
      </c>
      <c r="M6174" t="s">
        <v>17737</v>
      </c>
      <c r="N6174">
        <v>0.384722222</v>
      </c>
      <c r="O6174">
        <v>0</v>
      </c>
      <c r="P6174">
        <v>172</v>
      </c>
      <c r="Q6174">
        <v>0</v>
      </c>
      <c r="R6174">
        <v>0</v>
      </c>
      <c r="S6174">
        <v>0</v>
      </c>
      <c r="T6174">
        <v>23</v>
      </c>
      <c r="U6174">
        <v>0</v>
      </c>
      <c r="V6174">
        <v>0</v>
      </c>
      <c r="W6174">
        <v>0</v>
      </c>
      <c r="X6174">
        <v>11.421642723151665</v>
      </c>
      <c r="Y6174">
        <v>0</v>
      </c>
      <c r="Z6174">
        <v>0</v>
      </c>
      <c r="AA6174">
        <v>0</v>
      </c>
      <c r="AB6174">
        <v>1.6954099454826661</v>
      </c>
      <c r="AC6174">
        <v>0</v>
      </c>
      <c r="AD6174">
        <v>0</v>
      </c>
      <c r="AE6174">
        <v>13.117052668634331</v>
      </c>
    </row>
    <row r="6175" spans="1:31" x14ac:dyDescent="0.25">
      <c r="A6175">
        <v>2156227</v>
      </c>
      <c r="B6175">
        <v>1</v>
      </c>
      <c r="C6175" t="s">
        <v>80</v>
      </c>
      <c r="D6175" t="s">
        <v>107</v>
      </c>
      <c r="E6175" t="s">
        <v>161</v>
      </c>
      <c r="F6175" t="s">
        <v>17738</v>
      </c>
      <c r="G6175" t="s">
        <v>215</v>
      </c>
      <c r="H6175" t="s">
        <v>134</v>
      </c>
      <c r="I6175" t="s">
        <v>135</v>
      </c>
      <c r="J6175" t="s">
        <v>136</v>
      </c>
      <c r="K6175" t="s">
        <v>137</v>
      </c>
      <c r="L6175" t="s">
        <v>17739</v>
      </c>
      <c r="M6175" t="s">
        <v>17740</v>
      </c>
      <c r="N6175">
        <v>2.5750000000000002</v>
      </c>
      <c r="O6175">
        <v>0</v>
      </c>
      <c r="P6175">
        <v>811</v>
      </c>
      <c r="Q6175">
        <v>0</v>
      </c>
      <c r="R6175">
        <v>0</v>
      </c>
      <c r="S6175">
        <v>0</v>
      </c>
      <c r="T6175">
        <v>29</v>
      </c>
      <c r="U6175">
        <v>0</v>
      </c>
      <c r="V6175">
        <v>0</v>
      </c>
      <c r="W6175">
        <v>0</v>
      </c>
      <c r="X6175">
        <v>435.71694123696733</v>
      </c>
      <c r="Y6175">
        <v>0</v>
      </c>
      <c r="Z6175">
        <v>0</v>
      </c>
      <c r="AA6175">
        <v>0</v>
      </c>
      <c r="AB6175">
        <v>76.45842637939424</v>
      </c>
      <c r="AC6175">
        <v>0</v>
      </c>
      <c r="AD6175">
        <v>0</v>
      </c>
      <c r="AE6175">
        <v>512.17536761636154</v>
      </c>
    </row>
    <row r="6176" spans="1:31" x14ac:dyDescent="0.25">
      <c r="A6176">
        <v>2155772</v>
      </c>
      <c r="B6176">
        <v>1</v>
      </c>
      <c r="C6176" t="s">
        <v>81</v>
      </c>
      <c r="D6176" t="s">
        <v>120</v>
      </c>
      <c r="E6176" t="s">
        <v>146</v>
      </c>
      <c r="F6176" t="s">
        <v>17741</v>
      </c>
      <c r="G6176" t="s">
        <v>3244</v>
      </c>
      <c r="H6176" t="s">
        <v>143</v>
      </c>
      <c r="I6176" t="s">
        <v>135</v>
      </c>
      <c r="J6176" t="s">
        <v>136</v>
      </c>
      <c r="K6176" t="s">
        <v>137</v>
      </c>
      <c r="L6176" t="s">
        <v>17742</v>
      </c>
      <c r="M6176" t="s">
        <v>17743</v>
      </c>
      <c r="N6176">
        <v>4.1211111110000003</v>
      </c>
      <c r="O6176">
        <v>0</v>
      </c>
      <c r="P6176">
        <v>12</v>
      </c>
      <c r="Q6176">
        <v>0</v>
      </c>
      <c r="R6176">
        <v>2</v>
      </c>
      <c r="S6176">
        <v>1</v>
      </c>
      <c r="T6176">
        <v>6</v>
      </c>
      <c r="U6176">
        <v>0</v>
      </c>
      <c r="V6176">
        <v>0</v>
      </c>
      <c r="W6176">
        <v>0</v>
      </c>
      <c r="X6176">
        <v>8.7031637203916663</v>
      </c>
      <c r="Y6176">
        <v>0</v>
      </c>
      <c r="Z6176">
        <v>3.9414452760378</v>
      </c>
      <c r="AA6176">
        <v>228.97391531797598</v>
      </c>
      <c r="AB6176">
        <v>8.3848457767656104</v>
      </c>
      <c r="AC6176">
        <v>0</v>
      </c>
      <c r="AD6176">
        <v>0</v>
      </c>
      <c r="AE6176">
        <v>250.00337009117106</v>
      </c>
    </row>
    <row r="6177" spans="1:31" x14ac:dyDescent="0.25">
      <c r="A6177">
        <v>2156064</v>
      </c>
      <c r="B6177">
        <v>1</v>
      </c>
      <c r="C6177" t="s">
        <v>80</v>
      </c>
      <c r="D6177" t="s">
        <v>94</v>
      </c>
      <c r="E6177" t="s">
        <v>131</v>
      </c>
      <c r="F6177" t="s">
        <v>17744</v>
      </c>
      <c r="G6177" t="s">
        <v>152</v>
      </c>
      <c r="H6177" t="s">
        <v>134</v>
      </c>
      <c r="I6177" t="s">
        <v>135</v>
      </c>
      <c r="J6177" t="s">
        <v>136</v>
      </c>
      <c r="K6177" t="s">
        <v>137</v>
      </c>
      <c r="L6177" t="s">
        <v>17745</v>
      </c>
      <c r="M6177" t="s">
        <v>17746</v>
      </c>
      <c r="N6177">
        <v>1.8416666660000001</v>
      </c>
      <c r="O6177">
        <v>0</v>
      </c>
      <c r="P6177">
        <v>1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0.26542116293766671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0.26542116293766671</v>
      </c>
    </row>
    <row r="6178" spans="1:31" x14ac:dyDescent="0.25">
      <c r="A6178">
        <v>2155709</v>
      </c>
      <c r="B6178">
        <v>1</v>
      </c>
      <c r="C6178" t="s">
        <v>80</v>
      </c>
      <c r="D6178" t="s">
        <v>89</v>
      </c>
      <c r="E6178" t="s">
        <v>131</v>
      </c>
      <c r="F6178" t="s">
        <v>17747</v>
      </c>
      <c r="G6178" t="s">
        <v>231</v>
      </c>
      <c r="H6178" t="s">
        <v>134</v>
      </c>
      <c r="I6178" t="s">
        <v>135</v>
      </c>
      <c r="J6178" t="s">
        <v>136</v>
      </c>
      <c r="K6178" t="s">
        <v>137</v>
      </c>
      <c r="L6178" t="s">
        <v>17748</v>
      </c>
      <c r="M6178" t="s">
        <v>17749</v>
      </c>
      <c r="N6178">
        <v>0.35444444400000003</v>
      </c>
      <c r="O6178">
        <v>0</v>
      </c>
      <c r="P6178">
        <v>3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0.77037659702960004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0.77037659702960004</v>
      </c>
    </row>
    <row r="6179" spans="1:31" x14ac:dyDescent="0.25">
      <c r="A6179">
        <v>2156041</v>
      </c>
      <c r="B6179">
        <v>1</v>
      </c>
      <c r="C6179" t="s">
        <v>80</v>
      </c>
      <c r="D6179" t="s">
        <v>103</v>
      </c>
      <c r="E6179" t="s">
        <v>131</v>
      </c>
      <c r="F6179" t="s">
        <v>17750</v>
      </c>
      <c r="G6179" t="s">
        <v>152</v>
      </c>
      <c r="H6179" t="s">
        <v>134</v>
      </c>
      <c r="I6179" t="s">
        <v>135</v>
      </c>
      <c r="J6179" t="s">
        <v>136</v>
      </c>
      <c r="K6179" t="s">
        <v>137</v>
      </c>
      <c r="L6179" t="s">
        <v>17751</v>
      </c>
      <c r="M6179" t="s">
        <v>17752</v>
      </c>
      <c r="N6179">
        <v>1.696666666</v>
      </c>
      <c r="O6179">
        <v>0</v>
      </c>
      <c r="P6179">
        <v>1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0.20351098141200002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0.20351098141200002</v>
      </c>
    </row>
    <row r="6180" spans="1:31" x14ac:dyDescent="0.25">
      <c r="A6180">
        <v>2155958</v>
      </c>
      <c r="B6180">
        <v>1</v>
      </c>
      <c r="C6180" t="s">
        <v>81</v>
      </c>
      <c r="D6180" t="s">
        <v>112</v>
      </c>
      <c r="E6180" t="s">
        <v>161</v>
      </c>
      <c r="F6180" t="s">
        <v>17753</v>
      </c>
      <c r="G6180" t="s">
        <v>215</v>
      </c>
      <c r="H6180" t="s">
        <v>134</v>
      </c>
      <c r="I6180" t="s">
        <v>135</v>
      </c>
      <c r="J6180" t="s">
        <v>136</v>
      </c>
      <c r="K6180" t="s">
        <v>137</v>
      </c>
      <c r="L6180" t="s">
        <v>17754</v>
      </c>
      <c r="M6180" t="s">
        <v>17755</v>
      </c>
      <c r="N6180">
        <v>6.9680555550000003</v>
      </c>
      <c r="O6180">
        <v>0</v>
      </c>
      <c r="P6180">
        <v>18</v>
      </c>
      <c r="Q6180">
        <v>0</v>
      </c>
      <c r="R6180">
        <v>47</v>
      </c>
      <c r="S6180">
        <v>0</v>
      </c>
      <c r="T6180">
        <v>2</v>
      </c>
      <c r="U6180">
        <v>0</v>
      </c>
      <c r="V6180">
        <v>0</v>
      </c>
      <c r="W6180">
        <v>0</v>
      </c>
      <c r="X6180">
        <v>22.881563617176489</v>
      </c>
      <c r="Y6180">
        <v>0</v>
      </c>
      <c r="Z6180">
        <v>67.189956034765785</v>
      </c>
      <c r="AA6180">
        <v>0</v>
      </c>
      <c r="AB6180">
        <v>34.080408582499999</v>
      </c>
      <c r="AC6180">
        <v>0</v>
      </c>
      <c r="AD6180">
        <v>0</v>
      </c>
      <c r="AE6180">
        <v>124.15192823444228</v>
      </c>
    </row>
    <row r="6181" spans="1:31" x14ac:dyDescent="0.25">
      <c r="A6181">
        <v>2156104</v>
      </c>
      <c r="B6181">
        <v>1</v>
      </c>
      <c r="C6181" t="s">
        <v>80</v>
      </c>
      <c r="D6181" t="s">
        <v>90</v>
      </c>
      <c r="E6181" t="s">
        <v>131</v>
      </c>
      <c r="F6181" t="s">
        <v>17756</v>
      </c>
      <c r="G6181" t="s">
        <v>152</v>
      </c>
      <c r="H6181" t="s">
        <v>134</v>
      </c>
      <c r="I6181" t="s">
        <v>135</v>
      </c>
      <c r="J6181" t="s">
        <v>136</v>
      </c>
      <c r="K6181" t="s">
        <v>137</v>
      </c>
      <c r="L6181" t="s">
        <v>17757</v>
      </c>
      <c r="M6181" t="s">
        <v>17758</v>
      </c>
      <c r="N6181">
        <v>4.4408333329999996</v>
      </c>
      <c r="O6181">
        <v>0</v>
      </c>
      <c r="P6181">
        <v>2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0.59404792133542506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0.59404792133542506</v>
      </c>
    </row>
    <row r="6182" spans="1:31" x14ac:dyDescent="0.25">
      <c r="A6182">
        <v>2156004</v>
      </c>
      <c r="B6182">
        <v>1</v>
      </c>
      <c r="C6182" t="s">
        <v>80</v>
      </c>
      <c r="D6182" t="s">
        <v>105</v>
      </c>
      <c r="E6182" t="s">
        <v>140</v>
      </c>
      <c r="F6182" t="s">
        <v>4972</v>
      </c>
      <c r="G6182" t="s">
        <v>662</v>
      </c>
      <c r="H6182" t="s">
        <v>143</v>
      </c>
      <c r="I6182" t="s">
        <v>135</v>
      </c>
      <c r="J6182" t="s">
        <v>136</v>
      </c>
      <c r="K6182" t="s">
        <v>137</v>
      </c>
      <c r="L6182" t="s">
        <v>17759</v>
      </c>
      <c r="M6182" t="s">
        <v>17760</v>
      </c>
      <c r="N6182">
        <v>2.832222222</v>
      </c>
      <c r="O6182">
        <v>7</v>
      </c>
      <c r="P6182">
        <v>1036</v>
      </c>
      <c r="Q6182">
        <v>19</v>
      </c>
      <c r="R6182">
        <v>628</v>
      </c>
      <c r="S6182">
        <v>15</v>
      </c>
      <c r="T6182">
        <v>121</v>
      </c>
      <c r="U6182">
        <v>0</v>
      </c>
      <c r="V6182">
        <v>1</v>
      </c>
      <c r="W6182">
        <v>4.4937805689418342</v>
      </c>
      <c r="X6182">
        <v>522.19411564755671</v>
      </c>
      <c r="Y6182">
        <v>42.12480671234772</v>
      </c>
      <c r="Z6182">
        <v>342.9882864220229</v>
      </c>
      <c r="AA6182">
        <v>153.49030064690677</v>
      </c>
      <c r="AB6182">
        <v>250.32204196886028</v>
      </c>
      <c r="AC6182">
        <v>0</v>
      </c>
      <c r="AD6182">
        <v>22.828877621922</v>
      </c>
      <c r="AE6182">
        <v>1338.4422095885579</v>
      </c>
    </row>
    <row r="6183" spans="1:31" x14ac:dyDescent="0.25">
      <c r="A6183">
        <v>2156396</v>
      </c>
      <c r="B6183">
        <v>1</v>
      </c>
      <c r="C6183" t="s">
        <v>80</v>
      </c>
      <c r="D6183" t="s">
        <v>99</v>
      </c>
      <c r="E6183" t="s">
        <v>174</v>
      </c>
      <c r="F6183" t="s">
        <v>17761</v>
      </c>
      <c r="G6183" t="s">
        <v>187</v>
      </c>
      <c r="H6183" t="s">
        <v>134</v>
      </c>
      <c r="I6183" t="s">
        <v>135</v>
      </c>
      <c r="J6183" t="s">
        <v>136</v>
      </c>
      <c r="K6183" t="s">
        <v>137</v>
      </c>
      <c r="L6183" t="s">
        <v>17762</v>
      </c>
      <c r="M6183" t="s">
        <v>17763</v>
      </c>
      <c r="N6183">
        <v>0.42694444399999998</v>
      </c>
      <c r="O6183">
        <v>0</v>
      </c>
      <c r="P6183">
        <v>66</v>
      </c>
      <c r="Q6183">
        <v>0</v>
      </c>
      <c r="R6183">
        <v>0</v>
      </c>
      <c r="S6183">
        <v>0</v>
      </c>
      <c r="T6183">
        <v>2</v>
      </c>
      <c r="U6183">
        <v>0</v>
      </c>
      <c r="V6183">
        <v>0</v>
      </c>
      <c r="W6183">
        <v>0</v>
      </c>
      <c r="X6183">
        <v>4.1140632557379506</v>
      </c>
      <c r="Y6183">
        <v>0</v>
      </c>
      <c r="Z6183">
        <v>0</v>
      </c>
      <c r="AA6183">
        <v>0</v>
      </c>
      <c r="AB6183">
        <v>0.31806924690111665</v>
      </c>
      <c r="AC6183">
        <v>0</v>
      </c>
      <c r="AD6183">
        <v>0</v>
      </c>
      <c r="AE6183">
        <v>4.4321325026390674</v>
      </c>
    </row>
    <row r="6184" spans="1:31" x14ac:dyDescent="0.25">
      <c r="A6184">
        <v>2155755</v>
      </c>
      <c r="B6184">
        <v>1</v>
      </c>
      <c r="C6184" t="s">
        <v>80</v>
      </c>
      <c r="D6184" t="s">
        <v>85</v>
      </c>
      <c r="E6184" t="s">
        <v>131</v>
      </c>
      <c r="F6184" t="s">
        <v>17764</v>
      </c>
      <c r="G6184" t="s">
        <v>133</v>
      </c>
      <c r="H6184" t="s">
        <v>134</v>
      </c>
      <c r="I6184" t="s">
        <v>135</v>
      </c>
      <c r="J6184" t="s">
        <v>136</v>
      </c>
      <c r="K6184" t="s">
        <v>137</v>
      </c>
      <c r="L6184" t="s">
        <v>17765</v>
      </c>
      <c r="M6184" t="s">
        <v>17766</v>
      </c>
      <c r="N6184">
        <v>5.9469444439999997</v>
      </c>
      <c r="O6184">
        <v>0</v>
      </c>
      <c r="P6184">
        <v>7</v>
      </c>
      <c r="Q6184">
        <v>0</v>
      </c>
      <c r="R6184">
        <v>0</v>
      </c>
      <c r="S6184">
        <v>0</v>
      </c>
      <c r="T6184">
        <v>3</v>
      </c>
      <c r="U6184">
        <v>0</v>
      </c>
      <c r="V6184">
        <v>0</v>
      </c>
      <c r="W6184">
        <v>0</v>
      </c>
      <c r="X6184">
        <v>11.26534625652525</v>
      </c>
      <c r="Y6184">
        <v>0</v>
      </c>
      <c r="Z6184">
        <v>0</v>
      </c>
      <c r="AA6184">
        <v>0</v>
      </c>
      <c r="AB6184">
        <v>11.388922532931147</v>
      </c>
      <c r="AC6184">
        <v>0</v>
      </c>
      <c r="AD6184">
        <v>0</v>
      </c>
      <c r="AE6184">
        <v>22.654268789456395</v>
      </c>
    </row>
    <row r="6185" spans="1:31" x14ac:dyDescent="0.25">
      <c r="A6185">
        <v>2156379</v>
      </c>
      <c r="B6185">
        <v>1</v>
      </c>
      <c r="C6185" t="s">
        <v>80</v>
      </c>
      <c r="D6185" t="s">
        <v>110</v>
      </c>
      <c r="E6185" t="s">
        <v>131</v>
      </c>
      <c r="F6185" t="s">
        <v>17767</v>
      </c>
      <c r="G6185" t="s">
        <v>152</v>
      </c>
      <c r="H6185" t="s">
        <v>134</v>
      </c>
      <c r="I6185" t="s">
        <v>135</v>
      </c>
      <c r="J6185" t="s">
        <v>136</v>
      </c>
      <c r="K6185" t="s">
        <v>137</v>
      </c>
      <c r="L6185" t="s">
        <v>17768</v>
      </c>
      <c r="M6185" t="s">
        <v>17769</v>
      </c>
      <c r="N6185">
        <v>2.8077777770000001</v>
      </c>
      <c r="O6185">
        <v>0</v>
      </c>
      <c r="P6185">
        <v>1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1.3832717617173502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1.3832717617173502</v>
      </c>
    </row>
    <row r="6186" spans="1:31" x14ac:dyDescent="0.25">
      <c r="A6186">
        <v>2156167</v>
      </c>
      <c r="B6186">
        <v>1</v>
      </c>
      <c r="C6186" t="s">
        <v>80</v>
      </c>
      <c r="D6186" t="s">
        <v>83</v>
      </c>
      <c r="E6186" t="s">
        <v>131</v>
      </c>
      <c r="F6186" t="s">
        <v>17770</v>
      </c>
      <c r="G6186" t="s">
        <v>152</v>
      </c>
      <c r="H6186" t="s">
        <v>134</v>
      </c>
      <c r="I6186" t="s">
        <v>135</v>
      </c>
      <c r="J6186" t="s">
        <v>136</v>
      </c>
      <c r="K6186" t="s">
        <v>137</v>
      </c>
      <c r="L6186" t="s">
        <v>17771</v>
      </c>
      <c r="M6186" t="s">
        <v>17772</v>
      </c>
      <c r="N6186">
        <v>4.0713888880000004</v>
      </c>
      <c r="O6186">
        <v>0</v>
      </c>
      <c r="P6186">
        <v>6</v>
      </c>
      <c r="Q6186">
        <v>0</v>
      </c>
      <c r="R6186">
        <v>0</v>
      </c>
      <c r="S6186">
        <v>0</v>
      </c>
      <c r="T6186">
        <v>2</v>
      </c>
      <c r="U6186">
        <v>0</v>
      </c>
      <c r="V6186">
        <v>0</v>
      </c>
      <c r="W6186">
        <v>0</v>
      </c>
      <c r="X6186">
        <v>2.941917788736975</v>
      </c>
      <c r="Y6186">
        <v>0</v>
      </c>
      <c r="Z6186">
        <v>0</v>
      </c>
      <c r="AA6186">
        <v>0</v>
      </c>
      <c r="AB6186">
        <v>7.3439217899999988E-4</v>
      </c>
      <c r="AC6186">
        <v>0</v>
      </c>
      <c r="AD6186">
        <v>0</v>
      </c>
      <c r="AE6186">
        <v>2.9426521809159749</v>
      </c>
    </row>
    <row r="6187" spans="1:31" x14ac:dyDescent="0.25">
      <c r="A6187">
        <v>2156359</v>
      </c>
      <c r="B6187">
        <v>1</v>
      </c>
      <c r="C6187" t="s">
        <v>80</v>
      </c>
      <c r="D6187" t="s">
        <v>83</v>
      </c>
      <c r="E6187" t="s">
        <v>146</v>
      </c>
      <c r="F6187" t="s">
        <v>17773</v>
      </c>
      <c r="G6187" t="s">
        <v>142</v>
      </c>
      <c r="H6187" t="s">
        <v>143</v>
      </c>
      <c r="I6187" t="s">
        <v>135</v>
      </c>
      <c r="J6187" t="s">
        <v>136</v>
      </c>
      <c r="K6187" t="s">
        <v>137</v>
      </c>
      <c r="L6187" t="s">
        <v>17149</v>
      </c>
      <c r="M6187" t="s">
        <v>17774</v>
      </c>
      <c r="N6187">
        <v>0.89388888799999999</v>
      </c>
      <c r="O6187">
        <v>0</v>
      </c>
      <c r="P6187">
        <v>4790</v>
      </c>
      <c r="Q6187">
        <v>0</v>
      </c>
      <c r="R6187">
        <v>0</v>
      </c>
      <c r="S6187">
        <v>2</v>
      </c>
      <c r="T6187">
        <v>478</v>
      </c>
      <c r="U6187">
        <v>0</v>
      </c>
      <c r="V6187">
        <v>1</v>
      </c>
      <c r="W6187">
        <v>0</v>
      </c>
      <c r="X6187">
        <v>1150.8107050126223</v>
      </c>
      <c r="Y6187">
        <v>0</v>
      </c>
      <c r="Z6187">
        <v>0</v>
      </c>
      <c r="AA6187">
        <v>56.135436712506674</v>
      </c>
      <c r="AB6187">
        <v>225.10057364731523</v>
      </c>
      <c r="AC6187">
        <v>0</v>
      </c>
      <c r="AD6187">
        <v>5.7285959015522501</v>
      </c>
      <c r="AE6187">
        <v>1437.7753112739965</v>
      </c>
    </row>
    <row r="6188" spans="1:31" x14ac:dyDescent="0.25">
      <c r="A6188">
        <v>2156187</v>
      </c>
      <c r="B6188">
        <v>1</v>
      </c>
      <c r="C6188" t="s">
        <v>81</v>
      </c>
      <c r="D6188" t="s">
        <v>120</v>
      </c>
      <c r="E6188" t="s">
        <v>196</v>
      </c>
      <c r="F6188" t="s">
        <v>17775</v>
      </c>
      <c r="G6188" t="s">
        <v>142</v>
      </c>
      <c r="H6188" t="s">
        <v>143</v>
      </c>
      <c r="I6188" t="s">
        <v>135</v>
      </c>
      <c r="J6188" t="s">
        <v>136</v>
      </c>
      <c r="K6188" t="s">
        <v>137</v>
      </c>
      <c r="L6188" t="s">
        <v>17776</v>
      </c>
      <c r="M6188" t="s">
        <v>17777</v>
      </c>
      <c r="N6188">
        <v>1.290277777</v>
      </c>
      <c r="O6188">
        <v>0</v>
      </c>
      <c r="P6188">
        <v>271</v>
      </c>
      <c r="Q6188">
        <v>14</v>
      </c>
      <c r="R6188">
        <v>13</v>
      </c>
      <c r="S6188">
        <v>4</v>
      </c>
      <c r="T6188">
        <v>27</v>
      </c>
      <c r="U6188">
        <v>0</v>
      </c>
      <c r="V6188">
        <v>0</v>
      </c>
      <c r="W6188">
        <v>0</v>
      </c>
      <c r="X6188">
        <v>87.748841274304425</v>
      </c>
      <c r="Y6188">
        <v>74.931399656650228</v>
      </c>
      <c r="Z6188">
        <v>11.800529786884253</v>
      </c>
      <c r="AA6188">
        <v>17.357171958520752</v>
      </c>
      <c r="AB6188">
        <v>9.3707723834910155</v>
      </c>
      <c r="AC6188">
        <v>0</v>
      </c>
      <c r="AD6188">
        <v>0</v>
      </c>
      <c r="AE6188">
        <v>201.20871505985068</v>
      </c>
    </row>
    <row r="6189" spans="1:31" x14ac:dyDescent="0.25">
      <c r="A6189">
        <v>2156210</v>
      </c>
      <c r="B6189">
        <v>1</v>
      </c>
      <c r="C6189" t="s">
        <v>80</v>
      </c>
      <c r="D6189" t="s">
        <v>105</v>
      </c>
      <c r="E6189" t="s">
        <v>131</v>
      </c>
      <c r="F6189" t="s">
        <v>17778</v>
      </c>
      <c r="G6189" t="s">
        <v>300</v>
      </c>
      <c r="H6189" t="s">
        <v>134</v>
      </c>
      <c r="I6189" t="s">
        <v>135</v>
      </c>
      <c r="J6189" t="s">
        <v>136</v>
      </c>
      <c r="K6189" t="s">
        <v>137</v>
      </c>
      <c r="L6189" t="s">
        <v>17779</v>
      </c>
      <c r="M6189" t="s">
        <v>17780</v>
      </c>
      <c r="N6189">
        <v>6.318333333</v>
      </c>
      <c r="O6189">
        <v>0</v>
      </c>
      <c r="P6189">
        <v>1</v>
      </c>
      <c r="Q6189">
        <v>0</v>
      </c>
      <c r="R6189">
        <v>0</v>
      </c>
      <c r="S6189">
        <v>0</v>
      </c>
      <c r="T6189">
        <v>1</v>
      </c>
      <c r="U6189">
        <v>0</v>
      </c>
      <c r="V6189">
        <v>0</v>
      </c>
      <c r="W6189">
        <v>0</v>
      </c>
      <c r="X6189">
        <v>0.89233656491249991</v>
      </c>
      <c r="Y6189">
        <v>0</v>
      </c>
      <c r="Z6189">
        <v>0</v>
      </c>
      <c r="AA6189">
        <v>0</v>
      </c>
      <c r="AB6189">
        <v>0.46662099961387504</v>
      </c>
      <c r="AC6189">
        <v>0</v>
      </c>
      <c r="AD6189">
        <v>0</v>
      </c>
      <c r="AE6189">
        <v>1.358957564526375</v>
      </c>
    </row>
    <row r="6190" spans="1:31" x14ac:dyDescent="0.25">
      <c r="A6190">
        <v>2155769</v>
      </c>
      <c r="B6190">
        <v>1</v>
      </c>
      <c r="C6190" t="s">
        <v>80</v>
      </c>
      <c r="D6190" t="s">
        <v>88</v>
      </c>
      <c r="E6190" t="s">
        <v>206</v>
      </c>
      <c r="F6190" t="s">
        <v>5170</v>
      </c>
      <c r="G6190" t="s">
        <v>187</v>
      </c>
      <c r="H6190" t="s">
        <v>134</v>
      </c>
      <c r="I6190" t="s">
        <v>135</v>
      </c>
      <c r="J6190" t="s">
        <v>136</v>
      </c>
      <c r="K6190" t="s">
        <v>137</v>
      </c>
      <c r="L6190" t="s">
        <v>17781</v>
      </c>
      <c r="M6190" t="s">
        <v>17782</v>
      </c>
      <c r="N6190">
        <v>3.8730555550000001</v>
      </c>
      <c r="O6190">
        <v>0</v>
      </c>
      <c r="P6190">
        <v>74</v>
      </c>
      <c r="Q6190">
        <v>0</v>
      </c>
      <c r="R6190">
        <v>0</v>
      </c>
      <c r="S6190">
        <v>0</v>
      </c>
      <c r="T6190">
        <v>3</v>
      </c>
      <c r="U6190">
        <v>0</v>
      </c>
      <c r="V6190">
        <v>0</v>
      </c>
      <c r="W6190">
        <v>0</v>
      </c>
      <c r="X6190">
        <v>74.882926173945734</v>
      </c>
      <c r="Y6190">
        <v>0</v>
      </c>
      <c r="Z6190">
        <v>0</v>
      </c>
      <c r="AA6190">
        <v>0</v>
      </c>
      <c r="AB6190">
        <v>6.0442384063296508</v>
      </c>
      <c r="AC6190">
        <v>0</v>
      </c>
      <c r="AD6190">
        <v>0</v>
      </c>
      <c r="AE6190">
        <v>80.927164580275388</v>
      </c>
    </row>
    <row r="6191" spans="1:31" x14ac:dyDescent="0.25">
      <c r="A6191">
        <v>2155875</v>
      </c>
      <c r="B6191">
        <v>1</v>
      </c>
      <c r="C6191" t="s">
        <v>80</v>
      </c>
      <c r="D6191" t="s">
        <v>100</v>
      </c>
      <c r="E6191" t="s">
        <v>161</v>
      </c>
      <c r="F6191" t="s">
        <v>17783</v>
      </c>
      <c r="G6191" t="s">
        <v>538</v>
      </c>
      <c r="H6191" t="s">
        <v>134</v>
      </c>
      <c r="I6191" t="s">
        <v>135</v>
      </c>
      <c r="J6191" t="s">
        <v>136</v>
      </c>
      <c r="K6191" t="s">
        <v>236</v>
      </c>
      <c r="L6191" t="s">
        <v>17784</v>
      </c>
      <c r="M6191" t="s">
        <v>17785</v>
      </c>
      <c r="N6191">
        <v>4.6128416659999996</v>
      </c>
      <c r="O6191">
        <v>0</v>
      </c>
      <c r="P6191">
        <v>178</v>
      </c>
      <c r="Q6191">
        <v>0</v>
      </c>
      <c r="R6191">
        <v>4</v>
      </c>
      <c r="S6191">
        <v>0</v>
      </c>
      <c r="T6191">
        <v>15</v>
      </c>
      <c r="U6191">
        <v>0</v>
      </c>
      <c r="V6191">
        <v>0</v>
      </c>
      <c r="W6191">
        <v>0</v>
      </c>
      <c r="X6191">
        <v>213.06289697523982</v>
      </c>
      <c r="Y6191">
        <v>0</v>
      </c>
      <c r="Z6191">
        <v>1.3267687247700917</v>
      </c>
      <c r="AA6191">
        <v>0</v>
      </c>
      <c r="AB6191">
        <v>82.937453850188348</v>
      </c>
      <c r="AC6191">
        <v>0</v>
      </c>
      <c r="AD6191">
        <v>0</v>
      </c>
      <c r="AE6191">
        <v>297.32711955019829</v>
      </c>
    </row>
    <row r="6192" spans="1:31" x14ac:dyDescent="0.25">
      <c r="A6192">
        <v>2156373</v>
      </c>
      <c r="B6192">
        <v>1</v>
      </c>
      <c r="C6192" t="s">
        <v>80</v>
      </c>
      <c r="D6192" t="s">
        <v>107</v>
      </c>
      <c r="E6192" t="s">
        <v>131</v>
      </c>
      <c r="F6192" t="s">
        <v>17786</v>
      </c>
      <c r="G6192" t="s">
        <v>231</v>
      </c>
      <c r="H6192" t="s">
        <v>134</v>
      </c>
      <c r="I6192" t="s">
        <v>135</v>
      </c>
      <c r="J6192" t="s">
        <v>136</v>
      </c>
      <c r="K6192" t="s">
        <v>137</v>
      </c>
      <c r="L6192" t="s">
        <v>17787</v>
      </c>
      <c r="M6192" t="s">
        <v>17788</v>
      </c>
      <c r="N6192">
        <v>2.0647222219999999</v>
      </c>
      <c r="O6192">
        <v>0</v>
      </c>
      <c r="P6192">
        <v>16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5.9631342164175845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5.9631342164175845</v>
      </c>
    </row>
    <row r="6193" spans="1:31" x14ac:dyDescent="0.25">
      <c r="A6193">
        <v>2155832</v>
      </c>
      <c r="B6193">
        <v>1</v>
      </c>
      <c r="C6193" t="s">
        <v>80</v>
      </c>
      <c r="D6193" t="s">
        <v>100</v>
      </c>
      <c r="E6193" t="s">
        <v>131</v>
      </c>
      <c r="F6193" t="s">
        <v>17789</v>
      </c>
      <c r="G6193" t="s">
        <v>152</v>
      </c>
      <c r="H6193" t="s">
        <v>134</v>
      </c>
      <c r="I6193" t="s">
        <v>135</v>
      </c>
      <c r="J6193" t="s">
        <v>136</v>
      </c>
      <c r="K6193" t="s">
        <v>137</v>
      </c>
      <c r="L6193" t="s">
        <v>17790</v>
      </c>
      <c r="M6193" t="s">
        <v>17791</v>
      </c>
      <c r="N6193">
        <v>2.9302777770000001</v>
      </c>
      <c r="O6193">
        <v>0</v>
      </c>
      <c r="P6193">
        <v>0</v>
      </c>
      <c r="Q6193">
        <v>0</v>
      </c>
      <c r="R6193">
        <v>1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1.2940100159798003</v>
      </c>
      <c r="AA6193">
        <v>0</v>
      </c>
      <c r="AB6193">
        <v>0</v>
      </c>
      <c r="AC6193">
        <v>0</v>
      </c>
      <c r="AD6193">
        <v>0</v>
      </c>
      <c r="AE6193">
        <v>1.2940100159798003</v>
      </c>
    </row>
    <row r="6194" spans="1:31" x14ac:dyDescent="0.25">
      <c r="A6194">
        <v>2155732</v>
      </c>
      <c r="B6194">
        <v>1</v>
      </c>
      <c r="C6194" t="s">
        <v>81</v>
      </c>
      <c r="D6194" t="s">
        <v>128</v>
      </c>
      <c r="E6194" t="s">
        <v>196</v>
      </c>
      <c r="F6194" t="s">
        <v>4027</v>
      </c>
      <c r="G6194" t="s">
        <v>142</v>
      </c>
      <c r="H6194" t="s">
        <v>143</v>
      </c>
      <c r="I6194" t="s">
        <v>135</v>
      </c>
      <c r="J6194" t="s">
        <v>136</v>
      </c>
      <c r="K6194" t="s">
        <v>137</v>
      </c>
      <c r="L6194" t="s">
        <v>17792</v>
      </c>
      <c r="M6194" t="s">
        <v>17793</v>
      </c>
      <c r="N6194">
        <v>0.41305555500000002</v>
      </c>
      <c r="O6194">
        <v>6</v>
      </c>
      <c r="P6194">
        <v>1247</v>
      </c>
      <c r="Q6194">
        <v>21</v>
      </c>
      <c r="R6194">
        <v>16</v>
      </c>
      <c r="S6194">
        <v>11</v>
      </c>
      <c r="T6194">
        <v>88</v>
      </c>
      <c r="U6194">
        <v>0</v>
      </c>
      <c r="V6194">
        <v>0</v>
      </c>
      <c r="W6194">
        <v>0.55069101553133337</v>
      </c>
      <c r="X6194">
        <v>50.466471515386615</v>
      </c>
      <c r="Y6194">
        <v>39.270153921497794</v>
      </c>
      <c r="Z6194">
        <v>0.87699361626360017</v>
      </c>
      <c r="AA6194">
        <v>18.497932948690984</v>
      </c>
      <c r="AB6194">
        <v>5.173840053893854</v>
      </c>
      <c r="AC6194">
        <v>0</v>
      </c>
      <c r="AD6194">
        <v>0</v>
      </c>
      <c r="AE6194">
        <v>114.8360830712642</v>
      </c>
    </row>
    <row r="6195" spans="1:31" x14ac:dyDescent="0.25">
      <c r="A6195">
        <v>2156124</v>
      </c>
      <c r="B6195">
        <v>1</v>
      </c>
      <c r="C6195" t="s">
        <v>80</v>
      </c>
      <c r="D6195" t="s">
        <v>105</v>
      </c>
      <c r="E6195" t="s">
        <v>174</v>
      </c>
      <c r="F6195" t="s">
        <v>2745</v>
      </c>
      <c r="G6195" t="s">
        <v>183</v>
      </c>
      <c r="H6195" t="s">
        <v>134</v>
      </c>
      <c r="I6195" t="s">
        <v>135</v>
      </c>
      <c r="J6195" t="s">
        <v>136</v>
      </c>
      <c r="K6195" t="s">
        <v>137</v>
      </c>
      <c r="L6195" t="s">
        <v>17794</v>
      </c>
      <c r="M6195" t="s">
        <v>17795</v>
      </c>
      <c r="N6195">
        <v>5.4122222219999996</v>
      </c>
      <c r="O6195">
        <v>0</v>
      </c>
      <c r="P6195">
        <v>177</v>
      </c>
      <c r="Q6195">
        <v>0</v>
      </c>
      <c r="R6195">
        <v>0</v>
      </c>
      <c r="S6195">
        <v>0</v>
      </c>
      <c r="T6195">
        <v>1</v>
      </c>
      <c r="U6195">
        <v>0</v>
      </c>
      <c r="V6195">
        <v>0</v>
      </c>
      <c r="W6195">
        <v>0</v>
      </c>
      <c r="X6195">
        <v>233.97774191068564</v>
      </c>
      <c r="Y6195">
        <v>0</v>
      </c>
      <c r="Z6195">
        <v>0</v>
      </c>
      <c r="AA6195">
        <v>0</v>
      </c>
      <c r="AB6195">
        <v>8.6684550119746504</v>
      </c>
      <c r="AC6195">
        <v>0</v>
      </c>
      <c r="AD6195">
        <v>0</v>
      </c>
      <c r="AE6195">
        <v>242.64619692266029</v>
      </c>
    </row>
    <row r="6196" spans="1:31" x14ac:dyDescent="0.25">
      <c r="A6196">
        <v>2156153</v>
      </c>
      <c r="B6196">
        <v>1</v>
      </c>
      <c r="C6196" t="s">
        <v>80</v>
      </c>
      <c r="D6196" t="s">
        <v>90</v>
      </c>
      <c r="E6196" t="s">
        <v>131</v>
      </c>
      <c r="F6196" t="s">
        <v>17041</v>
      </c>
      <c r="G6196" t="s">
        <v>300</v>
      </c>
      <c r="H6196" t="s">
        <v>134</v>
      </c>
      <c r="I6196" t="s">
        <v>135</v>
      </c>
      <c r="J6196" t="s">
        <v>136</v>
      </c>
      <c r="K6196" t="s">
        <v>137</v>
      </c>
      <c r="L6196" t="s">
        <v>17796</v>
      </c>
      <c r="M6196" t="s">
        <v>17797</v>
      </c>
      <c r="N6196">
        <v>4.2772222219999998</v>
      </c>
      <c r="O6196">
        <v>0</v>
      </c>
      <c r="P6196">
        <v>6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4.4874233197183342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4.4874233197183342</v>
      </c>
    </row>
    <row r="6197" spans="1:31" x14ac:dyDescent="0.25">
      <c r="A6197">
        <v>2155821</v>
      </c>
      <c r="B6197">
        <v>1</v>
      </c>
      <c r="C6197" t="s">
        <v>80</v>
      </c>
      <c r="D6197" t="s">
        <v>110</v>
      </c>
      <c r="E6197" t="s">
        <v>131</v>
      </c>
      <c r="F6197" t="s">
        <v>17798</v>
      </c>
      <c r="G6197" t="s">
        <v>152</v>
      </c>
      <c r="H6197" t="s">
        <v>134</v>
      </c>
      <c r="I6197" t="s">
        <v>135</v>
      </c>
      <c r="J6197" t="s">
        <v>136</v>
      </c>
      <c r="K6197" t="s">
        <v>137</v>
      </c>
      <c r="L6197" t="s">
        <v>17799</v>
      </c>
      <c r="M6197" t="s">
        <v>17800</v>
      </c>
      <c r="N6197">
        <v>2.6402777770000001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1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1.0497401368998001</v>
      </c>
      <c r="AC6197">
        <v>0</v>
      </c>
      <c r="AD6197">
        <v>0</v>
      </c>
      <c r="AE6197">
        <v>1.0497401368998001</v>
      </c>
    </row>
    <row r="6198" spans="1:31" x14ac:dyDescent="0.25">
      <c r="A6198">
        <v>2155944</v>
      </c>
      <c r="B6198">
        <v>1</v>
      </c>
      <c r="C6198" t="s">
        <v>80</v>
      </c>
      <c r="D6198" t="s">
        <v>99</v>
      </c>
      <c r="E6198" t="s">
        <v>131</v>
      </c>
      <c r="F6198" t="s">
        <v>17801</v>
      </c>
      <c r="G6198" t="s">
        <v>152</v>
      </c>
      <c r="H6198" t="s">
        <v>134</v>
      </c>
      <c r="I6198" t="s">
        <v>135</v>
      </c>
      <c r="J6198" t="s">
        <v>136</v>
      </c>
      <c r="K6198" t="s">
        <v>137</v>
      </c>
      <c r="L6198" t="s">
        <v>17802</v>
      </c>
      <c r="M6198" t="s">
        <v>17803</v>
      </c>
      <c r="N6198">
        <v>3.2938888880000001</v>
      </c>
      <c r="O6198">
        <v>0</v>
      </c>
      <c r="P6198">
        <v>1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0.7275030860006334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0.7275030860006334</v>
      </c>
    </row>
    <row r="6199" spans="1:31" x14ac:dyDescent="0.25">
      <c r="A6199">
        <v>2155867</v>
      </c>
      <c r="B6199">
        <v>1</v>
      </c>
      <c r="C6199" t="s">
        <v>81</v>
      </c>
      <c r="D6199" t="s">
        <v>112</v>
      </c>
      <c r="E6199" t="s">
        <v>131</v>
      </c>
      <c r="F6199" t="s">
        <v>17804</v>
      </c>
      <c r="G6199" t="s">
        <v>133</v>
      </c>
      <c r="H6199" t="s">
        <v>134</v>
      </c>
      <c r="I6199" t="s">
        <v>135</v>
      </c>
      <c r="J6199" t="s">
        <v>136</v>
      </c>
      <c r="K6199" t="s">
        <v>137</v>
      </c>
      <c r="L6199" t="s">
        <v>17805</v>
      </c>
      <c r="M6199" t="s">
        <v>17806</v>
      </c>
      <c r="N6199">
        <v>3.6772222220000002</v>
      </c>
      <c r="O6199">
        <v>0</v>
      </c>
      <c r="P6199">
        <v>2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1.54462106495235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1.54462106495235</v>
      </c>
    </row>
    <row r="6200" spans="1:31" x14ac:dyDescent="0.25">
      <c r="A6200">
        <v>2155990</v>
      </c>
      <c r="B6200">
        <v>1</v>
      </c>
      <c r="C6200" t="s">
        <v>80</v>
      </c>
      <c r="D6200" t="s">
        <v>88</v>
      </c>
      <c r="E6200" t="s">
        <v>131</v>
      </c>
      <c r="F6200" t="s">
        <v>17807</v>
      </c>
      <c r="G6200" t="s">
        <v>231</v>
      </c>
      <c r="H6200" t="s">
        <v>134</v>
      </c>
      <c r="I6200" t="s">
        <v>135</v>
      </c>
      <c r="J6200" t="s">
        <v>136</v>
      </c>
      <c r="K6200" t="s">
        <v>137</v>
      </c>
      <c r="L6200" t="s">
        <v>17808</v>
      </c>
      <c r="M6200" t="s">
        <v>17809</v>
      </c>
      <c r="N6200">
        <v>1.685277777</v>
      </c>
      <c r="O6200">
        <v>0</v>
      </c>
      <c r="P6200">
        <v>9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2.9712828679135006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2.9712828679135006</v>
      </c>
    </row>
    <row r="6201" spans="1:31" x14ac:dyDescent="0.25">
      <c r="A6201">
        <v>2156136</v>
      </c>
      <c r="B6201">
        <v>1</v>
      </c>
      <c r="C6201" t="s">
        <v>81</v>
      </c>
      <c r="D6201" t="s">
        <v>127</v>
      </c>
      <c r="E6201" t="s">
        <v>131</v>
      </c>
      <c r="F6201" t="s">
        <v>17810</v>
      </c>
      <c r="G6201" t="s">
        <v>152</v>
      </c>
      <c r="H6201" t="s">
        <v>134</v>
      </c>
      <c r="I6201" t="s">
        <v>135</v>
      </c>
      <c r="J6201" t="s">
        <v>136</v>
      </c>
      <c r="K6201" t="s">
        <v>137</v>
      </c>
      <c r="L6201" t="s">
        <v>17811</v>
      </c>
      <c r="M6201" t="s">
        <v>17812</v>
      </c>
      <c r="N6201">
        <v>3.12</v>
      </c>
      <c r="O6201">
        <v>0</v>
      </c>
      <c r="P6201">
        <v>1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0.11464006849790001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0.11464006849790001</v>
      </c>
    </row>
    <row r="6202" spans="1:31" x14ac:dyDescent="0.25">
      <c r="A6202">
        <v>2156385</v>
      </c>
      <c r="B6202">
        <v>1</v>
      </c>
      <c r="C6202" t="s">
        <v>81</v>
      </c>
      <c r="D6202" t="s">
        <v>122</v>
      </c>
      <c r="E6202" t="s">
        <v>146</v>
      </c>
      <c r="F6202" t="s">
        <v>17813</v>
      </c>
      <c r="G6202" t="s">
        <v>262</v>
      </c>
      <c r="H6202" t="s">
        <v>143</v>
      </c>
      <c r="I6202" t="s">
        <v>135</v>
      </c>
      <c r="J6202" t="s">
        <v>136</v>
      </c>
      <c r="K6202" t="s">
        <v>137</v>
      </c>
      <c r="L6202" t="s">
        <v>17814</v>
      </c>
      <c r="M6202" t="s">
        <v>17815</v>
      </c>
      <c r="N6202">
        <v>5.25</v>
      </c>
      <c r="O6202">
        <v>0</v>
      </c>
      <c r="P6202">
        <v>12</v>
      </c>
      <c r="Q6202">
        <v>0</v>
      </c>
      <c r="R6202">
        <v>0</v>
      </c>
      <c r="S6202">
        <v>0</v>
      </c>
      <c r="T6202">
        <v>1</v>
      </c>
      <c r="U6202">
        <v>0</v>
      </c>
      <c r="V6202">
        <v>0</v>
      </c>
      <c r="W6202">
        <v>0</v>
      </c>
      <c r="X6202">
        <v>3.8010588787528015</v>
      </c>
      <c r="Y6202">
        <v>0</v>
      </c>
      <c r="Z6202">
        <v>0</v>
      </c>
      <c r="AA6202">
        <v>0</v>
      </c>
      <c r="AB6202">
        <v>2.0650146644859246</v>
      </c>
      <c r="AC6202">
        <v>0</v>
      </c>
      <c r="AD6202">
        <v>0</v>
      </c>
      <c r="AE6202">
        <v>5.8660735432387261</v>
      </c>
    </row>
    <row r="6203" spans="1:31" x14ac:dyDescent="0.25">
      <c r="A6203">
        <v>2156053</v>
      </c>
      <c r="B6203">
        <v>1</v>
      </c>
      <c r="C6203" t="s">
        <v>81</v>
      </c>
      <c r="D6203" t="s">
        <v>118</v>
      </c>
      <c r="E6203" t="s">
        <v>161</v>
      </c>
      <c r="F6203" t="s">
        <v>17816</v>
      </c>
      <c r="G6203" t="s">
        <v>458</v>
      </c>
      <c r="H6203" t="s">
        <v>134</v>
      </c>
      <c r="I6203" t="s">
        <v>135</v>
      </c>
      <c r="J6203" t="s">
        <v>136</v>
      </c>
      <c r="K6203" t="s">
        <v>137</v>
      </c>
      <c r="L6203" t="s">
        <v>17817</v>
      </c>
      <c r="M6203" t="s">
        <v>17818</v>
      </c>
      <c r="N6203">
        <v>0.58444444399999995</v>
      </c>
      <c r="O6203">
        <v>0</v>
      </c>
      <c r="P6203">
        <v>508</v>
      </c>
      <c r="Q6203">
        <v>0</v>
      </c>
      <c r="R6203">
        <v>0</v>
      </c>
      <c r="S6203">
        <v>0</v>
      </c>
      <c r="T6203">
        <v>38</v>
      </c>
      <c r="U6203">
        <v>0</v>
      </c>
      <c r="V6203">
        <v>0</v>
      </c>
      <c r="W6203">
        <v>0</v>
      </c>
      <c r="X6203">
        <v>59.253618704895032</v>
      </c>
      <c r="Y6203">
        <v>0</v>
      </c>
      <c r="Z6203">
        <v>0</v>
      </c>
      <c r="AA6203">
        <v>0</v>
      </c>
      <c r="AB6203">
        <v>9.2952353800006229</v>
      </c>
      <c r="AC6203">
        <v>0</v>
      </c>
      <c r="AD6203">
        <v>0</v>
      </c>
      <c r="AE6203">
        <v>68.548854084895652</v>
      </c>
    </row>
    <row r="6204" spans="1:31" x14ac:dyDescent="0.25">
      <c r="A6204">
        <v>2156007</v>
      </c>
      <c r="B6204">
        <v>1</v>
      </c>
      <c r="C6204" t="s">
        <v>80</v>
      </c>
      <c r="D6204" t="s">
        <v>94</v>
      </c>
      <c r="E6204" t="s">
        <v>140</v>
      </c>
      <c r="F6204" t="s">
        <v>17819</v>
      </c>
      <c r="G6204" t="s">
        <v>226</v>
      </c>
      <c r="H6204" t="s">
        <v>143</v>
      </c>
      <c r="I6204" t="s">
        <v>135</v>
      </c>
      <c r="J6204" t="s">
        <v>136</v>
      </c>
      <c r="K6204" t="s">
        <v>137</v>
      </c>
      <c r="L6204" t="s">
        <v>17820</v>
      </c>
      <c r="M6204" t="s">
        <v>17821</v>
      </c>
      <c r="N6204">
        <v>1.2394444440000001</v>
      </c>
      <c r="O6204">
        <v>0</v>
      </c>
      <c r="P6204">
        <v>0</v>
      </c>
      <c r="Q6204">
        <v>0</v>
      </c>
      <c r="R6204">
        <v>110</v>
      </c>
      <c r="S6204">
        <v>0</v>
      </c>
      <c r="T6204">
        <v>3</v>
      </c>
      <c r="U6204">
        <v>1</v>
      </c>
      <c r="V6204">
        <v>0</v>
      </c>
      <c r="W6204">
        <v>0</v>
      </c>
      <c r="X6204">
        <v>0</v>
      </c>
      <c r="Y6204">
        <v>0</v>
      </c>
      <c r="Z6204">
        <v>7.0197941458502502</v>
      </c>
      <c r="AA6204">
        <v>0</v>
      </c>
      <c r="AB6204">
        <v>1.6102566036247166</v>
      </c>
      <c r="AC6204">
        <v>364.22183725748664</v>
      </c>
      <c r="AD6204">
        <v>0</v>
      </c>
      <c r="AE6204">
        <v>372.85188800696159</v>
      </c>
    </row>
    <row r="6205" spans="1:31" x14ac:dyDescent="0.25">
      <c r="A6205">
        <v>2156199</v>
      </c>
      <c r="B6205">
        <v>1</v>
      </c>
      <c r="C6205" t="s">
        <v>80</v>
      </c>
      <c r="D6205" t="s">
        <v>104</v>
      </c>
      <c r="E6205" t="s">
        <v>131</v>
      </c>
      <c r="F6205" t="s">
        <v>17822</v>
      </c>
      <c r="G6205" t="s">
        <v>133</v>
      </c>
      <c r="H6205" t="s">
        <v>134</v>
      </c>
      <c r="I6205" t="s">
        <v>135</v>
      </c>
      <c r="J6205" t="s">
        <v>136</v>
      </c>
      <c r="K6205" t="s">
        <v>137</v>
      </c>
      <c r="L6205" t="s">
        <v>17823</v>
      </c>
      <c r="M6205" t="s">
        <v>17824</v>
      </c>
      <c r="N6205">
        <v>3.0469444440000002</v>
      </c>
      <c r="O6205">
        <v>0</v>
      </c>
      <c r="P6205">
        <v>4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5.8945139177897499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5.8945139177897499</v>
      </c>
    </row>
    <row r="6206" spans="1:31" x14ac:dyDescent="0.25">
      <c r="A6206">
        <v>2156299</v>
      </c>
      <c r="B6206">
        <v>1</v>
      </c>
      <c r="C6206" t="s">
        <v>80</v>
      </c>
      <c r="D6206" t="s">
        <v>83</v>
      </c>
      <c r="E6206" t="s">
        <v>131</v>
      </c>
      <c r="F6206" t="s">
        <v>17825</v>
      </c>
      <c r="G6206" t="s">
        <v>152</v>
      </c>
      <c r="H6206" t="s">
        <v>134</v>
      </c>
      <c r="I6206" t="s">
        <v>135</v>
      </c>
      <c r="J6206" t="s">
        <v>136</v>
      </c>
      <c r="K6206" t="s">
        <v>137</v>
      </c>
      <c r="L6206" t="s">
        <v>17826</v>
      </c>
      <c r="M6206" t="s">
        <v>17827</v>
      </c>
      <c r="N6206">
        <v>3.380833333</v>
      </c>
      <c r="O6206">
        <v>0</v>
      </c>
      <c r="P6206">
        <v>2</v>
      </c>
      <c r="Q6206">
        <v>0</v>
      </c>
      <c r="R6206">
        <v>0</v>
      </c>
      <c r="S6206">
        <v>0</v>
      </c>
      <c r="T6206">
        <v>1</v>
      </c>
      <c r="U6206">
        <v>0</v>
      </c>
      <c r="V6206">
        <v>0</v>
      </c>
      <c r="W6206">
        <v>0</v>
      </c>
      <c r="X6206">
        <v>2.0080496845824252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2.0080496845824252</v>
      </c>
    </row>
    <row r="6207" spans="1:31" x14ac:dyDescent="0.25">
      <c r="A6207">
        <v>2155804</v>
      </c>
      <c r="B6207">
        <v>1</v>
      </c>
      <c r="C6207" t="s">
        <v>80</v>
      </c>
      <c r="D6207" t="s">
        <v>103</v>
      </c>
      <c r="E6207" t="s">
        <v>131</v>
      </c>
      <c r="F6207" t="s">
        <v>17828</v>
      </c>
      <c r="G6207" t="s">
        <v>133</v>
      </c>
      <c r="H6207" t="s">
        <v>134</v>
      </c>
      <c r="I6207" t="s">
        <v>135</v>
      </c>
      <c r="J6207" t="s">
        <v>136</v>
      </c>
      <c r="K6207" t="s">
        <v>137</v>
      </c>
      <c r="L6207" t="s">
        <v>17829</v>
      </c>
      <c r="M6207" t="s">
        <v>17830</v>
      </c>
      <c r="N6207">
        <v>5.4169444440000003</v>
      </c>
      <c r="O6207">
        <v>0</v>
      </c>
      <c r="P6207">
        <v>1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1.0182823141548751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1.0182823141548751</v>
      </c>
    </row>
    <row r="6208" spans="1:31" x14ac:dyDescent="0.25">
      <c r="A6208">
        <v>2155715</v>
      </c>
      <c r="B6208">
        <v>1</v>
      </c>
      <c r="C6208" t="s">
        <v>80</v>
      </c>
      <c r="D6208" t="s">
        <v>95</v>
      </c>
      <c r="E6208" t="s">
        <v>224</v>
      </c>
      <c r="F6208" t="s">
        <v>7997</v>
      </c>
      <c r="G6208" t="s">
        <v>142</v>
      </c>
      <c r="H6208" t="s">
        <v>143</v>
      </c>
      <c r="I6208" t="s">
        <v>135</v>
      </c>
      <c r="J6208" t="s">
        <v>136</v>
      </c>
      <c r="K6208" t="s">
        <v>137</v>
      </c>
      <c r="L6208" t="s">
        <v>17831</v>
      </c>
      <c r="M6208" t="s">
        <v>17832</v>
      </c>
      <c r="N6208">
        <v>1.690555555</v>
      </c>
      <c r="O6208">
        <v>7</v>
      </c>
      <c r="P6208">
        <v>3975</v>
      </c>
      <c r="Q6208">
        <v>2</v>
      </c>
      <c r="R6208">
        <v>45</v>
      </c>
      <c r="S6208">
        <v>17</v>
      </c>
      <c r="T6208">
        <v>229</v>
      </c>
      <c r="U6208">
        <v>3</v>
      </c>
      <c r="V6208">
        <v>1</v>
      </c>
      <c r="W6208">
        <v>46.300527816373702</v>
      </c>
      <c r="X6208">
        <v>1230.1426723030718</v>
      </c>
      <c r="Y6208">
        <v>1.8445301362938</v>
      </c>
      <c r="Z6208">
        <v>10.110698755361177</v>
      </c>
      <c r="AA6208">
        <v>144.21678250644194</v>
      </c>
      <c r="AB6208">
        <v>206.67964931291331</v>
      </c>
      <c r="AC6208">
        <v>300.26809864250947</v>
      </c>
      <c r="AD6208">
        <v>12.542629665610802</v>
      </c>
      <c r="AE6208">
        <v>1952.1055891385761</v>
      </c>
    </row>
    <row r="6209" spans="1:31" x14ac:dyDescent="0.25">
      <c r="A6209">
        <v>2156262</v>
      </c>
      <c r="B6209">
        <v>1</v>
      </c>
      <c r="C6209" t="s">
        <v>80</v>
      </c>
      <c r="D6209" t="s">
        <v>99</v>
      </c>
      <c r="E6209" t="s">
        <v>131</v>
      </c>
      <c r="F6209" t="s">
        <v>17833</v>
      </c>
      <c r="G6209" t="s">
        <v>152</v>
      </c>
      <c r="H6209" t="s">
        <v>134</v>
      </c>
      <c r="I6209" t="s">
        <v>135</v>
      </c>
      <c r="J6209" t="s">
        <v>136</v>
      </c>
      <c r="K6209" t="s">
        <v>137</v>
      </c>
      <c r="L6209" t="s">
        <v>17834</v>
      </c>
      <c r="M6209" t="s">
        <v>17835</v>
      </c>
      <c r="N6209">
        <v>1.2747222220000001</v>
      </c>
      <c r="O6209">
        <v>0</v>
      </c>
      <c r="P6209">
        <v>1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</row>
    <row r="6210" spans="1:31" x14ac:dyDescent="0.25">
      <c r="A6210">
        <v>2156070</v>
      </c>
      <c r="B6210">
        <v>1</v>
      </c>
      <c r="C6210" t="s">
        <v>80</v>
      </c>
      <c r="D6210" t="s">
        <v>106</v>
      </c>
      <c r="E6210" t="s">
        <v>131</v>
      </c>
      <c r="F6210" t="s">
        <v>17239</v>
      </c>
      <c r="G6210" t="s">
        <v>152</v>
      </c>
      <c r="H6210" t="s">
        <v>134</v>
      </c>
      <c r="I6210" t="s">
        <v>135</v>
      </c>
      <c r="J6210" t="s">
        <v>136</v>
      </c>
      <c r="K6210" t="s">
        <v>137</v>
      </c>
      <c r="L6210" t="s">
        <v>17836</v>
      </c>
      <c r="M6210" t="s">
        <v>17837</v>
      </c>
      <c r="N6210">
        <v>0.94222222200000005</v>
      </c>
      <c r="O6210">
        <v>0</v>
      </c>
      <c r="P6210">
        <v>1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0.14816274131624999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0.14816274131624999</v>
      </c>
    </row>
    <row r="6211" spans="1:31" x14ac:dyDescent="0.25">
      <c r="A6211">
        <v>2156239</v>
      </c>
      <c r="B6211">
        <v>1</v>
      </c>
      <c r="C6211" t="s">
        <v>81</v>
      </c>
      <c r="D6211" t="s">
        <v>127</v>
      </c>
      <c r="E6211" t="s">
        <v>174</v>
      </c>
      <c r="F6211" t="s">
        <v>17838</v>
      </c>
      <c r="G6211" t="s">
        <v>187</v>
      </c>
      <c r="H6211" t="s">
        <v>134</v>
      </c>
      <c r="I6211" t="s">
        <v>135</v>
      </c>
      <c r="J6211" t="s">
        <v>136</v>
      </c>
      <c r="K6211" t="s">
        <v>137</v>
      </c>
      <c r="L6211" t="s">
        <v>17839</v>
      </c>
      <c r="M6211" t="s">
        <v>17840</v>
      </c>
      <c r="N6211">
        <v>2.838055555</v>
      </c>
      <c r="O6211">
        <v>0</v>
      </c>
      <c r="P6211">
        <v>50</v>
      </c>
      <c r="Q6211">
        <v>0</v>
      </c>
      <c r="R6211">
        <v>1</v>
      </c>
      <c r="S6211">
        <v>0</v>
      </c>
      <c r="T6211">
        <v>1</v>
      </c>
      <c r="U6211">
        <v>0</v>
      </c>
      <c r="V6211">
        <v>0</v>
      </c>
      <c r="W6211">
        <v>0</v>
      </c>
      <c r="X6211">
        <v>21.982050144336228</v>
      </c>
      <c r="Y6211">
        <v>0</v>
      </c>
      <c r="Z6211">
        <v>0</v>
      </c>
      <c r="AA6211">
        <v>0</v>
      </c>
      <c r="AB6211">
        <v>8.6816719242916673E-2</v>
      </c>
      <c r="AC6211">
        <v>0</v>
      </c>
      <c r="AD6211">
        <v>0</v>
      </c>
      <c r="AE6211">
        <v>22.068866863579146</v>
      </c>
    </row>
    <row r="6212" spans="1:31" x14ac:dyDescent="0.25">
      <c r="A6212">
        <v>2155907</v>
      </c>
      <c r="B6212">
        <v>1</v>
      </c>
      <c r="C6212" t="s">
        <v>80</v>
      </c>
      <c r="D6212" t="s">
        <v>93</v>
      </c>
      <c r="E6212" t="s">
        <v>131</v>
      </c>
      <c r="F6212" t="s">
        <v>17841</v>
      </c>
      <c r="G6212" t="s">
        <v>152</v>
      </c>
      <c r="H6212" t="s">
        <v>134</v>
      </c>
      <c r="I6212" t="s">
        <v>135</v>
      </c>
      <c r="J6212" t="s">
        <v>136</v>
      </c>
      <c r="K6212" t="s">
        <v>137</v>
      </c>
      <c r="L6212" t="s">
        <v>17842</v>
      </c>
      <c r="M6212" t="s">
        <v>17843</v>
      </c>
      <c r="N6212">
        <v>8.8419444439999992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1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0.59038501316339997</v>
      </c>
      <c r="AC6212">
        <v>0</v>
      </c>
      <c r="AD6212">
        <v>0</v>
      </c>
      <c r="AE6212">
        <v>0.59038501316339997</v>
      </c>
    </row>
    <row r="6213" spans="1:31" x14ac:dyDescent="0.25">
      <c r="A6213">
        <v>2155884</v>
      </c>
      <c r="B6213">
        <v>1</v>
      </c>
      <c r="C6213" t="s">
        <v>81</v>
      </c>
      <c r="D6213" t="s">
        <v>112</v>
      </c>
      <c r="E6213" t="s">
        <v>196</v>
      </c>
      <c r="F6213" t="s">
        <v>17844</v>
      </c>
      <c r="G6213" t="s">
        <v>142</v>
      </c>
      <c r="H6213" t="s">
        <v>143</v>
      </c>
      <c r="I6213" t="s">
        <v>135</v>
      </c>
      <c r="J6213" t="s">
        <v>136</v>
      </c>
      <c r="K6213" t="s">
        <v>137</v>
      </c>
      <c r="L6213" t="s">
        <v>17845</v>
      </c>
      <c r="M6213" t="s">
        <v>17846</v>
      </c>
      <c r="N6213">
        <v>0.38888888799999999</v>
      </c>
      <c r="O6213">
        <v>0</v>
      </c>
      <c r="P6213">
        <v>197</v>
      </c>
      <c r="Q6213">
        <v>4</v>
      </c>
      <c r="R6213">
        <v>80</v>
      </c>
      <c r="S6213">
        <v>1</v>
      </c>
      <c r="T6213">
        <v>10</v>
      </c>
      <c r="U6213">
        <v>0</v>
      </c>
      <c r="V6213">
        <v>0</v>
      </c>
      <c r="W6213">
        <v>0</v>
      </c>
      <c r="X6213">
        <v>18.988477252336665</v>
      </c>
      <c r="Y6213">
        <v>1.5829224514133333</v>
      </c>
      <c r="Z6213">
        <v>22.076706001606677</v>
      </c>
      <c r="AA6213">
        <v>13.946034844560002</v>
      </c>
      <c r="AB6213">
        <v>6.0625902183466671</v>
      </c>
      <c r="AC6213">
        <v>0</v>
      </c>
      <c r="AD6213">
        <v>0</v>
      </c>
      <c r="AE6213">
        <v>62.656730768263344</v>
      </c>
    </row>
    <row r="6214" spans="1:31" x14ac:dyDescent="0.25">
      <c r="A6214">
        <v>2155741</v>
      </c>
      <c r="B6214">
        <v>1</v>
      </c>
      <c r="C6214" t="s">
        <v>80</v>
      </c>
      <c r="D6214" t="s">
        <v>111</v>
      </c>
      <c r="E6214" t="s">
        <v>196</v>
      </c>
      <c r="F6214" t="s">
        <v>17847</v>
      </c>
      <c r="G6214" t="s">
        <v>142</v>
      </c>
      <c r="H6214" t="s">
        <v>143</v>
      </c>
      <c r="I6214" t="s">
        <v>135</v>
      </c>
      <c r="J6214" t="s">
        <v>136</v>
      </c>
      <c r="K6214" t="s">
        <v>137</v>
      </c>
      <c r="L6214" t="s">
        <v>17848</v>
      </c>
      <c r="M6214" t="s">
        <v>17849</v>
      </c>
      <c r="N6214">
        <v>0.57250000000000001</v>
      </c>
      <c r="O6214">
        <v>0</v>
      </c>
      <c r="P6214">
        <v>1261</v>
      </c>
      <c r="Q6214">
        <v>0</v>
      </c>
      <c r="R6214">
        <v>0</v>
      </c>
      <c r="S6214">
        <v>1</v>
      </c>
      <c r="T6214">
        <v>100</v>
      </c>
      <c r="U6214">
        <v>0</v>
      </c>
      <c r="V6214">
        <v>0</v>
      </c>
      <c r="W6214">
        <v>0</v>
      </c>
      <c r="X6214">
        <v>100.24585060683893</v>
      </c>
      <c r="Y6214">
        <v>0</v>
      </c>
      <c r="Z6214">
        <v>0</v>
      </c>
      <c r="AA6214">
        <v>214.89297613726666</v>
      </c>
      <c r="AB6214">
        <v>20.57710387269551</v>
      </c>
      <c r="AC6214">
        <v>0</v>
      </c>
      <c r="AD6214">
        <v>0</v>
      </c>
      <c r="AE6214">
        <v>335.71593061680107</v>
      </c>
    </row>
    <row r="6215" spans="1:31" x14ac:dyDescent="0.25">
      <c r="A6215">
        <v>2156362</v>
      </c>
      <c r="B6215">
        <v>1</v>
      </c>
      <c r="C6215" t="s">
        <v>81</v>
      </c>
      <c r="D6215" t="s">
        <v>121</v>
      </c>
      <c r="E6215" t="s">
        <v>174</v>
      </c>
      <c r="F6215" t="s">
        <v>13138</v>
      </c>
      <c r="G6215" t="s">
        <v>187</v>
      </c>
      <c r="H6215" t="s">
        <v>134</v>
      </c>
      <c r="I6215" t="s">
        <v>135</v>
      </c>
      <c r="J6215" t="s">
        <v>136</v>
      </c>
      <c r="K6215" t="s">
        <v>137</v>
      </c>
      <c r="L6215" t="s">
        <v>17850</v>
      </c>
      <c r="M6215" t="s">
        <v>17851</v>
      </c>
      <c r="N6215">
        <v>1.2436111110000001</v>
      </c>
      <c r="O6215">
        <v>0</v>
      </c>
      <c r="P6215">
        <v>11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2.3009214205783173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2.3009214205783173</v>
      </c>
    </row>
    <row r="6216" spans="1:31" x14ac:dyDescent="0.25">
      <c r="A6216">
        <v>2155735</v>
      </c>
      <c r="B6216">
        <v>1</v>
      </c>
      <c r="C6216" t="s">
        <v>81</v>
      </c>
      <c r="D6216" t="s">
        <v>128</v>
      </c>
      <c r="E6216" t="s">
        <v>161</v>
      </c>
      <c r="F6216" t="s">
        <v>17852</v>
      </c>
      <c r="G6216" t="s">
        <v>215</v>
      </c>
      <c r="H6216" t="s">
        <v>134</v>
      </c>
      <c r="I6216" t="s">
        <v>135</v>
      </c>
      <c r="J6216" t="s">
        <v>136</v>
      </c>
      <c r="K6216" t="s">
        <v>137</v>
      </c>
      <c r="L6216" t="s">
        <v>17853</v>
      </c>
      <c r="M6216" t="s">
        <v>17854</v>
      </c>
      <c r="N6216">
        <v>1.930555555</v>
      </c>
      <c r="O6216">
        <v>0</v>
      </c>
      <c r="P6216">
        <v>131</v>
      </c>
      <c r="Q6216">
        <v>0</v>
      </c>
      <c r="R6216">
        <v>0</v>
      </c>
      <c r="S6216">
        <v>0</v>
      </c>
      <c r="T6216">
        <v>3</v>
      </c>
      <c r="U6216">
        <v>0</v>
      </c>
      <c r="V6216">
        <v>0</v>
      </c>
      <c r="W6216">
        <v>0</v>
      </c>
      <c r="X6216">
        <v>54.943283020094178</v>
      </c>
      <c r="Y6216">
        <v>0</v>
      </c>
      <c r="Z6216">
        <v>0</v>
      </c>
      <c r="AA6216">
        <v>0</v>
      </c>
      <c r="AB6216">
        <v>5.1127369233879172</v>
      </c>
      <c r="AC6216">
        <v>0</v>
      </c>
      <c r="AD6216">
        <v>0</v>
      </c>
      <c r="AE6216">
        <v>60.056019943482099</v>
      </c>
    </row>
    <row r="6217" spans="1:31" x14ac:dyDescent="0.25">
      <c r="A6217">
        <v>2156325</v>
      </c>
      <c r="B6217">
        <v>1</v>
      </c>
      <c r="C6217" t="s">
        <v>81</v>
      </c>
      <c r="D6217" t="s">
        <v>116</v>
      </c>
      <c r="E6217" t="s">
        <v>131</v>
      </c>
      <c r="F6217" t="s">
        <v>17855</v>
      </c>
      <c r="G6217" t="s">
        <v>152</v>
      </c>
      <c r="H6217" t="s">
        <v>134</v>
      </c>
      <c r="I6217" t="s">
        <v>135</v>
      </c>
      <c r="J6217" t="s">
        <v>136</v>
      </c>
      <c r="K6217" t="s">
        <v>137</v>
      </c>
      <c r="L6217" t="s">
        <v>17856</v>
      </c>
      <c r="M6217" t="s">
        <v>17108</v>
      </c>
      <c r="N6217">
        <v>1.003055555</v>
      </c>
      <c r="O6217">
        <v>0</v>
      </c>
      <c r="P6217">
        <v>2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0.6038050321321583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0.6038050321321583</v>
      </c>
    </row>
    <row r="6218" spans="1:31" x14ac:dyDescent="0.25">
      <c r="A6218">
        <v>2155970</v>
      </c>
      <c r="B6218">
        <v>1</v>
      </c>
      <c r="C6218" t="s">
        <v>81</v>
      </c>
      <c r="D6218" t="s">
        <v>112</v>
      </c>
      <c r="E6218" t="s">
        <v>131</v>
      </c>
      <c r="F6218" t="s">
        <v>17857</v>
      </c>
      <c r="G6218" t="s">
        <v>152</v>
      </c>
      <c r="H6218" t="s">
        <v>134</v>
      </c>
      <c r="I6218" t="s">
        <v>135</v>
      </c>
      <c r="J6218" t="s">
        <v>136</v>
      </c>
      <c r="K6218" t="s">
        <v>137</v>
      </c>
      <c r="L6218" t="s">
        <v>17858</v>
      </c>
      <c r="M6218" t="s">
        <v>17859</v>
      </c>
      <c r="N6218">
        <v>6.9055555550000003</v>
      </c>
      <c r="O6218">
        <v>0</v>
      </c>
      <c r="P6218">
        <v>5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3.3181896084791993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3.3181896084791993</v>
      </c>
    </row>
    <row r="6219" spans="1:31" x14ac:dyDescent="0.25">
      <c r="A6219">
        <v>2156027</v>
      </c>
      <c r="B6219">
        <v>1</v>
      </c>
      <c r="C6219" t="s">
        <v>80</v>
      </c>
      <c r="D6219" t="s">
        <v>87</v>
      </c>
      <c r="E6219" t="s">
        <v>131</v>
      </c>
      <c r="F6219" t="s">
        <v>17860</v>
      </c>
      <c r="G6219" t="s">
        <v>133</v>
      </c>
      <c r="H6219" t="s">
        <v>134</v>
      </c>
      <c r="I6219" t="s">
        <v>135</v>
      </c>
      <c r="J6219" t="s">
        <v>136</v>
      </c>
      <c r="K6219" t="s">
        <v>137</v>
      </c>
      <c r="L6219" t="s">
        <v>17861</v>
      </c>
      <c r="M6219" t="s">
        <v>17862</v>
      </c>
      <c r="N6219">
        <v>5.5986111110000003</v>
      </c>
      <c r="O6219">
        <v>0</v>
      </c>
      <c r="P6219">
        <v>1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1.2133464073782998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1.2133464073782998</v>
      </c>
    </row>
    <row r="6220" spans="1:31" x14ac:dyDescent="0.25">
      <c r="A6220">
        <v>2156319</v>
      </c>
      <c r="B6220">
        <v>1</v>
      </c>
      <c r="C6220" t="s">
        <v>81</v>
      </c>
      <c r="D6220" t="s">
        <v>122</v>
      </c>
      <c r="E6220" t="s">
        <v>146</v>
      </c>
      <c r="F6220" t="s">
        <v>17863</v>
      </c>
      <c r="G6220" t="s">
        <v>142</v>
      </c>
      <c r="H6220" t="s">
        <v>143</v>
      </c>
      <c r="I6220" t="s">
        <v>135</v>
      </c>
      <c r="J6220" t="s">
        <v>136</v>
      </c>
      <c r="K6220" t="s">
        <v>137</v>
      </c>
      <c r="L6220" t="s">
        <v>17864</v>
      </c>
      <c r="M6220" t="s">
        <v>17865</v>
      </c>
      <c r="N6220">
        <v>0.83</v>
      </c>
      <c r="O6220">
        <v>0</v>
      </c>
      <c r="P6220">
        <v>578</v>
      </c>
      <c r="Q6220">
        <v>0</v>
      </c>
      <c r="R6220">
        <v>0</v>
      </c>
      <c r="S6220">
        <v>0</v>
      </c>
      <c r="T6220">
        <v>94</v>
      </c>
      <c r="U6220">
        <v>0</v>
      </c>
      <c r="V6220">
        <v>0</v>
      </c>
      <c r="W6220">
        <v>0</v>
      </c>
      <c r="X6220">
        <v>110.6797491714142</v>
      </c>
      <c r="Y6220">
        <v>0</v>
      </c>
      <c r="Z6220">
        <v>0</v>
      </c>
      <c r="AA6220">
        <v>0</v>
      </c>
      <c r="AB6220">
        <v>31.189577806988158</v>
      </c>
      <c r="AC6220">
        <v>0</v>
      </c>
      <c r="AD6220">
        <v>0</v>
      </c>
      <c r="AE6220">
        <v>141.86932697840237</v>
      </c>
    </row>
    <row r="6221" spans="1:31" x14ac:dyDescent="0.25">
      <c r="A6221">
        <v>2155824</v>
      </c>
      <c r="B6221">
        <v>1</v>
      </c>
      <c r="C6221" t="s">
        <v>81</v>
      </c>
      <c r="D6221" t="s">
        <v>121</v>
      </c>
      <c r="E6221" t="s">
        <v>174</v>
      </c>
      <c r="F6221" t="s">
        <v>17866</v>
      </c>
      <c r="G6221" t="s">
        <v>187</v>
      </c>
      <c r="H6221" t="s">
        <v>134</v>
      </c>
      <c r="I6221" t="s">
        <v>135</v>
      </c>
      <c r="J6221" t="s">
        <v>136</v>
      </c>
      <c r="K6221" t="s">
        <v>137</v>
      </c>
      <c r="L6221" t="s">
        <v>17867</v>
      </c>
      <c r="M6221" t="s">
        <v>17868</v>
      </c>
      <c r="N6221">
        <v>2.0938888879999999</v>
      </c>
      <c r="O6221">
        <v>0</v>
      </c>
      <c r="P6221">
        <v>10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2.8721629773286756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2.8721629773286756</v>
      </c>
    </row>
    <row r="6222" spans="1:31" x14ac:dyDescent="0.25">
      <c r="A6222">
        <v>2156179</v>
      </c>
      <c r="B6222">
        <v>1</v>
      </c>
      <c r="C6222" t="s">
        <v>80</v>
      </c>
      <c r="D6222" t="s">
        <v>88</v>
      </c>
      <c r="E6222" t="s">
        <v>131</v>
      </c>
      <c r="F6222" t="s">
        <v>17869</v>
      </c>
      <c r="G6222" t="s">
        <v>231</v>
      </c>
      <c r="H6222" t="s">
        <v>134</v>
      </c>
      <c r="I6222" t="s">
        <v>135</v>
      </c>
      <c r="J6222" t="s">
        <v>136</v>
      </c>
      <c r="K6222" t="s">
        <v>137</v>
      </c>
      <c r="L6222" t="s">
        <v>17870</v>
      </c>
      <c r="M6222" t="s">
        <v>17871</v>
      </c>
      <c r="N6222">
        <v>6.3574999999999999</v>
      </c>
      <c r="O6222">
        <v>0</v>
      </c>
      <c r="P6222">
        <v>17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35.631496018012996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35.631496018012996</v>
      </c>
    </row>
    <row r="6223" spans="1:31" x14ac:dyDescent="0.25">
      <c r="A6223">
        <v>2156033</v>
      </c>
      <c r="B6223">
        <v>1</v>
      </c>
      <c r="C6223" t="s">
        <v>80</v>
      </c>
      <c r="D6223" t="s">
        <v>98</v>
      </c>
      <c r="E6223" t="s">
        <v>131</v>
      </c>
      <c r="F6223" t="s">
        <v>17872</v>
      </c>
      <c r="G6223" t="s">
        <v>152</v>
      </c>
      <c r="H6223" t="s">
        <v>134</v>
      </c>
      <c r="I6223" t="s">
        <v>135</v>
      </c>
      <c r="J6223" t="s">
        <v>136</v>
      </c>
      <c r="K6223" t="s">
        <v>137</v>
      </c>
      <c r="L6223" t="s">
        <v>17873</v>
      </c>
      <c r="M6223" t="s">
        <v>17874</v>
      </c>
      <c r="N6223">
        <v>3.1588888879999999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1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4.9902428630206668</v>
      </c>
      <c r="AC6223">
        <v>0</v>
      </c>
      <c r="AD6223">
        <v>0</v>
      </c>
      <c r="AE6223">
        <v>4.9902428630206668</v>
      </c>
    </row>
    <row r="6224" spans="1:31" x14ac:dyDescent="0.25">
      <c r="A6224">
        <v>2155987</v>
      </c>
      <c r="B6224">
        <v>1</v>
      </c>
      <c r="C6224" t="s">
        <v>80</v>
      </c>
      <c r="D6224" t="s">
        <v>106</v>
      </c>
      <c r="E6224" t="s">
        <v>196</v>
      </c>
      <c r="F6224" t="s">
        <v>6013</v>
      </c>
      <c r="G6224" t="s">
        <v>226</v>
      </c>
      <c r="H6224" t="s">
        <v>143</v>
      </c>
      <c r="I6224" t="s">
        <v>148</v>
      </c>
      <c r="J6224" t="s">
        <v>136</v>
      </c>
      <c r="K6224" t="s">
        <v>137</v>
      </c>
      <c r="L6224" t="s">
        <v>17875</v>
      </c>
      <c r="M6224" t="s">
        <v>17577</v>
      </c>
      <c r="N6224">
        <v>1.1111111E-2</v>
      </c>
      <c r="O6224">
        <v>2</v>
      </c>
      <c r="P6224">
        <v>577</v>
      </c>
      <c r="Q6224">
        <v>85</v>
      </c>
      <c r="R6224">
        <v>125</v>
      </c>
      <c r="S6224">
        <v>7</v>
      </c>
      <c r="T6224">
        <v>76</v>
      </c>
      <c r="U6224">
        <v>1</v>
      </c>
      <c r="V6224">
        <v>0</v>
      </c>
      <c r="W6224">
        <v>6.0856060999999999E-3</v>
      </c>
      <c r="X6224">
        <v>1.3537322468099995</v>
      </c>
      <c r="Y6224">
        <v>0.85827721017244429</v>
      </c>
      <c r="Z6224">
        <v>0.30220185146666667</v>
      </c>
      <c r="AA6224">
        <v>0.10698975798966667</v>
      </c>
      <c r="AB6224">
        <v>0.53950738981111124</v>
      </c>
      <c r="AC6224">
        <v>0.12157260501866665</v>
      </c>
      <c r="AD6224">
        <v>0</v>
      </c>
      <c r="AE6224">
        <v>3.2883666673685554</v>
      </c>
    </row>
    <row r="6225" spans="1:31" x14ac:dyDescent="0.25">
      <c r="A6225">
        <v>2155964</v>
      </c>
      <c r="B6225">
        <v>1</v>
      </c>
      <c r="C6225" t="s">
        <v>81</v>
      </c>
      <c r="D6225" t="s">
        <v>112</v>
      </c>
      <c r="E6225" t="s">
        <v>131</v>
      </c>
      <c r="F6225" t="s">
        <v>17876</v>
      </c>
      <c r="G6225" t="s">
        <v>152</v>
      </c>
      <c r="H6225" t="s">
        <v>134</v>
      </c>
      <c r="I6225" t="s">
        <v>135</v>
      </c>
      <c r="J6225" t="s">
        <v>136</v>
      </c>
      <c r="K6225" t="s">
        <v>137</v>
      </c>
      <c r="L6225" t="s">
        <v>17877</v>
      </c>
      <c r="M6225" t="s">
        <v>17878</v>
      </c>
      <c r="N6225">
        <v>9.4341666659999994</v>
      </c>
      <c r="O6225">
        <v>0</v>
      </c>
      <c r="P6225">
        <v>0</v>
      </c>
      <c r="Q6225">
        <v>0</v>
      </c>
      <c r="R6225">
        <v>1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11.549725605894999</v>
      </c>
      <c r="AA6225">
        <v>0</v>
      </c>
      <c r="AB6225">
        <v>0</v>
      </c>
      <c r="AC6225">
        <v>0</v>
      </c>
      <c r="AD6225">
        <v>0</v>
      </c>
      <c r="AE6225">
        <v>11.549725605894999</v>
      </c>
    </row>
    <row r="6226" spans="1:31" x14ac:dyDescent="0.25">
      <c r="A6226">
        <v>2155864</v>
      </c>
      <c r="B6226">
        <v>1</v>
      </c>
      <c r="C6226" t="s">
        <v>80</v>
      </c>
      <c r="D6226" t="s">
        <v>93</v>
      </c>
      <c r="E6226" t="s">
        <v>174</v>
      </c>
      <c r="F6226" t="s">
        <v>17879</v>
      </c>
      <c r="G6226" t="s">
        <v>187</v>
      </c>
      <c r="H6226" t="s">
        <v>134</v>
      </c>
      <c r="I6226" t="s">
        <v>135</v>
      </c>
      <c r="J6226" t="s">
        <v>136</v>
      </c>
      <c r="K6226" t="s">
        <v>137</v>
      </c>
      <c r="L6226" t="s">
        <v>17880</v>
      </c>
      <c r="M6226" t="s">
        <v>17881</v>
      </c>
      <c r="N6226">
        <v>3.7766666660000001</v>
      </c>
      <c r="O6226">
        <v>0</v>
      </c>
      <c r="P6226">
        <v>60</v>
      </c>
      <c r="Q6226">
        <v>0</v>
      </c>
      <c r="R6226">
        <v>5</v>
      </c>
      <c r="S6226">
        <v>0</v>
      </c>
      <c r="T6226">
        <v>19</v>
      </c>
      <c r="U6226">
        <v>0</v>
      </c>
      <c r="V6226">
        <v>0</v>
      </c>
      <c r="W6226">
        <v>0</v>
      </c>
      <c r="X6226">
        <v>58.555910588763979</v>
      </c>
      <c r="Y6226">
        <v>0</v>
      </c>
      <c r="Z6226">
        <v>18.649896041863354</v>
      </c>
      <c r="AA6226">
        <v>0</v>
      </c>
      <c r="AB6226">
        <v>34.051500235519704</v>
      </c>
      <c r="AC6226">
        <v>0</v>
      </c>
      <c r="AD6226">
        <v>0</v>
      </c>
      <c r="AE6226">
        <v>111.25730686614705</v>
      </c>
    </row>
    <row r="6227" spans="1:31" x14ac:dyDescent="0.25">
      <c r="A6227">
        <v>2155947</v>
      </c>
      <c r="B6227">
        <v>1</v>
      </c>
      <c r="C6227" t="s">
        <v>80</v>
      </c>
      <c r="D6227" t="s">
        <v>100</v>
      </c>
      <c r="E6227" t="s">
        <v>131</v>
      </c>
      <c r="F6227" t="s">
        <v>17882</v>
      </c>
      <c r="G6227" t="s">
        <v>152</v>
      </c>
      <c r="H6227" t="s">
        <v>134</v>
      </c>
      <c r="I6227" t="s">
        <v>135</v>
      </c>
      <c r="J6227" t="s">
        <v>136</v>
      </c>
      <c r="K6227" t="s">
        <v>137</v>
      </c>
      <c r="L6227" t="s">
        <v>17883</v>
      </c>
      <c r="M6227" t="s">
        <v>17884</v>
      </c>
      <c r="N6227">
        <v>2.4708333329999999</v>
      </c>
      <c r="O6227">
        <v>0</v>
      </c>
      <c r="P6227">
        <v>1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0.6635279132007833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0.6635279132007833</v>
      </c>
    </row>
    <row r="6228" spans="1:31" x14ac:dyDescent="0.25">
      <c r="A6228">
        <v>2156242</v>
      </c>
      <c r="B6228">
        <v>1</v>
      </c>
      <c r="C6228" t="s">
        <v>80</v>
      </c>
      <c r="D6228" t="s">
        <v>85</v>
      </c>
      <c r="E6228" t="s">
        <v>131</v>
      </c>
      <c r="F6228" t="s">
        <v>17885</v>
      </c>
      <c r="G6228" t="s">
        <v>133</v>
      </c>
      <c r="H6228" t="s">
        <v>134</v>
      </c>
      <c r="I6228" t="s">
        <v>135</v>
      </c>
      <c r="J6228" t="s">
        <v>136</v>
      </c>
      <c r="K6228" t="s">
        <v>137</v>
      </c>
      <c r="L6228" t="s">
        <v>17886</v>
      </c>
      <c r="M6228" t="s">
        <v>17887</v>
      </c>
      <c r="N6228">
        <v>2.2213888879999999</v>
      </c>
      <c r="O6228">
        <v>0</v>
      </c>
      <c r="P6228">
        <v>11</v>
      </c>
      <c r="Q6228">
        <v>0</v>
      </c>
      <c r="R6228">
        <v>0</v>
      </c>
      <c r="S6228">
        <v>0</v>
      </c>
      <c r="T6228">
        <v>1</v>
      </c>
      <c r="U6228">
        <v>0</v>
      </c>
      <c r="V6228">
        <v>0</v>
      </c>
      <c r="W6228">
        <v>0</v>
      </c>
      <c r="X6228">
        <v>6.5072556117970004</v>
      </c>
      <c r="Y6228">
        <v>0</v>
      </c>
      <c r="Z6228">
        <v>0</v>
      </c>
      <c r="AA6228">
        <v>0</v>
      </c>
      <c r="AB6228">
        <v>0.67576294793666669</v>
      </c>
      <c r="AC6228">
        <v>0</v>
      </c>
      <c r="AD6228">
        <v>0</v>
      </c>
      <c r="AE6228">
        <v>7.1830185597336671</v>
      </c>
    </row>
    <row r="6229" spans="1:31" x14ac:dyDescent="0.25">
      <c r="A6229">
        <v>2155881</v>
      </c>
      <c r="B6229">
        <v>1</v>
      </c>
      <c r="C6229" t="s">
        <v>80</v>
      </c>
      <c r="D6229" t="s">
        <v>93</v>
      </c>
      <c r="E6229" t="s">
        <v>140</v>
      </c>
      <c r="F6229" t="s">
        <v>17888</v>
      </c>
      <c r="G6229" t="s">
        <v>142</v>
      </c>
      <c r="H6229" t="s">
        <v>143</v>
      </c>
      <c r="I6229" t="s">
        <v>135</v>
      </c>
      <c r="J6229" t="s">
        <v>136</v>
      </c>
      <c r="K6229" t="s">
        <v>137</v>
      </c>
      <c r="L6229" t="s">
        <v>17889</v>
      </c>
      <c r="M6229" t="s">
        <v>17890</v>
      </c>
      <c r="N6229">
        <v>1.3077777770000001</v>
      </c>
      <c r="O6229">
        <v>0</v>
      </c>
      <c r="P6229">
        <v>527</v>
      </c>
      <c r="Q6229">
        <v>0</v>
      </c>
      <c r="R6229">
        <v>0</v>
      </c>
      <c r="S6229">
        <v>0</v>
      </c>
      <c r="T6229">
        <v>19</v>
      </c>
      <c r="U6229">
        <v>0</v>
      </c>
      <c r="V6229">
        <v>0</v>
      </c>
      <c r="W6229">
        <v>0</v>
      </c>
      <c r="X6229">
        <v>165.74099731613364</v>
      </c>
      <c r="Y6229">
        <v>0</v>
      </c>
      <c r="Z6229">
        <v>0</v>
      </c>
      <c r="AA6229">
        <v>0</v>
      </c>
      <c r="AB6229">
        <v>48.869224726550343</v>
      </c>
      <c r="AC6229">
        <v>0</v>
      </c>
      <c r="AD6229">
        <v>0</v>
      </c>
      <c r="AE6229">
        <v>214.61022204268397</v>
      </c>
    </row>
    <row r="6230" spans="1:31" x14ac:dyDescent="0.25">
      <c r="A6230">
        <v>2156402</v>
      </c>
      <c r="B6230">
        <v>1</v>
      </c>
      <c r="C6230" t="s">
        <v>81</v>
      </c>
      <c r="D6230" t="s">
        <v>112</v>
      </c>
      <c r="E6230" t="s">
        <v>131</v>
      </c>
      <c r="F6230" t="s">
        <v>17891</v>
      </c>
      <c r="G6230" t="s">
        <v>231</v>
      </c>
      <c r="H6230" t="s">
        <v>134</v>
      </c>
      <c r="I6230" t="s">
        <v>135</v>
      </c>
      <c r="J6230" t="s">
        <v>136</v>
      </c>
      <c r="K6230" t="s">
        <v>137</v>
      </c>
      <c r="L6230" t="s">
        <v>17892</v>
      </c>
      <c r="M6230" t="s">
        <v>17893</v>
      </c>
      <c r="N6230">
        <v>2.509166666</v>
      </c>
      <c r="O6230">
        <v>0</v>
      </c>
      <c r="P6230">
        <v>2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0.29315346385376667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0.29315346385376667</v>
      </c>
    </row>
    <row r="6231" spans="1:31" x14ac:dyDescent="0.25">
      <c r="A6231">
        <v>2156216</v>
      </c>
      <c r="B6231">
        <v>1</v>
      </c>
      <c r="C6231" t="s">
        <v>80</v>
      </c>
      <c r="D6231" t="s">
        <v>86</v>
      </c>
      <c r="E6231" t="s">
        <v>131</v>
      </c>
      <c r="F6231" t="s">
        <v>17894</v>
      </c>
      <c r="G6231" t="s">
        <v>152</v>
      </c>
      <c r="H6231" t="s">
        <v>134</v>
      </c>
      <c r="I6231" t="s">
        <v>135</v>
      </c>
      <c r="J6231" t="s">
        <v>136</v>
      </c>
      <c r="K6231" t="s">
        <v>137</v>
      </c>
      <c r="L6231" t="s">
        <v>17895</v>
      </c>
      <c r="M6231" t="s">
        <v>17896</v>
      </c>
      <c r="N6231">
        <v>1.240277777</v>
      </c>
      <c r="O6231">
        <v>0</v>
      </c>
      <c r="P6231">
        <v>1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0.35596203005250004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0.35596203005250004</v>
      </c>
    </row>
    <row r="6232" spans="1:31" x14ac:dyDescent="0.25">
      <c r="A6232">
        <v>2156093</v>
      </c>
      <c r="B6232">
        <v>1</v>
      </c>
      <c r="C6232" t="s">
        <v>81</v>
      </c>
      <c r="D6232" t="s">
        <v>122</v>
      </c>
      <c r="E6232" t="s">
        <v>146</v>
      </c>
      <c r="F6232" t="s">
        <v>10869</v>
      </c>
      <c r="G6232" t="s">
        <v>167</v>
      </c>
      <c r="H6232" t="s">
        <v>143</v>
      </c>
      <c r="I6232" t="s">
        <v>135</v>
      </c>
      <c r="J6232" t="s">
        <v>136</v>
      </c>
      <c r="K6232" t="s">
        <v>137</v>
      </c>
      <c r="L6232" t="s">
        <v>17897</v>
      </c>
      <c r="M6232" t="s">
        <v>17898</v>
      </c>
      <c r="N6232">
        <v>2.2655555550000002</v>
      </c>
      <c r="O6232">
        <v>0</v>
      </c>
      <c r="P6232">
        <v>213</v>
      </c>
      <c r="Q6232">
        <v>0</v>
      </c>
      <c r="R6232">
        <v>11</v>
      </c>
      <c r="S6232">
        <v>0</v>
      </c>
      <c r="T6232">
        <v>13</v>
      </c>
      <c r="U6232">
        <v>1</v>
      </c>
      <c r="V6232">
        <v>0</v>
      </c>
      <c r="W6232">
        <v>0</v>
      </c>
      <c r="X6232">
        <v>53.828007306676405</v>
      </c>
      <c r="Y6232">
        <v>0</v>
      </c>
      <c r="Z6232">
        <v>1.5225741844127001</v>
      </c>
      <c r="AA6232">
        <v>0</v>
      </c>
      <c r="AB6232">
        <v>6.2680647704443677</v>
      </c>
      <c r="AC6232">
        <v>119.16488620621595</v>
      </c>
      <c r="AD6232">
        <v>0</v>
      </c>
      <c r="AE6232">
        <v>180.78353246774941</v>
      </c>
    </row>
    <row r="6233" spans="1:31" x14ac:dyDescent="0.25">
      <c r="A6233">
        <v>2155761</v>
      </c>
      <c r="B6233">
        <v>1</v>
      </c>
      <c r="C6233" t="s">
        <v>81</v>
      </c>
      <c r="D6233" t="s">
        <v>122</v>
      </c>
      <c r="E6233" t="s">
        <v>174</v>
      </c>
      <c r="F6233" t="s">
        <v>17899</v>
      </c>
      <c r="G6233" t="s">
        <v>3037</v>
      </c>
      <c r="H6233" t="s">
        <v>134</v>
      </c>
      <c r="I6233" t="s">
        <v>135</v>
      </c>
      <c r="J6233" t="s">
        <v>136</v>
      </c>
      <c r="K6233" t="s">
        <v>137</v>
      </c>
      <c r="L6233" t="s">
        <v>17900</v>
      </c>
      <c r="M6233" t="s">
        <v>17901</v>
      </c>
      <c r="N6233">
        <v>7.2661111109999998</v>
      </c>
      <c r="O6233">
        <v>0</v>
      </c>
      <c r="P6233">
        <v>72</v>
      </c>
      <c r="Q6233">
        <v>0</v>
      </c>
      <c r="R6233">
        <v>0</v>
      </c>
      <c r="S6233">
        <v>0</v>
      </c>
      <c r="T6233">
        <v>9</v>
      </c>
      <c r="U6233">
        <v>0</v>
      </c>
      <c r="V6233">
        <v>0</v>
      </c>
      <c r="W6233">
        <v>0</v>
      </c>
      <c r="X6233">
        <v>75.560653931087955</v>
      </c>
      <c r="Y6233">
        <v>0</v>
      </c>
      <c r="Z6233">
        <v>0</v>
      </c>
      <c r="AA6233">
        <v>0</v>
      </c>
      <c r="AB6233">
        <v>16.865090111125092</v>
      </c>
      <c r="AC6233">
        <v>0</v>
      </c>
      <c r="AD6233">
        <v>0</v>
      </c>
      <c r="AE6233">
        <v>92.42574404221304</v>
      </c>
    </row>
    <row r="6234" spans="1:31" x14ac:dyDescent="0.25">
      <c r="A6234">
        <v>2155861</v>
      </c>
      <c r="B6234">
        <v>1</v>
      </c>
      <c r="C6234" t="s">
        <v>80</v>
      </c>
      <c r="D6234" t="s">
        <v>93</v>
      </c>
      <c r="E6234" t="s">
        <v>174</v>
      </c>
      <c r="F6234" t="s">
        <v>17902</v>
      </c>
      <c r="G6234" t="s">
        <v>187</v>
      </c>
      <c r="H6234" t="s">
        <v>134</v>
      </c>
      <c r="I6234" t="s">
        <v>135</v>
      </c>
      <c r="J6234" t="s">
        <v>136</v>
      </c>
      <c r="K6234" t="s">
        <v>137</v>
      </c>
      <c r="L6234" t="s">
        <v>17903</v>
      </c>
      <c r="M6234" t="s">
        <v>17904</v>
      </c>
      <c r="N6234">
        <v>7.7166666660000001</v>
      </c>
      <c r="O6234">
        <v>0</v>
      </c>
      <c r="P6234">
        <v>6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4.7952787197562037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4.7952787197562037</v>
      </c>
    </row>
    <row r="6235" spans="1:31" x14ac:dyDescent="0.25">
      <c r="A6235">
        <v>2156236</v>
      </c>
      <c r="B6235">
        <v>1</v>
      </c>
      <c r="C6235" t="s">
        <v>80</v>
      </c>
      <c r="D6235" t="s">
        <v>107</v>
      </c>
      <c r="E6235" t="s">
        <v>140</v>
      </c>
      <c r="F6235" t="s">
        <v>17905</v>
      </c>
      <c r="G6235" t="s">
        <v>142</v>
      </c>
      <c r="H6235" t="s">
        <v>143</v>
      </c>
      <c r="I6235" t="s">
        <v>135</v>
      </c>
      <c r="J6235" t="s">
        <v>136</v>
      </c>
      <c r="K6235" t="s">
        <v>137</v>
      </c>
      <c r="L6235" t="s">
        <v>17906</v>
      </c>
      <c r="M6235" t="s">
        <v>17907</v>
      </c>
      <c r="N6235">
        <v>0.98833333300000004</v>
      </c>
      <c r="O6235">
        <v>0</v>
      </c>
      <c r="P6235">
        <v>588</v>
      </c>
      <c r="Q6235">
        <v>0</v>
      </c>
      <c r="R6235">
        <v>6</v>
      </c>
      <c r="S6235">
        <v>0</v>
      </c>
      <c r="T6235">
        <v>270</v>
      </c>
      <c r="U6235">
        <v>0</v>
      </c>
      <c r="V6235">
        <v>1</v>
      </c>
      <c r="W6235">
        <v>0</v>
      </c>
      <c r="X6235">
        <v>123.08049930474299</v>
      </c>
      <c r="Y6235">
        <v>0</v>
      </c>
      <c r="Z6235">
        <v>1.0893596779889998</v>
      </c>
      <c r="AA6235">
        <v>0</v>
      </c>
      <c r="AB6235">
        <v>170.24646973475848</v>
      </c>
      <c r="AC6235">
        <v>0</v>
      </c>
      <c r="AD6235">
        <v>19.750293608217081</v>
      </c>
      <c r="AE6235">
        <v>314.16662232570752</v>
      </c>
    </row>
    <row r="6236" spans="1:31" x14ac:dyDescent="0.25">
      <c r="A6236">
        <v>2156030</v>
      </c>
      <c r="B6236">
        <v>1</v>
      </c>
      <c r="C6236" t="s">
        <v>80</v>
      </c>
      <c r="D6236" t="s">
        <v>94</v>
      </c>
      <c r="E6236" t="s">
        <v>140</v>
      </c>
      <c r="F6236" t="s">
        <v>17908</v>
      </c>
      <c r="G6236" t="s">
        <v>142</v>
      </c>
      <c r="H6236" t="s">
        <v>143</v>
      </c>
      <c r="I6236" t="s">
        <v>135</v>
      </c>
      <c r="J6236" t="s">
        <v>136</v>
      </c>
      <c r="K6236" t="s">
        <v>137</v>
      </c>
      <c r="L6236" t="s">
        <v>17909</v>
      </c>
      <c r="M6236" t="s">
        <v>17910</v>
      </c>
      <c r="N6236">
        <v>0.28583333300000002</v>
      </c>
      <c r="O6236">
        <v>0</v>
      </c>
      <c r="P6236">
        <v>363</v>
      </c>
      <c r="Q6236">
        <v>1</v>
      </c>
      <c r="R6236">
        <v>30</v>
      </c>
      <c r="S6236">
        <v>2</v>
      </c>
      <c r="T6236">
        <v>52</v>
      </c>
      <c r="U6236">
        <v>1</v>
      </c>
      <c r="V6236">
        <v>0</v>
      </c>
      <c r="W6236">
        <v>0</v>
      </c>
      <c r="X6236">
        <v>18.644053345136633</v>
      </c>
      <c r="Y6236">
        <v>0.31491947286485006</v>
      </c>
      <c r="Z6236">
        <v>15.98419668675445</v>
      </c>
      <c r="AA6236">
        <v>3.4393650043399502</v>
      </c>
      <c r="AB6236">
        <v>8.2590003496600826</v>
      </c>
      <c r="AC6236">
        <v>5.7861010153957499</v>
      </c>
      <c r="AD6236">
        <v>0</v>
      </c>
      <c r="AE6236">
        <v>52.427635874151719</v>
      </c>
    </row>
    <row r="6237" spans="1:31" x14ac:dyDescent="0.25">
      <c r="A6237">
        <v>2155924</v>
      </c>
      <c r="B6237">
        <v>1</v>
      </c>
      <c r="C6237" t="s">
        <v>81</v>
      </c>
      <c r="D6237" t="s">
        <v>120</v>
      </c>
      <c r="E6237" t="s">
        <v>146</v>
      </c>
      <c r="F6237" t="s">
        <v>13650</v>
      </c>
      <c r="G6237" t="s">
        <v>142</v>
      </c>
      <c r="H6237" t="s">
        <v>143</v>
      </c>
      <c r="I6237" t="s">
        <v>135</v>
      </c>
      <c r="J6237" t="s">
        <v>136</v>
      </c>
      <c r="K6237" t="s">
        <v>137</v>
      </c>
      <c r="L6237" t="s">
        <v>17911</v>
      </c>
      <c r="M6237" t="s">
        <v>17912</v>
      </c>
      <c r="N6237">
        <v>1.2575000000000001</v>
      </c>
      <c r="O6237">
        <v>0</v>
      </c>
      <c r="P6237">
        <v>0</v>
      </c>
      <c r="Q6237">
        <v>20</v>
      </c>
      <c r="R6237">
        <v>9</v>
      </c>
      <c r="S6237">
        <v>5</v>
      </c>
      <c r="T6237">
        <v>0</v>
      </c>
      <c r="U6237">
        <v>1</v>
      </c>
      <c r="V6237">
        <v>0</v>
      </c>
      <c r="W6237">
        <v>0</v>
      </c>
      <c r="X6237">
        <v>0</v>
      </c>
      <c r="Y6237">
        <v>15.072178491878933</v>
      </c>
      <c r="Z6237">
        <v>1.2069207422399997</v>
      </c>
      <c r="AA6237">
        <v>4.7029903404574993</v>
      </c>
      <c r="AB6237">
        <v>0</v>
      </c>
      <c r="AC6237">
        <v>92.994861946538663</v>
      </c>
      <c r="AD6237">
        <v>0</v>
      </c>
      <c r="AE6237">
        <v>113.9769515211151</v>
      </c>
    </row>
    <row r="6238" spans="1:31" x14ac:dyDescent="0.25">
      <c r="A6238">
        <v>2155887</v>
      </c>
      <c r="B6238">
        <v>1</v>
      </c>
      <c r="C6238" t="s">
        <v>80</v>
      </c>
      <c r="D6238" t="s">
        <v>84</v>
      </c>
      <c r="E6238" t="s">
        <v>131</v>
      </c>
      <c r="F6238" t="s">
        <v>17913</v>
      </c>
      <c r="G6238" t="s">
        <v>152</v>
      </c>
      <c r="H6238" t="s">
        <v>134</v>
      </c>
      <c r="I6238" t="s">
        <v>135</v>
      </c>
      <c r="J6238" t="s">
        <v>136</v>
      </c>
      <c r="K6238" t="s">
        <v>137</v>
      </c>
      <c r="L6238" t="s">
        <v>17914</v>
      </c>
      <c r="M6238" t="s">
        <v>17915</v>
      </c>
      <c r="N6238">
        <v>1.503333333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1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2.3864719304312887</v>
      </c>
      <c r="AC6238">
        <v>0</v>
      </c>
      <c r="AD6238">
        <v>0</v>
      </c>
      <c r="AE6238">
        <v>2.3864719304312887</v>
      </c>
    </row>
    <row r="6239" spans="1:31" x14ac:dyDescent="0.25">
      <c r="A6239">
        <v>2156365</v>
      </c>
      <c r="B6239">
        <v>1</v>
      </c>
      <c r="C6239" t="s">
        <v>81</v>
      </c>
      <c r="D6239" t="s">
        <v>112</v>
      </c>
      <c r="E6239" t="s">
        <v>131</v>
      </c>
      <c r="F6239" t="s">
        <v>17916</v>
      </c>
      <c r="G6239" t="s">
        <v>152</v>
      </c>
      <c r="H6239" t="s">
        <v>134</v>
      </c>
      <c r="I6239" t="s">
        <v>135</v>
      </c>
      <c r="J6239" t="s">
        <v>136</v>
      </c>
      <c r="K6239" t="s">
        <v>137</v>
      </c>
      <c r="L6239" t="s">
        <v>17917</v>
      </c>
      <c r="M6239" t="s">
        <v>17918</v>
      </c>
      <c r="N6239">
        <v>0.85111111100000003</v>
      </c>
      <c r="O6239">
        <v>0</v>
      </c>
      <c r="P6239">
        <v>1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0.21670541123560005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0.21670541123560005</v>
      </c>
    </row>
    <row r="6240" spans="1:31" x14ac:dyDescent="0.25">
      <c r="A6240">
        <v>2156322</v>
      </c>
      <c r="B6240">
        <v>1</v>
      </c>
      <c r="C6240" t="s">
        <v>80</v>
      </c>
      <c r="D6240" t="s">
        <v>106</v>
      </c>
      <c r="E6240" t="s">
        <v>131</v>
      </c>
      <c r="F6240" t="s">
        <v>17919</v>
      </c>
      <c r="G6240" t="s">
        <v>152</v>
      </c>
      <c r="H6240" t="s">
        <v>134</v>
      </c>
      <c r="I6240" t="s">
        <v>135</v>
      </c>
      <c r="J6240" t="s">
        <v>136</v>
      </c>
      <c r="K6240" t="s">
        <v>137</v>
      </c>
      <c r="L6240" t="s">
        <v>17920</v>
      </c>
      <c r="M6240" t="s">
        <v>17921</v>
      </c>
      <c r="N6240">
        <v>2.0805555550000001</v>
      </c>
      <c r="O6240">
        <v>0</v>
      </c>
      <c r="P6240">
        <v>7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1.9605161572881502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1.9605161572881502</v>
      </c>
    </row>
    <row r="6241" spans="1:31" x14ac:dyDescent="0.25">
      <c r="A6241">
        <v>2156173</v>
      </c>
      <c r="B6241">
        <v>1</v>
      </c>
      <c r="C6241" t="s">
        <v>80</v>
      </c>
      <c r="D6241" t="s">
        <v>84</v>
      </c>
      <c r="E6241" t="s">
        <v>174</v>
      </c>
      <c r="F6241" t="s">
        <v>17922</v>
      </c>
      <c r="G6241" t="s">
        <v>187</v>
      </c>
      <c r="H6241" t="s">
        <v>134</v>
      </c>
      <c r="I6241" t="s">
        <v>135</v>
      </c>
      <c r="J6241" t="s">
        <v>136</v>
      </c>
      <c r="K6241" t="s">
        <v>137</v>
      </c>
      <c r="L6241" t="s">
        <v>17923</v>
      </c>
      <c r="M6241" t="s">
        <v>17924</v>
      </c>
      <c r="N6241">
        <v>1.635</v>
      </c>
      <c r="O6241">
        <v>0</v>
      </c>
      <c r="P6241">
        <v>19</v>
      </c>
      <c r="Q6241">
        <v>0</v>
      </c>
      <c r="R6241">
        <v>23</v>
      </c>
      <c r="S6241">
        <v>0</v>
      </c>
      <c r="T6241">
        <v>4</v>
      </c>
      <c r="U6241">
        <v>0</v>
      </c>
      <c r="V6241">
        <v>0</v>
      </c>
      <c r="W6241">
        <v>0</v>
      </c>
      <c r="X6241">
        <v>7.819650091584549</v>
      </c>
      <c r="Y6241">
        <v>0</v>
      </c>
      <c r="Z6241">
        <v>12.808083825492552</v>
      </c>
      <c r="AA6241">
        <v>0</v>
      </c>
      <c r="AB6241">
        <v>3.7435665509909835</v>
      </c>
      <c r="AC6241">
        <v>0</v>
      </c>
      <c r="AD6241">
        <v>0</v>
      </c>
      <c r="AE6241">
        <v>24.371300468068085</v>
      </c>
    </row>
    <row r="6242" spans="1:31" x14ac:dyDescent="0.25">
      <c r="A6242">
        <v>2155704</v>
      </c>
      <c r="B6242">
        <v>1</v>
      </c>
      <c r="C6242" t="s">
        <v>81</v>
      </c>
      <c r="D6242" t="s">
        <v>122</v>
      </c>
      <c r="E6242" t="s">
        <v>196</v>
      </c>
      <c r="F6242" t="s">
        <v>17925</v>
      </c>
      <c r="G6242" t="s">
        <v>142</v>
      </c>
      <c r="H6242" t="s">
        <v>143</v>
      </c>
      <c r="I6242" t="s">
        <v>135</v>
      </c>
      <c r="J6242" t="s">
        <v>136</v>
      </c>
      <c r="K6242" t="s">
        <v>137</v>
      </c>
      <c r="L6242" t="s">
        <v>17926</v>
      </c>
      <c r="M6242" t="s">
        <v>17927</v>
      </c>
      <c r="N6242">
        <v>2.685277777</v>
      </c>
      <c r="O6242">
        <v>1</v>
      </c>
      <c r="P6242">
        <v>338</v>
      </c>
      <c r="Q6242">
        <v>28</v>
      </c>
      <c r="R6242">
        <v>12</v>
      </c>
      <c r="S6242">
        <v>3</v>
      </c>
      <c r="T6242">
        <v>41</v>
      </c>
      <c r="U6242">
        <v>1</v>
      </c>
      <c r="V6242">
        <v>0</v>
      </c>
      <c r="W6242">
        <v>0.18510442250181669</v>
      </c>
      <c r="X6242">
        <v>97.365573937951851</v>
      </c>
      <c r="Y6242">
        <v>131.08703892839975</v>
      </c>
      <c r="Z6242">
        <v>3.8214152051724013</v>
      </c>
      <c r="AA6242">
        <v>25.071121311912588</v>
      </c>
      <c r="AB6242">
        <v>33.899039862590513</v>
      </c>
      <c r="AC6242">
        <v>0</v>
      </c>
      <c r="AD6242">
        <v>0</v>
      </c>
      <c r="AE6242">
        <v>291.42929366852889</v>
      </c>
    </row>
    <row r="6243" spans="1:31" x14ac:dyDescent="0.25">
      <c r="A6243">
        <v>2156082</v>
      </c>
      <c r="B6243">
        <v>1</v>
      </c>
      <c r="C6243" t="s">
        <v>81</v>
      </c>
      <c r="D6243" t="s">
        <v>115</v>
      </c>
      <c r="E6243" t="s">
        <v>196</v>
      </c>
      <c r="F6243" t="s">
        <v>5488</v>
      </c>
      <c r="G6243" t="s">
        <v>142</v>
      </c>
      <c r="H6243" t="s">
        <v>143</v>
      </c>
      <c r="I6243" t="s">
        <v>148</v>
      </c>
      <c r="J6243" t="s">
        <v>136</v>
      </c>
      <c r="K6243" t="s">
        <v>137</v>
      </c>
      <c r="L6243" t="s">
        <v>17928</v>
      </c>
      <c r="M6243" t="s">
        <v>17929</v>
      </c>
      <c r="N6243">
        <v>1.0555554999999999E-2</v>
      </c>
      <c r="O6243">
        <v>0</v>
      </c>
      <c r="P6243">
        <v>2127</v>
      </c>
      <c r="Q6243">
        <v>6</v>
      </c>
      <c r="R6243">
        <v>131</v>
      </c>
      <c r="S6243">
        <v>6</v>
      </c>
      <c r="T6243">
        <v>148</v>
      </c>
      <c r="U6243">
        <v>0</v>
      </c>
      <c r="V6243">
        <v>1</v>
      </c>
      <c r="W6243">
        <v>0</v>
      </c>
      <c r="X6243">
        <v>1.8386347254155828</v>
      </c>
      <c r="Y6243">
        <v>0.1164720694135</v>
      </c>
      <c r="Z6243">
        <v>0.20298507553537773</v>
      </c>
      <c r="AA6243">
        <v>0.25821015495260002</v>
      </c>
      <c r="AB6243">
        <v>0.43249342500623356</v>
      </c>
      <c r="AC6243">
        <v>0</v>
      </c>
      <c r="AD6243">
        <v>6.1668566000000012E-6</v>
      </c>
      <c r="AE6243">
        <v>2.8488016171798942</v>
      </c>
    </row>
    <row r="6244" spans="1:31" x14ac:dyDescent="0.25">
      <c r="A6244">
        <v>2156228</v>
      </c>
      <c r="B6244">
        <v>1</v>
      </c>
      <c r="C6244" t="s">
        <v>80</v>
      </c>
      <c r="D6244" t="s">
        <v>93</v>
      </c>
      <c r="E6244" t="s">
        <v>131</v>
      </c>
      <c r="F6244" t="s">
        <v>17930</v>
      </c>
      <c r="G6244" t="s">
        <v>152</v>
      </c>
      <c r="H6244" t="s">
        <v>134</v>
      </c>
      <c r="I6244" t="s">
        <v>135</v>
      </c>
      <c r="J6244" t="s">
        <v>136</v>
      </c>
      <c r="K6244" t="s">
        <v>137</v>
      </c>
      <c r="L6244" t="s">
        <v>17931</v>
      </c>
      <c r="M6244" t="s">
        <v>17932</v>
      </c>
      <c r="N6244">
        <v>1.351388888</v>
      </c>
      <c r="O6244">
        <v>0</v>
      </c>
      <c r="P6244">
        <v>4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2.8040720226306339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2.8040720226306339</v>
      </c>
    </row>
    <row r="6245" spans="1:31" x14ac:dyDescent="0.25">
      <c r="A6245">
        <v>2156182</v>
      </c>
      <c r="B6245">
        <v>1</v>
      </c>
      <c r="C6245" t="s">
        <v>80</v>
      </c>
      <c r="D6245" t="s">
        <v>97</v>
      </c>
      <c r="E6245" t="s">
        <v>131</v>
      </c>
      <c r="F6245" t="s">
        <v>17933</v>
      </c>
      <c r="G6245" t="s">
        <v>152</v>
      </c>
      <c r="H6245" t="s">
        <v>134</v>
      </c>
      <c r="I6245" t="s">
        <v>135</v>
      </c>
      <c r="J6245" t="s">
        <v>136</v>
      </c>
      <c r="K6245" t="s">
        <v>137</v>
      </c>
      <c r="L6245" t="s">
        <v>17934</v>
      </c>
      <c r="M6245" t="s">
        <v>17935</v>
      </c>
      <c r="N6245">
        <v>3.0750000000000002</v>
      </c>
      <c r="O6245">
        <v>0</v>
      </c>
      <c r="P6245">
        <v>1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</row>
    <row r="6246" spans="1:31" x14ac:dyDescent="0.25">
      <c r="A6246">
        <v>2156159</v>
      </c>
      <c r="B6246">
        <v>1</v>
      </c>
      <c r="C6246" t="s">
        <v>81</v>
      </c>
      <c r="D6246" t="s">
        <v>116</v>
      </c>
      <c r="E6246" t="s">
        <v>146</v>
      </c>
      <c r="F6246" t="s">
        <v>17936</v>
      </c>
      <c r="G6246" t="s">
        <v>167</v>
      </c>
      <c r="H6246" t="s">
        <v>143</v>
      </c>
      <c r="I6246" t="s">
        <v>135</v>
      </c>
      <c r="J6246" t="s">
        <v>136</v>
      </c>
      <c r="K6246" t="s">
        <v>137</v>
      </c>
      <c r="L6246" t="s">
        <v>17937</v>
      </c>
      <c r="M6246" t="s">
        <v>17938</v>
      </c>
      <c r="N6246">
        <v>2.185277777</v>
      </c>
      <c r="O6246">
        <v>0</v>
      </c>
      <c r="P6246">
        <v>2</v>
      </c>
      <c r="Q6246">
        <v>0</v>
      </c>
      <c r="R6246">
        <v>10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0.13889558578</v>
      </c>
      <c r="Y6246">
        <v>0</v>
      </c>
      <c r="Z6246">
        <v>1.2451338610402998</v>
      </c>
      <c r="AA6246">
        <v>0</v>
      </c>
      <c r="AB6246">
        <v>0</v>
      </c>
      <c r="AC6246">
        <v>0</v>
      </c>
      <c r="AD6246">
        <v>0</v>
      </c>
      <c r="AE6246">
        <v>1.3840294468202998</v>
      </c>
    </row>
    <row r="6247" spans="1:31" x14ac:dyDescent="0.25">
      <c r="A6247">
        <v>2155913</v>
      </c>
      <c r="B6247">
        <v>1</v>
      </c>
      <c r="C6247" t="s">
        <v>80</v>
      </c>
      <c r="D6247" t="s">
        <v>97</v>
      </c>
      <c r="E6247" t="s">
        <v>146</v>
      </c>
      <c r="F6247" t="s">
        <v>17939</v>
      </c>
      <c r="G6247" t="s">
        <v>167</v>
      </c>
      <c r="H6247" t="s">
        <v>143</v>
      </c>
      <c r="I6247" t="s">
        <v>135</v>
      </c>
      <c r="J6247" t="s">
        <v>136</v>
      </c>
      <c r="K6247" t="s">
        <v>137</v>
      </c>
      <c r="L6247" t="s">
        <v>17940</v>
      </c>
      <c r="M6247" t="s">
        <v>17941</v>
      </c>
      <c r="N6247">
        <v>2.599722222</v>
      </c>
      <c r="O6247">
        <v>0</v>
      </c>
      <c r="P6247">
        <v>32</v>
      </c>
      <c r="Q6247">
        <v>0</v>
      </c>
      <c r="R6247">
        <v>93</v>
      </c>
      <c r="S6247">
        <v>0</v>
      </c>
      <c r="T6247">
        <v>12</v>
      </c>
      <c r="U6247">
        <v>0</v>
      </c>
      <c r="V6247">
        <v>0</v>
      </c>
      <c r="W6247">
        <v>0</v>
      </c>
      <c r="X6247">
        <v>41.570345106987865</v>
      </c>
      <c r="Y6247">
        <v>0</v>
      </c>
      <c r="Z6247">
        <v>100.28081413183827</v>
      </c>
      <c r="AA6247">
        <v>0</v>
      </c>
      <c r="AB6247">
        <v>39.772557034761775</v>
      </c>
      <c r="AC6247">
        <v>0</v>
      </c>
      <c r="AD6247">
        <v>0</v>
      </c>
      <c r="AE6247">
        <v>181.62371627358792</v>
      </c>
    </row>
    <row r="6248" spans="1:31" x14ac:dyDescent="0.25">
      <c r="A6248">
        <v>2155890</v>
      </c>
      <c r="B6248">
        <v>1</v>
      </c>
      <c r="C6248" t="s">
        <v>81</v>
      </c>
      <c r="D6248" t="s">
        <v>112</v>
      </c>
      <c r="E6248" t="s">
        <v>131</v>
      </c>
      <c r="F6248" t="s">
        <v>17942</v>
      </c>
      <c r="G6248" t="s">
        <v>439</v>
      </c>
      <c r="H6248" t="s">
        <v>134</v>
      </c>
      <c r="I6248" t="s">
        <v>135</v>
      </c>
      <c r="J6248" t="s">
        <v>136</v>
      </c>
      <c r="K6248" t="s">
        <v>137</v>
      </c>
      <c r="L6248" t="s">
        <v>17943</v>
      </c>
      <c r="M6248" t="s">
        <v>17944</v>
      </c>
      <c r="N6248">
        <v>7.6830555550000001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1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</row>
    <row r="6249" spans="1:31" x14ac:dyDescent="0.25">
      <c r="A6249">
        <v>2156291</v>
      </c>
      <c r="B6249">
        <v>1</v>
      </c>
      <c r="C6249" t="s">
        <v>80</v>
      </c>
      <c r="D6249" t="s">
        <v>95</v>
      </c>
      <c r="E6249" t="s">
        <v>174</v>
      </c>
      <c r="F6249" t="s">
        <v>17945</v>
      </c>
      <c r="G6249" t="s">
        <v>171</v>
      </c>
      <c r="H6249" t="s">
        <v>134</v>
      </c>
      <c r="I6249" t="s">
        <v>135</v>
      </c>
      <c r="J6249" t="s">
        <v>136</v>
      </c>
      <c r="K6249" t="s">
        <v>137</v>
      </c>
      <c r="L6249" t="s">
        <v>17946</v>
      </c>
      <c r="M6249" t="s">
        <v>17259</v>
      </c>
      <c r="N6249">
        <v>0.21805555500000001</v>
      </c>
      <c r="O6249">
        <v>0</v>
      </c>
      <c r="P6249">
        <v>237</v>
      </c>
      <c r="Q6249">
        <v>0</v>
      </c>
      <c r="R6249">
        <v>0</v>
      </c>
      <c r="S6249">
        <v>0</v>
      </c>
      <c r="T6249">
        <v>30</v>
      </c>
      <c r="U6249">
        <v>0</v>
      </c>
      <c r="V6249">
        <v>0</v>
      </c>
      <c r="W6249">
        <v>0</v>
      </c>
      <c r="X6249">
        <v>10.494147241337631</v>
      </c>
      <c r="Y6249">
        <v>0</v>
      </c>
      <c r="Z6249">
        <v>0</v>
      </c>
      <c r="AA6249">
        <v>0</v>
      </c>
      <c r="AB6249">
        <v>1.7276059156189858</v>
      </c>
      <c r="AC6249">
        <v>0</v>
      </c>
      <c r="AD6249">
        <v>0</v>
      </c>
      <c r="AE6249">
        <v>12.221753156956616</v>
      </c>
    </row>
    <row r="6250" spans="1:31" x14ac:dyDescent="0.25">
      <c r="A6250">
        <v>2155996</v>
      </c>
      <c r="B6250">
        <v>1</v>
      </c>
      <c r="C6250" t="s">
        <v>81</v>
      </c>
      <c r="D6250" t="s">
        <v>115</v>
      </c>
      <c r="E6250" t="s">
        <v>131</v>
      </c>
      <c r="F6250" t="s">
        <v>17947</v>
      </c>
      <c r="G6250" t="s">
        <v>152</v>
      </c>
      <c r="H6250" t="s">
        <v>134</v>
      </c>
      <c r="I6250" t="s">
        <v>135</v>
      </c>
      <c r="J6250" t="s">
        <v>136</v>
      </c>
      <c r="K6250" t="s">
        <v>137</v>
      </c>
      <c r="L6250" t="s">
        <v>17948</v>
      </c>
      <c r="M6250" t="s">
        <v>17949</v>
      </c>
      <c r="N6250">
        <v>11.385833333000001</v>
      </c>
      <c r="O6250">
        <v>0</v>
      </c>
      <c r="P6250">
        <v>1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0.90986167656994998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0.90986167656994998</v>
      </c>
    </row>
    <row r="6251" spans="1:31" x14ac:dyDescent="0.25">
      <c r="A6251">
        <v>2156245</v>
      </c>
      <c r="B6251">
        <v>1</v>
      </c>
      <c r="C6251" t="s">
        <v>81</v>
      </c>
      <c r="D6251" t="s">
        <v>113</v>
      </c>
      <c r="E6251" t="s">
        <v>131</v>
      </c>
      <c r="F6251" t="s">
        <v>17950</v>
      </c>
      <c r="G6251" t="s">
        <v>231</v>
      </c>
      <c r="H6251" t="s">
        <v>134</v>
      </c>
      <c r="I6251" t="s">
        <v>135</v>
      </c>
      <c r="J6251" t="s">
        <v>136</v>
      </c>
      <c r="K6251" t="s">
        <v>137</v>
      </c>
      <c r="L6251" t="s">
        <v>17951</v>
      </c>
      <c r="M6251" t="s">
        <v>17952</v>
      </c>
      <c r="N6251">
        <v>0.579166666</v>
      </c>
      <c r="O6251">
        <v>0</v>
      </c>
      <c r="P6251">
        <v>11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1.6013059960476501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1.6013059960476501</v>
      </c>
    </row>
    <row r="6252" spans="1:31" x14ac:dyDescent="0.25">
      <c r="A6252">
        <v>2156099</v>
      </c>
      <c r="B6252">
        <v>1</v>
      </c>
      <c r="C6252" t="s">
        <v>81</v>
      </c>
      <c r="D6252" t="s">
        <v>118</v>
      </c>
      <c r="E6252" t="s">
        <v>174</v>
      </c>
      <c r="F6252" t="s">
        <v>2448</v>
      </c>
      <c r="G6252" t="s">
        <v>176</v>
      </c>
      <c r="H6252" t="s">
        <v>134</v>
      </c>
      <c r="I6252" t="s">
        <v>135</v>
      </c>
      <c r="J6252" t="s">
        <v>136</v>
      </c>
      <c r="K6252" t="s">
        <v>137</v>
      </c>
      <c r="L6252" t="s">
        <v>17953</v>
      </c>
      <c r="M6252" t="s">
        <v>17954</v>
      </c>
      <c r="N6252">
        <v>1.6555555550000001</v>
      </c>
      <c r="O6252">
        <v>0</v>
      </c>
      <c r="P6252">
        <v>31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6.2047351326699989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6.2047351326699989</v>
      </c>
    </row>
    <row r="6253" spans="1:31" x14ac:dyDescent="0.25">
      <c r="A6253">
        <v>2156311</v>
      </c>
      <c r="B6253">
        <v>1</v>
      </c>
      <c r="C6253" t="s">
        <v>80</v>
      </c>
      <c r="D6253" t="s">
        <v>104</v>
      </c>
      <c r="E6253" t="s">
        <v>131</v>
      </c>
      <c r="F6253" t="s">
        <v>17955</v>
      </c>
      <c r="G6253" t="s">
        <v>133</v>
      </c>
      <c r="H6253" t="s">
        <v>134</v>
      </c>
      <c r="I6253" t="s">
        <v>135</v>
      </c>
      <c r="J6253" t="s">
        <v>136</v>
      </c>
      <c r="K6253" t="s">
        <v>137</v>
      </c>
      <c r="L6253" t="s">
        <v>17956</v>
      </c>
      <c r="M6253" t="s">
        <v>17957</v>
      </c>
      <c r="N6253">
        <v>5.489166666</v>
      </c>
      <c r="O6253">
        <v>0</v>
      </c>
      <c r="P6253">
        <v>1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1.3096897474923004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1.3096897474923004</v>
      </c>
    </row>
    <row r="6254" spans="1:31" x14ac:dyDescent="0.25">
      <c r="A6254">
        <v>2156305</v>
      </c>
      <c r="B6254">
        <v>1</v>
      </c>
      <c r="C6254" t="s">
        <v>81</v>
      </c>
      <c r="D6254" t="s">
        <v>118</v>
      </c>
      <c r="E6254" t="s">
        <v>131</v>
      </c>
      <c r="F6254" t="s">
        <v>17958</v>
      </c>
      <c r="G6254" t="s">
        <v>171</v>
      </c>
      <c r="H6254" t="s">
        <v>134</v>
      </c>
      <c r="I6254" t="s">
        <v>135</v>
      </c>
      <c r="J6254" t="s">
        <v>136</v>
      </c>
      <c r="K6254" t="s">
        <v>137</v>
      </c>
      <c r="L6254" t="s">
        <v>17959</v>
      </c>
      <c r="M6254" t="s">
        <v>17960</v>
      </c>
      <c r="N6254">
        <v>1.7341666659999999</v>
      </c>
      <c r="O6254">
        <v>0</v>
      </c>
      <c r="P6254">
        <v>0</v>
      </c>
      <c r="Q6254">
        <v>0</v>
      </c>
      <c r="R6254">
        <v>5</v>
      </c>
      <c r="S6254">
        <v>0</v>
      </c>
      <c r="T6254">
        <v>17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0.12625899435071669</v>
      </c>
      <c r="AA6254">
        <v>0</v>
      </c>
      <c r="AB6254">
        <v>12.449612342940116</v>
      </c>
      <c r="AC6254">
        <v>0</v>
      </c>
      <c r="AD6254">
        <v>0</v>
      </c>
      <c r="AE6254">
        <v>12.575871337290833</v>
      </c>
    </row>
    <row r="6255" spans="1:31" x14ac:dyDescent="0.25">
      <c r="A6255">
        <v>2156374</v>
      </c>
      <c r="B6255">
        <v>1</v>
      </c>
      <c r="C6255" t="s">
        <v>80</v>
      </c>
      <c r="D6255" t="s">
        <v>107</v>
      </c>
      <c r="E6255" t="s">
        <v>131</v>
      </c>
      <c r="F6255" t="s">
        <v>17961</v>
      </c>
      <c r="G6255" t="s">
        <v>231</v>
      </c>
      <c r="H6255" t="s">
        <v>134</v>
      </c>
      <c r="I6255" t="s">
        <v>135</v>
      </c>
      <c r="J6255" t="s">
        <v>136</v>
      </c>
      <c r="K6255" t="s">
        <v>137</v>
      </c>
      <c r="L6255" t="s">
        <v>17962</v>
      </c>
      <c r="M6255" t="s">
        <v>17963</v>
      </c>
      <c r="N6255">
        <v>1.880833333</v>
      </c>
      <c r="O6255">
        <v>0</v>
      </c>
      <c r="P6255">
        <v>22</v>
      </c>
      <c r="Q6255">
        <v>0</v>
      </c>
      <c r="R6255">
        <v>0</v>
      </c>
      <c r="S6255">
        <v>0</v>
      </c>
      <c r="T6255">
        <v>2</v>
      </c>
      <c r="U6255">
        <v>0</v>
      </c>
      <c r="V6255">
        <v>0</v>
      </c>
      <c r="W6255">
        <v>0</v>
      </c>
      <c r="X6255">
        <v>11.538524514621251</v>
      </c>
      <c r="Y6255">
        <v>0</v>
      </c>
      <c r="Z6255">
        <v>0</v>
      </c>
      <c r="AA6255">
        <v>0</v>
      </c>
      <c r="AB6255">
        <v>0.22455178471618331</v>
      </c>
      <c r="AC6255">
        <v>0</v>
      </c>
      <c r="AD6255">
        <v>0</v>
      </c>
      <c r="AE6255">
        <v>11.763076299337435</v>
      </c>
    </row>
    <row r="6256" spans="1:31" x14ac:dyDescent="0.25">
      <c r="A6256">
        <v>2156268</v>
      </c>
      <c r="B6256">
        <v>1</v>
      </c>
      <c r="C6256" t="s">
        <v>80</v>
      </c>
      <c r="D6256" t="s">
        <v>93</v>
      </c>
      <c r="E6256" t="s">
        <v>174</v>
      </c>
      <c r="F6256" t="s">
        <v>17964</v>
      </c>
      <c r="G6256" t="s">
        <v>187</v>
      </c>
      <c r="H6256" t="s">
        <v>134</v>
      </c>
      <c r="I6256" t="s">
        <v>135</v>
      </c>
      <c r="J6256" t="s">
        <v>136</v>
      </c>
      <c r="K6256" t="s">
        <v>137</v>
      </c>
      <c r="L6256" t="s">
        <v>17965</v>
      </c>
      <c r="M6256" t="s">
        <v>17966</v>
      </c>
      <c r="N6256">
        <v>6.0769444439999996</v>
      </c>
      <c r="O6256">
        <v>0</v>
      </c>
      <c r="P6256">
        <v>55</v>
      </c>
      <c r="Q6256">
        <v>0</v>
      </c>
      <c r="R6256">
        <v>0</v>
      </c>
      <c r="S6256">
        <v>0</v>
      </c>
      <c r="T6256">
        <v>4</v>
      </c>
      <c r="U6256">
        <v>0</v>
      </c>
      <c r="V6256">
        <v>0</v>
      </c>
      <c r="W6256">
        <v>0</v>
      </c>
      <c r="X6256">
        <v>51.658212627136045</v>
      </c>
      <c r="Y6256">
        <v>0</v>
      </c>
      <c r="Z6256">
        <v>0</v>
      </c>
      <c r="AA6256">
        <v>0</v>
      </c>
      <c r="AB6256">
        <v>7.8707797775075328</v>
      </c>
      <c r="AC6256">
        <v>0</v>
      </c>
      <c r="AD6256">
        <v>0</v>
      </c>
      <c r="AE6256">
        <v>59.528992404643574</v>
      </c>
    </row>
    <row r="6257" spans="1:31" x14ac:dyDescent="0.25">
      <c r="A6257">
        <v>2155933</v>
      </c>
      <c r="B6257">
        <v>1</v>
      </c>
      <c r="C6257" t="s">
        <v>81</v>
      </c>
      <c r="D6257" t="s">
        <v>122</v>
      </c>
      <c r="E6257" t="s">
        <v>140</v>
      </c>
      <c r="F6257" t="s">
        <v>11978</v>
      </c>
      <c r="G6257" t="s">
        <v>3196</v>
      </c>
      <c r="H6257" t="s">
        <v>143</v>
      </c>
      <c r="I6257" t="s">
        <v>135</v>
      </c>
      <c r="J6257" t="s">
        <v>136</v>
      </c>
      <c r="K6257" t="s">
        <v>137</v>
      </c>
      <c r="L6257" t="s">
        <v>17967</v>
      </c>
      <c r="M6257" t="s">
        <v>17968</v>
      </c>
      <c r="N6257">
        <v>6.1455555549999996</v>
      </c>
      <c r="O6257">
        <v>12</v>
      </c>
      <c r="P6257">
        <v>818</v>
      </c>
      <c r="Q6257">
        <v>1</v>
      </c>
      <c r="R6257">
        <v>19</v>
      </c>
      <c r="S6257">
        <v>2</v>
      </c>
      <c r="T6257">
        <v>52</v>
      </c>
      <c r="U6257">
        <v>1</v>
      </c>
      <c r="V6257">
        <v>0</v>
      </c>
      <c r="W6257">
        <v>16.487065941170066</v>
      </c>
      <c r="X6257">
        <v>561.82114397887028</v>
      </c>
      <c r="Y6257">
        <v>0.23028941936460001</v>
      </c>
      <c r="Z6257">
        <v>7.0271846219914691</v>
      </c>
      <c r="AA6257">
        <v>530.87779692881577</v>
      </c>
      <c r="AB6257">
        <v>79.517972841718048</v>
      </c>
      <c r="AC6257">
        <v>324.63555729005424</v>
      </c>
      <c r="AD6257">
        <v>0</v>
      </c>
      <c r="AE6257">
        <v>1520.5970110219846</v>
      </c>
    </row>
    <row r="6258" spans="1:31" x14ac:dyDescent="0.25">
      <c r="A6258">
        <v>2156019</v>
      </c>
      <c r="B6258">
        <v>1</v>
      </c>
      <c r="C6258" t="s">
        <v>80</v>
      </c>
      <c r="D6258" t="s">
        <v>89</v>
      </c>
      <c r="E6258" t="s">
        <v>131</v>
      </c>
      <c r="F6258" t="s">
        <v>17969</v>
      </c>
      <c r="G6258" t="s">
        <v>439</v>
      </c>
      <c r="H6258" t="s">
        <v>134</v>
      </c>
      <c r="I6258" t="s">
        <v>135</v>
      </c>
      <c r="J6258" t="s">
        <v>136</v>
      </c>
      <c r="K6258" t="s">
        <v>137</v>
      </c>
      <c r="L6258" t="s">
        <v>17970</v>
      </c>
      <c r="M6258" t="s">
        <v>17971</v>
      </c>
      <c r="N6258">
        <v>7.0211111109999997</v>
      </c>
      <c r="O6258">
        <v>0</v>
      </c>
      <c r="P6258">
        <v>1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1.5534603607832498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1.5534603607832498</v>
      </c>
    </row>
    <row r="6259" spans="1:31" x14ac:dyDescent="0.25">
      <c r="A6259">
        <v>2156076</v>
      </c>
      <c r="B6259">
        <v>1</v>
      </c>
      <c r="C6259" t="s">
        <v>81</v>
      </c>
      <c r="D6259" t="s">
        <v>118</v>
      </c>
      <c r="E6259" t="s">
        <v>131</v>
      </c>
      <c r="F6259" t="s">
        <v>17972</v>
      </c>
      <c r="G6259" t="s">
        <v>171</v>
      </c>
      <c r="H6259" t="s">
        <v>134</v>
      </c>
      <c r="I6259" t="s">
        <v>135</v>
      </c>
      <c r="J6259" t="s">
        <v>136</v>
      </c>
      <c r="K6259" t="s">
        <v>137</v>
      </c>
      <c r="L6259" t="s">
        <v>17973</v>
      </c>
      <c r="M6259" t="s">
        <v>17974</v>
      </c>
      <c r="N6259">
        <v>0.78083333300000002</v>
      </c>
      <c r="O6259">
        <v>0</v>
      </c>
      <c r="P6259">
        <v>1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0.24067991869604163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0.24067991869604163</v>
      </c>
    </row>
    <row r="6260" spans="1:31" x14ac:dyDescent="0.25">
      <c r="A6260">
        <v>2155827</v>
      </c>
      <c r="B6260">
        <v>1</v>
      </c>
      <c r="C6260" t="s">
        <v>81</v>
      </c>
      <c r="D6260" t="s">
        <v>112</v>
      </c>
      <c r="E6260" t="s">
        <v>174</v>
      </c>
      <c r="F6260" t="s">
        <v>17975</v>
      </c>
      <c r="G6260" t="s">
        <v>187</v>
      </c>
      <c r="H6260" t="s">
        <v>134</v>
      </c>
      <c r="I6260" t="s">
        <v>135</v>
      </c>
      <c r="J6260" t="s">
        <v>136</v>
      </c>
      <c r="K6260" t="s">
        <v>137</v>
      </c>
      <c r="L6260" t="s">
        <v>17976</v>
      </c>
      <c r="M6260" t="s">
        <v>17977</v>
      </c>
      <c r="N6260">
        <v>1.880833333</v>
      </c>
      <c r="O6260">
        <v>0</v>
      </c>
      <c r="P6260">
        <v>62</v>
      </c>
      <c r="Q6260">
        <v>0</v>
      </c>
      <c r="R6260">
        <v>2</v>
      </c>
      <c r="S6260">
        <v>0</v>
      </c>
      <c r="T6260">
        <v>3</v>
      </c>
      <c r="U6260">
        <v>0</v>
      </c>
      <c r="V6260">
        <v>0</v>
      </c>
      <c r="W6260">
        <v>0</v>
      </c>
      <c r="X6260">
        <v>20.15769873943448</v>
      </c>
      <c r="Y6260">
        <v>0</v>
      </c>
      <c r="Z6260">
        <v>4.3023038079000001E-2</v>
      </c>
      <c r="AA6260">
        <v>0</v>
      </c>
      <c r="AB6260">
        <v>2.3799482865813415</v>
      </c>
      <c r="AC6260">
        <v>0</v>
      </c>
      <c r="AD6260">
        <v>0</v>
      </c>
      <c r="AE6260">
        <v>22.580670064094821</v>
      </c>
    </row>
    <row r="6261" spans="1:31" x14ac:dyDescent="0.25">
      <c r="A6261">
        <v>2155976</v>
      </c>
      <c r="B6261">
        <v>1</v>
      </c>
      <c r="C6261" t="s">
        <v>80</v>
      </c>
      <c r="D6261" t="s">
        <v>107</v>
      </c>
      <c r="E6261" t="s">
        <v>161</v>
      </c>
      <c r="F6261" t="s">
        <v>17978</v>
      </c>
      <c r="G6261" t="s">
        <v>458</v>
      </c>
      <c r="H6261" t="s">
        <v>134</v>
      </c>
      <c r="I6261" t="s">
        <v>135</v>
      </c>
      <c r="J6261" t="s">
        <v>136</v>
      </c>
      <c r="K6261" t="s">
        <v>137</v>
      </c>
      <c r="L6261" t="s">
        <v>17979</v>
      </c>
      <c r="M6261" t="s">
        <v>17980</v>
      </c>
      <c r="N6261">
        <v>1.963333333</v>
      </c>
      <c r="O6261">
        <v>0</v>
      </c>
      <c r="P6261">
        <v>30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12.968388835093132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12.968388835093132</v>
      </c>
    </row>
    <row r="6262" spans="1:31" x14ac:dyDescent="0.25">
      <c r="A6262">
        <v>2156202</v>
      </c>
      <c r="B6262">
        <v>1</v>
      </c>
      <c r="C6262" t="s">
        <v>80</v>
      </c>
      <c r="D6262" t="s">
        <v>91</v>
      </c>
      <c r="E6262" t="s">
        <v>140</v>
      </c>
      <c r="F6262" t="s">
        <v>17981</v>
      </c>
      <c r="G6262" t="s">
        <v>226</v>
      </c>
      <c r="H6262" t="s">
        <v>143</v>
      </c>
      <c r="I6262" t="s">
        <v>135</v>
      </c>
      <c r="J6262" t="s">
        <v>136</v>
      </c>
      <c r="K6262" t="s">
        <v>137</v>
      </c>
      <c r="L6262" t="s">
        <v>17982</v>
      </c>
      <c r="M6262" t="s">
        <v>17983</v>
      </c>
      <c r="N6262">
        <v>1.2813888879999999</v>
      </c>
      <c r="O6262">
        <v>0</v>
      </c>
      <c r="P6262">
        <v>38</v>
      </c>
      <c r="Q6262">
        <v>0</v>
      </c>
      <c r="R6262">
        <v>5</v>
      </c>
      <c r="S6262">
        <v>0</v>
      </c>
      <c r="T6262">
        <v>7</v>
      </c>
      <c r="U6262">
        <v>0</v>
      </c>
      <c r="V6262">
        <v>0</v>
      </c>
      <c r="W6262">
        <v>0</v>
      </c>
      <c r="X6262">
        <v>11.881920153769469</v>
      </c>
      <c r="Y6262">
        <v>0</v>
      </c>
      <c r="Z6262">
        <v>0.64625301867374996</v>
      </c>
      <c r="AA6262">
        <v>0</v>
      </c>
      <c r="AB6262">
        <v>2.1991318524633252</v>
      </c>
      <c r="AC6262">
        <v>0</v>
      </c>
      <c r="AD6262">
        <v>0</v>
      </c>
      <c r="AE6262">
        <v>14.727305024906546</v>
      </c>
    </row>
    <row r="6263" spans="1:31" x14ac:dyDescent="0.25">
      <c r="A6263">
        <v>2155893</v>
      </c>
      <c r="B6263">
        <v>1</v>
      </c>
      <c r="C6263" t="s">
        <v>80</v>
      </c>
      <c r="D6263" t="s">
        <v>103</v>
      </c>
      <c r="E6263" t="s">
        <v>131</v>
      </c>
      <c r="F6263" t="s">
        <v>17984</v>
      </c>
      <c r="G6263" t="s">
        <v>439</v>
      </c>
      <c r="H6263" t="s">
        <v>134</v>
      </c>
      <c r="I6263" t="s">
        <v>135</v>
      </c>
      <c r="J6263" t="s">
        <v>136</v>
      </c>
      <c r="K6263" t="s">
        <v>137</v>
      </c>
      <c r="L6263" t="s">
        <v>17985</v>
      </c>
      <c r="M6263" t="s">
        <v>17986</v>
      </c>
      <c r="N6263">
        <v>1.5674999999999999</v>
      </c>
      <c r="O6263">
        <v>0</v>
      </c>
      <c r="P6263">
        <v>2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0.71834075442195011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0.71834075442195011</v>
      </c>
    </row>
    <row r="6264" spans="1:31" x14ac:dyDescent="0.25">
      <c r="A6264">
        <v>2156225</v>
      </c>
      <c r="B6264">
        <v>1</v>
      </c>
      <c r="C6264" t="s">
        <v>80</v>
      </c>
      <c r="D6264" t="s">
        <v>90</v>
      </c>
      <c r="E6264" t="s">
        <v>131</v>
      </c>
      <c r="F6264" t="s">
        <v>17987</v>
      </c>
      <c r="G6264" t="s">
        <v>133</v>
      </c>
      <c r="H6264" t="s">
        <v>134</v>
      </c>
      <c r="I6264" t="s">
        <v>135</v>
      </c>
      <c r="J6264" t="s">
        <v>136</v>
      </c>
      <c r="K6264" t="s">
        <v>137</v>
      </c>
      <c r="L6264" t="s">
        <v>17988</v>
      </c>
      <c r="M6264" t="s">
        <v>17989</v>
      </c>
      <c r="N6264">
        <v>3.3122222219999999</v>
      </c>
      <c r="O6264">
        <v>0</v>
      </c>
      <c r="P6264">
        <v>2</v>
      </c>
      <c r="Q6264">
        <v>0</v>
      </c>
      <c r="R6264">
        <v>0</v>
      </c>
      <c r="S6264">
        <v>0</v>
      </c>
      <c r="T6264">
        <v>1</v>
      </c>
      <c r="U6264">
        <v>0</v>
      </c>
      <c r="V6264">
        <v>0</v>
      </c>
      <c r="W6264">
        <v>0</v>
      </c>
      <c r="X6264">
        <v>1.3696009740440001</v>
      </c>
      <c r="Y6264">
        <v>0</v>
      </c>
      <c r="Z6264">
        <v>0</v>
      </c>
      <c r="AA6264">
        <v>0</v>
      </c>
      <c r="AB6264">
        <v>0.51205076881360001</v>
      </c>
      <c r="AC6264">
        <v>0</v>
      </c>
      <c r="AD6264">
        <v>0</v>
      </c>
      <c r="AE6264">
        <v>1.8816517428576001</v>
      </c>
    </row>
    <row r="6265" spans="1:31" x14ac:dyDescent="0.25">
      <c r="A6265">
        <v>2155847</v>
      </c>
      <c r="B6265">
        <v>1</v>
      </c>
      <c r="C6265" t="s">
        <v>81</v>
      </c>
      <c r="D6265" t="s">
        <v>128</v>
      </c>
      <c r="E6265" t="s">
        <v>140</v>
      </c>
      <c r="F6265" t="s">
        <v>17990</v>
      </c>
      <c r="G6265" t="s">
        <v>142</v>
      </c>
      <c r="H6265" t="s">
        <v>143</v>
      </c>
      <c r="I6265" t="s">
        <v>135</v>
      </c>
      <c r="J6265" t="s">
        <v>136</v>
      </c>
      <c r="K6265" t="s">
        <v>137</v>
      </c>
      <c r="L6265" t="s">
        <v>17991</v>
      </c>
      <c r="M6265" t="s">
        <v>17992</v>
      </c>
      <c r="N6265">
        <v>1.3988888880000001</v>
      </c>
      <c r="O6265">
        <v>0</v>
      </c>
      <c r="P6265">
        <v>0</v>
      </c>
      <c r="Q6265">
        <v>0</v>
      </c>
      <c r="R6265">
        <v>0</v>
      </c>
      <c r="S6265">
        <v>8</v>
      </c>
      <c r="T6265">
        <v>0</v>
      </c>
      <c r="U6265">
        <v>3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121.80237424480987</v>
      </c>
      <c r="AB6265">
        <v>0</v>
      </c>
      <c r="AC6265">
        <v>207.95020765124102</v>
      </c>
      <c r="AD6265">
        <v>0</v>
      </c>
      <c r="AE6265">
        <v>329.75258189605086</v>
      </c>
    </row>
    <row r="6266" spans="1:31" x14ac:dyDescent="0.25">
      <c r="A6266">
        <v>2156039</v>
      </c>
      <c r="B6266">
        <v>1</v>
      </c>
      <c r="C6266" t="s">
        <v>80</v>
      </c>
      <c r="D6266" t="s">
        <v>107</v>
      </c>
      <c r="E6266" t="s">
        <v>131</v>
      </c>
      <c r="F6266" t="s">
        <v>17993</v>
      </c>
      <c r="G6266" t="s">
        <v>133</v>
      </c>
      <c r="H6266" t="s">
        <v>134</v>
      </c>
      <c r="I6266" t="s">
        <v>135</v>
      </c>
      <c r="J6266" t="s">
        <v>136</v>
      </c>
      <c r="K6266" t="s">
        <v>137</v>
      </c>
      <c r="L6266" t="s">
        <v>17994</v>
      </c>
      <c r="M6266" t="s">
        <v>17995</v>
      </c>
      <c r="N6266">
        <v>2.0808333330000002</v>
      </c>
      <c r="O6266">
        <v>0</v>
      </c>
      <c r="P6266">
        <v>5</v>
      </c>
      <c r="Q6266">
        <v>0</v>
      </c>
      <c r="R6266">
        <v>0</v>
      </c>
      <c r="S6266">
        <v>0</v>
      </c>
      <c r="T6266">
        <v>1</v>
      </c>
      <c r="U6266">
        <v>0</v>
      </c>
      <c r="V6266">
        <v>0</v>
      </c>
      <c r="W6266">
        <v>0</v>
      </c>
      <c r="X6266">
        <v>0.23308485979157501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0.23308485979157501</v>
      </c>
    </row>
    <row r="6267" spans="1:31" x14ac:dyDescent="0.25">
      <c r="A6267">
        <v>2156016</v>
      </c>
      <c r="B6267">
        <v>1</v>
      </c>
      <c r="C6267" t="s">
        <v>81</v>
      </c>
      <c r="D6267" t="s">
        <v>127</v>
      </c>
      <c r="E6267" t="s">
        <v>131</v>
      </c>
      <c r="F6267" t="s">
        <v>17996</v>
      </c>
      <c r="G6267" t="s">
        <v>152</v>
      </c>
      <c r="H6267" t="s">
        <v>134</v>
      </c>
      <c r="I6267" t="s">
        <v>135</v>
      </c>
      <c r="J6267" t="s">
        <v>136</v>
      </c>
      <c r="K6267" t="s">
        <v>137</v>
      </c>
      <c r="L6267" t="s">
        <v>17997</v>
      </c>
      <c r="M6267" t="s">
        <v>17998</v>
      </c>
      <c r="N6267">
        <v>1.4316666659999999</v>
      </c>
      <c r="O6267">
        <v>0</v>
      </c>
      <c r="P6267">
        <v>1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</row>
    <row r="6268" spans="1:31" x14ac:dyDescent="0.25">
      <c r="A6268">
        <v>2156062</v>
      </c>
      <c r="B6268">
        <v>1</v>
      </c>
      <c r="C6268" t="s">
        <v>80</v>
      </c>
      <c r="D6268" t="s">
        <v>85</v>
      </c>
      <c r="E6268" t="s">
        <v>131</v>
      </c>
      <c r="F6268" t="s">
        <v>17999</v>
      </c>
      <c r="G6268" t="s">
        <v>231</v>
      </c>
      <c r="H6268" t="s">
        <v>134</v>
      </c>
      <c r="I6268" t="s">
        <v>135</v>
      </c>
      <c r="J6268" t="s">
        <v>136</v>
      </c>
      <c r="K6268" t="s">
        <v>137</v>
      </c>
      <c r="L6268" t="s">
        <v>18000</v>
      </c>
      <c r="M6268" t="s">
        <v>18001</v>
      </c>
      <c r="N6268">
        <v>5.2419444439999996</v>
      </c>
      <c r="O6268">
        <v>0</v>
      </c>
      <c r="P6268">
        <v>9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12.692454904063496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12.692454904063496</v>
      </c>
    </row>
    <row r="6269" spans="1:31" x14ac:dyDescent="0.25">
      <c r="A6269">
        <v>2155993</v>
      </c>
      <c r="B6269">
        <v>1</v>
      </c>
      <c r="C6269" t="s">
        <v>80</v>
      </c>
      <c r="D6269" t="s">
        <v>91</v>
      </c>
      <c r="E6269" t="s">
        <v>131</v>
      </c>
      <c r="F6269" t="s">
        <v>18002</v>
      </c>
      <c r="G6269" t="s">
        <v>152</v>
      </c>
      <c r="H6269" t="s">
        <v>134</v>
      </c>
      <c r="I6269" t="s">
        <v>135</v>
      </c>
      <c r="J6269" t="s">
        <v>136</v>
      </c>
      <c r="K6269" t="s">
        <v>137</v>
      </c>
      <c r="L6269" t="s">
        <v>18003</v>
      </c>
      <c r="M6269" t="s">
        <v>18004</v>
      </c>
      <c r="N6269">
        <v>0.89777777700000005</v>
      </c>
      <c r="O6269">
        <v>0</v>
      </c>
      <c r="P6269">
        <v>1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0.4076729842580667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0.4076729842580667</v>
      </c>
    </row>
    <row r="6270" spans="1:31" x14ac:dyDescent="0.25">
      <c r="A6270">
        <v>2156388</v>
      </c>
      <c r="B6270">
        <v>1</v>
      </c>
      <c r="C6270" t="s">
        <v>81</v>
      </c>
      <c r="D6270" t="s">
        <v>115</v>
      </c>
      <c r="E6270" t="s">
        <v>131</v>
      </c>
      <c r="F6270" t="s">
        <v>18005</v>
      </c>
      <c r="G6270" t="s">
        <v>152</v>
      </c>
      <c r="H6270" t="s">
        <v>134</v>
      </c>
      <c r="I6270" t="s">
        <v>135</v>
      </c>
      <c r="J6270" t="s">
        <v>136</v>
      </c>
      <c r="K6270" t="s">
        <v>137</v>
      </c>
      <c r="L6270" t="s">
        <v>18006</v>
      </c>
      <c r="M6270" t="s">
        <v>18007</v>
      </c>
      <c r="N6270">
        <v>6.1961111109999996</v>
      </c>
      <c r="O6270">
        <v>0</v>
      </c>
      <c r="P6270">
        <v>4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2.1233061867763996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2.1233061867763996</v>
      </c>
    </row>
    <row r="6271" spans="1:31" x14ac:dyDescent="0.25">
      <c r="A6271">
        <v>2155707</v>
      </c>
      <c r="B6271">
        <v>1</v>
      </c>
      <c r="C6271" t="s">
        <v>81</v>
      </c>
      <c r="D6271" t="s">
        <v>121</v>
      </c>
      <c r="E6271" t="s">
        <v>146</v>
      </c>
      <c r="F6271" t="s">
        <v>1182</v>
      </c>
      <c r="G6271" t="s">
        <v>142</v>
      </c>
      <c r="H6271" t="s">
        <v>143</v>
      </c>
      <c r="I6271" t="s">
        <v>148</v>
      </c>
      <c r="J6271" t="s">
        <v>136</v>
      </c>
      <c r="K6271" t="s">
        <v>137</v>
      </c>
      <c r="L6271" t="s">
        <v>18008</v>
      </c>
      <c r="M6271" t="s">
        <v>18009</v>
      </c>
      <c r="N6271">
        <v>1.1111111E-2</v>
      </c>
      <c r="O6271">
        <v>0</v>
      </c>
      <c r="P6271">
        <v>1034</v>
      </c>
      <c r="Q6271">
        <v>0</v>
      </c>
      <c r="R6271">
        <v>24</v>
      </c>
      <c r="S6271">
        <v>2</v>
      </c>
      <c r="T6271">
        <v>44</v>
      </c>
      <c r="U6271">
        <v>0</v>
      </c>
      <c r="V6271">
        <v>0</v>
      </c>
      <c r="W6271">
        <v>0</v>
      </c>
      <c r="X6271">
        <v>1.0280511599033337</v>
      </c>
      <c r="Y6271">
        <v>0</v>
      </c>
      <c r="Z6271">
        <v>4.6065099076666666E-3</v>
      </c>
      <c r="AA6271">
        <v>5.6710107327000006E-2</v>
      </c>
      <c r="AB6271">
        <v>6.6276233131111098E-2</v>
      </c>
      <c r="AC6271">
        <v>0</v>
      </c>
      <c r="AD6271">
        <v>0</v>
      </c>
      <c r="AE6271">
        <v>1.1556440102691115</v>
      </c>
    </row>
    <row r="6272" spans="1:31" x14ac:dyDescent="0.25">
      <c r="A6272">
        <v>2155956</v>
      </c>
      <c r="B6272">
        <v>1</v>
      </c>
      <c r="C6272" t="s">
        <v>81</v>
      </c>
      <c r="D6272" t="s">
        <v>114</v>
      </c>
      <c r="E6272" t="s">
        <v>174</v>
      </c>
      <c r="F6272" t="s">
        <v>18010</v>
      </c>
      <c r="G6272" t="s">
        <v>187</v>
      </c>
      <c r="H6272" t="s">
        <v>134</v>
      </c>
      <c r="I6272" t="s">
        <v>135</v>
      </c>
      <c r="J6272" t="s">
        <v>136</v>
      </c>
      <c r="K6272" t="s">
        <v>137</v>
      </c>
      <c r="L6272" t="s">
        <v>18011</v>
      </c>
      <c r="M6272" t="s">
        <v>18012</v>
      </c>
      <c r="N6272">
        <v>0.89555555499999995</v>
      </c>
      <c r="O6272">
        <v>0</v>
      </c>
      <c r="P6272">
        <v>1</v>
      </c>
      <c r="Q6272">
        <v>0</v>
      </c>
      <c r="R6272">
        <v>0</v>
      </c>
      <c r="S6272">
        <v>0</v>
      </c>
      <c r="T6272">
        <v>6</v>
      </c>
      <c r="U6272">
        <v>0</v>
      </c>
      <c r="V6272">
        <v>0</v>
      </c>
      <c r="W6272">
        <v>0</v>
      </c>
      <c r="X6272">
        <v>8.2874004849999993E-4</v>
      </c>
      <c r="Y6272">
        <v>0</v>
      </c>
      <c r="Z6272">
        <v>0</v>
      </c>
      <c r="AA6272">
        <v>0</v>
      </c>
      <c r="AB6272">
        <v>0.24129036009671667</v>
      </c>
      <c r="AC6272">
        <v>0</v>
      </c>
      <c r="AD6272">
        <v>0</v>
      </c>
      <c r="AE6272">
        <v>0.24211910014521668</v>
      </c>
    </row>
    <row r="6273" spans="1:31" x14ac:dyDescent="0.25">
      <c r="A6273">
        <v>2156348</v>
      </c>
      <c r="B6273">
        <v>1</v>
      </c>
      <c r="C6273" t="s">
        <v>80</v>
      </c>
      <c r="D6273" t="s">
        <v>107</v>
      </c>
      <c r="E6273" t="s">
        <v>174</v>
      </c>
      <c r="F6273" t="s">
        <v>18013</v>
      </c>
      <c r="G6273" t="s">
        <v>171</v>
      </c>
      <c r="H6273" t="s">
        <v>134</v>
      </c>
      <c r="I6273" t="s">
        <v>135</v>
      </c>
      <c r="J6273" t="s">
        <v>136</v>
      </c>
      <c r="K6273" t="s">
        <v>137</v>
      </c>
      <c r="L6273" t="s">
        <v>18014</v>
      </c>
      <c r="M6273" t="s">
        <v>18015</v>
      </c>
      <c r="N6273">
        <v>0.99027777699999997</v>
      </c>
      <c r="O6273">
        <v>0</v>
      </c>
      <c r="P6273">
        <v>129</v>
      </c>
      <c r="Q6273">
        <v>0</v>
      </c>
      <c r="R6273">
        <v>0</v>
      </c>
      <c r="S6273">
        <v>0</v>
      </c>
      <c r="T6273">
        <v>3</v>
      </c>
      <c r="U6273">
        <v>0</v>
      </c>
      <c r="V6273">
        <v>0</v>
      </c>
      <c r="W6273">
        <v>0</v>
      </c>
      <c r="X6273">
        <v>34.188558384725006</v>
      </c>
      <c r="Y6273">
        <v>0</v>
      </c>
      <c r="Z6273">
        <v>0</v>
      </c>
      <c r="AA6273">
        <v>0</v>
      </c>
      <c r="AB6273">
        <v>2.1906958217212331</v>
      </c>
      <c r="AC6273">
        <v>0</v>
      </c>
      <c r="AD6273">
        <v>0</v>
      </c>
      <c r="AE6273">
        <v>36.379254206446241</v>
      </c>
    </row>
    <row r="6274" spans="1:31" x14ac:dyDescent="0.25">
      <c r="A6274">
        <v>2155999</v>
      </c>
      <c r="B6274">
        <v>1</v>
      </c>
      <c r="C6274" t="s">
        <v>80</v>
      </c>
      <c r="D6274" t="s">
        <v>109</v>
      </c>
      <c r="E6274" t="s">
        <v>174</v>
      </c>
      <c r="F6274" t="s">
        <v>18016</v>
      </c>
      <c r="G6274" t="s">
        <v>187</v>
      </c>
      <c r="H6274" t="s">
        <v>134</v>
      </c>
      <c r="I6274" t="s">
        <v>135</v>
      </c>
      <c r="J6274" t="s">
        <v>136</v>
      </c>
      <c r="K6274" t="s">
        <v>137</v>
      </c>
      <c r="L6274" t="s">
        <v>18017</v>
      </c>
      <c r="M6274" t="s">
        <v>18018</v>
      </c>
      <c r="N6274">
        <v>1.3038888879999999</v>
      </c>
      <c r="O6274">
        <v>0</v>
      </c>
      <c r="P6274">
        <v>155</v>
      </c>
      <c r="Q6274">
        <v>0</v>
      </c>
      <c r="R6274">
        <v>1</v>
      </c>
      <c r="S6274">
        <v>0</v>
      </c>
      <c r="T6274">
        <v>12</v>
      </c>
      <c r="U6274">
        <v>0</v>
      </c>
      <c r="V6274">
        <v>0</v>
      </c>
      <c r="W6274">
        <v>0</v>
      </c>
      <c r="X6274">
        <v>36.02824321021896</v>
      </c>
      <c r="Y6274">
        <v>0</v>
      </c>
      <c r="Z6274">
        <v>0.23264675039905003</v>
      </c>
      <c r="AA6274">
        <v>0</v>
      </c>
      <c r="AB6274">
        <v>7.8782310266862847</v>
      </c>
      <c r="AC6274">
        <v>0</v>
      </c>
      <c r="AD6274">
        <v>0</v>
      </c>
      <c r="AE6274">
        <v>44.139120987304295</v>
      </c>
    </row>
    <row r="6275" spans="1:31" x14ac:dyDescent="0.25">
      <c r="A6275">
        <v>2155853</v>
      </c>
      <c r="B6275">
        <v>1</v>
      </c>
      <c r="C6275" t="s">
        <v>81</v>
      </c>
      <c r="D6275" t="s">
        <v>123</v>
      </c>
      <c r="E6275" t="s">
        <v>174</v>
      </c>
      <c r="F6275" t="s">
        <v>18019</v>
      </c>
      <c r="G6275" t="s">
        <v>187</v>
      </c>
      <c r="H6275" t="s">
        <v>134</v>
      </c>
      <c r="I6275" t="s">
        <v>135</v>
      </c>
      <c r="J6275" t="s">
        <v>136</v>
      </c>
      <c r="K6275" t="s">
        <v>137</v>
      </c>
      <c r="L6275" t="s">
        <v>18020</v>
      </c>
      <c r="M6275" t="s">
        <v>18021</v>
      </c>
      <c r="N6275">
        <v>2.855</v>
      </c>
      <c r="O6275">
        <v>0</v>
      </c>
      <c r="P6275">
        <v>31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16.372525714021204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16.372525714021204</v>
      </c>
    </row>
    <row r="6276" spans="1:31" x14ac:dyDescent="0.25">
      <c r="A6276">
        <v>2155787</v>
      </c>
      <c r="B6276">
        <v>1</v>
      </c>
      <c r="C6276" t="s">
        <v>80</v>
      </c>
      <c r="D6276" t="s">
        <v>97</v>
      </c>
      <c r="E6276" t="s">
        <v>224</v>
      </c>
      <c r="F6276" t="s">
        <v>8751</v>
      </c>
      <c r="G6276" t="s">
        <v>142</v>
      </c>
      <c r="H6276" t="s">
        <v>143</v>
      </c>
      <c r="I6276" t="s">
        <v>148</v>
      </c>
      <c r="J6276" t="s">
        <v>136</v>
      </c>
      <c r="K6276" t="s">
        <v>137</v>
      </c>
      <c r="L6276" t="s">
        <v>18022</v>
      </c>
      <c r="M6276" t="s">
        <v>18023</v>
      </c>
      <c r="N6276">
        <v>3.3669444E-2</v>
      </c>
      <c r="O6276">
        <v>25</v>
      </c>
      <c r="P6276">
        <v>5106</v>
      </c>
      <c r="Q6276">
        <v>1</v>
      </c>
      <c r="R6276">
        <v>113</v>
      </c>
      <c r="S6276">
        <v>10</v>
      </c>
      <c r="T6276">
        <v>451</v>
      </c>
      <c r="U6276">
        <v>0</v>
      </c>
      <c r="V6276">
        <v>0</v>
      </c>
      <c r="W6276">
        <v>13.077986977472907</v>
      </c>
      <c r="X6276">
        <v>59.846439479395592</v>
      </c>
      <c r="Y6276">
        <v>5.4368138629750009E-3</v>
      </c>
      <c r="Z6276">
        <v>2.1998312119660555</v>
      </c>
      <c r="AA6276">
        <v>6.0066680338170002</v>
      </c>
      <c r="AB6276">
        <v>12.169165012448468</v>
      </c>
      <c r="AC6276">
        <v>0</v>
      </c>
      <c r="AD6276">
        <v>0</v>
      </c>
      <c r="AE6276">
        <v>93.305527528963012</v>
      </c>
    </row>
    <row r="6277" spans="1:31" x14ac:dyDescent="0.25">
      <c r="A6277">
        <v>2155953</v>
      </c>
      <c r="B6277">
        <v>1</v>
      </c>
      <c r="C6277" t="s">
        <v>80</v>
      </c>
      <c r="D6277" t="s">
        <v>100</v>
      </c>
      <c r="E6277" t="s">
        <v>174</v>
      </c>
      <c r="F6277" t="s">
        <v>18024</v>
      </c>
      <c r="G6277" t="s">
        <v>384</v>
      </c>
      <c r="H6277" t="s">
        <v>134</v>
      </c>
      <c r="I6277" t="s">
        <v>135</v>
      </c>
      <c r="J6277" t="s">
        <v>136</v>
      </c>
      <c r="K6277" t="s">
        <v>137</v>
      </c>
      <c r="L6277" t="s">
        <v>18025</v>
      </c>
      <c r="M6277" t="s">
        <v>18026</v>
      </c>
      <c r="N6277">
        <v>2.241944444</v>
      </c>
      <c r="O6277">
        <v>0</v>
      </c>
      <c r="P6277">
        <v>167</v>
      </c>
      <c r="Q6277">
        <v>0</v>
      </c>
      <c r="R6277">
        <v>1</v>
      </c>
      <c r="S6277">
        <v>0</v>
      </c>
      <c r="T6277">
        <v>6</v>
      </c>
      <c r="U6277">
        <v>0</v>
      </c>
      <c r="V6277">
        <v>0</v>
      </c>
      <c r="W6277">
        <v>0</v>
      </c>
      <c r="X6277">
        <v>81.200559577615806</v>
      </c>
      <c r="Y6277">
        <v>0</v>
      </c>
      <c r="Z6277">
        <v>1.8287983891355253</v>
      </c>
      <c r="AA6277">
        <v>0</v>
      </c>
      <c r="AB6277">
        <v>7.1539022605610363</v>
      </c>
      <c r="AC6277">
        <v>0</v>
      </c>
      <c r="AD6277">
        <v>0</v>
      </c>
      <c r="AE6277">
        <v>90.183260227312374</v>
      </c>
    </row>
    <row r="6278" spans="1:31" x14ac:dyDescent="0.25">
      <c r="A6278">
        <v>2156165</v>
      </c>
      <c r="B6278">
        <v>1</v>
      </c>
      <c r="C6278" t="s">
        <v>80</v>
      </c>
      <c r="D6278" t="s">
        <v>93</v>
      </c>
      <c r="E6278" t="s">
        <v>174</v>
      </c>
      <c r="F6278" t="s">
        <v>18027</v>
      </c>
      <c r="G6278" t="s">
        <v>187</v>
      </c>
      <c r="H6278" t="s">
        <v>134</v>
      </c>
      <c r="I6278" t="s">
        <v>135</v>
      </c>
      <c r="J6278" t="s">
        <v>136</v>
      </c>
      <c r="K6278" t="s">
        <v>137</v>
      </c>
      <c r="L6278" t="s">
        <v>18028</v>
      </c>
      <c r="M6278" t="s">
        <v>18029</v>
      </c>
      <c r="N6278">
        <v>3.2813888879999999</v>
      </c>
      <c r="O6278">
        <v>0</v>
      </c>
      <c r="P6278">
        <v>17</v>
      </c>
      <c r="Q6278">
        <v>0</v>
      </c>
      <c r="R6278">
        <v>0</v>
      </c>
      <c r="S6278">
        <v>0</v>
      </c>
      <c r="T6278">
        <v>1</v>
      </c>
      <c r="U6278">
        <v>0</v>
      </c>
      <c r="V6278">
        <v>0</v>
      </c>
      <c r="W6278">
        <v>0</v>
      </c>
      <c r="X6278">
        <v>3.7055461188800756</v>
      </c>
      <c r="Y6278">
        <v>0</v>
      </c>
      <c r="Z6278">
        <v>0</v>
      </c>
      <c r="AA6278">
        <v>0</v>
      </c>
      <c r="AB6278">
        <v>3.6486465511722166</v>
      </c>
      <c r="AC6278">
        <v>0</v>
      </c>
      <c r="AD6278">
        <v>0</v>
      </c>
      <c r="AE6278">
        <v>7.3541926700522922</v>
      </c>
    </row>
    <row r="6279" spans="1:31" x14ac:dyDescent="0.25">
      <c r="A6279">
        <v>2156328</v>
      </c>
      <c r="B6279">
        <v>1</v>
      </c>
      <c r="C6279" t="s">
        <v>80</v>
      </c>
      <c r="D6279" t="s">
        <v>97</v>
      </c>
      <c r="E6279" t="s">
        <v>131</v>
      </c>
      <c r="F6279" t="s">
        <v>18030</v>
      </c>
      <c r="G6279" t="s">
        <v>133</v>
      </c>
      <c r="H6279" t="s">
        <v>134</v>
      </c>
      <c r="I6279" t="s">
        <v>135</v>
      </c>
      <c r="J6279" t="s">
        <v>136</v>
      </c>
      <c r="K6279" t="s">
        <v>137</v>
      </c>
      <c r="L6279" t="s">
        <v>18031</v>
      </c>
      <c r="M6279" t="s">
        <v>18032</v>
      </c>
      <c r="N6279">
        <v>1.7813888879999999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1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0.6023633919994168</v>
      </c>
      <c r="AC6279">
        <v>0</v>
      </c>
      <c r="AD6279">
        <v>0</v>
      </c>
      <c r="AE6279">
        <v>0.6023633919994168</v>
      </c>
    </row>
    <row r="6280" spans="1:31" x14ac:dyDescent="0.25">
      <c r="A6280">
        <v>2156265</v>
      </c>
      <c r="B6280">
        <v>1</v>
      </c>
      <c r="C6280" t="s">
        <v>80</v>
      </c>
      <c r="D6280" t="s">
        <v>96</v>
      </c>
      <c r="E6280" t="s">
        <v>174</v>
      </c>
      <c r="F6280" t="s">
        <v>18033</v>
      </c>
      <c r="G6280" t="s">
        <v>211</v>
      </c>
      <c r="H6280" t="s">
        <v>134</v>
      </c>
      <c r="I6280" t="s">
        <v>135</v>
      </c>
      <c r="J6280" t="s">
        <v>136</v>
      </c>
      <c r="K6280" t="s">
        <v>137</v>
      </c>
      <c r="L6280" t="s">
        <v>18034</v>
      </c>
      <c r="M6280" t="s">
        <v>18035</v>
      </c>
      <c r="N6280">
        <v>1.7108333330000001</v>
      </c>
      <c r="O6280">
        <v>0</v>
      </c>
      <c r="P6280">
        <v>48</v>
      </c>
      <c r="Q6280">
        <v>0</v>
      </c>
      <c r="R6280">
        <v>0</v>
      </c>
      <c r="S6280">
        <v>0</v>
      </c>
      <c r="T6280">
        <v>2</v>
      </c>
      <c r="U6280">
        <v>0</v>
      </c>
      <c r="V6280">
        <v>0</v>
      </c>
      <c r="W6280">
        <v>0</v>
      </c>
      <c r="X6280">
        <v>42.84397371597214</v>
      </c>
      <c r="Y6280">
        <v>0</v>
      </c>
      <c r="Z6280">
        <v>0</v>
      </c>
      <c r="AA6280">
        <v>0</v>
      </c>
      <c r="AB6280">
        <v>2.9276984276876163</v>
      </c>
      <c r="AC6280">
        <v>0</v>
      </c>
      <c r="AD6280">
        <v>0</v>
      </c>
      <c r="AE6280">
        <v>45.771672143659757</v>
      </c>
    </row>
    <row r="6281" spans="1:31" x14ac:dyDescent="0.25">
      <c r="A6281">
        <v>2155724</v>
      </c>
      <c r="B6281">
        <v>1</v>
      </c>
      <c r="C6281" t="s">
        <v>80</v>
      </c>
      <c r="D6281" t="s">
        <v>89</v>
      </c>
      <c r="E6281" t="s">
        <v>206</v>
      </c>
      <c r="F6281" t="s">
        <v>17671</v>
      </c>
      <c r="G6281" t="s">
        <v>183</v>
      </c>
      <c r="H6281" t="s">
        <v>134</v>
      </c>
      <c r="I6281" t="s">
        <v>135</v>
      </c>
      <c r="J6281" t="s">
        <v>136</v>
      </c>
      <c r="K6281" t="s">
        <v>137</v>
      </c>
      <c r="L6281" t="s">
        <v>18036</v>
      </c>
      <c r="M6281" t="s">
        <v>18037</v>
      </c>
      <c r="N6281">
        <v>2.494722222</v>
      </c>
      <c r="O6281">
        <v>0</v>
      </c>
      <c r="P6281">
        <v>16</v>
      </c>
      <c r="Q6281">
        <v>0</v>
      </c>
      <c r="R6281">
        <v>0</v>
      </c>
      <c r="S6281">
        <v>0</v>
      </c>
      <c r="T6281">
        <v>2</v>
      </c>
      <c r="U6281">
        <v>0</v>
      </c>
      <c r="V6281">
        <v>0</v>
      </c>
      <c r="W6281">
        <v>0</v>
      </c>
      <c r="X6281">
        <v>27.145623779114683</v>
      </c>
      <c r="Y6281">
        <v>0</v>
      </c>
      <c r="Z6281">
        <v>0</v>
      </c>
      <c r="AA6281">
        <v>0</v>
      </c>
      <c r="AB6281">
        <v>3.9962246828814223</v>
      </c>
      <c r="AC6281">
        <v>0</v>
      </c>
      <c r="AD6281">
        <v>0</v>
      </c>
      <c r="AE6281">
        <v>31.141848461996105</v>
      </c>
    </row>
    <row r="6282" spans="1:31" x14ac:dyDescent="0.25">
      <c r="A6282">
        <v>2156122</v>
      </c>
      <c r="B6282">
        <v>1</v>
      </c>
      <c r="C6282" t="s">
        <v>81</v>
      </c>
      <c r="D6282" t="s">
        <v>126</v>
      </c>
      <c r="E6282" t="s">
        <v>146</v>
      </c>
      <c r="F6282" t="s">
        <v>7066</v>
      </c>
      <c r="G6282" t="s">
        <v>142</v>
      </c>
      <c r="H6282" t="s">
        <v>143</v>
      </c>
      <c r="I6282" t="s">
        <v>148</v>
      </c>
      <c r="J6282" t="s">
        <v>136</v>
      </c>
      <c r="K6282" t="s">
        <v>137</v>
      </c>
      <c r="L6282" t="s">
        <v>18038</v>
      </c>
      <c r="M6282" t="s">
        <v>18039</v>
      </c>
      <c r="N6282">
        <v>1.1111111E-2</v>
      </c>
      <c r="O6282">
        <v>0</v>
      </c>
      <c r="P6282">
        <v>305</v>
      </c>
      <c r="Q6282">
        <v>6</v>
      </c>
      <c r="R6282">
        <v>79</v>
      </c>
      <c r="S6282">
        <v>2</v>
      </c>
      <c r="T6282">
        <v>4</v>
      </c>
      <c r="U6282">
        <v>0</v>
      </c>
      <c r="V6282">
        <v>0</v>
      </c>
      <c r="W6282">
        <v>0</v>
      </c>
      <c r="X6282">
        <v>0.2635769489010002</v>
      </c>
      <c r="Y6282">
        <v>0.20950012620166669</v>
      </c>
      <c r="Z6282">
        <v>2.0953369488000008E-2</v>
      </c>
      <c r="AA6282">
        <v>0.1455112459166667</v>
      </c>
      <c r="AB6282">
        <v>1.7803476398E-2</v>
      </c>
      <c r="AC6282">
        <v>0</v>
      </c>
      <c r="AD6282">
        <v>0</v>
      </c>
      <c r="AE6282">
        <v>0.65734516690533362</v>
      </c>
    </row>
    <row r="6283" spans="1:31" x14ac:dyDescent="0.25">
      <c r="A6283">
        <v>2155979</v>
      </c>
      <c r="B6283">
        <v>1</v>
      </c>
      <c r="C6283" t="s">
        <v>80</v>
      </c>
      <c r="D6283" t="s">
        <v>96</v>
      </c>
      <c r="E6283" t="s">
        <v>174</v>
      </c>
      <c r="F6283" t="s">
        <v>18040</v>
      </c>
      <c r="G6283" t="s">
        <v>384</v>
      </c>
      <c r="H6283" t="s">
        <v>134</v>
      </c>
      <c r="I6283" t="s">
        <v>135</v>
      </c>
      <c r="J6283" t="s">
        <v>136</v>
      </c>
      <c r="K6283" t="s">
        <v>137</v>
      </c>
      <c r="L6283" t="s">
        <v>18041</v>
      </c>
      <c r="M6283" t="s">
        <v>18042</v>
      </c>
      <c r="N6283">
        <v>1.448055555</v>
      </c>
      <c r="O6283">
        <v>0</v>
      </c>
      <c r="P6283">
        <v>49</v>
      </c>
      <c r="Q6283">
        <v>0</v>
      </c>
      <c r="R6283">
        <v>0</v>
      </c>
      <c r="S6283">
        <v>0</v>
      </c>
      <c r="T6283">
        <v>1</v>
      </c>
      <c r="U6283">
        <v>0</v>
      </c>
      <c r="V6283">
        <v>0</v>
      </c>
      <c r="W6283">
        <v>0</v>
      </c>
      <c r="X6283">
        <v>30.407938592901271</v>
      </c>
      <c r="Y6283">
        <v>0</v>
      </c>
      <c r="Z6283">
        <v>0</v>
      </c>
      <c r="AA6283">
        <v>0</v>
      </c>
      <c r="AB6283">
        <v>12.216603898639502</v>
      </c>
      <c r="AC6283">
        <v>0</v>
      </c>
      <c r="AD6283">
        <v>0</v>
      </c>
      <c r="AE6283">
        <v>42.624542491540772</v>
      </c>
    </row>
    <row r="6284" spans="1:31" x14ac:dyDescent="0.25">
      <c r="A6284">
        <v>2155830</v>
      </c>
      <c r="B6284">
        <v>1</v>
      </c>
      <c r="C6284" t="s">
        <v>81</v>
      </c>
      <c r="D6284" t="s">
        <v>113</v>
      </c>
      <c r="E6284" t="s">
        <v>224</v>
      </c>
      <c r="F6284" t="s">
        <v>10325</v>
      </c>
      <c r="G6284" t="s">
        <v>142</v>
      </c>
      <c r="H6284" t="s">
        <v>143</v>
      </c>
      <c r="I6284" t="s">
        <v>135</v>
      </c>
      <c r="J6284" t="s">
        <v>136</v>
      </c>
      <c r="K6284" t="s">
        <v>137</v>
      </c>
      <c r="L6284" t="s">
        <v>18043</v>
      </c>
      <c r="M6284" t="s">
        <v>18044</v>
      </c>
      <c r="N6284">
        <v>5.9444443999999999E-2</v>
      </c>
      <c r="O6284">
        <v>15</v>
      </c>
      <c r="P6284">
        <v>3637</v>
      </c>
      <c r="Q6284">
        <v>250</v>
      </c>
      <c r="R6284">
        <v>1096</v>
      </c>
      <c r="S6284">
        <v>32</v>
      </c>
      <c r="T6284">
        <v>244</v>
      </c>
      <c r="U6284">
        <v>4</v>
      </c>
      <c r="V6284">
        <v>0</v>
      </c>
      <c r="W6284">
        <v>0.16447610848680003</v>
      </c>
      <c r="X6284">
        <v>36.673491287667034</v>
      </c>
      <c r="Y6284">
        <v>8.6736118064761047</v>
      </c>
      <c r="Z6284">
        <v>12.880957703086178</v>
      </c>
      <c r="AA6284">
        <v>12.39442653550751</v>
      </c>
      <c r="AB6284">
        <v>8.6863168794903842</v>
      </c>
      <c r="AC6284">
        <v>11.099874215410699</v>
      </c>
      <c r="AD6284">
        <v>0</v>
      </c>
      <c r="AE6284">
        <v>90.57315453612469</v>
      </c>
    </row>
    <row r="6285" spans="1:31" x14ac:dyDescent="0.25">
      <c r="A6285">
        <v>2156222</v>
      </c>
      <c r="B6285">
        <v>1</v>
      </c>
      <c r="C6285" t="s">
        <v>80</v>
      </c>
      <c r="D6285" t="s">
        <v>88</v>
      </c>
      <c r="E6285" t="s">
        <v>131</v>
      </c>
      <c r="F6285" t="s">
        <v>18045</v>
      </c>
      <c r="G6285" t="s">
        <v>133</v>
      </c>
      <c r="H6285" t="s">
        <v>134</v>
      </c>
      <c r="I6285" t="s">
        <v>135</v>
      </c>
      <c r="J6285" t="s">
        <v>136</v>
      </c>
      <c r="K6285" t="s">
        <v>137</v>
      </c>
      <c r="L6285" t="s">
        <v>18046</v>
      </c>
      <c r="M6285" t="s">
        <v>18047</v>
      </c>
      <c r="N6285">
        <v>3.8022222220000002</v>
      </c>
      <c r="O6285">
        <v>0</v>
      </c>
      <c r="P6285">
        <v>8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4.5050037219687251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4.5050037219687251</v>
      </c>
    </row>
    <row r="6286" spans="1:31" x14ac:dyDescent="0.25">
      <c r="A6286">
        <v>2156406</v>
      </c>
      <c r="B6286">
        <v>1</v>
      </c>
      <c r="C6286" t="s">
        <v>81</v>
      </c>
      <c r="D6286" t="s">
        <v>128</v>
      </c>
      <c r="E6286" t="s">
        <v>206</v>
      </c>
      <c r="F6286" t="s">
        <v>18048</v>
      </c>
      <c r="G6286" t="s">
        <v>246</v>
      </c>
      <c r="H6286" t="s">
        <v>134</v>
      </c>
      <c r="I6286" t="s">
        <v>135</v>
      </c>
      <c r="J6286" t="s">
        <v>136</v>
      </c>
      <c r="K6286" t="s">
        <v>137</v>
      </c>
      <c r="L6286" t="s">
        <v>18049</v>
      </c>
      <c r="M6286" t="s">
        <v>18050</v>
      </c>
      <c r="N6286">
        <v>1.068333333</v>
      </c>
      <c r="O6286">
        <v>0</v>
      </c>
      <c r="P6286">
        <v>128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22.825668001535718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22.825668001535718</v>
      </c>
    </row>
    <row r="6287" spans="1:31" x14ac:dyDescent="0.25">
      <c r="A6287">
        <v>2156407</v>
      </c>
      <c r="B6287">
        <v>1</v>
      </c>
      <c r="C6287" t="s">
        <v>80</v>
      </c>
      <c r="D6287" t="s">
        <v>107</v>
      </c>
      <c r="E6287" t="s">
        <v>131</v>
      </c>
      <c r="F6287" t="s">
        <v>18051</v>
      </c>
      <c r="G6287" t="s">
        <v>231</v>
      </c>
      <c r="H6287" t="s">
        <v>134</v>
      </c>
      <c r="I6287" t="s">
        <v>135</v>
      </c>
      <c r="J6287" t="s">
        <v>136</v>
      </c>
      <c r="K6287" t="s">
        <v>137</v>
      </c>
      <c r="L6287" t="s">
        <v>18052</v>
      </c>
      <c r="M6287" t="s">
        <v>18053</v>
      </c>
      <c r="N6287">
        <v>3.5847222219999999</v>
      </c>
      <c r="O6287">
        <v>0</v>
      </c>
      <c r="P6287">
        <v>1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0.61775735045017499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0.61775735045017499</v>
      </c>
    </row>
    <row r="6288" spans="1:31" x14ac:dyDescent="0.25">
      <c r="A6288">
        <v>2156408</v>
      </c>
      <c r="B6288">
        <v>1</v>
      </c>
      <c r="C6288" t="s">
        <v>80</v>
      </c>
      <c r="D6288" t="s">
        <v>88</v>
      </c>
      <c r="E6288" t="s">
        <v>206</v>
      </c>
      <c r="F6288" t="s">
        <v>17680</v>
      </c>
      <c r="G6288" t="s">
        <v>187</v>
      </c>
      <c r="H6288" t="s">
        <v>134</v>
      </c>
      <c r="I6288" t="s">
        <v>135</v>
      </c>
      <c r="J6288" t="s">
        <v>136</v>
      </c>
      <c r="K6288" t="s">
        <v>137</v>
      </c>
      <c r="L6288" t="s">
        <v>18054</v>
      </c>
      <c r="M6288" t="s">
        <v>18055</v>
      </c>
      <c r="N6288">
        <v>2.7875000000000001</v>
      </c>
      <c r="O6288">
        <v>0</v>
      </c>
      <c r="P6288">
        <v>165</v>
      </c>
      <c r="Q6288">
        <v>0</v>
      </c>
      <c r="R6288">
        <v>0</v>
      </c>
      <c r="S6288">
        <v>0</v>
      </c>
      <c r="T6288">
        <v>15</v>
      </c>
      <c r="U6288">
        <v>0</v>
      </c>
      <c r="V6288">
        <v>0</v>
      </c>
      <c r="W6288">
        <v>0</v>
      </c>
      <c r="X6288">
        <v>64.681218444676105</v>
      </c>
      <c r="Y6288">
        <v>0</v>
      </c>
      <c r="Z6288">
        <v>0</v>
      </c>
      <c r="AA6288">
        <v>0</v>
      </c>
      <c r="AB6288">
        <v>32.460737384215008</v>
      </c>
      <c r="AC6288">
        <v>0</v>
      </c>
      <c r="AD6288">
        <v>0</v>
      </c>
      <c r="AE6288">
        <v>97.141955828891113</v>
      </c>
    </row>
    <row r="6289" spans="1:31" x14ac:dyDescent="0.25">
      <c r="A6289">
        <v>2156410</v>
      </c>
      <c r="B6289">
        <v>1</v>
      </c>
      <c r="C6289" t="s">
        <v>81</v>
      </c>
      <c r="D6289" t="s">
        <v>112</v>
      </c>
      <c r="E6289" t="s">
        <v>131</v>
      </c>
      <c r="F6289" t="s">
        <v>17521</v>
      </c>
      <c r="G6289" t="s">
        <v>133</v>
      </c>
      <c r="H6289" t="s">
        <v>134</v>
      </c>
      <c r="I6289" t="s">
        <v>135</v>
      </c>
      <c r="J6289" t="s">
        <v>136</v>
      </c>
      <c r="K6289" t="s">
        <v>137</v>
      </c>
      <c r="L6289" t="s">
        <v>18056</v>
      </c>
      <c r="M6289" t="s">
        <v>18057</v>
      </c>
      <c r="N6289">
        <v>2.8986111110000001</v>
      </c>
      <c r="O6289">
        <v>0</v>
      </c>
      <c r="P6289">
        <v>2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0.50058357843693346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0.50058357843693346</v>
      </c>
    </row>
    <row r="6290" spans="1:31" x14ac:dyDescent="0.25">
      <c r="A6290">
        <v>2156413</v>
      </c>
      <c r="B6290">
        <v>1</v>
      </c>
      <c r="C6290" t="s">
        <v>80</v>
      </c>
      <c r="D6290" t="s">
        <v>83</v>
      </c>
      <c r="E6290" t="s">
        <v>131</v>
      </c>
      <c r="F6290" t="s">
        <v>18058</v>
      </c>
      <c r="G6290" t="s">
        <v>152</v>
      </c>
      <c r="H6290" t="s">
        <v>134</v>
      </c>
      <c r="I6290" t="s">
        <v>135</v>
      </c>
      <c r="J6290" t="s">
        <v>136</v>
      </c>
      <c r="K6290" t="s">
        <v>137</v>
      </c>
      <c r="L6290" t="s">
        <v>18059</v>
      </c>
      <c r="M6290" t="s">
        <v>18060</v>
      </c>
      <c r="N6290">
        <v>1.412222222</v>
      </c>
      <c r="O6290">
        <v>0</v>
      </c>
      <c r="P6290">
        <v>2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0.56052359536099994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0.56052359536099994</v>
      </c>
    </row>
    <row r="6291" spans="1:31" x14ac:dyDescent="0.25">
      <c r="A6291">
        <v>2156414</v>
      </c>
      <c r="B6291">
        <v>1</v>
      </c>
      <c r="C6291" t="s">
        <v>80</v>
      </c>
      <c r="D6291" t="s">
        <v>110</v>
      </c>
      <c r="E6291" t="s">
        <v>146</v>
      </c>
      <c r="F6291" t="s">
        <v>18061</v>
      </c>
      <c r="G6291" t="s">
        <v>538</v>
      </c>
      <c r="H6291" t="s">
        <v>143</v>
      </c>
      <c r="I6291" t="s">
        <v>135</v>
      </c>
      <c r="J6291" t="s">
        <v>136</v>
      </c>
      <c r="K6291" t="s">
        <v>236</v>
      </c>
      <c r="L6291" t="s">
        <v>18062</v>
      </c>
      <c r="M6291" t="s">
        <v>18063</v>
      </c>
      <c r="N6291">
        <v>6.113611111</v>
      </c>
      <c r="O6291">
        <v>0</v>
      </c>
      <c r="P6291">
        <v>793</v>
      </c>
      <c r="Q6291">
        <v>0</v>
      </c>
      <c r="R6291">
        <v>0</v>
      </c>
      <c r="S6291">
        <v>0</v>
      </c>
      <c r="T6291">
        <v>38</v>
      </c>
      <c r="U6291">
        <v>0</v>
      </c>
      <c r="V6291">
        <v>0</v>
      </c>
      <c r="W6291">
        <v>0</v>
      </c>
      <c r="X6291">
        <v>874.17455287727773</v>
      </c>
      <c r="Y6291">
        <v>0</v>
      </c>
      <c r="Z6291">
        <v>0</v>
      </c>
      <c r="AA6291">
        <v>0</v>
      </c>
      <c r="AB6291">
        <v>119.6106645039247</v>
      </c>
      <c r="AC6291">
        <v>0</v>
      </c>
      <c r="AD6291">
        <v>0</v>
      </c>
      <c r="AE6291">
        <v>993.78521738120241</v>
      </c>
    </row>
    <row r="6292" spans="1:31" x14ac:dyDescent="0.25">
      <c r="A6292">
        <v>2156418</v>
      </c>
      <c r="B6292">
        <v>1</v>
      </c>
      <c r="C6292" t="s">
        <v>80</v>
      </c>
      <c r="D6292" t="s">
        <v>103</v>
      </c>
      <c r="E6292" t="s">
        <v>224</v>
      </c>
      <c r="F6292" t="s">
        <v>18064</v>
      </c>
      <c r="G6292" t="s">
        <v>142</v>
      </c>
      <c r="H6292" t="s">
        <v>143</v>
      </c>
      <c r="I6292" t="s">
        <v>135</v>
      </c>
      <c r="J6292" t="s">
        <v>136</v>
      </c>
      <c r="K6292" t="s">
        <v>137</v>
      </c>
      <c r="L6292" t="s">
        <v>18065</v>
      </c>
      <c r="M6292" t="s">
        <v>18066</v>
      </c>
      <c r="N6292">
        <v>0.42583500000000002</v>
      </c>
      <c r="O6292">
        <v>0</v>
      </c>
      <c r="P6292">
        <v>49</v>
      </c>
      <c r="Q6292">
        <v>0</v>
      </c>
      <c r="R6292">
        <v>3</v>
      </c>
      <c r="S6292">
        <v>12</v>
      </c>
      <c r="T6292">
        <v>18</v>
      </c>
      <c r="U6292">
        <v>19</v>
      </c>
      <c r="V6292">
        <v>6</v>
      </c>
      <c r="W6292">
        <v>0</v>
      </c>
      <c r="X6292">
        <v>3.720036191959109</v>
      </c>
      <c r="Y6292">
        <v>0</v>
      </c>
      <c r="Z6292">
        <v>0.30654349718506668</v>
      </c>
      <c r="AA6292">
        <v>10.59593764868699</v>
      </c>
      <c r="AB6292">
        <v>3.3341637396005388</v>
      </c>
      <c r="AC6292">
        <v>2844.1876261431289</v>
      </c>
      <c r="AD6292">
        <v>25.976966277848003</v>
      </c>
      <c r="AE6292">
        <v>2888.1212734984088</v>
      </c>
    </row>
    <row r="6293" spans="1:31" x14ac:dyDescent="0.25">
      <c r="A6293">
        <v>2156419</v>
      </c>
      <c r="B6293">
        <v>1</v>
      </c>
      <c r="C6293" t="s">
        <v>80</v>
      </c>
      <c r="D6293" t="s">
        <v>107</v>
      </c>
      <c r="E6293" t="s">
        <v>206</v>
      </c>
      <c r="F6293" t="s">
        <v>18067</v>
      </c>
      <c r="G6293" t="s">
        <v>183</v>
      </c>
      <c r="H6293" t="s">
        <v>134</v>
      </c>
      <c r="I6293" t="s">
        <v>135</v>
      </c>
      <c r="J6293" t="s">
        <v>136</v>
      </c>
      <c r="K6293" t="s">
        <v>137</v>
      </c>
      <c r="L6293" t="s">
        <v>18068</v>
      </c>
      <c r="M6293" t="s">
        <v>18069</v>
      </c>
      <c r="N6293">
        <v>2.4586111110000002</v>
      </c>
      <c r="O6293">
        <v>0</v>
      </c>
      <c r="P6293">
        <v>58</v>
      </c>
      <c r="Q6293">
        <v>0</v>
      </c>
      <c r="R6293">
        <v>0</v>
      </c>
      <c r="S6293">
        <v>0</v>
      </c>
      <c r="T6293">
        <v>1</v>
      </c>
      <c r="U6293">
        <v>0</v>
      </c>
      <c r="V6293">
        <v>0</v>
      </c>
      <c r="W6293">
        <v>0</v>
      </c>
      <c r="X6293">
        <v>16.371695018923997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16.371695018923997</v>
      </c>
    </row>
    <row r="6294" spans="1:31" x14ac:dyDescent="0.25">
      <c r="A6294">
        <v>2156420</v>
      </c>
      <c r="B6294">
        <v>1</v>
      </c>
      <c r="C6294" t="s">
        <v>80</v>
      </c>
      <c r="D6294" t="s">
        <v>96</v>
      </c>
      <c r="E6294" t="s">
        <v>140</v>
      </c>
      <c r="F6294" t="s">
        <v>18070</v>
      </c>
      <c r="G6294" t="s">
        <v>2752</v>
      </c>
      <c r="H6294" t="s">
        <v>143</v>
      </c>
      <c r="I6294" t="s">
        <v>135</v>
      </c>
      <c r="J6294" t="s">
        <v>136</v>
      </c>
      <c r="K6294" t="s">
        <v>137</v>
      </c>
      <c r="L6294" t="s">
        <v>18071</v>
      </c>
      <c r="M6294" t="s">
        <v>18072</v>
      </c>
      <c r="N6294">
        <v>1.0566666659999999</v>
      </c>
      <c r="O6294">
        <v>0</v>
      </c>
      <c r="P6294">
        <v>239</v>
      </c>
      <c r="Q6294">
        <v>0</v>
      </c>
      <c r="R6294">
        <v>0</v>
      </c>
      <c r="S6294">
        <v>0</v>
      </c>
      <c r="T6294">
        <v>187</v>
      </c>
      <c r="U6294">
        <v>0</v>
      </c>
      <c r="V6294">
        <v>0</v>
      </c>
      <c r="W6294">
        <v>0</v>
      </c>
      <c r="X6294">
        <v>92.988644861109705</v>
      </c>
      <c r="Y6294">
        <v>0</v>
      </c>
      <c r="Z6294">
        <v>0</v>
      </c>
      <c r="AA6294">
        <v>0</v>
      </c>
      <c r="AB6294">
        <v>241.36895057972384</v>
      </c>
      <c r="AC6294">
        <v>0</v>
      </c>
      <c r="AD6294">
        <v>0</v>
      </c>
      <c r="AE6294">
        <v>334.35759544083356</v>
      </c>
    </row>
    <row r="6295" spans="1:31" x14ac:dyDescent="0.25">
      <c r="A6295">
        <v>2156422</v>
      </c>
      <c r="B6295">
        <v>1</v>
      </c>
      <c r="C6295" t="s">
        <v>80</v>
      </c>
      <c r="D6295" t="s">
        <v>107</v>
      </c>
      <c r="E6295" t="s">
        <v>131</v>
      </c>
      <c r="F6295" t="s">
        <v>18073</v>
      </c>
      <c r="G6295" t="s">
        <v>152</v>
      </c>
      <c r="H6295" t="s">
        <v>134</v>
      </c>
      <c r="I6295" t="s">
        <v>135</v>
      </c>
      <c r="J6295" t="s">
        <v>136</v>
      </c>
      <c r="K6295" t="s">
        <v>137</v>
      </c>
      <c r="L6295" t="s">
        <v>18074</v>
      </c>
      <c r="M6295" t="s">
        <v>18075</v>
      </c>
      <c r="N6295">
        <v>1.6602777769999999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1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4.7697497871277257</v>
      </c>
      <c r="AC6295">
        <v>0</v>
      </c>
      <c r="AD6295">
        <v>0</v>
      </c>
      <c r="AE6295">
        <v>4.7697497871277257</v>
      </c>
    </row>
    <row r="6296" spans="1:31" x14ac:dyDescent="0.25">
      <c r="A6296">
        <v>2156426</v>
      </c>
      <c r="B6296">
        <v>1</v>
      </c>
      <c r="C6296" t="s">
        <v>81</v>
      </c>
      <c r="D6296" t="s">
        <v>128</v>
      </c>
      <c r="E6296" t="s">
        <v>206</v>
      </c>
      <c r="F6296" t="s">
        <v>18048</v>
      </c>
      <c r="G6296" t="s">
        <v>246</v>
      </c>
      <c r="H6296" t="s">
        <v>134</v>
      </c>
      <c r="I6296" t="s">
        <v>135</v>
      </c>
      <c r="J6296" t="s">
        <v>136</v>
      </c>
      <c r="K6296" t="s">
        <v>137</v>
      </c>
      <c r="L6296" t="s">
        <v>18076</v>
      </c>
      <c r="M6296" t="s">
        <v>18077</v>
      </c>
      <c r="N6296">
        <v>1.3625</v>
      </c>
      <c r="O6296">
        <v>0</v>
      </c>
      <c r="P6296">
        <v>128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26.620131605982348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26.620131605982348</v>
      </c>
    </row>
    <row r="6297" spans="1:31" x14ac:dyDescent="0.25">
      <c r="A6297">
        <v>2156429</v>
      </c>
      <c r="B6297">
        <v>1</v>
      </c>
      <c r="C6297" t="s">
        <v>80</v>
      </c>
      <c r="D6297" t="s">
        <v>110</v>
      </c>
      <c r="E6297" t="s">
        <v>131</v>
      </c>
      <c r="F6297" t="s">
        <v>17047</v>
      </c>
      <c r="G6297" t="s">
        <v>231</v>
      </c>
      <c r="H6297" t="s">
        <v>134</v>
      </c>
      <c r="I6297" t="s">
        <v>135</v>
      </c>
      <c r="J6297" t="s">
        <v>136</v>
      </c>
      <c r="K6297" t="s">
        <v>137</v>
      </c>
      <c r="L6297" t="s">
        <v>18078</v>
      </c>
      <c r="M6297" t="s">
        <v>18079</v>
      </c>
      <c r="N6297">
        <v>0.30138888800000002</v>
      </c>
      <c r="O6297">
        <v>0</v>
      </c>
      <c r="P6297">
        <v>8</v>
      </c>
      <c r="Q6297">
        <v>0</v>
      </c>
      <c r="R6297">
        <v>0</v>
      </c>
      <c r="S6297">
        <v>0</v>
      </c>
      <c r="T6297">
        <v>3</v>
      </c>
      <c r="U6297">
        <v>0</v>
      </c>
      <c r="V6297">
        <v>0</v>
      </c>
      <c r="W6297">
        <v>0</v>
      </c>
      <c r="X6297">
        <v>0.18772693294949999</v>
      </c>
      <c r="Y6297">
        <v>0</v>
      </c>
      <c r="Z6297">
        <v>0</v>
      </c>
      <c r="AA6297">
        <v>0</v>
      </c>
      <c r="AB6297">
        <v>0.53078869792200001</v>
      </c>
      <c r="AC6297">
        <v>0</v>
      </c>
      <c r="AD6297">
        <v>0</v>
      </c>
      <c r="AE6297">
        <v>0.71851563087149994</v>
      </c>
    </row>
    <row r="6298" spans="1:31" x14ac:dyDescent="0.25">
      <c r="A6298">
        <v>2156431</v>
      </c>
      <c r="B6298">
        <v>1</v>
      </c>
      <c r="C6298" t="s">
        <v>80</v>
      </c>
      <c r="D6298" t="s">
        <v>107</v>
      </c>
      <c r="E6298" t="s">
        <v>131</v>
      </c>
      <c r="F6298" t="s">
        <v>18080</v>
      </c>
      <c r="G6298" t="s">
        <v>231</v>
      </c>
      <c r="H6298" t="s">
        <v>134</v>
      </c>
      <c r="I6298" t="s">
        <v>135</v>
      </c>
      <c r="J6298" t="s">
        <v>136</v>
      </c>
      <c r="K6298" t="s">
        <v>137</v>
      </c>
      <c r="L6298" t="s">
        <v>18081</v>
      </c>
      <c r="M6298" t="s">
        <v>18082</v>
      </c>
      <c r="N6298">
        <v>1.761111111</v>
      </c>
      <c r="O6298">
        <v>0</v>
      </c>
      <c r="P6298">
        <v>2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</row>
    <row r="6299" spans="1:31" x14ac:dyDescent="0.25">
      <c r="A6299">
        <v>2156434</v>
      </c>
      <c r="B6299">
        <v>1</v>
      </c>
      <c r="C6299" t="s">
        <v>80</v>
      </c>
      <c r="D6299" t="s">
        <v>103</v>
      </c>
      <c r="E6299" t="s">
        <v>196</v>
      </c>
      <c r="F6299" t="s">
        <v>18083</v>
      </c>
      <c r="G6299" t="s">
        <v>411</v>
      </c>
      <c r="H6299" t="s">
        <v>143</v>
      </c>
      <c r="I6299" t="s">
        <v>135</v>
      </c>
      <c r="J6299" t="s">
        <v>136</v>
      </c>
      <c r="K6299" t="s">
        <v>137</v>
      </c>
      <c r="L6299" t="s">
        <v>18084</v>
      </c>
      <c r="M6299" t="s">
        <v>18085</v>
      </c>
      <c r="N6299">
        <v>9.0333333329999999</v>
      </c>
      <c r="O6299">
        <v>0</v>
      </c>
      <c r="P6299">
        <v>0</v>
      </c>
      <c r="Q6299">
        <v>0</v>
      </c>
      <c r="R6299">
        <v>0</v>
      </c>
      <c r="S6299">
        <v>7</v>
      </c>
      <c r="T6299">
        <v>2</v>
      </c>
      <c r="U6299">
        <v>9</v>
      </c>
      <c r="V6299">
        <v>1</v>
      </c>
      <c r="W6299">
        <v>0</v>
      </c>
      <c r="X6299">
        <v>0</v>
      </c>
      <c r="Y6299">
        <v>0</v>
      </c>
      <c r="Z6299">
        <v>0</v>
      </c>
      <c r="AA6299">
        <v>204.05571435183893</v>
      </c>
      <c r="AB6299">
        <v>16.960591884749103</v>
      </c>
      <c r="AC6299">
        <v>15326.843422875616</v>
      </c>
      <c r="AD6299">
        <v>317.87861318496005</v>
      </c>
      <c r="AE6299">
        <v>15865.738342297163</v>
      </c>
    </row>
    <row r="6300" spans="1:31" x14ac:dyDescent="0.25">
      <c r="A6300">
        <v>2156436</v>
      </c>
      <c r="B6300">
        <v>1</v>
      </c>
      <c r="C6300" t="s">
        <v>80</v>
      </c>
      <c r="D6300" t="s">
        <v>85</v>
      </c>
      <c r="E6300" t="s">
        <v>224</v>
      </c>
      <c r="F6300" t="s">
        <v>18086</v>
      </c>
      <c r="G6300" t="s">
        <v>226</v>
      </c>
      <c r="H6300" t="s">
        <v>143</v>
      </c>
      <c r="I6300" t="s">
        <v>148</v>
      </c>
      <c r="J6300" t="s">
        <v>136</v>
      </c>
      <c r="K6300" t="s">
        <v>236</v>
      </c>
      <c r="L6300" t="s">
        <v>18087</v>
      </c>
      <c r="M6300" t="s">
        <v>18088</v>
      </c>
      <c r="N6300">
        <v>1.6388888000000001E-2</v>
      </c>
      <c r="O6300">
        <v>0</v>
      </c>
      <c r="P6300">
        <v>1672</v>
      </c>
      <c r="Q6300">
        <v>0</v>
      </c>
      <c r="R6300">
        <v>0</v>
      </c>
      <c r="S6300">
        <v>1</v>
      </c>
      <c r="T6300">
        <v>36</v>
      </c>
      <c r="U6300">
        <v>0</v>
      </c>
      <c r="V6300">
        <v>0</v>
      </c>
      <c r="W6300">
        <v>0</v>
      </c>
      <c r="X6300">
        <v>6.3951660181451579</v>
      </c>
      <c r="Y6300">
        <v>0</v>
      </c>
      <c r="Z6300">
        <v>0</v>
      </c>
      <c r="AA6300">
        <v>1.3417464910500003</v>
      </c>
      <c r="AB6300">
        <v>0.94473242616962494</v>
      </c>
      <c r="AC6300">
        <v>0</v>
      </c>
      <c r="AD6300">
        <v>0</v>
      </c>
      <c r="AE6300">
        <v>8.6816449353647833</v>
      </c>
    </row>
    <row r="6301" spans="1:31" x14ac:dyDescent="0.25">
      <c r="A6301">
        <v>2156438</v>
      </c>
      <c r="B6301">
        <v>1</v>
      </c>
      <c r="C6301" t="s">
        <v>81</v>
      </c>
      <c r="D6301" t="s">
        <v>128</v>
      </c>
      <c r="E6301" t="s">
        <v>131</v>
      </c>
      <c r="F6301" t="s">
        <v>18089</v>
      </c>
      <c r="G6301" t="s">
        <v>231</v>
      </c>
      <c r="H6301" t="s">
        <v>134</v>
      </c>
      <c r="I6301" t="s">
        <v>135</v>
      </c>
      <c r="J6301" t="s">
        <v>136</v>
      </c>
      <c r="K6301" t="s">
        <v>137</v>
      </c>
      <c r="L6301" t="s">
        <v>18090</v>
      </c>
      <c r="M6301" t="s">
        <v>18091</v>
      </c>
      <c r="N6301">
        <v>0.93500000000000005</v>
      </c>
      <c r="O6301">
        <v>0</v>
      </c>
      <c r="P6301">
        <v>1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0.16159010477620003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0.16159010477620003</v>
      </c>
    </row>
    <row r="6302" spans="1:31" x14ac:dyDescent="0.25">
      <c r="A6302">
        <v>2156443</v>
      </c>
      <c r="B6302">
        <v>1</v>
      </c>
      <c r="C6302" t="s">
        <v>80</v>
      </c>
      <c r="D6302" t="s">
        <v>108</v>
      </c>
      <c r="E6302" t="s">
        <v>196</v>
      </c>
      <c r="F6302" t="s">
        <v>7010</v>
      </c>
      <c r="G6302" t="s">
        <v>142</v>
      </c>
      <c r="H6302" t="s">
        <v>143</v>
      </c>
      <c r="I6302" t="s">
        <v>148</v>
      </c>
      <c r="J6302" t="s">
        <v>136</v>
      </c>
      <c r="K6302" t="s">
        <v>137</v>
      </c>
      <c r="L6302" t="s">
        <v>18092</v>
      </c>
      <c r="M6302" t="s">
        <v>18093</v>
      </c>
      <c r="N6302">
        <v>8.3333330000000001E-3</v>
      </c>
      <c r="O6302">
        <v>0</v>
      </c>
      <c r="P6302">
        <v>369</v>
      </c>
      <c r="Q6302">
        <v>0</v>
      </c>
      <c r="R6302">
        <v>109</v>
      </c>
      <c r="S6302">
        <v>4</v>
      </c>
      <c r="T6302">
        <v>51</v>
      </c>
      <c r="U6302">
        <v>0</v>
      </c>
      <c r="V6302">
        <v>0</v>
      </c>
      <c r="W6302">
        <v>0</v>
      </c>
      <c r="X6302">
        <v>0.38247933084200014</v>
      </c>
      <c r="Y6302">
        <v>0</v>
      </c>
      <c r="Z6302">
        <v>0.19631182669325006</v>
      </c>
      <c r="AA6302">
        <v>0.11458197929324999</v>
      </c>
      <c r="AB6302">
        <v>0.18320691483500007</v>
      </c>
      <c r="AC6302">
        <v>0</v>
      </c>
      <c r="AD6302">
        <v>0</v>
      </c>
      <c r="AE6302">
        <v>0.87658005166350028</v>
      </c>
    </row>
    <row r="6303" spans="1:31" x14ac:dyDescent="0.25">
      <c r="A6303">
        <v>2156449</v>
      </c>
      <c r="B6303">
        <v>1</v>
      </c>
      <c r="C6303" t="s">
        <v>80</v>
      </c>
      <c r="D6303" t="s">
        <v>88</v>
      </c>
      <c r="E6303" t="s">
        <v>206</v>
      </c>
      <c r="F6303" t="s">
        <v>18094</v>
      </c>
      <c r="G6303" t="s">
        <v>246</v>
      </c>
      <c r="H6303" t="s">
        <v>134</v>
      </c>
      <c r="I6303" t="s">
        <v>135</v>
      </c>
      <c r="J6303" t="s">
        <v>136</v>
      </c>
      <c r="K6303" t="s">
        <v>137</v>
      </c>
      <c r="L6303" t="s">
        <v>18095</v>
      </c>
      <c r="M6303" t="s">
        <v>18096</v>
      </c>
      <c r="N6303">
        <v>3.0175000000000001</v>
      </c>
      <c r="O6303">
        <v>0</v>
      </c>
      <c r="P6303">
        <v>164</v>
      </c>
      <c r="Q6303">
        <v>0</v>
      </c>
      <c r="R6303">
        <v>0</v>
      </c>
      <c r="S6303">
        <v>0</v>
      </c>
      <c r="T6303">
        <v>11</v>
      </c>
      <c r="U6303">
        <v>0</v>
      </c>
      <c r="V6303">
        <v>0</v>
      </c>
      <c r="W6303">
        <v>0</v>
      </c>
      <c r="X6303">
        <v>89.818773421439658</v>
      </c>
      <c r="Y6303">
        <v>0</v>
      </c>
      <c r="Z6303">
        <v>0</v>
      </c>
      <c r="AA6303">
        <v>0</v>
      </c>
      <c r="AB6303">
        <v>25.750630901778447</v>
      </c>
      <c r="AC6303">
        <v>0</v>
      </c>
      <c r="AD6303">
        <v>0</v>
      </c>
      <c r="AE6303">
        <v>115.56940432321811</v>
      </c>
    </row>
    <row r="6304" spans="1:31" x14ac:dyDescent="0.25">
      <c r="A6304">
        <v>2156455</v>
      </c>
      <c r="B6304">
        <v>1</v>
      </c>
      <c r="C6304" t="s">
        <v>80</v>
      </c>
      <c r="D6304" t="s">
        <v>88</v>
      </c>
      <c r="E6304" t="s">
        <v>131</v>
      </c>
      <c r="F6304" t="s">
        <v>18097</v>
      </c>
      <c r="G6304" t="s">
        <v>231</v>
      </c>
      <c r="H6304" t="s">
        <v>134</v>
      </c>
      <c r="I6304" t="s">
        <v>135</v>
      </c>
      <c r="J6304" t="s">
        <v>136</v>
      </c>
      <c r="K6304" t="s">
        <v>137</v>
      </c>
      <c r="L6304" t="s">
        <v>18098</v>
      </c>
      <c r="M6304" t="s">
        <v>18099</v>
      </c>
      <c r="N6304">
        <v>2.8247222220000001</v>
      </c>
      <c r="O6304">
        <v>0</v>
      </c>
      <c r="P6304">
        <v>11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5.3126461902445001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5.3126461902445001</v>
      </c>
    </row>
    <row r="6305" spans="1:31" x14ac:dyDescent="0.25">
      <c r="A6305">
        <v>2156456</v>
      </c>
      <c r="B6305">
        <v>1</v>
      </c>
      <c r="C6305" t="s">
        <v>80</v>
      </c>
      <c r="D6305" t="s">
        <v>85</v>
      </c>
      <c r="E6305" t="s">
        <v>131</v>
      </c>
      <c r="F6305" t="s">
        <v>18100</v>
      </c>
      <c r="G6305" t="s">
        <v>439</v>
      </c>
      <c r="H6305" t="s">
        <v>134</v>
      </c>
      <c r="I6305" t="s">
        <v>135</v>
      </c>
      <c r="J6305" t="s">
        <v>136</v>
      </c>
      <c r="K6305" t="s">
        <v>137</v>
      </c>
      <c r="L6305" t="s">
        <v>18101</v>
      </c>
      <c r="M6305" t="s">
        <v>18102</v>
      </c>
      <c r="N6305">
        <v>1.0780555549999999</v>
      </c>
      <c r="O6305">
        <v>0</v>
      </c>
      <c r="P6305">
        <v>5</v>
      </c>
      <c r="Q6305">
        <v>0</v>
      </c>
      <c r="R6305">
        <v>0</v>
      </c>
      <c r="S6305">
        <v>0</v>
      </c>
      <c r="T6305">
        <v>1</v>
      </c>
      <c r="U6305">
        <v>0</v>
      </c>
      <c r="V6305">
        <v>0</v>
      </c>
      <c r="W6305">
        <v>0</v>
      </c>
      <c r="X6305">
        <v>0.98367778999254174</v>
      </c>
      <c r="Y6305">
        <v>0</v>
      </c>
      <c r="Z6305">
        <v>0</v>
      </c>
      <c r="AA6305">
        <v>0</v>
      </c>
      <c r="AB6305">
        <v>3.5334461419750003E-2</v>
      </c>
      <c r="AC6305">
        <v>0</v>
      </c>
      <c r="AD6305">
        <v>0</v>
      </c>
      <c r="AE6305">
        <v>1.0190122514122917</v>
      </c>
    </row>
    <row r="6306" spans="1:31" x14ac:dyDescent="0.25">
      <c r="A6306">
        <v>2156458</v>
      </c>
      <c r="B6306">
        <v>1</v>
      </c>
      <c r="C6306" t="s">
        <v>80</v>
      </c>
      <c r="D6306" t="s">
        <v>97</v>
      </c>
      <c r="E6306" t="s">
        <v>131</v>
      </c>
      <c r="F6306" t="s">
        <v>18103</v>
      </c>
      <c r="G6306" t="s">
        <v>133</v>
      </c>
      <c r="H6306" t="s">
        <v>134</v>
      </c>
      <c r="I6306" t="s">
        <v>135</v>
      </c>
      <c r="J6306" t="s">
        <v>136</v>
      </c>
      <c r="K6306" t="s">
        <v>137</v>
      </c>
      <c r="L6306" t="s">
        <v>18104</v>
      </c>
      <c r="M6306" t="s">
        <v>18105</v>
      </c>
      <c r="N6306">
        <v>9.6563888880000004</v>
      </c>
      <c r="O6306">
        <v>0</v>
      </c>
      <c r="P6306">
        <v>1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2.2838101290529167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2.2838101290529167</v>
      </c>
    </row>
    <row r="6307" spans="1:31" x14ac:dyDescent="0.25">
      <c r="A6307">
        <v>2156460</v>
      </c>
      <c r="B6307">
        <v>1</v>
      </c>
      <c r="C6307" t="s">
        <v>80</v>
      </c>
      <c r="D6307" t="s">
        <v>110</v>
      </c>
      <c r="E6307" t="s">
        <v>174</v>
      </c>
      <c r="F6307" t="s">
        <v>18106</v>
      </c>
      <c r="G6307" t="s">
        <v>187</v>
      </c>
      <c r="H6307" t="s">
        <v>134</v>
      </c>
      <c r="I6307" t="s">
        <v>135</v>
      </c>
      <c r="J6307" t="s">
        <v>136</v>
      </c>
      <c r="K6307" t="s">
        <v>137</v>
      </c>
      <c r="L6307" t="s">
        <v>18107</v>
      </c>
      <c r="M6307" t="s">
        <v>18108</v>
      </c>
      <c r="N6307">
        <v>1.379444444</v>
      </c>
      <c r="O6307">
        <v>0</v>
      </c>
      <c r="P6307">
        <v>118</v>
      </c>
      <c r="Q6307">
        <v>0</v>
      </c>
      <c r="R6307">
        <v>0</v>
      </c>
      <c r="S6307">
        <v>0</v>
      </c>
      <c r="T6307">
        <v>10</v>
      </c>
      <c r="U6307">
        <v>0</v>
      </c>
      <c r="V6307">
        <v>0</v>
      </c>
      <c r="W6307">
        <v>0</v>
      </c>
      <c r="X6307">
        <v>40.50267803857912</v>
      </c>
      <c r="Y6307">
        <v>0</v>
      </c>
      <c r="Z6307">
        <v>0</v>
      </c>
      <c r="AA6307">
        <v>0</v>
      </c>
      <c r="AB6307">
        <v>17.310710181416205</v>
      </c>
      <c r="AC6307">
        <v>0</v>
      </c>
      <c r="AD6307">
        <v>0</v>
      </c>
      <c r="AE6307">
        <v>57.813388219995325</v>
      </c>
    </row>
    <row r="6308" spans="1:31" x14ac:dyDescent="0.25">
      <c r="A6308">
        <v>2156462</v>
      </c>
      <c r="B6308">
        <v>1</v>
      </c>
      <c r="C6308" t="s">
        <v>80</v>
      </c>
      <c r="D6308" t="s">
        <v>107</v>
      </c>
      <c r="E6308" t="s">
        <v>206</v>
      </c>
      <c r="F6308" t="s">
        <v>18109</v>
      </c>
      <c r="G6308" t="s">
        <v>183</v>
      </c>
      <c r="H6308" t="s">
        <v>134</v>
      </c>
      <c r="I6308" t="s">
        <v>135</v>
      </c>
      <c r="J6308" t="s">
        <v>136</v>
      </c>
      <c r="K6308" t="s">
        <v>137</v>
      </c>
      <c r="L6308" t="s">
        <v>18110</v>
      </c>
      <c r="M6308" t="s">
        <v>18111</v>
      </c>
      <c r="N6308">
        <v>7.7549999999999999</v>
      </c>
      <c r="O6308">
        <v>0</v>
      </c>
      <c r="P6308">
        <v>33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48.665669206360029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48.665669206360029</v>
      </c>
    </row>
    <row r="6309" spans="1:31" x14ac:dyDescent="0.25">
      <c r="A6309">
        <v>2156465</v>
      </c>
      <c r="B6309">
        <v>1</v>
      </c>
      <c r="C6309" t="s">
        <v>81</v>
      </c>
      <c r="D6309" t="s">
        <v>121</v>
      </c>
      <c r="E6309" t="s">
        <v>174</v>
      </c>
      <c r="F6309" t="s">
        <v>18112</v>
      </c>
      <c r="G6309" t="s">
        <v>187</v>
      </c>
      <c r="H6309" t="s">
        <v>134</v>
      </c>
      <c r="I6309" t="s">
        <v>135</v>
      </c>
      <c r="J6309" t="s">
        <v>136</v>
      </c>
      <c r="K6309" t="s">
        <v>137</v>
      </c>
      <c r="L6309" t="s">
        <v>18113</v>
      </c>
      <c r="M6309" t="s">
        <v>18114</v>
      </c>
      <c r="N6309">
        <v>1.484444444</v>
      </c>
      <c r="O6309">
        <v>0</v>
      </c>
      <c r="P6309">
        <v>13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1.1205448744971587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1.1205448744971587</v>
      </c>
    </row>
    <row r="6310" spans="1:31" x14ac:dyDescent="0.25">
      <c r="A6310">
        <v>2156470</v>
      </c>
      <c r="B6310">
        <v>1</v>
      </c>
      <c r="C6310" t="s">
        <v>80</v>
      </c>
      <c r="D6310" t="s">
        <v>110</v>
      </c>
      <c r="E6310" t="s">
        <v>131</v>
      </c>
      <c r="F6310" t="s">
        <v>18115</v>
      </c>
      <c r="G6310" t="s">
        <v>231</v>
      </c>
      <c r="H6310" t="s">
        <v>134</v>
      </c>
      <c r="I6310" t="s">
        <v>135</v>
      </c>
      <c r="J6310" t="s">
        <v>136</v>
      </c>
      <c r="K6310" t="s">
        <v>137</v>
      </c>
      <c r="L6310" t="s">
        <v>18116</v>
      </c>
      <c r="M6310" t="s">
        <v>18117</v>
      </c>
      <c r="N6310">
        <v>0.81499999999999995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2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5.9756762580199997E-2</v>
      </c>
      <c r="AC6310">
        <v>0</v>
      </c>
      <c r="AD6310">
        <v>0</v>
      </c>
      <c r="AE6310">
        <v>5.9756762580199997E-2</v>
      </c>
    </row>
    <row r="6311" spans="1:31" x14ac:dyDescent="0.25">
      <c r="A6311">
        <v>2156472</v>
      </c>
      <c r="B6311">
        <v>1</v>
      </c>
      <c r="C6311" t="s">
        <v>81</v>
      </c>
      <c r="D6311" t="s">
        <v>118</v>
      </c>
      <c r="E6311" t="s">
        <v>131</v>
      </c>
      <c r="F6311" t="s">
        <v>18118</v>
      </c>
      <c r="G6311" t="s">
        <v>439</v>
      </c>
      <c r="H6311" t="s">
        <v>134</v>
      </c>
      <c r="I6311" t="s">
        <v>135</v>
      </c>
      <c r="J6311" t="s">
        <v>136</v>
      </c>
      <c r="K6311" t="s">
        <v>137</v>
      </c>
      <c r="L6311" t="s">
        <v>18119</v>
      </c>
      <c r="M6311" t="s">
        <v>18120</v>
      </c>
      <c r="N6311">
        <v>0.703333333</v>
      </c>
      <c r="O6311">
        <v>0</v>
      </c>
      <c r="P6311">
        <v>1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8.3691239395000006E-2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8.3691239395000006E-2</v>
      </c>
    </row>
    <row r="6312" spans="1:31" x14ac:dyDescent="0.25">
      <c r="A6312">
        <v>2156474</v>
      </c>
      <c r="B6312">
        <v>1</v>
      </c>
      <c r="C6312" t="s">
        <v>80</v>
      </c>
      <c r="D6312" t="s">
        <v>105</v>
      </c>
      <c r="E6312" t="s">
        <v>161</v>
      </c>
      <c r="F6312" t="s">
        <v>2969</v>
      </c>
      <c r="G6312" t="s">
        <v>215</v>
      </c>
      <c r="H6312" t="s">
        <v>134</v>
      </c>
      <c r="I6312" t="s">
        <v>135</v>
      </c>
      <c r="J6312" t="s">
        <v>136</v>
      </c>
      <c r="K6312" t="s">
        <v>137</v>
      </c>
      <c r="L6312" t="s">
        <v>18121</v>
      </c>
      <c r="M6312" t="s">
        <v>18122</v>
      </c>
      <c r="N6312">
        <v>3.8250000000000002</v>
      </c>
      <c r="O6312">
        <v>0</v>
      </c>
      <c r="P6312">
        <v>420</v>
      </c>
      <c r="Q6312">
        <v>0</v>
      </c>
      <c r="R6312">
        <v>0</v>
      </c>
      <c r="S6312">
        <v>0</v>
      </c>
      <c r="T6312">
        <v>4</v>
      </c>
      <c r="U6312">
        <v>0</v>
      </c>
      <c r="V6312">
        <v>0</v>
      </c>
      <c r="W6312">
        <v>0</v>
      </c>
      <c r="X6312">
        <v>425.52016450705958</v>
      </c>
      <c r="Y6312">
        <v>0</v>
      </c>
      <c r="Z6312">
        <v>0</v>
      </c>
      <c r="AA6312">
        <v>0</v>
      </c>
      <c r="AB6312">
        <v>42.782028910947488</v>
      </c>
      <c r="AC6312">
        <v>0</v>
      </c>
      <c r="AD6312">
        <v>0</v>
      </c>
      <c r="AE6312">
        <v>468.30219341800705</v>
      </c>
    </row>
    <row r="6313" spans="1:31" x14ac:dyDescent="0.25">
      <c r="A6313">
        <v>2156476</v>
      </c>
      <c r="B6313">
        <v>1</v>
      </c>
      <c r="C6313" t="s">
        <v>80</v>
      </c>
      <c r="D6313" t="s">
        <v>103</v>
      </c>
      <c r="E6313" t="s">
        <v>131</v>
      </c>
      <c r="F6313" t="s">
        <v>18123</v>
      </c>
      <c r="G6313" t="s">
        <v>133</v>
      </c>
      <c r="H6313" t="s">
        <v>134</v>
      </c>
      <c r="I6313" t="s">
        <v>135</v>
      </c>
      <c r="J6313" t="s">
        <v>136</v>
      </c>
      <c r="K6313" t="s">
        <v>137</v>
      </c>
      <c r="L6313" t="s">
        <v>18124</v>
      </c>
      <c r="M6313" t="s">
        <v>18125</v>
      </c>
      <c r="N6313">
        <v>6.0949999999999998</v>
      </c>
      <c r="O6313">
        <v>0</v>
      </c>
      <c r="P6313">
        <v>5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7.3000396205409173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7.3000396205409173</v>
      </c>
    </row>
    <row r="6314" spans="1:31" x14ac:dyDescent="0.25">
      <c r="A6314">
        <v>2156478</v>
      </c>
      <c r="B6314">
        <v>1</v>
      </c>
      <c r="C6314" t="s">
        <v>80</v>
      </c>
      <c r="D6314" t="s">
        <v>110</v>
      </c>
      <c r="E6314" t="s">
        <v>131</v>
      </c>
      <c r="F6314" t="s">
        <v>18126</v>
      </c>
      <c r="G6314" t="s">
        <v>133</v>
      </c>
      <c r="H6314" t="s">
        <v>134</v>
      </c>
      <c r="I6314" t="s">
        <v>135</v>
      </c>
      <c r="J6314" t="s">
        <v>136</v>
      </c>
      <c r="K6314" t="s">
        <v>137</v>
      </c>
      <c r="L6314" t="s">
        <v>18127</v>
      </c>
      <c r="M6314" t="s">
        <v>18128</v>
      </c>
      <c r="N6314">
        <v>8.0072222219999993</v>
      </c>
      <c r="O6314">
        <v>0</v>
      </c>
      <c r="P6314">
        <v>3</v>
      </c>
      <c r="Q6314">
        <v>0</v>
      </c>
      <c r="R6314">
        <v>0</v>
      </c>
      <c r="S6314">
        <v>0</v>
      </c>
      <c r="T6314">
        <v>2</v>
      </c>
      <c r="U6314">
        <v>0</v>
      </c>
      <c r="V6314">
        <v>0</v>
      </c>
      <c r="W6314">
        <v>0</v>
      </c>
      <c r="X6314">
        <v>3.5593939196148336</v>
      </c>
      <c r="Y6314">
        <v>0</v>
      </c>
      <c r="Z6314">
        <v>0</v>
      </c>
      <c r="AA6314">
        <v>0</v>
      </c>
      <c r="AB6314">
        <v>1.9700150670485252</v>
      </c>
      <c r="AC6314">
        <v>0</v>
      </c>
      <c r="AD6314">
        <v>0</v>
      </c>
      <c r="AE6314">
        <v>5.5294089866633591</v>
      </c>
    </row>
    <row r="6315" spans="1:31" x14ac:dyDescent="0.25">
      <c r="A6315">
        <v>2156479</v>
      </c>
      <c r="B6315">
        <v>1</v>
      </c>
      <c r="C6315" t="s">
        <v>80</v>
      </c>
      <c r="D6315" t="s">
        <v>105</v>
      </c>
      <c r="E6315" t="s">
        <v>161</v>
      </c>
      <c r="F6315" t="s">
        <v>18129</v>
      </c>
      <c r="G6315" t="s">
        <v>458</v>
      </c>
      <c r="H6315" t="s">
        <v>134</v>
      </c>
      <c r="I6315" t="s">
        <v>135</v>
      </c>
      <c r="J6315" t="s">
        <v>136</v>
      </c>
      <c r="K6315" t="s">
        <v>137</v>
      </c>
      <c r="L6315" t="s">
        <v>18130</v>
      </c>
      <c r="M6315" t="s">
        <v>18131</v>
      </c>
      <c r="N6315">
        <v>1.125</v>
      </c>
      <c r="O6315">
        <v>0</v>
      </c>
      <c r="P6315">
        <v>172</v>
      </c>
      <c r="Q6315">
        <v>0</v>
      </c>
      <c r="R6315">
        <v>0</v>
      </c>
      <c r="S6315">
        <v>0</v>
      </c>
      <c r="T6315">
        <v>90</v>
      </c>
      <c r="U6315">
        <v>0</v>
      </c>
      <c r="V6315">
        <v>0</v>
      </c>
      <c r="W6315">
        <v>0</v>
      </c>
      <c r="X6315">
        <v>43.068633041004503</v>
      </c>
      <c r="Y6315">
        <v>0</v>
      </c>
      <c r="Z6315">
        <v>0</v>
      </c>
      <c r="AA6315">
        <v>0</v>
      </c>
      <c r="AB6315">
        <v>56.064448938687747</v>
      </c>
      <c r="AC6315">
        <v>0</v>
      </c>
      <c r="AD6315">
        <v>0</v>
      </c>
      <c r="AE6315">
        <v>99.13308197969225</v>
      </c>
    </row>
    <row r="6316" spans="1:31" x14ac:dyDescent="0.25">
      <c r="A6316">
        <v>2156482</v>
      </c>
      <c r="B6316">
        <v>1</v>
      </c>
      <c r="C6316" t="s">
        <v>80</v>
      </c>
      <c r="D6316" t="s">
        <v>97</v>
      </c>
      <c r="E6316" t="s">
        <v>174</v>
      </c>
      <c r="F6316" t="s">
        <v>18132</v>
      </c>
      <c r="G6316" t="s">
        <v>187</v>
      </c>
      <c r="H6316" t="s">
        <v>134</v>
      </c>
      <c r="I6316" t="s">
        <v>135</v>
      </c>
      <c r="J6316" t="s">
        <v>136</v>
      </c>
      <c r="K6316" t="s">
        <v>137</v>
      </c>
      <c r="L6316" t="s">
        <v>18133</v>
      </c>
      <c r="M6316" t="s">
        <v>18134</v>
      </c>
      <c r="N6316">
        <v>1.909166666</v>
      </c>
      <c r="O6316">
        <v>0</v>
      </c>
      <c r="P6316">
        <v>21</v>
      </c>
      <c r="Q6316">
        <v>0</v>
      </c>
      <c r="R6316">
        <v>15</v>
      </c>
      <c r="S6316">
        <v>0</v>
      </c>
      <c r="T6316">
        <v>4</v>
      </c>
      <c r="U6316">
        <v>0</v>
      </c>
      <c r="V6316">
        <v>0</v>
      </c>
      <c r="W6316">
        <v>0</v>
      </c>
      <c r="X6316">
        <v>12.976963399475752</v>
      </c>
      <c r="Y6316">
        <v>0</v>
      </c>
      <c r="Z6316">
        <v>15.490566019398379</v>
      </c>
      <c r="AA6316">
        <v>0</v>
      </c>
      <c r="AB6316">
        <v>4.6794303611722912</v>
      </c>
      <c r="AC6316">
        <v>0</v>
      </c>
      <c r="AD6316">
        <v>0</v>
      </c>
      <c r="AE6316">
        <v>33.146959780046423</v>
      </c>
    </row>
    <row r="6317" spans="1:31" x14ac:dyDescent="0.25">
      <c r="A6317">
        <v>2156483</v>
      </c>
      <c r="B6317">
        <v>1</v>
      </c>
      <c r="C6317" t="s">
        <v>80</v>
      </c>
      <c r="D6317" t="s">
        <v>103</v>
      </c>
      <c r="E6317" t="s">
        <v>196</v>
      </c>
      <c r="F6317" t="s">
        <v>18135</v>
      </c>
      <c r="G6317" t="s">
        <v>142</v>
      </c>
      <c r="H6317" t="s">
        <v>143</v>
      </c>
      <c r="I6317" t="s">
        <v>135</v>
      </c>
      <c r="J6317" t="s">
        <v>136</v>
      </c>
      <c r="K6317" t="s">
        <v>137</v>
      </c>
      <c r="L6317" t="s">
        <v>18136</v>
      </c>
      <c r="M6317" t="s">
        <v>18137</v>
      </c>
      <c r="N6317">
        <v>0.87583333299999999</v>
      </c>
      <c r="O6317">
        <v>0</v>
      </c>
      <c r="P6317">
        <v>0</v>
      </c>
      <c r="Q6317">
        <v>4</v>
      </c>
      <c r="R6317">
        <v>18</v>
      </c>
      <c r="S6317">
        <v>4</v>
      </c>
      <c r="T6317">
        <v>5</v>
      </c>
      <c r="U6317">
        <v>4</v>
      </c>
      <c r="V6317">
        <v>0</v>
      </c>
      <c r="W6317">
        <v>0</v>
      </c>
      <c r="X6317">
        <v>0</v>
      </c>
      <c r="Y6317">
        <v>1.5919130671424169</v>
      </c>
      <c r="Z6317">
        <v>46.062466750500434</v>
      </c>
      <c r="AA6317">
        <v>27.2202131063605</v>
      </c>
      <c r="AB6317">
        <v>25.425646140083874</v>
      </c>
      <c r="AC6317">
        <v>201.16942830857695</v>
      </c>
      <c r="AD6317">
        <v>0</v>
      </c>
      <c r="AE6317">
        <v>301.46966737266416</v>
      </c>
    </row>
    <row r="6318" spans="1:31" x14ac:dyDescent="0.25">
      <c r="A6318">
        <v>2156484</v>
      </c>
      <c r="B6318">
        <v>1</v>
      </c>
      <c r="C6318" t="s">
        <v>81</v>
      </c>
      <c r="D6318" t="s">
        <v>118</v>
      </c>
      <c r="E6318" t="s">
        <v>131</v>
      </c>
      <c r="F6318" t="s">
        <v>18138</v>
      </c>
      <c r="G6318" t="s">
        <v>152</v>
      </c>
      <c r="H6318" t="s">
        <v>134</v>
      </c>
      <c r="I6318" t="s">
        <v>135</v>
      </c>
      <c r="J6318" t="s">
        <v>136</v>
      </c>
      <c r="K6318" t="s">
        <v>137</v>
      </c>
      <c r="L6318" t="s">
        <v>18139</v>
      </c>
      <c r="M6318" t="s">
        <v>18140</v>
      </c>
      <c r="N6318">
        <v>3.9338888879999998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2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5.0938859481478165</v>
      </c>
      <c r="AC6318">
        <v>0</v>
      </c>
      <c r="AD6318">
        <v>0</v>
      </c>
      <c r="AE6318">
        <v>5.0938859481478165</v>
      </c>
    </row>
    <row r="6319" spans="1:31" x14ac:dyDescent="0.25">
      <c r="A6319">
        <v>2156485</v>
      </c>
      <c r="B6319">
        <v>1</v>
      </c>
      <c r="C6319" t="s">
        <v>80</v>
      </c>
      <c r="D6319" t="s">
        <v>97</v>
      </c>
      <c r="E6319" t="s">
        <v>206</v>
      </c>
      <c r="F6319" t="s">
        <v>18141</v>
      </c>
      <c r="G6319" t="s">
        <v>246</v>
      </c>
      <c r="H6319" t="s">
        <v>134</v>
      </c>
      <c r="I6319" t="s">
        <v>135</v>
      </c>
      <c r="J6319" t="s">
        <v>136</v>
      </c>
      <c r="K6319" t="s">
        <v>137</v>
      </c>
      <c r="L6319" t="s">
        <v>18142</v>
      </c>
      <c r="M6319" t="s">
        <v>18143</v>
      </c>
      <c r="N6319">
        <v>1.332222222</v>
      </c>
      <c r="O6319">
        <v>0</v>
      </c>
      <c r="P6319">
        <v>2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2.489653496836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2.489653496836</v>
      </c>
    </row>
    <row r="6320" spans="1:31" x14ac:dyDescent="0.25">
      <c r="A6320">
        <v>2156486</v>
      </c>
      <c r="B6320">
        <v>1</v>
      </c>
      <c r="C6320" t="s">
        <v>81</v>
      </c>
      <c r="D6320" t="s">
        <v>113</v>
      </c>
      <c r="E6320" t="s">
        <v>174</v>
      </c>
      <c r="F6320" t="s">
        <v>18144</v>
      </c>
      <c r="G6320" t="s">
        <v>187</v>
      </c>
      <c r="H6320" t="s">
        <v>134</v>
      </c>
      <c r="I6320" t="s">
        <v>135</v>
      </c>
      <c r="J6320" t="s">
        <v>136</v>
      </c>
      <c r="K6320" t="s">
        <v>137</v>
      </c>
      <c r="L6320" t="s">
        <v>18145</v>
      </c>
      <c r="M6320" t="s">
        <v>18146</v>
      </c>
      <c r="N6320">
        <v>2.1363888879999999</v>
      </c>
      <c r="O6320">
        <v>0</v>
      </c>
      <c r="P6320">
        <v>3</v>
      </c>
      <c r="Q6320">
        <v>0</v>
      </c>
      <c r="R6320">
        <v>1</v>
      </c>
      <c r="S6320">
        <v>0</v>
      </c>
      <c r="T6320">
        <v>2</v>
      </c>
      <c r="U6320">
        <v>0</v>
      </c>
      <c r="V6320">
        <v>0</v>
      </c>
      <c r="W6320">
        <v>0</v>
      </c>
      <c r="X6320">
        <v>1.1531793720151251</v>
      </c>
      <c r="Y6320">
        <v>0</v>
      </c>
      <c r="Z6320">
        <v>0.22011845608560002</v>
      </c>
      <c r="AA6320">
        <v>0</v>
      </c>
      <c r="AB6320">
        <v>7.0606330399691348</v>
      </c>
      <c r="AC6320">
        <v>0</v>
      </c>
      <c r="AD6320">
        <v>0</v>
      </c>
      <c r="AE6320">
        <v>8.4339308680698597</v>
      </c>
    </row>
    <row r="6321" spans="1:31" x14ac:dyDescent="0.25">
      <c r="A6321">
        <v>2156488</v>
      </c>
      <c r="B6321">
        <v>1</v>
      </c>
      <c r="C6321" t="s">
        <v>80</v>
      </c>
      <c r="D6321" t="s">
        <v>99</v>
      </c>
      <c r="E6321" t="s">
        <v>174</v>
      </c>
      <c r="F6321" t="s">
        <v>18147</v>
      </c>
      <c r="G6321" t="s">
        <v>384</v>
      </c>
      <c r="H6321" t="s">
        <v>134</v>
      </c>
      <c r="I6321" t="s">
        <v>135</v>
      </c>
      <c r="J6321" t="s">
        <v>136</v>
      </c>
      <c r="K6321" t="s">
        <v>137</v>
      </c>
      <c r="L6321" t="s">
        <v>18148</v>
      </c>
      <c r="M6321" t="s">
        <v>18149</v>
      </c>
      <c r="N6321">
        <v>2.4469444440000001</v>
      </c>
      <c r="O6321">
        <v>0</v>
      </c>
      <c r="P6321">
        <v>57</v>
      </c>
      <c r="Q6321">
        <v>0</v>
      </c>
      <c r="R6321">
        <v>0</v>
      </c>
      <c r="S6321">
        <v>0</v>
      </c>
      <c r="T6321">
        <v>5</v>
      </c>
      <c r="U6321">
        <v>0</v>
      </c>
      <c r="V6321">
        <v>0</v>
      </c>
      <c r="W6321">
        <v>0</v>
      </c>
      <c r="X6321">
        <v>29.834225823851416</v>
      </c>
      <c r="Y6321">
        <v>0</v>
      </c>
      <c r="Z6321">
        <v>0</v>
      </c>
      <c r="AA6321">
        <v>0</v>
      </c>
      <c r="AB6321">
        <v>9.4202781180089818</v>
      </c>
      <c r="AC6321">
        <v>0</v>
      </c>
      <c r="AD6321">
        <v>0</v>
      </c>
      <c r="AE6321">
        <v>39.254503941860399</v>
      </c>
    </row>
    <row r="6322" spans="1:31" x14ac:dyDescent="0.25">
      <c r="A6322">
        <v>2156491</v>
      </c>
      <c r="B6322">
        <v>1</v>
      </c>
      <c r="C6322" t="s">
        <v>80</v>
      </c>
      <c r="D6322" t="s">
        <v>107</v>
      </c>
      <c r="E6322" t="s">
        <v>206</v>
      </c>
      <c r="F6322" t="s">
        <v>18067</v>
      </c>
      <c r="G6322" t="s">
        <v>183</v>
      </c>
      <c r="H6322" t="s">
        <v>134</v>
      </c>
      <c r="I6322" t="s">
        <v>135</v>
      </c>
      <c r="J6322" t="s">
        <v>136</v>
      </c>
      <c r="K6322" t="s">
        <v>137</v>
      </c>
      <c r="L6322" t="s">
        <v>18150</v>
      </c>
      <c r="M6322" t="s">
        <v>18151</v>
      </c>
      <c r="N6322">
        <v>6.7238888880000003</v>
      </c>
      <c r="O6322">
        <v>0</v>
      </c>
      <c r="P6322">
        <v>58</v>
      </c>
      <c r="Q6322">
        <v>0</v>
      </c>
      <c r="R6322">
        <v>0</v>
      </c>
      <c r="S6322">
        <v>0</v>
      </c>
      <c r="T6322">
        <v>1</v>
      </c>
      <c r="U6322">
        <v>0</v>
      </c>
      <c r="V6322">
        <v>0</v>
      </c>
      <c r="W6322">
        <v>0</v>
      </c>
      <c r="X6322">
        <v>58.964430066176853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58.964430066176853</v>
      </c>
    </row>
    <row r="6323" spans="1:31" x14ac:dyDescent="0.25">
      <c r="A6323">
        <v>2156492</v>
      </c>
      <c r="B6323">
        <v>1</v>
      </c>
      <c r="C6323" t="s">
        <v>80</v>
      </c>
      <c r="D6323" t="s">
        <v>101</v>
      </c>
      <c r="E6323" t="s">
        <v>161</v>
      </c>
      <c r="F6323" t="s">
        <v>18152</v>
      </c>
      <c r="G6323" t="s">
        <v>235</v>
      </c>
      <c r="H6323" t="s">
        <v>134</v>
      </c>
      <c r="I6323" t="s">
        <v>135</v>
      </c>
      <c r="J6323" t="s">
        <v>136</v>
      </c>
      <c r="K6323" t="s">
        <v>236</v>
      </c>
      <c r="L6323" t="s">
        <v>18153</v>
      </c>
      <c r="M6323" t="s">
        <v>18154</v>
      </c>
      <c r="N6323">
        <v>7.9594444439999998</v>
      </c>
      <c r="O6323">
        <v>0</v>
      </c>
      <c r="P6323">
        <v>252</v>
      </c>
      <c r="Q6323">
        <v>0</v>
      </c>
      <c r="R6323">
        <v>0</v>
      </c>
      <c r="S6323">
        <v>0</v>
      </c>
      <c r="T6323">
        <v>6</v>
      </c>
      <c r="U6323">
        <v>0</v>
      </c>
      <c r="V6323">
        <v>0</v>
      </c>
      <c r="W6323">
        <v>0</v>
      </c>
      <c r="X6323">
        <v>438.04724399755156</v>
      </c>
      <c r="Y6323">
        <v>0</v>
      </c>
      <c r="Z6323">
        <v>0</v>
      </c>
      <c r="AA6323">
        <v>0</v>
      </c>
      <c r="AB6323">
        <v>21.874345915206604</v>
      </c>
      <c r="AC6323">
        <v>0</v>
      </c>
      <c r="AD6323">
        <v>0</v>
      </c>
      <c r="AE6323">
        <v>459.92158991275818</v>
      </c>
    </row>
    <row r="6324" spans="1:31" x14ac:dyDescent="0.25">
      <c r="A6324">
        <v>2156493</v>
      </c>
      <c r="B6324">
        <v>1</v>
      </c>
      <c r="C6324" t="s">
        <v>80</v>
      </c>
      <c r="D6324" t="s">
        <v>108</v>
      </c>
      <c r="E6324" t="s">
        <v>161</v>
      </c>
      <c r="F6324" t="s">
        <v>14950</v>
      </c>
      <c r="G6324" t="s">
        <v>538</v>
      </c>
      <c r="H6324" t="s">
        <v>134</v>
      </c>
      <c r="I6324" t="s">
        <v>135</v>
      </c>
      <c r="J6324" t="s">
        <v>136</v>
      </c>
      <c r="K6324" t="s">
        <v>236</v>
      </c>
      <c r="L6324" t="s">
        <v>18155</v>
      </c>
      <c r="M6324" t="s">
        <v>18156</v>
      </c>
      <c r="N6324">
        <v>8.9275000000000002</v>
      </c>
      <c r="O6324">
        <v>0</v>
      </c>
      <c r="P6324">
        <v>50</v>
      </c>
      <c r="Q6324">
        <v>0</v>
      </c>
      <c r="R6324">
        <v>27</v>
      </c>
      <c r="S6324">
        <v>0</v>
      </c>
      <c r="T6324">
        <v>13</v>
      </c>
      <c r="U6324">
        <v>0</v>
      </c>
      <c r="V6324">
        <v>0</v>
      </c>
      <c r="W6324">
        <v>0</v>
      </c>
      <c r="X6324">
        <v>126.96173759540697</v>
      </c>
      <c r="Y6324">
        <v>0</v>
      </c>
      <c r="Z6324">
        <v>87.870620829390205</v>
      </c>
      <c r="AA6324">
        <v>0</v>
      </c>
      <c r="AB6324">
        <v>137.00719747664311</v>
      </c>
      <c r="AC6324">
        <v>0</v>
      </c>
      <c r="AD6324">
        <v>0</v>
      </c>
      <c r="AE6324">
        <v>351.83955590144029</v>
      </c>
    </row>
    <row r="6325" spans="1:31" x14ac:dyDescent="0.25">
      <c r="A6325">
        <v>2156494</v>
      </c>
      <c r="B6325">
        <v>1</v>
      </c>
      <c r="C6325" t="s">
        <v>81</v>
      </c>
      <c r="D6325" t="s">
        <v>128</v>
      </c>
      <c r="E6325" t="s">
        <v>161</v>
      </c>
      <c r="F6325" t="s">
        <v>18157</v>
      </c>
      <c r="G6325" t="s">
        <v>538</v>
      </c>
      <c r="H6325" t="s">
        <v>134</v>
      </c>
      <c r="I6325" t="s">
        <v>135</v>
      </c>
      <c r="J6325" t="s">
        <v>136</v>
      </c>
      <c r="K6325" t="s">
        <v>236</v>
      </c>
      <c r="L6325" t="s">
        <v>18158</v>
      </c>
      <c r="M6325" t="s">
        <v>18159</v>
      </c>
      <c r="N6325">
        <v>5.8908333329999998</v>
      </c>
      <c r="O6325">
        <v>0</v>
      </c>
      <c r="P6325">
        <v>677</v>
      </c>
      <c r="Q6325">
        <v>0</v>
      </c>
      <c r="R6325">
        <v>0</v>
      </c>
      <c r="S6325">
        <v>0</v>
      </c>
      <c r="T6325">
        <v>22</v>
      </c>
      <c r="U6325">
        <v>0</v>
      </c>
      <c r="V6325">
        <v>0</v>
      </c>
      <c r="W6325">
        <v>0</v>
      </c>
      <c r="X6325">
        <v>766.85212439950385</v>
      </c>
      <c r="Y6325">
        <v>0</v>
      </c>
      <c r="Z6325">
        <v>0</v>
      </c>
      <c r="AA6325">
        <v>0</v>
      </c>
      <c r="AB6325">
        <v>76.827334890658165</v>
      </c>
      <c r="AC6325">
        <v>0</v>
      </c>
      <c r="AD6325">
        <v>0</v>
      </c>
      <c r="AE6325">
        <v>843.67945929016196</v>
      </c>
    </row>
    <row r="6326" spans="1:31" x14ac:dyDescent="0.25">
      <c r="A6326">
        <v>2156495</v>
      </c>
      <c r="B6326">
        <v>1</v>
      </c>
      <c r="C6326" t="s">
        <v>80</v>
      </c>
      <c r="D6326" t="s">
        <v>83</v>
      </c>
      <c r="E6326" t="s">
        <v>131</v>
      </c>
      <c r="F6326" t="s">
        <v>18160</v>
      </c>
      <c r="G6326" t="s">
        <v>439</v>
      </c>
      <c r="H6326" t="s">
        <v>134</v>
      </c>
      <c r="I6326" t="s">
        <v>135</v>
      </c>
      <c r="J6326" t="s">
        <v>136</v>
      </c>
      <c r="K6326" t="s">
        <v>137</v>
      </c>
      <c r="L6326" t="s">
        <v>18161</v>
      </c>
      <c r="M6326" t="s">
        <v>18162</v>
      </c>
      <c r="N6326">
        <v>1.622777777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1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0.22924946039333335</v>
      </c>
      <c r="AC6326">
        <v>0</v>
      </c>
      <c r="AD6326">
        <v>0</v>
      </c>
      <c r="AE6326">
        <v>0.22924946039333335</v>
      </c>
    </row>
    <row r="6327" spans="1:31" x14ac:dyDescent="0.25">
      <c r="A6327">
        <v>2156496</v>
      </c>
      <c r="B6327">
        <v>1</v>
      </c>
      <c r="C6327" t="s">
        <v>81</v>
      </c>
      <c r="D6327" t="s">
        <v>127</v>
      </c>
      <c r="E6327" t="s">
        <v>131</v>
      </c>
      <c r="F6327" t="s">
        <v>18163</v>
      </c>
      <c r="G6327" t="s">
        <v>133</v>
      </c>
      <c r="H6327" t="s">
        <v>134</v>
      </c>
      <c r="I6327" t="s">
        <v>135</v>
      </c>
      <c r="J6327" t="s">
        <v>136</v>
      </c>
      <c r="K6327" t="s">
        <v>137</v>
      </c>
      <c r="L6327" t="s">
        <v>18164</v>
      </c>
      <c r="M6327" t="s">
        <v>18165</v>
      </c>
      <c r="N6327">
        <v>8.3794444440000007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1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61.479677300426133</v>
      </c>
      <c r="AC6327">
        <v>0</v>
      </c>
      <c r="AD6327">
        <v>0</v>
      </c>
      <c r="AE6327">
        <v>61.479677300426133</v>
      </c>
    </row>
    <row r="6328" spans="1:31" x14ac:dyDescent="0.25">
      <c r="A6328">
        <v>2156499</v>
      </c>
      <c r="B6328">
        <v>1</v>
      </c>
      <c r="C6328" t="s">
        <v>80</v>
      </c>
      <c r="D6328" t="s">
        <v>110</v>
      </c>
      <c r="E6328" t="s">
        <v>131</v>
      </c>
      <c r="F6328" t="s">
        <v>18166</v>
      </c>
      <c r="G6328" t="s">
        <v>152</v>
      </c>
      <c r="H6328" t="s">
        <v>134</v>
      </c>
      <c r="I6328" t="s">
        <v>135</v>
      </c>
      <c r="J6328" t="s">
        <v>136</v>
      </c>
      <c r="K6328" t="s">
        <v>137</v>
      </c>
      <c r="L6328" t="s">
        <v>18167</v>
      </c>
      <c r="M6328" t="s">
        <v>18168</v>
      </c>
      <c r="N6328">
        <v>1.3761111109999999</v>
      </c>
      <c r="O6328">
        <v>0</v>
      </c>
      <c r="P6328">
        <v>1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0.22267106439375001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0.22267106439375001</v>
      </c>
    </row>
    <row r="6329" spans="1:31" x14ac:dyDescent="0.25">
      <c r="A6329">
        <v>2156500</v>
      </c>
      <c r="B6329">
        <v>1</v>
      </c>
      <c r="C6329" t="s">
        <v>80</v>
      </c>
      <c r="D6329" t="s">
        <v>98</v>
      </c>
      <c r="E6329" t="s">
        <v>146</v>
      </c>
      <c r="F6329" t="s">
        <v>584</v>
      </c>
      <c r="G6329" t="s">
        <v>538</v>
      </c>
      <c r="H6329" t="s">
        <v>143</v>
      </c>
      <c r="I6329" t="s">
        <v>135</v>
      </c>
      <c r="J6329" t="s">
        <v>136</v>
      </c>
      <c r="K6329" t="s">
        <v>236</v>
      </c>
      <c r="L6329" t="s">
        <v>18169</v>
      </c>
      <c r="M6329" t="s">
        <v>18170</v>
      </c>
      <c r="N6329">
        <v>7.539686111</v>
      </c>
      <c r="O6329">
        <v>0</v>
      </c>
      <c r="P6329">
        <v>63</v>
      </c>
      <c r="Q6329">
        <v>0</v>
      </c>
      <c r="R6329">
        <v>0</v>
      </c>
      <c r="S6329">
        <v>0</v>
      </c>
      <c r="T6329">
        <v>3</v>
      </c>
      <c r="U6329">
        <v>0</v>
      </c>
      <c r="V6329">
        <v>0</v>
      </c>
      <c r="W6329">
        <v>0</v>
      </c>
      <c r="X6329">
        <v>50.868407092578821</v>
      </c>
      <c r="Y6329">
        <v>0</v>
      </c>
      <c r="Z6329">
        <v>0</v>
      </c>
      <c r="AA6329">
        <v>0</v>
      </c>
      <c r="AB6329">
        <v>4.6188312338219752</v>
      </c>
      <c r="AC6329">
        <v>0</v>
      </c>
      <c r="AD6329">
        <v>0</v>
      </c>
      <c r="AE6329">
        <v>55.487238326400799</v>
      </c>
    </row>
    <row r="6330" spans="1:31" x14ac:dyDescent="0.25">
      <c r="A6330">
        <v>2156503</v>
      </c>
      <c r="B6330">
        <v>1</v>
      </c>
      <c r="C6330" t="s">
        <v>80</v>
      </c>
      <c r="D6330" t="s">
        <v>105</v>
      </c>
      <c r="E6330" t="s">
        <v>140</v>
      </c>
      <c r="F6330" t="s">
        <v>3288</v>
      </c>
      <c r="G6330" t="s">
        <v>142</v>
      </c>
      <c r="H6330" t="s">
        <v>143</v>
      </c>
      <c r="I6330" t="s">
        <v>135</v>
      </c>
      <c r="J6330" t="s">
        <v>136</v>
      </c>
      <c r="K6330" t="s">
        <v>137</v>
      </c>
      <c r="L6330" t="s">
        <v>18171</v>
      </c>
      <c r="M6330" t="s">
        <v>18172</v>
      </c>
      <c r="N6330">
        <v>1.3091666660000001</v>
      </c>
      <c r="O6330">
        <v>0</v>
      </c>
      <c r="P6330">
        <v>0</v>
      </c>
      <c r="Q6330">
        <v>0</v>
      </c>
      <c r="R6330">
        <v>0</v>
      </c>
      <c r="S6330">
        <v>1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501.08954021435</v>
      </c>
      <c r="AB6330">
        <v>0</v>
      </c>
      <c r="AC6330">
        <v>0</v>
      </c>
      <c r="AD6330">
        <v>0</v>
      </c>
      <c r="AE6330">
        <v>501.08954021435</v>
      </c>
    </row>
    <row r="6331" spans="1:31" x14ac:dyDescent="0.25">
      <c r="A6331">
        <v>2156504</v>
      </c>
      <c r="B6331">
        <v>1</v>
      </c>
      <c r="C6331" t="s">
        <v>81</v>
      </c>
      <c r="D6331" t="s">
        <v>119</v>
      </c>
      <c r="E6331" t="s">
        <v>146</v>
      </c>
      <c r="F6331" t="s">
        <v>18173</v>
      </c>
      <c r="G6331" t="s">
        <v>538</v>
      </c>
      <c r="H6331" t="s">
        <v>143</v>
      </c>
      <c r="I6331" t="s">
        <v>135</v>
      </c>
      <c r="J6331" t="s">
        <v>136</v>
      </c>
      <c r="K6331" t="s">
        <v>236</v>
      </c>
      <c r="L6331" t="s">
        <v>18174</v>
      </c>
      <c r="M6331" t="s">
        <v>18175</v>
      </c>
      <c r="N6331">
        <v>3.4442572220000001</v>
      </c>
      <c r="O6331">
        <v>0</v>
      </c>
      <c r="P6331">
        <v>6</v>
      </c>
      <c r="Q6331">
        <v>0</v>
      </c>
      <c r="R6331">
        <v>7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3.2119462802597343</v>
      </c>
      <c r="Y6331">
        <v>0</v>
      </c>
      <c r="Z6331">
        <v>13.806592608869137</v>
      </c>
      <c r="AA6331">
        <v>0</v>
      </c>
      <c r="AB6331">
        <v>0</v>
      </c>
      <c r="AC6331">
        <v>0</v>
      </c>
      <c r="AD6331">
        <v>0</v>
      </c>
      <c r="AE6331">
        <v>17.01853888912887</v>
      </c>
    </row>
    <row r="6332" spans="1:31" x14ac:dyDescent="0.25">
      <c r="A6332">
        <v>2156505</v>
      </c>
      <c r="B6332">
        <v>1</v>
      </c>
      <c r="C6332" t="s">
        <v>80</v>
      </c>
      <c r="D6332" t="s">
        <v>82</v>
      </c>
      <c r="E6332" t="s">
        <v>174</v>
      </c>
      <c r="F6332" t="s">
        <v>18176</v>
      </c>
      <c r="G6332" t="s">
        <v>235</v>
      </c>
      <c r="H6332" t="s">
        <v>134</v>
      </c>
      <c r="I6332" t="s">
        <v>135</v>
      </c>
      <c r="J6332" t="s">
        <v>136</v>
      </c>
      <c r="K6332" t="s">
        <v>236</v>
      </c>
      <c r="L6332" t="s">
        <v>18177</v>
      </c>
      <c r="M6332" t="s">
        <v>18178</v>
      </c>
      <c r="N6332">
        <v>3.6888888880000001</v>
      </c>
      <c r="O6332">
        <v>0</v>
      </c>
      <c r="P6332">
        <v>136</v>
      </c>
      <c r="Q6332">
        <v>0</v>
      </c>
      <c r="R6332">
        <v>0</v>
      </c>
      <c r="S6332">
        <v>0</v>
      </c>
      <c r="T6332">
        <v>11</v>
      </c>
      <c r="U6332">
        <v>0</v>
      </c>
      <c r="V6332">
        <v>0</v>
      </c>
      <c r="W6332">
        <v>0</v>
      </c>
      <c r="X6332">
        <v>108.20722857933488</v>
      </c>
      <c r="Y6332">
        <v>0</v>
      </c>
      <c r="Z6332">
        <v>0</v>
      </c>
      <c r="AA6332">
        <v>0</v>
      </c>
      <c r="AB6332">
        <v>19.001700270849341</v>
      </c>
      <c r="AC6332">
        <v>0</v>
      </c>
      <c r="AD6332">
        <v>0</v>
      </c>
      <c r="AE6332">
        <v>127.20892885018422</v>
      </c>
    </row>
    <row r="6333" spans="1:31" x14ac:dyDescent="0.25">
      <c r="A6333">
        <v>2156506</v>
      </c>
      <c r="B6333">
        <v>1</v>
      </c>
      <c r="C6333" t="s">
        <v>81</v>
      </c>
      <c r="D6333" t="s">
        <v>113</v>
      </c>
      <c r="E6333" t="s">
        <v>146</v>
      </c>
      <c r="F6333" t="s">
        <v>8776</v>
      </c>
      <c r="G6333" t="s">
        <v>538</v>
      </c>
      <c r="H6333" t="s">
        <v>143</v>
      </c>
      <c r="I6333" t="s">
        <v>135</v>
      </c>
      <c r="J6333" t="s">
        <v>136</v>
      </c>
      <c r="K6333" t="s">
        <v>236</v>
      </c>
      <c r="L6333" t="s">
        <v>18179</v>
      </c>
      <c r="M6333" t="s">
        <v>18180</v>
      </c>
      <c r="N6333">
        <v>10.163611111</v>
      </c>
      <c r="O6333">
        <v>0</v>
      </c>
      <c r="P6333">
        <v>2371</v>
      </c>
      <c r="Q6333">
        <v>0</v>
      </c>
      <c r="R6333">
        <v>3</v>
      </c>
      <c r="S6333">
        <v>0</v>
      </c>
      <c r="T6333">
        <v>206</v>
      </c>
      <c r="U6333">
        <v>0</v>
      </c>
      <c r="V6333">
        <v>0</v>
      </c>
      <c r="W6333">
        <v>0</v>
      </c>
      <c r="X6333">
        <v>6016.2821219070338</v>
      </c>
      <c r="Y6333">
        <v>0</v>
      </c>
      <c r="Z6333">
        <v>0.57688741218750006</v>
      </c>
      <c r="AA6333">
        <v>0</v>
      </c>
      <c r="AB6333">
        <v>1317.053065371354</v>
      </c>
      <c r="AC6333">
        <v>0</v>
      </c>
      <c r="AD6333">
        <v>0</v>
      </c>
      <c r="AE6333">
        <v>7333.9120746905755</v>
      </c>
    </row>
    <row r="6334" spans="1:31" x14ac:dyDescent="0.25">
      <c r="A6334">
        <v>2156508</v>
      </c>
      <c r="B6334">
        <v>1</v>
      </c>
      <c r="C6334" t="s">
        <v>80</v>
      </c>
      <c r="D6334" t="s">
        <v>82</v>
      </c>
      <c r="E6334" t="s">
        <v>174</v>
      </c>
      <c r="F6334" t="s">
        <v>18181</v>
      </c>
      <c r="G6334" t="s">
        <v>235</v>
      </c>
      <c r="H6334" t="s">
        <v>134</v>
      </c>
      <c r="I6334" t="s">
        <v>135</v>
      </c>
      <c r="J6334" t="s">
        <v>136</v>
      </c>
      <c r="K6334" t="s">
        <v>236</v>
      </c>
      <c r="L6334" t="s">
        <v>18182</v>
      </c>
      <c r="M6334" t="s">
        <v>18183</v>
      </c>
      <c r="N6334">
        <v>3.590833333</v>
      </c>
      <c r="O6334">
        <v>0</v>
      </c>
      <c r="P6334">
        <v>99</v>
      </c>
      <c r="Q6334">
        <v>0</v>
      </c>
      <c r="R6334">
        <v>0</v>
      </c>
      <c r="S6334">
        <v>0</v>
      </c>
      <c r="T6334">
        <v>13</v>
      </c>
      <c r="U6334">
        <v>0</v>
      </c>
      <c r="V6334">
        <v>0</v>
      </c>
      <c r="W6334">
        <v>0</v>
      </c>
      <c r="X6334">
        <v>70.031669594079403</v>
      </c>
      <c r="Y6334">
        <v>0</v>
      </c>
      <c r="Z6334">
        <v>0</v>
      </c>
      <c r="AA6334">
        <v>0</v>
      </c>
      <c r="AB6334">
        <v>12.774578710951676</v>
      </c>
      <c r="AC6334">
        <v>0</v>
      </c>
      <c r="AD6334">
        <v>0</v>
      </c>
      <c r="AE6334">
        <v>82.806248305031076</v>
      </c>
    </row>
    <row r="6335" spans="1:31" x14ac:dyDescent="0.25">
      <c r="A6335">
        <v>2156511</v>
      </c>
      <c r="B6335">
        <v>1</v>
      </c>
      <c r="C6335" t="s">
        <v>80</v>
      </c>
      <c r="D6335" t="s">
        <v>101</v>
      </c>
      <c r="E6335" t="s">
        <v>174</v>
      </c>
      <c r="F6335" t="s">
        <v>18184</v>
      </c>
      <c r="G6335" t="s">
        <v>581</v>
      </c>
      <c r="H6335" t="s">
        <v>134</v>
      </c>
      <c r="I6335" t="s">
        <v>135</v>
      </c>
      <c r="J6335" t="s">
        <v>136</v>
      </c>
      <c r="K6335" t="s">
        <v>137</v>
      </c>
      <c r="L6335" t="s">
        <v>18185</v>
      </c>
      <c r="M6335" t="s">
        <v>18186</v>
      </c>
      <c r="N6335">
        <v>1.486388888</v>
      </c>
      <c r="O6335">
        <v>0</v>
      </c>
      <c r="P6335">
        <v>5</v>
      </c>
      <c r="Q6335">
        <v>0</v>
      </c>
      <c r="R6335">
        <v>3</v>
      </c>
      <c r="S6335">
        <v>0</v>
      </c>
      <c r="T6335">
        <v>4</v>
      </c>
      <c r="U6335">
        <v>0</v>
      </c>
      <c r="V6335">
        <v>0</v>
      </c>
      <c r="W6335">
        <v>0</v>
      </c>
      <c r="X6335">
        <v>3.2984588500526502</v>
      </c>
      <c r="Y6335">
        <v>0</v>
      </c>
      <c r="Z6335">
        <v>2.3259763704313001</v>
      </c>
      <c r="AA6335">
        <v>0</v>
      </c>
      <c r="AB6335">
        <v>12.831600240832765</v>
      </c>
      <c r="AC6335">
        <v>0</v>
      </c>
      <c r="AD6335">
        <v>0</v>
      </c>
      <c r="AE6335">
        <v>18.456035461316716</v>
      </c>
    </row>
    <row r="6336" spans="1:31" x14ac:dyDescent="0.25">
      <c r="A6336">
        <v>2156512</v>
      </c>
      <c r="B6336">
        <v>1</v>
      </c>
      <c r="C6336" t="s">
        <v>80</v>
      </c>
      <c r="D6336" t="s">
        <v>100</v>
      </c>
      <c r="E6336" t="s">
        <v>140</v>
      </c>
      <c r="F6336" t="s">
        <v>1342</v>
      </c>
      <c r="G6336" t="s">
        <v>538</v>
      </c>
      <c r="H6336" t="s">
        <v>143</v>
      </c>
      <c r="I6336" t="s">
        <v>135</v>
      </c>
      <c r="J6336" t="s">
        <v>136</v>
      </c>
      <c r="K6336" t="s">
        <v>236</v>
      </c>
      <c r="L6336" t="s">
        <v>18187</v>
      </c>
      <c r="M6336" t="s">
        <v>18188</v>
      </c>
      <c r="N6336">
        <v>9.0788888879999998</v>
      </c>
      <c r="O6336">
        <v>5</v>
      </c>
      <c r="P6336">
        <v>272</v>
      </c>
      <c r="Q6336">
        <v>25</v>
      </c>
      <c r="R6336">
        <v>61</v>
      </c>
      <c r="S6336">
        <v>9</v>
      </c>
      <c r="T6336">
        <v>38</v>
      </c>
      <c r="U6336">
        <v>0</v>
      </c>
      <c r="V6336">
        <v>0</v>
      </c>
      <c r="W6336">
        <v>47.289194157748369</v>
      </c>
      <c r="X6336">
        <v>667.38710984720251</v>
      </c>
      <c r="Y6336">
        <v>530.22956456608915</v>
      </c>
      <c r="Z6336">
        <v>327.68168535831899</v>
      </c>
      <c r="AA6336">
        <v>429.42241460414118</v>
      </c>
      <c r="AB6336">
        <v>364.97099669449489</v>
      </c>
      <c r="AC6336">
        <v>0</v>
      </c>
      <c r="AD6336">
        <v>0</v>
      </c>
      <c r="AE6336">
        <v>2366.9809652279951</v>
      </c>
    </row>
    <row r="6337" spans="1:31" x14ac:dyDescent="0.25">
      <c r="A6337">
        <v>2156513</v>
      </c>
      <c r="B6337">
        <v>1</v>
      </c>
      <c r="C6337" t="s">
        <v>80</v>
      </c>
      <c r="D6337" t="s">
        <v>106</v>
      </c>
      <c r="E6337" t="s">
        <v>196</v>
      </c>
      <c r="F6337" t="s">
        <v>4419</v>
      </c>
      <c r="G6337" t="s">
        <v>538</v>
      </c>
      <c r="H6337" t="s">
        <v>143</v>
      </c>
      <c r="I6337" t="s">
        <v>135</v>
      </c>
      <c r="J6337" t="s">
        <v>136</v>
      </c>
      <c r="K6337" t="s">
        <v>236</v>
      </c>
      <c r="L6337" t="s">
        <v>18189</v>
      </c>
      <c r="M6337" t="s">
        <v>18190</v>
      </c>
      <c r="N6337">
        <v>3.1619000000000002</v>
      </c>
      <c r="O6337">
        <v>0</v>
      </c>
      <c r="P6337">
        <v>26</v>
      </c>
      <c r="Q6337">
        <v>17</v>
      </c>
      <c r="R6337">
        <v>60</v>
      </c>
      <c r="S6337">
        <v>4</v>
      </c>
      <c r="T6337">
        <v>21</v>
      </c>
      <c r="U6337">
        <v>0</v>
      </c>
      <c r="V6337">
        <v>0</v>
      </c>
      <c r="W6337">
        <v>0</v>
      </c>
      <c r="X6337">
        <v>19.17459379574699</v>
      </c>
      <c r="Y6337">
        <v>95.765570092691121</v>
      </c>
      <c r="Z6337">
        <v>195.2519458776143</v>
      </c>
      <c r="AA6337">
        <v>17.348563155983733</v>
      </c>
      <c r="AB6337">
        <v>57.31600164174273</v>
      </c>
      <c r="AC6337">
        <v>0</v>
      </c>
      <c r="AD6337">
        <v>0</v>
      </c>
      <c r="AE6337">
        <v>384.85667456377888</v>
      </c>
    </row>
    <row r="6338" spans="1:31" x14ac:dyDescent="0.25">
      <c r="A6338">
        <v>2156518</v>
      </c>
      <c r="B6338">
        <v>1</v>
      </c>
      <c r="C6338" t="s">
        <v>80</v>
      </c>
      <c r="D6338" t="s">
        <v>90</v>
      </c>
      <c r="E6338" t="s">
        <v>146</v>
      </c>
      <c r="F6338" t="s">
        <v>18191</v>
      </c>
      <c r="G6338" t="s">
        <v>235</v>
      </c>
      <c r="H6338" t="s">
        <v>143</v>
      </c>
      <c r="I6338" t="s">
        <v>135</v>
      </c>
      <c r="J6338" t="s">
        <v>136</v>
      </c>
      <c r="K6338" t="s">
        <v>236</v>
      </c>
      <c r="L6338" t="s">
        <v>18192</v>
      </c>
      <c r="M6338" t="s">
        <v>18193</v>
      </c>
      <c r="N6338">
        <v>4.6255222219999999</v>
      </c>
      <c r="O6338">
        <v>0</v>
      </c>
      <c r="P6338">
        <v>867</v>
      </c>
      <c r="Q6338">
        <v>0</v>
      </c>
      <c r="R6338">
        <v>0</v>
      </c>
      <c r="S6338">
        <v>0</v>
      </c>
      <c r="T6338">
        <v>76</v>
      </c>
      <c r="U6338">
        <v>0</v>
      </c>
      <c r="V6338">
        <v>1</v>
      </c>
      <c r="W6338">
        <v>0</v>
      </c>
      <c r="X6338">
        <v>857.27715276744266</v>
      </c>
      <c r="Y6338">
        <v>0</v>
      </c>
      <c r="Z6338">
        <v>0</v>
      </c>
      <c r="AA6338">
        <v>0</v>
      </c>
      <c r="AB6338">
        <v>185.18210774593263</v>
      </c>
      <c r="AC6338">
        <v>0</v>
      </c>
      <c r="AD6338">
        <v>16.276121663491917</v>
      </c>
      <c r="AE6338">
        <v>1058.7353821768672</v>
      </c>
    </row>
    <row r="6339" spans="1:31" x14ac:dyDescent="0.25">
      <c r="A6339">
        <v>2156520</v>
      </c>
      <c r="B6339">
        <v>1</v>
      </c>
      <c r="C6339" t="s">
        <v>81</v>
      </c>
      <c r="D6339" t="s">
        <v>128</v>
      </c>
      <c r="E6339" t="s">
        <v>131</v>
      </c>
      <c r="F6339" t="s">
        <v>18194</v>
      </c>
      <c r="G6339" t="s">
        <v>133</v>
      </c>
      <c r="H6339" t="s">
        <v>134</v>
      </c>
      <c r="I6339" t="s">
        <v>135</v>
      </c>
      <c r="J6339" t="s">
        <v>136</v>
      </c>
      <c r="K6339" t="s">
        <v>137</v>
      </c>
      <c r="L6339" t="s">
        <v>18195</v>
      </c>
      <c r="M6339" t="s">
        <v>18196</v>
      </c>
      <c r="N6339">
        <v>8.5727777770000007</v>
      </c>
      <c r="O6339">
        <v>0</v>
      </c>
      <c r="P6339">
        <v>1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4.6653197550654175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4.6653197550654175</v>
      </c>
    </row>
    <row r="6340" spans="1:31" x14ac:dyDescent="0.25">
      <c r="A6340">
        <v>2156522</v>
      </c>
      <c r="B6340">
        <v>1</v>
      </c>
      <c r="C6340" t="s">
        <v>80</v>
      </c>
      <c r="D6340" t="s">
        <v>110</v>
      </c>
      <c r="E6340" t="s">
        <v>174</v>
      </c>
      <c r="F6340" t="s">
        <v>18197</v>
      </c>
      <c r="G6340" t="s">
        <v>235</v>
      </c>
      <c r="H6340" t="s">
        <v>134</v>
      </c>
      <c r="I6340" t="s">
        <v>135</v>
      </c>
      <c r="J6340" t="s">
        <v>136</v>
      </c>
      <c r="K6340" t="s">
        <v>236</v>
      </c>
      <c r="L6340" t="s">
        <v>18198</v>
      </c>
      <c r="M6340" t="s">
        <v>18199</v>
      </c>
      <c r="N6340">
        <v>0.36666666599999997</v>
      </c>
      <c r="O6340">
        <v>0</v>
      </c>
      <c r="P6340">
        <v>90</v>
      </c>
      <c r="Q6340">
        <v>0</v>
      </c>
      <c r="R6340">
        <v>0</v>
      </c>
      <c r="S6340">
        <v>0</v>
      </c>
      <c r="T6340">
        <v>3</v>
      </c>
      <c r="U6340">
        <v>0</v>
      </c>
      <c r="V6340">
        <v>0</v>
      </c>
      <c r="W6340">
        <v>0</v>
      </c>
      <c r="X6340">
        <v>7.5259794472389965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7.5259794472389965</v>
      </c>
    </row>
    <row r="6341" spans="1:31" x14ac:dyDescent="0.25">
      <c r="A6341">
        <v>2156524</v>
      </c>
      <c r="B6341">
        <v>1</v>
      </c>
      <c r="C6341" t="s">
        <v>80</v>
      </c>
      <c r="D6341" t="s">
        <v>108</v>
      </c>
      <c r="E6341" t="s">
        <v>161</v>
      </c>
      <c r="F6341" t="s">
        <v>18200</v>
      </c>
      <c r="G6341" t="s">
        <v>538</v>
      </c>
      <c r="H6341" t="s">
        <v>134</v>
      </c>
      <c r="I6341" t="s">
        <v>135</v>
      </c>
      <c r="J6341" t="s">
        <v>136</v>
      </c>
      <c r="K6341" t="s">
        <v>236</v>
      </c>
      <c r="L6341" t="s">
        <v>18201</v>
      </c>
      <c r="M6341" t="s">
        <v>18202</v>
      </c>
      <c r="N6341">
        <v>8.5820591660000005</v>
      </c>
      <c r="O6341">
        <v>0</v>
      </c>
      <c r="P6341">
        <v>27</v>
      </c>
      <c r="Q6341">
        <v>0</v>
      </c>
      <c r="R6341">
        <v>29</v>
      </c>
      <c r="S6341">
        <v>0</v>
      </c>
      <c r="T6341">
        <v>15</v>
      </c>
      <c r="U6341">
        <v>0</v>
      </c>
      <c r="V6341">
        <v>0</v>
      </c>
      <c r="W6341">
        <v>0</v>
      </c>
      <c r="X6341">
        <v>65.275041269935258</v>
      </c>
      <c r="Y6341">
        <v>0</v>
      </c>
      <c r="Z6341">
        <v>289.38019371358229</v>
      </c>
      <c r="AA6341">
        <v>0</v>
      </c>
      <c r="AB6341">
        <v>60.434634726821827</v>
      </c>
      <c r="AC6341">
        <v>0</v>
      </c>
      <c r="AD6341">
        <v>0</v>
      </c>
      <c r="AE6341">
        <v>415.08986971033937</v>
      </c>
    </row>
    <row r="6342" spans="1:31" x14ac:dyDescent="0.25">
      <c r="A6342">
        <v>2156525</v>
      </c>
      <c r="B6342">
        <v>1</v>
      </c>
      <c r="C6342" t="s">
        <v>80</v>
      </c>
      <c r="D6342" t="s">
        <v>110</v>
      </c>
      <c r="E6342" t="s">
        <v>174</v>
      </c>
      <c r="F6342" t="s">
        <v>18203</v>
      </c>
      <c r="G6342" t="s">
        <v>235</v>
      </c>
      <c r="H6342" t="s">
        <v>134</v>
      </c>
      <c r="I6342" t="s">
        <v>135</v>
      </c>
      <c r="J6342" t="s">
        <v>136</v>
      </c>
      <c r="K6342" t="s">
        <v>236</v>
      </c>
      <c r="L6342" t="s">
        <v>18198</v>
      </c>
      <c r="M6342" t="s">
        <v>18204</v>
      </c>
      <c r="N6342">
        <v>0.4</v>
      </c>
      <c r="O6342">
        <v>0</v>
      </c>
      <c r="P6342">
        <v>97</v>
      </c>
      <c r="Q6342">
        <v>0</v>
      </c>
      <c r="R6342">
        <v>0</v>
      </c>
      <c r="S6342">
        <v>0</v>
      </c>
      <c r="T6342">
        <v>1</v>
      </c>
      <c r="U6342">
        <v>0</v>
      </c>
      <c r="V6342">
        <v>0</v>
      </c>
      <c r="W6342">
        <v>0</v>
      </c>
      <c r="X6342">
        <v>9.8624828103239999</v>
      </c>
      <c r="Y6342">
        <v>0</v>
      </c>
      <c r="Z6342">
        <v>0</v>
      </c>
      <c r="AA6342">
        <v>0</v>
      </c>
      <c r="AB6342">
        <v>4.7730841860000005E-2</v>
      </c>
      <c r="AC6342">
        <v>0</v>
      </c>
      <c r="AD6342">
        <v>0</v>
      </c>
      <c r="AE6342">
        <v>9.9102136521839999</v>
      </c>
    </row>
    <row r="6343" spans="1:31" x14ac:dyDescent="0.25">
      <c r="A6343">
        <v>2156527</v>
      </c>
      <c r="B6343">
        <v>1</v>
      </c>
      <c r="C6343" t="s">
        <v>80</v>
      </c>
      <c r="D6343" t="s">
        <v>92</v>
      </c>
      <c r="E6343" t="s">
        <v>131</v>
      </c>
      <c r="F6343" t="s">
        <v>18205</v>
      </c>
      <c r="G6343" t="s">
        <v>152</v>
      </c>
      <c r="H6343" t="s">
        <v>134</v>
      </c>
      <c r="I6343" t="s">
        <v>135</v>
      </c>
      <c r="J6343" t="s">
        <v>136</v>
      </c>
      <c r="K6343" t="s">
        <v>137</v>
      </c>
      <c r="L6343" t="s">
        <v>18206</v>
      </c>
      <c r="M6343" t="s">
        <v>18207</v>
      </c>
      <c r="N6343">
        <v>3.6875</v>
      </c>
      <c r="O6343">
        <v>0</v>
      </c>
      <c r="P6343">
        <v>1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1.2007910750850002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1.2007910750850002</v>
      </c>
    </row>
    <row r="6344" spans="1:31" x14ac:dyDescent="0.25">
      <c r="A6344">
        <v>2156528</v>
      </c>
      <c r="B6344">
        <v>1</v>
      </c>
      <c r="C6344" t="s">
        <v>81</v>
      </c>
      <c r="D6344" t="s">
        <v>118</v>
      </c>
      <c r="E6344" t="s">
        <v>196</v>
      </c>
      <c r="F6344" t="s">
        <v>18208</v>
      </c>
      <c r="G6344" t="s">
        <v>235</v>
      </c>
      <c r="H6344" t="s">
        <v>143</v>
      </c>
      <c r="I6344" t="s">
        <v>135</v>
      </c>
      <c r="J6344" t="s">
        <v>136</v>
      </c>
      <c r="K6344" t="s">
        <v>236</v>
      </c>
      <c r="L6344" t="s">
        <v>18209</v>
      </c>
      <c r="M6344" t="s">
        <v>18210</v>
      </c>
      <c r="N6344">
        <v>6.2761111109999996</v>
      </c>
      <c r="O6344">
        <v>2</v>
      </c>
      <c r="P6344">
        <v>1140</v>
      </c>
      <c r="Q6344">
        <v>141</v>
      </c>
      <c r="R6344">
        <v>265</v>
      </c>
      <c r="S6344">
        <v>18</v>
      </c>
      <c r="T6344">
        <v>132</v>
      </c>
      <c r="U6344">
        <v>2</v>
      </c>
      <c r="V6344">
        <v>1</v>
      </c>
      <c r="W6344">
        <v>2.5819716766409999</v>
      </c>
      <c r="X6344">
        <v>1217.1498670283668</v>
      </c>
      <c r="Y6344">
        <v>1186.561762368618</v>
      </c>
      <c r="Z6344">
        <v>680.88097705306154</v>
      </c>
      <c r="AA6344">
        <v>642.22080721022485</v>
      </c>
      <c r="AB6344">
        <v>369.91243176381482</v>
      </c>
      <c r="AC6344">
        <v>855.21656940439118</v>
      </c>
      <c r="AD6344">
        <v>130.82368885832011</v>
      </c>
      <c r="AE6344">
        <v>5085.3480753634394</v>
      </c>
    </row>
    <row r="6345" spans="1:31" x14ac:dyDescent="0.25">
      <c r="A6345">
        <v>2156529</v>
      </c>
      <c r="B6345">
        <v>1</v>
      </c>
      <c r="C6345" t="s">
        <v>80</v>
      </c>
      <c r="D6345" t="s">
        <v>104</v>
      </c>
      <c r="E6345" t="s">
        <v>146</v>
      </c>
      <c r="F6345" t="s">
        <v>18211</v>
      </c>
      <c r="G6345" t="s">
        <v>235</v>
      </c>
      <c r="H6345" t="s">
        <v>143</v>
      </c>
      <c r="I6345" t="s">
        <v>135</v>
      </c>
      <c r="J6345" t="s">
        <v>136</v>
      </c>
      <c r="K6345" t="s">
        <v>236</v>
      </c>
      <c r="L6345" t="s">
        <v>18212</v>
      </c>
      <c r="M6345" t="s">
        <v>18213</v>
      </c>
      <c r="N6345">
        <v>2.309219444</v>
      </c>
      <c r="O6345">
        <v>0</v>
      </c>
      <c r="P6345">
        <v>83</v>
      </c>
      <c r="Q6345">
        <v>0</v>
      </c>
      <c r="R6345">
        <v>3</v>
      </c>
      <c r="S6345">
        <v>0</v>
      </c>
      <c r="T6345">
        <v>22</v>
      </c>
      <c r="U6345">
        <v>0</v>
      </c>
      <c r="V6345">
        <v>0</v>
      </c>
      <c r="W6345">
        <v>0</v>
      </c>
      <c r="X6345">
        <v>55.313302251884942</v>
      </c>
      <c r="Y6345">
        <v>0</v>
      </c>
      <c r="Z6345">
        <v>0.1175630093975</v>
      </c>
      <c r="AA6345">
        <v>0</v>
      </c>
      <c r="AB6345">
        <v>26.763232493358498</v>
      </c>
      <c r="AC6345">
        <v>0</v>
      </c>
      <c r="AD6345">
        <v>0</v>
      </c>
      <c r="AE6345">
        <v>82.194097754640936</v>
      </c>
    </row>
    <row r="6346" spans="1:31" x14ac:dyDescent="0.25">
      <c r="A6346">
        <v>2156531</v>
      </c>
      <c r="B6346">
        <v>1</v>
      </c>
      <c r="C6346" t="s">
        <v>80</v>
      </c>
      <c r="D6346" t="s">
        <v>103</v>
      </c>
      <c r="E6346" t="s">
        <v>196</v>
      </c>
      <c r="F6346" t="s">
        <v>7271</v>
      </c>
      <c r="G6346" t="s">
        <v>142</v>
      </c>
      <c r="H6346" t="s">
        <v>143</v>
      </c>
      <c r="I6346" t="s">
        <v>135</v>
      </c>
      <c r="J6346" t="s">
        <v>136</v>
      </c>
      <c r="K6346" t="s">
        <v>137</v>
      </c>
      <c r="L6346" t="s">
        <v>18214</v>
      </c>
      <c r="M6346" t="s">
        <v>18215</v>
      </c>
      <c r="N6346">
        <v>0.41444444400000002</v>
      </c>
      <c r="O6346">
        <v>20</v>
      </c>
      <c r="P6346">
        <v>1493</v>
      </c>
      <c r="Q6346">
        <v>19</v>
      </c>
      <c r="R6346">
        <v>90</v>
      </c>
      <c r="S6346">
        <v>12</v>
      </c>
      <c r="T6346">
        <v>169</v>
      </c>
      <c r="U6346">
        <v>0</v>
      </c>
      <c r="V6346">
        <v>0</v>
      </c>
      <c r="W6346">
        <v>4.6467346791763333</v>
      </c>
      <c r="X6346">
        <v>146.40107043678105</v>
      </c>
      <c r="Y6346">
        <v>8.2605008231767787</v>
      </c>
      <c r="Z6346">
        <v>8.1813535778351678</v>
      </c>
      <c r="AA6346">
        <v>42.616505969131069</v>
      </c>
      <c r="AB6346">
        <v>47.443405974834981</v>
      </c>
      <c r="AC6346">
        <v>0</v>
      </c>
      <c r="AD6346">
        <v>0</v>
      </c>
      <c r="AE6346">
        <v>257.5495714609354</v>
      </c>
    </row>
    <row r="6347" spans="1:31" x14ac:dyDescent="0.25">
      <c r="A6347">
        <v>2156532</v>
      </c>
      <c r="B6347">
        <v>1</v>
      </c>
      <c r="C6347" t="s">
        <v>80</v>
      </c>
      <c r="D6347" t="s">
        <v>96</v>
      </c>
      <c r="E6347" t="s">
        <v>161</v>
      </c>
      <c r="F6347" t="s">
        <v>18216</v>
      </c>
      <c r="G6347" t="s">
        <v>235</v>
      </c>
      <c r="H6347" t="s">
        <v>134</v>
      </c>
      <c r="I6347" t="s">
        <v>135</v>
      </c>
      <c r="J6347" t="s">
        <v>136</v>
      </c>
      <c r="K6347" t="s">
        <v>236</v>
      </c>
      <c r="L6347" t="s">
        <v>18217</v>
      </c>
      <c r="M6347" t="s">
        <v>18218</v>
      </c>
      <c r="N6347">
        <v>3.8227238880000001</v>
      </c>
      <c r="O6347">
        <v>0</v>
      </c>
      <c r="P6347">
        <v>247</v>
      </c>
      <c r="Q6347">
        <v>0</v>
      </c>
      <c r="R6347">
        <v>0</v>
      </c>
      <c r="S6347">
        <v>0</v>
      </c>
      <c r="T6347">
        <v>2</v>
      </c>
      <c r="U6347">
        <v>0</v>
      </c>
      <c r="V6347">
        <v>0</v>
      </c>
      <c r="W6347">
        <v>0</v>
      </c>
      <c r="X6347">
        <v>208.0102987986204</v>
      </c>
      <c r="Y6347">
        <v>0</v>
      </c>
      <c r="Z6347">
        <v>0</v>
      </c>
      <c r="AA6347">
        <v>0</v>
      </c>
      <c r="AB6347">
        <v>0.57986882408233331</v>
      </c>
      <c r="AC6347">
        <v>0</v>
      </c>
      <c r="AD6347">
        <v>0</v>
      </c>
      <c r="AE6347">
        <v>208.59016762270272</v>
      </c>
    </row>
    <row r="6348" spans="1:31" x14ac:dyDescent="0.25">
      <c r="A6348">
        <v>2156535</v>
      </c>
      <c r="B6348">
        <v>1</v>
      </c>
      <c r="C6348" t="s">
        <v>80</v>
      </c>
      <c r="D6348" t="s">
        <v>90</v>
      </c>
      <c r="E6348" t="s">
        <v>146</v>
      </c>
      <c r="F6348" t="s">
        <v>18219</v>
      </c>
      <c r="G6348" t="s">
        <v>235</v>
      </c>
      <c r="H6348" t="s">
        <v>143</v>
      </c>
      <c r="I6348" t="s">
        <v>135</v>
      </c>
      <c r="J6348" t="s">
        <v>136</v>
      </c>
      <c r="K6348" t="s">
        <v>236</v>
      </c>
      <c r="L6348" t="s">
        <v>18220</v>
      </c>
      <c r="M6348" t="s">
        <v>18221</v>
      </c>
      <c r="N6348">
        <v>7.670555555</v>
      </c>
      <c r="O6348">
        <v>0</v>
      </c>
      <c r="P6348">
        <v>3035</v>
      </c>
      <c r="Q6348">
        <v>0</v>
      </c>
      <c r="R6348">
        <v>0</v>
      </c>
      <c r="S6348">
        <v>0</v>
      </c>
      <c r="T6348">
        <v>181</v>
      </c>
      <c r="U6348">
        <v>0</v>
      </c>
      <c r="V6348">
        <v>0</v>
      </c>
      <c r="W6348">
        <v>0</v>
      </c>
      <c r="X6348">
        <v>5053.5237016455631</v>
      </c>
      <c r="Y6348">
        <v>0</v>
      </c>
      <c r="Z6348">
        <v>0</v>
      </c>
      <c r="AA6348">
        <v>0</v>
      </c>
      <c r="AB6348">
        <v>1057.5297602394398</v>
      </c>
      <c r="AC6348">
        <v>0</v>
      </c>
      <c r="AD6348">
        <v>0</v>
      </c>
      <c r="AE6348">
        <v>6111.0534618850033</v>
      </c>
    </row>
    <row r="6349" spans="1:31" x14ac:dyDescent="0.25">
      <c r="A6349">
        <v>2156538</v>
      </c>
      <c r="B6349">
        <v>1</v>
      </c>
      <c r="C6349" t="s">
        <v>81</v>
      </c>
      <c r="D6349" t="s">
        <v>118</v>
      </c>
      <c r="E6349" t="s">
        <v>224</v>
      </c>
      <c r="F6349" t="s">
        <v>18222</v>
      </c>
      <c r="G6349" t="s">
        <v>142</v>
      </c>
      <c r="H6349" t="s">
        <v>143</v>
      </c>
      <c r="I6349" t="s">
        <v>135</v>
      </c>
      <c r="J6349" t="s">
        <v>136</v>
      </c>
      <c r="K6349" t="s">
        <v>137</v>
      </c>
      <c r="L6349" t="s">
        <v>18223</v>
      </c>
      <c r="M6349" t="s">
        <v>18224</v>
      </c>
      <c r="N6349">
        <v>0.244166666</v>
      </c>
      <c r="O6349">
        <v>4</v>
      </c>
      <c r="P6349">
        <v>7438</v>
      </c>
      <c r="Q6349">
        <v>166</v>
      </c>
      <c r="R6349">
        <v>1095</v>
      </c>
      <c r="S6349">
        <v>41</v>
      </c>
      <c r="T6349">
        <v>881</v>
      </c>
      <c r="U6349">
        <v>3</v>
      </c>
      <c r="V6349">
        <v>1</v>
      </c>
      <c r="W6349">
        <v>0.41740079323462498</v>
      </c>
      <c r="X6349">
        <v>267.10246135861161</v>
      </c>
      <c r="Y6349">
        <v>80.215966606168777</v>
      </c>
      <c r="Z6349">
        <v>71.351865489814116</v>
      </c>
      <c r="AA6349">
        <v>75.75798444463274</v>
      </c>
      <c r="AB6349">
        <v>170.65502045484453</v>
      </c>
      <c r="AC6349">
        <v>56.80099634067593</v>
      </c>
      <c r="AD6349">
        <v>3.3442415995296502</v>
      </c>
      <c r="AE6349">
        <v>725.64593708751181</v>
      </c>
    </row>
    <row r="6350" spans="1:31" x14ac:dyDescent="0.25">
      <c r="A6350">
        <v>2156539</v>
      </c>
      <c r="B6350">
        <v>1</v>
      </c>
      <c r="C6350" t="s">
        <v>81</v>
      </c>
      <c r="D6350" t="s">
        <v>118</v>
      </c>
      <c r="E6350" t="s">
        <v>131</v>
      </c>
      <c r="F6350" t="s">
        <v>18225</v>
      </c>
      <c r="G6350" t="s">
        <v>133</v>
      </c>
      <c r="H6350" t="s">
        <v>134</v>
      </c>
      <c r="I6350" t="s">
        <v>135</v>
      </c>
      <c r="J6350" t="s">
        <v>136</v>
      </c>
      <c r="K6350" t="s">
        <v>137</v>
      </c>
      <c r="L6350" t="s">
        <v>18226</v>
      </c>
      <c r="M6350" t="s">
        <v>18227</v>
      </c>
      <c r="N6350">
        <v>3.576944444</v>
      </c>
      <c r="O6350">
        <v>0</v>
      </c>
      <c r="P6350">
        <v>33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28.928848199022099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28.928848199022099</v>
      </c>
    </row>
    <row r="6351" spans="1:31" x14ac:dyDescent="0.25">
      <c r="A6351">
        <v>2156540</v>
      </c>
      <c r="B6351">
        <v>1</v>
      </c>
      <c r="C6351" t="s">
        <v>80</v>
      </c>
      <c r="D6351" t="s">
        <v>88</v>
      </c>
      <c r="E6351" t="s">
        <v>206</v>
      </c>
      <c r="F6351" t="s">
        <v>17680</v>
      </c>
      <c r="G6351" t="s">
        <v>183</v>
      </c>
      <c r="H6351" t="s">
        <v>134</v>
      </c>
      <c r="I6351" t="s">
        <v>135</v>
      </c>
      <c r="J6351" t="s">
        <v>136</v>
      </c>
      <c r="K6351" t="s">
        <v>137</v>
      </c>
      <c r="L6351" t="s">
        <v>18228</v>
      </c>
      <c r="M6351" t="s">
        <v>18229</v>
      </c>
      <c r="N6351">
        <v>1.785833333</v>
      </c>
      <c r="O6351">
        <v>0</v>
      </c>
      <c r="P6351">
        <v>165</v>
      </c>
      <c r="Q6351">
        <v>0</v>
      </c>
      <c r="R6351">
        <v>0</v>
      </c>
      <c r="S6351">
        <v>0</v>
      </c>
      <c r="T6351">
        <v>15</v>
      </c>
      <c r="U6351">
        <v>0</v>
      </c>
      <c r="V6351">
        <v>0</v>
      </c>
      <c r="W6351">
        <v>0</v>
      </c>
      <c r="X6351">
        <v>53.939958990132801</v>
      </c>
      <c r="Y6351">
        <v>0</v>
      </c>
      <c r="Z6351">
        <v>0</v>
      </c>
      <c r="AA6351">
        <v>0</v>
      </c>
      <c r="AB6351">
        <v>41.320077390411285</v>
      </c>
      <c r="AC6351">
        <v>0</v>
      </c>
      <c r="AD6351">
        <v>0</v>
      </c>
      <c r="AE6351">
        <v>95.260036380544079</v>
      </c>
    </row>
    <row r="6352" spans="1:31" x14ac:dyDescent="0.25">
      <c r="A6352">
        <v>2156541</v>
      </c>
      <c r="B6352">
        <v>1</v>
      </c>
      <c r="C6352" t="s">
        <v>80</v>
      </c>
      <c r="D6352" t="s">
        <v>110</v>
      </c>
      <c r="E6352" t="s">
        <v>161</v>
      </c>
      <c r="F6352" t="s">
        <v>18230</v>
      </c>
      <c r="G6352" t="s">
        <v>538</v>
      </c>
      <c r="H6352" t="s">
        <v>134</v>
      </c>
      <c r="I6352" t="s">
        <v>135</v>
      </c>
      <c r="J6352" t="s">
        <v>136</v>
      </c>
      <c r="K6352" t="s">
        <v>236</v>
      </c>
      <c r="L6352" t="s">
        <v>18231</v>
      </c>
      <c r="M6352" t="s">
        <v>18232</v>
      </c>
      <c r="N6352">
        <v>2.0463877770000001</v>
      </c>
      <c r="O6352">
        <v>0</v>
      </c>
      <c r="P6352">
        <v>264</v>
      </c>
      <c r="Q6352">
        <v>0</v>
      </c>
      <c r="R6352">
        <v>0</v>
      </c>
      <c r="S6352">
        <v>0</v>
      </c>
      <c r="T6352">
        <v>19</v>
      </c>
      <c r="U6352">
        <v>0</v>
      </c>
      <c r="V6352">
        <v>0</v>
      </c>
      <c r="W6352">
        <v>0</v>
      </c>
      <c r="X6352">
        <v>123.54492860525178</v>
      </c>
      <c r="Y6352">
        <v>0</v>
      </c>
      <c r="Z6352">
        <v>0</v>
      </c>
      <c r="AA6352">
        <v>0</v>
      </c>
      <c r="AB6352">
        <v>19.057781207239348</v>
      </c>
      <c r="AC6352">
        <v>0</v>
      </c>
      <c r="AD6352">
        <v>0</v>
      </c>
      <c r="AE6352">
        <v>142.60270981249113</v>
      </c>
    </row>
    <row r="6353" spans="1:31" x14ac:dyDescent="0.25">
      <c r="A6353">
        <v>2156544</v>
      </c>
      <c r="B6353">
        <v>1</v>
      </c>
      <c r="C6353" t="s">
        <v>80</v>
      </c>
      <c r="D6353" t="s">
        <v>105</v>
      </c>
      <c r="E6353" t="s">
        <v>131</v>
      </c>
      <c r="F6353" t="s">
        <v>18233</v>
      </c>
      <c r="G6353" t="s">
        <v>300</v>
      </c>
      <c r="H6353" t="s">
        <v>134</v>
      </c>
      <c r="I6353" t="s">
        <v>135</v>
      </c>
      <c r="J6353" t="s">
        <v>136</v>
      </c>
      <c r="K6353" t="s">
        <v>137</v>
      </c>
      <c r="L6353" t="s">
        <v>18234</v>
      </c>
      <c r="M6353" t="s">
        <v>18235</v>
      </c>
      <c r="N6353">
        <v>5.875</v>
      </c>
      <c r="O6353">
        <v>0</v>
      </c>
      <c r="P6353">
        <v>4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3.3960960176492327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3.3960960176492327</v>
      </c>
    </row>
    <row r="6354" spans="1:31" x14ac:dyDescent="0.25">
      <c r="A6354">
        <v>2156545</v>
      </c>
      <c r="B6354">
        <v>1</v>
      </c>
      <c r="C6354" t="s">
        <v>80</v>
      </c>
      <c r="D6354" t="s">
        <v>99</v>
      </c>
      <c r="E6354" t="s">
        <v>174</v>
      </c>
      <c r="F6354" t="s">
        <v>18236</v>
      </c>
      <c r="G6354" t="s">
        <v>538</v>
      </c>
      <c r="H6354" t="s">
        <v>134</v>
      </c>
      <c r="I6354" t="s">
        <v>135</v>
      </c>
      <c r="J6354" t="s">
        <v>136</v>
      </c>
      <c r="K6354" t="s">
        <v>236</v>
      </c>
      <c r="L6354" t="s">
        <v>18237</v>
      </c>
      <c r="M6354" t="s">
        <v>18238</v>
      </c>
      <c r="N6354">
        <v>6.800535</v>
      </c>
      <c r="O6354">
        <v>0</v>
      </c>
      <c r="P6354">
        <v>26</v>
      </c>
      <c r="Q6354">
        <v>0</v>
      </c>
      <c r="R6354">
        <v>0</v>
      </c>
      <c r="S6354">
        <v>0</v>
      </c>
      <c r="T6354">
        <v>1</v>
      </c>
      <c r="U6354">
        <v>0</v>
      </c>
      <c r="V6354">
        <v>0</v>
      </c>
      <c r="W6354">
        <v>0</v>
      </c>
      <c r="X6354">
        <v>33.108886315532061</v>
      </c>
      <c r="Y6354">
        <v>0</v>
      </c>
      <c r="Z6354">
        <v>0</v>
      </c>
      <c r="AA6354">
        <v>0</v>
      </c>
      <c r="AB6354">
        <v>1.0183780821516667E-2</v>
      </c>
      <c r="AC6354">
        <v>0</v>
      </c>
      <c r="AD6354">
        <v>0</v>
      </c>
      <c r="AE6354">
        <v>33.119070096353575</v>
      </c>
    </row>
    <row r="6355" spans="1:31" x14ac:dyDescent="0.25">
      <c r="A6355">
        <v>2156547</v>
      </c>
      <c r="B6355">
        <v>1</v>
      </c>
      <c r="C6355" t="s">
        <v>80</v>
      </c>
      <c r="D6355" t="s">
        <v>107</v>
      </c>
      <c r="E6355" t="s">
        <v>131</v>
      </c>
      <c r="F6355" t="s">
        <v>18239</v>
      </c>
      <c r="G6355" t="s">
        <v>133</v>
      </c>
      <c r="H6355" t="s">
        <v>134</v>
      </c>
      <c r="I6355" t="s">
        <v>135</v>
      </c>
      <c r="J6355" t="s">
        <v>136</v>
      </c>
      <c r="K6355" t="s">
        <v>137</v>
      </c>
      <c r="L6355" t="s">
        <v>18240</v>
      </c>
      <c r="M6355" t="s">
        <v>18241</v>
      </c>
      <c r="N6355">
        <v>7.6644444439999999</v>
      </c>
      <c r="O6355">
        <v>0</v>
      </c>
      <c r="P6355">
        <v>4</v>
      </c>
      <c r="Q6355">
        <v>0</v>
      </c>
      <c r="R6355">
        <v>0</v>
      </c>
      <c r="S6355">
        <v>0</v>
      </c>
      <c r="T6355">
        <v>1</v>
      </c>
      <c r="U6355">
        <v>0</v>
      </c>
      <c r="V6355">
        <v>0</v>
      </c>
      <c r="W6355">
        <v>0</v>
      </c>
      <c r="X6355">
        <v>10.678904075486535</v>
      </c>
      <c r="Y6355">
        <v>0</v>
      </c>
      <c r="Z6355">
        <v>0</v>
      </c>
      <c r="AA6355">
        <v>0</v>
      </c>
      <c r="AB6355">
        <v>1.5354890042488669</v>
      </c>
      <c r="AC6355">
        <v>0</v>
      </c>
      <c r="AD6355">
        <v>0</v>
      </c>
      <c r="AE6355">
        <v>12.214393079735402</v>
      </c>
    </row>
    <row r="6356" spans="1:31" x14ac:dyDescent="0.25">
      <c r="A6356">
        <v>2156549</v>
      </c>
      <c r="B6356">
        <v>1</v>
      </c>
      <c r="C6356" t="s">
        <v>80</v>
      </c>
      <c r="D6356" t="s">
        <v>106</v>
      </c>
      <c r="E6356" t="s">
        <v>131</v>
      </c>
      <c r="F6356" t="s">
        <v>18242</v>
      </c>
      <c r="G6356" t="s">
        <v>152</v>
      </c>
      <c r="H6356" t="s">
        <v>134</v>
      </c>
      <c r="I6356" t="s">
        <v>135</v>
      </c>
      <c r="J6356" t="s">
        <v>136</v>
      </c>
      <c r="K6356" t="s">
        <v>137</v>
      </c>
      <c r="L6356" t="s">
        <v>18243</v>
      </c>
      <c r="M6356" t="s">
        <v>18244</v>
      </c>
      <c r="N6356">
        <v>2.065833333</v>
      </c>
      <c r="O6356">
        <v>0</v>
      </c>
      <c r="P6356">
        <v>1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</row>
    <row r="6357" spans="1:31" x14ac:dyDescent="0.25">
      <c r="A6357">
        <v>2156551</v>
      </c>
      <c r="B6357">
        <v>1</v>
      </c>
      <c r="C6357" t="s">
        <v>81</v>
      </c>
      <c r="D6357" t="s">
        <v>112</v>
      </c>
      <c r="E6357" t="s">
        <v>131</v>
      </c>
      <c r="F6357" t="s">
        <v>18245</v>
      </c>
      <c r="G6357" t="s">
        <v>152</v>
      </c>
      <c r="H6357" t="s">
        <v>134</v>
      </c>
      <c r="I6357" t="s">
        <v>135</v>
      </c>
      <c r="J6357" t="s">
        <v>136</v>
      </c>
      <c r="K6357" t="s">
        <v>137</v>
      </c>
      <c r="L6357" t="s">
        <v>18246</v>
      </c>
      <c r="M6357" t="s">
        <v>18247</v>
      </c>
      <c r="N6357">
        <v>4.1780555550000003</v>
      </c>
      <c r="O6357">
        <v>0</v>
      </c>
      <c r="P6357">
        <v>0</v>
      </c>
      <c r="Q6357">
        <v>0</v>
      </c>
      <c r="R6357">
        <v>1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4.1767204264500004E-3</v>
      </c>
      <c r="AA6357">
        <v>0</v>
      </c>
      <c r="AB6357">
        <v>0</v>
      </c>
      <c r="AC6357">
        <v>0</v>
      </c>
      <c r="AD6357">
        <v>0</v>
      </c>
      <c r="AE6357">
        <v>4.1767204264500004E-3</v>
      </c>
    </row>
    <row r="6358" spans="1:31" x14ac:dyDescent="0.25">
      <c r="A6358">
        <v>2156554</v>
      </c>
      <c r="B6358">
        <v>1</v>
      </c>
      <c r="C6358" t="s">
        <v>80</v>
      </c>
      <c r="D6358" t="s">
        <v>103</v>
      </c>
      <c r="E6358" t="s">
        <v>146</v>
      </c>
      <c r="F6358" t="s">
        <v>18248</v>
      </c>
      <c r="G6358" t="s">
        <v>167</v>
      </c>
      <c r="H6358" t="s">
        <v>143</v>
      </c>
      <c r="I6358" t="s">
        <v>135</v>
      </c>
      <c r="J6358" t="s">
        <v>136</v>
      </c>
      <c r="K6358" t="s">
        <v>137</v>
      </c>
      <c r="L6358" t="s">
        <v>18249</v>
      </c>
      <c r="M6358" t="s">
        <v>18250</v>
      </c>
      <c r="N6358">
        <v>1.2183333329999999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1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34.259478955276251</v>
      </c>
      <c r="AD6358">
        <v>0</v>
      </c>
      <c r="AE6358">
        <v>34.259478955276251</v>
      </c>
    </row>
    <row r="6359" spans="1:31" x14ac:dyDescent="0.25">
      <c r="A6359">
        <v>2156556</v>
      </c>
      <c r="B6359">
        <v>1</v>
      </c>
      <c r="C6359" t="s">
        <v>80</v>
      </c>
      <c r="D6359" t="s">
        <v>93</v>
      </c>
      <c r="E6359" t="s">
        <v>174</v>
      </c>
      <c r="F6359" t="s">
        <v>18251</v>
      </c>
      <c r="G6359" t="s">
        <v>384</v>
      </c>
      <c r="H6359" t="s">
        <v>134</v>
      </c>
      <c r="I6359" t="s">
        <v>135</v>
      </c>
      <c r="J6359" t="s">
        <v>136</v>
      </c>
      <c r="K6359" t="s">
        <v>137</v>
      </c>
      <c r="L6359" t="s">
        <v>18252</v>
      </c>
      <c r="M6359" t="s">
        <v>18253</v>
      </c>
      <c r="N6359">
        <v>8.5172222219999991</v>
      </c>
      <c r="O6359">
        <v>0</v>
      </c>
      <c r="P6359">
        <v>20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40.016432777304253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40.016432777304253</v>
      </c>
    </row>
    <row r="6360" spans="1:31" x14ac:dyDescent="0.25">
      <c r="A6360">
        <v>2156558</v>
      </c>
      <c r="B6360">
        <v>1</v>
      </c>
      <c r="C6360" t="s">
        <v>80</v>
      </c>
      <c r="D6360" t="s">
        <v>85</v>
      </c>
      <c r="E6360" t="s">
        <v>161</v>
      </c>
      <c r="F6360" t="s">
        <v>14082</v>
      </c>
      <c r="G6360" t="s">
        <v>538</v>
      </c>
      <c r="H6360" t="s">
        <v>134</v>
      </c>
      <c r="I6360" t="s">
        <v>135</v>
      </c>
      <c r="J6360" t="s">
        <v>136</v>
      </c>
      <c r="K6360" t="s">
        <v>236</v>
      </c>
      <c r="L6360" t="s">
        <v>18254</v>
      </c>
      <c r="M6360" t="s">
        <v>18255</v>
      </c>
      <c r="N6360">
        <v>9.0374999999999996</v>
      </c>
      <c r="O6360">
        <v>0</v>
      </c>
      <c r="P6360">
        <v>634</v>
      </c>
      <c r="Q6360">
        <v>0</v>
      </c>
      <c r="R6360">
        <v>0</v>
      </c>
      <c r="S6360">
        <v>0</v>
      </c>
      <c r="T6360">
        <v>91</v>
      </c>
      <c r="U6360">
        <v>0</v>
      </c>
      <c r="V6360">
        <v>0</v>
      </c>
      <c r="W6360">
        <v>0</v>
      </c>
      <c r="X6360">
        <v>1278.1164501842075</v>
      </c>
      <c r="Y6360">
        <v>0</v>
      </c>
      <c r="Z6360">
        <v>0</v>
      </c>
      <c r="AA6360">
        <v>0</v>
      </c>
      <c r="AB6360">
        <v>1166.0379584780742</v>
      </c>
      <c r="AC6360">
        <v>0</v>
      </c>
      <c r="AD6360">
        <v>0</v>
      </c>
      <c r="AE6360">
        <v>2444.1544086622816</v>
      </c>
    </row>
    <row r="6361" spans="1:31" x14ac:dyDescent="0.25">
      <c r="A6361">
        <v>2156559</v>
      </c>
      <c r="B6361">
        <v>1</v>
      </c>
      <c r="C6361" t="s">
        <v>81</v>
      </c>
      <c r="D6361" t="s">
        <v>125</v>
      </c>
      <c r="E6361" t="s">
        <v>146</v>
      </c>
      <c r="F6361" t="s">
        <v>18256</v>
      </c>
      <c r="G6361" t="s">
        <v>167</v>
      </c>
      <c r="H6361" t="s">
        <v>143</v>
      </c>
      <c r="I6361" t="s">
        <v>135</v>
      </c>
      <c r="J6361" t="s">
        <v>136</v>
      </c>
      <c r="K6361" t="s">
        <v>137</v>
      </c>
      <c r="L6361" t="s">
        <v>18257</v>
      </c>
      <c r="M6361" t="s">
        <v>18258</v>
      </c>
      <c r="N6361">
        <v>2.2894444439999999</v>
      </c>
      <c r="O6361">
        <v>0</v>
      </c>
      <c r="P6361">
        <v>0</v>
      </c>
      <c r="Q6361">
        <v>0</v>
      </c>
      <c r="R6361">
        <v>6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8.1847200819444463</v>
      </c>
      <c r="AA6361">
        <v>0</v>
      </c>
      <c r="AB6361">
        <v>0</v>
      </c>
      <c r="AC6361">
        <v>0</v>
      </c>
      <c r="AD6361">
        <v>0</v>
      </c>
      <c r="AE6361">
        <v>8.1847200819444463</v>
      </c>
    </row>
    <row r="6362" spans="1:31" x14ac:dyDescent="0.25">
      <c r="A6362">
        <v>2156560</v>
      </c>
      <c r="B6362">
        <v>1</v>
      </c>
      <c r="C6362" t="s">
        <v>81</v>
      </c>
      <c r="D6362" t="s">
        <v>128</v>
      </c>
      <c r="E6362" t="s">
        <v>161</v>
      </c>
      <c r="F6362" t="s">
        <v>18259</v>
      </c>
      <c r="G6362" t="s">
        <v>235</v>
      </c>
      <c r="H6362" t="s">
        <v>134</v>
      </c>
      <c r="I6362" t="s">
        <v>135</v>
      </c>
      <c r="J6362" t="s">
        <v>136</v>
      </c>
      <c r="K6362" t="s">
        <v>236</v>
      </c>
      <c r="L6362" t="s">
        <v>18260</v>
      </c>
      <c r="M6362" t="s">
        <v>18261</v>
      </c>
      <c r="N6362">
        <v>4.6122777770000001</v>
      </c>
      <c r="O6362">
        <v>0</v>
      </c>
      <c r="P6362">
        <v>592</v>
      </c>
      <c r="Q6362">
        <v>0</v>
      </c>
      <c r="R6362">
        <v>0</v>
      </c>
      <c r="S6362">
        <v>0</v>
      </c>
      <c r="T6362">
        <v>126</v>
      </c>
      <c r="U6362">
        <v>0</v>
      </c>
      <c r="V6362">
        <v>0</v>
      </c>
      <c r="W6362">
        <v>0</v>
      </c>
      <c r="X6362">
        <v>513.53685270112442</v>
      </c>
      <c r="Y6362">
        <v>0</v>
      </c>
      <c r="Z6362">
        <v>0</v>
      </c>
      <c r="AA6362">
        <v>0</v>
      </c>
      <c r="AB6362">
        <v>477.70122396670712</v>
      </c>
      <c r="AC6362">
        <v>0</v>
      </c>
      <c r="AD6362">
        <v>0</v>
      </c>
      <c r="AE6362">
        <v>991.23807666783159</v>
      </c>
    </row>
    <row r="6363" spans="1:31" x14ac:dyDescent="0.25">
      <c r="A6363">
        <v>2156561</v>
      </c>
      <c r="B6363">
        <v>1</v>
      </c>
      <c r="C6363" t="s">
        <v>80</v>
      </c>
      <c r="D6363" t="s">
        <v>107</v>
      </c>
      <c r="E6363" t="s">
        <v>131</v>
      </c>
      <c r="F6363" t="s">
        <v>18262</v>
      </c>
      <c r="G6363" t="s">
        <v>133</v>
      </c>
      <c r="H6363" t="s">
        <v>134</v>
      </c>
      <c r="I6363" t="s">
        <v>135</v>
      </c>
      <c r="J6363" t="s">
        <v>136</v>
      </c>
      <c r="K6363" t="s">
        <v>137</v>
      </c>
      <c r="L6363" t="s">
        <v>18263</v>
      </c>
      <c r="M6363" t="s">
        <v>18264</v>
      </c>
      <c r="N6363">
        <v>2.2627777770000002</v>
      </c>
      <c r="O6363">
        <v>0</v>
      </c>
      <c r="P6363">
        <v>5</v>
      </c>
      <c r="Q6363">
        <v>0</v>
      </c>
      <c r="R6363">
        <v>0</v>
      </c>
      <c r="S6363">
        <v>0</v>
      </c>
      <c r="T6363">
        <v>1</v>
      </c>
      <c r="U6363">
        <v>0</v>
      </c>
      <c r="V6363">
        <v>0</v>
      </c>
      <c r="W6363">
        <v>0</v>
      </c>
      <c r="X6363">
        <v>0.70335300649460009</v>
      </c>
      <c r="Y6363">
        <v>0</v>
      </c>
      <c r="Z6363">
        <v>0</v>
      </c>
      <c r="AA6363">
        <v>0</v>
      </c>
      <c r="AB6363">
        <v>0.33647716220289164</v>
      </c>
      <c r="AC6363">
        <v>0</v>
      </c>
      <c r="AD6363">
        <v>0</v>
      </c>
      <c r="AE6363">
        <v>1.0398301686974918</v>
      </c>
    </row>
    <row r="6364" spans="1:31" x14ac:dyDescent="0.25">
      <c r="A6364">
        <v>2156562</v>
      </c>
      <c r="B6364">
        <v>1</v>
      </c>
      <c r="C6364" t="s">
        <v>81</v>
      </c>
      <c r="D6364" t="s">
        <v>123</v>
      </c>
      <c r="E6364" t="s">
        <v>131</v>
      </c>
      <c r="F6364" t="s">
        <v>18265</v>
      </c>
      <c r="G6364" t="s">
        <v>171</v>
      </c>
      <c r="H6364" t="s">
        <v>134</v>
      </c>
      <c r="I6364" t="s">
        <v>135</v>
      </c>
      <c r="J6364" t="s">
        <v>136</v>
      </c>
      <c r="K6364" t="s">
        <v>137</v>
      </c>
      <c r="L6364" t="s">
        <v>18266</v>
      </c>
      <c r="M6364" t="s">
        <v>18267</v>
      </c>
      <c r="N6364">
        <v>1.155</v>
      </c>
      <c r="O6364">
        <v>0</v>
      </c>
      <c r="P6364">
        <v>1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8.815725893375001E-2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8.815725893375001E-2</v>
      </c>
    </row>
    <row r="6365" spans="1:31" x14ac:dyDescent="0.25">
      <c r="A6365">
        <v>2156563</v>
      </c>
      <c r="B6365">
        <v>1</v>
      </c>
      <c r="C6365" t="s">
        <v>80</v>
      </c>
      <c r="D6365" t="s">
        <v>107</v>
      </c>
      <c r="E6365" t="s">
        <v>131</v>
      </c>
      <c r="F6365" t="s">
        <v>18268</v>
      </c>
      <c r="G6365" t="s">
        <v>133</v>
      </c>
      <c r="H6365" t="s">
        <v>134</v>
      </c>
      <c r="I6365" t="s">
        <v>135</v>
      </c>
      <c r="J6365" t="s">
        <v>136</v>
      </c>
      <c r="K6365" t="s">
        <v>137</v>
      </c>
      <c r="L6365" t="s">
        <v>18269</v>
      </c>
      <c r="M6365" t="s">
        <v>18270</v>
      </c>
      <c r="N6365">
        <v>6.8391666659999997</v>
      </c>
      <c r="O6365">
        <v>0</v>
      </c>
      <c r="P6365">
        <v>6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2.9370653978337753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2.9370653978337753</v>
      </c>
    </row>
    <row r="6366" spans="1:31" x14ac:dyDescent="0.25">
      <c r="A6366">
        <v>2156564</v>
      </c>
      <c r="B6366">
        <v>1</v>
      </c>
      <c r="C6366" t="s">
        <v>80</v>
      </c>
      <c r="D6366" t="s">
        <v>109</v>
      </c>
      <c r="E6366" t="s">
        <v>131</v>
      </c>
      <c r="F6366" t="s">
        <v>18271</v>
      </c>
      <c r="G6366" t="s">
        <v>152</v>
      </c>
      <c r="H6366" t="s">
        <v>134</v>
      </c>
      <c r="I6366" t="s">
        <v>135</v>
      </c>
      <c r="J6366" t="s">
        <v>136</v>
      </c>
      <c r="K6366" t="s">
        <v>137</v>
      </c>
      <c r="L6366" t="s">
        <v>18272</v>
      </c>
      <c r="M6366" t="s">
        <v>18273</v>
      </c>
      <c r="N6366">
        <v>4.6063888879999997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1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3.9211458746666672E-3</v>
      </c>
      <c r="AC6366">
        <v>0</v>
      </c>
      <c r="AD6366">
        <v>0</v>
      </c>
      <c r="AE6366">
        <v>3.9211458746666672E-3</v>
      </c>
    </row>
    <row r="6367" spans="1:31" x14ac:dyDescent="0.25">
      <c r="A6367">
        <v>2156566</v>
      </c>
      <c r="B6367">
        <v>1</v>
      </c>
      <c r="C6367" t="s">
        <v>80</v>
      </c>
      <c r="D6367" t="s">
        <v>97</v>
      </c>
      <c r="E6367" t="s">
        <v>140</v>
      </c>
      <c r="F6367" t="s">
        <v>18274</v>
      </c>
      <c r="G6367" t="s">
        <v>235</v>
      </c>
      <c r="H6367" t="s">
        <v>143</v>
      </c>
      <c r="I6367" t="s">
        <v>135</v>
      </c>
      <c r="J6367" t="s">
        <v>136</v>
      </c>
      <c r="K6367" t="s">
        <v>236</v>
      </c>
      <c r="L6367" t="s">
        <v>18275</v>
      </c>
      <c r="M6367" t="s">
        <v>18276</v>
      </c>
      <c r="N6367">
        <v>3.2895599999999998</v>
      </c>
      <c r="O6367">
        <v>28</v>
      </c>
      <c r="P6367">
        <v>2226</v>
      </c>
      <c r="Q6367">
        <v>5</v>
      </c>
      <c r="R6367">
        <v>74</v>
      </c>
      <c r="S6367">
        <v>11</v>
      </c>
      <c r="T6367">
        <v>194</v>
      </c>
      <c r="U6367">
        <v>0</v>
      </c>
      <c r="V6367">
        <v>1</v>
      </c>
      <c r="W6367">
        <v>1307.429548867646</v>
      </c>
      <c r="X6367">
        <v>2741.583388814945</v>
      </c>
      <c r="Y6367">
        <v>6.3373513449162493</v>
      </c>
      <c r="Z6367">
        <v>120.37182395667332</v>
      </c>
      <c r="AA6367">
        <v>1541.8343386207807</v>
      </c>
      <c r="AB6367">
        <v>443.50650005802692</v>
      </c>
      <c r="AC6367">
        <v>0</v>
      </c>
      <c r="AD6367">
        <v>18.583647247351756</v>
      </c>
      <c r="AE6367">
        <v>6179.6465989103399</v>
      </c>
    </row>
    <row r="6368" spans="1:31" x14ac:dyDescent="0.25">
      <c r="A6368">
        <v>2156568</v>
      </c>
      <c r="B6368">
        <v>1</v>
      </c>
      <c r="C6368" t="s">
        <v>81</v>
      </c>
      <c r="D6368" t="s">
        <v>122</v>
      </c>
      <c r="E6368" t="s">
        <v>196</v>
      </c>
      <c r="F6368" t="s">
        <v>18277</v>
      </c>
      <c r="G6368" t="s">
        <v>142</v>
      </c>
      <c r="H6368" t="s">
        <v>143</v>
      </c>
      <c r="I6368" t="s">
        <v>135</v>
      </c>
      <c r="J6368" t="s">
        <v>136</v>
      </c>
      <c r="K6368" t="s">
        <v>137</v>
      </c>
      <c r="L6368" t="s">
        <v>18278</v>
      </c>
      <c r="M6368" t="s">
        <v>18279</v>
      </c>
      <c r="N6368">
        <v>0.67416666599999997</v>
      </c>
      <c r="O6368">
        <v>1</v>
      </c>
      <c r="P6368">
        <v>188</v>
      </c>
      <c r="Q6368">
        <v>9</v>
      </c>
      <c r="R6368">
        <v>2</v>
      </c>
      <c r="S6368">
        <v>1</v>
      </c>
      <c r="T6368">
        <v>20</v>
      </c>
      <c r="U6368">
        <v>0</v>
      </c>
      <c r="V6368">
        <v>0</v>
      </c>
      <c r="W6368">
        <v>0.14051694535700002</v>
      </c>
      <c r="X6368">
        <v>16.301627928115746</v>
      </c>
      <c r="Y6368">
        <v>0.92194490311499988</v>
      </c>
      <c r="Z6368">
        <v>3.7150329771599995E-2</v>
      </c>
      <c r="AA6368">
        <v>26.363570780593502</v>
      </c>
      <c r="AB6368">
        <v>4.5934118525193997</v>
      </c>
      <c r="AC6368">
        <v>0</v>
      </c>
      <c r="AD6368">
        <v>0</v>
      </c>
      <c r="AE6368">
        <v>48.358222739472247</v>
      </c>
    </row>
    <row r="6369" spans="1:31" x14ac:dyDescent="0.25">
      <c r="A6369">
        <v>2156571</v>
      </c>
      <c r="B6369">
        <v>1</v>
      </c>
      <c r="C6369" t="s">
        <v>80</v>
      </c>
      <c r="D6369" t="s">
        <v>96</v>
      </c>
      <c r="E6369" t="s">
        <v>174</v>
      </c>
      <c r="F6369" t="s">
        <v>18280</v>
      </c>
      <c r="G6369" t="s">
        <v>384</v>
      </c>
      <c r="H6369" t="s">
        <v>134</v>
      </c>
      <c r="I6369" t="s">
        <v>135</v>
      </c>
      <c r="J6369" t="s">
        <v>136</v>
      </c>
      <c r="K6369" t="s">
        <v>137</v>
      </c>
      <c r="L6369" t="s">
        <v>18281</v>
      </c>
      <c r="M6369" t="s">
        <v>18282</v>
      </c>
      <c r="N6369">
        <v>1.921944444</v>
      </c>
      <c r="O6369">
        <v>0</v>
      </c>
      <c r="P6369">
        <v>47</v>
      </c>
      <c r="Q6369">
        <v>0</v>
      </c>
      <c r="R6369">
        <v>0</v>
      </c>
      <c r="S6369">
        <v>0</v>
      </c>
      <c r="T6369">
        <v>2</v>
      </c>
      <c r="U6369">
        <v>0</v>
      </c>
      <c r="V6369">
        <v>0</v>
      </c>
      <c r="W6369">
        <v>0</v>
      </c>
      <c r="X6369">
        <v>12.353851429742083</v>
      </c>
      <c r="Y6369">
        <v>0</v>
      </c>
      <c r="Z6369">
        <v>0</v>
      </c>
      <c r="AA6369">
        <v>0</v>
      </c>
      <c r="AB6369">
        <v>4.0986262632504422</v>
      </c>
      <c r="AC6369">
        <v>0</v>
      </c>
      <c r="AD6369">
        <v>0</v>
      </c>
      <c r="AE6369">
        <v>16.452477692992524</v>
      </c>
    </row>
    <row r="6370" spans="1:31" x14ac:dyDescent="0.25">
      <c r="A6370">
        <v>2156572</v>
      </c>
      <c r="B6370">
        <v>1</v>
      </c>
      <c r="C6370" t="s">
        <v>80</v>
      </c>
      <c r="D6370" t="s">
        <v>98</v>
      </c>
      <c r="E6370" t="s">
        <v>140</v>
      </c>
      <c r="F6370" t="s">
        <v>18283</v>
      </c>
      <c r="G6370" t="s">
        <v>142</v>
      </c>
      <c r="H6370" t="s">
        <v>143</v>
      </c>
      <c r="I6370" t="s">
        <v>135</v>
      </c>
      <c r="J6370" t="s">
        <v>136</v>
      </c>
      <c r="K6370" t="s">
        <v>137</v>
      </c>
      <c r="L6370" t="s">
        <v>18284</v>
      </c>
      <c r="M6370" t="s">
        <v>18285</v>
      </c>
      <c r="N6370">
        <v>0.72277777700000001</v>
      </c>
      <c r="O6370">
        <v>0</v>
      </c>
      <c r="P6370">
        <v>0</v>
      </c>
      <c r="Q6370">
        <v>9</v>
      </c>
      <c r="R6370">
        <v>78</v>
      </c>
      <c r="S6370">
        <v>3</v>
      </c>
      <c r="T6370">
        <v>12</v>
      </c>
      <c r="U6370">
        <v>1</v>
      </c>
      <c r="V6370">
        <v>0</v>
      </c>
      <c r="W6370">
        <v>0</v>
      </c>
      <c r="X6370">
        <v>0</v>
      </c>
      <c r="Y6370">
        <v>60.487128025228799</v>
      </c>
      <c r="Z6370">
        <v>26.852337490178996</v>
      </c>
      <c r="AA6370">
        <v>4.1273950487265338</v>
      </c>
      <c r="AB6370">
        <v>2.338906946987378</v>
      </c>
      <c r="AC6370">
        <v>38.690969039629394</v>
      </c>
      <c r="AD6370">
        <v>0</v>
      </c>
      <c r="AE6370">
        <v>132.49673655075111</v>
      </c>
    </row>
    <row r="6371" spans="1:31" x14ac:dyDescent="0.25">
      <c r="A6371">
        <v>2156574</v>
      </c>
      <c r="B6371">
        <v>1</v>
      </c>
      <c r="C6371" t="s">
        <v>80</v>
      </c>
      <c r="D6371" t="s">
        <v>107</v>
      </c>
      <c r="E6371" t="s">
        <v>131</v>
      </c>
      <c r="F6371" t="s">
        <v>18286</v>
      </c>
      <c r="G6371" t="s">
        <v>133</v>
      </c>
      <c r="H6371" t="s">
        <v>134</v>
      </c>
      <c r="I6371" t="s">
        <v>135</v>
      </c>
      <c r="J6371" t="s">
        <v>136</v>
      </c>
      <c r="K6371" t="s">
        <v>137</v>
      </c>
      <c r="L6371" t="s">
        <v>18287</v>
      </c>
      <c r="M6371" t="s">
        <v>18288</v>
      </c>
      <c r="N6371">
        <v>3.4363888880000002</v>
      </c>
      <c r="O6371">
        <v>0</v>
      </c>
      <c r="P6371">
        <v>5</v>
      </c>
      <c r="Q6371">
        <v>0</v>
      </c>
      <c r="R6371">
        <v>0</v>
      </c>
      <c r="S6371">
        <v>0</v>
      </c>
      <c r="T6371">
        <v>1</v>
      </c>
      <c r="U6371">
        <v>0</v>
      </c>
      <c r="V6371">
        <v>0</v>
      </c>
      <c r="W6371">
        <v>0</v>
      </c>
      <c r="X6371">
        <v>0.58709686220415014</v>
      </c>
      <c r="Y6371">
        <v>0</v>
      </c>
      <c r="Z6371">
        <v>0</v>
      </c>
      <c r="AA6371">
        <v>0</v>
      </c>
      <c r="AB6371">
        <v>0.19233280783420001</v>
      </c>
      <c r="AC6371">
        <v>0</v>
      </c>
      <c r="AD6371">
        <v>0</v>
      </c>
      <c r="AE6371">
        <v>0.77942967003835018</v>
      </c>
    </row>
    <row r="6372" spans="1:31" x14ac:dyDescent="0.25">
      <c r="A6372">
        <v>2156575</v>
      </c>
      <c r="B6372">
        <v>1</v>
      </c>
      <c r="C6372" t="s">
        <v>80</v>
      </c>
      <c r="D6372" t="s">
        <v>92</v>
      </c>
      <c r="E6372" t="s">
        <v>131</v>
      </c>
      <c r="F6372" t="s">
        <v>18289</v>
      </c>
      <c r="G6372" t="s">
        <v>439</v>
      </c>
      <c r="H6372" t="s">
        <v>134</v>
      </c>
      <c r="I6372" t="s">
        <v>135</v>
      </c>
      <c r="J6372" t="s">
        <v>136</v>
      </c>
      <c r="K6372" t="s">
        <v>137</v>
      </c>
      <c r="L6372" t="s">
        <v>18290</v>
      </c>
      <c r="M6372" t="s">
        <v>18291</v>
      </c>
      <c r="N6372">
        <v>2.878055555</v>
      </c>
      <c r="O6372">
        <v>0</v>
      </c>
      <c r="P6372">
        <v>4</v>
      </c>
      <c r="Q6372">
        <v>0</v>
      </c>
      <c r="R6372">
        <v>0</v>
      </c>
      <c r="S6372">
        <v>0</v>
      </c>
      <c r="T6372">
        <v>2</v>
      </c>
      <c r="U6372">
        <v>0</v>
      </c>
      <c r="V6372">
        <v>0</v>
      </c>
      <c r="W6372">
        <v>0</v>
      </c>
      <c r="X6372">
        <v>3.6511241279379245</v>
      </c>
      <c r="Y6372">
        <v>0</v>
      </c>
      <c r="Z6372">
        <v>0</v>
      </c>
      <c r="AA6372">
        <v>0</v>
      </c>
      <c r="AB6372">
        <v>8.9767146215879112</v>
      </c>
      <c r="AC6372">
        <v>0</v>
      </c>
      <c r="AD6372">
        <v>0</v>
      </c>
      <c r="AE6372">
        <v>12.627838749525836</v>
      </c>
    </row>
    <row r="6373" spans="1:31" x14ac:dyDescent="0.25">
      <c r="A6373">
        <v>2156579</v>
      </c>
      <c r="B6373">
        <v>1</v>
      </c>
      <c r="C6373" t="s">
        <v>80</v>
      </c>
      <c r="D6373" t="s">
        <v>102</v>
      </c>
      <c r="E6373" t="s">
        <v>140</v>
      </c>
      <c r="F6373" t="s">
        <v>18292</v>
      </c>
      <c r="G6373" t="s">
        <v>142</v>
      </c>
      <c r="H6373" t="s">
        <v>143</v>
      </c>
      <c r="I6373" t="s">
        <v>135</v>
      </c>
      <c r="J6373" t="s">
        <v>136</v>
      </c>
      <c r="K6373" t="s">
        <v>137</v>
      </c>
      <c r="L6373" t="s">
        <v>18293</v>
      </c>
      <c r="M6373" t="s">
        <v>18294</v>
      </c>
      <c r="N6373">
        <v>0.65</v>
      </c>
      <c r="O6373">
        <v>0</v>
      </c>
      <c r="P6373">
        <v>55</v>
      </c>
      <c r="Q6373">
        <v>0</v>
      </c>
      <c r="R6373">
        <v>32</v>
      </c>
      <c r="S6373">
        <v>1</v>
      </c>
      <c r="T6373">
        <v>10</v>
      </c>
      <c r="U6373">
        <v>0</v>
      </c>
      <c r="V6373">
        <v>0</v>
      </c>
      <c r="W6373">
        <v>0</v>
      </c>
      <c r="X6373">
        <v>7.6068156263189994</v>
      </c>
      <c r="Y6373">
        <v>0</v>
      </c>
      <c r="Z6373">
        <v>4.9545689450400001</v>
      </c>
      <c r="AA6373">
        <v>114.46413447768001</v>
      </c>
      <c r="AB6373">
        <v>1.4569932823679999</v>
      </c>
      <c r="AC6373">
        <v>0</v>
      </c>
      <c r="AD6373">
        <v>0</v>
      </c>
      <c r="AE6373">
        <v>128.48251233140701</v>
      </c>
    </row>
    <row r="6374" spans="1:31" x14ac:dyDescent="0.25">
      <c r="A6374">
        <v>2156583</v>
      </c>
      <c r="B6374">
        <v>1</v>
      </c>
      <c r="C6374" t="s">
        <v>81</v>
      </c>
      <c r="D6374" t="s">
        <v>122</v>
      </c>
      <c r="E6374" t="s">
        <v>131</v>
      </c>
      <c r="F6374" t="s">
        <v>18295</v>
      </c>
      <c r="G6374" t="s">
        <v>152</v>
      </c>
      <c r="H6374" t="s">
        <v>134</v>
      </c>
      <c r="I6374" t="s">
        <v>135</v>
      </c>
      <c r="J6374" t="s">
        <v>136</v>
      </c>
      <c r="K6374" t="s">
        <v>137</v>
      </c>
      <c r="L6374" t="s">
        <v>18296</v>
      </c>
      <c r="M6374" t="s">
        <v>18297</v>
      </c>
      <c r="N6374">
        <v>2.2369444440000001</v>
      </c>
      <c r="O6374">
        <v>0</v>
      </c>
      <c r="P6374">
        <v>2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0.33734053637515005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0.33734053637515005</v>
      </c>
    </row>
    <row r="6375" spans="1:31" x14ac:dyDescent="0.25">
      <c r="A6375">
        <v>2156584</v>
      </c>
      <c r="B6375">
        <v>1</v>
      </c>
      <c r="C6375" t="s">
        <v>80</v>
      </c>
      <c r="D6375" t="s">
        <v>97</v>
      </c>
      <c r="E6375" t="s">
        <v>131</v>
      </c>
      <c r="F6375" t="s">
        <v>18298</v>
      </c>
      <c r="G6375" t="s">
        <v>171</v>
      </c>
      <c r="H6375" t="s">
        <v>134</v>
      </c>
      <c r="I6375" t="s">
        <v>135</v>
      </c>
      <c r="J6375" t="s">
        <v>136</v>
      </c>
      <c r="K6375" t="s">
        <v>137</v>
      </c>
      <c r="L6375" t="s">
        <v>18299</v>
      </c>
      <c r="M6375" t="s">
        <v>18300</v>
      </c>
      <c r="N6375">
        <v>3.9708333329999999</v>
      </c>
      <c r="O6375">
        <v>0</v>
      </c>
      <c r="P6375">
        <v>2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4.0246132680548747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4.0246132680548747</v>
      </c>
    </row>
    <row r="6376" spans="1:31" x14ac:dyDescent="0.25">
      <c r="A6376">
        <v>2156586</v>
      </c>
      <c r="B6376">
        <v>1</v>
      </c>
      <c r="C6376" t="s">
        <v>81</v>
      </c>
      <c r="D6376" t="s">
        <v>122</v>
      </c>
      <c r="E6376" t="s">
        <v>146</v>
      </c>
      <c r="F6376" t="s">
        <v>18301</v>
      </c>
      <c r="G6376" t="s">
        <v>167</v>
      </c>
      <c r="H6376" t="s">
        <v>143</v>
      </c>
      <c r="I6376" t="s">
        <v>135</v>
      </c>
      <c r="J6376" t="s">
        <v>136</v>
      </c>
      <c r="K6376" t="s">
        <v>137</v>
      </c>
      <c r="L6376" t="s">
        <v>18302</v>
      </c>
      <c r="M6376" t="s">
        <v>18303</v>
      </c>
      <c r="N6376">
        <v>1.018888888</v>
      </c>
      <c r="O6376">
        <v>0</v>
      </c>
      <c r="P6376">
        <v>63</v>
      </c>
      <c r="Q6376">
        <v>0</v>
      </c>
      <c r="R6376">
        <v>9</v>
      </c>
      <c r="S6376">
        <v>0</v>
      </c>
      <c r="T6376">
        <v>10</v>
      </c>
      <c r="U6376">
        <v>0</v>
      </c>
      <c r="V6376">
        <v>0</v>
      </c>
      <c r="W6376">
        <v>0</v>
      </c>
      <c r="X6376">
        <v>8.3254180908042645</v>
      </c>
      <c r="Y6376">
        <v>0</v>
      </c>
      <c r="Z6376">
        <v>2.6490064097490005</v>
      </c>
      <c r="AA6376">
        <v>0</v>
      </c>
      <c r="AB6376">
        <v>0.65687348423479996</v>
      </c>
      <c r="AC6376">
        <v>0</v>
      </c>
      <c r="AD6376">
        <v>0</v>
      </c>
      <c r="AE6376">
        <v>11.631297984788066</v>
      </c>
    </row>
    <row r="6377" spans="1:31" x14ac:dyDescent="0.25">
      <c r="A6377">
        <v>2156589</v>
      </c>
      <c r="B6377">
        <v>1</v>
      </c>
      <c r="C6377" t="s">
        <v>80</v>
      </c>
      <c r="D6377" t="s">
        <v>110</v>
      </c>
      <c r="E6377" t="s">
        <v>174</v>
      </c>
      <c r="F6377" t="s">
        <v>18304</v>
      </c>
      <c r="G6377" t="s">
        <v>235</v>
      </c>
      <c r="H6377" t="s">
        <v>134</v>
      </c>
      <c r="I6377" t="s">
        <v>135</v>
      </c>
      <c r="J6377" t="s">
        <v>136</v>
      </c>
      <c r="K6377" t="s">
        <v>236</v>
      </c>
      <c r="L6377" t="s">
        <v>18305</v>
      </c>
      <c r="M6377" t="s">
        <v>18306</v>
      </c>
      <c r="N6377">
        <v>0.28747666599999999</v>
      </c>
      <c r="O6377">
        <v>0</v>
      </c>
      <c r="P6377">
        <v>178</v>
      </c>
      <c r="Q6377">
        <v>0</v>
      </c>
      <c r="R6377">
        <v>0</v>
      </c>
      <c r="S6377">
        <v>0</v>
      </c>
      <c r="T6377">
        <v>4</v>
      </c>
      <c r="U6377">
        <v>0</v>
      </c>
      <c r="V6377">
        <v>0</v>
      </c>
      <c r="W6377">
        <v>0</v>
      </c>
      <c r="X6377">
        <v>13.496438171683501</v>
      </c>
      <c r="Y6377">
        <v>0</v>
      </c>
      <c r="Z6377">
        <v>0</v>
      </c>
      <c r="AA6377">
        <v>0</v>
      </c>
      <c r="AB6377">
        <v>0.88957807675955558</v>
      </c>
      <c r="AC6377">
        <v>0</v>
      </c>
      <c r="AD6377">
        <v>0</v>
      </c>
      <c r="AE6377">
        <v>14.386016248443056</v>
      </c>
    </row>
    <row r="6378" spans="1:31" x14ac:dyDescent="0.25">
      <c r="A6378">
        <v>2156590</v>
      </c>
      <c r="B6378">
        <v>1</v>
      </c>
      <c r="C6378" t="s">
        <v>80</v>
      </c>
      <c r="D6378" t="s">
        <v>110</v>
      </c>
      <c r="E6378" t="s">
        <v>174</v>
      </c>
      <c r="F6378" t="s">
        <v>18307</v>
      </c>
      <c r="G6378" t="s">
        <v>235</v>
      </c>
      <c r="H6378" t="s">
        <v>134</v>
      </c>
      <c r="I6378" t="s">
        <v>135</v>
      </c>
      <c r="J6378" t="s">
        <v>136</v>
      </c>
      <c r="K6378" t="s">
        <v>236</v>
      </c>
      <c r="L6378" t="s">
        <v>18308</v>
      </c>
      <c r="M6378" t="s">
        <v>18309</v>
      </c>
      <c r="N6378">
        <v>0.26569444399999997</v>
      </c>
      <c r="O6378">
        <v>0</v>
      </c>
      <c r="P6378">
        <v>26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2.1303717585347504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2.1303717585347504</v>
      </c>
    </row>
    <row r="6379" spans="1:31" x14ac:dyDescent="0.25">
      <c r="A6379">
        <v>2156592</v>
      </c>
      <c r="B6379">
        <v>1</v>
      </c>
      <c r="C6379" t="s">
        <v>81</v>
      </c>
      <c r="D6379" t="s">
        <v>117</v>
      </c>
      <c r="E6379" t="s">
        <v>146</v>
      </c>
      <c r="F6379" t="s">
        <v>18310</v>
      </c>
      <c r="G6379" t="s">
        <v>235</v>
      </c>
      <c r="H6379" t="s">
        <v>143</v>
      </c>
      <c r="I6379" t="s">
        <v>135</v>
      </c>
      <c r="J6379" t="s">
        <v>136</v>
      </c>
      <c r="K6379" t="s">
        <v>236</v>
      </c>
      <c r="L6379" t="s">
        <v>18311</v>
      </c>
      <c r="M6379" t="s">
        <v>18312</v>
      </c>
      <c r="N6379">
        <v>4.091111111</v>
      </c>
      <c r="O6379">
        <v>0</v>
      </c>
      <c r="P6379">
        <v>74</v>
      </c>
      <c r="Q6379">
        <v>0</v>
      </c>
      <c r="R6379">
        <v>37</v>
      </c>
      <c r="S6379">
        <v>1</v>
      </c>
      <c r="T6379">
        <v>11</v>
      </c>
      <c r="U6379">
        <v>0</v>
      </c>
      <c r="V6379">
        <v>0</v>
      </c>
      <c r="W6379">
        <v>0</v>
      </c>
      <c r="X6379">
        <v>46.773250087912629</v>
      </c>
      <c r="Y6379">
        <v>0</v>
      </c>
      <c r="Z6379">
        <v>17.358331971371776</v>
      </c>
      <c r="AA6379">
        <v>11.359462524670533</v>
      </c>
      <c r="AB6379">
        <v>31.748376419571553</v>
      </c>
      <c r="AC6379">
        <v>0</v>
      </c>
      <c r="AD6379">
        <v>0</v>
      </c>
      <c r="AE6379">
        <v>107.23942100352649</v>
      </c>
    </row>
    <row r="6380" spans="1:31" x14ac:dyDescent="0.25">
      <c r="A6380">
        <v>2156596</v>
      </c>
      <c r="B6380">
        <v>1</v>
      </c>
      <c r="C6380" t="s">
        <v>80</v>
      </c>
      <c r="D6380" t="s">
        <v>93</v>
      </c>
      <c r="E6380" t="s">
        <v>140</v>
      </c>
      <c r="F6380" t="s">
        <v>18313</v>
      </c>
      <c r="G6380" t="s">
        <v>235</v>
      </c>
      <c r="H6380" t="s">
        <v>143</v>
      </c>
      <c r="I6380" t="s">
        <v>135</v>
      </c>
      <c r="J6380" t="s">
        <v>136</v>
      </c>
      <c r="K6380" t="s">
        <v>236</v>
      </c>
      <c r="L6380" t="s">
        <v>18314</v>
      </c>
      <c r="M6380" t="s">
        <v>18315</v>
      </c>
      <c r="N6380">
        <v>2.5829183329999998</v>
      </c>
      <c r="O6380">
        <v>0</v>
      </c>
      <c r="P6380">
        <v>1532</v>
      </c>
      <c r="Q6380">
        <v>34</v>
      </c>
      <c r="R6380">
        <v>131</v>
      </c>
      <c r="S6380">
        <v>12</v>
      </c>
      <c r="T6380">
        <v>202</v>
      </c>
      <c r="U6380">
        <v>1</v>
      </c>
      <c r="V6380">
        <v>1</v>
      </c>
      <c r="W6380">
        <v>0</v>
      </c>
      <c r="X6380">
        <v>709.39752440910274</v>
      </c>
      <c r="Y6380">
        <v>304.77323778675731</v>
      </c>
      <c r="Z6380">
        <v>362.10380479512378</v>
      </c>
      <c r="AA6380">
        <v>250.39120969707332</v>
      </c>
      <c r="AB6380">
        <v>504.94379196981879</v>
      </c>
      <c r="AC6380">
        <v>644.98663063144795</v>
      </c>
      <c r="AD6380">
        <v>73.807493772182227</v>
      </c>
      <c r="AE6380">
        <v>2850.4036930615061</v>
      </c>
    </row>
    <row r="6381" spans="1:31" x14ac:dyDescent="0.25">
      <c r="A6381">
        <v>2156597</v>
      </c>
      <c r="B6381">
        <v>1</v>
      </c>
      <c r="C6381" t="s">
        <v>80</v>
      </c>
      <c r="D6381" t="s">
        <v>93</v>
      </c>
      <c r="E6381" t="s">
        <v>161</v>
      </c>
      <c r="F6381" t="s">
        <v>18316</v>
      </c>
      <c r="G6381" t="s">
        <v>235</v>
      </c>
      <c r="H6381" t="s">
        <v>134</v>
      </c>
      <c r="I6381" t="s">
        <v>135</v>
      </c>
      <c r="J6381" t="s">
        <v>136</v>
      </c>
      <c r="K6381" t="s">
        <v>236</v>
      </c>
      <c r="L6381" t="s">
        <v>18317</v>
      </c>
      <c r="M6381" t="s">
        <v>18318</v>
      </c>
      <c r="N6381">
        <v>3.0264258329999998</v>
      </c>
      <c r="O6381">
        <v>0</v>
      </c>
      <c r="P6381">
        <v>348</v>
      </c>
      <c r="Q6381">
        <v>0</v>
      </c>
      <c r="R6381">
        <v>0</v>
      </c>
      <c r="S6381">
        <v>0</v>
      </c>
      <c r="T6381">
        <v>22</v>
      </c>
      <c r="U6381">
        <v>0</v>
      </c>
      <c r="V6381">
        <v>0</v>
      </c>
      <c r="W6381">
        <v>0</v>
      </c>
      <c r="X6381">
        <v>225.7975790037093</v>
      </c>
      <c r="Y6381">
        <v>0</v>
      </c>
      <c r="Z6381">
        <v>0</v>
      </c>
      <c r="AA6381">
        <v>0</v>
      </c>
      <c r="AB6381">
        <v>70.821867355553636</v>
      </c>
      <c r="AC6381">
        <v>0</v>
      </c>
      <c r="AD6381">
        <v>0</v>
      </c>
      <c r="AE6381">
        <v>296.61944635926295</v>
      </c>
    </row>
    <row r="6382" spans="1:31" x14ac:dyDescent="0.25">
      <c r="A6382">
        <v>2156598</v>
      </c>
      <c r="B6382">
        <v>1</v>
      </c>
      <c r="C6382" t="s">
        <v>80</v>
      </c>
      <c r="D6382" t="s">
        <v>85</v>
      </c>
      <c r="E6382" t="s">
        <v>146</v>
      </c>
      <c r="F6382" t="s">
        <v>18319</v>
      </c>
      <c r="G6382" t="s">
        <v>226</v>
      </c>
      <c r="H6382" t="s">
        <v>143</v>
      </c>
      <c r="I6382" t="s">
        <v>135</v>
      </c>
      <c r="J6382" t="s">
        <v>136</v>
      </c>
      <c r="K6382" t="s">
        <v>137</v>
      </c>
      <c r="L6382" t="s">
        <v>18320</v>
      </c>
      <c r="M6382" t="s">
        <v>18321</v>
      </c>
      <c r="N6382">
        <v>0.5</v>
      </c>
      <c r="O6382">
        <v>0</v>
      </c>
      <c r="P6382">
        <v>443</v>
      </c>
      <c r="Q6382">
        <v>0</v>
      </c>
      <c r="R6382">
        <v>0</v>
      </c>
      <c r="S6382">
        <v>0</v>
      </c>
      <c r="T6382">
        <v>78</v>
      </c>
      <c r="U6382">
        <v>0</v>
      </c>
      <c r="V6382">
        <v>0</v>
      </c>
      <c r="W6382">
        <v>0</v>
      </c>
      <c r="X6382">
        <v>50.100944357715044</v>
      </c>
      <c r="Y6382">
        <v>0</v>
      </c>
      <c r="Z6382">
        <v>0</v>
      </c>
      <c r="AA6382">
        <v>0</v>
      </c>
      <c r="AB6382">
        <v>46.515208971070003</v>
      </c>
      <c r="AC6382">
        <v>0</v>
      </c>
      <c r="AD6382">
        <v>0</v>
      </c>
      <c r="AE6382">
        <v>96.616153328785046</v>
      </c>
    </row>
    <row r="6383" spans="1:31" x14ac:dyDescent="0.25">
      <c r="A6383">
        <v>2156600</v>
      </c>
      <c r="B6383">
        <v>1</v>
      </c>
      <c r="C6383" t="s">
        <v>81</v>
      </c>
      <c r="D6383" t="s">
        <v>124</v>
      </c>
      <c r="E6383" t="s">
        <v>131</v>
      </c>
      <c r="F6383" t="s">
        <v>18322</v>
      </c>
      <c r="G6383" t="s">
        <v>152</v>
      </c>
      <c r="H6383" t="s">
        <v>134</v>
      </c>
      <c r="I6383" t="s">
        <v>135</v>
      </c>
      <c r="J6383" t="s">
        <v>136</v>
      </c>
      <c r="K6383" t="s">
        <v>137</v>
      </c>
      <c r="L6383" t="s">
        <v>18323</v>
      </c>
      <c r="M6383" t="s">
        <v>18324</v>
      </c>
      <c r="N6383">
        <v>1.158055555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1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0.20354111027366664</v>
      </c>
      <c r="AC6383">
        <v>0</v>
      </c>
      <c r="AD6383">
        <v>0</v>
      </c>
      <c r="AE6383">
        <v>0.20354111027366664</v>
      </c>
    </row>
    <row r="6384" spans="1:31" x14ac:dyDescent="0.25">
      <c r="A6384">
        <v>2156603</v>
      </c>
      <c r="B6384">
        <v>1</v>
      </c>
      <c r="C6384" t="s">
        <v>80</v>
      </c>
      <c r="D6384" t="s">
        <v>97</v>
      </c>
      <c r="E6384" t="s">
        <v>206</v>
      </c>
      <c r="F6384" t="s">
        <v>18325</v>
      </c>
      <c r="G6384" t="s">
        <v>187</v>
      </c>
      <c r="H6384" t="s">
        <v>134</v>
      </c>
      <c r="I6384" t="s">
        <v>135</v>
      </c>
      <c r="J6384" t="s">
        <v>136</v>
      </c>
      <c r="K6384" t="s">
        <v>137</v>
      </c>
      <c r="L6384" t="s">
        <v>18326</v>
      </c>
      <c r="M6384" t="s">
        <v>18327</v>
      </c>
      <c r="N6384">
        <v>2.9</v>
      </c>
      <c r="O6384">
        <v>0</v>
      </c>
      <c r="P6384">
        <v>45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44.11765080200999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44.11765080200999</v>
      </c>
    </row>
    <row r="6385" spans="1:31" x14ac:dyDescent="0.25">
      <c r="A6385">
        <v>2156605</v>
      </c>
      <c r="B6385">
        <v>1</v>
      </c>
      <c r="C6385" t="s">
        <v>80</v>
      </c>
      <c r="D6385" t="s">
        <v>92</v>
      </c>
      <c r="E6385" t="s">
        <v>131</v>
      </c>
      <c r="F6385" t="s">
        <v>1289</v>
      </c>
      <c r="G6385" t="s">
        <v>152</v>
      </c>
      <c r="H6385" t="s">
        <v>134</v>
      </c>
      <c r="I6385" t="s">
        <v>135</v>
      </c>
      <c r="J6385" t="s">
        <v>136</v>
      </c>
      <c r="K6385" t="s">
        <v>137</v>
      </c>
      <c r="L6385" t="s">
        <v>18328</v>
      </c>
      <c r="M6385" t="s">
        <v>18329</v>
      </c>
      <c r="N6385">
        <v>2.2086111110000002</v>
      </c>
      <c r="O6385">
        <v>0</v>
      </c>
      <c r="P6385">
        <v>1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0.27375979970050834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0.27375979970050834</v>
      </c>
    </row>
    <row r="6386" spans="1:31" x14ac:dyDescent="0.25">
      <c r="A6386">
        <v>2156606</v>
      </c>
      <c r="B6386">
        <v>1</v>
      </c>
      <c r="C6386" t="s">
        <v>80</v>
      </c>
      <c r="D6386" t="s">
        <v>98</v>
      </c>
      <c r="E6386" t="s">
        <v>196</v>
      </c>
      <c r="F6386" t="s">
        <v>18330</v>
      </c>
      <c r="G6386" t="s">
        <v>538</v>
      </c>
      <c r="H6386" t="s">
        <v>143</v>
      </c>
      <c r="I6386" t="s">
        <v>135</v>
      </c>
      <c r="J6386" t="s">
        <v>136</v>
      </c>
      <c r="K6386" t="s">
        <v>236</v>
      </c>
      <c r="L6386" t="s">
        <v>18294</v>
      </c>
      <c r="M6386" t="s">
        <v>18331</v>
      </c>
      <c r="N6386">
        <v>1.2166666660000001</v>
      </c>
      <c r="O6386">
        <v>0</v>
      </c>
      <c r="P6386">
        <v>421</v>
      </c>
      <c r="Q6386">
        <v>17</v>
      </c>
      <c r="R6386">
        <v>52</v>
      </c>
      <c r="S6386">
        <v>6</v>
      </c>
      <c r="T6386">
        <v>117</v>
      </c>
      <c r="U6386">
        <v>1</v>
      </c>
      <c r="V6386">
        <v>0</v>
      </c>
      <c r="W6386">
        <v>0</v>
      </c>
      <c r="X6386">
        <v>113.57919976021194</v>
      </c>
      <c r="Y6386">
        <v>14.796288548910002</v>
      </c>
      <c r="Z6386">
        <v>38.762577148247992</v>
      </c>
      <c r="AA6386">
        <v>53.304015848115995</v>
      </c>
      <c r="AB6386">
        <v>101.78963209261067</v>
      </c>
      <c r="AC6386">
        <v>1.7024008031895002</v>
      </c>
      <c r="AD6386">
        <v>0</v>
      </c>
      <c r="AE6386">
        <v>323.93411420128615</v>
      </c>
    </row>
    <row r="6387" spans="1:31" x14ac:dyDescent="0.25">
      <c r="A6387">
        <v>2156607</v>
      </c>
      <c r="B6387">
        <v>1</v>
      </c>
      <c r="C6387" t="s">
        <v>81</v>
      </c>
      <c r="D6387" t="s">
        <v>116</v>
      </c>
      <c r="E6387" t="s">
        <v>174</v>
      </c>
      <c r="F6387" t="s">
        <v>18332</v>
      </c>
      <c r="G6387" t="s">
        <v>187</v>
      </c>
      <c r="H6387" t="s">
        <v>134</v>
      </c>
      <c r="I6387" t="s">
        <v>135</v>
      </c>
      <c r="J6387" t="s">
        <v>136</v>
      </c>
      <c r="K6387" t="s">
        <v>137</v>
      </c>
      <c r="L6387" t="s">
        <v>18333</v>
      </c>
      <c r="M6387" t="s">
        <v>18334</v>
      </c>
      <c r="N6387">
        <v>2.1105555549999999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18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8.1175815968730323</v>
      </c>
      <c r="AC6387">
        <v>0</v>
      </c>
      <c r="AD6387">
        <v>0</v>
      </c>
      <c r="AE6387">
        <v>8.1175815968730323</v>
      </c>
    </row>
    <row r="6388" spans="1:31" x14ac:dyDescent="0.25">
      <c r="A6388">
        <v>2156633</v>
      </c>
      <c r="B6388">
        <v>1</v>
      </c>
      <c r="C6388" t="s">
        <v>80</v>
      </c>
      <c r="D6388" t="s">
        <v>99</v>
      </c>
      <c r="E6388" t="s">
        <v>174</v>
      </c>
      <c r="F6388" t="s">
        <v>10786</v>
      </c>
      <c r="G6388" t="s">
        <v>384</v>
      </c>
      <c r="H6388" t="s">
        <v>134</v>
      </c>
      <c r="I6388" t="s">
        <v>135</v>
      </c>
      <c r="J6388" t="s">
        <v>136</v>
      </c>
      <c r="K6388" t="s">
        <v>137</v>
      </c>
      <c r="L6388" t="s">
        <v>18335</v>
      </c>
      <c r="M6388" t="s">
        <v>18336</v>
      </c>
      <c r="N6388">
        <v>6.079722222</v>
      </c>
      <c r="O6388">
        <v>0</v>
      </c>
      <c r="P6388">
        <v>17</v>
      </c>
      <c r="Q6388">
        <v>0</v>
      </c>
      <c r="R6388">
        <v>0</v>
      </c>
      <c r="S6388">
        <v>0</v>
      </c>
      <c r="T6388">
        <v>1</v>
      </c>
      <c r="U6388">
        <v>0</v>
      </c>
      <c r="V6388">
        <v>0</v>
      </c>
      <c r="W6388">
        <v>0</v>
      </c>
      <c r="X6388">
        <v>26.976414336262597</v>
      </c>
      <c r="Y6388">
        <v>0</v>
      </c>
      <c r="Z6388">
        <v>0</v>
      </c>
      <c r="AA6388">
        <v>0</v>
      </c>
      <c r="AB6388">
        <v>6.1981238101590508</v>
      </c>
      <c r="AC6388">
        <v>0</v>
      </c>
      <c r="AD6388">
        <v>0</v>
      </c>
      <c r="AE6388">
        <v>33.174538146421646</v>
      </c>
    </row>
    <row r="6389" spans="1:31" x14ac:dyDescent="0.25">
      <c r="A6389">
        <v>2156634</v>
      </c>
      <c r="B6389">
        <v>1</v>
      </c>
      <c r="C6389" t="s">
        <v>80</v>
      </c>
      <c r="D6389" t="s">
        <v>85</v>
      </c>
      <c r="E6389" t="s">
        <v>131</v>
      </c>
      <c r="F6389" t="s">
        <v>18337</v>
      </c>
      <c r="G6389" t="s">
        <v>231</v>
      </c>
      <c r="H6389" t="s">
        <v>134</v>
      </c>
      <c r="I6389" t="s">
        <v>135</v>
      </c>
      <c r="J6389" t="s">
        <v>136</v>
      </c>
      <c r="K6389" t="s">
        <v>137</v>
      </c>
      <c r="L6389" t="s">
        <v>18338</v>
      </c>
      <c r="M6389" t="s">
        <v>18339</v>
      </c>
      <c r="N6389">
        <v>2.349444444</v>
      </c>
      <c r="O6389">
        <v>0</v>
      </c>
      <c r="P6389">
        <v>37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21.306013438153599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21.306013438153599</v>
      </c>
    </row>
    <row r="6390" spans="1:31" x14ac:dyDescent="0.25">
      <c r="A6390">
        <v>2156635</v>
      </c>
      <c r="B6390">
        <v>1</v>
      </c>
      <c r="C6390" t="s">
        <v>80</v>
      </c>
      <c r="D6390" t="s">
        <v>94</v>
      </c>
      <c r="E6390" t="s">
        <v>174</v>
      </c>
      <c r="F6390" t="s">
        <v>18340</v>
      </c>
      <c r="G6390" t="s">
        <v>187</v>
      </c>
      <c r="H6390" t="s">
        <v>134</v>
      </c>
      <c r="I6390" t="s">
        <v>135</v>
      </c>
      <c r="J6390" t="s">
        <v>136</v>
      </c>
      <c r="K6390" t="s">
        <v>137</v>
      </c>
      <c r="L6390" t="s">
        <v>18341</v>
      </c>
      <c r="M6390" t="s">
        <v>18329</v>
      </c>
      <c r="N6390">
        <v>1.042777777</v>
      </c>
      <c r="O6390">
        <v>0</v>
      </c>
      <c r="P6390">
        <v>27</v>
      </c>
      <c r="Q6390">
        <v>0</v>
      </c>
      <c r="R6390">
        <v>1</v>
      </c>
      <c r="S6390">
        <v>0</v>
      </c>
      <c r="T6390">
        <v>5</v>
      </c>
      <c r="U6390">
        <v>0</v>
      </c>
      <c r="V6390">
        <v>0</v>
      </c>
      <c r="W6390">
        <v>0</v>
      </c>
      <c r="X6390">
        <v>7.2132195667228993</v>
      </c>
      <c r="Y6390">
        <v>0</v>
      </c>
      <c r="Z6390">
        <v>0.26645145560550004</v>
      </c>
      <c r="AA6390">
        <v>0</v>
      </c>
      <c r="AB6390">
        <v>0.82540511542713313</v>
      </c>
      <c r="AC6390">
        <v>0</v>
      </c>
      <c r="AD6390">
        <v>0</v>
      </c>
      <c r="AE6390">
        <v>8.3050761377555329</v>
      </c>
    </row>
    <row r="6391" spans="1:31" x14ac:dyDescent="0.25">
      <c r="A6391">
        <v>2156641</v>
      </c>
      <c r="B6391">
        <v>1</v>
      </c>
      <c r="C6391" t="s">
        <v>81</v>
      </c>
      <c r="D6391" t="s">
        <v>123</v>
      </c>
      <c r="E6391" t="s">
        <v>131</v>
      </c>
      <c r="F6391" t="s">
        <v>18342</v>
      </c>
      <c r="G6391" t="s">
        <v>152</v>
      </c>
      <c r="H6391" t="s">
        <v>134</v>
      </c>
      <c r="I6391" t="s">
        <v>135</v>
      </c>
      <c r="J6391" t="s">
        <v>136</v>
      </c>
      <c r="K6391" t="s">
        <v>137</v>
      </c>
      <c r="L6391" t="s">
        <v>18343</v>
      </c>
      <c r="M6391" t="s">
        <v>18344</v>
      </c>
      <c r="N6391">
        <v>1.0380555549999999</v>
      </c>
      <c r="O6391">
        <v>0</v>
      </c>
      <c r="P6391">
        <v>0</v>
      </c>
      <c r="Q6391">
        <v>0</v>
      </c>
      <c r="R6391">
        <v>1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0.10430932473660001</v>
      </c>
      <c r="AA6391">
        <v>0</v>
      </c>
      <c r="AB6391">
        <v>0</v>
      </c>
      <c r="AC6391">
        <v>0</v>
      </c>
      <c r="AD6391">
        <v>0</v>
      </c>
      <c r="AE6391">
        <v>0.10430932473660001</v>
      </c>
    </row>
    <row r="6392" spans="1:31" x14ac:dyDescent="0.25">
      <c r="A6392">
        <v>2156643</v>
      </c>
      <c r="B6392">
        <v>1</v>
      </c>
      <c r="C6392" t="s">
        <v>80</v>
      </c>
      <c r="D6392" t="s">
        <v>88</v>
      </c>
      <c r="E6392" t="s">
        <v>206</v>
      </c>
      <c r="F6392" t="s">
        <v>17680</v>
      </c>
      <c r="G6392" t="s">
        <v>183</v>
      </c>
      <c r="H6392" t="s">
        <v>134</v>
      </c>
      <c r="I6392" t="s">
        <v>135</v>
      </c>
      <c r="J6392" t="s">
        <v>136</v>
      </c>
      <c r="K6392" t="s">
        <v>137</v>
      </c>
      <c r="L6392" t="s">
        <v>18345</v>
      </c>
      <c r="M6392" t="s">
        <v>18346</v>
      </c>
      <c r="N6392">
        <v>9.9741666660000003</v>
      </c>
      <c r="O6392">
        <v>0</v>
      </c>
      <c r="P6392">
        <v>165</v>
      </c>
      <c r="Q6392">
        <v>0</v>
      </c>
      <c r="R6392">
        <v>0</v>
      </c>
      <c r="S6392">
        <v>0</v>
      </c>
      <c r="T6392">
        <v>15</v>
      </c>
      <c r="U6392">
        <v>0</v>
      </c>
      <c r="V6392">
        <v>0</v>
      </c>
      <c r="W6392">
        <v>0</v>
      </c>
      <c r="X6392">
        <v>305.49445827497499</v>
      </c>
      <c r="Y6392">
        <v>0</v>
      </c>
      <c r="Z6392">
        <v>0</v>
      </c>
      <c r="AA6392">
        <v>0</v>
      </c>
      <c r="AB6392">
        <v>200.07806359333679</v>
      </c>
      <c r="AC6392">
        <v>0</v>
      </c>
      <c r="AD6392">
        <v>0</v>
      </c>
      <c r="AE6392">
        <v>505.57252186831181</v>
      </c>
    </row>
    <row r="6393" spans="1:31" x14ac:dyDescent="0.25">
      <c r="A6393">
        <v>2156644</v>
      </c>
      <c r="B6393">
        <v>1</v>
      </c>
      <c r="C6393" t="s">
        <v>80</v>
      </c>
      <c r="D6393" t="s">
        <v>92</v>
      </c>
      <c r="E6393" t="s">
        <v>131</v>
      </c>
      <c r="F6393" t="s">
        <v>18347</v>
      </c>
      <c r="G6393" t="s">
        <v>152</v>
      </c>
      <c r="H6393" t="s">
        <v>134</v>
      </c>
      <c r="I6393" t="s">
        <v>135</v>
      </c>
      <c r="J6393" t="s">
        <v>136</v>
      </c>
      <c r="K6393" t="s">
        <v>137</v>
      </c>
      <c r="L6393" t="s">
        <v>18348</v>
      </c>
      <c r="M6393" t="s">
        <v>18349</v>
      </c>
      <c r="N6393">
        <v>3.4330555550000001</v>
      </c>
      <c r="O6393">
        <v>0</v>
      </c>
      <c r="P6393">
        <v>13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14.462936424655723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14.462936424655723</v>
      </c>
    </row>
    <row r="6394" spans="1:31" x14ac:dyDescent="0.25">
      <c r="A6394">
        <v>2156645</v>
      </c>
      <c r="B6394">
        <v>1</v>
      </c>
      <c r="C6394" t="s">
        <v>80</v>
      </c>
      <c r="D6394" t="s">
        <v>96</v>
      </c>
      <c r="E6394" t="s">
        <v>131</v>
      </c>
      <c r="F6394" t="s">
        <v>18350</v>
      </c>
      <c r="G6394" t="s">
        <v>231</v>
      </c>
      <c r="H6394" t="s">
        <v>134</v>
      </c>
      <c r="I6394" t="s">
        <v>135</v>
      </c>
      <c r="J6394" t="s">
        <v>136</v>
      </c>
      <c r="K6394" t="s">
        <v>137</v>
      </c>
      <c r="L6394" t="s">
        <v>18351</v>
      </c>
      <c r="M6394" t="s">
        <v>18352</v>
      </c>
      <c r="N6394">
        <v>2.2183333329999999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1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</row>
    <row r="6395" spans="1:31" x14ac:dyDescent="0.25">
      <c r="A6395">
        <v>2156646</v>
      </c>
      <c r="B6395">
        <v>1</v>
      </c>
      <c r="C6395" t="s">
        <v>81</v>
      </c>
      <c r="D6395" t="s">
        <v>127</v>
      </c>
      <c r="E6395" t="s">
        <v>140</v>
      </c>
      <c r="F6395" t="s">
        <v>18353</v>
      </c>
      <c r="G6395" t="s">
        <v>235</v>
      </c>
      <c r="H6395" t="s">
        <v>143</v>
      </c>
      <c r="I6395" t="s">
        <v>135</v>
      </c>
      <c r="J6395" t="s">
        <v>136</v>
      </c>
      <c r="K6395" t="s">
        <v>236</v>
      </c>
      <c r="L6395" t="s">
        <v>18354</v>
      </c>
      <c r="M6395" t="s">
        <v>18355</v>
      </c>
      <c r="N6395">
        <v>0.70515638800000002</v>
      </c>
      <c r="O6395">
        <v>0</v>
      </c>
      <c r="P6395">
        <v>920</v>
      </c>
      <c r="Q6395">
        <v>0</v>
      </c>
      <c r="R6395">
        <v>11</v>
      </c>
      <c r="S6395">
        <v>1</v>
      </c>
      <c r="T6395">
        <v>170</v>
      </c>
      <c r="U6395">
        <v>5</v>
      </c>
      <c r="V6395">
        <v>3</v>
      </c>
      <c r="W6395">
        <v>0</v>
      </c>
      <c r="X6395">
        <v>144.83584832538352</v>
      </c>
      <c r="Y6395">
        <v>0</v>
      </c>
      <c r="Z6395">
        <v>2.1048393138285499</v>
      </c>
      <c r="AA6395">
        <v>26.015546298350223</v>
      </c>
      <c r="AB6395">
        <v>172.43988358610463</v>
      </c>
      <c r="AC6395">
        <v>208.40412912809529</v>
      </c>
      <c r="AD6395">
        <v>11.4828102887036</v>
      </c>
      <c r="AE6395">
        <v>565.28305694046583</v>
      </c>
    </row>
    <row r="6396" spans="1:31" x14ac:dyDescent="0.25">
      <c r="A6396">
        <v>2156650</v>
      </c>
      <c r="B6396">
        <v>1</v>
      </c>
      <c r="C6396" t="s">
        <v>80</v>
      </c>
      <c r="D6396" t="s">
        <v>105</v>
      </c>
      <c r="E6396" t="s">
        <v>146</v>
      </c>
      <c r="F6396" t="s">
        <v>18356</v>
      </c>
      <c r="G6396" t="s">
        <v>235</v>
      </c>
      <c r="H6396" t="s">
        <v>143</v>
      </c>
      <c r="I6396" t="s">
        <v>135</v>
      </c>
      <c r="J6396" t="s">
        <v>136</v>
      </c>
      <c r="K6396" t="s">
        <v>236</v>
      </c>
      <c r="L6396" t="s">
        <v>18357</v>
      </c>
      <c r="M6396" t="s">
        <v>18358</v>
      </c>
      <c r="N6396">
        <v>0.59174805500000005</v>
      </c>
      <c r="O6396">
        <v>0</v>
      </c>
      <c r="P6396">
        <v>1584</v>
      </c>
      <c r="Q6396">
        <v>0</v>
      </c>
      <c r="R6396">
        <v>26</v>
      </c>
      <c r="S6396">
        <v>2</v>
      </c>
      <c r="T6396">
        <v>238</v>
      </c>
      <c r="U6396">
        <v>3</v>
      </c>
      <c r="V6396">
        <v>0</v>
      </c>
      <c r="W6396">
        <v>0</v>
      </c>
      <c r="X6396">
        <v>238.20102353520704</v>
      </c>
      <c r="Y6396">
        <v>0</v>
      </c>
      <c r="Z6396">
        <v>5.2982903087701674</v>
      </c>
      <c r="AA6396">
        <v>9.9935684115429755</v>
      </c>
      <c r="AB6396">
        <v>127.70151363595858</v>
      </c>
      <c r="AC6396">
        <v>140.66411636193303</v>
      </c>
      <c r="AD6396">
        <v>0</v>
      </c>
      <c r="AE6396">
        <v>521.85851225341173</v>
      </c>
    </row>
    <row r="6397" spans="1:31" x14ac:dyDescent="0.25">
      <c r="A6397">
        <v>2156653</v>
      </c>
      <c r="B6397">
        <v>1</v>
      </c>
      <c r="C6397" t="s">
        <v>80</v>
      </c>
      <c r="D6397" t="s">
        <v>106</v>
      </c>
      <c r="E6397" t="s">
        <v>146</v>
      </c>
      <c r="F6397" t="s">
        <v>18359</v>
      </c>
      <c r="G6397" t="s">
        <v>538</v>
      </c>
      <c r="H6397" t="s">
        <v>143</v>
      </c>
      <c r="I6397" t="s">
        <v>135</v>
      </c>
      <c r="J6397" t="s">
        <v>136</v>
      </c>
      <c r="K6397" t="s">
        <v>236</v>
      </c>
      <c r="L6397" t="s">
        <v>18360</v>
      </c>
      <c r="M6397" t="s">
        <v>18361</v>
      </c>
      <c r="N6397">
        <v>0.6</v>
      </c>
      <c r="O6397">
        <v>0</v>
      </c>
      <c r="P6397">
        <v>0</v>
      </c>
      <c r="Q6397">
        <v>1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0.28647304186550004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0.28647304186550004</v>
      </c>
    </row>
    <row r="6398" spans="1:31" x14ac:dyDescent="0.25">
      <c r="A6398">
        <v>2156655</v>
      </c>
      <c r="B6398">
        <v>1</v>
      </c>
      <c r="C6398" t="s">
        <v>80</v>
      </c>
      <c r="D6398" t="s">
        <v>107</v>
      </c>
      <c r="E6398" t="s">
        <v>131</v>
      </c>
      <c r="F6398" t="s">
        <v>18362</v>
      </c>
      <c r="G6398" t="s">
        <v>133</v>
      </c>
      <c r="H6398" t="s">
        <v>134</v>
      </c>
      <c r="I6398" t="s">
        <v>135</v>
      </c>
      <c r="J6398" t="s">
        <v>136</v>
      </c>
      <c r="K6398" t="s">
        <v>137</v>
      </c>
      <c r="L6398" t="s">
        <v>18363</v>
      </c>
      <c r="M6398" t="s">
        <v>18364</v>
      </c>
      <c r="N6398">
        <v>2.4763888879999998</v>
      </c>
      <c r="O6398">
        <v>0</v>
      </c>
      <c r="P6398">
        <v>4</v>
      </c>
      <c r="Q6398">
        <v>0</v>
      </c>
      <c r="R6398">
        <v>0</v>
      </c>
      <c r="S6398">
        <v>0</v>
      </c>
      <c r="T6398">
        <v>2</v>
      </c>
      <c r="U6398">
        <v>0</v>
      </c>
      <c r="V6398">
        <v>0</v>
      </c>
      <c r="W6398">
        <v>0</v>
      </c>
      <c r="X6398">
        <v>5.5264767842912494</v>
      </c>
      <c r="Y6398">
        <v>0</v>
      </c>
      <c r="Z6398">
        <v>0</v>
      </c>
      <c r="AA6398">
        <v>0</v>
      </c>
      <c r="AB6398">
        <v>22.671354356346242</v>
      </c>
      <c r="AC6398">
        <v>0</v>
      </c>
      <c r="AD6398">
        <v>0</v>
      </c>
      <c r="AE6398">
        <v>28.19783114063749</v>
      </c>
    </row>
    <row r="6399" spans="1:31" x14ac:dyDescent="0.25">
      <c r="A6399">
        <v>2156656</v>
      </c>
      <c r="B6399">
        <v>1</v>
      </c>
      <c r="C6399" t="s">
        <v>81</v>
      </c>
      <c r="D6399" t="s">
        <v>128</v>
      </c>
      <c r="E6399" t="s">
        <v>146</v>
      </c>
      <c r="F6399" t="s">
        <v>3465</v>
      </c>
      <c r="G6399" t="s">
        <v>142</v>
      </c>
      <c r="H6399" t="s">
        <v>143</v>
      </c>
      <c r="I6399" t="s">
        <v>148</v>
      </c>
      <c r="J6399" t="s">
        <v>136</v>
      </c>
      <c r="K6399" t="s">
        <v>137</v>
      </c>
      <c r="L6399" t="s">
        <v>18365</v>
      </c>
      <c r="M6399" t="s">
        <v>18366</v>
      </c>
      <c r="N6399">
        <v>1.1111111E-2</v>
      </c>
      <c r="O6399">
        <v>0</v>
      </c>
      <c r="P6399">
        <v>497</v>
      </c>
      <c r="Q6399">
        <v>3</v>
      </c>
      <c r="R6399">
        <v>26</v>
      </c>
      <c r="S6399">
        <v>2</v>
      </c>
      <c r="T6399">
        <v>54</v>
      </c>
      <c r="U6399">
        <v>0</v>
      </c>
      <c r="V6399">
        <v>0</v>
      </c>
      <c r="W6399">
        <v>0</v>
      </c>
      <c r="X6399">
        <v>0.90661200508966644</v>
      </c>
      <c r="Y6399">
        <v>2.3880127266666669E-2</v>
      </c>
      <c r="Z6399">
        <v>5.7927411973333343E-2</v>
      </c>
      <c r="AA6399">
        <v>7.1529759840000002E-3</v>
      </c>
      <c r="AB6399">
        <v>0.30033566500833331</v>
      </c>
      <c r="AC6399">
        <v>0</v>
      </c>
      <c r="AD6399">
        <v>0</v>
      </c>
      <c r="AE6399">
        <v>1.2959081853219998</v>
      </c>
    </row>
    <row r="6400" spans="1:31" x14ac:dyDescent="0.25">
      <c r="A6400">
        <v>2156658</v>
      </c>
      <c r="B6400">
        <v>1</v>
      </c>
      <c r="C6400" t="s">
        <v>80</v>
      </c>
      <c r="D6400" t="s">
        <v>96</v>
      </c>
      <c r="E6400" t="s">
        <v>131</v>
      </c>
      <c r="F6400" t="s">
        <v>18367</v>
      </c>
      <c r="G6400" t="s">
        <v>133</v>
      </c>
      <c r="H6400" t="s">
        <v>134</v>
      </c>
      <c r="I6400" t="s">
        <v>135</v>
      </c>
      <c r="J6400" t="s">
        <v>136</v>
      </c>
      <c r="K6400" t="s">
        <v>137</v>
      </c>
      <c r="L6400" t="s">
        <v>18368</v>
      </c>
      <c r="M6400" t="s">
        <v>18369</v>
      </c>
      <c r="N6400">
        <v>2.480555555</v>
      </c>
      <c r="O6400">
        <v>0</v>
      </c>
      <c r="P6400">
        <v>1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</row>
    <row r="6401" spans="1:31" x14ac:dyDescent="0.25">
      <c r="A6401">
        <v>2156661</v>
      </c>
      <c r="B6401">
        <v>1</v>
      </c>
      <c r="C6401" t="s">
        <v>80</v>
      </c>
      <c r="D6401" t="s">
        <v>110</v>
      </c>
      <c r="E6401" t="s">
        <v>131</v>
      </c>
      <c r="F6401" t="s">
        <v>18370</v>
      </c>
      <c r="G6401" t="s">
        <v>133</v>
      </c>
      <c r="H6401" t="s">
        <v>134</v>
      </c>
      <c r="I6401" t="s">
        <v>135</v>
      </c>
      <c r="J6401" t="s">
        <v>136</v>
      </c>
      <c r="K6401" t="s">
        <v>137</v>
      </c>
      <c r="L6401" t="s">
        <v>18371</v>
      </c>
      <c r="M6401" t="s">
        <v>18372</v>
      </c>
      <c r="N6401">
        <v>4.9127777769999996</v>
      </c>
      <c r="O6401">
        <v>0</v>
      </c>
      <c r="P6401">
        <v>5</v>
      </c>
      <c r="Q6401">
        <v>0</v>
      </c>
      <c r="R6401">
        <v>0</v>
      </c>
      <c r="S6401">
        <v>0</v>
      </c>
      <c r="T6401">
        <v>1</v>
      </c>
      <c r="U6401">
        <v>0</v>
      </c>
      <c r="V6401">
        <v>0</v>
      </c>
      <c r="W6401">
        <v>0</v>
      </c>
      <c r="X6401">
        <v>3.0001186324730003</v>
      </c>
      <c r="Y6401">
        <v>0</v>
      </c>
      <c r="Z6401">
        <v>0</v>
      </c>
      <c r="AA6401">
        <v>0</v>
      </c>
      <c r="AB6401">
        <v>1.6825806855160335</v>
      </c>
      <c r="AC6401">
        <v>0</v>
      </c>
      <c r="AD6401">
        <v>0</v>
      </c>
      <c r="AE6401">
        <v>4.6826993179890337</v>
      </c>
    </row>
    <row r="6402" spans="1:31" x14ac:dyDescent="0.25">
      <c r="A6402">
        <v>2156662</v>
      </c>
      <c r="B6402">
        <v>1</v>
      </c>
      <c r="C6402" t="s">
        <v>80</v>
      </c>
      <c r="D6402" t="s">
        <v>98</v>
      </c>
      <c r="E6402" t="s">
        <v>174</v>
      </c>
      <c r="F6402" t="s">
        <v>18373</v>
      </c>
      <c r="G6402" t="s">
        <v>538</v>
      </c>
      <c r="H6402" t="s">
        <v>134</v>
      </c>
      <c r="I6402" t="s">
        <v>135</v>
      </c>
      <c r="J6402" t="s">
        <v>136</v>
      </c>
      <c r="K6402" t="s">
        <v>236</v>
      </c>
      <c r="L6402" t="s">
        <v>18374</v>
      </c>
      <c r="M6402" t="s">
        <v>18375</v>
      </c>
      <c r="N6402">
        <v>5.4766666659999999</v>
      </c>
      <c r="O6402">
        <v>0</v>
      </c>
      <c r="P6402">
        <v>5</v>
      </c>
      <c r="Q6402">
        <v>0</v>
      </c>
      <c r="R6402">
        <v>13</v>
      </c>
      <c r="S6402">
        <v>0</v>
      </c>
      <c r="T6402">
        <v>6</v>
      </c>
      <c r="U6402">
        <v>0</v>
      </c>
      <c r="V6402">
        <v>0</v>
      </c>
      <c r="W6402">
        <v>0</v>
      </c>
      <c r="X6402">
        <v>7.0179269832986995</v>
      </c>
      <c r="Y6402">
        <v>0</v>
      </c>
      <c r="Z6402">
        <v>21.235342535130407</v>
      </c>
      <c r="AA6402">
        <v>0</v>
      </c>
      <c r="AB6402">
        <v>33.175265654535991</v>
      </c>
      <c r="AC6402">
        <v>0</v>
      </c>
      <c r="AD6402">
        <v>0</v>
      </c>
      <c r="AE6402">
        <v>61.428535172965098</v>
      </c>
    </row>
    <row r="6403" spans="1:31" x14ac:dyDescent="0.25">
      <c r="A6403">
        <v>2156667</v>
      </c>
      <c r="B6403">
        <v>1</v>
      </c>
      <c r="C6403" t="s">
        <v>80</v>
      </c>
      <c r="D6403" t="s">
        <v>85</v>
      </c>
      <c r="E6403" t="s">
        <v>131</v>
      </c>
      <c r="F6403" t="s">
        <v>17885</v>
      </c>
      <c r="G6403" t="s">
        <v>133</v>
      </c>
      <c r="H6403" t="s">
        <v>134</v>
      </c>
      <c r="I6403" t="s">
        <v>135</v>
      </c>
      <c r="J6403" t="s">
        <v>136</v>
      </c>
      <c r="K6403" t="s">
        <v>137</v>
      </c>
      <c r="L6403" t="s">
        <v>18376</v>
      </c>
      <c r="M6403" t="s">
        <v>18377</v>
      </c>
      <c r="N6403">
        <v>7.1336111109999996</v>
      </c>
      <c r="O6403">
        <v>0</v>
      </c>
      <c r="P6403">
        <v>11</v>
      </c>
      <c r="Q6403">
        <v>0</v>
      </c>
      <c r="R6403">
        <v>0</v>
      </c>
      <c r="S6403">
        <v>0</v>
      </c>
      <c r="T6403">
        <v>1</v>
      </c>
      <c r="U6403">
        <v>0</v>
      </c>
      <c r="V6403">
        <v>0</v>
      </c>
      <c r="W6403">
        <v>0</v>
      </c>
      <c r="X6403">
        <v>19.32723224467852</v>
      </c>
      <c r="Y6403">
        <v>0</v>
      </c>
      <c r="Z6403">
        <v>0</v>
      </c>
      <c r="AA6403">
        <v>0</v>
      </c>
      <c r="AB6403">
        <v>2.2637589467899999</v>
      </c>
      <c r="AC6403">
        <v>0</v>
      </c>
      <c r="AD6403">
        <v>0</v>
      </c>
      <c r="AE6403">
        <v>21.590991191468518</v>
      </c>
    </row>
    <row r="6404" spans="1:31" x14ac:dyDescent="0.25">
      <c r="A6404">
        <v>2156668</v>
      </c>
      <c r="B6404">
        <v>1</v>
      </c>
      <c r="C6404" t="s">
        <v>80</v>
      </c>
      <c r="D6404" t="s">
        <v>96</v>
      </c>
      <c r="E6404" t="s">
        <v>131</v>
      </c>
      <c r="F6404" t="s">
        <v>18378</v>
      </c>
      <c r="G6404" t="s">
        <v>152</v>
      </c>
      <c r="H6404" t="s">
        <v>134</v>
      </c>
      <c r="I6404" t="s">
        <v>135</v>
      </c>
      <c r="J6404" t="s">
        <v>136</v>
      </c>
      <c r="K6404" t="s">
        <v>137</v>
      </c>
      <c r="L6404" t="s">
        <v>18379</v>
      </c>
      <c r="M6404" t="s">
        <v>18380</v>
      </c>
      <c r="N6404">
        <v>1.7833333330000001</v>
      </c>
      <c r="O6404">
        <v>0</v>
      </c>
      <c r="P6404">
        <v>1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0.57566069216562499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0.57566069216562499</v>
      </c>
    </row>
    <row r="6405" spans="1:31" x14ac:dyDescent="0.25">
      <c r="A6405">
        <v>2156670</v>
      </c>
      <c r="B6405">
        <v>1</v>
      </c>
      <c r="C6405" t="s">
        <v>80</v>
      </c>
      <c r="D6405" t="s">
        <v>105</v>
      </c>
      <c r="E6405" t="s">
        <v>131</v>
      </c>
      <c r="F6405" t="s">
        <v>18381</v>
      </c>
      <c r="G6405" t="s">
        <v>300</v>
      </c>
      <c r="H6405" t="s">
        <v>134</v>
      </c>
      <c r="I6405" t="s">
        <v>135</v>
      </c>
      <c r="J6405" t="s">
        <v>136</v>
      </c>
      <c r="K6405" t="s">
        <v>137</v>
      </c>
      <c r="L6405" t="s">
        <v>18382</v>
      </c>
      <c r="M6405" t="s">
        <v>18383</v>
      </c>
      <c r="N6405">
        <v>1.87</v>
      </c>
      <c r="O6405">
        <v>0</v>
      </c>
      <c r="P6405">
        <v>3</v>
      </c>
      <c r="Q6405">
        <v>0</v>
      </c>
      <c r="R6405">
        <v>0</v>
      </c>
      <c r="S6405">
        <v>0</v>
      </c>
      <c r="T6405">
        <v>1</v>
      </c>
      <c r="U6405">
        <v>0</v>
      </c>
      <c r="V6405">
        <v>0</v>
      </c>
      <c r="W6405">
        <v>0</v>
      </c>
      <c r="X6405">
        <v>0.3806288325171</v>
      </c>
      <c r="Y6405">
        <v>0</v>
      </c>
      <c r="Z6405">
        <v>0</v>
      </c>
      <c r="AA6405">
        <v>0</v>
      </c>
      <c r="AB6405">
        <v>6.5773236984000005E-2</v>
      </c>
      <c r="AC6405">
        <v>0</v>
      </c>
      <c r="AD6405">
        <v>0</v>
      </c>
      <c r="AE6405">
        <v>0.44640206950110001</v>
      </c>
    </row>
    <row r="6406" spans="1:31" x14ac:dyDescent="0.25">
      <c r="A6406">
        <v>2156676</v>
      </c>
      <c r="B6406">
        <v>1</v>
      </c>
      <c r="C6406" t="s">
        <v>80</v>
      </c>
      <c r="D6406" t="s">
        <v>83</v>
      </c>
      <c r="E6406" t="s">
        <v>146</v>
      </c>
      <c r="F6406" t="s">
        <v>5965</v>
      </c>
      <c r="G6406" t="s">
        <v>2083</v>
      </c>
      <c r="H6406" t="s">
        <v>143</v>
      </c>
      <c r="I6406" t="s">
        <v>135</v>
      </c>
      <c r="J6406" t="s">
        <v>136</v>
      </c>
      <c r="K6406" t="s">
        <v>137</v>
      </c>
      <c r="L6406" t="s">
        <v>18384</v>
      </c>
      <c r="M6406" t="s">
        <v>18385</v>
      </c>
      <c r="N6406">
        <v>0.55000000000000004</v>
      </c>
      <c r="O6406">
        <v>0</v>
      </c>
      <c r="P6406">
        <v>682</v>
      </c>
      <c r="Q6406">
        <v>0</v>
      </c>
      <c r="R6406">
        <v>0</v>
      </c>
      <c r="S6406">
        <v>0</v>
      </c>
      <c r="T6406">
        <v>20</v>
      </c>
      <c r="U6406">
        <v>0</v>
      </c>
      <c r="V6406">
        <v>0</v>
      </c>
      <c r="W6406">
        <v>0</v>
      </c>
      <c r="X6406">
        <v>88.868933295020923</v>
      </c>
      <c r="Y6406">
        <v>0</v>
      </c>
      <c r="Z6406">
        <v>0</v>
      </c>
      <c r="AA6406">
        <v>0</v>
      </c>
      <c r="AB6406">
        <v>8.6397901272045008</v>
      </c>
      <c r="AC6406">
        <v>0</v>
      </c>
      <c r="AD6406">
        <v>0</v>
      </c>
      <c r="AE6406">
        <v>97.50872342222543</v>
      </c>
    </row>
    <row r="6407" spans="1:31" x14ac:dyDescent="0.25">
      <c r="A6407">
        <v>2156681</v>
      </c>
      <c r="B6407">
        <v>1</v>
      </c>
      <c r="C6407" t="s">
        <v>80</v>
      </c>
      <c r="D6407" t="s">
        <v>89</v>
      </c>
      <c r="E6407" t="s">
        <v>140</v>
      </c>
      <c r="F6407" t="s">
        <v>18386</v>
      </c>
      <c r="G6407" t="s">
        <v>300</v>
      </c>
      <c r="H6407" t="s">
        <v>143</v>
      </c>
      <c r="I6407" t="s">
        <v>135</v>
      </c>
      <c r="J6407" t="s">
        <v>3</v>
      </c>
      <c r="K6407" t="s">
        <v>137</v>
      </c>
      <c r="L6407" t="s">
        <v>18387</v>
      </c>
      <c r="M6407" t="s">
        <v>18388</v>
      </c>
      <c r="N6407">
        <v>1.291388888</v>
      </c>
      <c r="O6407">
        <v>1</v>
      </c>
      <c r="P6407">
        <v>844</v>
      </c>
      <c r="Q6407">
        <v>0</v>
      </c>
      <c r="R6407">
        <v>0</v>
      </c>
      <c r="S6407">
        <v>1</v>
      </c>
      <c r="T6407">
        <v>30</v>
      </c>
      <c r="U6407">
        <v>0</v>
      </c>
      <c r="V6407">
        <v>0</v>
      </c>
      <c r="W6407">
        <v>35.366285789358997</v>
      </c>
      <c r="X6407">
        <v>465.69710911544257</v>
      </c>
      <c r="Y6407">
        <v>0</v>
      </c>
      <c r="Z6407">
        <v>0</v>
      </c>
      <c r="AA6407">
        <v>7.928249199641332</v>
      </c>
      <c r="AB6407">
        <v>40.804882314890833</v>
      </c>
      <c r="AC6407">
        <v>0</v>
      </c>
      <c r="AD6407">
        <v>0</v>
      </c>
      <c r="AE6407">
        <v>549.79652641933376</v>
      </c>
    </row>
    <row r="6408" spans="1:31" x14ac:dyDescent="0.25">
      <c r="A6408">
        <v>2156682</v>
      </c>
      <c r="B6408">
        <v>1</v>
      </c>
      <c r="C6408" t="s">
        <v>80</v>
      </c>
      <c r="D6408" t="s">
        <v>97</v>
      </c>
      <c r="E6408" t="s">
        <v>174</v>
      </c>
      <c r="F6408" t="s">
        <v>18389</v>
      </c>
      <c r="G6408" t="s">
        <v>187</v>
      </c>
      <c r="H6408" t="s">
        <v>134</v>
      </c>
      <c r="I6408" t="s">
        <v>135</v>
      </c>
      <c r="J6408" t="s">
        <v>136</v>
      </c>
      <c r="K6408" t="s">
        <v>137</v>
      </c>
      <c r="L6408" t="s">
        <v>18390</v>
      </c>
      <c r="M6408" t="s">
        <v>18391</v>
      </c>
      <c r="N6408">
        <v>0.91805555500000002</v>
      </c>
      <c r="O6408">
        <v>0</v>
      </c>
      <c r="P6408">
        <v>19</v>
      </c>
      <c r="Q6408">
        <v>0</v>
      </c>
      <c r="R6408">
        <v>0</v>
      </c>
      <c r="S6408">
        <v>0</v>
      </c>
      <c r="T6408">
        <v>60</v>
      </c>
      <c r="U6408">
        <v>0</v>
      </c>
      <c r="V6408">
        <v>0</v>
      </c>
      <c r="W6408">
        <v>0</v>
      </c>
      <c r="X6408">
        <v>4.5886242360441249</v>
      </c>
      <c r="Y6408">
        <v>0</v>
      </c>
      <c r="Z6408">
        <v>0</v>
      </c>
      <c r="AA6408">
        <v>0</v>
      </c>
      <c r="AB6408">
        <v>31.859459849984127</v>
      </c>
      <c r="AC6408">
        <v>0</v>
      </c>
      <c r="AD6408">
        <v>0</v>
      </c>
      <c r="AE6408">
        <v>36.448084086028253</v>
      </c>
    </row>
    <row r="6409" spans="1:31" x14ac:dyDescent="0.25">
      <c r="A6409">
        <v>2156683</v>
      </c>
      <c r="B6409">
        <v>1</v>
      </c>
      <c r="C6409" t="s">
        <v>80</v>
      </c>
      <c r="D6409" t="s">
        <v>85</v>
      </c>
      <c r="E6409" t="s">
        <v>131</v>
      </c>
      <c r="F6409" t="s">
        <v>18392</v>
      </c>
      <c r="G6409" t="s">
        <v>439</v>
      </c>
      <c r="H6409" t="s">
        <v>134</v>
      </c>
      <c r="I6409" t="s">
        <v>135</v>
      </c>
      <c r="J6409" t="s">
        <v>136</v>
      </c>
      <c r="K6409" t="s">
        <v>137</v>
      </c>
      <c r="L6409" t="s">
        <v>18393</v>
      </c>
      <c r="M6409" t="s">
        <v>18394</v>
      </c>
      <c r="N6409">
        <v>4.8975</v>
      </c>
      <c r="O6409">
        <v>0</v>
      </c>
      <c r="P6409">
        <v>6</v>
      </c>
      <c r="Q6409">
        <v>0</v>
      </c>
      <c r="R6409">
        <v>0</v>
      </c>
      <c r="S6409">
        <v>0</v>
      </c>
      <c r="T6409">
        <v>1</v>
      </c>
      <c r="U6409">
        <v>0</v>
      </c>
      <c r="V6409">
        <v>0</v>
      </c>
      <c r="W6409">
        <v>0</v>
      </c>
      <c r="X6409">
        <v>5.9339009008329509</v>
      </c>
      <c r="Y6409">
        <v>0</v>
      </c>
      <c r="Z6409">
        <v>0</v>
      </c>
      <c r="AA6409">
        <v>0</v>
      </c>
      <c r="AB6409">
        <v>0.28337124130919999</v>
      </c>
      <c r="AC6409">
        <v>0</v>
      </c>
      <c r="AD6409">
        <v>0</v>
      </c>
      <c r="AE6409">
        <v>6.2172721421421508</v>
      </c>
    </row>
    <row r="6410" spans="1:31" x14ac:dyDescent="0.25">
      <c r="A6410">
        <v>2156688</v>
      </c>
      <c r="B6410">
        <v>1</v>
      </c>
      <c r="C6410" t="s">
        <v>80</v>
      </c>
      <c r="D6410" t="s">
        <v>96</v>
      </c>
      <c r="E6410" t="s">
        <v>174</v>
      </c>
      <c r="F6410" t="s">
        <v>18395</v>
      </c>
      <c r="G6410" t="s">
        <v>163</v>
      </c>
      <c r="H6410" t="s">
        <v>134</v>
      </c>
      <c r="I6410" t="s">
        <v>135</v>
      </c>
      <c r="J6410" t="s">
        <v>136</v>
      </c>
      <c r="K6410" t="s">
        <v>137</v>
      </c>
      <c r="L6410" t="s">
        <v>18396</v>
      </c>
      <c r="M6410" t="s">
        <v>18397</v>
      </c>
      <c r="N6410">
        <v>1.35</v>
      </c>
      <c r="O6410">
        <v>0</v>
      </c>
      <c r="P6410">
        <v>28</v>
      </c>
      <c r="Q6410">
        <v>0</v>
      </c>
      <c r="R6410">
        <v>1</v>
      </c>
      <c r="S6410">
        <v>0</v>
      </c>
      <c r="T6410">
        <v>5</v>
      </c>
      <c r="U6410">
        <v>0</v>
      </c>
      <c r="V6410">
        <v>0</v>
      </c>
      <c r="W6410">
        <v>0</v>
      </c>
      <c r="X6410">
        <v>18.508308617992498</v>
      </c>
      <c r="Y6410">
        <v>0</v>
      </c>
      <c r="Z6410">
        <v>2.2621606641750001</v>
      </c>
      <c r="AA6410">
        <v>0</v>
      </c>
      <c r="AB6410">
        <v>2.6207989832430001</v>
      </c>
      <c r="AC6410">
        <v>0</v>
      </c>
      <c r="AD6410">
        <v>0</v>
      </c>
      <c r="AE6410">
        <v>23.391268265410496</v>
      </c>
    </row>
    <row r="6411" spans="1:31" x14ac:dyDescent="0.25">
      <c r="A6411">
        <v>2156690</v>
      </c>
      <c r="B6411">
        <v>1</v>
      </c>
      <c r="C6411" t="s">
        <v>80</v>
      </c>
      <c r="D6411" t="s">
        <v>105</v>
      </c>
      <c r="E6411" t="s">
        <v>131</v>
      </c>
      <c r="F6411" t="s">
        <v>18398</v>
      </c>
      <c r="G6411" t="s">
        <v>133</v>
      </c>
      <c r="H6411" t="s">
        <v>134</v>
      </c>
      <c r="I6411" t="s">
        <v>135</v>
      </c>
      <c r="J6411" t="s">
        <v>136</v>
      </c>
      <c r="K6411" t="s">
        <v>137</v>
      </c>
      <c r="L6411" t="s">
        <v>18399</v>
      </c>
      <c r="M6411" t="s">
        <v>18400</v>
      </c>
      <c r="N6411">
        <v>9.8197222219999993</v>
      </c>
      <c r="O6411">
        <v>0</v>
      </c>
      <c r="P6411">
        <v>2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4.6879841693866675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4.6879841693866675</v>
      </c>
    </row>
    <row r="6412" spans="1:31" x14ac:dyDescent="0.25">
      <c r="A6412">
        <v>2156691</v>
      </c>
      <c r="B6412">
        <v>1</v>
      </c>
      <c r="C6412" t="s">
        <v>80</v>
      </c>
      <c r="D6412" t="s">
        <v>83</v>
      </c>
      <c r="E6412" t="s">
        <v>174</v>
      </c>
      <c r="F6412" t="s">
        <v>18401</v>
      </c>
      <c r="G6412" t="s">
        <v>187</v>
      </c>
      <c r="H6412" t="s">
        <v>134</v>
      </c>
      <c r="I6412" t="s">
        <v>135</v>
      </c>
      <c r="J6412" t="s">
        <v>136</v>
      </c>
      <c r="K6412" t="s">
        <v>137</v>
      </c>
      <c r="L6412" t="s">
        <v>18402</v>
      </c>
      <c r="M6412" t="s">
        <v>18403</v>
      </c>
      <c r="N6412">
        <v>1.183333333</v>
      </c>
      <c r="O6412">
        <v>0</v>
      </c>
      <c r="P6412">
        <v>63</v>
      </c>
      <c r="Q6412">
        <v>0</v>
      </c>
      <c r="R6412">
        <v>0</v>
      </c>
      <c r="S6412">
        <v>0</v>
      </c>
      <c r="T6412">
        <v>4</v>
      </c>
      <c r="U6412">
        <v>0</v>
      </c>
      <c r="V6412">
        <v>0</v>
      </c>
      <c r="W6412">
        <v>0</v>
      </c>
      <c r="X6412">
        <v>18.027334616629499</v>
      </c>
      <c r="Y6412">
        <v>0</v>
      </c>
      <c r="Z6412">
        <v>0</v>
      </c>
      <c r="AA6412">
        <v>0</v>
      </c>
      <c r="AB6412">
        <v>1.9695259860813332</v>
      </c>
      <c r="AC6412">
        <v>0</v>
      </c>
      <c r="AD6412">
        <v>0</v>
      </c>
      <c r="AE6412">
        <v>19.996860602710832</v>
      </c>
    </row>
    <row r="6413" spans="1:31" x14ac:dyDescent="0.25">
      <c r="A6413">
        <v>2156692</v>
      </c>
      <c r="B6413">
        <v>1</v>
      </c>
      <c r="C6413" t="s">
        <v>81</v>
      </c>
      <c r="D6413" t="s">
        <v>122</v>
      </c>
      <c r="E6413" t="s">
        <v>146</v>
      </c>
      <c r="F6413" t="s">
        <v>18404</v>
      </c>
      <c r="G6413" t="s">
        <v>167</v>
      </c>
      <c r="H6413" t="s">
        <v>143</v>
      </c>
      <c r="I6413" t="s">
        <v>135</v>
      </c>
      <c r="J6413" t="s">
        <v>136</v>
      </c>
      <c r="K6413" t="s">
        <v>137</v>
      </c>
      <c r="L6413" t="s">
        <v>18405</v>
      </c>
      <c r="M6413" t="s">
        <v>18406</v>
      </c>
      <c r="N6413">
        <v>4.5294444440000001</v>
      </c>
      <c r="O6413">
        <v>12</v>
      </c>
      <c r="P6413">
        <v>818</v>
      </c>
      <c r="Q6413">
        <v>1</v>
      </c>
      <c r="R6413">
        <v>19</v>
      </c>
      <c r="S6413">
        <v>2</v>
      </c>
      <c r="T6413">
        <v>52</v>
      </c>
      <c r="U6413">
        <v>1</v>
      </c>
      <c r="V6413">
        <v>0</v>
      </c>
      <c r="W6413">
        <v>12.088951815292482</v>
      </c>
      <c r="X6413">
        <v>411.96438106891736</v>
      </c>
      <c r="Y6413">
        <v>0.16792506334117502</v>
      </c>
      <c r="Z6413">
        <v>5.2471935109517327</v>
      </c>
      <c r="AA6413">
        <v>376.91383220603541</v>
      </c>
      <c r="AB6413">
        <v>56.551202844120532</v>
      </c>
      <c r="AC6413">
        <v>226.27583837559513</v>
      </c>
      <c r="AD6413">
        <v>0</v>
      </c>
      <c r="AE6413">
        <v>1089.2093248842539</v>
      </c>
    </row>
    <row r="6414" spans="1:31" x14ac:dyDescent="0.25">
      <c r="A6414">
        <v>2156695</v>
      </c>
      <c r="B6414">
        <v>1</v>
      </c>
      <c r="C6414" t="s">
        <v>81</v>
      </c>
      <c r="D6414" t="s">
        <v>122</v>
      </c>
      <c r="E6414" t="s">
        <v>146</v>
      </c>
      <c r="F6414" t="s">
        <v>18407</v>
      </c>
      <c r="G6414" t="s">
        <v>300</v>
      </c>
      <c r="H6414" t="s">
        <v>143</v>
      </c>
      <c r="I6414" t="s">
        <v>135</v>
      </c>
      <c r="J6414" t="s">
        <v>3</v>
      </c>
      <c r="K6414" t="s">
        <v>137</v>
      </c>
      <c r="L6414" t="s">
        <v>18408</v>
      </c>
      <c r="M6414" t="s">
        <v>18409</v>
      </c>
      <c r="N6414">
        <v>10.016666666000001</v>
      </c>
      <c r="O6414">
        <v>0</v>
      </c>
      <c r="P6414">
        <v>71</v>
      </c>
      <c r="Q6414">
        <v>0</v>
      </c>
      <c r="R6414">
        <v>0</v>
      </c>
      <c r="S6414">
        <v>1</v>
      </c>
      <c r="T6414">
        <v>5</v>
      </c>
      <c r="U6414">
        <v>0</v>
      </c>
      <c r="V6414">
        <v>0</v>
      </c>
      <c r="W6414">
        <v>0</v>
      </c>
      <c r="X6414">
        <v>135.61694421093353</v>
      </c>
      <c r="Y6414">
        <v>0</v>
      </c>
      <c r="Z6414">
        <v>0</v>
      </c>
      <c r="AA6414">
        <v>12.20222506959</v>
      </c>
      <c r="AB6414">
        <v>3.3039058535500003</v>
      </c>
      <c r="AC6414">
        <v>0</v>
      </c>
      <c r="AD6414">
        <v>0</v>
      </c>
      <c r="AE6414">
        <v>151.1230751340735</v>
      </c>
    </row>
    <row r="6415" spans="1:31" x14ac:dyDescent="0.25">
      <c r="A6415">
        <v>2156697</v>
      </c>
      <c r="B6415">
        <v>1</v>
      </c>
      <c r="C6415" t="s">
        <v>81</v>
      </c>
      <c r="D6415" t="s">
        <v>113</v>
      </c>
      <c r="E6415" t="s">
        <v>131</v>
      </c>
      <c r="F6415" t="s">
        <v>18410</v>
      </c>
      <c r="G6415" t="s">
        <v>152</v>
      </c>
      <c r="H6415" t="s">
        <v>134</v>
      </c>
      <c r="I6415" t="s">
        <v>135</v>
      </c>
      <c r="J6415" t="s">
        <v>136</v>
      </c>
      <c r="K6415" t="s">
        <v>137</v>
      </c>
      <c r="L6415" t="s">
        <v>18411</v>
      </c>
      <c r="M6415" t="s">
        <v>18412</v>
      </c>
      <c r="N6415">
        <v>1.5772222220000001</v>
      </c>
      <c r="O6415">
        <v>0</v>
      </c>
      <c r="P6415">
        <v>2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0.34742228104826667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0.34742228104826667</v>
      </c>
    </row>
    <row r="6416" spans="1:31" x14ac:dyDescent="0.25">
      <c r="A6416">
        <v>2156700</v>
      </c>
      <c r="B6416">
        <v>1</v>
      </c>
      <c r="C6416" t="s">
        <v>81</v>
      </c>
      <c r="D6416" t="s">
        <v>118</v>
      </c>
      <c r="E6416" t="s">
        <v>196</v>
      </c>
      <c r="F6416" t="s">
        <v>2091</v>
      </c>
      <c r="G6416" t="s">
        <v>142</v>
      </c>
      <c r="H6416" t="s">
        <v>143</v>
      </c>
      <c r="I6416" t="s">
        <v>135</v>
      </c>
      <c r="J6416" t="s">
        <v>136</v>
      </c>
      <c r="K6416" t="s">
        <v>137</v>
      </c>
      <c r="L6416" t="s">
        <v>18413</v>
      </c>
      <c r="M6416" t="s">
        <v>18414</v>
      </c>
      <c r="N6416">
        <v>2.4588888880000002</v>
      </c>
      <c r="O6416">
        <v>0</v>
      </c>
      <c r="P6416">
        <v>0</v>
      </c>
      <c r="Q6416">
        <v>13</v>
      </c>
      <c r="R6416">
        <v>8</v>
      </c>
      <c r="S6416">
        <v>9</v>
      </c>
      <c r="T6416">
        <v>0</v>
      </c>
      <c r="U6416">
        <v>10</v>
      </c>
      <c r="V6416">
        <v>0</v>
      </c>
      <c r="W6416">
        <v>0</v>
      </c>
      <c r="X6416">
        <v>0</v>
      </c>
      <c r="Y6416">
        <v>62.772639657908542</v>
      </c>
      <c r="Z6416">
        <v>0.6095274874062917</v>
      </c>
      <c r="AA6416">
        <v>526.06798031172048</v>
      </c>
      <c r="AB6416">
        <v>0</v>
      </c>
      <c r="AC6416">
        <v>5644.2222399715783</v>
      </c>
      <c r="AD6416">
        <v>0</v>
      </c>
      <c r="AE6416">
        <v>6233.6723874286135</v>
      </c>
    </row>
    <row r="6417" spans="1:31" x14ac:dyDescent="0.25">
      <c r="A6417">
        <v>2156706</v>
      </c>
      <c r="B6417">
        <v>1</v>
      </c>
      <c r="C6417" t="s">
        <v>80</v>
      </c>
      <c r="D6417" t="s">
        <v>84</v>
      </c>
      <c r="E6417" t="s">
        <v>131</v>
      </c>
      <c r="F6417" t="s">
        <v>18415</v>
      </c>
      <c r="G6417" t="s">
        <v>152</v>
      </c>
      <c r="H6417" t="s">
        <v>134</v>
      </c>
      <c r="I6417" t="s">
        <v>135</v>
      </c>
      <c r="J6417" t="s">
        <v>136</v>
      </c>
      <c r="K6417" t="s">
        <v>137</v>
      </c>
      <c r="L6417" t="s">
        <v>18416</v>
      </c>
      <c r="M6417" t="s">
        <v>18417</v>
      </c>
      <c r="N6417">
        <v>5.0669444439999998</v>
      </c>
      <c r="O6417">
        <v>0</v>
      </c>
      <c r="P6417">
        <v>1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0.93038896130583337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0.93038896130583337</v>
      </c>
    </row>
    <row r="6418" spans="1:31" x14ac:dyDescent="0.25">
      <c r="A6418">
        <v>2156707</v>
      </c>
      <c r="B6418">
        <v>1</v>
      </c>
      <c r="C6418" t="s">
        <v>81</v>
      </c>
      <c r="D6418" t="s">
        <v>119</v>
      </c>
      <c r="E6418" t="s">
        <v>131</v>
      </c>
      <c r="F6418" t="s">
        <v>18418</v>
      </c>
      <c r="G6418" t="s">
        <v>152</v>
      </c>
      <c r="H6418" t="s">
        <v>134</v>
      </c>
      <c r="I6418" t="s">
        <v>135</v>
      </c>
      <c r="J6418" t="s">
        <v>136</v>
      </c>
      <c r="K6418" t="s">
        <v>137</v>
      </c>
      <c r="L6418" t="s">
        <v>18419</v>
      </c>
      <c r="M6418" t="s">
        <v>18420</v>
      </c>
      <c r="N6418">
        <v>1.6569444440000001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1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0.23388017842536668</v>
      </c>
      <c r="AC6418">
        <v>0</v>
      </c>
      <c r="AD6418">
        <v>0</v>
      </c>
      <c r="AE6418">
        <v>0.23388017842536668</v>
      </c>
    </row>
    <row r="6419" spans="1:31" x14ac:dyDescent="0.25">
      <c r="A6419">
        <v>2156710</v>
      </c>
      <c r="B6419">
        <v>1</v>
      </c>
      <c r="C6419" t="s">
        <v>81</v>
      </c>
      <c r="D6419" t="s">
        <v>112</v>
      </c>
      <c r="E6419" t="s">
        <v>131</v>
      </c>
      <c r="F6419" t="s">
        <v>18421</v>
      </c>
      <c r="G6419" t="s">
        <v>133</v>
      </c>
      <c r="H6419" t="s">
        <v>134</v>
      </c>
      <c r="I6419" t="s">
        <v>135</v>
      </c>
      <c r="J6419" t="s">
        <v>136</v>
      </c>
      <c r="K6419" t="s">
        <v>137</v>
      </c>
      <c r="L6419" t="s">
        <v>18422</v>
      </c>
      <c r="M6419" t="s">
        <v>18423</v>
      </c>
      <c r="N6419">
        <v>1.172222222</v>
      </c>
      <c r="O6419">
        <v>0</v>
      </c>
      <c r="P6419">
        <v>3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0.99325185302033336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0.99325185302033336</v>
      </c>
    </row>
    <row r="6420" spans="1:31" x14ac:dyDescent="0.25">
      <c r="A6420">
        <v>2156711</v>
      </c>
      <c r="B6420">
        <v>1</v>
      </c>
      <c r="C6420" t="s">
        <v>81</v>
      </c>
      <c r="D6420" t="s">
        <v>112</v>
      </c>
      <c r="E6420" t="s">
        <v>146</v>
      </c>
      <c r="F6420" t="s">
        <v>18424</v>
      </c>
      <c r="G6420" t="s">
        <v>3244</v>
      </c>
      <c r="H6420" t="s">
        <v>143</v>
      </c>
      <c r="I6420" t="s">
        <v>135</v>
      </c>
      <c r="J6420" t="s">
        <v>136</v>
      </c>
      <c r="K6420" t="s">
        <v>137</v>
      </c>
      <c r="L6420" t="s">
        <v>18425</v>
      </c>
      <c r="M6420" t="s">
        <v>18426</v>
      </c>
      <c r="N6420">
        <v>1.4013888880000001</v>
      </c>
      <c r="O6420">
        <v>0</v>
      </c>
      <c r="P6420">
        <v>0</v>
      </c>
      <c r="Q6420">
        <v>1</v>
      </c>
      <c r="R6420">
        <v>4</v>
      </c>
      <c r="S6420">
        <v>17</v>
      </c>
      <c r="T6420">
        <v>104</v>
      </c>
      <c r="U6420">
        <v>6</v>
      </c>
      <c r="V6420">
        <v>0</v>
      </c>
      <c r="W6420">
        <v>0</v>
      </c>
      <c r="X6420">
        <v>0</v>
      </c>
      <c r="Y6420">
        <v>1.6831245267041584</v>
      </c>
      <c r="Z6420">
        <v>9.5371707680908671</v>
      </c>
      <c r="AA6420">
        <v>142.81788258587329</v>
      </c>
      <c r="AB6420">
        <v>91.014039112584314</v>
      </c>
      <c r="AC6420">
        <v>509.88666374893717</v>
      </c>
      <c r="AD6420">
        <v>0</v>
      </c>
      <c r="AE6420">
        <v>754.93888074218978</v>
      </c>
    </row>
    <row r="6421" spans="1:31" x14ac:dyDescent="0.25">
      <c r="A6421">
        <v>2156713</v>
      </c>
      <c r="B6421">
        <v>1</v>
      </c>
      <c r="C6421" t="s">
        <v>80</v>
      </c>
      <c r="D6421" t="s">
        <v>103</v>
      </c>
      <c r="E6421" t="s">
        <v>131</v>
      </c>
      <c r="F6421" t="s">
        <v>18427</v>
      </c>
      <c r="G6421" t="s">
        <v>133</v>
      </c>
      <c r="H6421" t="s">
        <v>134</v>
      </c>
      <c r="I6421" t="s">
        <v>135</v>
      </c>
      <c r="J6421" t="s">
        <v>136</v>
      </c>
      <c r="K6421" t="s">
        <v>137</v>
      </c>
      <c r="L6421" t="s">
        <v>18428</v>
      </c>
      <c r="M6421" t="s">
        <v>18429</v>
      </c>
      <c r="N6421">
        <v>4.1305555549999999</v>
      </c>
      <c r="O6421">
        <v>0</v>
      </c>
      <c r="P6421">
        <v>4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1.5235551423555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1.5235551423555</v>
      </c>
    </row>
    <row r="6422" spans="1:31" x14ac:dyDescent="0.25">
      <c r="A6422">
        <v>2156715</v>
      </c>
      <c r="B6422">
        <v>1</v>
      </c>
      <c r="C6422" t="s">
        <v>80</v>
      </c>
      <c r="D6422" t="s">
        <v>85</v>
      </c>
      <c r="E6422" t="s">
        <v>131</v>
      </c>
      <c r="F6422" t="s">
        <v>18430</v>
      </c>
      <c r="G6422" t="s">
        <v>300</v>
      </c>
      <c r="H6422" t="s">
        <v>134</v>
      </c>
      <c r="I6422" t="s">
        <v>135</v>
      </c>
      <c r="J6422" t="s">
        <v>3</v>
      </c>
      <c r="K6422" t="s">
        <v>137</v>
      </c>
      <c r="L6422" t="s">
        <v>18431</v>
      </c>
      <c r="M6422" t="s">
        <v>18432</v>
      </c>
      <c r="N6422">
        <v>5.3630555549999999</v>
      </c>
      <c r="O6422">
        <v>0</v>
      </c>
      <c r="P6422">
        <v>11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12.806638128310839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12.806638128310839</v>
      </c>
    </row>
    <row r="6423" spans="1:31" x14ac:dyDescent="0.25">
      <c r="A6423">
        <v>2156717</v>
      </c>
      <c r="B6423">
        <v>1</v>
      </c>
      <c r="C6423" t="s">
        <v>80</v>
      </c>
      <c r="D6423" t="s">
        <v>105</v>
      </c>
      <c r="E6423" t="s">
        <v>131</v>
      </c>
      <c r="F6423" t="s">
        <v>18433</v>
      </c>
      <c r="G6423" t="s">
        <v>300</v>
      </c>
      <c r="H6423" t="s">
        <v>134</v>
      </c>
      <c r="I6423" t="s">
        <v>135</v>
      </c>
      <c r="J6423" t="s">
        <v>136</v>
      </c>
      <c r="K6423" t="s">
        <v>137</v>
      </c>
      <c r="L6423" t="s">
        <v>18434</v>
      </c>
      <c r="M6423" t="s">
        <v>18435</v>
      </c>
      <c r="N6423">
        <v>5.0047222219999998</v>
      </c>
      <c r="O6423">
        <v>0</v>
      </c>
      <c r="P6423">
        <v>1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0.97067018468336674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0.97067018468336674</v>
      </c>
    </row>
    <row r="6424" spans="1:31" x14ac:dyDescent="0.25">
      <c r="A6424">
        <v>2156719</v>
      </c>
      <c r="B6424">
        <v>1</v>
      </c>
      <c r="C6424" t="s">
        <v>80</v>
      </c>
      <c r="D6424" t="s">
        <v>104</v>
      </c>
      <c r="E6424" t="s">
        <v>146</v>
      </c>
      <c r="F6424" t="s">
        <v>18211</v>
      </c>
      <c r="G6424" t="s">
        <v>235</v>
      </c>
      <c r="H6424" t="s">
        <v>143</v>
      </c>
      <c r="I6424" t="s">
        <v>135</v>
      </c>
      <c r="J6424" t="s">
        <v>136</v>
      </c>
      <c r="K6424" t="s">
        <v>236</v>
      </c>
      <c r="L6424" t="s">
        <v>18213</v>
      </c>
      <c r="M6424" t="s">
        <v>18436</v>
      </c>
      <c r="N6424">
        <v>3.2727777769999999</v>
      </c>
      <c r="O6424">
        <v>0</v>
      </c>
      <c r="P6424">
        <v>83</v>
      </c>
      <c r="Q6424">
        <v>0</v>
      </c>
      <c r="R6424">
        <v>3</v>
      </c>
      <c r="S6424">
        <v>0</v>
      </c>
      <c r="T6424">
        <v>22</v>
      </c>
      <c r="U6424">
        <v>0</v>
      </c>
      <c r="V6424">
        <v>0</v>
      </c>
      <c r="W6424">
        <v>0</v>
      </c>
      <c r="X6424">
        <v>73.721556317981779</v>
      </c>
      <c r="Y6424">
        <v>0</v>
      </c>
      <c r="Z6424">
        <v>0.15369805365450001</v>
      </c>
      <c r="AA6424">
        <v>0</v>
      </c>
      <c r="AB6424">
        <v>36.964539883690719</v>
      </c>
      <c r="AC6424">
        <v>0</v>
      </c>
      <c r="AD6424">
        <v>0</v>
      </c>
      <c r="AE6424">
        <v>110.83979425532699</v>
      </c>
    </row>
    <row r="6425" spans="1:31" x14ac:dyDescent="0.25">
      <c r="A6425">
        <v>2156720</v>
      </c>
      <c r="B6425">
        <v>1</v>
      </c>
      <c r="C6425" t="s">
        <v>81</v>
      </c>
      <c r="D6425" t="s">
        <v>120</v>
      </c>
      <c r="E6425" t="s">
        <v>140</v>
      </c>
      <c r="F6425" t="s">
        <v>18437</v>
      </c>
      <c r="G6425" t="s">
        <v>142</v>
      </c>
      <c r="H6425" t="s">
        <v>143</v>
      </c>
      <c r="I6425" t="s">
        <v>135</v>
      </c>
      <c r="J6425" t="s">
        <v>136</v>
      </c>
      <c r="K6425" t="s">
        <v>137</v>
      </c>
      <c r="L6425" t="s">
        <v>18438</v>
      </c>
      <c r="M6425" t="s">
        <v>18439</v>
      </c>
      <c r="N6425">
        <v>2.3388888880000001</v>
      </c>
      <c r="O6425">
        <v>0</v>
      </c>
      <c r="P6425">
        <v>0</v>
      </c>
      <c r="Q6425">
        <v>46</v>
      </c>
      <c r="R6425">
        <v>98</v>
      </c>
      <c r="S6425">
        <v>2</v>
      </c>
      <c r="T6425">
        <v>7</v>
      </c>
      <c r="U6425">
        <v>0</v>
      </c>
      <c r="V6425">
        <v>0</v>
      </c>
      <c r="W6425">
        <v>0</v>
      </c>
      <c r="X6425">
        <v>0</v>
      </c>
      <c r="Y6425">
        <v>46.486755690729545</v>
      </c>
      <c r="Z6425">
        <v>148.03591880152123</v>
      </c>
      <c r="AA6425">
        <v>3.6206706146574446</v>
      </c>
      <c r="AB6425">
        <v>20.507987205349327</v>
      </c>
      <c r="AC6425">
        <v>0</v>
      </c>
      <c r="AD6425">
        <v>0</v>
      </c>
      <c r="AE6425">
        <v>218.65133231225758</v>
      </c>
    </row>
    <row r="6426" spans="1:31" x14ac:dyDescent="0.25">
      <c r="A6426">
        <v>2156721</v>
      </c>
      <c r="B6426">
        <v>1</v>
      </c>
      <c r="C6426" t="s">
        <v>81</v>
      </c>
      <c r="D6426" t="s">
        <v>113</v>
      </c>
      <c r="E6426" t="s">
        <v>131</v>
      </c>
      <c r="F6426" t="s">
        <v>18440</v>
      </c>
      <c r="G6426" t="s">
        <v>152</v>
      </c>
      <c r="H6426" t="s">
        <v>134</v>
      </c>
      <c r="I6426" t="s">
        <v>135</v>
      </c>
      <c r="J6426" t="s">
        <v>136</v>
      </c>
      <c r="K6426" t="s">
        <v>137</v>
      </c>
      <c r="L6426" t="s">
        <v>18441</v>
      </c>
      <c r="M6426" t="s">
        <v>18442</v>
      </c>
      <c r="N6426">
        <v>1.1555555550000001</v>
      </c>
      <c r="O6426">
        <v>0</v>
      </c>
      <c r="P6426">
        <v>1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7.3051991941083333E-2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7.3051991941083333E-2</v>
      </c>
    </row>
    <row r="6427" spans="1:31" x14ac:dyDescent="0.25">
      <c r="A6427">
        <v>2156722</v>
      </c>
      <c r="B6427">
        <v>1</v>
      </c>
      <c r="C6427" t="s">
        <v>81</v>
      </c>
      <c r="D6427" t="s">
        <v>118</v>
      </c>
      <c r="E6427" t="s">
        <v>131</v>
      </c>
      <c r="F6427" t="s">
        <v>18443</v>
      </c>
      <c r="G6427" t="s">
        <v>231</v>
      </c>
      <c r="H6427" t="s">
        <v>134</v>
      </c>
      <c r="I6427" t="s">
        <v>135</v>
      </c>
      <c r="J6427" t="s">
        <v>136</v>
      </c>
      <c r="K6427" t="s">
        <v>137</v>
      </c>
      <c r="L6427" t="s">
        <v>18444</v>
      </c>
      <c r="M6427" t="s">
        <v>18445</v>
      </c>
      <c r="N6427">
        <v>4.6919444439999998</v>
      </c>
      <c r="O6427">
        <v>0</v>
      </c>
      <c r="P6427">
        <v>3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1.2290154785614751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1.2290154785614751</v>
      </c>
    </row>
    <row r="6428" spans="1:31" x14ac:dyDescent="0.25">
      <c r="A6428">
        <v>2156723</v>
      </c>
      <c r="B6428">
        <v>1</v>
      </c>
      <c r="C6428" t="s">
        <v>81</v>
      </c>
      <c r="D6428" t="s">
        <v>112</v>
      </c>
      <c r="E6428" t="s">
        <v>131</v>
      </c>
      <c r="F6428" t="s">
        <v>18446</v>
      </c>
      <c r="G6428" t="s">
        <v>152</v>
      </c>
      <c r="H6428" t="s">
        <v>134</v>
      </c>
      <c r="I6428" t="s">
        <v>135</v>
      </c>
      <c r="J6428" t="s">
        <v>136</v>
      </c>
      <c r="K6428" t="s">
        <v>137</v>
      </c>
      <c r="L6428" t="s">
        <v>18447</v>
      </c>
      <c r="M6428" t="s">
        <v>18448</v>
      </c>
      <c r="N6428">
        <v>3.775555555</v>
      </c>
      <c r="O6428">
        <v>0</v>
      </c>
      <c r="P6428">
        <v>4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2.6607450471144753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2.6607450471144753</v>
      </c>
    </row>
    <row r="6429" spans="1:31" x14ac:dyDescent="0.25">
      <c r="A6429">
        <v>2156728</v>
      </c>
      <c r="B6429">
        <v>1</v>
      </c>
      <c r="C6429" t="s">
        <v>80</v>
      </c>
      <c r="D6429" t="s">
        <v>88</v>
      </c>
      <c r="E6429" t="s">
        <v>131</v>
      </c>
      <c r="F6429" t="s">
        <v>18449</v>
      </c>
      <c r="G6429" t="s">
        <v>133</v>
      </c>
      <c r="H6429" t="s">
        <v>134</v>
      </c>
      <c r="I6429" t="s">
        <v>135</v>
      </c>
      <c r="J6429" t="s">
        <v>136</v>
      </c>
      <c r="K6429" t="s">
        <v>137</v>
      </c>
      <c r="L6429" t="s">
        <v>18450</v>
      </c>
      <c r="M6429" t="s">
        <v>18451</v>
      </c>
      <c r="N6429">
        <v>1.864166666</v>
      </c>
      <c r="O6429">
        <v>0</v>
      </c>
      <c r="P6429">
        <v>3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1.1470683787740332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1.1470683787740332</v>
      </c>
    </row>
    <row r="6430" spans="1:31" x14ac:dyDescent="0.25">
      <c r="A6430">
        <v>2156730</v>
      </c>
      <c r="B6430">
        <v>1</v>
      </c>
      <c r="C6430" t="s">
        <v>80</v>
      </c>
      <c r="D6430" t="s">
        <v>88</v>
      </c>
      <c r="E6430" t="s">
        <v>131</v>
      </c>
      <c r="F6430" t="s">
        <v>18452</v>
      </c>
      <c r="G6430" t="s">
        <v>231</v>
      </c>
      <c r="H6430" t="s">
        <v>134</v>
      </c>
      <c r="I6430" t="s">
        <v>135</v>
      </c>
      <c r="J6430" t="s">
        <v>136</v>
      </c>
      <c r="K6430" t="s">
        <v>137</v>
      </c>
      <c r="L6430" t="s">
        <v>18453</v>
      </c>
      <c r="M6430" t="s">
        <v>18454</v>
      </c>
      <c r="N6430">
        <v>6.2594444439999997</v>
      </c>
      <c r="O6430">
        <v>0</v>
      </c>
      <c r="P6430">
        <v>3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5.8817624702651008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5.8817624702651008</v>
      </c>
    </row>
    <row r="6431" spans="1:31" x14ac:dyDescent="0.25">
      <c r="A6431">
        <v>2156732</v>
      </c>
      <c r="B6431">
        <v>1</v>
      </c>
      <c r="C6431" t="s">
        <v>80</v>
      </c>
      <c r="D6431" t="s">
        <v>105</v>
      </c>
      <c r="E6431" t="s">
        <v>131</v>
      </c>
      <c r="F6431" t="s">
        <v>18455</v>
      </c>
      <c r="G6431" t="s">
        <v>152</v>
      </c>
      <c r="H6431" t="s">
        <v>134</v>
      </c>
      <c r="I6431" t="s">
        <v>135</v>
      </c>
      <c r="J6431" t="s">
        <v>136</v>
      </c>
      <c r="K6431" t="s">
        <v>137</v>
      </c>
      <c r="L6431" t="s">
        <v>18456</v>
      </c>
      <c r="M6431" t="s">
        <v>18457</v>
      </c>
      <c r="N6431">
        <v>6.028611111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19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29.501110555339391</v>
      </c>
      <c r="AC6431">
        <v>0</v>
      </c>
      <c r="AD6431">
        <v>0</v>
      </c>
      <c r="AE6431">
        <v>29.501110555339391</v>
      </c>
    </row>
    <row r="6432" spans="1:31" x14ac:dyDescent="0.25">
      <c r="A6432">
        <v>2156734</v>
      </c>
      <c r="B6432">
        <v>1</v>
      </c>
      <c r="C6432" t="s">
        <v>80</v>
      </c>
      <c r="D6432" t="s">
        <v>105</v>
      </c>
      <c r="E6432" t="s">
        <v>174</v>
      </c>
      <c r="F6432" t="s">
        <v>18458</v>
      </c>
      <c r="G6432" t="s">
        <v>384</v>
      </c>
      <c r="H6432" t="s">
        <v>134</v>
      </c>
      <c r="I6432" t="s">
        <v>135</v>
      </c>
      <c r="J6432" t="s">
        <v>136</v>
      </c>
      <c r="K6432" t="s">
        <v>137</v>
      </c>
      <c r="L6432" t="s">
        <v>18459</v>
      </c>
      <c r="M6432" t="s">
        <v>18460</v>
      </c>
      <c r="N6432">
        <v>1.344166666</v>
      </c>
      <c r="O6432">
        <v>0</v>
      </c>
      <c r="P6432">
        <v>0</v>
      </c>
      <c r="Q6432">
        <v>0</v>
      </c>
      <c r="R6432">
        <v>25</v>
      </c>
      <c r="S6432">
        <v>0</v>
      </c>
      <c r="T6432">
        <v>1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8.9810501995136764</v>
      </c>
      <c r="AA6432">
        <v>0</v>
      </c>
      <c r="AB6432">
        <v>0</v>
      </c>
      <c r="AC6432">
        <v>0</v>
      </c>
      <c r="AD6432">
        <v>0</v>
      </c>
      <c r="AE6432">
        <v>8.9810501995136764</v>
      </c>
    </row>
    <row r="6433" spans="1:31" x14ac:dyDescent="0.25">
      <c r="A6433">
        <v>2156735</v>
      </c>
      <c r="B6433">
        <v>1</v>
      </c>
      <c r="C6433" t="s">
        <v>81</v>
      </c>
      <c r="D6433" t="s">
        <v>120</v>
      </c>
      <c r="E6433" t="s">
        <v>174</v>
      </c>
      <c r="F6433" t="s">
        <v>18461</v>
      </c>
      <c r="G6433" t="s">
        <v>187</v>
      </c>
      <c r="H6433" t="s">
        <v>134</v>
      </c>
      <c r="I6433" t="s">
        <v>135</v>
      </c>
      <c r="J6433" t="s">
        <v>136</v>
      </c>
      <c r="K6433" t="s">
        <v>137</v>
      </c>
      <c r="L6433" t="s">
        <v>18462</v>
      </c>
      <c r="M6433" t="s">
        <v>18463</v>
      </c>
      <c r="N6433">
        <v>0.966388888</v>
      </c>
      <c r="O6433">
        <v>0</v>
      </c>
      <c r="P6433">
        <v>39</v>
      </c>
      <c r="Q6433">
        <v>0</v>
      </c>
      <c r="R6433">
        <v>1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8.0248152276488902</v>
      </c>
      <c r="Y6433">
        <v>0</v>
      </c>
      <c r="Z6433">
        <v>3.6327450782916673E-2</v>
      </c>
      <c r="AA6433">
        <v>0</v>
      </c>
      <c r="AB6433">
        <v>0</v>
      </c>
      <c r="AC6433">
        <v>0</v>
      </c>
      <c r="AD6433">
        <v>0</v>
      </c>
      <c r="AE6433">
        <v>8.061142678431807</v>
      </c>
    </row>
    <row r="6434" spans="1:31" x14ac:dyDescent="0.25">
      <c r="A6434">
        <v>2156742</v>
      </c>
      <c r="B6434">
        <v>1</v>
      </c>
      <c r="C6434" t="s">
        <v>80</v>
      </c>
      <c r="D6434" t="s">
        <v>96</v>
      </c>
      <c r="E6434" t="s">
        <v>174</v>
      </c>
      <c r="F6434" t="s">
        <v>18464</v>
      </c>
      <c r="G6434" t="s">
        <v>187</v>
      </c>
      <c r="H6434" t="s">
        <v>134</v>
      </c>
      <c r="I6434" t="s">
        <v>135</v>
      </c>
      <c r="J6434" t="s">
        <v>136</v>
      </c>
      <c r="K6434" t="s">
        <v>137</v>
      </c>
      <c r="L6434" t="s">
        <v>18465</v>
      </c>
      <c r="M6434" t="s">
        <v>18466</v>
      </c>
      <c r="N6434">
        <v>2.1333333329999999</v>
      </c>
      <c r="O6434">
        <v>0</v>
      </c>
      <c r="P6434">
        <v>32</v>
      </c>
      <c r="Q6434">
        <v>0</v>
      </c>
      <c r="R6434">
        <v>0</v>
      </c>
      <c r="S6434">
        <v>0</v>
      </c>
      <c r="T6434">
        <v>5</v>
      </c>
      <c r="U6434">
        <v>0</v>
      </c>
      <c r="V6434">
        <v>0</v>
      </c>
      <c r="W6434">
        <v>0</v>
      </c>
      <c r="X6434">
        <v>47.504086779681984</v>
      </c>
      <c r="Y6434">
        <v>0</v>
      </c>
      <c r="Z6434">
        <v>0</v>
      </c>
      <c r="AA6434">
        <v>0</v>
      </c>
      <c r="AB6434">
        <v>4.8456875391345013</v>
      </c>
      <c r="AC6434">
        <v>0</v>
      </c>
      <c r="AD6434">
        <v>0</v>
      </c>
      <c r="AE6434">
        <v>52.349774318816486</v>
      </c>
    </row>
    <row r="6435" spans="1:31" x14ac:dyDescent="0.25">
      <c r="A6435">
        <v>2156743</v>
      </c>
      <c r="B6435">
        <v>1</v>
      </c>
      <c r="C6435" t="s">
        <v>80</v>
      </c>
      <c r="D6435" t="s">
        <v>97</v>
      </c>
      <c r="E6435" t="s">
        <v>146</v>
      </c>
      <c r="F6435" t="s">
        <v>18467</v>
      </c>
      <c r="G6435" t="s">
        <v>235</v>
      </c>
      <c r="H6435" t="s">
        <v>143</v>
      </c>
      <c r="I6435" t="s">
        <v>135</v>
      </c>
      <c r="J6435" t="s">
        <v>136</v>
      </c>
      <c r="K6435" t="s">
        <v>236</v>
      </c>
      <c r="L6435" t="s">
        <v>18468</v>
      </c>
      <c r="M6435" t="s">
        <v>18469</v>
      </c>
      <c r="N6435">
        <v>0.18953500000000001</v>
      </c>
      <c r="O6435">
        <v>0</v>
      </c>
      <c r="P6435">
        <v>785</v>
      </c>
      <c r="Q6435">
        <v>0</v>
      </c>
      <c r="R6435">
        <v>5</v>
      </c>
      <c r="S6435">
        <v>0</v>
      </c>
      <c r="T6435">
        <v>52</v>
      </c>
      <c r="U6435">
        <v>0</v>
      </c>
      <c r="V6435">
        <v>0</v>
      </c>
      <c r="W6435">
        <v>0</v>
      </c>
      <c r="X6435">
        <v>42.913942288219189</v>
      </c>
      <c r="Y6435">
        <v>0</v>
      </c>
      <c r="Z6435">
        <v>0.20579124051885</v>
      </c>
      <c r="AA6435">
        <v>0</v>
      </c>
      <c r="AB6435">
        <v>13.1037630137482</v>
      </c>
      <c r="AC6435">
        <v>0</v>
      </c>
      <c r="AD6435">
        <v>0</v>
      </c>
      <c r="AE6435">
        <v>56.223496542486238</v>
      </c>
    </row>
    <row r="6436" spans="1:31" x14ac:dyDescent="0.25">
      <c r="A6436">
        <v>2156747</v>
      </c>
      <c r="B6436">
        <v>1</v>
      </c>
      <c r="C6436" t="s">
        <v>80</v>
      </c>
      <c r="D6436" t="s">
        <v>101</v>
      </c>
      <c r="E6436" t="s">
        <v>131</v>
      </c>
      <c r="F6436" t="s">
        <v>18470</v>
      </c>
      <c r="G6436" t="s">
        <v>133</v>
      </c>
      <c r="H6436" t="s">
        <v>134</v>
      </c>
      <c r="I6436" t="s">
        <v>135</v>
      </c>
      <c r="J6436" t="s">
        <v>136</v>
      </c>
      <c r="K6436" t="s">
        <v>137</v>
      </c>
      <c r="L6436" t="s">
        <v>18471</v>
      </c>
      <c r="M6436" t="s">
        <v>18472</v>
      </c>
      <c r="N6436">
        <v>4.2477777769999996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1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12.396525529911083</v>
      </c>
      <c r="AC6436">
        <v>0</v>
      </c>
      <c r="AD6436">
        <v>0</v>
      </c>
      <c r="AE6436">
        <v>12.396525529911083</v>
      </c>
    </row>
    <row r="6437" spans="1:31" x14ac:dyDescent="0.25">
      <c r="A6437">
        <v>2156750</v>
      </c>
      <c r="B6437">
        <v>1</v>
      </c>
      <c r="C6437" t="s">
        <v>81</v>
      </c>
      <c r="D6437" t="s">
        <v>122</v>
      </c>
      <c r="E6437" t="s">
        <v>196</v>
      </c>
      <c r="F6437" t="s">
        <v>18473</v>
      </c>
      <c r="G6437" t="s">
        <v>142</v>
      </c>
      <c r="H6437" t="s">
        <v>143</v>
      </c>
      <c r="I6437" t="s">
        <v>135</v>
      </c>
      <c r="J6437" t="s">
        <v>136</v>
      </c>
      <c r="K6437" t="s">
        <v>137</v>
      </c>
      <c r="L6437" t="s">
        <v>18474</v>
      </c>
      <c r="M6437" t="s">
        <v>18475</v>
      </c>
      <c r="N6437">
        <v>0.102222222</v>
      </c>
      <c r="O6437">
        <v>0</v>
      </c>
      <c r="P6437">
        <v>2714</v>
      </c>
      <c r="Q6437">
        <v>32</v>
      </c>
      <c r="R6437">
        <v>102</v>
      </c>
      <c r="S6437">
        <v>11</v>
      </c>
      <c r="T6437">
        <v>255</v>
      </c>
      <c r="U6437">
        <v>2</v>
      </c>
      <c r="V6437">
        <v>0</v>
      </c>
      <c r="W6437">
        <v>0</v>
      </c>
      <c r="X6437">
        <v>41.492817371562062</v>
      </c>
      <c r="Y6437">
        <v>7.8623706639246675</v>
      </c>
      <c r="Z6437">
        <v>1.2253369093233335</v>
      </c>
      <c r="AA6437">
        <v>27.137405127639283</v>
      </c>
      <c r="AB6437">
        <v>13.494409738766445</v>
      </c>
      <c r="AC6437">
        <v>10.226327079113602</v>
      </c>
      <c r="AD6437">
        <v>0</v>
      </c>
      <c r="AE6437">
        <v>101.4386668903294</v>
      </c>
    </row>
    <row r="6438" spans="1:31" x14ac:dyDescent="0.25">
      <c r="A6438">
        <v>2156752</v>
      </c>
      <c r="B6438">
        <v>1</v>
      </c>
      <c r="C6438" t="s">
        <v>81</v>
      </c>
      <c r="D6438" t="s">
        <v>113</v>
      </c>
      <c r="E6438" t="s">
        <v>140</v>
      </c>
      <c r="F6438" t="s">
        <v>4356</v>
      </c>
      <c r="G6438" t="s">
        <v>142</v>
      </c>
      <c r="H6438" t="s">
        <v>143</v>
      </c>
      <c r="I6438" t="s">
        <v>148</v>
      </c>
      <c r="J6438" t="s">
        <v>136</v>
      </c>
      <c r="K6438" t="s">
        <v>137</v>
      </c>
      <c r="L6438" t="s">
        <v>18476</v>
      </c>
      <c r="M6438" t="s">
        <v>18477</v>
      </c>
      <c r="N6438">
        <v>1.1666665999999999E-2</v>
      </c>
      <c r="O6438">
        <v>0</v>
      </c>
      <c r="P6438">
        <v>1215</v>
      </c>
      <c r="Q6438">
        <v>2</v>
      </c>
      <c r="R6438">
        <v>385</v>
      </c>
      <c r="S6438">
        <v>2</v>
      </c>
      <c r="T6438">
        <v>54</v>
      </c>
      <c r="U6438">
        <v>0</v>
      </c>
      <c r="V6438">
        <v>1</v>
      </c>
      <c r="W6438">
        <v>0</v>
      </c>
      <c r="X6438">
        <v>1.5613419826494002</v>
      </c>
      <c r="Y6438">
        <v>1.5928783591349999E-2</v>
      </c>
      <c r="Z6438">
        <v>0.46483033115925015</v>
      </c>
      <c r="AA6438">
        <v>3.875320367426667E-2</v>
      </c>
      <c r="AB6438">
        <v>0.29097835012201678</v>
      </c>
      <c r="AC6438">
        <v>0</v>
      </c>
      <c r="AD6438">
        <v>0</v>
      </c>
      <c r="AE6438">
        <v>2.3718326511962835</v>
      </c>
    </row>
    <row r="6439" spans="1:31" x14ac:dyDescent="0.25">
      <c r="A6439">
        <v>2156753</v>
      </c>
      <c r="B6439">
        <v>1</v>
      </c>
      <c r="C6439" t="s">
        <v>81</v>
      </c>
      <c r="D6439" t="s">
        <v>115</v>
      </c>
      <c r="E6439" t="s">
        <v>174</v>
      </c>
      <c r="F6439" t="s">
        <v>18478</v>
      </c>
      <c r="G6439" t="s">
        <v>2562</v>
      </c>
      <c r="H6439" t="s">
        <v>134</v>
      </c>
      <c r="I6439" t="s">
        <v>135</v>
      </c>
      <c r="J6439" t="s">
        <v>136</v>
      </c>
      <c r="K6439" t="s">
        <v>137</v>
      </c>
      <c r="L6439" t="s">
        <v>18475</v>
      </c>
      <c r="M6439" t="s">
        <v>18479</v>
      </c>
      <c r="N6439">
        <v>6.3274999999999997</v>
      </c>
      <c r="O6439">
        <v>0</v>
      </c>
      <c r="P6439">
        <v>6</v>
      </c>
      <c r="Q6439">
        <v>0</v>
      </c>
      <c r="R6439">
        <v>1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2.4537169400463505</v>
      </c>
      <c r="Y6439">
        <v>0</v>
      </c>
      <c r="Z6439">
        <v>2.195257986225E-3</v>
      </c>
      <c r="AA6439">
        <v>0</v>
      </c>
      <c r="AB6439">
        <v>0</v>
      </c>
      <c r="AC6439">
        <v>0</v>
      </c>
      <c r="AD6439">
        <v>0</v>
      </c>
      <c r="AE6439">
        <v>2.4559121980325758</v>
      </c>
    </row>
    <row r="6440" spans="1:31" x14ac:dyDescent="0.25">
      <c r="A6440">
        <v>2156754</v>
      </c>
      <c r="B6440">
        <v>1</v>
      </c>
      <c r="C6440" t="s">
        <v>80</v>
      </c>
      <c r="D6440" t="s">
        <v>98</v>
      </c>
      <c r="E6440" t="s">
        <v>174</v>
      </c>
      <c r="F6440" t="s">
        <v>18480</v>
      </c>
      <c r="G6440" t="s">
        <v>211</v>
      </c>
      <c r="H6440" t="s">
        <v>134</v>
      </c>
      <c r="I6440" t="s">
        <v>135</v>
      </c>
      <c r="J6440" t="s">
        <v>136</v>
      </c>
      <c r="K6440" t="s">
        <v>137</v>
      </c>
      <c r="L6440" t="s">
        <v>18481</v>
      </c>
      <c r="M6440" t="s">
        <v>18482</v>
      </c>
      <c r="N6440">
        <v>4.4811111109999997</v>
      </c>
      <c r="O6440">
        <v>0</v>
      </c>
      <c r="P6440">
        <v>0</v>
      </c>
      <c r="Q6440">
        <v>0</v>
      </c>
      <c r="R6440">
        <v>1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6.2307059321537013</v>
      </c>
      <c r="AA6440">
        <v>0</v>
      </c>
      <c r="AB6440">
        <v>0</v>
      </c>
      <c r="AC6440">
        <v>0</v>
      </c>
      <c r="AD6440">
        <v>0</v>
      </c>
      <c r="AE6440">
        <v>6.2307059321537013</v>
      </c>
    </row>
    <row r="6441" spans="1:31" x14ac:dyDescent="0.25">
      <c r="A6441">
        <v>2156755</v>
      </c>
      <c r="B6441">
        <v>1</v>
      </c>
      <c r="C6441" t="s">
        <v>80</v>
      </c>
      <c r="D6441" t="s">
        <v>106</v>
      </c>
      <c r="E6441" t="s">
        <v>140</v>
      </c>
      <c r="F6441" t="s">
        <v>18483</v>
      </c>
      <c r="G6441" t="s">
        <v>226</v>
      </c>
      <c r="H6441" t="s">
        <v>143</v>
      </c>
      <c r="I6441" t="s">
        <v>135</v>
      </c>
      <c r="J6441" t="s">
        <v>136</v>
      </c>
      <c r="K6441" t="s">
        <v>137</v>
      </c>
      <c r="L6441" t="s">
        <v>18484</v>
      </c>
      <c r="M6441" t="s">
        <v>18485</v>
      </c>
      <c r="N6441">
        <v>0.17249999999999999</v>
      </c>
      <c r="O6441">
        <v>12</v>
      </c>
      <c r="P6441">
        <v>8787</v>
      </c>
      <c r="Q6441">
        <v>508</v>
      </c>
      <c r="R6441">
        <v>1345</v>
      </c>
      <c r="S6441">
        <v>128</v>
      </c>
      <c r="T6441">
        <v>1336</v>
      </c>
      <c r="U6441">
        <v>8</v>
      </c>
      <c r="V6441">
        <v>1</v>
      </c>
      <c r="W6441">
        <v>0.60212167011607498</v>
      </c>
      <c r="X6441">
        <v>253.32342979143868</v>
      </c>
      <c r="Y6441">
        <v>168.96334171392462</v>
      </c>
      <c r="Z6441">
        <v>201.48914368432796</v>
      </c>
      <c r="AA6441">
        <v>129.81963704583822</v>
      </c>
      <c r="AB6441">
        <v>159.58789606080879</v>
      </c>
      <c r="AC6441">
        <v>43.542881421125173</v>
      </c>
      <c r="AD6441">
        <v>1.0680835438275751</v>
      </c>
      <c r="AE6441">
        <v>958.39653493140725</v>
      </c>
    </row>
    <row r="6442" spans="1:31" x14ac:dyDescent="0.25">
      <c r="A6442">
        <v>2156757</v>
      </c>
      <c r="B6442">
        <v>1</v>
      </c>
      <c r="C6442" t="s">
        <v>80</v>
      </c>
      <c r="D6442" t="s">
        <v>97</v>
      </c>
      <c r="E6442" t="s">
        <v>140</v>
      </c>
      <c r="F6442" t="s">
        <v>18486</v>
      </c>
      <c r="G6442" t="s">
        <v>235</v>
      </c>
      <c r="H6442" t="s">
        <v>143</v>
      </c>
      <c r="I6442" t="s">
        <v>135</v>
      </c>
      <c r="J6442" t="s">
        <v>136</v>
      </c>
      <c r="K6442" t="s">
        <v>236</v>
      </c>
      <c r="L6442" t="s">
        <v>18487</v>
      </c>
      <c r="M6442" t="s">
        <v>18488</v>
      </c>
      <c r="N6442">
        <v>9.4499999999999993</v>
      </c>
      <c r="O6442">
        <v>2</v>
      </c>
      <c r="P6442">
        <v>1673</v>
      </c>
      <c r="Q6442">
        <v>0</v>
      </c>
      <c r="R6442">
        <v>52</v>
      </c>
      <c r="S6442">
        <v>1</v>
      </c>
      <c r="T6442">
        <v>126</v>
      </c>
      <c r="U6442">
        <v>0</v>
      </c>
      <c r="V6442">
        <v>0</v>
      </c>
      <c r="W6442">
        <v>641.97931626615605</v>
      </c>
      <c r="X6442">
        <v>5314.2332079202442</v>
      </c>
      <c r="Y6442">
        <v>0</v>
      </c>
      <c r="Z6442">
        <v>203.75040895345541</v>
      </c>
      <c r="AA6442">
        <v>0</v>
      </c>
      <c r="AB6442">
        <v>1254.5984459677802</v>
      </c>
      <c r="AC6442">
        <v>0</v>
      </c>
      <c r="AD6442">
        <v>0</v>
      </c>
      <c r="AE6442">
        <v>7414.5613791076357</v>
      </c>
    </row>
    <row r="6443" spans="1:31" x14ac:dyDescent="0.25">
      <c r="A6443">
        <v>2156758</v>
      </c>
      <c r="B6443">
        <v>1</v>
      </c>
      <c r="C6443" t="s">
        <v>80</v>
      </c>
      <c r="D6443" t="s">
        <v>105</v>
      </c>
      <c r="E6443" t="s">
        <v>140</v>
      </c>
      <c r="F6443" t="s">
        <v>18489</v>
      </c>
      <c r="G6443" t="s">
        <v>142</v>
      </c>
      <c r="H6443" t="s">
        <v>143</v>
      </c>
      <c r="I6443" t="s">
        <v>135</v>
      </c>
      <c r="J6443" t="s">
        <v>136</v>
      </c>
      <c r="K6443" t="s">
        <v>137</v>
      </c>
      <c r="L6443" t="s">
        <v>18490</v>
      </c>
      <c r="M6443" t="s">
        <v>18491</v>
      </c>
      <c r="N6443">
        <v>0.316111111</v>
      </c>
      <c r="O6443">
        <v>1</v>
      </c>
      <c r="P6443">
        <v>10036</v>
      </c>
      <c r="Q6443">
        <v>0</v>
      </c>
      <c r="R6443">
        <v>51</v>
      </c>
      <c r="S6443">
        <v>3</v>
      </c>
      <c r="T6443">
        <v>1841</v>
      </c>
      <c r="U6443">
        <v>2</v>
      </c>
      <c r="V6443">
        <v>4</v>
      </c>
      <c r="W6443">
        <v>0.37737495795283332</v>
      </c>
      <c r="X6443">
        <v>651.28213617586573</v>
      </c>
      <c r="Y6443">
        <v>0</v>
      </c>
      <c r="Z6443">
        <v>3.9596022141495157</v>
      </c>
      <c r="AA6443">
        <v>50.453896547463344</v>
      </c>
      <c r="AB6443">
        <v>527.66964117453142</v>
      </c>
      <c r="AC6443">
        <v>103.9469513963454</v>
      </c>
      <c r="AD6443">
        <v>4.3317846764936832</v>
      </c>
      <c r="AE6443">
        <v>1342.021387142802</v>
      </c>
    </row>
    <row r="6444" spans="1:31" x14ac:dyDescent="0.25">
      <c r="A6444">
        <v>2156760</v>
      </c>
      <c r="B6444">
        <v>1</v>
      </c>
      <c r="C6444" t="s">
        <v>81</v>
      </c>
      <c r="D6444" t="s">
        <v>128</v>
      </c>
      <c r="E6444" t="s">
        <v>131</v>
      </c>
      <c r="F6444" t="s">
        <v>18492</v>
      </c>
      <c r="G6444" t="s">
        <v>300</v>
      </c>
      <c r="H6444" t="s">
        <v>134</v>
      </c>
      <c r="I6444" t="s">
        <v>135</v>
      </c>
      <c r="J6444" t="s">
        <v>3</v>
      </c>
      <c r="K6444" t="s">
        <v>137</v>
      </c>
      <c r="L6444" t="s">
        <v>18493</v>
      </c>
      <c r="M6444" t="s">
        <v>18494</v>
      </c>
      <c r="N6444">
        <v>2.2833333329999999</v>
      </c>
      <c r="O6444">
        <v>0</v>
      </c>
      <c r="P6444">
        <v>2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0.97950852289750012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0.97950852289750012</v>
      </c>
    </row>
    <row r="6445" spans="1:31" x14ac:dyDescent="0.25">
      <c r="A6445">
        <v>2156764</v>
      </c>
      <c r="B6445">
        <v>1</v>
      </c>
      <c r="C6445" t="s">
        <v>81</v>
      </c>
      <c r="D6445" t="s">
        <v>120</v>
      </c>
      <c r="E6445" t="s">
        <v>196</v>
      </c>
      <c r="F6445" t="s">
        <v>18495</v>
      </c>
      <c r="G6445" t="s">
        <v>142</v>
      </c>
      <c r="H6445" t="s">
        <v>143</v>
      </c>
      <c r="I6445" t="s">
        <v>135</v>
      </c>
      <c r="J6445" t="s">
        <v>136</v>
      </c>
      <c r="K6445" t="s">
        <v>137</v>
      </c>
      <c r="L6445" t="s">
        <v>18496</v>
      </c>
      <c r="M6445" t="s">
        <v>18497</v>
      </c>
      <c r="N6445">
        <v>2.1266666660000002</v>
      </c>
      <c r="O6445">
        <v>0</v>
      </c>
      <c r="P6445">
        <v>71</v>
      </c>
      <c r="Q6445">
        <v>54</v>
      </c>
      <c r="R6445">
        <v>18</v>
      </c>
      <c r="S6445">
        <v>11</v>
      </c>
      <c r="T6445">
        <v>3</v>
      </c>
      <c r="U6445">
        <v>0</v>
      </c>
      <c r="V6445">
        <v>0</v>
      </c>
      <c r="W6445">
        <v>0</v>
      </c>
      <c r="X6445">
        <v>48.347908218065839</v>
      </c>
      <c r="Y6445">
        <v>70.407935287522122</v>
      </c>
      <c r="Z6445">
        <v>43.754963623781734</v>
      </c>
      <c r="AA6445">
        <v>151.15222404985161</v>
      </c>
      <c r="AB6445">
        <v>1.2914321097834998</v>
      </c>
      <c r="AC6445">
        <v>0</v>
      </c>
      <c r="AD6445">
        <v>0</v>
      </c>
      <c r="AE6445">
        <v>314.95446328900482</v>
      </c>
    </row>
    <row r="6446" spans="1:31" x14ac:dyDescent="0.25">
      <c r="A6446">
        <v>2156765</v>
      </c>
      <c r="B6446">
        <v>1</v>
      </c>
      <c r="C6446" t="s">
        <v>81</v>
      </c>
      <c r="D6446" t="s">
        <v>120</v>
      </c>
      <c r="E6446" t="s">
        <v>196</v>
      </c>
      <c r="F6446" t="s">
        <v>7460</v>
      </c>
      <c r="G6446" t="s">
        <v>142</v>
      </c>
      <c r="H6446" t="s">
        <v>143</v>
      </c>
      <c r="I6446" t="s">
        <v>135</v>
      </c>
      <c r="J6446" t="s">
        <v>136</v>
      </c>
      <c r="K6446" t="s">
        <v>137</v>
      </c>
      <c r="L6446" t="s">
        <v>18498</v>
      </c>
      <c r="M6446" t="s">
        <v>18499</v>
      </c>
      <c r="N6446">
        <v>1.8416666660000001</v>
      </c>
      <c r="O6446">
        <v>0</v>
      </c>
      <c r="P6446">
        <v>473</v>
      </c>
      <c r="Q6446">
        <v>23</v>
      </c>
      <c r="R6446">
        <v>33</v>
      </c>
      <c r="S6446">
        <v>3</v>
      </c>
      <c r="T6446">
        <v>24</v>
      </c>
      <c r="U6446">
        <v>0</v>
      </c>
      <c r="V6446">
        <v>0</v>
      </c>
      <c r="W6446">
        <v>0</v>
      </c>
      <c r="X6446">
        <v>238.2066125809296</v>
      </c>
      <c r="Y6446">
        <v>110.86105048478052</v>
      </c>
      <c r="Z6446">
        <v>21.195103079458331</v>
      </c>
      <c r="AA6446">
        <v>68.242162656557227</v>
      </c>
      <c r="AB6446">
        <v>23.184555532752228</v>
      </c>
      <c r="AC6446">
        <v>0</v>
      </c>
      <c r="AD6446">
        <v>0</v>
      </c>
      <c r="AE6446">
        <v>461.68948433447792</v>
      </c>
    </row>
    <row r="6447" spans="1:31" x14ac:dyDescent="0.25">
      <c r="A6447">
        <v>2156768</v>
      </c>
      <c r="B6447">
        <v>1</v>
      </c>
      <c r="C6447" t="s">
        <v>80</v>
      </c>
      <c r="D6447" t="s">
        <v>85</v>
      </c>
      <c r="E6447" t="s">
        <v>131</v>
      </c>
      <c r="F6447" t="s">
        <v>18500</v>
      </c>
      <c r="G6447" t="s">
        <v>231</v>
      </c>
      <c r="H6447" t="s">
        <v>134</v>
      </c>
      <c r="I6447" t="s">
        <v>135</v>
      </c>
      <c r="J6447" t="s">
        <v>136</v>
      </c>
      <c r="K6447" t="s">
        <v>137</v>
      </c>
      <c r="L6447" t="s">
        <v>18501</v>
      </c>
      <c r="M6447" t="s">
        <v>18502</v>
      </c>
      <c r="N6447">
        <v>5.1052777770000004</v>
      </c>
      <c r="O6447">
        <v>0</v>
      </c>
      <c r="P6447">
        <v>35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58.321645364866974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58.321645364866974</v>
      </c>
    </row>
    <row r="6448" spans="1:31" x14ac:dyDescent="0.25">
      <c r="A6448">
        <v>2156769</v>
      </c>
      <c r="B6448">
        <v>1</v>
      </c>
      <c r="C6448" t="s">
        <v>80</v>
      </c>
      <c r="D6448" t="s">
        <v>105</v>
      </c>
      <c r="E6448" t="s">
        <v>140</v>
      </c>
      <c r="F6448" t="s">
        <v>18503</v>
      </c>
      <c r="G6448" t="s">
        <v>142</v>
      </c>
      <c r="H6448" t="s">
        <v>143</v>
      </c>
      <c r="I6448" t="s">
        <v>135</v>
      </c>
      <c r="J6448" t="s">
        <v>136</v>
      </c>
      <c r="K6448" t="s">
        <v>137</v>
      </c>
      <c r="L6448" t="s">
        <v>18504</v>
      </c>
      <c r="M6448" t="s">
        <v>18491</v>
      </c>
      <c r="N6448">
        <v>0.35</v>
      </c>
      <c r="O6448">
        <v>4</v>
      </c>
      <c r="P6448">
        <v>2676</v>
      </c>
      <c r="Q6448">
        <v>5</v>
      </c>
      <c r="R6448">
        <v>17</v>
      </c>
      <c r="S6448">
        <v>22</v>
      </c>
      <c r="T6448">
        <v>266</v>
      </c>
      <c r="U6448">
        <v>3</v>
      </c>
      <c r="V6448">
        <v>0</v>
      </c>
      <c r="W6448">
        <v>2.5100677339185005</v>
      </c>
      <c r="X6448">
        <v>166.08213987089661</v>
      </c>
      <c r="Y6448">
        <v>8.5032042163284984</v>
      </c>
      <c r="Z6448">
        <v>1.816285878939</v>
      </c>
      <c r="AA6448">
        <v>53.237127478429997</v>
      </c>
      <c r="AB6448">
        <v>77.504518241395047</v>
      </c>
      <c r="AC6448">
        <v>227.36296065920845</v>
      </c>
      <c r="AD6448">
        <v>0</v>
      </c>
      <c r="AE6448">
        <v>537.01630407911603</v>
      </c>
    </row>
    <row r="6449" spans="1:31" x14ac:dyDescent="0.25">
      <c r="A6449">
        <v>2156770</v>
      </c>
      <c r="B6449">
        <v>1</v>
      </c>
      <c r="C6449" t="s">
        <v>80</v>
      </c>
      <c r="D6449" t="s">
        <v>105</v>
      </c>
      <c r="E6449" t="s">
        <v>131</v>
      </c>
      <c r="F6449" t="s">
        <v>18505</v>
      </c>
      <c r="G6449" t="s">
        <v>133</v>
      </c>
      <c r="H6449" t="s">
        <v>134</v>
      </c>
      <c r="I6449" t="s">
        <v>135</v>
      </c>
      <c r="J6449" t="s">
        <v>136</v>
      </c>
      <c r="K6449" t="s">
        <v>137</v>
      </c>
      <c r="L6449" t="s">
        <v>18506</v>
      </c>
      <c r="M6449" t="s">
        <v>18507</v>
      </c>
      <c r="N6449">
        <v>5.5347222220000001</v>
      </c>
      <c r="O6449">
        <v>0</v>
      </c>
      <c r="P6449">
        <v>1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3.7215361747506255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3.7215361747506255</v>
      </c>
    </row>
    <row r="6450" spans="1:31" x14ac:dyDescent="0.25">
      <c r="A6450">
        <v>2156771</v>
      </c>
      <c r="B6450">
        <v>1</v>
      </c>
      <c r="C6450" t="s">
        <v>80</v>
      </c>
      <c r="D6450" t="s">
        <v>86</v>
      </c>
      <c r="E6450" t="s">
        <v>174</v>
      </c>
      <c r="F6450" t="s">
        <v>18508</v>
      </c>
      <c r="G6450" t="s">
        <v>187</v>
      </c>
      <c r="H6450" t="s">
        <v>134</v>
      </c>
      <c r="I6450" t="s">
        <v>135</v>
      </c>
      <c r="J6450" t="s">
        <v>136</v>
      </c>
      <c r="K6450" t="s">
        <v>137</v>
      </c>
      <c r="L6450" t="s">
        <v>18509</v>
      </c>
      <c r="M6450" t="s">
        <v>18510</v>
      </c>
      <c r="N6450">
        <v>1.148055555</v>
      </c>
      <c r="O6450">
        <v>0</v>
      </c>
      <c r="P6450">
        <v>95</v>
      </c>
      <c r="Q6450">
        <v>0</v>
      </c>
      <c r="R6450">
        <v>0</v>
      </c>
      <c r="S6450">
        <v>0</v>
      </c>
      <c r="T6450">
        <v>21</v>
      </c>
      <c r="U6450">
        <v>0</v>
      </c>
      <c r="V6450">
        <v>0</v>
      </c>
      <c r="W6450">
        <v>0</v>
      </c>
      <c r="X6450">
        <v>26.299809772288544</v>
      </c>
      <c r="Y6450">
        <v>0</v>
      </c>
      <c r="Z6450">
        <v>0</v>
      </c>
      <c r="AA6450">
        <v>0</v>
      </c>
      <c r="AB6450">
        <v>15.900153334451431</v>
      </c>
      <c r="AC6450">
        <v>0</v>
      </c>
      <c r="AD6450">
        <v>0</v>
      </c>
      <c r="AE6450">
        <v>42.199963106739972</v>
      </c>
    </row>
    <row r="6451" spans="1:31" x14ac:dyDescent="0.25">
      <c r="A6451">
        <v>2156772</v>
      </c>
      <c r="B6451">
        <v>1</v>
      </c>
      <c r="C6451" t="s">
        <v>81</v>
      </c>
      <c r="D6451" t="s">
        <v>113</v>
      </c>
      <c r="E6451" t="s">
        <v>161</v>
      </c>
      <c r="F6451" t="s">
        <v>18511</v>
      </c>
      <c r="G6451" t="s">
        <v>187</v>
      </c>
      <c r="H6451" t="s">
        <v>134</v>
      </c>
      <c r="I6451" t="s">
        <v>135</v>
      </c>
      <c r="J6451" t="s">
        <v>136</v>
      </c>
      <c r="K6451" t="s">
        <v>137</v>
      </c>
      <c r="L6451" t="s">
        <v>18512</v>
      </c>
      <c r="M6451" t="s">
        <v>18513</v>
      </c>
      <c r="N6451">
        <v>5.090833333</v>
      </c>
      <c r="O6451">
        <v>0</v>
      </c>
      <c r="P6451">
        <v>684</v>
      </c>
      <c r="Q6451">
        <v>0</v>
      </c>
      <c r="R6451">
        <v>0</v>
      </c>
      <c r="S6451">
        <v>0</v>
      </c>
      <c r="T6451">
        <v>108</v>
      </c>
      <c r="U6451">
        <v>0</v>
      </c>
      <c r="V6451">
        <v>0</v>
      </c>
      <c r="W6451">
        <v>0</v>
      </c>
      <c r="X6451">
        <v>1012.3864077828945</v>
      </c>
      <c r="Y6451">
        <v>0</v>
      </c>
      <c r="Z6451">
        <v>0</v>
      </c>
      <c r="AA6451">
        <v>0</v>
      </c>
      <c r="AB6451">
        <v>439.38222229027502</v>
      </c>
      <c r="AC6451">
        <v>0</v>
      </c>
      <c r="AD6451">
        <v>0</v>
      </c>
      <c r="AE6451">
        <v>1451.7686300731696</v>
      </c>
    </row>
    <row r="6452" spans="1:31" x14ac:dyDescent="0.25">
      <c r="A6452">
        <v>2156773</v>
      </c>
      <c r="B6452">
        <v>1</v>
      </c>
      <c r="C6452" t="s">
        <v>81</v>
      </c>
      <c r="D6452" t="s">
        <v>123</v>
      </c>
      <c r="E6452" t="s">
        <v>140</v>
      </c>
      <c r="F6452" t="s">
        <v>13359</v>
      </c>
      <c r="G6452" t="s">
        <v>142</v>
      </c>
      <c r="H6452" t="s">
        <v>143</v>
      </c>
      <c r="I6452" t="s">
        <v>135</v>
      </c>
      <c r="J6452" t="s">
        <v>136</v>
      </c>
      <c r="K6452" t="s">
        <v>137</v>
      </c>
      <c r="L6452" t="s">
        <v>18514</v>
      </c>
      <c r="M6452" t="s">
        <v>18515</v>
      </c>
      <c r="N6452">
        <v>1.839722222</v>
      </c>
      <c r="O6452">
        <v>3</v>
      </c>
      <c r="P6452">
        <v>25</v>
      </c>
      <c r="Q6452">
        <v>244</v>
      </c>
      <c r="R6452">
        <v>274</v>
      </c>
      <c r="S6452">
        <v>26</v>
      </c>
      <c r="T6452">
        <v>47</v>
      </c>
      <c r="U6452">
        <v>0</v>
      </c>
      <c r="V6452">
        <v>0</v>
      </c>
      <c r="W6452">
        <v>0.69133643673464995</v>
      </c>
      <c r="X6452">
        <v>60.561502366259482</v>
      </c>
      <c r="Y6452">
        <v>122.9833004821014</v>
      </c>
      <c r="Z6452">
        <v>177.95256554206725</v>
      </c>
      <c r="AA6452">
        <v>19.471180253000004</v>
      </c>
      <c r="AB6452">
        <v>48.65759333343464</v>
      </c>
      <c r="AC6452">
        <v>0</v>
      </c>
      <c r="AD6452">
        <v>0</v>
      </c>
      <c r="AE6452">
        <v>430.31747841359743</v>
      </c>
    </row>
    <row r="6453" spans="1:31" x14ac:dyDescent="0.25">
      <c r="A6453">
        <v>2156775</v>
      </c>
      <c r="B6453">
        <v>1</v>
      </c>
      <c r="C6453" t="s">
        <v>81</v>
      </c>
      <c r="D6453" t="s">
        <v>123</v>
      </c>
      <c r="E6453" t="s">
        <v>131</v>
      </c>
      <c r="F6453" t="s">
        <v>18516</v>
      </c>
      <c r="G6453" t="s">
        <v>439</v>
      </c>
      <c r="H6453" t="s">
        <v>134</v>
      </c>
      <c r="I6453" t="s">
        <v>135</v>
      </c>
      <c r="J6453" t="s">
        <v>136</v>
      </c>
      <c r="K6453" t="s">
        <v>137</v>
      </c>
      <c r="L6453" t="s">
        <v>18517</v>
      </c>
      <c r="M6453" t="s">
        <v>18518</v>
      </c>
      <c r="N6453">
        <v>1.483333333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1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9.3156884324287326</v>
      </c>
      <c r="AC6453">
        <v>0</v>
      </c>
      <c r="AD6453">
        <v>0</v>
      </c>
      <c r="AE6453">
        <v>9.3156884324287326</v>
      </c>
    </row>
    <row r="6454" spans="1:31" x14ac:dyDescent="0.25">
      <c r="A6454">
        <v>2156776</v>
      </c>
      <c r="B6454">
        <v>1</v>
      </c>
      <c r="C6454" t="s">
        <v>80</v>
      </c>
      <c r="D6454" t="s">
        <v>88</v>
      </c>
      <c r="E6454" t="s">
        <v>131</v>
      </c>
      <c r="F6454" t="s">
        <v>17869</v>
      </c>
      <c r="G6454" t="s">
        <v>133</v>
      </c>
      <c r="H6454" t="s">
        <v>134</v>
      </c>
      <c r="I6454" t="s">
        <v>135</v>
      </c>
      <c r="J6454" t="s">
        <v>136</v>
      </c>
      <c r="K6454" t="s">
        <v>137</v>
      </c>
      <c r="L6454" t="s">
        <v>18519</v>
      </c>
      <c r="M6454" t="s">
        <v>18520</v>
      </c>
      <c r="N6454">
        <v>8.6722222220000003</v>
      </c>
      <c r="O6454">
        <v>0</v>
      </c>
      <c r="P6454">
        <v>17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44.861763221329603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44.861763221329603</v>
      </c>
    </row>
    <row r="6455" spans="1:31" x14ac:dyDescent="0.25">
      <c r="A6455">
        <v>2156779</v>
      </c>
      <c r="B6455">
        <v>1</v>
      </c>
      <c r="C6455" t="s">
        <v>80</v>
      </c>
      <c r="D6455" t="s">
        <v>105</v>
      </c>
      <c r="E6455" t="s">
        <v>161</v>
      </c>
      <c r="F6455" t="s">
        <v>18521</v>
      </c>
      <c r="G6455" t="s">
        <v>187</v>
      </c>
      <c r="H6455" t="s">
        <v>134</v>
      </c>
      <c r="I6455" t="s">
        <v>135</v>
      </c>
      <c r="J6455" t="s">
        <v>136</v>
      </c>
      <c r="K6455" t="s">
        <v>137</v>
      </c>
      <c r="L6455" t="s">
        <v>18522</v>
      </c>
      <c r="M6455" t="s">
        <v>18523</v>
      </c>
      <c r="N6455">
        <v>4.1180555549999998</v>
      </c>
      <c r="O6455">
        <v>0</v>
      </c>
      <c r="P6455">
        <v>513</v>
      </c>
      <c r="Q6455">
        <v>0</v>
      </c>
      <c r="R6455">
        <v>1</v>
      </c>
      <c r="S6455">
        <v>0</v>
      </c>
      <c r="T6455">
        <v>21</v>
      </c>
      <c r="U6455">
        <v>0</v>
      </c>
      <c r="V6455">
        <v>0</v>
      </c>
      <c r="W6455">
        <v>0</v>
      </c>
      <c r="X6455">
        <v>438.72853493905012</v>
      </c>
      <c r="Y6455">
        <v>0</v>
      </c>
      <c r="Z6455">
        <v>0.14272914998062503</v>
      </c>
      <c r="AA6455">
        <v>0</v>
      </c>
      <c r="AB6455">
        <v>34.208159452974506</v>
      </c>
      <c r="AC6455">
        <v>0</v>
      </c>
      <c r="AD6455">
        <v>0</v>
      </c>
      <c r="AE6455">
        <v>473.07942354200526</v>
      </c>
    </row>
    <row r="6456" spans="1:31" x14ac:dyDescent="0.25">
      <c r="A6456">
        <v>2156784</v>
      </c>
      <c r="B6456">
        <v>1</v>
      </c>
      <c r="C6456" t="s">
        <v>81</v>
      </c>
      <c r="D6456" t="s">
        <v>112</v>
      </c>
      <c r="E6456" t="s">
        <v>146</v>
      </c>
      <c r="F6456" t="s">
        <v>18524</v>
      </c>
      <c r="G6456" t="s">
        <v>167</v>
      </c>
      <c r="H6456" t="s">
        <v>143</v>
      </c>
      <c r="I6456" t="s">
        <v>135</v>
      </c>
      <c r="J6456" t="s">
        <v>136</v>
      </c>
      <c r="K6456" t="s">
        <v>137</v>
      </c>
      <c r="L6456" t="s">
        <v>18525</v>
      </c>
      <c r="M6456" t="s">
        <v>18526</v>
      </c>
      <c r="N6456">
        <v>1.106666666</v>
      </c>
      <c r="O6456">
        <v>0</v>
      </c>
      <c r="P6456">
        <v>59</v>
      </c>
      <c r="Q6456">
        <v>0</v>
      </c>
      <c r="R6456">
        <v>20</v>
      </c>
      <c r="S6456">
        <v>0</v>
      </c>
      <c r="T6456">
        <v>5</v>
      </c>
      <c r="U6456">
        <v>0</v>
      </c>
      <c r="V6456">
        <v>0</v>
      </c>
      <c r="W6456">
        <v>0</v>
      </c>
      <c r="X6456">
        <v>5.9652603746032513</v>
      </c>
      <c r="Y6456">
        <v>0</v>
      </c>
      <c r="Z6456">
        <v>1.0011141489374999</v>
      </c>
      <c r="AA6456">
        <v>0</v>
      </c>
      <c r="AB6456">
        <v>0.29537689910149995</v>
      </c>
      <c r="AC6456">
        <v>0</v>
      </c>
      <c r="AD6456">
        <v>0</v>
      </c>
      <c r="AE6456">
        <v>7.2617514226422513</v>
      </c>
    </row>
    <row r="6457" spans="1:31" x14ac:dyDescent="0.25">
      <c r="A6457">
        <v>2156786</v>
      </c>
      <c r="B6457">
        <v>1</v>
      </c>
      <c r="C6457" t="s">
        <v>80</v>
      </c>
      <c r="D6457" t="s">
        <v>96</v>
      </c>
      <c r="E6457" t="s">
        <v>206</v>
      </c>
      <c r="F6457" t="s">
        <v>18527</v>
      </c>
      <c r="G6457" t="s">
        <v>246</v>
      </c>
      <c r="H6457" t="s">
        <v>134</v>
      </c>
      <c r="I6457" t="s">
        <v>135</v>
      </c>
      <c r="J6457" t="s">
        <v>136</v>
      </c>
      <c r="K6457" t="s">
        <v>137</v>
      </c>
      <c r="L6457" t="s">
        <v>18528</v>
      </c>
      <c r="M6457" t="s">
        <v>18529</v>
      </c>
      <c r="N6457">
        <v>1.1886111109999999</v>
      </c>
      <c r="O6457">
        <v>0</v>
      </c>
      <c r="P6457">
        <v>46</v>
      </c>
      <c r="Q6457">
        <v>0</v>
      </c>
      <c r="R6457">
        <v>0</v>
      </c>
      <c r="S6457">
        <v>0</v>
      </c>
      <c r="T6457">
        <v>40</v>
      </c>
      <c r="U6457">
        <v>0</v>
      </c>
      <c r="V6457">
        <v>0</v>
      </c>
      <c r="W6457">
        <v>0</v>
      </c>
      <c r="X6457">
        <v>36.132607527838069</v>
      </c>
      <c r="Y6457">
        <v>0</v>
      </c>
      <c r="Z6457">
        <v>0</v>
      </c>
      <c r="AA6457">
        <v>0</v>
      </c>
      <c r="AB6457">
        <v>41.005901954549572</v>
      </c>
      <c r="AC6457">
        <v>0</v>
      </c>
      <c r="AD6457">
        <v>0</v>
      </c>
      <c r="AE6457">
        <v>77.138509482387633</v>
      </c>
    </row>
    <row r="6458" spans="1:31" x14ac:dyDescent="0.25">
      <c r="A6458">
        <v>2156787</v>
      </c>
      <c r="B6458">
        <v>1</v>
      </c>
      <c r="C6458" t="s">
        <v>81</v>
      </c>
      <c r="D6458" t="s">
        <v>121</v>
      </c>
      <c r="E6458" t="s">
        <v>174</v>
      </c>
      <c r="F6458" t="s">
        <v>18530</v>
      </c>
      <c r="G6458" t="s">
        <v>187</v>
      </c>
      <c r="H6458" t="s">
        <v>134</v>
      </c>
      <c r="I6458" t="s">
        <v>135</v>
      </c>
      <c r="J6458" t="s">
        <v>136</v>
      </c>
      <c r="K6458" t="s">
        <v>137</v>
      </c>
      <c r="L6458" t="s">
        <v>18531</v>
      </c>
      <c r="M6458" t="s">
        <v>18532</v>
      </c>
      <c r="N6458">
        <v>1.156666666</v>
      </c>
      <c r="O6458">
        <v>0</v>
      </c>
      <c r="P6458">
        <v>23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4.3191266166155495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4.3191266166155495</v>
      </c>
    </row>
    <row r="6459" spans="1:31" x14ac:dyDescent="0.25">
      <c r="A6459">
        <v>2156788</v>
      </c>
      <c r="B6459">
        <v>1</v>
      </c>
      <c r="C6459" t="s">
        <v>80</v>
      </c>
      <c r="D6459" t="s">
        <v>90</v>
      </c>
      <c r="E6459" t="s">
        <v>161</v>
      </c>
      <c r="F6459" t="s">
        <v>18533</v>
      </c>
      <c r="G6459" t="s">
        <v>171</v>
      </c>
      <c r="H6459" t="s">
        <v>134</v>
      </c>
      <c r="I6459" t="s">
        <v>135</v>
      </c>
      <c r="J6459" t="s">
        <v>136</v>
      </c>
      <c r="K6459" t="s">
        <v>137</v>
      </c>
      <c r="L6459" t="s">
        <v>18534</v>
      </c>
      <c r="M6459" t="s">
        <v>18535</v>
      </c>
      <c r="N6459">
        <v>0.71555555500000001</v>
      </c>
      <c r="O6459">
        <v>0</v>
      </c>
      <c r="P6459">
        <v>75</v>
      </c>
      <c r="Q6459">
        <v>0</v>
      </c>
      <c r="R6459">
        <v>0</v>
      </c>
      <c r="S6459">
        <v>0</v>
      </c>
      <c r="T6459">
        <v>112</v>
      </c>
      <c r="U6459">
        <v>0</v>
      </c>
      <c r="V6459">
        <v>1</v>
      </c>
      <c r="W6459">
        <v>0</v>
      </c>
      <c r="X6459">
        <v>12.755982862085453</v>
      </c>
      <c r="Y6459">
        <v>0</v>
      </c>
      <c r="Z6459">
        <v>0</v>
      </c>
      <c r="AA6459">
        <v>0</v>
      </c>
      <c r="AB6459">
        <v>43.892551871119807</v>
      </c>
      <c r="AC6459">
        <v>0</v>
      </c>
      <c r="AD6459">
        <v>7.8582212450532003</v>
      </c>
      <c r="AE6459">
        <v>64.506755978258454</v>
      </c>
    </row>
    <row r="6460" spans="1:31" x14ac:dyDescent="0.25">
      <c r="A6460">
        <v>2156789</v>
      </c>
      <c r="B6460">
        <v>1</v>
      </c>
      <c r="C6460" t="s">
        <v>80</v>
      </c>
      <c r="D6460" t="s">
        <v>107</v>
      </c>
      <c r="E6460" t="s">
        <v>174</v>
      </c>
      <c r="F6460" t="s">
        <v>18536</v>
      </c>
      <c r="G6460" t="s">
        <v>187</v>
      </c>
      <c r="H6460" t="s">
        <v>134</v>
      </c>
      <c r="I6460" t="s">
        <v>135</v>
      </c>
      <c r="J6460" t="s">
        <v>136</v>
      </c>
      <c r="K6460" t="s">
        <v>137</v>
      </c>
      <c r="L6460" t="s">
        <v>18537</v>
      </c>
      <c r="M6460" t="s">
        <v>18538</v>
      </c>
      <c r="N6460">
        <v>3.9855555549999999</v>
      </c>
      <c r="O6460">
        <v>0</v>
      </c>
      <c r="P6460">
        <v>7</v>
      </c>
      <c r="Q6460">
        <v>0</v>
      </c>
      <c r="R6460">
        <v>0</v>
      </c>
      <c r="S6460">
        <v>0</v>
      </c>
      <c r="T6460">
        <v>8</v>
      </c>
      <c r="U6460">
        <v>0</v>
      </c>
      <c r="V6460">
        <v>0</v>
      </c>
      <c r="W6460">
        <v>0</v>
      </c>
      <c r="X6460">
        <v>8.322588008121107</v>
      </c>
      <c r="Y6460">
        <v>0</v>
      </c>
      <c r="Z6460">
        <v>0</v>
      </c>
      <c r="AA6460">
        <v>0</v>
      </c>
      <c r="AB6460">
        <v>5.5194759141941336</v>
      </c>
      <c r="AC6460">
        <v>0</v>
      </c>
      <c r="AD6460">
        <v>0</v>
      </c>
      <c r="AE6460">
        <v>13.842063922315241</v>
      </c>
    </row>
    <row r="6461" spans="1:31" x14ac:dyDescent="0.25">
      <c r="A6461">
        <v>2156790</v>
      </c>
      <c r="B6461">
        <v>1</v>
      </c>
      <c r="C6461" t="s">
        <v>80</v>
      </c>
      <c r="D6461" t="s">
        <v>106</v>
      </c>
      <c r="E6461" t="s">
        <v>146</v>
      </c>
      <c r="F6461" t="s">
        <v>18539</v>
      </c>
      <c r="G6461" t="s">
        <v>4292</v>
      </c>
      <c r="H6461" t="s">
        <v>143</v>
      </c>
      <c r="I6461" t="s">
        <v>135</v>
      </c>
      <c r="J6461" t="s">
        <v>3</v>
      </c>
      <c r="K6461" t="s">
        <v>137</v>
      </c>
      <c r="L6461" t="s">
        <v>18540</v>
      </c>
      <c r="M6461" t="s">
        <v>18466</v>
      </c>
      <c r="N6461">
        <v>3.0902777769999998</v>
      </c>
      <c r="O6461">
        <v>0</v>
      </c>
      <c r="P6461">
        <v>0</v>
      </c>
      <c r="Q6461">
        <v>0</v>
      </c>
      <c r="R6461">
        <v>1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0.34997626650000002</v>
      </c>
      <c r="AA6461">
        <v>0</v>
      </c>
      <c r="AB6461">
        <v>0</v>
      </c>
      <c r="AC6461">
        <v>0</v>
      </c>
      <c r="AD6461">
        <v>0</v>
      </c>
      <c r="AE6461">
        <v>0.34997626650000002</v>
      </c>
    </row>
    <row r="6462" spans="1:31" x14ac:dyDescent="0.25">
      <c r="A6462">
        <v>2156792</v>
      </c>
      <c r="B6462">
        <v>1</v>
      </c>
      <c r="C6462" t="s">
        <v>80</v>
      </c>
      <c r="D6462" t="s">
        <v>107</v>
      </c>
      <c r="E6462" t="s">
        <v>206</v>
      </c>
      <c r="F6462" t="s">
        <v>18541</v>
      </c>
      <c r="G6462" t="s">
        <v>246</v>
      </c>
      <c r="H6462" t="s">
        <v>134</v>
      </c>
      <c r="I6462" t="s">
        <v>135</v>
      </c>
      <c r="J6462" t="s">
        <v>136</v>
      </c>
      <c r="K6462" t="s">
        <v>137</v>
      </c>
      <c r="L6462" t="s">
        <v>18542</v>
      </c>
      <c r="M6462" t="s">
        <v>18543</v>
      </c>
      <c r="N6462">
        <v>3.8627777769999998</v>
      </c>
      <c r="O6462">
        <v>0</v>
      </c>
      <c r="P6462">
        <v>28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16.884023102452083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16.884023102452083</v>
      </c>
    </row>
    <row r="6463" spans="1:31" x14ac:dyDescent="0.25">
      <c r="A6463">
        <v>2156796</v>
      </c>
      <c r="B6463">
        <v>1</v>
      </c>
      <c r="C6463" t="s">
        <v>80</v>
      </c>
      <c r="D6463" t="s">
        <v>92</v>
      </c>
      <c r="E6463" t="s">
        <v>131</v>
      </c>
      <c r="F6463" t="s">
        <v>18544</v>
      </c>
      <c r="G6463" t="s">
        <v>133</v>
      </c>
      <c r="H6463" t="s">
        <v>134</v>
      </c>
      <c r="I6463" t="s">
        <v>135</v>
      </c>
      <c r="J6463" t="s">
        <v>136</v>
      </c>
      <c r="K6463" t="s">
        <v>137</v>
      </c>
      <c r="L6463" t="s">
        <v>18545</v>
      </c>
      <c r="M6463" t="s">
        <v>18546</v>
      </c>
      <c r="N6463">
        <v>5.5563888879999999</v>
      </c>
      <c r="O6463">
        <v>0</v>
      </c>
      <c r="P6463">
        <v>1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2.7586411785938503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2.7586411785938503</v>
      </c>
    </row>
    <row r="6464" spans="1:31" x14ac:dyDescent="0.25">
      <c r="A6464">
        <v>2156797</v>
      </c>
      <c r="B6464">
        <v>1</v>
      </c>
      <c r="C6464" t="s">
        <v>80</v>
      </c>
      <c r="D6464" t="s">
        <v>89</v>
      </c>
      <c r="E6464" t="s">
        <v>131</v>
      </c>
      <c r="F6464" t="s">
        <v>18547</v>
      </c>
      <c r="G6464" t="s">
        <v>133</v>
      </c>
      <c r="H6464" t="s">
        <v>134</v>
      </c>
      <c r="I6464" t="s">
        <v>135</v>
      </c>
      <c r="J6464" t="s">
        <v>136</v>
      </c>
      <c r="K6464" t="s">
        <v>137</v>
      </c>
      <c r="L6464" t="s">
        <v>18548</v>
      </c>
      <c r="M6464" t="s">
        <v>18549</v>
      </c>
      <c r="N6464">
        <v>2.7725</v>
      </c>
      <c r="O6464">
        <v>0</v>
      </c>
      <c r="P6464">
        <v>2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2.3101638277649998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2.3101638277649998</v>
      </c>
    </row>
    <row r="6465" spans="1:31" x14ac:dyDescent="0.25">
      <c r="A6465">
        <v>2156798</v>
      </c>
      <c r="B6465">
        <v>1</v>
      </c>
      <c r="C6465" t="s">
        <v>81</v>
      </c>
      <c r="D6465" t="s">
        <v>115</v>
      </c>
      <c r="E6465" t="s">
        <v>131</v>
      </c>
      <c r="F6465" t="s">
        <v>18550</v>
      </c>
      <c r="G6465" t="s">
        <v>152</v>
      </c>
      <c r="H6465" t="s">
        <v>134</v>
      </c>
      <c r="I6465" t="s">
        <v>135</v>
      </c>
      <c r="J6465" t="s">
        <v>136</v>
      </c>
      <c r="K6465" t="s">
        <v>137</v>
      </c>
      <c r="L6465" t="s">
        <v>18551</v>
      </c>
      <c r="M6465" t="s">
        <v>18552</v>
      </c>
      <c r="N6465">
        <v>1.5280555549999999</v>
      </c>
      <c r="O6465">
        <v>0</v>
      </c>
      <c r="P6465">
        <v>2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0.23543889044433336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0.23543889044433336</v>
      </c>
    </row>
    <row r="6466" spans="1:31" x14ac:dyDescent="0.25">
      <c r="A6466">
        <v>2156799</v>
      </c>
      <c r="B6466">
        <v>1</v>
      </c>
      <c r="C6466" t="s">
        <v>81</v>
      </c>
      <c r="D6466" t="s">
        <v>128</v>
      </c>
      <c r="E6466" t="s">
        <v>131</v>
      </c>
      <c r="F6466" t="s">
        <v>18553</v>
      </c>
      <c r="G6466" t="s">
        <v>231</v>
      </c>
      <c r="H6466" t="s">
        <v>134</v>
      </c>
      <c r="I6466" t="s">
        <v>135</v>
      </c>
      <c r="J6466" t="s">
        <v>136</v>
      </c>
      <c r="K6466" t="s">
        <v>137</v>
      </c>
      <c r="L6466" t="s">
        <v>18554</v>
      </c>
      <c r="M6466" t="s">
        <v>18555</v>
      </c>
      <c r="N6466">
        <v>1.967777777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1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1.2383760668352</v>
      </c>
      <c r="AC6466">
        <v>0</v>
      </c>
      <c r="AD6466">
        <v>0</v>
      </c>
      <c r="AE6466">
        <v>1.2383760668352</v>
      </c>
    </row>
    <row r="6467" spans="1:31" x14ac:dyDescent="0.25">
      <c r="A6467">
        <v>2156800</v>
      </c>
      <c r="B6467">
        <v>1</v>
      </c>
      <c r="C6467" t="s">
        <v>80</v>
      </c>
      <c r="D6467" t="s">
        <v>86</v>
      </c>
      <c r="E6467" t="s">
        <v>161</v>
      </c>
      <c r="F6467" t="s">
        <v>18556</v>
      </c>
      <c r="G6467" t="s">
        <v>171</v>
      </c>
      <c r="H6467" t="s">
        <v>134</v>
      </c>
      <c r="I6467" t="s">
        <v>135</v>
      </c>
      <c r="J6467" t="s">
        <v>136</v>
      </c>
      <c r="K6467" t="s">
        <v>137</v>
      </c>
      <c r="L6467" t="s">
        <v>18557</v>
      </c>
      <c r="M6467" t="s">
        <v>18558</v>
      </c>
      <c r="N6467">
        <v>1.866666666</v>
      </c>
      <c r="O6467">
        <v>0</v>
      </c>
      <c r="P6467">
        <v>26</v>
      </c>
      <c r="Q6467">
        <v>0</v>
      </c>
      <c r="R6467">
        <v>11</v>
      </c>
      <c r="S6467">
        <v>0</v>
      </c>
      <c r="T6467">
        <v>10</v>
      </c>
      <c r="U6467">
        <v>0</v>
      </c>
      <c r="V6467">
        <v>0</v>
      </c>
      <c r="W6467">
        <v>0</v>
      </c>
      <c r="X6467">
        <v>117.36737459845604</v>
      </c>
      <c r="Y6467">
        <v>0</v>
      </c>
      <c r="Z6467">
        <v>8.4889883080309989</v>
      </c>
      <c r="AA6467">
        <v>0</v>
      </c>
      <c r="AB6467">
        <v>28.523711183054999</v>
      </c>
      <c r="AC6467">
        <v>0</v>
      </c>
      <c r="AD6467">
        <v>0</v>
      </c>
      <c r="AE6467">
        <v>154.38007408954203</v>
      </c>
    </row>
    <row r="6468" spans="1:31" x14ac:dyDescent="0.25">
      <c r="A6468">
        <v>2156802</v>
      </c>
      <c r="B6468">
        <v>1</v>
      </c>
      <c r="C6468" t="s">
        <v>81</v>
      </c>
      <c r="D6468" t="s">
        <v>118</v>
      </c>
      <c r="E6468" t="s">
        <v>131</v>
      </c>
      <c r="F6468" t="s">
        <v>18559</v>
      </c>
      <c r="G6468" t="s">
        <v>133</v>
      </c>
      <c r="H6468" t="s">
        <v>134</v>
      </c>
      <c r="I6468" t="s">
        <v>135</v>
      </c>
      <c r="J6468" t="s">
        <v>136</v>
      </c>
      <c r="K6468" t="s">
        <v>137</v>
      </c>
      <c r="L6468" t="s">
        <v>18560</v>
      </c>
      <c r="M6468" t="s">
        <v>18561</v>
      </c>
      <c r="N6468">
        <v>4.119722222</v>
      </c>
      <c r="O6468">
        <v>0</v>
      </c>
      <c r="P6468">
        <v>8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10.511192718196458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10.511192718196458</v>
      </c>
    </row>
    <row r="6469" spans="1:31" x14ac:dyDescent="0.25">
      <c r="A6469">
        <v>2156805</v>
      </c>
      <c r="B6469">
        <v>1</v>
      </c>
      <c r="C6469" t="s">
        <v>81</v>
      </c>
      <c r="D6469" t="s">
        <v>123</v>
      </c>
      <c r="E6469" t="s">
        <v>161</v>
      </c>
      <c r="F6469" t="s">
        <v>6353</v>
      </c>
      <c r="G6469" t="s">
        <v>215</v>
      </c>
      <c r="H6469" t="s">
        <v>134</v>
      </c>
      <c r="I6469" t="s">
        <v>135</v>
      </c>
      <c r="J6469" t="s">
        <v>136</v>
      </c>
      <c r="K6469" t="s">
        <v>137</v>
      </c>
      <c r="L6469" t="s">
        <v>18562</v>
      </c>
      <c r="M6469" t="s">
        <v>18563</v>
      </c>
      <c r="N6469">
        <v>3.855555555</v>
      </c>
      <c r="O6469">
        <v>0</v>
      </c>
      <c r="P6469">
        <v>0</v>
      </c>
      <c r="Q6469">
        <v>0</v>
      </c>
      <c r="R6469">
        <v>7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5.3244479824845836</v>
      </c>
      <c r="AA6469">
        <v>0</v>
      </c>
      <c r="AB6469">
        <v>0</v>
      </c>
      <c r="AC6469">
        <v>0</v>
      </c>
      <c r="AD6469">
        <v>0</v>
      </c>
      <c r="AE6469">
        <v>5.3244479824845836</v>
      </c>
    </row>
    <row r="6470" spans="1:31" x14ac:dyDescent="0.25">
      <c r="A6470">
        <v>2156806</v>
      </c>
      <c r="B6470">
        <v>1</v>
      </c>
      <c r="C6470" t="s">
        <v>80</v>
      </c>
      <c r="D6470" t="s">
        <v>107</v>
      </c>
      <c r="E6470" t="s">
        <v>131</v>
      </c>
      <c r="F6470" t="s">
        <v>18564</v>
      </c>
      <c r="G6470" t="s">
        <v>231</v>
      </c>
      <c r="H6470" t="s">
        <v>134</v>
      </c>
      <c r="I6470" t="s">
        <v>135</v>
      </c>
      <c r="J6470" t="s">
        <v>136</v>
      </c>
      <c r="K6470" t="s">
        <v>137</v>
      </c>
      <c r="L6470" t="s">
        <v>18565</v>
      </c>
      <c r="M6470" t="s">
        <v>18566</v>
      </c>
      <c r="N6470">
        <v>1.1263888879999999</v>
      </c>
      <c r="O6470">
        <v>0</v>
      </c>
      <c r="P6470">
        <v>6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0.901569946244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0.901569946244</v>
      </c>
    </row>
    <row r="6471" spans="1:31" x14ac:dyDescent="0.25">
      <c r="A6471">
        <v>2156807</v>
      </c>
      <c r="B6471">
        <v>1</v>
      </c>
      <c r="C6471" t="s">
        <v>80</v>
      </c>
      <c r="D6471" t="s">
        <v>108</v>
      </c>
      <c r="E6471" t="s">
        <v>131</v>
      </c>
      <c r="F6471" t="s">
        <v>18567</v>
      </c>
      <c r="G6471" t="s">
        <v>152</v>
      </c>
      <c r="H6471" t="s">
        <v>134</v>
      </c>
      <c r="I6471" t="s">
        <v>135</v>
      </c>
      <c r="J6471" t="s">
        <v>136</v>
      </c>
      <c r="K6471" t="s">
        <v>137</v>
      </c>
      <c r="L6471" t="s">
        <v>18568</v>
      </c>
      <c r="M6471" t="s">
        <v>18569</v>
      </c>
      <c r="N6471">
        <v>1.95</v>
      </c>
      <c r="O6471">
        <v>0</v>
      </c>
      <c r="P6471">
        <v>3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2.6703950956160001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2.6703950956160001</v>
      </c>
    </row>
    <row r="6472" spans="1:31" x14ac:dyDescent="0.25">
      <c r="A6472">
        <v>2156810</v>
      </c>
      <c r="B6472">
        <v>1</v>
      </c>
      <c r="C6472" t="s">
        <v>81</v>
      </c>
      <c r="D6472" t="s">
        <v>123</v>
      </c>
      <c r="E6472" t="s">
        <v>131</v>
      </c>
      <c r="F6472" t="s">
        <v>18570</v>
      </c>
      <c r="G6472" t="s">
        <v>152</v>
      </c>
      <c r="H6472" t="s">
        <v>134</v>
      </c>
      <c r="I6472" t="s">
        <v>135</v>
      </c>
      <c r="J6472" t="s">
        <v>136</v>
      </c>
      <c r="K6472" t="s">
        <v>137</v>
      </c>
      <c r="L6472" t="s">
        <v>18571</v>
      </c>
      <c r="M6472" t="s">
        <v>18572</v>
      </c>
      <c r="N6472">
        <v>0.73</v>
      </c>
      <c r="O6472">
        <v>0</v>
      </c>
      <c r="P6472">
        <v>2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0.27019494272690003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0.27019494272690003</v>
      </c>
    </row>
    <row r="6473" spans="1:31" x14ac:dyDescent="0.25">
      <c r="A6473">
        <v>2156814</v>
      </c>
      <c r="B6473">
        <v>1</v>
      </c>
      <c r="C6473" t="s">
        <v>80</v>
      </c>
      <c r="D6473" t="s">
        <v>107</v>
      </c>
      <c r="E6473" t="s">
        <v>131</v>
      </c>
      <c r="F6473" t="s">
        <v>18573</v>
      </c>
      <c r="G6473" t="s">
        <v>231</v>
      </c>
      <c r="H6473" t="s">
        <v>134</v>
      </c>
      <c r="I6473" t="s">
        <v>135</v>
      </c>
      <c r="J6473" t="s">
        <v>136</v>
      </c>
      <c r="K6473" t="s">
        <v>137</v>
      </c>
      <c r="L6473" t="s">
        <v>18574</v>
      </c>
      <c r="M6473" t="s">
        <v>18575</v>
      </c>
      <c r="N6473">
        <v>4.8794444439999998</v>
      </c>
      <c r="O6473">
        <v>0</v>
      </c>
      <c r="P6473">
        <v>6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13.305900644845266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13.305900644845266</v>
      </c>
    </row>
    <row r="6474" spans="1:31" x14ac:dyDescent="0.25">
      <c r="A6474">
        <v>2156815</v>
      </c>
      <c r="B6474">
        <v>1</v>
      </c>
      <c r="C6474" t="s">
        <v>80</v>
      </c>
      <c r="D6474" t="s">
        <v>95</v>
      </c>
      <c r="E6474" t="s">
        <v>131</v>
      </c>
      <c r="F6474" t="s">
        <v>18576</v>
      </c>
      <c r="G6474" t="s">
        <v>231</v>
      </c>
      <c r="H6474" t="s">
        <v>134</v>
      </c>
      <c r="I6474" t="s">
        <v>135</v>
      </c>
      <c r="J6474" t="s">
        <v>136</v>
      </c>
      <c r="K6474" t="s">
        <v>137</v>
      </c>
      <c r="L6474" t="s">
        <v>18577</v>
      </c>
      <c r="M6474" t="s">
        <v>18578</v>
      </c>
      <c r="N6474">
        <v>1.491666666</v>
      </c>
      <c r="O6474">
        <v>0</v>
      </c>
      <c r="P6474">
        <v>10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3.4033430345150837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3.4033430345150837</v>
      </c>
    </row>
    <row r="6475" spans="1:31" x14ac:dyDescent="0.25">
      <c r="A6475">
        <v>2156817</v>
      </c>
      <c r="B6475">
        <v>1</v>
      </c>
      <c r="C6475" t="s">
        <v>80</v>
      </c>
      <c r="D6475" t="s">
        <v>100</v>
      </c>
      <c r="E6475" t="s">
        <v>146</v>
      </c>
      <c r="F6475" t="s">
        <v>18579</v>
      </c>
      <c r="G6475" t="s">
        <v>167</v>
      </c>
      <c r="H6475" t="s">
        <v>143</v>
      </c>
      <c r="I6475" t="s">
        <v>135</v>
      </c>
      <c r="J6475" t="s">
        <v>136</v>
      </c>
      <c r="K6475" t="s">
        <v>137</v>
      </c>
      <c r="L6475" t="s">
        <v>18580</v>
      </c>
      <c r="M6475" t="s">
        <v>18581</v>
      </c>
      <c r="N6475">
        <v>0.90611111099999997</v>
      </c>
      <c r="O6475">
        <v>0</v>
      </c>
      <c r="P6475">
        <v>58</v>
      </c>
      <c r="Q6475">
        <v>0</v>
      </c>
      <c r="R6475">
        <v>11</v>
      </c>
      <c r="S6475">
        <v>0</v>
      </c>
      <c r="T6475">
        <v>20</v>
      </c>
      <c r="U6475">
        <v>0</v>
      </c>
      <c r="V6475">
        <v>0</v>
      </c>
      <c r="W6475">
        <v>0</v>
      </c>
      <c r="X6475">
        <v>13.940153194531872</v>
      </c>
      <c r="Y6475">
        <v>0</v>
      </c>
      <c r="Z6475">
        <v>3.1700428898440496</v>
      </c>
      <c r="AA6475">
        <v>0</v>
      </c>
      <c r="AB6475">
        <v>7.3454275506374458</v>
      </c>
      <c r="AC6475">
        <v>0</v>
      </c>
      <c r="AD6475">
        <v>0</v>
      </c>
      <c r="AE6475">
        <v>24.455623635013367</v>
      </c>
    </row>
    <row r="6476" spans="1:31" x14ac:dyDescent="0.25">
      <c r="A6476">
        <v>2156820</v>
      </c>
      <c r="B6476">
        <v>1</v>
      </c>
      <c r="C6476" t="s">
        <v>80</v>
      </c>
      <c r="D6476" t="s">
        <v>98</v>
      </c>
      <c r="E6476" t="s">
        <v>161</v>
      </c>
      <c r="F6476" t="s">
        <v>18582</v>
      </c>
      <c r="G6476" t="s">
        <v>215</v>
      </c>
      <c r="H6476" t="s">
        <v>134</v>
      </c>
      <c r="I6476" t="s">
        <v>135</v>
      </c>
      <c r="J6476" t="s">
        <v>136</v>
      </c>
      <c r="K6476" t="s">
        <v>137</v>
      </c>
      <c r="L6476" t="s">
        <v>18583</v>
      </c>
      <c r="M6476" t="s">
        <v>18584</v>
      </c>
      <c r="N6476">
        <v>1.3772222220000001</v>
      </c>
      <c r="O6476">
        <v>0</v>
      </c>
      <c r="P6476">
        <v>0</v>
      </c>
      <c r="Q6476">
        <v>0</v>
      </c>
      <c r="R6476">
        <v>6</v>
      </c>
      <c r="S6476">
        <v>0</v>
      </c>
      <c r="T6476">
        <v>5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3.1893939160335005</v>
      </c>
      <c r="AA6476">
        <v>0</v>
      </c>
      <c r="AB6476">
        <v>32.079131080805901</v>
      </c>
      <c r="AC6476">
        <v>0</v>
      </c>
      <c r="AD6476">
        <v>0</v>
      </c>
      <c r="AE6476">
        <v>35.268524996839403</v>
      </c>
    </row>
    <row r="6477" spans="1:31" x14ac:dyDescent="0.25">
      <c r="A6477">
        <v>2156825</v>
      </c>
      <c r="B6477">
        <v>1</v>
      </c>
      <c r="C6477" t="s">
        <v>80</v>
      </c>
      <c r="D6477" t="s">
        <v>106</v>
      </c>
      <c r="E6477" t="s">
        <v>161</v>
      </c>
      <c r="F6477" t="s">
        <v>18585</v>
      </c>
      <c r="G6477" t="s">
        <v>215</v>
      </c>
      <c r="H6477" t="s">
        <v>134</v>
      </c>
      <c r="I6477" t="s">
        <v>135</v>
      </c>
      <c r="J6477" t="s">
        <v>136</v>
      </c>
      <c r="K6477" t="s">
        <v>137</v>
      </c>
      <c r="L6477" t="s">
        <v>18586</v>
      </c>
      <c r="M6477" t="s">
        <v>18587</v>
      </c>
      <c r="N6477">
        <v>2.8577777769999999</v>
      </c>
      <c r="O6477">
        <v>0</v>
      </c>
      <c r="P6477">
        <v>1</v>
      </c>
      <c r="Q6477">
        <v>0</v>
      </c>
      <c r="R6477">
        <v>5</v>
      </c>
      <c r="S6477">
        <v>0</v>
      </c>
      <c r="T6477">
        <v>3</v>
      </c>
      <c r="U6477">
        <v>0</v>
      </c>
      <c r="V6477">
        <v>0</v>
      </c>
      <c r="W6477">
        <v>0</v>
      </c>
      <c r="X6477">
        <v>0.27536345516779165</v>
      </c>
      <c r="Y6477">
        <v>0</v>
      </c>
      <c r="Z6477">
        <v>8.6681093311044837</v>
      </c>
      <c r="AA6477">
        <v>0</v>
      </c>
      <c r="AB6477">
        <v>1.5012481450999999E-2</v>
      </c>
      <c r="AC6477">
        <v>0</v>
      </c>
      <c r="AD6477">
        <v>0</v>
      </c>
      <c r="AE6477">
        <v>8.958485267723276</v>
      </c>
    </row>
    <row r="6478" spans="1:31" x14ac:dyDescent="0.25">
      <c r="A6478">
        <v>2156828</v>
      </c>
      <c r="B6478">
        <v>1</v>
      </c>
      <c r="C6478" t="s">
        <v>81</v>
      </c>
      <c r="D6478" t="s">
        <v>122</v>
      </c>
      <c r="E6478" t="s">
        <v>161</v>
      </c>
      <c r="F6478" t="s">
        <v>16165</v>
      </c>
      <c r="G6478" t="s">
        <v>215</v>
      </c>
      <c r="H6478" t="s">
        <v>134</v>
      </c>
      <c r="I6478" t="s">
        <v>135</v>
      </c>
      <c r="J6478" t="s">
        <v>136</v>
      </c>
      <c r="K6478" t="s">
        <v>137</v>
      </c>
      <c r="L6478" t="s">
        <v>18588</v>
      </c>
      <c r="M6478" t="s">
        <v>18589</v>
      </c>
      <c r="N6478">
        <v>1.4188888879999999</v>
      </c>
      <c r="O6478">
        <v>0</v>
      </c>
      <c r="P6478">
        <v>42</v>
      </c>
      <c r="Q6478">
        <v>0</v>
      </c>
      <c r="R6478">
        <v>0</v>
      </c>
      <c r="S6478">
        <v>0</v>
      </c>
      <c r="T6478">
        <v>2</v>
      </c>
      <c r="U6478">
        <v>0</v>
      </c>
      <c r="V6478">
        <v>0</v>
      </c>
      <c r="W6478">
        <v>0</v>
      </c>
      <c r="X6478">
        <v>10.363634686813102</v>
      </c>
      <c r="Y6478">
        <v>0</v>
      </c>
      <c r="Z6478">
        <v>0</v>
      </c>
      <c r="AA6478">
        <v>0</v>
      </c>
      <c r="AB6478">
        <v>3.1590796415566669E-2</v>
      </c>
      <c r="AC6478">
        <v>0</v>
      </c>
      <c r="AD6478">
        <v>0</v>
      </c>
      <c r="AE6478">
        <v>10.395225483228668</v>
      </c>
    </row>
    <row r="6479" spans="1:31" x14ac:dyDescent="0.25">
      <c r="A6479">
        <v>2156830</v>
      </c>
      <c r="B6479">
        <v>1</v>
      </c>
      <c r="C6479" t="s">
        <v>80</v>
      </c>
      <c r="D6479" t="s">
        <v>104</v>
      </c>
      <c r="E6479" t="s">
        <v>174</v>
      </c>
      <c r="F6479" t="s">
        <v>18590</v>
      </c>
      <c r="G6479" t="s">
        <v>2524</v>
      </c>
      <c r="H6479" t="s">
        <v>134</v>
      </c>
      <c r="I6479" t="s">
        <v>135</v>
      </c>
      <c r="J6479" t="s">
        <v>136</v>
      </c>
      <c r="K6479" t="s">
        <v>137</v>
      </c>
      <c r="L6479" t="s">
        <v>18591</v>
      </c>
      <c r="M6479" t="s">
        <v>18592</v>
      </c>
      <c r="N6479">
        <v>4.3336111109999997</v>
      </c>
      <c r="O6479">
        <v>0</v>
      </c>
      <c r="P6479">
        <v>66</v>
      </c>
      <c r="Q6479">
        <v>0</v>
      </c>
      <c r="R6479">
        <v>2</v>
      </c>
      <c r="S6479">
        <v>0</v>
      </c>
      <c r="T6479">
        <v>16</v>
      </c>
      <c r="U6479">
        <v>0</v>
      </c>
      <c r="V6479">
        <v>0</v>
      </c>
      <c r="W6479">
        <v>0</v>
      </c>
      <c r="X6479">
        <v>94.220657567098513</v>
      </c>
      <c r="Y6479">
        <v>0</v>
      </c>
      <c r="Z6479">
        <v>4.783428664703492</v>
      </c>
      <c r="AA6479">
        <v>0</v>
      </c>
      <c r="AB6479">
        <v>14.807424511782699</v>
      </c>
      <c r="AC6479">
        <v>0</v>
      </c>
      <c r="AD6479">
        <v>0</v>
      </c>
      <c r="AE6479">
        <v>113.81151074358471</v>
      </c>
    </row>
    <row r="6480" spans="1:31" x14ac:dyDescent="0.25">
      <c r="A6480">
        <v>2156831</v>
      </c>
      <c r="B6480">
        <v>1</v>
      </c>
      <c r="C6480" t="s">
        <v>80</v>
      </c>
      <c r="D6480" t="s">
        <v>105</v>
      </c>
      <c r="E6480" t="s">
        <v>174</v>
      </c>
      <c r="F6480" t="s">
        <v>18593</v>
      </c>
      <c r="G6480" t="s">
        <v>187</v>
      </c>
      <c r="H6480" t="s">
        <v>134</v>
      </c>
      <c r="I6480" t="s">
        <v>135</v>
      </c>
      <c r="J6480" t="s">
        <v>136</v>
      </c>
      <c r="K6480" t="s">
        <v>137</v>
      </c>
      <c r="L6480" t="s">
        <v>18594</v>
      </c>
      <c r="M6480" t="s">
        <v>18595</v>
      </c>
      <c r="N6480">
        <v>2.0105555549999998</v>
      </c>
      <c r="O6480">
        <v>0</v>
      </c>
      <c r="P6480">
        <v>323</v>
      </c>
      <c r="Q6480">
        <v>0</v>
      </c>
      <c r="R6480">
        <v>0</v>
      </c>
      <c r="S6480">
        <v>0</v>
      </c>
      <c r="T6480">
        <v>96</v>
      </c>
      <c r="U6480">
        <v>0</v>
      </c>
      <c r="V6480">
        <v>1</v>
      </c>
      <c r="W6480">
        <v>0</v>
      </c>
      <c r="X6480">
        <v>160.11891258566064</v>
      </c>
      <c r="Y6480">
        <v>0</v>
      </c>
      <c r="Z6480">
        <v>0</v>
      </c>
      <c r="AA6480">
        <v>0</v>
      </c>
      <c r="AB6480">
        <v>75.547656445684666</v>
      </c>
      <c r="AC6480">
        <v>0</v>
      </c>
      <c r="AD6480">
        <v>4.072930580368392</v>
      </c>
      <c r="AE6480">
        <v>239.73949961171371</v>
      </c>
    </row>
    <row r="6481" spans="1:31" x14ac:dyDescent="0.25">
      <c r="A6481">
        <v>2156832</v>
      </c>
      <c r="B6481">
        <v>1</v>
      </c>
      <c r="C6481" t="s">
        <v>80</v>
      </c>
      <c r="D6481" t="s">
        <v>104</v>
      </c>
      <c r="E6481" t="s">
        <v>140</v>
      </c>
      <c r="F6481" t="s">
        <v>4575</v>
      </c>
      <c r="G6481" t="s">
        <v>142</v>
      </c>
      <c r="H6481" t="s">
        <v>143</v>
      </c>
      <c r="I6481" t="s">
        <v>135</v>
      </c>
      <c r="J6481" t="s">
        <v>136</v>
      </c>
      <c r="K6481" t="s">
        <v>137</v>
      </c>
      <c r="L6481" t="s">
        <v>18596</v>
      </c>
      <c r="M6481" t="s">
        <v>18597</v>
      </c>
      <c r="N6481">
        <v>1.670555555</v>
      </c>
      <c r="O6481">
        <v>19</v>
      </c>
      <c r="P6481">
        <v>79</v>
      </c>
      <c r="Q6481">
        <v>143</v>
      </c>
      <c r="R6481">
        <v>281</v>
      </c>
      <c r="S6481">
        <v>35</v>
      </c>
      <c r="T6481">
        <v>64</v>
      </c>
      <c r="U6481">
        <v>16</v>
      </c>
      <c r="V6481">
        <v>0</v>
      </c>
      <c r="W6481">
        <v>10.986455239344002</v>
      </c>
      <c r="X6481">
        <v>32.845344493026339</v>
      </c>
      <c r="Y6481">
        <v>207.92176874154001</v>
      </c>
      <c r="Z6481">
        <v>65.324094892354736</v>
      </c>
      <c r="AA6481">
        <v>402.80191610964147</v>
      </c>
      <c r="AB6481">
        <v>111.84342257543665</v>
      </c>
      <c r="AC6481">
        <v>1883.4469212553226</v>
      </c>
      <c r="AD6481">
        <v>0</v>
      </c>
      <c r="AE6481">
        <v>2715.1699233066656</v>
      </c>
    </row>
    <row r="6482" spans="1:31" x14ac:dyDescent="0.25">
      <c r="A6482">
        <v>2156833</v>
      </c>
      <c r="B6482">
        <v>1</v>
      </c>
      <c r="C6482" t="s">
        <v>80</v>
      </c>
      <c r="D6482" t="s">
        <v>85</v>
      </c>
      <c r="E6482" t="s">
        <v>161</v>
      </c>
      <c r="F6482" t="s">
        <v>16680</v>
      </c>
      <c r="G6482" t="s">
        <v>171</v>
      </c>
      <c r="H6482" t="s">
        <v>134</v>
      </c>
      <c r="I6482" t="s">
        <v>135</v>
      </c>
      <c r="J6482" t="s">
        <v>136</v>
      </c>
      <c r="K6482" t="s">
        <v>137</v>
      </c>
      <c r="L6482" t="s">
        <v>18598</v>
      </c>
      <c r="M6482" t="s">
        <v>18599</v>
      </c>
      <c r="N6482">
        <v>1.111111111</v>
      </c>
      <c r="O6482">
        <v>0</v>
      </c>
      <c r="P6482">
        <v>775</v>
      </c>
      <c r="Q6482">
        <v>0</v>
      </c>
      <c r="R6482">
        <v>0</v>
      </c>
      <c r="S6482">
        <v>0</v>
      </c>
      <c r="T6482">
        <v>27</v>
      </c>
      <c r="U6482">
        <v>0</v>
      </c>
      <c r="V6482">
        <v>0</v>
      </c>
      <c r="W6482">
        <v>0</v>
      </c>
      <c r="X6482">
        <v>243.36675833269112</v>
      </c>
      <c r="Y6482">
        <v>0</v>
      </c>
      <c r="Z6482">
        <v>0</v>
      </c>
      <c r="AA6482">
        <v>0</v>
      </c>
      <c r="AB6482">
        <v>5.1255794435628221</v>
      </c>
      <c r="AC6482">
        <v>0</v>
      </c>
      <c r="AD6482">
        <v>0</v>
      </c>
      <c r="AE6482">
        <v>248.49233777625395</v>
      </c>
    </row>
    <row r="6483" spans="1:31" x14ac:dyDescent="0.25">
      <c r="A6483">
        <v>2156835</v>
      </c>
      <c r="B6483">
        <v>1</v>
      </c>
      <c r="C6483" t="s">
        <v>81</v>
      </c>
      <c r="D6483" t="s">
        <v>123</v>
      </c>
      <c r="E6483" t="s">
        <v>131</v>
      </c>
      <c r="F6483" t="s">
        <v>18600</v>
      </c>
      <c r="G6483" t="s">
        <v>231</v>
      </c>
      <c r="H6483" t="s">
        <v>134</v>
      </c>
      <c r="I6483" t="s">
        <v>135</v>
      </c>
      <c r="J6483" t="s">
        <v>136</v>
      </c>
      <c r="K6483" t="s">
        <v>137</v>
      </c>
      <c r="L6483" t="s">
        <v>18601</v>
      </c>
      <c r="M6483" t="s">
        <v>18602</v>
      </c>
      <c r="N6483">
        <v>2.2044444439999999</v>
      </c>
      <c r="O6483">
        <v>0</v>
      </c>
      <c r="P6483">
        <v>1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1.0346352543513835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1.0346352543513835</v>
      </c>
    </row>
    <row r="6484" spans="1:31" x14ac:dyDescent="0.25">
      <c r="A6484">
        <v>2156836</v>
      </c>
      <c r="B6484">
        <v>1</v>
      </c>
      <c r="C6484" t="s">
        <v>80</v>
      </c>
      <c r="D6484" t="s">
        <v>93</v>
      </c>
      <c r="E6484" t="s">
        <v>131</v>
      </c>
      <c r="F6484" t="s">
        <v>18603</v>
      </c>
      <c r="G6484" t="s">
        <v>152</v>
      </c>
      <c r="H6484" t="s">
        <v>134</v>
      </c>
      <c r="I6484" t="s">
        <v>135</v>
      </c>
      <c r="J6484" t="s">
        <v>136</v>
      </c>
      <c r="K6484" t="s">
        <v>137</v>
      </c>
      <c r="L6484" t="s">
        <v>18604</v>
      </c>
      <c r="M6484" t="s">
        <v>18605</v>
      </c>
      <c r="N6484">
        <v>4.9952777770000001</v>
      </c>
      <c r="O6484">
        <v>0</v>
      </c>
      <c r="P6484">
        <v>1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0.12352324062470001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0.12352324062470001</v>
      </c>
    </row>
    <row r="6485" spans="1:31" x14ac:dyDescent="0.25">
      <c r="A6485">
        <v>2156839</v>
      </c>
      <c r="B6485">
        <v>1</v>
      </c>
      <c r="C6485" t="s">
        <v>81</v>
      </c>
      <c r="D6485" t="s">
        <v>119</v>
      </c>
      <c r="E6485" t="s">
        <v>131</v>
      </c>
      <c r="F6485" t="s">
        <v>18606</v>
      </c>
      <c r="G6485" t="s">
        <v>152</v>
      </c>
      <c r="H6485" t="s">
        <v>134</v>
      </c>
      <c r="I6485" t="s">
        <v>135</v>
      </c>
      <c r="J6485" t="s">
        <v>136</v>
      </c>
      <c r="K6485" t="s">
        <v>137</v>
      </c>
      <c r="L6485" t="s">
        <v>18607</v>
      </c>
      <c r="M6485" t="s">
        <v>18608</v>
      </c>
      <c r="N6485">
        <v>1.230555555</v>
      </c>
      <c r="O6485">
        <v>0</v>
      </c>
      <c r="P6485">
        <v>1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0.20801314128650003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0.20801314128650003</v>
      </c>
    </row>
    <row r="6486" spans="1:31" x14ac:dyDescent="0.25">
      <c r="A6486">
        <v>2156846</v>
      </c>
      <c r="B6486">
        <v>1</v>
      </c>
      <c r="C6486" t="s">
        <v>80</v>
      </c>
      <c r="D6486" t="s">
        <v>105</v>
      </c>
      <c r="E6486" t="s">
        <v>174</v>
      </c>
      <c r="F6486" t="s">
        <v>18609</v>
      </c>
      <c r="G6486" t="s">
        <v>328</v>
      </c>
      <c r="H6486" t="s">
        <v>134</v>
      </c>
      <c r="I6486" t="s">
        <v>135</v>
      </c>
      <c r="J6486" t="s">
        <v>136</v>
      </c>
      <c r="K6486" t="s">
        <v>137</v>
      </c>
      <c r="L6486" t="s">
        <v>18610</v>
      </c>
      <c r="M6486" t="s">
        <v>18611</v>
      </c>
      <c r="N6486">
        <v>7.2824999999999998</v>
      </c>
      <c r="O6486">
        <v>0</v>
      </c>
      <c r="P6486">
        <v>89</v>
      </c>
      <c r="Q6486">
        <v>0</v>
      </c>
      <c r="R6486">
        <v>0</v>
      </c>
      <c r="S6486">
        <v>0</v>
      </c>
      <c r="T6486">
        <v>2</v>
      </c>
      <c r="U6486">
        <v>0</v>
      </c>
      <c r="V6486">
        <v>0</v>
      </c>
      <c r="W6486">
        <v>0</v>
      </c>
      <c r="X6486">
        <v>112.74793860682036</v>
      </c>
      <c r="Y6486">
        <v>0</v>
      </c>
      <c r="Z6486">
        <v>0</v>
      </c>
      <c r="AA6486">
        <v>0</v>
      </c>
      <c r="AB6486">
        <v>21.394667929181768</v>
      </c>
      <c r="AC6486">
        <v>0</v>
      </c>
      <c r="AD6486">
        <v>0</v>
      </c>
      <c r="AE6486">
        <v>134.14260653600212</v>
      </c>
    </row>
    <row r="6487" spans="1:31" x14ac:dyDescent="0.25">
      <c r="A6487">
        <v>2156848</v>
      </c>
      <c r="B6487">
        <v>1</v>
      </c>
      <c r="C6487" t="s">
        <v>80</v>
      </c>
      <c r="D6487" t="s">
        <v>83</v>
      </c>
      <c r="E6487" t="s">
        <v>131</v>
      </c>
      <c r="F6487" t="s">
        <v>18612</v>
      </c>
      <c r="G6487" t="s">
        <v>300</v>
      </c>
      <c r="H6487" t="s">
        <v>134</v>
      </c>
      <c r="I6487" t="s">
        <v>135</v>
      </c>
      <c r="J6487" t="s">
        <v>136</v>
      </c>
      <c r="K6487" t="s">
        <v>137</v>
      </c>
      <c r="L6487" t="s">
        <v>18613</v>
      </c>
      <c r="M6487" t="s">
        <v>18614</v>
      </c>
      <c r="N6487">
        <v>2.4252777769999998</v>
      </c>
      <c r="O6487">
        <v>0</v>
      </c>
      <c r="P6487">
        <v>1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4.3058875516494002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4.3058875516494002</v>
      </c>
    </row>
    <row r="6488" spans="1:31" x14ac:dyDescent="0.25">
      <c r="A6488">
        <v>2156849</v>
      </c>
      <c r="B6488">
        <v>1</v>
      </c>
      <c r="C6488" t="s">
        <v>80</v>
      </c>
      <c r="D6488" t="s">
        <v>105</v>
      </c>
      <c r="E6488" t="s">
        <v>174</v>
      </c>
      <c r="F6488" t="s">
        <v>18615</v>
      </c>
      <c r="G6488" t="s">
        <v>384</v>
      </c>
      <c r="H6488" t="s">
        <v>134</v>
      </c>
      <c r="I6488" t="s">
        <v>135</v>
      </c>
      <c r="J6488" t="s">
        <v>136</v>
      </c>
      <c r="K6488" t="s">
        <v>137</v>
      </c>
      <c r="L6488" t="s">
        <v>18616</v>
      </c>
      <c r="M6488" t="s">
        <v>18617</v>
      </c>
      <c r="N6488">
        <v>5.233333333</v>
      </c>
      <c r="O6488">
        <v>0</v>
      </c>
      <c r="P6488">
        <v>0</v>
      </c>
      <c r="Q6488">
        <v>0</v>
      </c>
      <c r="R6488">
        <v>14</v>
      </c>
      <c r="S6488">
        <v>0</v>
      </c>
      <c r="T6488">
        <v>1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59.7501415032525</v>
      </c>
      <c r="AA6488">
        <v>0</v>
      </c>
      <c r="AB6488">
        <v>3.1488071912714997</v>
      </c>
      <c r="AC6488">
        <v>0</v>
      </c>
      <c r="AD6488">
        <v>0</v>
      </c>
      <c r="AE6488">
        <v>62.898948694524002</v>
      </c>
    </row>
    <row r="6489" spans="1:31" x14ac:dyDescent="0.25">
      <c r="A6489">
        <v>2156851</v>
      </c>
      <c r="B6489">
        <v>1</v>
      </c>
      <c r="C6489" t="s">
        <v>80</v>
      </c>
      <c r="D6489" t="s">
        <v>97</v>
      </c>
      <c r="E6489" t="s">
        <v>131</v>
      </c>
      <c r="F6489" t="s">
        <v>18618</v>
      </c>
      <c r="G6489" t="s">
        <v>133</v>
      </c>
      <c r="H6489" t="s">
        <v>134</v>
      </c>
      <c r="I6489" t="s">
        <v>135</v>
      </c>
      <c r="J6489" t="s">
        <v>136</v>
      </c>
      <c r="K6489" t="s">
        <v>137</v>
      </c>
      <c r="L6489" t="s">
        <v>18619</v>
      </c>
      <c r="M6489" t="s">
        <v>18620</v>
      </c>
      <c r="N6489">
        <v>1.8377777769999999</v>
      </c>
      <c r="O6489">
        <v>0</v>
      </c>
      <c r="P6489">
        <v>1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0.89935146825700008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0.89935146825700008</v>
      </c>
    </row>
    <row r="6490" spans="1:31" x14ac:dyDescent="0.25">
      <c r="A6490">
        <v>2156853</v>
      </c>
      <c r="B6490">
        <v>1</v>
      </c>
      <c r="C6490" t="s">
        <v>81</v>
      </c>
      <c r="D6490" t="s">
        <v>112</v>
      </c>
      <c r="E6490" t="s">
        <v>131</v>
      </c>
      <c r="F6490" t="s">
        <v>18621</v>
      </c>
      <c r="G6490" t="s">
        <v>152</v>
      </c>
      <c r="H6490" t="s">
        <v>134</v>
      </c>
      <c r="I6490" t="s">
        <v>135</v>
      </c>
      <c r="J6490" t="s">
        <v>136</v>
      </c>
      <c r="K6490" t="s">
        <v>137</v>
      </c>
      <c r="L6490" t="s">
        <v>18622</v>
      </c>
      <c r="M6490" t="s">
        <v>18623</v>
      </c>
      <c r="N6490">
        <v>1.545833333</v>
      </c>
      <c r="O6490">
        <v>0</v>
      </c>
      <c r="P6490">
        <v>1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0.26379347440801665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0.26379347440801665</v>
      </c>
    </row>
    <row r="6491" spans="1:31" x14ac:dyDescent="0.25">
      <c r="A6491">
        <v>2156855</v>
      </c>
      <c r="B6491">
        <v>1</v>
      </c>
      <c r="C6491" t="s">
        <v>81</v>
      </c>
      <c r="D6491" t="s">
        <v>128</v>
      </c>
      <c r="E6491" t="s">
        <v>174</v>
      </c>
      <c r="F6491" t="s">
        <v>18624</v>
      </c>
      <c r="G6491" t="s">
        <v>187</v>
      </c>
      <c r="H6491" t="s">
        <v>134</v>
      </c>
      <c r="I6491" t="s">
        <v>135</v>
      </c>
      <c r="J6491" t="s">
        <v>136</v>
      </c>
      <c r="K6491" t="s">
        <v>137</v>
      </c>
      <c r="L6491" t="s">
        <v>18625</v>
      </c>
      <c r="M6491" t="s">
        <v>18626</v>
      </c>
      <c r="N6491">
        <v>1.891388888</v>
      </c>
      <c r="O6491">
        <v>0</v>
      </c>
      <c r="P6491">
        <v>213</v>
      </c>
      <c r="Q6491">
        <v>0</v>
      </c>
      <c r="R6491">
        <v>0</v>
      </c>
      <c r="S6491">
        <v>0</v>
      </c>
      <c r="T6491">
        <v>15</v>
      </c>
      <c r="U6491">
        <v>0</v>
      </c>
      <c r="V6491">
        <v>0</v>
      </c>
      <c r="W6491">
        <v>0</v>
      </c>
      <c r="X6491">
        <v>82.238824061870886</v>
      </c>
      <c r="Y6491">
        <v>0</v>
      </c>
      <c r="Z6491">
        <v>0</v>
      </c>
      <c r="AA6491">
        <v>0</v>
      </c>
      <c r="AB6491">
        <v>14.1363684850844</v>
      </c>
      <c r="AC6491">
        <v>0</v>
      </c>
      <c r="AD6491">
        <v>0</v>
      </c>
      <c r="AE6491">
        <v>96.37519254695529</v>
      </c>
    </row>
    <row r="6492" spans="1:31" x14ac:dyDescent="0.25">
      <c r="A6492">
        <v>2156858</v>
      </c>
      <c r="B6492">
        <v>1</v>
      </c>
      <c r="C6492" t="s">
        <v>80</v>
      </c>
      <c r="D6492" t="s">
        <v>107</v>
      </c>
      <c r="E6492" t="s">
        <v>146</v>
      </c>
      <c r="F6492" t="s">
        <v>18627</v>
      </c>
      <c r="G6492" t="s">
        <v>142</v>
      </c>
      <c r="H6492" t="s">
        <v>143</v>
      </c>
      <c r="I6492" t="s">
        <v>135</v>
      </c>
      <c r="J6492" t="s">
        <v>136</v>
      </c>
      <c r="K6492" t="s">
        <v>137</v>
      </c>
      <c r="L6492" t="s">
        <v>18628</v>
      </c>
      <c r="M6492" t="s">
        <v>18629</v>
      </c>
      <c r="N6492">
        <v>0.315</v>
      </c>
      <c r="O6492">
        <v>1</v>
      </c>
      <c r="P6492">
        <v>1227</v>
      </c>
      <c r="Q6492">
        <v>0</v>
      </c>
      <c r="R6492">
        <v>0</v>
      </c>
      <c r="S6492">
        <v>10</v>
      </c>
      <c r="T6492">
        <v>89</v>
      </c>
      <c r="U6492">
        <v>0</v>
      </c>
      <c r="V6492">
        <v>1</v>
      </c>
      <c r="W6492">
        <v>3.4503608252736004</v>
      </c>
      <c r="X6492">
        <v>70.020437432809587</v>
      </c>
      <c r="Y6492">
        <v>0</v>
      </c>
      <c r="Z6492">
        <v>0</v>
      </c>
      <c r="AA6492">
        <v>19.660966754284804</v>
      </c>
      <c r="AB6492">
        <v>17.791781325809385</v>
      </c>
      <c r="AC6492">
        <v>0</v>
      </c>
      <c r="AD6492">
        <v>0.12835627308000003</v>
      </c>
      <c r="AE6492">
        <v>111.05190261125738</v>
      </c>
    </row>
    <row r="6493" spans="1:31" x14ac:dyDescent="0.25">
      <c r="A6493">
        <v>2156859</v>
      </c>
      <c r="B6493">
        <v>1</v>
      </c>
      <c r="C6493" t="s">
        <v>80</v>
      </c>
      <c r="D6493" t="s">
        <v>84</v>
      </c>
      <c r="E6493" t="s">
        <v>131</v>
      </c>
      <c r="F6493" t="s">
        <v>18630</v>
      </c>
      <c r="G6493" t="s">
        <v>231</v>
      </c>
      <c r="H6493" t="s">
        <v>134</v>
      </c>
      <c r="I6493" t="s">
        <v>135</v>
      </c>
      <c r="J6493" t="s">
        <v>136</v>
      </c>
      <c r="K6493" t="s">
        <v>137</v>
      </c>
      <c r="L6493" t="s">
        <v>18631</v>
      </c>
      <c r="M6493" t="s">
        <v>18632</v>
      </c>
      <c r="N6493">
        <v>2.14</v>
      </c>
      <c r="O6493">
        <v>0</v>
      </c>
      <c r="P6493">
        <v>14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6.6760098485852248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6.6760098485852248</v>
      </c>
    </row>
    <row r="6494" spans="1:31" x14ac:dyDescent="0.25">
      <c r="A6494">
        <v>2156860</v>
      </c>
      <c r="B6494">
        <v>1</v>
      </c>
      <c r="C6494" t="s">
        <v>80</v>
      </c>
      <c r="D6494" t="s">
        <v>101</v>
      </c>
      <c r="E6494" t="s">
        <v>131</v>
      </c>
      <c r="F6494" t="s">
        <v>18633</v>
      </c>
      <c r="G6494" t="s">
        <v>133</v>
      </c>
      <c r="H6494" t="s">
        <v>134</v>
      </c>
      <c r="I6494" t="s">
        <v>135</v>
      </c>
      <c r="J6494" t="s">
        <v>136</v>
      </c>
      <c r="K6494" t="s">
        <v>137</v>
      </c>
      <c r="L6494" t="s">
        <v>18634</v>
      </c>
      <c r="M6494" t="s">
        <v>18635</v>
      </c>
      <c r="N6494">
        <v>1.2652777770000001</v>
      </c>
      <c r="O6494">
        <v>0</v>
      </c>
      <c r="P6494">
        <v>1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0.44702088350360009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0.44702088350360009</v>
      </c>
    </row>
    <row r="6495" spans="1:31" x14ac:dyDescent="0.25">
      <c r="A6495">
        <v>2156863</v>
      </c>
      <c r="B6495">
        <v>1</v>
      </c>
      <c r="C6495" t="s">
        <v>80</v>
      </c>
      <c r="D6495" t="s">
        <v>88</v>
      </c>
      <c r="E6495" t="s">
        <v>206</v>
      </c>
      <c r="F6495" t="s">
        <v>18636</v>
      </c>
      <c r="G6495" t="s">
        <v>581</v>
      </c>
      <c r="H6495" t="s">
        <v>134</v>
      </c>
      <c r="I6495" t="s">
        <v>135</v>
      </c>
      <c r="J6495" t="s">
        <v>136</v>
      </c>
      <c r="K6495" t="s">
        <v>137</v>
      </c>
      <c r="L6495" t="s">
        <v>18637</v>
      </c>
      <c r="M6495" t="s">
        <v>18638</v>
      </c>
      <c r="N6495">
        <v>6.5755555550000002</v>
      </c>
      <c r="O6495">
        <v>0</v>
      </c>
      <c r="P6495">
        <v>15</v>
      </c>
      <c r="Q6495">
        <v>0</v>
      </c>
      <c r="R6495">
        <v>0</v>
      </c>
      <c r="S6495">
        <v>0</v>
      </c>
      <c r="T6495">
        <v>7</v>
      </c>
      <c r="U6495">
        <v>0</v>
      </c>
      <c r="V6495">
        <v>0</v>
      </c>
      <c r="W6495">
        <v>0</v>
      </c>
      <c r="X6495">
        <v>18.957896694052277</v>
      </c>
      <c r="Y6495">
        <v>0</v>
      </c>
      <c r="Z6495">
        <v>0</v>
      </c>
      <c r="AA6495">
        <v>0</v>
      </c>
      <c r="AB6495">
        <v>22.275100170959966</v>
      </c>
      <c r="AC6495">
        <v>0</v>
      </c>
      <c r="AD6495">
        <v>0</v>
      </c>
      <c r="AE6495">
        <v>41.23299686501224</v>
      </c>
    </row>
    <row r="6496" spans="1:31" x14ac:dyDescent="0.25">
      <c r="A6496">
        <v>2156865</v>
      </c>
      <c r="B6496">
        <v>1</v>
      </c>
      <c r="C6496" t="s">
        <v>81</v>
      </c>
      <c r="D6496" t="s">
        <v>122</v>
      </c>
      <c r="E6496" t="s">
        <v>161</v>
      </c>
      <c r="F6496" t="s">
        <v>414</v>
      </c>
      <c r="G6496" t="s">
        <v>215</v>
      </c>
      <c r="H6496" t="s">
        <v>134</v>
      </c>
      <c r="I6496" t="s">
        <v>135</v>
      </c>
      <c r="J6496" t="s">
        <v>136</v>
      </c>
      <c r="K6496" t="s">
        <v>137</v>
      </c>
      <c r="L6496" t="s">
        <v>18639</v>
      </c>
      <c r="M6496" t="s">
        <v>18640</v>
      </c>
      <c r="N6496">
        <v>1.4069444440000001</v>
      </c>
      <c r="O6496">
        <v>0</v>
      </c>
      <c r="P6496">
        <v>101</v>
      </c>
      <c r="Q6496">
        <v>0</v>
      </c>
      <c r="R6496">
        <v>6</v>
      </c>
      <c r="S6496">
        <v>0</v>
      </c>
      <c r="T6496">
        <v>11</v>
      </c>
      <c r="U6496">
        <v>0</v>
      </c>
      <c r="V6496">
        <v>0</v>
      </c>
      <c r="W6496">
        <v>0</v>
      </c>
      <c r="X6496">
        <v>26.335105722183702</v>
      </c>
      <c r="Y6496">
        <v>0</v>
      </c>
      <c r="Z6496">
        <v>2.3387551459206257</v>
      </c>
      <c r="AA6496">
        <v>0</v>
      </c>
      <c r="AB6496">
        <v>1.2770685245290165</v>
      </c>
      <c r="AC6496">
        <v>0</v>
      </c>
      <c r="AD6496">
        <v>0</v>
      </c>
      <c r="AE6496">
        <v>29.950929392633345</v>
      </c>
    </row>
    <row r="6497" spans="1:31" x14ac:dyDescent="0.25">
      <c r="A6497">
        <v>2156866</v>
      </c>
      <c r="B6497">
        <v>1</v>
      </c>
      <c r="C6497" t="s">
        <v>80</v>
      </c>
      <c r="D6497" t="s">
        <v>85</v>
      </c>
      <c r="E6497" t="s">
        <v>206</v>
      </c>
      <c r="F6497" t="s">
        <v>18641</v>
      </c>
      <c r="G6497" t="s">
        <v>171</v>
      </c>
      <c r="H6497" t="s">
        <v>134</v>
      </c>
      <c r="I6497" t="s">
        <v>135</v>
      </c>
      <c r="J6497" t="s">
        <v>136</v>
      </c>
      <c r="K6497" t="s">
        <v>137</v>
      </c>
      <c r="L6497" t="s">
        <v>18642</v>
      </c>
      <c r="M6497" t="s">
        <v>18643</v>
      </c>
      <c r="N6497">
        <v>2.7138888880000001</v>
      </c>
      <c r="O6497">
        <v>0</v>
      </c>
      <c r="P6497">
        <v>26</v>
      </c>
      <c r="Q6497">
        <v>0</v>
      </c>
      <c r="R6497">
        <v>0</v>
      </c>
      <c r="S6497">
        <v>0</v>
      </c>
      <c r="T6497">
        <v>23</v>
      </c>
      <c r="U6497">
        <v>0</v>
      </c>
      <c r="V6497">
        <v>0</v>
      </c>
      <c r="W6497">
        <v>0</v>
      </c>
      <c r="X6497">
        <v>12.570964785920621</v>
      </c>
      <c r="Y6497">
        <v>0</v>
      </c>
      <c r="Z6497">
        <v>0</v>
      </c>
      <c r="AA6497">
        <v>0</v>
      </c>
      <c r="AB6497">
        <v>49.886819907409127</v>
      </c>
      <c r="AC6497">
        <v>0</v>
      </c>
      <c r="AD6497">
        <v>0</v>
      </c>
      <c r="AE6497">
        <v>62.457784693329749</v>
      </c>
    </row>
    <row r="6498" spans="1:31" x14ac:dyDescent="0.25">
      <c r="A6498">
        <v>2156867</v>
      </c>
      <c r="B6498">
        <v>1</v>
      </c>
      <c r="C6498" t="s">
        <v>80</v>
      </c>
      <c r="D6498" t="s">
        <v>82</v>
      </c>
      <c r="E6498" t="s">
        <v>131</v>
      </c>
      <c r="F6498" t="s">
        <v>18644</v>
      </c>
      <c r="G6498" t="s">
        <v>300</v>
      </c>
      <c r="H6498" t="s">
        <v>134</v>
      </c>
      <c r="I6498" t="s">
        <v>135</v>
      </c>
      <c r="J6498" t="s">
        <v>136</v>
      </c>
      <c r="K6498" t="s">
        <v>137</v>
      </c>
      <c r="L6498" t="s">
        <v>18645</v>
      </c>
      <c r="M6498" t="s">
        <v>18646</v>
      </c>
      <c r="N6498">
        <v>5.3419444440000001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1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</row>
    <row r="6499" spans="1:31" x14ac:dyDescent="0.25">
      <c r="A6499">
        <v>2156868</v>
      </c>
      <c r="B6499">
        <v>1</v>
      </c>
      <c r="C6499" t="s">
        <v>80</v>
      </c>
      <c r="D6499" t="s">
        <v>103</v>
      </c>
      <c r="E6499" t="s">
        <v>206</v>
      </c>
      <c r="F6499" t="s">
        <v>18647</v>
      </c>
      <c r="G6499" t="s">
        <v>211</v>
      </c>
      <c r="H6499" t="s">
        <v>134</v>
      </c>
      <c r="I6499" t="s">
        <v>135</v>
      </c>
      <c r="J6499" t="s">
        <v>136</v>
      </c>
      <c r="K6499" t="s">
        <v>137</v>
      </c>
      <c r="L6499" t="s">
        <v>18648</v>
      </c>
      <c r="M6499" t="s">
        <v>18649</v>
      </c>
      <c r="N6499">
        <v>1.6411111110000001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2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1.2803491801238667</v>
      </c>
      <c r="AC6499">
        <v>0</v>
      </c>
      <c r="AD6499">
        <v>0</v>
      </c>
      <c r="AE6499">
        <v>1.2803491801238667</v>
      </c>
    </row>
    <row r="6500" spans="1:31" x14ac:dyDescent="0.25">
      <c r="A6500">
        <v>2156871</v>
      </c>
      <c r="B6500">
        <v>1</v>
      </c>
      <c r="C6500" t="s">
        <v>80</v>
      </c>
      <c r="D6500" t="s">
        <v>93</v>
      </c>
      <c r="E6500" t="s">
        <v>131</v>
      </c>
      <c r="F6500" t="s">
        <v>18650</v>
      </c>
      <c r="G6500" t="s">
        <v>152</v>
      </c>
      <c r="H6500" t="s">
        <v>134</v>
      </c>
      <c r="I6500" t="s">
        <v>135</v>
      </c>
      <c r="J6500" t="s">
        <v>136</v>
      </c>
      <c r="K6500" t="s">
        <v>137</v>
      </c>
      <c r="L6500" t="s">
        <v>18651</v>
      </c>
      <c r="M6500" t="s">
        <v>18652</v>
      </c>
      <c r="N6500">
        <v>3.9849999999999999</v>
      </c>
      <c r="O6500">
        <v>0</v>
      </c>
      <c r="P6500">
        <v>1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0.90046140988720014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0.90046140988720014</v>
      </c>
    </row>
    <row r="6501" spans="1:31" x14ac:dyDescent="0.25">
      <c r="A6501">
        <v>2156872</v>
      </c>
      <c r="B6501">
        <v>1</v>
      </c>
      <c r="C6501" t="s">
        <v>80</v>
      </c>
      <c r="D6501" t="s">
        <v>105</v>
      </c>
      <c r="E6501" t="s">
        <v>174</v>
      </c>
      <c r="F6501" t="s">
        <v>18653</v>
      </c>
      <c r="G6501" t="s">
        <v>384</v>
      </c>
      <c r="H6501" t="s">
        <v>134</v>
      </c>
      <c r="I6501" t="s">
        <v>135</v>
      </c>
      <c r="J6501" t="s">
        <v>136</v>
      </c>
      <c r="K6501" t="s">
        <v>137</v>
      </c>
      <c r="L6501" t="s">
        <v>18654</v>
      </c>
      <c r="M6501" t="s">
        <v>18655</v>
      </c>
      <c r="N6501">
        <v>4.8616666659999996</v>
      </c>
      <c r="O6501">
        <v>0</v>
      </c>
      <c r="P6501">
        <v>1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0.61789960734496674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0.61789960734496674</v>
      </c>
    </row>
    <row r="6502" spans="1:31" x14ac:dyDescent="0.25">
      <c r="A6502">
        <v>2156873</v>
      </c>
      <c r="B6502">
        <v>1</v>
      </c>
      <c r="C6502" t="s">
        <v>81</v>
      </c>
      <c r="D6502" t="s">
        <v>123</v>
      </c>
      <c r="E6502" t="s">
        <v>161</v>
      </c>
      <c r="F6502" t="s">
        <v>18656</v>
      </c>
      <c r="G6502" t="s">
        <v>215</v>
      </c>
      <c r="H6502" t="s">
        <v>134</v>
      </c>
      <c r="I6502" t="s">
        <v>135</v>
      </c>
      <c r="J6502" t="s">
        <v>136</v>
      </c>
      <c r="K6502" t="s">
        <v>137</v>
      </c>
      <c r="L6502" t="s">
        <v>18657</v>
      </c>
      <c r="M6502" t="s">
        <v>18658</v>
      </c>
      <c r="N6502">
        <v>2.6369444440000001</v>
      </c>
      <c r="O6502">
        <v>0</v>
      </c>
      <c r="P6502">
        <v>0</v>
      </c>
      <c r="Q6502">
        <v>0</v>
      </c>
      <c r="R6502">
        <v>3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1.9385671860645999</v>
      </c>
      <c r="AA6502">
        <v>0</v>
      </c>
      <c r="AB6502">
        <v>0</v>
      </c>
      <c r="AC6502">
        <v>0</v>
      </c>
      <c r="AD6502">
        <v>0</v>
      </c>
      <c r="AE6502">
        <v>1.9385671860645999</v>
      </c>
    </row>
    <row r="6503" spans="1:31" x14ac:dyDescent="0.25">
      <c r="A6503">
        <v>2156874</v>
      </c>
      <c r="B6503">
        <v>1</v>
      </c>
      <c r="C6503" t="s">
        <v>80</v>
      </c>
      <c r="D6503" t="s">
        <v>105</v>
      </c>
      <c r="E6503" t="s">
        <v>174</v>
      </c>
      <c r="F6503" t="s">
        <v>18659</v>
      </c>
      <c r="G6503" t="s">
        <v>187</v>
      </c>
      <c r="H6503" t="s">
        <v>134</v>
      </c>
      <c r="I6503" t="s">
        <v>135</v>
      </c>
      <c r="J6503" t="s">
        <v>136</v>
      </c>
      <c r="K6503" t="s">
        <v>137</v>
      </c>
      <c r="L6503" t="s">
        <v>18660</v>
      </c>
      <c r="M6503" t="s">
        <v>18661</v>
      </c>
      <c r="N6503">
        <v>3.0830555550000001</v>
      </c>
      <c r="O6503">
        <v>0</v>
      </c>
      <c r="P6503">
        <v>120</v>
      </c>
      <c r="Q6503">
        <v>0</v>
      </c>
      <c r="R6503">
        <v>0</v>
      </c>
      <c r="S6503">
        <v>0</v>
      </c>
      <c r="T6503">
        <v>1</v>
      </c>
      <c r="U6503">
        <v>0</v>
      </c>
      <c r="V6503">
        <v>0</v>
      </c>
      <c r="W6503">
        <v>0</v>
      </c>
      <c r="X6503">
        <v>107.79185744688982</v>
      </c>
      <c r="Y6503">
        <v>0</v>
      </c>
      <c r="Z6503">
        <v>0</v>
      </c>
      <c r="AA6503">
        <v>0</v>
      </c>
      <c r="AB6503">
        <v>14.496541318488077</v>
      </c>
      <c r="AC6503">
        <v>0</v>
      </c>
      <c r="AD6503">
        <v>0</v>
      </c>
      <c r="AE6503">
        <v>122.28839876537791</v>
      </c>
    </row>
    <row r="6504" spans="1:31" x14ac:dyDescent="0.25">
      <c r="A6504">
        <v>2156876</v>
      </c>
      <c r="B6504">
        <v>1</v>
      </c>
      <c r="C6504" t="s">
        <v>81</v>
      </c>
      <c r="D6504" t="s">
        <v>123</v>
      </c>
      <c r="E6504" t="s">
        <v>161</v>
      </c>
      <c r="F6504" t="s">
        <v>18662</v>
      </c>
      <c r="G6504" t="s">
        <v>187</v>
      </c>
      <c r="H6504" t="s">
        <v>134</v>
      </c>
      <c r="I6504" t="s">
        <v>135</v>
      </c>
      <c r="J6504" t="s">
        <v>136</v>
      </c>
      <c r="K6504" t="s">
        <v>137</v>
      </c>
      <c r="L6504" t="s">
        <v>18663</v>
      </c>
      <c r="M6504" t="s">
        <v>18664</v>
      </c>
      <c r="N6504">
        <v>1.5069444439999999</v>
      </c>
      <c r="O6504">
        <v>0</v>
      </c>
      <c r="P6504">
        <v>1</v>
      </c>
      <c r="Q6504">
        <v>0</v>
      </c>
      <c r="R6504">
        <v>10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0.98351478819125004</v>
      </c>
      <c r="Y6504">
        <v>0</v>
      </c>
      <c r="Z6504">
        <v>3.0401134764656246</v>
      </c>
      <c r="AA6504">
        <v>0</v>
      </c>
      <c r="AB6504">
        <v>0</v>
      </c>
      <c r="AC6504">
        <v>0</v>
      </c>
      <c r="AD6504">
        <v>0</v>
      </c>
      <c r="AE6504">
        <v>4.0236282646568746</v>
      </c>
    </row>
    <row r="6505" spans="1:31" x14ac:dyDescent="0.25">
      <c r="A6505">
        <v>2156879</v>
      </c>
      <c r="B6505">
        <v>1</v>
      </c>
      <c r="C6505" t="s">
        <v>80</v>
      </c>
      <c r="D6505" t="s">
        <v>92</v>
      </c>
      <c r="E6505" t="s">
        <v>174</v>
      </c>
      <c r="F6505" t="s">
        <v>18665</v>
      </c>
      <c r="G6505" t="s">
        <v>187</v>
      </c>
      <c r="H6505" t="s">
        <v>134</v>
      </c>
      <c r="I6505" t="s">
        <v>135</v>
      </c>
      <c r="J6505" t="s">
        <v>136</v>
      </c>
      <c r="K6505" t="s">
        <v>137</v>
      </c>
      <c r="L6505" t="s">
        <v>18666</v>
      </c>
      <c r="M6505" t="s">
        <v>18667</v>
      </c>
      <c r="N6505">
        <v>1.6186111110000001</v>
      </c>
      <c r="O6505">
        <v>0</v>
      </c>
      <c r="P6505">
        <v>2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0.73627984774389998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0.73627984774389998</v>
      </c>
    </row>
    <row r="6506" spans="1:31" x14ac:dyDescent="0.25">
      <c r="A6506">
        <v>2156880</v>
      </c>
      <c r="B6506">
        <v>1</v>
      </c>
      <c r="C6506" t="s">
        <v>80</v>
      </c>
      <c r="D6506" t="s">
        <v>110</v>
      </c>
      <c r="E6506" t="s">
        <v>140</v>
      </c>
      <c r="F6506" t="s">
        <v>18668</v>
      </c>
      <c r="G6506" t="s">
        <v>142</v>
      </c>
      <c r="H6506" t="s">
        <v>143</v>
      </c>
      <c r="I6506" t="s">
        <v>135</v>
      </c>
      <c r="J6506" t="s">
        <v>136</v>
      </c>
      <c r="K6506" t="s">
        <v>137</v>
      </c>
      <c r="L6506" t="s">
        <v>18669</v>
      </c>
      <c r="M6506" t="s">
        <v>18670</v>
      </c>
      <c r="N6506">
        <v>0.628611111</v>
      </c>
      <c r="O6506">
        <v>0</v>
      </c>
      <c r="P6506">
        <v>12613</v>
      </c>
      <c r="Q6506">
        <v>0</v>
      </c>
      <c r="R6506">
        <v>0</v>
      </c>
      <c r="S6506">
        <v>1</v>
      </c>
      <c r="T6506">
        <v>897</v>
      </c>
      <c r="U6506">
        <v>0</v>
      </c>
      <c r="V6506">
        <v>2</v>
      </c>
      <c r="W6506">
        <v>0</v>
      </c>
      <c r="X6506">
        <v>2333.3445677547329</v>
      </c>
      <c r="Y6506">
        <v>0</v>
      </c>
      <c r="Z6506">
        <v>0</v>
      </c>
      <c r="AA6506">
        <v>599.07660347130172</v>
      </c>
      <c r="AB6506">
        <v>297.03141825766858</v>
      </c>
      <c r="AC6506">
        <v>0</v>
      </c>
      <c r="AD6506">
        <v>7.3821501522703414</v>
      </c>
      <c r="AE6506">
        <v>3236.8347396359736</v>
      </c>
    </row>
    <row r="6507" spans="1:31" x14ac:dyDescent="0.25">
      <c r="A6507">
        <v>2156885</v>
      </c>
      <c r="B6507">
        <v>1</v>
      </c>
      <c r="C6507" t="s">
        <v>80</v>
      </c>
      <c r="D6507" t="s">
        <v>96</v>
      </c>
      <c r="E6507" t="s">
        <v>131</v>
      </c>
      <c r="F6507" t="s">
        <v>18671</v>
      </c>
      <c r="G6507" t="s">
        <v>133</v>
      </c>
      <c r="H6507" t="s">
        <v>134</v>
      </c>
      <c r="I6507" t="s">
        <v>135</v>
      </c>
      <c r="J6507" t="s">
        <v>136</v>
      </c>
      <c r="K6507" t="s">
        <v>137</v>
      </c>
      <c r="L6507" t="s">
        <v>18672</v>
      </c>
      <c r="M6507" t="s">
        <v>18673</v>
      </c>
      <c r="N6507">
        <v>2.1180555550000002</v>
      </c>
      <c r="O6507">
        <v>0</v>
      </c>
      <c r="P6507">
        <v>2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1.1246302908447747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1.1246302908447747</v>
      </c>
    </row>
    <row r="6508" spans="1:31" x14ac:dyDescent="0.25">
      <c r="A6508">
        <v>2156886</v>
      </c>
      <c r="B6508">
        <v>1</v>
      </c>
      <c r="C6508" t="s">
        <v>80</v>
      </c>
      <c r="D6508" t="s">
        <v>104</v>
      </c>
      <c r="E6508" t="s">
        <v>131</v>
      </c>
      <c r="F6508" t="s">
        <v>18674</v>
      </c>
      <c r="G6508" t="s">
        <v>133</v>
      </c>
      <c r="H6508" t="s">
        <v>134</v>
      </c>
      <c r="I6508" t="s">
        <v>135</v>
      </c>
      <c r="J6508" t="s">
        <v>136</v>
      </c>
      <c r="K6508" t="s">
        <v>137</v>
      </c>
      <c r="L6508" t="s">
        <v>18675</v>
      </c>
      <c r="M6508" t="s">
        <v>18676</v>
      </c>
      <c r="N6508">
        <v>1.912222222</v>
      </c>
      <c r="O6508">
        <v>0</v>
      </c>
      <c r="P6508">
        <v>10</v>
      </c>
      <c r="Q6508">
        <v>0</v>
      </c>
      <c r="R6508">
        <v>0</v>
      </c>
      <c r="S6508">
        <v>0</v>
      </c>
      <c r="T6508">
        <v>2</v>
      </c>
      <c r="U6508">
        <v>0</v>
      </c>
      <c r="V6508">
        <v>0</v>
      </c>
      <c r="W6508">
        <v>0</v>
      </c>
      <c r="X6508">
        <v>8.0548590065037331</v>
      </c>
      <c r="Y6508">
        <v>0</v>
      </c>
      <c r="Z6508">
        <v>0</v>
      </c>
      <c r="AA6508">
        <v>0</v>
      </c>
      <c r="AB6508">
        <v>7.619600985639333</v>
      </c>
      <c r="AC6508">
        <v>0</v>
      </c>
      <c r="AD6508">
        <v>0</v>
      </c>
      <c r="AE6508">
        <v>15.674459992143067</v>
      </c>
    </row>
    <row r="6509" spans="1:31" x14ac:dyDescent="0.25">
      <c r="A6509">
        <v>2156887</v>
      </c>
      <c r="B6509">
        <v>1</v>
      </c>
      <c r="C6509" t="s">
        <v>80</v>
      </c>
      <c r="D6509" t="s">
        <v>94</v>
      </c>
      <c r="E6509" t="s">
        <v>174</v>
      </c>
      <c r="F6509" t="s">
        <v>18677</v>
      </c>
      <c r="G6509" t="s">
        <v>187</v>
      </c>
      <c r="H6509" t="s">
        <v>134</v>
      </c>
      <c r="I6509" t="s">
        <v>135</v>
      </c>
      <c r="J6509" t="s">
        <v>136</v>
      </c>
      <c r="K6509" t="s">
        <v>137</v>
      </c>
      <c r="L6509" t="s">
        <v>18678</v>
      </c>
      <c r="M6509" t="s">
        <v>18679</v>
      </c>
      <c r="N6509">
        <v>0.83694444400000001</v>
      </c>
      <c r="O6509">
        <v>0</v>
      </c>
      <c r="P6509">
        <v>29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2.3521845498396003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2.3521845498396003</v>
      </c>
    </row>
    <row r="6510" spans="1:31" x14ac:dyDescent="0.25">
      <c r="A6510">
        <v>2156890</v>
      </c>
      <c r="B6510">
        <v>1</v>
      </c>
      <c r="C6510" t="s">
        <v>81</v>
      </c>
      <c r="D6510" t="s">
        <v>123</v>
      </c>
      <c r="E6510" t="s">
        <v>131</v>
      </c>
      <c r="F6510" t="s">
        <v>18680</v>
      </c>
      <c r="G6510" t="s">
        <v>152</v>
      </c>
      <c r="H6510" t="s">
        <v>134</v>
      </c>
      <c r="I6510" t="s">
        <v>135</v>
      </c>
      <c r="J6510" t="s">
        <v>136</v>
      </c>
      <c r="K6510" t="s">
        <v>137</v>
      </c>
      <c r="L6510" t="s">
        <v>18681</v>
      </c>
      <c r="M6510" t="s">
        <v>18682</v>
      </c>
      <c r="N6510">
        <v>1.7947222220000001</v>
      </c>
      <c r="O6510">
        <v>0</v>
      </c>
      <c r="P6510">
        <v>1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3.7069570873125006E-2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3.7069570873125006E-2</v>
      </c>
    </row>
    <row r="6511" spans="1:31" x14ac:dyDescent="0.25">
      <c r="A6511">
        <v>2156891</v>
      </c>
      <c r="B6511">
        <v>1</v>
      </c>
      <c r="C6511" t="s">
        <v>80</v>
      </c>
      <c r="D6511" t="s">
        <v>92</v>
      </c>
      <c r="E6511" t="s">
        <v>161</v>
      </c>
      <c r="F6511" t="s">
        <v>18683</v>
      </c>
      <c r="G6511" t="s">
        <v>384</v>
      </c>
      <c r="H6511" t="s">
        <v>134</v>
      </c>
      <c r="I6511" t="s">
        <v>135</v>
      </c>
      <c r="J6511" t="s">
        <v>136</v>
      </c>
      <c r="K6511" t="s">
        <v>137</v>
      </c>
      <c r="L6511" t="s">
        <v>18684</v>
      </c>
      <c r="M6511" t="s">
        <v>18685</v>
      </c>
      <c r="N6511">
        <v>2.738611111</v>
      </c>
      <c r="O6511">
        <v>0</v>
      </c>
      <c r="P6511">
        <v>281</v>
      </c>
      <c r="Q6511">
        <v>0</v>
      </c>
      <c r="R6511">
        <v>0</v>
      </c>
      <c r="S6511">
        <v>0</v>
      </c>
      <c r="T6511">
        <v>11</v>
      </c>
      <c r="U6511">
        <v>0</v>
      </c>
      <c r="V6511">
        <v>0</v>
      </c>
      <c r="W6511">
        <v>0</v>
      </c>
      <c r="X6511">
        <v>124.41082960294774</v>
      </c>
      <c r="Y6511">
        <v>0</v>
      </c>
      <c r="Z6511">
        <v>0</v>
      </c>
      <c r="AA6511">
        <v>0</v>
      </c>
      <c r="AB6511">
        <v>27.559544109796821</v>
      </c>
      <c r="AC6511">
        <v>0</v>
      </c>
      <c r="AD6511">
        <v>0</v>
      </c>
      <c r="AE6511">
        <v>151.97037371274456</v>
      </c>
    </row>
    <row r="6512" spans="1:31" x14ac:dyDescent="0.25">
      <c r="A6512">
        <v>2156892</v>
      </c>
      <c r="B6512">
        <v>1</v>
      </c>
      <c r="C6512" t="s">
        <v>80</v>
      </c>
      <c r="D6512" t="s">
        <v>110</v>
      </c>
      <c r="E6512" t="s">
        <v>146</v>
      </c>
      <c r="F6512" t="s">
        <v>18686</v>
      </c>
      <c r="G6512" t="s">
        <v>3244</v>
      </c>
      <c r="H6512" t="s">
        <v>143</v>
      </c>
      <c r="I6512" t="s">
        <v>135</v>
      </c>
      <c r="J6512" t="s">
        <v>136</v>
      </c>
      <c r="K6512" t="s">
        <v>137</v>
      </c>
      <c r="L6512" t="s">
        <v>18670</v>
      </c>
      <c r="M6512" t="s">
        <v>18687</v>
      </c>
      <c r="N6512">
        <v>0.73444444399999997</v>
      </c>
      <c r="O6512">
        <v>0</v>
      </c>
      <c r="P6512">
        <v>3303</v>
      </c>
      <c r="Q6512">
        <v>0</v>
      </c>
      <c r="R6512">
        <v>0</v>
      </c>
      <c r="S6512">
        <v>0</v>
      </c>
      <c r="T6512">
        <v>252</v>
      </c>
      <c r="U6512">
        <v>0</v>
      </c>
      <c r="V6512">
        <v>1</v>
      </c>
      <c r="W6512">
        <v>0</v>
      </c>
      <c r="X6512">
        <v>612.78520177731048</v>
      </c>
      <c r="Y6512">
        <v>0</v>
      </c>
      <c r="Z6512">
        <v>0</v>
      </c>
      <c r="AA6512">
        <v>0</v>
      </c>
      <c r="AB6512">
        <v>63.005755554241752</v>
      </c>
      <c r="AC6512">
        <v>0</v>
      </c>
      <c r="AD6512">
        <v>2.1428778551627001</v>
      </c>
      <c r="AE6512">
        <v>677.93383518671499</v>
      </c>
    </row>
    <row r="6513" spans="1:31" x14ac:dyDescent="0.25">
      <c r="A6513">
        <v>2156894</v>
      </c>
      <c r="B6513">
        <v>1</v>
      </c>
      <c r="C6513" t="s">
        <v>80</v>
      </c>
      <c r="D6513" t="s">
        <v>88</v>
      </c>
      <c r="E6513" t="s">
        <v>206</v>
      </c>
      <c r="F6513" t="s">
        <v>18688</v>
      </c>
      <c r="G6513" t="s">
        <v>183</v>
      </c>
      <c r="H6513" t="s">
        <v>134</v>
      </c>
      <c r="I6513" t="s">
        <v>135</v>
      </c>
      <c r="J6513" t="s">
        <v>136</v>
      </c>
      <c r="K6513" t="s">
        <v>137</v>
      </c>
      <c r="L6513" t="s">
        <v>18689</v>
      </c>
      <c r="M6513" t="s">
        <v>18690</v>
      </c>
      <c r="N6513">
        <v>7.181944444</v>
      </c>
      <c r="O6513">
        <v>0</v>
      </c>
      <c r="P6513">
        <v>32</v>
      </c>
      <c r="Q6513">
        <v>0</v>
      </c>
      <c r="R6513">
        <v>0</v>
      </c>
      <c r="S6513">
        <v>0</v>
      </c>
      <c r="T6513">
        <v>2</v>
      </c>
      <c r="U6513">
        <v>0</v>
      </c>
      <c r="V6513">
        <v>0</v>
      </c>
      <c r="W6513">
        <v>0</v>
      </c>
      <c r="X6513">
        <v>34.230194271095208</v>
      </c>
      <c r="Y6513">
        <v>0</v>
      </c>
      <c r="Z6513">
        <v>0</v>
      </c>
      <c r="AA6513">
        <v>0</v>
      </c>
      <c r="AB6513">
        <v>5.9001987222302352</v>
      </c>
      <c r="AC6513">
        <v>0</v>
      </c>
      <c r="AD6513">
        <v>0</v>
      </c>
      <c r="AE6513">
        <v>40.130392993325444</v>
      </c>
    </row>
    <row r="6514" spans="1:31" x14ac:dyDescent="0.25">
      <c r="A6514">
        <v>2156895</v>
      </c>
      <c r="B6514">
        <v>1</v>
      </c>
      <c r="C6514" t="s">
        <v>80</v>
      </c>
      <c r="D6514" t="s">
        <v>94</v>
      </c>
      <c r="E6514" t="s">
        <v>161</v>
      </c>
      <c r="F6514" t="s">
        <v>18691</v>
      </c>
      <c r="G6514" t="s">
        <v>215</v>
      </c>
      <c r="H6514" t="s">
        <v>134</v>
      </c>
      <c r="I6514" t="s">
        <v>135</v>
      </c>
      <c r="J6514" t="s">
        <v>136</v>
      </c>
      <c r="K6514" t="s">
        <v>137</v>
      </c>
      <c r="L6514" t="s">
        <v>18692</v>
      </c>
      <c r="M6514" t="s">
        <v>18693</v>
      </c>
      <c r="N6514">
        <v>0.49111111099999999</v>
      </c>
      <c r="O6514">
        <v>0</v>
      </c>
      <c r="P6514">
        <v>135</v>
      </c>
      <c r="Q6514">
        <v>0</v>
      </c>
      <c r="R6514">
        <v>0</v>
      </c>
      <c r="S6514">
        <v>0</v>
      </c>
      <c r="T6514">
        <v>8</v>
      </c>
      <c r="U6514">
        <v>0</v>
      </c>
      <c r="V6514">
        <v>0</v>
      </c>
      <c r="W6514">
        <v>0</v>
      </c>
      <c r="X6514">
        <v>10.493101436278074</v>
      </c>
      <c r="Y6514">
        <v>0</v>
      </c>
      <c r="Z6514">
        <v>0</v>
      </c>
      <c r="AA6514">
        <v>0</v>
      </c>
      <c r="AB6514">
        <v>0.91982388729977771</v>
      </c>
      <c r="AC6514">
        <v>0</v>
      </c>
      <c r="AD6514">
        <v>0</v>
      </c>
      <c r="AE6514">
        <v>11.412925323577852</v>
      </c>
    </row>
    <row r="6515" spans="1:31" x14ac:dyDescent="0.25">
      <c r="A6515">
        <v>2156901</v>
      </c>
      <c r="B6515">
        <v>1</v>
      </c>
      <c r="C6515" t="s">
        <v>81</v>
      </c>
      <c r="D6515" t="s">
        <v>121</v>
      </c>
      <c r="E6515" t="s">
        <v>174</v>
      </c>
      <c r="F6515" t="s">
        <v>18694</v>
      </c>
      <c r="G6515" t="s">
        <v>187</v>
      </c>
      <c r="H6515" t="s">
        <v>134</v>
      </c>
      <c r="I6515" t="s">
        <v>135</v>
      </c>
      <c r="J6515" t="s">
        <v>136</v>
      </c>
      <c r="K6515" t="s">
        <v>137</v>
      </c>
      <c r="L6515" t="s">
        <v>18695</v>
      </c>
      <c r="M6515" t="s">
        <v>18696</v>
      </c>
      <c r="N6515">
        <v>0.92361111100000004</v>
      </c>
      <c r="O6515">
        <v>0</v>
      </c>
      <c r="P6515">
        <v>8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0.76441123894187502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0.76441123894187502</v>
      </c>
    </row>
    <row r="6516" spans="1:31" x14ac:dyDescent="0.25">
      <c r="A6516">
        <v>2156902</v>
      </c>
      <c r="B6516">
        <v>1</v>
      </c>
      <c r="C6516" t="s">
        <v>81</v>
      </c>
      <c r="D6516" t="s">
        <v>128</v>
      </c>
      <c r="E6516" t="s">
        <v>146</v>
      </c>
      <c r="F6516" t="s">
        <v>18697</v>
      </c>
      <c r="G6516" t="s">
        <v>142</v>
      </c>
      <c r="H6516" t="s">
        <v>143</v>
      </c>
      <c r="I6516" t="s">
        <v>135</v>
      </c>
      <c r="J6516" t="s">
        <v>136</v>
      </c>
      <c r="K6516" t="s">
        <v>137</v>
      </c>
      <c r="L6516" t="s">
        <v>18698</v>
      </c>
      <c r="M6516" t="s">
        <v>18699</v>
      </c>
      <c r="N6516">
        <v>0.76694444399999995</v>
      </c>
      <c r="O6516">
        <v>0</v>
      </c>
      <c r="P6516">
        <v>642</v>
      </c>
      <c r="Q6516">
        <v>0</v>
      </c>
      <c r="R6516">
        <v>36</v>
      </c>
      <c r="S6516">
        <v>0</v>
      </c>
      <c r="T6516">
        <v>51</v>
      </c>
      <c r="U6516">
        <v>0</v>
      </c>
      <c r="V6516">
        <v>0</v>
      </c>
      <c r="W6516">
        <v>0</v>
      </c>
      <c r="X6516">
        <v>69.424276152430721</v>
      </c>
      <c r="Y6516">
        <v>0</v>
      </c>
      <c r="Z6516">
        <v>5.4264704074888996</v>
      </c>
      <c r="AA6516">
        <v>0</v>
      </c>
      <c r="AB6516">
        <v>5.4057432923555417</v>
      </c>
      <c r="AC6516">
        <v>0</v>
      </c>
      <c r="AD6516">
        <v>0</v>
      </c>
      <c r="AE6516">
        <v>80.256489852275166</v>
      </c>
    </row>
    <row r="6517" spans="1:31" x14ac:dyDescent="0.25">
      <c r="A6517">
        <v>2156904</v>
      </c>
      <c r="B6517">
        <v>1</v>
      </c>
      <c r="C6517" t="s">
        <v>81</v>
      </c>
      <c r="D6517" t="s">
        <v>128</v>
      </c>
      <c r="E6517" t="s">
        <v>140</v>
      </c>
      <c r="F6517" t="s">
        <v>8419</v>
      </c>
      <c r="G6517" t="s">
        <v>142</v>
      </c>
      <c r="H6517" t="s">
        <v>143</v>
      </c>
      <c r="I6517" t="s">
        <v>135</v>
      </c>
      <c r="J6517" t="s">
        <v>136</v>
      </c>
      <c r="K6517" t="s">
        <v>137</v>
      </c>
      <c r="L6517" t="s">
        <v>18700</v>
      </c>
      <c r="M6517" t="s">
        <v>18701</v>
      </c>
      <c r="N6517">
        <v>0.51638888800000005</v>
      </c>
      <c r="O6517">
        <v>30</v>
      </c>
      <c r="P6517">
        <v>3003</v>
      </c>
      <c r="Q6517">
        <v>350</v>
      </c>
      <c r="R6517">
        <v>244</v>
      </c>
      <c r="S6517">
        <v>25</v>
      </c>
      <c r="T6517">
        <v>304</v>
      </c>
      <c r="U6517">
        <v>4</v>
      </c>
      <c r="V6517">
        <v>0</v>
      </c>
      <c r="W6517">
        <v>2.908849720583401</v>
      </c>
      <c r="X6517">
        <v>192.25118852279294</v>
      </c>
      <c r="Y6517">
        <v>68.837121144614741</v>
      </c>
      <c r="Z6517">
        <v>21.241377182282946</v>
      </c>
      <c r="AA6517">
        <v>143.61802466505529</v>
      </c>
      <c r="AB6517">
        <v>36.161053454008261</v>
      </c>
      <c r="AC6517">
        <v>32.948031008206172</v>
      </c>
      <c r="AD6517">
        <v>0</v>
      </c>
      <c r="AE6517">
        <v>497.96564569754372</v>
      </c>
    </row>
    <row r="6518" spans="1:31" x14ac:dyDescent="0.25">
      <c r="A6518">
        <v>2156905</v>
      </c>
      <c r="B6518">
        <v>1</v>
      </c>
      <c r="C6518" t="s">
        <v>80</v>
      </c>
      <c r="D6518" t="s">
        <v>93</v>
      </c>
      <c r="E6518" t="s">
        <v>140</v>
      </c>
      <c r="F6518" t="s">
        <v>18702</v>
      </c>
      <c r="G6518" t="s">
        <v>142</v>
      </c>
      <c r="H6518" t="s">
        <v>143</v>
      </c>
      <c r="I6518" t="s">
        <v>135</v>
      </c>
      <c r="J6518" t="s">
        <v>136</v>
      </c>
      <c r="K6518" t="s">
        <v>137</v>
      </c>
      <c r="L6518" t="s">
        <v>18703</v>
      </c>
      <c r="M6518" t="s">
        <v>18704</v>
      </c>
      <c r="N6518">
        <v>0.50083333299999999</v>
      </c>
      <c r="O6518">
        <v>0</v>
      </c>
      <c r="P6518">
        <v>745</v>
      </c>
      <c r="Q6518">
        <v>11</v>
      </c>
      <c r="R6518">
        <v>9</v>
      </c>
      <c r="S6518">
        <v>1</v>
      </c>
      <c r="T6518">
        <v>113</v>
      </c>
      <c r="U6518">
        <v>1</v>
      </c>
      <c r="V6518">
        <v>0</v>
      </c>
      <c r="W6518">
        <v>0</v>
      </c>
      <c r="X6518">
        <v>50.915934369636027</v>
      </c>
      <c r="Y6518">
        <v>15.659040776229432</v>
      </c>
      <c r="Z6518">
        <v>1.2339585525675338</v>
      </c>
      <c r="AA6518">
        <v>0.40486991380762499</v>
      </c>
      <c r="AB6518">
        <v>20.727452883621169</v>
      </c>
      <c r="AC6518">
        <v>28.53782710242934</v>
      </c>
      <c r="AD6518">
        <v>0</v>
      </c>
      <c r="AE6518">
        <v>117.47908359829114</v>
      </c>
    </row>
    <row r="6519" spans="1:31" x14ac:dyDescent="0.25">
      <c r="A6519">
        <v>2157648</v>
      </c>
      <c r="B6519">
        <v>1</v>
      </c>
      <c r="C6519" t="s">
        <v>80</v>
      </c>
      <c r="D6519" t="s">
        <v>105</v>
      </c>
      <c r="E6519" t="s">
        <v>174</v>
      </c>
      <c r="F6519" t="s">
        <v>2454</v>
      </c>
      <c r="G6519" t="s">
        <v>384</v>
      </c>
      <c r="H6519" t="s">
        <v>134</v>
      </c>
      <c r="I6519" t="s">
        <v>135</v>
      </c>
      <c r="J6519" t="s">
        <v>136</v>
      </c>
      <c r="K6519" t="s">
        <v>137</v>
      </c>
      <c r="L6519" t="s">
        <v>18705</v>
      </c>
      <c r="M6519" t="s">
        <v>18706</v>
      </c>
      <c r="N6519">
        <v>1.8674999999999999</v>
      </c>
      <c r="O6519">
        <v>0</v>
      </c>
      <c r="P6519">
        <v>167</v>
      </c>
      <c r="Q6519">
        <v>0</v>
      </c>
      <c r="R6519">
        <v>0</v>
      </c>
      <c r="S6519">
        <v>0</v>
      </c>
      <c r="T6519">
        <v>10</v>
      </c>
      <c r="U6519">
        <v>0</v>
      </c>
      <c r="V6519">
        <v>0</v>
      </c>
      <c r="W6519">
        <v>0</v>
      </c>
      <c r="X6519">
        <v>86.215587236777296</v>
      </c>
      <c r="Y6519">
        <v>0</v>
      </c>
      <c r="Z6519">
        <v>0</v>
      </c>
      <c r="AA6519">
        <v>0</v>
      </c>
      <c r="AB6519">
        <v>3.5531976130716667</v>
      </c>
      <c r="AC6519">
        <v>0</v>
      </c>
      <c r="AD6519">
        <v>0</v>
      </c>
      <c r="AE6519">
        <v>89.768784849848956</v>
      </c>
    </row>
    <row r="6520" spans="1:31" x14ac:dyDescent="0.25">
      <c r="A6520">
        <v>2157671</v>
      </c>
      <c r="B6520">
        <v>1</v>
      </c>
      <c r="C6520" t="s">
        <v>80</v>
      </c>
      <c r="D6520" t="s">
        <v>93</v>
      </c>
      <c r="E6520" t="s">
        <v>146</v>
      </c>
      <c r="F6520" t="s">
        <v>18707</v>
      </c>
      <c r="G6520" t="s">
        <v>2008</v>
      </c>
      <c r="H6520" t="s">
        <v>143</v>
      </c>
      <c r="I6520" t="s">
        <v>135</v>
      </c>
      <c r="J6520" t="s">
        <v>136</v>
      </c>
      <c r="K6520" t="s">
        <v>137</v>
      </c>
      <c r="L6520" t="s">
        <v>18708</v>
      </c>
      <c r="M6520" t="s">
        <v>18709</v>
      </c>
      <c r="N6520">
        <v>7.3683333329999998</v>
      </c>
      <c r="O6520">
        <v>0</v>
      </c>
      <c r="P6520">
        <v>3</v>
      </c>
      <c r="Q6520">
        <v>0</v>
      </c>
      <c r="R6520">
        <v>9</v>
      </c>
      <c r="S6520">
        <v>0</v>
      </c>
      <c r="T6520">
        <v>6</v>
      </c>
      <c r="U6520">
        <v>0</v>
      </c>
      <c r="V6520">
        <v>0</v>
      </c>
      <c r="W6520">
        <v>0</v>
      </c>
      <c r="X6520">
        <v>15.910421772005751</v>
      </c>
      <c r="Y6520">
        <v>0</v>
      </c>
      <c r="Z6520">
        <v>51.628919239532308</v>
      </c>
      <c r="AA6520">
        <v>0</v>
      </c>
      <c r="AB6520">
        <v>25.812696859586499</v>
      </c>
      <c r="AC6520">
        <v>0</v>
      </c>
      <c r="AD6520">
        <v>0</v>
      </c>
      <c r="AE6520">
        <v>93.352037871124551</v>
      </c>
    </row>
    <row r="6521" spans="1:31" x14ac:dyDescent="0.25">
      <c r="A6521">
        <v>2157485</v>
      </c>
      <c r="B6521">
        <v>1</v>
      </c>
      <c r="C6521" t="s">
        <v>81</v>
      </c>
      <c r="D6521" t="s">
        <v>128</v>
      </c>
      <c r="E6521" t="s">
        <v>174</v>
      </c>
      <c r="F6521" t="s">
        <v>1963</v>
      </c>
      <c r="G6521" t="s">
        <v>187</v>
      </c>
      <c r="H6521" t="s">
        <v>134</v>
      </c>
      <c r="I6521" t="s">
        <v>135</v>
      </c>
      <c r="J6521" t="s">
        <v>136</v>
      </c>
      <c r="K6521" t="s">
        <v>137</v>
      </c>
      <c r="L6521" t="s">
        <v>18710</v>
      </c>
      <c r="M6521" t="s">
        <v>18711</v>
      </c>
      <c r="N6521">
        <v>21.431111111</v>
      </c>
      <c r="O6521">
        <v>0</v>
      </c>
      <c r="P6521">
        <v>9</v>
      </c>
      <c r="Q6521">
        <v>0</v>
      </c>
      <c r="R6521">
        <v>0</v>
      </c>
      <c r="S6521">
        <v>0</v>
      </c>
      <c r="T6521">
        <v>2</v>
      </c>
      <c r="U6521">
        <v>0</v>
      </c>
      <c r="V6521">
        <v>0</v>
      </c>
      <c r="W6521">
        <v>0</v>
      </c>
      <c r="X6521">
        <v>36.485573953767648</v>
      </c>
      <c r="Y6521">
        <v>0</v>
      </c>
      <c r="Z6521">
        <v>0</v>
      </c>
      <c r="AA6521">
        <v>0</v>
      </c>
      <c r="AB6521">
        <v>0.1788197634865</v>
      </c>
      <c r="AC6521">
        <v>0</v>
      </c>
      <c r="AD6521">
        <v>0</v>
      </c>
      <c r="AE6521">
        <v>36.66439371725415</v>
      </c>
    </row>
    <row r="6522" spans="1:31" x14ac:dyDescent="0.25">
      <c r="A6522">
        <v>2157462</v>
      </c>
      <c r="B6522">
        <v>1</v>
      </c>
      <c r="C6522" t="s">
        <v>80</v>
      </c>
      <c r="D6522" t="s">
        <v>95</v>
      </c>
      <c r="E6522" t="s">
        <v>140</v>
      </c>
      <c r="F6522" t="s">
        <v>4800</v>
      </c>
      <c r="G6522" t="s">
        <v>142</v>
      </c>
      <c r="H6522" t="s">
        <v>143</v>
      </c>
      <c r="I6522" t="s">
        <v>135</v>
      </c>
      <c r="J6522" t="s">
        <v>136</v>
      </c>
      <c r="K6522" t="s">
        <v>137</v>
      </c>
      <c r="L6522" t="s">
        <v>18712</v>
      </c>
      <c r="M6522" t="s">
        <v>18713</v>
      </c>
      <c r="N6522">
        <v>0.383333333</v>
      </c>
      <c r="O6522">
        <v>3</v>
      </c>
      <c r="P6522">
        <v>644</v>
      </c>
      <c r="Q6522">
        <v>23</v>
      </c>
      <c r="R6522">
        <v>7</v>
      </c>
      <c r="S6522">
        <v>29</v>
      </c>
      <c r="T6522">
        <v>32</v>
      </c>
      <c r="U6522">
        <v>0</v>
      </c>
      <c r="V6522">
        <v>0</v>
      </c>
      <c r="W6522">
        <v>1.2827489165060002</v>
      </c>
      <c r="X6522">
        <v>64.354418297780015</v>
      </c>
      <c r="Y6522">
        <v>26.732528232784002</v>
      </c>
      <c r="Z6522">
        <v>0.97125180279600021</v>
      </c>
      <c r="AA6522">
        <v>152.82893716735916</v>
      </c>
      <c r="AB6522">
        <v>3.4706947759985005</v>
      </c>
      <c r="AC6522">
        <v>0</v>
      </c>
      <c r="AD6522">
        <v>0</v>
      </c>
      <c r="AE6522">
        <v>249.64057919322369</v>
      </c>
    </row>
    <row r="6523" spans="1:31" x14ac:dyDescent="0.25">
      <c r="A6523">
        <v>2157439</v>
      </c>
      <c r="B6523">
        <v>1</v>
      </c>
      <c r="C6523" t="s">
        <v>80</v>
      </c>
      <c r="D6523" t="s">
        <v>85</v>
      </c>
      <c r="E6523" t="s">
        <v>131</v>
      </c>
      <c r="F6523" t="s">
        <v>18714</v>
      </c>
      <c r="G6523" t="s">
        <v>231</v>
      </c>
      <c r="H6523" t="s">
        <v>134</v>
      </c>
      <c r="I6523" t="s">
        <v>135</v>
      </c>
      <c r="J6523" t="s">
        <v>136</v>
      </c>
      <c r="K6523" t="s">
        <v>137</v>
      </c>
      <c r="L6523" t="s">
        <v>18715</v>
      </c>
      <c r="M6523" t="s">
        <v>18716</v>
      </c>
      <c r="N6523">
        <v>2.1005555550000001</v>
      </c>
      <c r="O6523">
        <v>0</v>
      </c>
      <c r="P6523">
        <v>8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4.8275074453468507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4.8275074453468507</v>
      </c>
    </row>
    <row r="6524" spans="1:31" x14ac:dyDescent="0.25">
      <c r="A6524">
        <v>2157270</v>
      </c>
      <c r="B6524">
        <v>1</v>
      </c>
      <c r="C6524" t="s">
        <v>80</v>
      </c>
      <c r="D6524" t="s">
        <v>85</v>
      </c>
      <c r="E6524" t="s">
        <v>131</v>
      </c>
      <c r="F6524" t="s">
        <v>18714</v>
      </c>
      <c r="G6524" t="s">
        <v>231</v>
      </c>
      <c r="H6524" t="s">
        <v>134</v>
      </c>
      <c r="I6524" t="s">
        <v>135</v>
      </c>
      <c r="J6524" t="s">
        <v>136</v>
      </c>
      <c r="K6524" t="s">
        <v>137</v>
      </c>
      <c r="L6524" t="s">
        <v>18717</v>
      </c>
      <c r="M6524" t="s">
        <v>18718</v>
      </c>
      <c r="N6524">
        <v>2.153333333</v>
      </c>
      <c r="O6524">
        <v>0</v>
      </c>
      <c r="P6524">
        <v>8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4.278924145017001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4.278924145017001</v>
      </c>
    </row>
    <row r="6525" spans="1:31" x14ac:dyDescent="0.25">
      <c r="A6525">
        <v>2157416</v>
      </c>
      <c r="B6525">
        <v>1</v>
      </c>
      <c r="C6525" t="s">
        <v>80</v>
      </c>
      <c r="D6525" t="s">
        <v>96</v>
      </c>
      <c r="E6525" t="s">
        <v>174</v>
      </c>
      <c r="F6525" t="s">
        <v>658</v>
      </c>
      <c r="G6525" t="s">
        <v>581</v>
      </c>
      <c r="H6525" t="s">
        <v>134</v>
      </c>
      <c r="I6525" t="s">
        <v>135</v>
      </c>
      <c r="J6525" t="s">
        <v>136</v>
      </c>
      <c r="K6525" t="s">
        <v>137</v>
      </c>
      <c r="L6525" t="s">
        <v>18719</v>
      </c>
      <c r="M6525" t="s">
        <v>18720</v>
      </c>
      <c r="N6525">
        <v>2.3416666660000001</v>
      </c>
      <c r="O6525">
        <v>0</v>
      </c>
      <c r="P6525">
        <v>244</v>
      </c>
      <c r="Q6525">
        <v>0</v>
      </c>
      <c r="R6525">
        <v>0</v>
      </c>
      <c r="S6525">
        <v>0</v>
      </c>
      <c r="T6525">
        <v>27</v>
      </c>
      <c r="U6525">
        <v>0</v>
      </c>
      <c r="V6525">
        <v>0</v>
      </c>
      <c r="W6525">
        <v>0</v>
      </c>
      <c r="X6525">
        <v>156.72332407841733</v>
      </c>
      <c r="Y6525">
        <v>0</v>
      </c>
      <c r="Z6525">
        <v>0</v>
      </c>
      <c r="AA6525">
        <v>0</v>
      </c>
      <c r="AB6525">
        <v>18.046969821753471</v>
      </c>
      <c r="AC6525">
        <v>0</v>
      </c>
      <c r="AD6525">
        <v>0</v>
      </c>
      <c r="AE6525">
        <v>174.7702939001708</v>
      </c>
    </row>
    <row r="6526" spans="1:31" x14ac:dyDescent="0.25">
      <c r="A6526">
        <v>2157170</v>
      </c>
      <c r="B6526">
        <v>1</v>
      </c>
      <c r="C6526" t="s">
        <v>81</v>
      </c>
      <c r="D6526" t="s">
        <v>127</v>
      </c>
      <c r="E6526" t="s">
        <v>161</v>
      </c>
      <c r="F6526" t="s">
        <v>1724</v>
      </c>
      <c r="G6526" t="s">
        <v>215</v>
      </c>
      <c r="H6526" t="s">
        <v>134</v>
      </c>
      <c r="I6526" t="s">
        <v>135</v>
      </c>
      <c r="J6526" t="s">
        <v>136</v>
      </c>
      <c r="K6526" t="s">
        <v>137</v>
      </c>
      <c r="L6526" t="s">
        <v>18721</v>
      </c>
      <c r="M6526" t="s">
        <v>18722</v>
      </c>
      <c r="N6526">
        <v>13.820833332999999</v>
      </c>
      <c r="O6526">
        <v>0</v>
      </c>
      <c r="P6526">
        <v>1</v>
      </c>
      <c r="Q6526">
        <v>0</v>
      </c>
      <c r="R6526">
        <v>0</v>
      </c>
      <c r="S6526">
        <v>0</v>
      </c>
      <c r="T6526">
        <v>40</v>
      </c>
      <c r="U6526">
        <v>0</v>
      </c>
      <c r="V6526">
        <v>0</v>
      </c>
      <c r="W6526">
        <v>0</v>
      </c>
      <c r="X6526">
        <v>5.2865209221464999</v>
      </c>
      <c r="Y6526">
        <v>0</v>
      </c>
      <c r="Z6526">
        <v>0</v>
      </c>
      <c r="AA6526">
        <v>0</v>
      </c>
      <c r="AB6526">
        <v>440.19267466098569</v>
      </c>
      <c r="AC6526">
        <v>0</v>
      </c>
      <c r="AD6526">
        <v>0</v>
      </c>
      <c r="AE6526">
        <v>445.4791955831322</v>
      </c>
    </row>
    <row r="6527" spans="1:31" x14ac:dyDescent="0.25">
      <c r="A6527">
        <v>2157333</v>
      </c>
      <c r="B6527">
        <v>1</v>
      </c>
      <c r="C6527" t="s">
        <v>80</v>
      </c>
      <c r="D6527" t="s">
        <v>103</v>
      </c>
      <c r="E6527" t="s">
        <v>131</v>
      </c>
      <c r="F6527" t="s">
        <v>18723</v>
      </c>
      <c r="G6527" t="s">
        <v>231</v>
      </c>
      <c r="H6527" t="s">
        <v>134</v>
      </c>
      <c r="I6527" t="s">
        <v>135</v>
      </c>
      <c r="J6527" t="s">
        <v>136</v>
      </c>
      <c r="K6527" t="s">
        <v>137</v>
      </c>
      <c r="L6527" t="s">
        <v>18724</v>
      </c>
      <c r="M6527" t="s">
        <v>18725</v>
      </c>
      <c r="N6527">
        <v>1.406666666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1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</row>
    <row r="6528" spans="1:31" x14ac:dyDescent="0.25">
      <c r="A6528">
        <v>2157631</v>
      </c>
      <c r="B6528">
        <v>1</v>
      </c>
      <c r="C6528" t="s">
        <v>80</v>
      </c>
      <c r="D6528" t="s">
        <v>94</v>
      </c>
      <c r="E6528" t="s">
        <v>146</v>
      </c>
      <c r="F6528" t="s">
        <v>18726</v>
      </c>
      <c r="G6528" t="s">
        <v>142</v>
      </c>
      <c r="H6528" t="s">
        <v>143</v>
      </c>
      <c r="I6528" t="s">
        <v>135</v>
      </c>
      <c r="J6528" t="s">
        <v>136</v>
      </c>
      <c r="K6528" t="s">
        <v>137</v>
      </c>
      <c r="L6528" t="s">
        <v>18727</v>
      </c>
      <c r="M6528" t="s">
        <v>18728</v>
      </c>
      <c r="N6528">
        <v>3.68</v>
      </c>
      <c r="O6528">
        <v>0</v>
      </c>
      <c r="P6528">
        <v>334</v>
      </c>
      <c r="Q6528">
        <v>0</v>
      </c>
      <c r="R6528">
        <v>137</v>
      </c>
      <c r="S6528">
        <v>4</v>
      </c>
      <c r="T6528">
        <v>34</v>
      </c>
      <c r="U6528">
        <v>0</v>
      </c>
      <c r="V6528">
        <v>0</v>
      </c>
      <c r="W6528">
        <v>0</v>
      </c>
      <c r="X6528">
        <v>247.16992001750444</v>
      </c>
      <c r="Y6528">
        <v>0</v>
      </c>
      <c r="Z6528">
        <v>93.565965866545923</v>
      </c>
      <c r="AA6528">
        <v>454.74623903692623</v>
      </c>
      <c r="AB6528">
        <v>212.43987076890755</v>
      </c>
      <c r="AC6528">
        <v>0</v>
      </c>
      <c r="AD6528">
        <v>0</v>
      </c>
      <c r="AE6528">
        <v>1007.9219956898842</v>
      </c>
    </row>
    <row r="6529" spans="1:31" x14ac:dyDescent="0.25">
      <c r="A6529">
        <v>2157479</v>
      </c>
      <c r="B6529">
        <v>1</v>
      </c>
      <c r="C6529" t="s">
        <v>80</v>
      </c>
      <c r="D6529" t="s">
        <v>96</v>
      </c>
      <c r="E6529" t="s">
        <v>146</v>
      </c>
      <c r="F6529" t="s">
        <v>18729</v>
      </c>
      <c r="G6529" t="s">
        <v>167</v>
      </c>
      <c r="H6529" t="s">
        <v>143</v>
      </c>
      <c r="I6529" t="s">
        <v>135</v>
      </c>
      <c r="J6529" t="s">
        <v>136</v>
      </c>
      <c r="K6529" t="s">
        <v>137</v>
      </c>
      <c r="L6529" t="s">
        <v>18730</v>
      </c>
      <c r="M6529" t="s">
        <v>18731</v>
      </c>
      <c r="N6529">
        <v>1.921944444</v>
      </c>
      <c r="O6529">
        <v>0</v>
      </c>
      <c r="P6529">
        <v>189</v>
      </c>
      <c r="Q6529">
        <v>0</v>
      </c>
      <c r="R6529">
        <v>2</v>
      </c>
      <c r="S6529">
        <v>0</v>
      </c>
      <c r="T6529">
        <v>12</v>
      </c>
      <c r="U6529">
        <v>0</v>
      </c>
      <c r="V6529">
        <v>0</v>
      </c>
      <c r="W6529">
        <v>0</v>
      </c>
      <c r="X6529">
        <v>112.3233554291449</v>
      </c>
      <c r="Y6529">
        <v>0</v>
      </c>
      <c r="Z6529">
        <v>0.11101720895762503</v>
      </c>
      <c r="AA6529">
        <v>0</v>
      </c>
      <c r="AB6529">
        <v>2.7746270806896338</v>
      </c>
      <c r="AC6529">
        <v>0</v>
      </c>
      <c r="AD6529">
        <v>0</v>
      </c>
      <c r="AE6529">
        <v>115.20899971879216</v>
      </c>
    </row>
    <row r="6530" spans="1:31" x14ac:dyDescent="0.25">
      <c r="A6530">
        <v>2157130</v>
      </c>
      <c r="B6530">
        <v>1</v>
      </c>
      <c r="C6530" t="s">
        <v>80</v>
      </c>
      <c r="D6530" t="s">
        <v>92</v>
      </c>
      <c r="E6530" t="s">
        <v>131</v>
      </c>
      <c r="F6530" t="s">
        <v>18732</v>
      </c>
      <c r="G6530" t="s">
        <v>231</v>
      </c>
      <c r="H6530" t="s">
        <v>134</v>
      </c>
      <c r="I6530" t="s">
        <v>135</v>
      </c>
      <c r="J6530" t="s">
        <v>136</v>
      </c>
      <c r="K6530" t="s">
        <v>137</v>
      </c>
      <c r="L6530" t="s">
        <v>18733</v>
      </c>
      <c r="M6530" t="s">
        <v>18734</v>
      </c>
      <c r="N6530">
        <v>2.8908333329999998</v>
      </c>
      <c r="O6530">
        <v>0</v>
      </c>
      <c r="P6530">
        <v>13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0.62360383212530013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0.62360383212530013</v>
      </c>
    </row>
    <row r="6531" spans="1:31" x14ac:dyDescent="0.25">
      <c r="A6531">
        <v>2157525</v>
      </c>
      <c r="B6531">
        <v>1</v>
      </c>
      <c r="C6531" t="s">
        <v>80</v>
      </c>
      <c r="D6531" t="s">
        <v>105</v>
      </c>
      <c r="E6531" t="s">
        <v>140</v>
      </c>
      <c r="F6531" t="s">
        <v>1538</v>
      </c>
      <c r="G6531" t="s">
        <v>142</v>
      </c>
      <c r="H6531" t="s">
        <v>143</v>
      </c>
      <c r="I6531" t="s">
        <v>135</v>
      </c>
      <c r="J6531" t="s">
        <v>136</v>
      </c>
      <c r="K6531" t="s">
        <v>137</v>
      </c>
      <c r="L6531" t="s">
        <v>18735</v>
      </c>
      <c r="M6531" t="s">
        <v>18736</v>
      </c>
      <c r="N6531">
        <v>1.1672222219999999</v>
      </c>
      <c r="O6531">
        <v>0</v>
      </c>
      <c r="P6531">
        <v>4211</v>
      </c>
      <c r="Q6531">
        <v>0</v>
      </c>
      <c r="R6531">
        <v>1</v>
      </c>
      <c r="S6531">
        <v>1</v>
      </c>
      <c r="T6531">
        <v>260</v>
      </c>
      <c r="U6531">
        <v>0</v>
      </c>
      <c r="V6531">
        <v>2</v>
      </c>
      <c r="W6531">
        <v>0</v>
      </c>
      <c r="X6531">
        <v>1115.1717327812712</v>
      </c>
      <c r="Y6531">
        <v>0</v>
      </c>
      <c r="Z6531">
        <v>3.3911463735000001E-2</v>
      </c>
      <c r="AA6531">
        <v>12.162839043909335</v>
      </c>
      <c r="AB6531">
        <v>193.19242790930991</v>
      </c>
      <c r="AC6531">
        <v>0</v>
      </c>
      <c r="AD6531">
        <v>9.0379334225782024</v>
      </c>
      <c r="AE6531">
        <v>1329.5988446208034</v>
      </c>
    </row>
    <row r="6532" spans="1:31" x14ac:dyDescent="0.25">
      <c r="A6532">
        <v>2157084</v>
      </c>
      <c r="B6532">
        <v>1</v>
      </c>
      <c r="C6532" t="s">
        <v>80</v>
      </c>
      <c r="D6532" t="s">
        <v>85</v>
      </c>
      <c r="E6532" t="s">
        <v>131</v>
      </c>
      <c r="F6532" t="s">
        <v>18430</v>
      </c>
      <c r="G6532" t="s">
        <v>300</v>
      </c>
      <c r="H6532" t="s">
        <v>134</v>
      </c>
      <c r="I6532" t="s">
        <v>135</v>
      </c>
      <c r="J6532" t="s">
        <v>136</v>
      </c>
      <c r="K6532" t="s">
        <v>137</v>
      </c>
      <c r="L6532" t="s">
        <v>18737</v>
      </c>
      <c r="M6532" t="s">
        <v>18738</v>
      </c>
      <c r="N6532">
        <v>5.6561111110000004</v>
      </c>
      <c r="O6532">
        <v>0</v>
      </c>
      <c r="P6532">
        <v>11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12.113578716271672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12.113578716271672</v>
      </c>
    </row>
    <row r="6533" spans="1:31" x14ac:dyDescent="0.25">
      <c r="A6533">
        <v>2157379</v>
      </c>
      <c r="B6533">
        <v>1</v>
      </c>
      <c r="C6533" t="s">
        <v>80</v>
      </c>
      <c r="D6533" t="s">
        <v>106</v>
      </c>
      <c r="E6533" t="s">
        <v>131</v>
      </c>
      <c r="F6533" t="s">
        <v>18739</v>
      </c>
      <c r="G6533" t="s">
        <v>152</v>
      </c>
      <c r="H6533" t="s">
        <v>134</v>
      </c>
      <c r="I6533" t="s">
        <v>135</v>
      </c>
      <c r="J6533" t="s">
        <v>136</v>
      </c>
      <c r="K6533" t="s">
        <v>137</v>
      </c>
      <c r="L6533" t="s">
        <v>18740</v>
      </c>
      <c r="M6533" t="s">
        <v>18741</v>
      </c>
      <c r="N6533">
        <v>2.1983333329999999</v>
      </c>
      <c r="O6533">
        <v>0</v>
      </c>
      <c r="P6533">
        <v>1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1.3280999003468001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1.3280999003468001</v>
      </c>
    </row>
    <row r="6534" spans="1:31" x14ac:dyDescent="0.25">
      <c r="A6534">
        <v>2157625</v>
      </c>
      <c r="B6534">
        <v>1</v>
      </c>
      <c r="C6534" t="s">
        <v>81</v>
      </c>
      <c r="D6534" t="s">
        <v>123</v>
      </c>
      <c r="E6534" t="s">
        <v>174</v>
      </c>
      <c r="F6534" t="s">
        <v>18742</v>
      </c>
      <c r="G6534" t="s">
        <v>176</v>
      </c>
      <c r="H6534" t="s">
        <v>134</v>
      </c>
      <c r="I6534" t="s">
        <v>135</v>
      </c>
      <c r="J6534" t="s">
        <v>136</v>
      </c>
      <c r="K6534" t="s">
        <v>137</v>
      </c>
      <c r="L6534" t="s">
        <v>18743</v>
      </c>
      <c r="M6534" t="s">
        <v>18744</v>
      </c>
      <c r="N6534">
        <v>1.3788888880000001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1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1.2245791920078224</v>
      </c>
      <c r="AC6534">
        <v>0</v>
      </c>
      <c r="AD6534">
        <v>0</v>
      </c>
      <c r="AE6534">
        <v>1.2245791920078224</v>
      </c>
    </row>
    <row r="6535" spans="1:31" x14ac:dyDescent="0.25">
      <c r="A6535">
        <v>2157044</v>
      </c>
      <c r="B6535">
        <v>1</v>
      </c>
      <c r="C6535" t="s">
        <v>80</v>
      </c>
      <c r="D6535" t="s">
        <v>82</v>
      </c>
      <c r="E6535" t="s">
        <v>206</v>
      </c>
      <c r="F6535" t="s">
        <v>18745</v>
      </c>
      <c r="G6535" t="s">
        <v>171</v>
      </c>
      <c r="H6535" t="s">
        <v>134</v>
      </c>
      <c r="I6535" t="s">
        <v>135</v>
      </c>
      <c r="J6535" t="s">
        <v>136</v>
      </c>
      <c r="K6535" t="s">
        <v>137</v>
      </c>
      <c r="L6535" t="s">
        <v>18746</v>
      </c>
      <c r="M6535" t="s">
        <v>18747</v>
      </c>
      <c r="N6535">
        <v>1.926388888</v>
      </c>
      <c r="O6535">
        <v>0</v>
      </c>
      <c r="P6535">
        <v>37</v>
      </c>
      <c r="Q6535">
        <v>0</v>
      </c>
      <c r="R6535">
        <v>0</v>
      </c>
      <c r="S6535">
        <v>0</v>
      </c>
      <c r="T6535">
        <v>18</v>
      </c>
      <c r="U6535">
        <v>0</v>
      </c>
      <c r="V6535">
        <v>0</v>
      </c>
      <c r="W6535">
        <v>0</v>
      </c>
      <c r="X6535">
        <v>20.253493255579677</v>
      </c>
      <c r="Y6535">
        <v>0</v>
      </c>
      <c r="Z6535">
        <v>0</v>
      </c>
      <c r="AA6535">
        <v>0</v>
      </c>
      <c r="AB6535">
        <v>48.937132996297819</v>
      </c>
      <c r="AC6535">
        <v>0</v>
      </c>
      <c r="AD6535">
        <v>0</v>
      </c>
      <c r="AE6535">
        <v>69.190626251877489</v>
      </c>
    </row>
    <row r="6536" spans="1:31" x14ac:dyDescent="0.25">
      <c r="A6536">
        <v>2157187</v>
      </c>
      <c r="B6536">
        <v>1</v>
      </c>
      <c r="C6536" t="s">
        <v>80</v>
      </c>
      <c r="D6536" t="s">
        <v>96</v>
      </c>
      <c r="E6536" t="s">
        <v>174</v>
      </c>
      <c r="F6536" t="s">
        <v>18040</v>
      </c>
      <c r="G6536" t="s">
        <v>187</v>
      </c>
      <c r="H6536" t="s">
        <v>134</v>
      </c>
      <c r="I6536" t="s">
        <v>135</v>
      </c>
      <c r="J6536" t="s">
        <v>136</v>
      </c>
      <c r="K6536" t="s">
        <v>137</v>
      </c>
      <c r="L6536" t="s">
        <v>18748</v>
      </c>
      <c r="M6536" t="s">
        <v>18749</v>
      </c>
      <c r="N6536">
        <v>5.0730555549999998</v>
      </c>
      <c r="O6536">
        <v>0</v>
      </c>
      <c r="P6536">
        <v>49</v>
      </c>
      <c r="Q6536">
        <v>0</v>
      </c>
      <c r="R6536">
        <v>0</v>
      </c>
      <c r="S6536">
        <v>0</v>
      </c>
      <c r="T6536">
        <v>1</v>
      </c>
      <c r="U6536">
        <v>0</v>
      </c>
      <c r="V6536">
        <v>0</v>
      </c>
      <c r="W6536">
        <v>0</v>
      </c>
      <c r="X6536">
        <v>104.41166859313469</v>
      </c>
      <c r="Y6536">
        <v>0</v>
      </c>
      <c r="Z6536">
        <v>0</v>
      </c>
      <c r="AA6536">
        <v>0</v>
      </c>
      <c r="AB6536">
        <v>39.941719753111173</v>
      </c>
      <c r="AC6536">
        <v>0</v>
      </c>
      <c r="AD6536">
        <v>0</v>
      </c>
      <c r="AE6536">
        <v>144.35338834624588</v>
      </c>
    </row>
    <row r="6537" spans="1:31" x14ac:dyDescent="0.25">
      <c r="A6537">
        <v>2157568</v>
      </c>
      <c r="B6537">
        <v>1</v>
      </c>
      <c r="C6537" t="s">
        <v>81</v>
      </c>
      <c r="D6537" t="s">
        <v>128</v>
      </c>
      <c r="E6537" t="s">
        <v>140</v>
      </c>
      <c r="F6537" t="s">
        <v>18750</v>
      </c>
      <c r="G6537" t="s">
        <v>142</v>
      </c>
      <c r="H6537" t="s">
        <v>143</v>
      </c>
      <c r="I6537" t="s">
        <v>135</v>
      </c>
      <c r="J6537" t="s">
        <v>136</v>
      </c>
      <c r="K6537" t="s">
        <v>137</v>
      </c>
      <c r="L6537" t="s">
        <v>18751</v>
      </c>
      <c r="M6537" t="s">
        <v>18752</v>
      </c>
      <c r="N6537">
        <v>5.7663888879999998</v>
      </c>
      <c r="O6537">
        <v>0</v>
      </c>
      <c r="P6537">
        <v>407</v>
      </c>
      <c r="Q6537">
        <v>0</v>
      </c>
      <c r="R6537">
        <v>1</v>
      </c>
      <c r="S6537">
        <v>0</v>
      </c>
      <c r="T6537">
        <v>31</v>
      </c>
      <c r="U6537">
        <v>0</v>
      </c>
      <c r="V6537">
        <v>0</v>
      </c>
      <c r="W6537">
        <v>0</v>
      </c>
      <c r="X6537">
        <v>373.55916409496734</v>
      </c>
      <c r="Y6537">
        <v>0</v>
      </c>
      <c r="Z6537">
        <v>2.0055518124140916</v>
      </c>
      <c r="AA6537">
        <v>0</v>
      </c>
      <c r="AB6537">
        <v>73.846033841260677</v>
      </c>
      <c r="AC6537">
        <v>0</v>
      </c>
      <c r="AD6537">
        <v>0</v>
      </c>
      <c r="AE6537">
        <v>449.4107497486421</v>
      </c>
    </row>
    <row r="6538" spans="1:31" x14ac:dyDescent="0.25">
      <c r="A6538">
        <v>2157562</v>
      </c>
      <c r="B6538">
        <v>1</v>
      </c>
      <c r="C6538" t="s">
        <v>81</v>
      </c>
      <c r="D6538" t="s">
        <v>127</v>
      </c>
      <c r="E6538" t="s">
        <v>196</v>
      </c>
      <c r="F6538" t="s">
        <v>7339</v>
      </c>
      <c r="G6538" t="s">
        <v>142</v>
      </c>
      <c r="H6538" t="s">
        <v>143</v>
      </c>
      <c r="I6538" t="s">
        <v>135</v>
      </c>
      <c r="J6538" t="s">
        <v>136</v>
      </c>
      <c r="K6538" t="s">
        <v>137</v>
      </c>
      <c r="L6538" t="s">
        <v>18753</v>
      </c>
      <c r="M6538" t="s">
        <v>18754</v>
      </c>
      <c r="N6538">
        <v>3.9075000000000002</v>
      </c>
      <c r="O6538">
        <v>2</v>
      </c>
      <c r="P6538">
        <v>52</v>
      </c>
      <c r="Q6538">
        <v>79</v>
      </c>
      <c r="R6538">
        <v>74</v>
      </c>
      <c r="S6538">
        <v>0</v>
      </c>
      <c r="T6538">
        <v>5</v>
      </c>
      <c r="U6538">
        <v>1</v>
      </c>
      <c r="V6538">
        <v>0</v>
      </c>
      <c r="W6538">
        <v>1.079932287771225</v>
      </c>
      <c r="X6538">
        <v>38.44262597653524</v>
      </c>
      <c r="Y6538">
        <v>121.77324095248757</v>
      </c>
      <c r="Z6538">
        <v>144.25515220248261</v>
      </c>
      <c r="AA6538">
        <v>0</v>
      </c>
      <c r="AB6538">
        <v>6.7425003813962503</v>
      </c>
      <c r="AC6538">
        <v>516.07791954918957</v>
      </c>
      <c r="AD6538">
        <v>0</v>
      </c>
      <c r="AE6538">
        <v>828.37137134986256</v>
      </c>
    </row>
    <row r="6539" spans="1:31" x14ac:dyDescent="0.25">
      <c r="A6539">
        <v>2157585</v>
      </c>
      <c r="B6539">
        <v>1</v>
      </c>
      <c r="C6539" t="s">
        <v>81</v>
      </c>
      <c r="D6539" t="s">
        <v>127</v>
      </c>
      <c r="E6539" t="s">
        <v>161</v>
      </c>
      <c r="F6539" t="s">
        <v>18755</v>
      </c>
      <c r="G6539" t="s">
        <v>215</v>
      </c>
      <c r="H6539" t="s">
        <v>134</v>
      </c>
      <c r="I6539" t="s">
        <v>135</v>
      </c>
      <c r="J6539" t="s">
        <v>136</v>
      </c>
      <c r="K6539" t="s">
        <v>137</v>
      </c>
      <c r="L6539" t="s">
        <v>18756</v>
      </c>
      <c r="M6539" t="s">
        <v>18757</v>
      </c>
      <c r="N6539">
        <v>5.8747222219999999</v>
      </c>
      <c r="O6539">
        <v>0</v>
      </c>
      <c r="P6539">
        <v>57</v>
      </c>
      <c r="Q6539">
        <v>0</v>
      </c>
      <c r="R6539">
        <v>13</v>
      </c>
      <c r="S6539">
        <v>0</v>
      </c>
      <c r="T6539">
        <v>1</v>
      </c>
      <c r="U6539">
        <v>0</v>
      </c>
      <c r="V6539">
        <v>0</v>
      </c>
      <c r="W6539">
        <v>0</v>
      </c>
      <c r="X6539">
        <v>48.283632030592415</v>
      </c>
      <c r="Y6539">
        <v>0</v>
      </c>
      <c r="Z6539">
        <v>13.767050839112699</v>
      </c>
      <c r="AA6539">
        <v>0</v>
      </c>
      <c r="AB6539">
        <v>4.9108894606065778</v>
      </c>
      <c r="AC6539">
        <v>0</v>
      </c>
      <c r="AD6539">
        <v>0</v>
      </c>
      <c r="AE6539">
        <v>66.961572330311697</v>
      </c>
    </row>
    <row r="6540" spans="1:31" x14ac:dyDescent="0.25">
      <c r="A6540">
        <v>2157021</v>
      </c>
      <c r="B6540">
        <v>1</v>
      </c>
      <c r="C6540" t="s">
        <v>80</v>
      </c>
      <c r="D6540" t="s">
        <v>98</v>
      </c>
      <c r="E6540" t="s">
        <v>161</v>
      </c>
      <c r="F6540" t="s">
        <v>18758</v>
      </c>
      <c r="G6540" t="s">
        <v>538</v>
      </c>
      <c r="H6540" t="s">
        <v>134</v>
      </c>
      <c r="I6540" t="s">
        <v>135</v>
      </c>
      <c r="J6540" t="s">
        <v>136</v>
      </c>
      <c r="K6540" t="s">
        <v>236</v>
      </c>
      <c r="L6540" t="s">
        <v>18759</v>
      </c>
      <c r="M6540" t="s">
        <v>18760</v>
      </c>
      <c r="N6540">
        <v>8.0259397220000004</v>
      </c>
      <c r="O6540">
        <v>0</v>
      </c>
      <c r="P6540">
        <v>11</v>
      </c>
      <c r="Q6540">
        <v>0</v>
      </c>
      <c r="R6540">
        <v>29</v>
      </c>
      <c r="S6540">
        <v>0</v>
      </c>
      <c r="T6540">
        <v>9</v>
      </c>
      <c r="U6540">
        <v>0</v>
      </c>
      <c r="V6540">
        <v>0</v>
      </c>
      <c r="W6540">
        <v>0</v>
      </c>
      <c r="X6540">
        <v>23.555349302472795</v>
      </c>
      <c r="Y6540">
        <v>0</v>
      </c>
      <c r="Z6540">
        <v>152.36797930518918</v>
      </c>
      <c r="AA6540">
        <v>0</v>
      </c>
      <c r="AB6540">
        <v>43.293904197983686</v>
      </c>
      <c r="AC6540">
        <v>0</v>
      </c>
      <c r="AD6540">
        <v>0</v>
      </c>
      <c r="AE6540">
        <v>219.21723280564566</v>
      </c>
    </row>
    <row r="6541" spans="1:31" x14ac:dyDescent="0.25">
      <c r="A6541">
        <v>2157442</v>
      </c>
      <c r="B6541">
        <v>1</v>
      </c>
      <c r="C6541" t="s">
        <v>80</v>
      </c>
      <c r="D6541" t="s">
        <v>96</v>
      </c>
      <c r="E6541" t="s">
        <v>140</v>
      </c>
      <c r="F6541" t="s">
        <v>18761</v>
      </c>
      <c r="G6541" t="s">
        <v>142</v>
      </c>
      <c r="H6541" t="s">
        <v>143</v>
      </c>
      <c r="I6541" t="s">
        <v>135</v>
      </c>
      <c r="J6541" t="s">
        <v>136</v>
      </c>
      <c r="K6541" t="s">
        <v>137</v>
      </c>
      <c r="L6541" t="s">
        <v>18762</v>
      </c>
      <c r="M6541" t="s">
        <v>18763</v>
      </c>
      <c r="N6541">
        <v>0.40166666600000001</v>
      </c>
      <c r="O6541">
        <v>0</v>
      </c>
      <c r="P6541">
        <v>1151</v>
      </c>
      <c r="Q6541">
        <v>2</v>
      </c>
      <c r="R6541">
        <v>49</v>
      </c>
      <c r="S6541">
        <v>1</v>
      </c>
      <c r="T6541">
        <v>79</v>
      </c>
      <c r="U6541">
        <v>0</v>
      </c>
      <c r="V6541">
        <v>0</v>
      </c>
      <c r="W6541">
        <v>0</v>
      </c>
      <c r="X6541">
        <v>324.40929441660847</v>
      </c>
      <c r="Y6541">
        <v>0.47527285281486664</v>
      </c>
      <c r="Z6541">
        <v>27.034973450523591</v>
      </c>
      <c r="AA6541">
        <v>12.818921165832</v>
      </c>
      <c r="AB6541">
        <v>49.375515825517461</v>
      </c>
      <c r="AC6541">
        <v>0</v>
      </c>
      <c r="AD6541">
        <v>0</v>
      </c>
      <c r="AE6541">
        <v>414.1139777112964</v>
      </c>
    </row>
    <row r="6542" spans="1:31" x14ac:dyDescent="0.25">
      <c r="A6542">
        <v>2170277</v>
      </c>
      <c r="B6542">
        <v>1</v>
      </c>
      <c r="C6542" t="s">
        <v>80</v>
      </c>
      <c r="D6542" t="s">
        <v>94</v>
      </c>
      <c r="E6542" t="s">
        <v>140</v>
      </c>
      <c r="F6542" t="s">
        <v>17464</v>
      </c>
      <c r="G6542" t="s">
        <v>142</v>
      </c>
      <c r="H6542" t="s">
        <v>143</v>
      </c>
      <c r="I6542" t="s">
        <v>135</v>
      </c>
      <c r="J6542" t="s">
        <v>136</v>
      </c>
      <c r="K6542" t="s">
        <v>137</v>
      </c>
      <c r="L6542" t="s">
        <v>18764</v>
      </c>
      <c r="M6542" t="s">
        <v>18765</v>
      </c>
      <c r="N6542">
        <v>1.4666666660000001</v>
      </c>
      <c r="O6542">
        <v>0</v>
      </c>
      <c r="P6542">
        <v>484</v>
      </c>
      <c r="Q6542">
        <v>9</v>
      </c>
      <c r="R6542">
        <v>265</v>
      </c>
      <c r="S6542">
        <v>4</v>
      </c>
      <c r="T6542">
        <v>42</v>
      </c>
      <c r="U6542">
        <v>0</v>
      </c>
      <c r="V6542">
        <v>0</v>
      </c>
      <c r="W6542">
        <v>0</v>
      </c>
      <c r="X6542">
        <v>152.60467213875617</v>
      </c>
      <c r="Y6542">
        <v>2.45147177075</v>
      </c>
      <c r="Z6542">
        <v>67.252805808278922</v>
      </c>
      <c r="AA6542">
        <v>16.329647708255997</v>
      </c>
      <c r="AB6542">
        <v>20.892194246726987</v>
      </c>
      <c r="AC6542">
        <v>0</v>
      </c>
      <c r="AD6542">
        <v>0</v>
      </c>
      <c r="AE6542">
        <v>259.53079167276809</v>
      </c>
    </row>
    <row r="6543" spans="1:31" x14ac:dyDescent="0.25">
      <c r="A6543">
        <v>2157499</v>
      </c>
      <c r="B6543">
        <v>1</v>
      </c>
      <c r="C6543" t="s">
        <v>80</v>
      </c>
      <c r="D6543" t="s">
        <v>97</v>
      </c>
      <c r="E6543" t="s">
        <v>146</v>
      </c>
      <c r="F6543" t="s">
        <v>18766</v>
      </c>
      <c r="G6543" t="s">
        <v>167</v>
      </c>
      <c r="H6543" t="s">
        <v>143</v>
      </c>
      <c r="I6543" t="s">
        <v>135</v>
      </c>
      <c r="J6543" t="s">
        <v>136</v>
      </c>
      <c r="K6543" t="s">
        <v>137</v>
      </c>
      <c r="L6543" t="s">
        <v>18767</v>
      </c>
      <c r="M6543" t="s">
        <v>18768</v>
      </c>
      <c r="N6543">
        <v>4.9880555549999999</v>
      </c>
      <c r="O6543">
        <v>0</v>
      </c>
      <c r="P6543">
        <v>74</v>
      </c>
      <c r="Q6543">
        <v>0</v>
      </c>
      <c r="R6543">
        <v>13</v>
      </c>
      <c r="S6543">
        <v>0</v>
      </c>
      <c r="T6543">
        <v>14</v>
      </c>
      <c r="U6543">
        <v>0</v>
      </c>
      <c r="V6543">
        <v>0</v>
      </c>
      <c r="W6543">
        <v>0</v>
      </c>
      <c r="X6543">
        <v>91.27782118339293</v>
      </c>
      <c r="Y6543">
        <v>0</v>
      </c>
      <c r="Z6543">
        <v>4.7831839104859455</v>
      </c>
      <c r="AA6543">
        <v>0</v>
      </c>
      <c r="AB6543">
        <v>19.283835055792157</v>
      </c>
      <c r="AC6543">
        <v>0</v>
      </c>
      <c r="AD6543">
        <v>0</v>
      </c>
      <c r="AE6543">
        <v>115.34484014967103</v>
      </c>
    </row>
    <row r="6544" spans="1:31" x14ac:dyDescent="0.25">
      <c r="A6544">
        <v>2157001</v>
      </c>
      <c r="B6544">
        <v>1</v>
      </c>
      <c r="C6544" t="s">
        <v>80</v>
      </c>
      <c r="D6544" t="s">
        <v>101</v>
      </c>
      <c r="E6544" t="s">
        <v>174</v>
      </c>
      <c r="F6544" t="s">
        <v>18769</v>
      </c>
      <c r="G6544" t="s">
        <v>187</v>
      </c>
      <c r="H6544" t="s">
        <v>134</v>
      </c>
      <c r="I6544" t="s">
        <v>135</v>
      </c>
      <c r="J6544" t="s">
        <v>136</v>
      </c>
      <c r="K6544" t="s">
        <v>137</v>
      </c>
      <c r="L6544" t="s">
        <v>18770</v>
      </c>
      <c r="M6544" t="s">
        <v>18771</v>
      </c>
      <c r="N6544">
        <v>0.85750000000000004</v>
      </c>
      <c r="O6544">
        <v>0</v>
      </c>
      <c r="P6544">
        <v>77</v>
      </c>
      <c r="Q6544">
        <v>0</v>
      </c>
      <c r="R6544">
        <v>1</v>
      </c>
      <c r="S6544">
        <v>0</v>
      </c>
      <c r="T6544">
        <v>10</v>
      </c>
      <c r="U6544">
        <v>0</v>
      </c>
      <c r="V6544">
        <v>0</v>
      </c>
      <c r="W6544">
        <v>0</v>
      </c>
      <c r="X6544">
        <v>17.052359484491468</v>
      </c>
      <c r="Y6544">
        <v>0</v>
      </c>
      <c r="Z6544">
        <v>1.7272872507966002</v>
      </c>
      <c r="AA6544">
        <v>0</v>
      </c>
      <c r="AB6544">
        <v>6.882657665081001</v>
      </c>
      <c r="AC6544">
        <v>0</v>
      </c>
      <c r="AD6544">
        <v>0</v>
      </c>
      <c r="AE6544">
        <v>25.66230440036907</v>
      </c>
    </row>
    <row r="6545" spans="1:31" x14ac:dyDescent="0.25">
      <c r="A6545">
        <v>2157548</v>
      </c>
      <c r="B6545">
        <v>1</v>
      </c>
      <c r="C6545" t="s">
        <v>80</v>
      </c>
      <c r="D6545" t="s">
        <v>108</v>
      </c>
      <c r="E6545" t="s">
        <v>174</v>
      </c>
      <c r="F6545" t="s">
        <v>18772</v>
      </c>
      <c r="G6545" t="s">
        <v>187</v>
      </c>
      <c r="H6545" t="s">
        <v>134</v>
      </c>
      <c r="I6545" t="s">
        <v>135</v>
      </c>
      <c r="J6545" t="s">
        <v>136</v>
      </c>
      <c r="K6545" t="s">
        <v>137</v>
      </c>
      <c r="L6545" t="s">
        <v>18773</v>
      </c>
      <c r="M6545" t="s">
        <v>18774</v>
      </c>
      <c r="N6545">
        <v>2.503333333</v>
      </c>
      <c r="O6545">
        <v>0</v>
      </c>
      <c r="P6545">
        <v>6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1.6475064757262998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1.6475064757262998</v>
      </c>
    </row>
    <row r="6546" spans="1:31" x14ac:dyDescent="0.25">
      <c r="A6546">
        <v>2157605</v>
      </c>
      <c r="B6546">
        <v>1</v>
      </c>
      <c r="C6546" t="s">
        <v>80</v>
      </c>
      <c r="D6546" t="s">
        <v>85</v>
      </c>
      <c r="E6546" t="s">
        <v>131</v>
      </c>
      <c r="F6546" t="s">
        <v>18714</v>
      </c>
      <c r="G6546" t="s">
        <v>231</v>
      </c>
      <c r="H6546" t="s">
        <v>134</v>
      </c>
      <c r="I6546" t="s">
        <v>135</v>
      </c>
      <c r="J6546" t="s">
        <v>136</v>
      </c>
      <c r="K6546" t="s">
        <v>137</v>
      </c>
      <c r="L6546" t="s">
        <v>18775</v>
      </c>
      <c r="M6546" t="s">
        <v>18776</v>
      </c>
      <c r="N6546">
        <v>2.7794444440000001</v>
      </c>
      <c r="O6546">
        <v>0</v>
      </c>
      <c r="P6546">
        <v>8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5.3624394385871996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5.3624394385871996</v>
      </c>
    </row>
    <row r="6547" spans="1:31" x14ac:dyDescent="0.25">
      <c r="A6547">
        <v>2157064</v>
      </c>
      <c r="B6547">
        <v>1</v>
      </c>
      <c r="C6547" t="s">
        <v>80</v>
      </c>
      <c r="D6547" t="s">
        <v>84</v>
      </c>
      <c r="E6547" t="s">
        <v>161</v>
      </c>
      <c r="F6547" t="s">
        <v>18777</v>
      </c>
      <c r="G6547" t="s">
        <v>538</v>
      </c>
      <c r="H6547" t="s">
        <v>134</v>
      </c>
      <c r="I6547" t="s">
        <v>135</v>
      </c>
      <c r="J6547" t="s">
        <v>136</v>
      </c>
      <c r="K6547" t="s">
        <v>236</v>
      </c>
      <c r="L6547" t="s">
        <v>18778</v>
      </c>
      <c r="M6547" t="s">
        <v>18779</v>
      </c>
      <c r="N6547">
        <v>0.99087583300000004</v>
      </c>
      <c r="O6547">
        <v>0</v>
      </c>
      <c r="P6547">
        <v>53</v>
      </c>
      <c r="Q6547">
        <v>0</v>
      </c>
      <c r="R6547">
        <v>5</v>
      </c>
      <c r="S6547">
        <v>0</v>
      </c>
      <c r="T6547">
        <v>4</v>
      </c>
      <c r="U6547">
        <v>0</v>
      </c>
      <c r="V6547">
        <v>0</v>
      </c>
      <c r="W6547">
        <v>0</v>
      </c>
      <c r="X6547">
        <v>4.9029816396779493</v>
      </c>
      <c r="Y6547">
        <v>0</v>
      </c>
      <c r="Z6547">
        <v>0.64885842062799992</v>
      </c>
      <c r="AA6547">
        <v>0</v>
      </c>
      <c r="AB6547">
        <v>2.1413176994855387</v>
      </c>
      <c r="AC6547">
        <v>0</v>
      </c>
      <c r="AD6547">
        <v>0</v>
      </c>
      <c r="AE6547">
        <v>7.6931577597914877</v>
      </c>
    </row>
    <row r="6548" spans="1:31" x14ac:dyDescent="0.25">
      <c r="A6548">
        <v>2157356</v>
      </c>
      <c r="B6548">
        <v>1</v>
      </c>
      <c r="C6548" t="s">
        <v>80</v>
      </c>
      <c r="D6548" t="s">
        <v>97</v>
      </c>
      <c r="E6548" t="s">
        <v>146</v>
      </c>
      <c r="F6548" t="s">
        <v>18780</v>
      </c>
      <c r="G6548" t="s">
        <v>142</v>
      </c>
      <c r="H6548" t="s">
        <v>143</v>
      </c>
      <c r="I6548" t="s">
        <v>135</v>
      </c>
      <c r="J6548" t="s">
        <v>136</v>
      </c>
      <c r="K6548" t="s">
        <v>137</v>
      </c>
      <c r="L6548" t="s">
        <v>18781</v>
      </c>
      <c r="M6548" t="s">
        <v>18782</v>
      </c>
      <c r="N6548">
        <v>0.92249999999999999</v>
      </c>
      <c r="O6548">
        <v>4</v>
      </c>
      <c r="P6548">
        <v>1724</v>
      </c>
      <c r="Q6548">
        <v>3</v>
      </c>
      <c r="R6548">
        <v>253</v>
      </c>
      <c r="S6548">
        <v>10</v>
      </c>
      <c r="T6548">
        <v>232</v>
      </c>
      <c r="U6548">
        <v>0</v>
      </c>
      <c r="V6548">
        <v>0</v>
      </c>
      <c r="W6548">
        <v>124.32953219554096</v>
      </c>
      <c r="X6548">
        <v>553.05037515507263</v>
      </c>
      <c r="Y6548">
        <v>2.9697873026103001</v>
      </c>
      <c r="Z6548">
        <v>85.523041816796479</v>
      </c>
      <c r="AA6548">
        <v>428.52927113602891</v>
      </c>
      <c r="AB6548">
        <v>122.69295809948123</v>
      </c>
      <c r="AC6548">
        <v>0</v>
      </c>
      <c r="AD6548">
        <v>0</v>
      </c>
      <c r="AE6548">
        <v>1317.0949657055305</v>
      </c>
    </row>
    <row r="6549" spans="1:31" x14ac:dyDescent="0.25">
      <c r="A6549">
        <v>2157107</v>
      </c>
      <c r="B6549">
        <v>1</v>
      </c>
      <c r="C6549" t="s">
        <v>81</v>
      </c>
      <c r="D6549" t="s">
        <v>128</v>
      </c>
      <c r="E6549" t="s">
        <v>146</v>
      </c>
      <c r="F6549" t="s">
        <v>18783</v>
      </c>
      <c r="G6549" t="s">
        <v>167</v>
      </c>
      <c r="H6549" t="s">
        <v>143</v>
      </c>
      <c r="I6549" t="s">
        <v>135</v>
      </c>
      <c r="J6549" t="s">
        <v>136</v>
      </c>
      <c r="K6549" t="s">
        <v>137</v>
      </c>
      <c r="L6549" t="s">
        <v>18784</v>
      </c>
      <c r="M6549" t="s">
        <v>18785</v>
      </c>
      <c r="N6549">
        <v>6.1349999999999998</v>
      </c>
      <c r="O6549">
        <v>0</v>
      </c>
      <c r="P6549">
        <v>457</v>
      </c>
      <c r="Q6549">
        <v>0</v>
      </c>
      <c r="R6549">
        <v>0</v>
      </c>
      <c r="S6549">
        <v>0</v>
      </c>
      <c r="T6549">
        <v>12</v>
      </c>
      <c r="U6549">
        <v>0</v>
      </c>
      <c r="V6549">
        <v>0</v>
      </c>
      <c r="W6549">
        <v>0</v>
      </c>
      <c r="X6549">
        <v>768.82031866709281</v>
      </c>
      <c r="Y6549">
        <v>0</v>
      </c>
      <c r="Z6549">
        <v>0</v>
      </c>
      <c r="AA6549">
        <v>0</v>
      </c>
      <c r="AB6549">
        <v>148.00333875133475</v>
      </c>
      <c r="AC6549">
        <v>0</v>
      </c>
      <c r="AD6549">
        <v>0</v>
      </c>
      <c r="AE6549">
        <v>916.8236574184275</v>
      </c>
    </row>
    <row r="6550" spans="1:31" x14ac:dyDescent="0.25">
      <c r="A6550">
        <v>2157256</v>
      </c>
      <c r="B6550">
        <v>1</v>
      </c>
      <c r="C6550" t="s">
        <v>80</v>
      </c>
      <c r="D6550" t="s">
        <v>105</v>
      </c>
      <c r="E6550" t="s">
        <v>131</v>
      </c>
      <c r="F6550" t="s">
        <v>18786</v>
      </c>
      <c r="G6550" t="s">
        <v>300</v>
      </c>
      <c r="H6550" t="s">
        <v>134</v>
      </c>
      <c r="I6550" t="s">
        <v>135</v>
      </c>
      <c r="J6550" t="s">
        <v>3</v>
      </c>
      <c r="K6550" t="s">
        <v>137</v>
      </c>
      <c r="L6550" t="s">
        <v>18787</v>
      </c>
      <c r="M6550" t="s">
        <v>18788</v>
      </c>
      <c r="N6550">
        <v>2.639444444</v>
      </c>
      <c r="O6550">
        <v>0</v>
      </c>
      <c r="P6550">
        <v>1</v>
      </c>
      <c r="Q6550">
        <v>0</v>
      </c>
      <c r="R6550">
        <v>0</v>
      </c>
      <c r="S6550">
        <v>0</v>
      </c>
      <c r="T6550">
        <v>1</v>
      </c>
      <c r="U6550">
        <v>0</v>
      </c>
      <c r="V6550">
        <v>0</v>
      </c>
      <c r="W6550">
        <v>0</v>
      </c>
      <c r="X6550">
        <v>0.39938978618160004</v>
      </c>
      <c r="Y6550">
        <v>0</v>
      </c>
      <c r="Z6550">
        <v>0</v>
      </c>
      <c r="AA6550">
        <v>0</v>
      </c>
      <c r="AB6550">
        <v>3.4088092199813</v>
      </c>
      <c r="AC6550">
        <v>0</v>
      </c>
      <c r="AD6550">
        <v>0</v>
      </c>
      <c r="AE6550">
        <v>3.8081990061629001</v>
      </c>
    </row>
    <row r="6551" spans="1:31" x14ac:dyDescent="0.25">
      <c r="A6551">
        <v>2157482</v>
      </c>
      <c r="B6551">
        <v>1</v>
      </c>
      <c r="C6551" t="s">
        <v>81</v>
      </c>
      <c r="D6551" t="s">
        <v>128</v>
      </c>
      <c r="E6551" t="s">
        <v>161</v>
      </c>
      <c r="F6551" t="s">
        <v>18789</v>
      </c>
      <c r="G6551" t="s">
        <v>215</v>
      </c>
      <c r="H6551" t="s">
        <v>134</v>
      </c>
      <c r="I6551" t="s">
        <v>135</v>
      </c>
      <c r="J6551" t="s">
        <v>136</v>
      </c>
      <c r="K6551" t="s">
        <v>137</v>
      </c>
      <c r="L6551" t="s">
        <v>18790</v>
      </c>
      <c r="M6551" t="s">
        <v>18791</v>
      </c>
      <c r="N6551">
        <v>10.925000000000001</v>
      </c>
      <c r="O6551">
        <v>0</v>
      </c>
      <c r="P6551">
        <v>35</v>
      </c>
      <c r="Q6551">
        <v>0</v>
      </c>
      <c r="R6551">
        <v>4</v>
      </c>
      <c r="S6551">
        <v>0</v>
      </c>
      <c r="T6551">
        <v>2</v>
      </c>
      <c r="U6551">
        <v>0</v>
      </c>
      <c r="V6551">
        <v>0</v>
      </c>
      <c r="W6551">
        <v>0</v>
      </c>
      <c r="X6551">
        <v>41.114258332528102</v>
      </c>
      <c r="Y6551">
        <v>0</v>
      </c>
      <c r="Z6551">
        <v>5.8247195079447351</v>
      </c>
      <c r="AA6551">
        <v>0</v>
      </c>
      <c r="AB6551">
        <v>1.5967776935682003</v>
      </c>
      <c r="AC6551">
        <v>0</v>
      </c>
      <c r="AD6551">
        <v>0</v>
      </c>
      <c r="AE6551">
        <v>48.535755534041037</v>
      </c>
    </row>
    <row r="6552" spans="1:31" x14ac:dyDescent="0.25">
      <c r="A6552">
        <v>2157104</v>
      </c>
      <c r="B6552">
        <v>1</v>
      </c>
      <c r="C6552" t="s">
        <v>81</v>
      </c>
      <c r="D6552" t="s">
        <v>128</v>
      </c>
      <c r="E6552" t="s">
        <v>131</v>
      </c>
      <c r="F6552" t="s">
        <v>18792</v>
      </c>
      <c r="G6552" t="s">
        <v>439</v>
      </c>
      <c r="H6552" t="s">
        <v>134</v>
      </c>
      <c r="I6552" t="s">
        <v>135</v>
      </c>
      <c r="J6552" t="s">
        <v>136</v>
      </c>
      <c r="K6552" t="s">
        <v>137</v>
      </c>
      <c r="L6552" t="s">
        <v>18793</v>
      </c>
      <c r="M6552" t="s">
        <v>18794</v>
      </c>
      <c r="N6552">
        <v>0.43361111099999999</v>
      </c>
      <c r="O6552">
        <v>0</v>
      </c>
      <c r="P6552">
        <v>6</v>
      </c>
      <c r="Q6552">
        <v>0</v>
      </c>
      <c r="R6552">
        <v>0</v>
      </c>
      <c r="S6552">
        <v>0</v>
      </c>
      <c r="T6552">
        <v>1</v>
      </c>
      <c r="U6552">
        <v>0</v>
      </c>
      <c r="V6552">
        <v>0</v>
      </c>
      <c r="W6552">
        <v>0</v>
      </c>
      <c r="X6552">
        <v>0.59019154994116674</v>
      </c>
      <c r="Y6552">
        <v>0</v>
      </c>
      <c r="Z6552">
        <v>0</v>
      </c>
      <c r="AA6552">
        <v>0</v>
      </c>
      <c r="AB6552">
        <v>0.67133023312142215</v>
      </c>
      <c r="AC6552">
        <v>0</v>
      </c>
      <c r="AD6552">
        <v>0</v>
      </c>
      <c r="AE6552">
        <v>1.2615217830625889</v>
      </c>
    </row>
    <row r="6553" spans="1:31" x14ac:dyDescent="0.25">
      <c r="A6553">
        <v>2157459</v>
      </c>
      <c r="B6553">
        <v>1</v>
      </c>
      <c r="C6553" t="s">
        <v>80</v>
      </c>
      <c r="D6553" t="s">
        <v>86</v>
      </c>
      <c r="E6553" t="s">
        <v>174</v>
      </c>
      <c r="F6553" t="s">
        <v>18795</v>
      </c>
      <c r="G6553" t="s">
        <v>187</v>
      </c>
      <c r="H6553" t="s">
        <v>134</v>
      </c>
      <c r="I6553" t="s">
        <v>135</v>
      </c>
      <c r="J6553" t="s">
        <v>136</v>
      </c>
      <c r="K6553" t="s">
        <v>137</v>
      </c>
      <c r="L6553" t="s">
        <v>18796</v>
      </c>
      <c r="M6553" t="s">
        <v>18797</v>
      </c>
      <c r="N6553">
        <v>0.627222222</v>
      </c>
      <c r="O6553">
        <v>0</v>
      </c>
      <c r="P6553">
        <v>4</v>
      </c>
      <c r="Q6553">
        <v>0</v>
      </c>
      <c r="R6553">
        <v>6</v>
      </c>
      <c r="S6553">
        <v>0</v>
      </c>
      <c r="T6553">
        <v>1</v>
      </c>
      <c r="U6553">
        <v>0</v>
      </c>
      <c r="V6553">
        <v>0</v>
      </c>
      <c r="W6553">
        <v>0</v>
      </c>
      <c r="X6553">
        <v>7.1866998854636002</v>
      </c>
      <c r="Y6553">
        <v>0</v>
      </c>
      <c r="Z6553">
        <v>0.26551520963440001</v>
      </c>
      <c r="AA6553">
        <v>0</v>
      </c>
      <c r="AB6553">
        <v>0.76082314598333334</v>
      </c>
      <c r="AC6553">
        <v>0</v>
      </c>
      <c r="AD6553">
        <v>0</v>
      </c>
      <c r="AE6553">
        <v>8.2130382410813336</v>
      </c>
    </row>
    <row r="6554" spans="1:31" x14ac:dyDescent="0.25">
      <c r="A6554">
        <v>2157127</v>
      </c>
      <c r="B6554">
        <v>1</v>
      </c>
      <c r="C6554" t="s">
        <v>80</v>
      </c>
      <c r="D6554" t="s">
        <v>98</v>
      </c>
      <c r="E6554" t="s">
        <v>131</v>
      </c>
      <c r="F6554" t="s">
        <v>18798</v>
      </c>
      <c r="G6554" t="s">
        <v>152</v>
      </c>
      <c r="H6554" t="s">
        <v>134</v>
      </c>
      <c r="I6554" t="s">
        <v>135</v>
      </c>
      <c r="J6554" t="s">
        <v>136</v>
      </c>
      <c r="K6554" t="s">
        <v>137</v>
      </c>
      <c r="L6554" t="s">
        <v>18799</v>
      </c>
      <c r="M6554" t="s">
        <v>18800</v>
      </c>
      <c r="N6554">
        <v>0.93388888800000003</v>
      </c>
      <c r="O6554">
        <v>0</v>
      </c>
      <c r="P6554">
        <v>1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0.2292748780295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0.2292748780295</v>
      </c>
    </row>
    <row r="6555" spans="1:31" x14ac:dyDescent="0.25">
      <c r="A6555">
        <v>2157313</v>
      </c>
      <c r="B6555">
        <v>1</v>
      </c>
      <c r="C6555" t="s">
        <v>80</v>
      </c>
      <c r="D6555" t="s">
        <v>96</v>
      </c>
      <c r="E6555" t="s">
        <v>174</v>
      </c>
      <c r="F6555" t="s">
        <v>18801</v>
      </c>
      <c r="G6555" t="s">
        <v>384</v>
      </c>
      <c r="H6555" t="s">
        <v>134</v>
      </c>
      <c r="I6555" t="s">
        <v>135</v>
      </c>
      <c r="J6555" t="s">
        <v>136</v>
      </c>
      <c r="K6555" t="s">
        <v>137</v>
      </c>
      <c r="L6555" t="s">
        <v>18802</v>
      </c>
      <c r="M6555" t="s">
        <v>18803</v>
      </c>
      <c r="N6555">
        <v>0.88916666600000005</v>
      </c>
      <c r="O6555">
        <v>0</v>
      </c>
      <c r="P6555">
        <v>32</v>
      </c>
      <c r="Q6555">
        <v>0</v>
      </c>
      <c r="R6555">
        <v>1</v>
      </c>
      <c r="S6555">
        <v>0</v>
      </c>
      <c r="T6555">
        <v>3</v>
      </c>
      <c r="U6555">
        <v>0</v>
      </c>
      <c r="V6555">
        <v>0</v>
      </c>
      <c r="W6555">
        <v>0</v>
      </c>
      <c r="X6555">
        <v>26.542823229833402</v>
      </c>
      <c r="Y6555">
        <v>0</v>
      </c>
      <c r="Z6555">
        <v>0.12722772417225001</v>
      </c>
      <c r="AA6555">
        <v>0</v>
      </c>
      <c r="AB6555">
        <v>3.9568115946129749</v>
      </c>
      <c r="AC6555">
        <v>0</v>
      </c>
      <c r="AD6555">
        <v>0</v>
      </c>
      <c r="AE6555">
        <v>30.626862548618629</v>
      </c>
    </row>
    <row r="6556" spans="1:31" x14ac:dyDescent="0.25">
      <c r="A6556">
        <v>2157714</v>
      </c>
      <c r="B6556">
        <v>1</v>
      </c>
      <c r="C6556" t="s">
        <v>80</v>
      </c>
      <c r="D6556" t="s">
        <v>93</v>
      </c>
      <c r="E6556" t="s">
        <v>174</v>
      </c>
      <c r="F6556" t="s">
        <v>9841</v>
      </c>
      <c r="G6556" t="s">
        <v>187</v>
      </c>
      <c r="H6556" t="s">
        <v>134</v>
      </c>
      <c r="I6556" t="s">
        <v>135</v>
      </c>
      <c r="J6556" t="s">
        <v>136</v>
      </c>
      <c r="K6556" t="s">
        <v>137</v>
      </c>
      <c r="L6556" t="s">
        <v>18804</v>
      </c>
      <c r="M6556" t="s">
        <v>18805</v>
      </c>
      <c r="N6556">
        <v>4.4436111110000001</v>
      </c>
      <c r="O6556">
        <v>0</v>
      </c>
      <c r="P6556">
        <v>89</v>
      </c>
      <c r="Q6556">
        <v>0</v>
      </c>
      <c r="R6556">
        <v>0</v>
      </c>
      <c r="S6556">
        <v>0</v>
      </c>
      <c r="T6556">
        <v>12</v>
      </c>
      <c r="U6556">
        <v>0</v>
      </c>
      <c r="V6556">
        <v>0</v>
      </c>
      <c r="W6556">
        <v>0</v>
      </c>
      <c r="X6556">
        <v>46.784968927791013</v>
      </c>
      <c r="Y6556">
        <v>0</v>
      </c>
      <c r="Z6556">
        <v>0</v>
      </c>
      <c r="AA6556">
        <v>0</v>
      </c>
      <c r="AB6556">
        <v>7.2405928772510677</v>
      </c>
      <c r="AC6556">
        <v>0</v>
      </c>
      <c r="AD6556">
        <v>0</v>
      </c>
      <c r="AE6556">
        <v>54.025561805042081</v>
      </c>
    </row>
    <row r="6557" spans="1:31" x14ac:dyDescent="0.25">
      <c r="A6557">
        <v>2157027</v>
      </c>
      <c r="B6557">
        <v>1</v>
      </c>
      <c r="C6557" t="s">
        <v>80</v>
      </c>
      <c r="D6557" t="s">
        <v>92</v>
      </c>
      <c r="E6557" t="s">
        <v>196</v>
      </c>
      <c r="F6557" t="s">
        <v>18806</v>
      </c>
      <c r="G6557" t="s">
        <v>142</v>
      </c>
      <c r="H6557" t="s">
        <v>143</v>
      </c>
      <c r="I6557" t="s">
        <v>135</v>
      </c>
      <c r="J6557" t="s">
        <v>136</v>
      </c>
      <c r="K6557" t="s">
        <v>137</v>
      </c>
      <c r="L6557" t="s">
        <v>18807</v>
      </c>
      <c r="M6557" t="s">
        <v>18808</v>
      </c>
      <c r="N6557">
        <v>0.70527777700000005</v>
      </c>
      <c r="O6557">
        <v>17</v>
      </c>
      <c r="P6557">
        <v>2761</v>
      </c>
      <c r="Q6557">
        <v>3</v>
      </c>
      <c r="R6557">
        <v>72</v>
      </c>
      <c r="S6557">
        <v>18</v>
      </c>
      <c r="T6557">
        <v>190</v>
      </c>
      <c r="U6557">
        <v>2</v>
      </c>
      <c r="V6557">
        <v>1</v>
      </c>
      <c r="W6557">
        <v>156.99439757499391</v>
      </c>
      <c r="X6557">
        <v>397.32200610413065</v>
      </c>
      <c r="Y6557">
        <v>3.7769017897770834</v>
      </c>
      <c r="Z6557">
        <v>9.5838407254407016</v>
      </c>
      <c r="AA6557">
        <v>134.14158102294169</v>
      </c>
      <c r="AB6557">
        <v>63.226250030344644</v>
      </c>
      <c r="AC6557">
        <v>162.53363962345887</v>
      </c>
      <c r="AD6557">
        <v>0</v>
      </c>
      <c r="AE6557">
        <v>927.57861687108755</v>
      </c>
    </row>
    <row r="6558" spans="1:31" x14ac:dyDescent="0.25">
      <c r="A6558">
        <v>2157273</v>
      </c>
      <c r="B6558">
        <v>1</v>
      </c>
      <c r="C6558" t="s">
        <v>80</v>
      </c>
      <c r="D6558" t="s">
        <v>94</v>
      </c>
      <c r="E6558" t="s">
        <v>146</v>
      </c>
      <c r="F6558" t="s">
        <v>18809</v>
      </c>
      <c r="G6558" t="s">
        <v>142</v>
      </c>
      <c r="H6558" t="s">
        <v>143</v>
      </c>
      <c r="I6558" t="s">
        <v>135</v>
      </c>
      <c r="J6558" t="s">
        <v>136</v>
      </c>
      <c r="K6558" t="s">
        <v>137</v>
      </c>
      <c r="L6558" t="s">
        <v>18810</v>
      </c>
      <c r="M6558" t="s">
        <v>18811</v>
      </c>
      <c r="N6558">
        <v>1.2197222219999999</v>
      </c>
      <c r="O6558">
        <v>0</v>
      </c>
      <c r="P6558">
        <v>338</v>
      </c>
      <c r="Q6558">
        <v>0</v>
      </c>
      <c r="R6558">
        <v>37</v>
      </c>
      <c r="S6558">
        <v>1</v>
      </c>
      <c r="T6558">
        <v>16</v>
      </c>
      <c r="U6558">
        <v>0</v>
      </c>
      <c r="V6558">
        <v>0</v>
      </c>
      <c r="W6558">
        <v>0</v>
      </c>
      <c r="X6558">
        <v>88.975424586582506</v>
      </c>
      <c r="Y6558">
        <v>0</v>
      </c>
      <c r="Z6558">
        <v>18.572549534949729</v>
      </c>
      <c r="AA6558">
        <v>294.77461140788398</v>
      </c>
      <c r="AB6558">
        <v>12.2818198676881</v>
      </c>
      <c r="AC6558">
        <v>0</v>
      </c>
      <c r="AD6558">
        <v>0</v>
      </c>
      <c r="AE6558">
        <v>414.6044053971043</v>
      </c>
    </row>
    <row r="6559" spans="1:31" x14ac:dyDescent="0.25">
      <c r="A6559">
        <v>2157190</v>
      </c>
      <c r="B6559">
        <v>1</v>
      </c>
      <c r="C6559" t="s">
        <v>80</v>
      </c>
      <c r="D6559" t="s">
        <v>106</v>
      </c>
      <c r="E6559" t="s">
        <v>131</v>
      </c>
      <c r="F6559" t="s">
        <v>18812</v>
      </c>
      <c r="G6559" t="s">
        <v>231</v>
      </c>
      <c r="H6559" t="s">
        <v>134</v>
      </c>
      <c r="I6559" t="s">
        <v>135</v>
      </c>
      <c r="J6559" t="s">
        <v>136</v>
      </c>
      <c r="K6559" t="s">
        <v>137</v>
      </c>
      <c r="L6559" t="s">
        <v>18813</v>
      </c>
      <c r="M6559" t="s">
        <v>18814</v>
      </c>
      <c r="N6559">
        <v>2.7486111110000002</v>
      </c>
      <c r="O6559">
        <v>0</v>
      </c>
      <c r="P6559">
        <v>1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</row>
    <row r="6560" spans="1:31" x14ac:dyDescent="0.25">
      <c r="A6560">
        <v>2156941</v>
      </c>
      <c r="B6560">
        <v>1</v>
      </c>
      <c r="C6560" t="s">
        <v>80</v>
      </c>
      <c r="D6560" t="s">
        <v>105</v>
      </c>
      <c r="E6560" t="s">
        <v>174</v>
      </c>
      <c r="F6560" t="s">
        <v>18815</v>
      </c>
      <c r="G6560" t="s">
        <v>176</v>
      </c>
      <c r="H6560" t="s">
        <v>134</v>
      </c>
      <c r="I6560" t="s">
        <v>135</v>
      </c>
      <c r="J6560" t="s">
        <v>136</v>
      </c>
      <c r="K6560" t="s">
        <v>137</v>
      </c>
      <c r="L6560" t="s">
        <v>18816</v>
      </c>
      <c r="M6560" t="s">
        <v>18817</v>
      </c>
      <c r="N6560">
        <v>1.572777777</v>
      </c>
      <c r="O6560">
        <v>0</v>
      </c>
      <c r="P6560">
        <v>169</v>
      </c>
      <c r="Q6560">
        <v>0</v>
      </c>
      <c r="R6560">
        <v>0</v>
      </c>
      <c r="S6560">
        <v>0</v>
      </c>
      <c r="T6560">
        <v>49</v>
      </c>
      <c r="U6560">
        <v>0</v>
      </c>
      <c r="V6560">
        <v>0</v>
      </c>
      <c r="W6560">
        <v>0</v>
      </c>
      <c r="X6560">
        <v>46.30425268871452</v>
      </c>
      <c r="Y6560">
        <v>0</v>
      </c>
      <c r="Z6560">
        <v>0</v>
      </c>
      <c r="AA6560">
        <v>0</v>
      </c>
      <c r="AB6560">
        <v>30.287162526109782</v>
      </c>
      <c r="AC6560">
        <v>0</v>
      </c>
      <c r="AD6560">
        <v>0</v>
      </c>
      <c r="AE6560">
        <v>76.591415214824309</v>
      </c>
    </row>
    <row r="6561" spans="1:31" x14ac:dyDescent="0.25">
      <c r="A6561">
        <v>2157668</v>
      </c>
      <c r="B6561">
        <v>1</v>
      </c>
      <c r="C6561" t="s">
        <v>80</v>
      </c>
      <c r="D6561" t="s">
        <v>97</v>
      </c>
      <c r="E6561" t="s">
        <v>161</v>
      </c>
      <c r="F6561" t="s">
        <v>18818</v>
      </c>
      <c r="G6561" t="s">
        <v>215</v>
      </c>
      <c r="H6561" t="s">
        <v>134</v>
      </c>
      <c r="I6561" t="s">
        <v>135</v>
      </c>
      <c r="J6561" t="s">
        <v>136</v>
      </c>
      <c r="K6561" t="s">
        <v>137</v>
      </c>
      <c r="L6561" t="s">
        <v>18819</v>
      </c>
      <c r="M6561" t="s">
        <v>18820</v>
      </c>
      <c r="N6561">
        <v>2.548611111</v>
      </c>
      <c r="O6561">
        <v>0</v>
      </c>
      <c r="P6561">
        <v>17</v>
      </c>
      <c r="Q6561">
        <v>0</v>
      </c>
      <c r="R6561">
        <v>22</v>
      </c>
      <c r="S6561">
        <v>0</v>
      </c>
      <c r="T6561">
        <v>4</v>
      </c>
      <c r="U6561">
        <v>0</v>
      </c>
      <c r="V6561">
        <v>0</v>
      </c>
      <c r="W6561">
        <v>0</v>
      </c>
      <c r="X6561">
        <v>52.115428068534499</v>
      </c>
      <c r="Y6561">
        <v>0</v>
      </c>
      <c r="Z6561">
        <v>24.555433279300598</v>
      </c>
      <c r="AA6561">
        <v>0</v>
      </c>
      <c r="AB6561">
        <v>2.2511723831415003</v>
      </c>
      <c r="AC6561">
        <v>0</v>
      </c>
      <c r="AD6561">
        <v>0</v>
      </c>
      <c r="AE6561">
        <v>78.922033730976594</v>
      </c>
    </row>
    <row r="6562" spans="1:31" x14ac:dyDescent="0.25">
      <c r="A6562">
        <v>2157582</v>
      </c>
      <c r="B6562">
        <v>1</v>
      </c>
      <c r="C6562" t="s">
        <v>81</v>
      </c>
      <c r="D6562" t="s">
        <v>118</v>
      </c>
      <c r="E6562" t="s">
        <v>174</v>
      </c>
      <c r="F6562" t="s">
        <v>2448</v>
      </c>
      <c r="G6562" t="s">
        <v>187</v>
      </c>
      <c r="H6562" t="s">
        <v>134</v>
      </c>
      <c r="I6562" t="s">
        <v>135</v>
      </c>
      <c r="J6562" t="s">
        <v>136</v>
      </c>
      <c r="K6562" t="s">
        <v>137</v>
      </c>
      <c r="L6562" t="s">
        <v>18821</v>
      </c>
      <c r="M6562" t="s">
        <v>18822</v>
      </c>
      <c r="N6562">
        <v>1.3061111110000001</v>
      </c>
      <c r="O6562">
        <v>0</v>
      </c>
      <c r="P6562">
        <v>31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5.5805906012313331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5.5805906012313331</v>
      </c>
    </row>
    <row r="6563" spans="1:31" x14ac:dyDescent="0.25">
      <c r="A6563">
        <v>2157336</v>
      </c>
      <c r="B6563">
        <v>1</v>
      </c>
      <c r="C6563" t="s">
        <v>80</v>
      </c>
      <c r="D6563" t="s">
        <v>93</v>
      </c>
      <c r="E6563" t="s">
        <v>174</v>
      </c>
      <c r="F6563" t="s">
        <v>16502</v>
      </c>
      <c r="G6563" t="s">
        <v>187</v>
      </c>
      <c r="H6563" t="s">
        <v>134</v>
      </c>
      <c r="I6563" t="s">
        <v>135</v>
      </c>
      <c r="J6563" t="s">
        <v>136</v>
      </c>
      <c r="K6563" t="s">
        <v>137</v>
      </c>
      <c r="L6563" t="s">
        <v>18823</v>
      </c>
      <c r="M6563" t="s">
        <v>18824</v>
      </c>
      <c r="N6563">
        <v>2.7027777770000001</v>
      </c>
      <c r="O6563">
        <v>0</v>
      </c>
      <c r="P6563">
        <v>11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3.8520088440088509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3.8520088440088509</v>
      </c>
    </row>
    <row r="6564" spans="1:31" x14ac:dyDescent="0.25">
      <c r="A6564">
        <v>2157728</v>
      </c>
      <c r="B6564">
        <v>1</v>
      </c>
      <c r="C6564" t="s">
        <v>80</v>
      </c>
      <c r="D6564" t="s">
        <v>108</v>
      </c>
      <c r="E6564" t="s">
        <v>174</v>
      </c>
      <c r="F6564" t="s">
        <v>10141</v>
      </c>
      <c r="G6564" t="s">
        <v>187</v>
      </c>
      <c r="H6564" t="s">
        <v>134</v>
      </c>
      <c r="I6564" t="s">
        <v>135</v>
      </c>
      <c r="J6564" t="s">
        <v>136</v>
      </c>
      <c r="K6564" t="s">
        <v>137</v>
      </c>
      <c r="L6564" t="s">
        <v>18825</v>
      </c>
      <c r="M6564" t="s">
        <v>18826</v>
      </c>
      <c r="N6564">
        <v>3.1358333329999999</v>
      </c>
      <c r="O6564">
        <v>0</v>
      </c>
      <c r="P6564">
        <v>20</v>
      </c>
      <c r="Q6564">
        <v>0</v>
      </c>
      <c r="R6564">
        <v>4</v>
      </c>
      <c r="S6564">
        <v>0</v>
      </c>
      <c r="T6564">
        <v>1</v>
      </c>
      <c r="U6564">
        <v>0</v>
      </c>
      <c r="V6564">
        <v>0</v>
      </c>
      <c r="W6564">
        <v>0</v>
      </c>
      <c r="X6564">
        <v>5.1363402398449978</v>
      </c>
      <c r="Y6564">
        <v>0</v>
      </c>
      <c r="Z6564">
        <v>0.26849808217948329</v>
      </c>
      <c r="AA6564">
        <v>0</v>
      </c>
      <c r="AB6564">
        <v>0.2115486800396667</v>
      </c>
      <c r="AC6564">
        <v>0</v>
      </c>
      <c r="AD6564">
        <v>0</v>
      </c>
      <c r="AE6564">
        <v>5.6163870020641475</v>
      </c>
    </row>
    <row r="6565" spans="1:31" x14ac:dyDescent="0.25">
      <c r="A6565">
        <v>2157628</v>
      </c>
      <c r="B6565">
        <v>1</v>
      </c>
      <c r="C6565" t="s">
        <v>80</v>
      </c>
      <c r="D6565" t="s">
        <v>94</v>
      </c>
      <c r="E6565" t="s">
        <v>140</v>
      </c>
      <c r="F6565" t="s">
        <v>7929</v>
      </c>
      <c r="G6565" t="s">
        <v>142</v>
      </c>
      <c r="H6565" t="s">
        <v>143</v>
      </c>
      <c r="I6565" t="s">
        <v>135</v>
      </c>
      <c r="J6565" t="s">
        <v>136</v>
      </c>
      <c r="K6565" t="s">
        <v>137</v>
      </c>
      <c r="L6565" t="s">
        <v>18827</v>
      </c>
      <c r="M6565" t="s">
        <v>18828</v>
      </c>
      <c r="N6565">
        <v>1.2436111110000001</v>
      </c>
      <c r="O6565">
        <v>0</v>
      </c>
      <c r="P6565">
        <v>2909</v>
      </c>
      <c r="Q6565">
        <v>75</v>
      </c>
      <c r="R6565">
        <v>606</v>
      </c>
      <c r="S6565">
        <v>15</v>
      </c>
      <c r="T6565">
        <v>351</v>
      </c>
      <c r="U6565">
        <v>4</v>
      </c>
      <c r="V6565">
        <v>2</v>
      </c>
      <c r="W6565">
        <v>0</v>
      </c>
      <c r="X6565">
        <v>576.17798883659702</v>
      </c>
      <c r="Y6565">
        <v>37.522185220913322</v>
      </c>
      <c r="Z6565">
        <v>139.92662521459792</v>
      </c>
      <c r="AA6565">
        <v>185.15691021345512</v>
      </c>
      <c r="AB6565">
        <v>167.06184384599547</v>
      </c>
      <c r="AC6565">
        <v>156.37811178192871</v>
      </c>
      <c r="AD6565">
        <v>54.344190003682471</v>
      </c>
      <c r="AE6565">
        <v>1316.5678551171702</v>
      </c>
    </row>
    <row r="6566" spans="1:31" x14ac:dyDescent="0.25">
      <c r="A6566">
        <v>2157708</v>
      </c>
      <c r="B6566">
        <v>1</v>
      </c>
      <c r="C6566" t="s">
        <v>81</v>
      </c>
      <c r="D6566" t="s">
        <v>118</v>
      </c>
      <c r="E6566" t="s">
        <v>174</v>
      </c>
      <c r="F6566" t="s">
        <v>18829</v>
      </c>
      <c r="G6566" t="s">
        <v>187</v>
      </c>
      <c r="H6566" t="s">
        <v>134</v>
      </c>
      <c r="I6566" t="s">
        <v>135</v>
      </c>
      <c r="J6566" t="s">
        <v>136</v>
      </c>
      <c r="K6566" t="s">
        <v>137</v>
      </c>
      <c r="L6566" t="s">
        <v>18830</v>
      </c>
      <c r="M6566" t="s">
        <v>18831</v>
      </c>
      <c r="N6566">
        <v>2.1516666660000001</v>
      </c>
      <c r="O6566">
        <v>0</v>
      </c>
      <c r="P6566">
        <v>46</v>
      </c>
      <c r="Q6566">
        <v>0</v>
      </c>
      <c r="R6566">
        <v>1</v>
      </c>
      <c r="S6566">
        <v>0</v>
      </c>
      <c r="T6566">
        <v>4</v>
      </c>
      <c r="U6566">
        <v>0</v>
      </c>
      <c r="V6566">
        <v>0</v>
      </c>
      <c r="W6566">
        <v>0</v>
      </c>
      <c r="X6566">
        <v>13.911611935333866</v>
      </c>
      <c r="Y6566">
        <v>0</v>
      </c>
      <c r="Z6566">
        <v>0.59597084256010002</v>
      </c>
      <c r="AA6566">
        <v>0</v>
      </c>
      <c r="AB6566">
        <v>3.2203116639995448</v>
      </c>
      <c r="AC6566">
        <v>0</v>
      </c>
      <c r="AD6566">
        <v>0</v>
      </c>
      <c r="AE6566">
        <v>17.727894441893511</v>
      </c>
    </row>
    <row r="6567" spans="1:31" x14ac:dyDescent="0.25">
      <c r="A6567">
        <v>2157210</v>
      </c>
      <c r="B6567">
        <v>1</v>
      </c>
      <c r="C6567" t="s">
        <v>81</v>
      </c>
      <c r="D6567" t="s">
        <v>128</v>
      </c>
      <c r="E6567" t="s">
        <v>140</v>
      </c>
      <c r="F6567" t="s">
        <v>4674</v>
      </c>
      <c r="G6567" t="s">
        <v>142</v>
      </c>
      <c r="H6567" t="s">
        <v>143</v>
      </c>
      <c r="I6567" t="s">
        <v>135</v>
      </c>
      <c r="J6567" t="s">
        <v>136</v>
      </c>
      <c r="K6567" t="s">
        <v>137</v>
      </c>
      <c r="L6567" t="s">
        <v>18832</v>
      </c>
      <c r="M6567" t="s">
        <v>18833</v>
      </c>
      <c r="N6567">
        <v>1.1263888879999999</v>
      </c>
      <c r="O6567">
        <v>0</v>
      </c>
      <c r="P6567">
        <v>18</v>
      </c>
      <c r="Q6567">
        <v>1</v>
      </c>
      <c r="R6567">
        <v>0</v>
      </c>
      <c r="S6567">
        <v>31</v>
      </c>
      <c r="T6567">
        <v>34</v>
      </c>
      <c r="U6567">
        <v>36</v>
      </c>
      <c r="V6567">
        <v>43</v>
      </c>
      <c r="W6567">
        <v>0</v>
      </c>
      <c r="X6567">
        <v>8.9729923662704021</v>
      </c>
      <c r="Y6567">
        <v>1.6992578199213</v>
      </c>
      <c r="Z6567">
        <v>0</v>
      </c>
      <c r="AA6567">
        <v>1027.1431661844415</v>
      </c>
      <c r="AB6567">
        <v>358.23727606094161</v>
      </c>
      <c r="AC6567">
        <v>5481.0564754053285</v>
      </c>
      <c r="AD6567">
        <v>2553.615619897766</v>
      </c>
      <c r="AE6567">
        <v>9430.724787734669</v>
      </c>
    </row>
    <row r="6568" spans="1:31" x14ac:dyDescent="0.25">
      <c r="A6568">
        <v>2157041</v>
      </c>
      <c r="B6568">
        <v>1</v>
      </c>
      <c r="C6568" t="s">
        <v>80</v>
      </c>
      <c r="D6568" t="s">
        <v>96</v>
      </c>
      <c r="E6568" t="s">
        <v>131</v>
      </c>
      <c r="F6568" t="s">
        <v>18834</v>
      </c>
      <c r="G6568" t="s">
        <v>152</v>
      </c>
      <c r="H6568" t="s">
        <v>134</v>
      </c>
      <c r="I6568" t="s">
        <v>135</v>
      </c>
      <c r="J6568" t="s">
        <v>136</v>
      </c>
      <c r="K6568" t="s">
        <v>137</v>
      </c>
      <c r="L6568" t="s">
        <v>18835</v>
      </c>
      <c r="M6568" t="s">
        <v>18836</v>
      </c>
      <c r="N6568">
        <v>5.0536111110000004</v>
      </c>
      <c r="O6568">
        <v>0</v>
      </c>
      <c r="P6568">
        <v>1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9.5659145820649993E-2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9.5659145820649993E-2</v>
      </c>
    </row>
    <row r="6569" spans="1:31" x14ac:dyDescent="0.25">
      <c r="A6569">
        <v>2157422</v>
      </c>
      <c r="B6569">
        <v>1</v>
      </c>
      <c r="C6569" t="s">
        <v>81</v>
      </c>
      <c r="D6569" t="s">
        <v>113</v>
      </c>
      <c r="E6569" t="s">
        <v>131</v>
      </c>
      <c r="F6569" t="s">
        <v>18837</v>
      </c>
      <c r="G6569" t="s">
        <v>152</v>
      </c>
      <c r="H6569" t="s">
        <v>134</v>
      </c>
      <c r="I6569" t="s">
        <v>135</v>
      </c>
      <c r="J6569" t="s">
        <v>136</v>
      </c>
      <c r="K6569" t="s">
        <v>137</v>
      </c>
      <c r="L6569" t="s">
        <v>18838</v>
      </c>
      <c r="M6569" t="s">
        <v>18839</v>
      </c>
      <c r="N6569">
        <v>2.1775000000000002</v>
      </c>
      <c r="O6569">
        <v>0</v>
      </c>
      <c r="P6569">
        <v>2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0.81089488133032506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0.81089488133032506</v>
      </c>
    </row>
    <row r="6570" spans="1:31" x14ac:dyDescent="0.25">
      <c r="A6570">
        <v>2157396</v>
      </c>
      <c r="B6570">
        <v>1</v>
      </c>
      <c r="C6570" t="s">
        <v>80</v>
      </c>
      <c r="D6570" t="s">
        <v>89</v>
      </c>
      <c r="E6570" t="s">
        <v>161</v>
      </c>
      <c r="F6570" t="s">
        <v>18840</v>
      </c>
      <c r="G6570" t="s">
        <v>384</v>
      </c>
      <c r="H6570" t="s">
        <v>134</v>
      </c>
      <c r="I6570" t="s">
        <v>135</v>
      </c>
      <c r="J6570" t="s">
        <v>136</v>
      </c>
      <c r="K6570" t="s">
        <v>137</v>
      </c>
      <c r="L6570" t="s">
        <v>18841</v>
      </c>
      <c r="M6570" t="s">
        <v>18842</v>
      </c>
      <c r="N6570">
        <v>0.28472222200000002</v>
      </c>
      <c r="O6570">
        <v>0</v>
      </c>
      <c r="P6570">
        <v>121</v>
      </c>
      <c r="Q6570">
        <v>0</v>
      </c>
      <c r="R6570">
        <v>5</v>
      </c>
      <c r="S6570">
        <v>0</v>
      </c>
      <c r="T6570">
        <v>5</v>
      </c>
      <c r="U6570">
        <v>0</v>
      </c>
      <c r="V6570">
        <v>0</v>
      </c>
      <c r="W6570">
        <v>0</v>
      </c>
      <c r="X6570">
        <v>22.379855297396457</v>
      </c>
      <c r="Y6570">
        <v>0</v>
      </c>
      <c r="Z6570">
        <v>0.50511369138125006</v>
      </c>
      <c r="AA6570">
        <v>0</v>
      </c>
      <c r="AB6570">
        <v>0.41106685754062494</v>
      </c>
      <c r="AC6570">
        <v>0</v>
      </c>
      <c r="AD6570">
        <v>0</v>
      </c>
      <c r="AE6570">
        <v>23.296035846318333</v>
      </c>
    </row>
    <row r="6571" spans="1:31" x14ac:dyDescent="0.25">
      <c r="A6571">
        <v>2157024</v>
      </c>
      <c r="B6571">
        <v>1</v>
      </c>
      <c r="C6571" t="s">
        <v>81</v>
      </c>
      <c r="D6571" t="s">
        <v>128</v>
      </c>
      <c r="E6571" t="s">
        <v>174</v>
      </c>
      <c r="F6571" t="s">
        <v>18843</v>
      </c>
      <c r="G6571" t="s">
        <v>538</v>
      </c>
      <c r="H6571" t="s">
        <v>134</v>
      </c>
      <c r="I6571" t="s">
        <v>135</v>
      </c>
      <c r="J6571" t="s">
        <v>136</v>
      </c>
      <c r="K6571" t="s">
        <v>236</v>
      </c>
      <c r="L6571" t="s">
        <v>18844</v>
      </c>
      <c r="M6571" t="s">
        <v>18845</v>
      </c>
      <c r="N6571">
        <v>7.6061063879999997</v>
      </c>
      <c r="O6571">
        <v>0</v>
      </c>
      <c r="P6571">
        <v>78</v>
      </c>
      <c r="Q6571">
        <v>0</v>
      </c>
      <c r="R6571">
        <v>0</v>
      </c>
      <c r="S6571">
        <v>0</v>
      </c>
      <c r="T6571">
        <v>3</v>
      </c>
      <c r="U6571">
        <v>0</v>
      </c>
      <c r="V6571">
        <v>0</v>
      </c>
      <c r="W6571">
        <v>0</v>
      </c>
      <c r="X6571">
        <v>103.97928232010013</v>
      </c>
      <c r="Y6571">
        <v>0</v>
      </c>
      <c r="Z6571">
        <v>0</v>
      </c>
      <c r="AA6571">
        <v>0</v>
      </c>
      <c r="AB6571">
        <v>17.735805961755165</v>
      </c>
      <c r="AC6571">
        <v>0</v>
      </c>
      <c r="AD6571">
        <v>0</v>
      </c>
      <c r="AE6571">
        <v>121.71508828185529</v>
      </c>
    </row>
    <row r="6572" spans="1:31" x14ac:dyDescent="0.25">
      <c r="A6572">
        <v>2157588</v>
      </c>
      <c r="B6572">
        <v>1</v>
      </c>
      <c r="C6572" t="s">
        <v>81</v>
      </c>
      <c r="D6572" t="s">
        <v>118</v>
      </c>
      <c r="E6572" t="s">
        <v>174</v>
      </c>
      <c r="F6572" t="s">
        <v>1022</v>
      </c>
      <c r="G6572" t="s">
        <v>384</v>
      </c>
      <c r="H6572" t="s">
        <v>134</v>
      </c>
      <c r="I6572" t="s">
        <v>135</v>
      </c>
      <c r="J6572" t="s">
        <v>136</v>
      </c>
      <c r="K6572" t="s">
        <v>137</v>
      </c>
      <c r="L6572" t="s">
        <v>18846</v>
      </c>
      <c r="M6572" t="s">
        <v>18847</v>
      </c>
      <c r="N6572">
        <v>0.63777777700000005</v>
      </c>
      <c r="O6572">
        <v>0</v>
      </c>
      <c r="P6572">
        <v>84</v>
      </c>
      <c r="Q6572">
        <v>0</v>
      </c>
      <c r="R6572">
        <v>0</v>
      </c>
      <c r="S6572">
        <v>0</v>
      </c>
      <c r="T6572">
        <v>48</v>
      </c>
      <c r="U6572">
        <v>0</v>
      </c>
      <c r="V6572">
        <v>0</v>
      </c>
      <c r="W6572">
        <v>0</v>
      </c>
      <c r="X6572">
        <v>15.466440204344993</v>
      </c>
      <c r="Y6572">
        <v>0</v>
      </c>
      <c r="Z6572">
        <v>0</v>
      </c>
      <c r="AA6572">
        <v>0</v>
      </c>
      <c r="AB6572">
        <v>18.58709416629949</v>
      </c>
      <c r="AC6572">
        <v>0</v>
      </c>
      <c r="AD6572">
        <v>0</v>
      </c>
      <c r="AE6572">
        <v>34.053534370644485</v>
      </c>
    </row>
    <row r="6573" spans="1:31" x14ac:dyDescent="0.25">
      <c r="A6573">
        <v>2157167</v>
      </c>
      <c r="B6573">
        <v>1</v>
      </c>
      <c r="C6573" t="s">
        <v>81</v>
      </c>
      <c r="D6573" t="s">
        <v>123</v>
      </c>
      <c r="E6573" t="s">
        <v>174</v>
      </c>
      <c r="F6573" t="s">
        <v>18848</v>
      </c>
      <c r="G6573" t="s">
        <v>187</v>
      </c>
      <c r="H6573" t="s">
        <v>134</v>
      </c>
      <c r="I6573" t="s">
        <v>135</v>
      </c>
      <c r="J6573" t="s">
        <v>136</v>
      </c>
      <c r="K6573" t="s">
        <v>137</v>
      </c>
      <c r="L6573" t="s">
        <v>18849</v>
      </c>
      <c r="M6573" t="s">
        <v>18850</v>
      </c>
      <c r="N6573">
        <v>4.0102777769999998</v>
      </c>
      <c r="O6573">
        <v>0</v>
      </c>
      <c r="P6573">
        <v>67</v>
      </c>
      <c r="Q6573">
        <v>0</v>
      </c>
      <c r="R6573">
        <v>1</v>
      </c>
      <c r="S6573">
        <v>0</v>
      </c>
      <c r="T6573">
        <v>5</v>
      </c>
      <c r="U6573">
        <v>0</v>
      </c>
      <c r="V6573">
        <v>0</v>
      </c>
      <c r="W6573">
        <v>0</v>
      </c>
      <c r="X6573">
        <v>46.153585530594377</v>
      </c>
      <c r="Y6573">
        <v>0</v>
      </c>
      <c r="Z6573">
        <v>0.31474711600462502</v>
      </c>
      <c r="AA6573">
        <v>0</v>
      </c>
      <c r="AB6573">
        <v>7.8612203782159833</v>
      </c>
      <c r="AC6573">
        <v>0</v>
      </c>
      <c r="AD6573">
        <v>0</v>
      </c>
      <c r="AE6573">
        <v>54.329553024814984</v>
      </c>
    </row>
    <row r="6574" spans="1:31" x14ac:dyDescent="0.25">
      <c r="A6574">
        <v>2157359</v>
      </c>
      <c r="B6574">
        <v>1</v>
      </c>
      <c r="C6574" t="s">
        <v>80</v>
      </c>
      <c r="D6574" t="s">
        <v>105</v>
      </c>
      <c r="E6574" t="s">
        <v>131</v>
      </c>
      <c r="F6574" t="s">
        <v>18851</v>
      </c>
      <c r="G6574" t="s">
        <v>133</v>
      </c>
      <c r="H6574" t="s">
        <v>134</v>
      </c>
      <c r="I6574" t="s">
        <v>135</v>
      </c>
      <c r="J6574" t="s">
        <v>136</v>
      </c>
      <c r="K6574" t="s">
        <v>137</v>
      </c>
      <c r="L6574" t="s">
        <v>18852</v>
      </c>
      <c r="M6574" t="s">
        <v>18853</v>
      </c>
      <c r="N6574">
        <v>3.8450000000000002</v>
      </c>
      <c r="O6574">
        <v>0</v>
      </c>
      <c r="P6574">
        <v>27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23.353578158116324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23.353578158116324</v>
      </c>
    </row>
    <row r="6575" spans="1:31" x14ac:dyDescent="0.25">
      <c r="A6575">
        <v>2157545</v>
      </c>
      <c r="B6575">
        <v>1</v>
      </c>
      <c r="C6575" t="s">
        <v>80</v>
      </c>
      <c r="D6575" t="s">
        <v>105</v>
      </c>
      <c r="E6575" t="s">
        <v>196</v>
      </c>
      <c r="F6575" t="s">
        <v>18854</v>
      </c>
      <c r="G6575" t="s">
        <v>142</v>
      </c>
      <c r="H6575" t="s">
        <v>143</v>
      </c>
      <c r="I6575" t="s">
        <v>135</v>
      </c>
      <c r="J6575" t="s">
        <v>136</v>
      </c>
      <c r="K6575" t="s">
        <v>137</v>
      </c>
      <c r="L6575" t="s">
        <v>18855</v>
      </c>
      <c r="M6575" t="s">
        <v>18856</v>
      </c>
      <c r="N6575">
        <v>1.0461111110000001</v>
      </c>
      <c r="O6575">
        <v>1</v>
      </c>
      <c r="P6575">
        <v>2222</v>
      </c>
      <c r="Q6575">
        <v>2</v>
      </c>
      <c r="R6575">
        <v>236</v>
      </c>
      <c r="S6575">
        <v>23</v>
      </c>
      <c r="T6575">
        <v>282</v>
      </c>
      <c r="U6575">
        <v>4</v>
      </c>
      <c r="V6575">
        <v>3</v>
      </c>
      <c r="W6575">
        <v>0.63229204695002506</v>
      </c>
      <c r="X6575">
        <v>560.4781803761598</v>
      </c>
      <c r="Y6575">
        <v>6.014562319543816</v>
      </c>
      <c r="Z6575">
        <v>52.349579243606989</v>
      </c>
      <c r="AA6575">
        <v>179.92577148380997</v>
      </c>
      <c r="AB6575">
        <v>202.96672512380459</v>
      </c>
      <c r="AC6575">
        <v>244.36829116449871</v>
      </c>
      <c r="AD6575">
        <v>2.2072673493446673</v>
      </c>
      <c r="AE6575">
        <v>1248.9426691077185</v>
      </c>
    </row>
    <row r="6576" spans="1:31" x14ac:dyDescent="0.25">
      <c r="A6576">
        <v>2157004</v>
      </c>
      <c r="B6576">
        <v>1</v>
      </c>
      <c r="C6576" t="s">
        <v>80</v>
      </c>
      <c r="D6576" t="s">
        <v>108</v>
      </c>
      <c r="E6576" t="s">
        <v>161</v>
      </c>
      <c r="F6576" t="s">
        <v>14118</v>
      </c>
      <c r="G6576" t="s">
        <v>538</v>
      </c>
      <c r="H6576" t="s">
        <v>143</v>
      </c>
      <c r="I6576" t="s">
        <v>135</v>
      </c>
      <c r="J6576" t="s">
        <v>136</v>
      </c>
      <c r="K6576" t="s">
        <v>236</v>
      </c>
      <c r="L6576" t="s">
        <v>18857</v>
      </c>
      <c r="M6576" t="s">
        <v>18858</v>
      </c>
      <c r="N6576">
        <v>9.1088944440000006</v>
      </c>
      <c r="O6576">
        <v>0</v>
      </c>
      <c r="P6576">
        <v>98</v>
      </c>
      <c r="Q6576">
        <v>0</v>
      </c>
      <c r="R6576">
        <v>17</v>
      </c>
      <c r="S6576">
        <v>0</v>
      </c>
      <c r="T6576">
        <v>20</v>
      </c>
      <c r="U6576">
        <v>0</v>
      </c>
      <c r="V6576">
        <v>0</v>
      </c>
      <c r="W6576">
        <v>0</v>
      </c>
      <c r="X6576">
        <v>179.69940930442334</v>
      </c>
      <c r="Y6576">
        <v>0</v>
      </c>
      <c r="Z6576">
        <v>22.98603513938388</v>
      </c>
      <c r="AA6576">
        <v>0</v>
      </c>
      <c r="AB6576">
        <v>148.62534355060379</v>
      </c>
      <c r="AC6576">
        <v>0</v>
      </c>
      <c r="AD6576">
        <v>0</v>
      </c>
      <c r="AE6576">
        <v>351.31078799441104</v>
      </c>
    </row>
    <row r="6577" spans="1:31" x14ac:dyDescent="0.25">
      <c r="A6577">
        <v>2157651</v>
      </c>
      <c r="B6577">
        <v>1</v>
      </c>
      <c r="C6577" t="s">
        <v>80</v>
      </c>
      <c r="D6577" t="s">
        <v>97</v>
      </c>
      <c r="E6577" t="s">
        <v>196</v>
      </c>
      <c r="F6577" t="s">
        <v>18859</v>
      </c>
      <c r="G6577" t="s">
        <v>142</v>
      </c>
      <c r="H6577" t="s">
        <v>143</v>
      </c>
      <c r="I6577" t="s">
        <v>135</v>
      </c>
      <c r="J6577" t="s">
        <v>136</v>
      </c>
      <c r="K6577" t="s">
        <v>137</v>
      </c>
      <c r="L6577" t="s">
        <v>18860</v>
      </c>
      <c r="M6577" t="s">
        <v>18861</v>
      </c>
      <c r="N6577">
        <v>3.4358333330000002</v>
      </c>
      <c r="O6577">
        <v>2</v>
      </c>
      <c r="P6577">
        <v>717</v>
      </c>
      <c r="Q6577">
        <v>3</v>
      </c>
      <c r="R6577">
        <v>13</v>
      </c>
      <c r="S6577">
        <v>9</v>
      </c>
      <c r="T6577">
        <v>58</v>
      </c>
      <c r="U6577">
        <v>0</v>
      </c>
      <c r="V6577">
        <v>1</v>
      </c>
      <c r="W6577">
        <v>616.97111142069298</v>
      </c>
      <c r="X6577">
        <v>502.52416266139392</v>
      </c>
      <c r="Y6577">
        <v>4.0623807505190337</v>
      </c>
      <c r="Z6577">
        <v>1.97867909624285</v>
      </c>
      <c r="AA6577">
        <v>99.479593716067498</v>
      </c>
      <c r="AB6577">
        <v>64.212968319249484</v>
      </c>
      <c r="AC6577">
        <v>0</v>
      </c>
      <c r="AD6577">
        <v>0.64169925286941676</v>
      </c>
      <c r="AE6577">
        <v>1289.8705952170349</v>
      </c>
    </row>
    <row r="6578" spans="1:31" x14ac:dyDescent="0.25">
      <c r="A6578">
        <v>2157645</v>
      </c>
      <c r="B6578">
        <v>1</v>
      </c>
      <c r="C6578" t="s">
        <v>81</v>
      </c>
      <c r="D6578" t="s">
        <v>118</v>
      </c>
      <c r="E6578" t="s">
        <v>140</v>
      </c>
      <c r="F6578" t="s">
        <v>18862</v>
      </c>
      <c r="G6578" t="s">
        <v>142</v>
      </c>
      <c r="H6578" t="s">
        <v>143</v>
      </c>
      <c r="I6578" t="s">
        <v>135</v>
      </c>
      <c r="J6578" t="s">
        <v>136</v>
      </c>
      <c r="K6578" t="s">
        <v>137</v>
      </c>
      <c r="L6578" t="s">
        <v>18863</v>
      </c>
      <c r="M6578" t="s">
        <v>18864</v>
      </c>
      <c r="N6578">
        <v>0.46666666600000001</v>
      </c>
      <c r="O6578">
        <v>0</v>
      </c>
      <c r="P6578">
        <v>4542</v>
      </c>
      <c r="Q6578">
        <v>1</v>
      </c>
      <c r="R6578">
        <v>67</v>
      </c>
      <c r="S6578">
        <v>44</v>
      </c>
      <c r="T6578">
        <v>226</v>
      </c>
      <c r="U6578">
        <v>2</v>
      </c>
      <c r="V6578">
        <v>1</v>
      </c>
      <c r="W6578">
        <v>0</v>
      </c>
      <c r="X6578">
        <v>536.00001248839737</v>
      </c>
      <c r="Y6578">
        <v>0</v>
      </c>
      <c r="Z6578">
        <v>4.1910642877532203</v>
      </c>
      <c r="AA6578">
        <v>401.96088176173708</v>
      </c>
      <c r="AB6578">
        <v>78.127346426529499</v>
      </c>
      <c r="AC6578">
        <v>46.057957107299558</v>
      </c>
      <c r="AD6578">
        <v>0.25973886556786668</v>
      </c>
      <c r="AE6578">
        <v>1066.5970009372845</v>
      </c>
    </row>
    <row r="6579" spans="1:31" x14ac:dyDescent="0.25">
      <c r="A6579">
        <v>2157253</v>
      </c>
      <c r="B6579">
        <v>1</v>
      </c>
      <c r="C6579" t="s">
        <v>80</v>
      </c>
      <c r="D6579" t="s">
        <v>94</v>
      </c>
      <c r="E6579" t="s">
        <v>140</v>
      </c>
      <c r="F6579" t="s">
        <v>18865</v>
      </c>
      <c r="G6579" t="s">
        <v>142</v>
      </c>
      <c r="H6579" t="s">
        <v>143</v>
      </c>
      <c r="I6579" t="s">
        <v>135</v>
      </c>
      <c r="J6579" t="s">
        <v>136</v>
      </c>
      <c r="K6579" t="s">
        <v>137</v>
      </c>
      <c r="L6579" t="s">
        <v>18866</v>
      </c>
      <c r="M6579" t="s">
        <v>18867</v>
      </c>
      <c r="N6579">
        <v>0.18444444400000001</v>
      </c>
      <c r="O6579">
        <v>0</v>
      </c>
      <c r="P6579">
        <v>1670</v>
      </c>
      <c r="Q6579">
        <v>0</v>
      </c>
      <c r="R6579">
        <v>129</v>
      </c>
      <c r="S6579">
        <v>0</v>
      </c>
      <c r="T6579">
        <v>126</v>
      </c>
      <c r="U6579">
        <v>0</v>
      </c>
      <c r="V6579">
        <v>0</v>
      </c>
      <c r="W6579">
        <v>0</v>
      </c>
      <c r="X6579">
        <v>69.225235704795992</v>
      </c>
      <c r="Y6579">
        <v>0</v>
      </c>
      <c r="Z6579">
        <v>4.2459751194366007</v>
      </c>
      <c r="AA6579">
        <v>0</v>
      </c>
      <c r="AB6579">
        <v>12.026873209081206</v>
      </c>
      <c r="AC6579">
        <v>0</v>
      </c>
      <c r="AD6579">
        <v>0</v>
      </c>
      <c r="AE6579">
        <v>85.498084033313802</v>
      </c>
    </row>
    <row r="6580" spans="1:31" x14ac:dyDescent="0.25">
      <c r="A6580">
        <v>2157110</v>
      </c>
      <c r="B6580">
        <v>1</v>
      </c>
      <c r="C6580" t="s">
        <v>80</v>
      </c>
      <c r="D6580" t="s">
        <v>105</v>
      </c>
      <c r="E6580" t="s">
        <v>140</v>
      </c>
      <c r="F6580" t="s">
        <v>18868</v>
      </c>
      <c r="G6580" t="s">
        <v>142</v>
      </c>
      <c r="H6580" t="s">
        <v>143</v>
      </c>
      <c r="I6580" t="s">
        <v>135</v>
      </c>
      <c r="J6580" t="s">
        <v>136</v>
      </c>
      <c r="K6580" t="s">
        <v>137</v>
      </c>
      <c r="L6580" t="s">
        <v>18869</v>
      </c>
      <c r="M6580" t="s">
        <v>18870</v>
      </c>
      <c r="N6580">
        <v>1.1627777770000001</v>
      </c>
      <c r="O6580">
        <v>0</v>
      </c>
      <c r="P6580">
        <v>291</v>
      </c>
      <c r="Q6580">
        <v>0</v>
      </c>
      <c r="R6580">
        <v>3</v>
      </c>
      <c r="S6580">
        <v>1</v>
      </c>
      <c r="T6580">
        <v>15</v>
      </c>
      <c r="U6580">
        <v>0</v>
      </c>
      <c r="V6580">
        <v>0</v>
      </c>
      <c r="W6580">
        <v>0</v>
      </c>
      <c r="X6580">
        <v>60.461305904536921</v>
      </c>
      <c r="Y6580">
        <v>0</v>
      </c>
      <c r="Z6580">
        <v>0.18206663770384166</v>
      </c>
      <c r="AA6580">
        <v>123.03104126483333</v>
      </c>
      <c r="AB6580">
        <v>5.9894452516149723</v>
      </c>
      <c r="AC6580">
        <v>0</v>
      </c>
      <c r="AD6580">
        <v>0</v>
      </c>
      <c r="AE6580">
        <v>189.66385905868907</v>
      </c>
    </row>
    <row r="6581" spans="1:31" x14ac:dyDescent="0.25">
      <c r="A6581">
        <v>2157353</v>
      </c>
      <c r="B6581">
        <v>1</v>
      </c>
      <c r="C6581" t="s">
        <v>80</v>
      </c>
      <c r="D6581" t="s">
        <v>88</v>
      </c>
      <c r="E6581" t="s">
        <v>131</v>
      </c>
      <c r="F6581" t="s">
        <v>18871</v>
      </c>
      <c r="G6581" t="s">
        <v>152</v>
      </c>
      <c r="H6581" t="s">
        <v>134</v>
      </c>
      <c r="I6581" t="s">
        <v>135</v>
      </c>
      <c r="J6581" t="s">
        <v>136</v>
      </c>
      <c r="K6581" t="s">
        <v>137</v>
      </c>
      <c r="L6581" t="s">
        <v>18872</v>
      </c>
      <c r="M6581" t="s">
        <v>18873</v>
      </c>
      <c r="N6581">
        <v>1.8252777769999999</v>
      </c>
      <c r="O6581">
        <v>0</v>
      </c>
      <c r="P6581">
        <v>3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1.8582823198937586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1.8582823198937586</v>
      </c>
    </row>
    <row r="6582" spans="1:31" x14ac:dyDescent="0.25">
      <c r="A6582">
        <v>2157502</v>
      </c>
      <c r="B6582">
        <v>1</v>
      </c>
      <c r="C6582" t="s">
        <v>81</v>
      </c>
      <c r="D6582" t="s">
        <v>123</v>
      </c>
      <c r="E6582" t="s">
        <v>161</v>
      </c>
      <c r="F6582" t="s">
        <v>18874</v>
      </c>
      <c r="G6582" t="s">
        <v>215</v>
      </c>
      <c r="H6582" t="s">
        <v>134</v>
      </c>
      <c r="I6582" t="s">
        <v>135</v>
      </c>
      <c r="J6582" t="s">
        <v>136</v>
      </c>
      <c r="K6582" t="s">
        <v>137</v>
      </c>
      <c r="L6582" t="s">
        <v>18875</v>
      </c>
      <c r="M6582" t="s">
        <v>18876</v>
      </c>
      <c r="N6582">
        <v>0.47388888800000001</v>
      </c>
      <c r="O6582">
        <v>0</v>
      </c>
      <c r="P6582">
        <v>258</v>
      </c>
      <c r="Q6582">
        <v>0</v>
      </c>
      <c r="R6582">
        <v>10</v>
      </c>
      <c r="S6582">
        <v>0</v>
      </c>
      <c r="T6582">
        <v>11</v>
      </c>
      <c r="U6582">
        <v>0</v>
      </c>
      <c r="V6582">
        <v>0</v>
      </c>
      <c r="W6582">
        <v>0</v>
      </c>
      <c r="X6582">
        <v>26.848499599291912</v>
      </c>
      <c r="Y6582">
        <v>0</v>
      </c>
      <c r="Z6582">
        <v>0.4704238201099501</v>
      </c>
      <c r="AA6582">
        <v>0</v>
      </c>
      <c r="AB6582">
        <v>1.6276755478338336</v>
      </c>
      <c r="AC6582">
        <v>0</v>
      </c>
      <c r="AD6582">
        <v>0</v>
      </c>
      <c r="AE6582">
        <v>28.946598967235698</v>
      </c>
    </row>
    <row r="6583" spans="1:31" x14ac:dyDescent="0.25">
      <c r="A6583">
        <v>2157007</v>
      </c>
      <c r="B6583">
        <v>1</v>
      </c>
      <c r="C6583" t="s">
        <v>81</v>
      </c>
      <c r="D6583" t="s">
        <v>128</v>
      </c>
      <c r="E6583" t="s">
        <v>161</v>
      </c>
      <c r="F6583" t="s">
        <v>18877</v>
      </c>
      <c r="G6583" t="s">
        <v>235</v>
      </c>
      <c r="H6583" t="s">
        <v>134</v>
      </c>
      <c r="I6583" t="s">
        <v>135</v>
      </c>
      <c r="J6583" t="s">
        <v>136</v>
      </c>
      <c r="K6583" t="s">
        <v>236</v>
      </c>
      <c r="L6583" t="s">
        <v>18878</v>
      </c>
      <c r="M6583" t="s">
        <v>18879</v>
      </c>
      <c r="N6583">
        <v>5.9190822220000001</v>
      </c>
      <c r="O6583">
        <v>0</v>
      </c>
      <c r="P6583">
        <v>415</v>
      </c>
      <c r="Q6583">
        <v>0</v>
      </c>
      <c r="R6583">
        <v>0</v>
      </c>
      <c r="S6583">
        <v>0</v>
      </c>
      <c r="T6583">
        <v>37</v>
      </c>
      <c r="U6583">
        <v>0</v>
      </c>
      <c r="V6583">
        <v>0</v>
      </c>
      <c r="W6583">
        <v>0</v>
      </c>
      <c r="X6583">
        <v>461.59846787775916</v>
      </c>
      <c r="Y6583">
        <v>0</v>
      </c>
      <c r="Z6583">
        <v>0</v>
      </c>
      <c r="AA6583">
        <v>0</v>
      </c>
      <c r="AB6583">
        <v>176.13724591291913</v>
      </c>
      <c r="AC6583">
        <v>0</v>
      </c>
      <c r="AD6583">
        <v>0</v>
      </c>
      <c r="AE6583">
        <v>637.73571379067835</v>
      </c>
    </row>
    <row r="6584" spans="1:31" x14ac:dyDescent="0.25">
      <c r="A6584">
        <v>2157531</v>
      </c>
      <c r="B6584">
        <v>1</v>
      </c>
      <c r="C6584" t="s">
        <v>80</v>
      </c>
      <c r="D6584" t="s">
        <v>89</v>
      </c>
      <c r="E6584" t="s">
        <v>161</v>
      </c>
      <c r="F6584" t="s">
        <v>18880</v>
      </c>
      <c r="G6584" t="s">
        <v>215</v>
      </c>
      <c r="H6584" t="s">
        <v>134</v>
      </c>
      <c r="I6584" t="s">
        <v>135</v>
      </c>
      <c r="J6584" t="s">
        <v>136</v>
      </c>
      <c r="K6584" t="s">
        <v>137</v>
      </c>
      <c r="L6584" t="s">
        <v>18881</v>
      </c>
      <c r="M6584" t="s">
        <v>18882</v>
      </c>
      <c r="N6584">
        <v>6.4705555549999998</v>
      </c>
      <c r="O6584">
        <v>0</v>
      </c>
      <c r="P6584">
        <v>5</v>
      </c>
      <c r="Q6584">
        <v>0</v>
      </c>
      <c r="R6584">
        <v>1</v>
      </c>
      <c r="S6584">
        <v>0</v>
      </c>
      <c r="T6584">
        <v>13</v>
      </c>
      <c r="U6584">
        <v>0</v>
      </c>
      <c r="V6584">
        <v>0</v>
      </c>
      <c r="W6584">
        <v>0</v>
      </c>
      <c r="X6584">
        <v>28.933148439338559</v>
      </c>
      <c r="Y6584">
        <v>0</v>
      </c>
      <c r="Z6584">
        <v>1.7372160508304333</v>
      </c>
      <c r="AA6584">
        <v>0</v>
      </c>
      <c r="AB6584">
        <v>72.638518447809801</v>
      </c>
      <c r="AC6584">
        <v>0</v>
      </c>
      <c r="AD6584">
        <v>0</v>
      </c>
      <c r="AE6584">
        <v>103.30888293797879</v>
      </c>
    </row>
    <row r="6585" spans="1:31" x14ac:dyDescent="0.25">
      <c r="A6585">
        <v>2157199</v>
      </c>
      <c r="B6585">
        <v>1</v>
      </c>
      <c r="C6585" t="s">
        <v>81</v>
      </c>
      <c r="D6585" t="s">
        <v>112</v>
      </c>
      <c r="E6585" t="s">
        <v>224</v>
      </c>
      <c r="F6585" t="s">
        <v>8450</v>
      </c>
      <c r="G6585" t="s">
        <v>142</v>
      </c>
      <c r="H6585" t="s">
        <v>143</v>
      </c>
      <c r="I6585" t="s">
        <v>135</v>
      </c>
      <c r="J6585" t="s">
        <v>136</v>
      </c>
      <c r="K6585" t="s">
        <v>137</v>
      </c>
      <c r="L6585" t="s">
        <v>18883</v>
      </c>
      <c r="M6585" t="s">
        <v>18884</v>
      </c>
      <c r="N6585">
        <v>0.16003500000000001</v>
      </c>
      <c r="O6585">
        <v>0</v>
      </c>
      <c r="P6585">
        <v>15614</v>
      </c>
      <c r="Q6585">
        <v>1</v>
      </c>
      <c r="R6585">
        <v>187</v>
      </c>
      <c r="S6585">
        <v>63</v>
      </c>
      <c r="T6585">
        <v>2085</v>
      </c>
      <c r="U6585">
        <v>9</v>
      </c>
      <c r="V6585">
        <v>10</v>
      </c>
      <c r="W6585">
        <v>0</v>
      </c>
      <c r="X6585">
        <v>447.03416717774661</v>
      </c>
      <c r="Y6585">
        <v>0.19549273789440003</v>
      </c>
      <c r="Z6585">
        <v>4.1668626012927996</v>
      </c>
      <c r="AA6585">
        <v>138.79893728259844</v>
      </c>
      <c r="AB6585">
        <v>258.49044356804683</v>
      </c>
      <c r="AC6585">
        <v>102.98468277822242</v>
      </c>
      <c r="AD6585">
        <v>40.1431654692</v>
      </c>
      <c r="AE6585">
        <v>991.81375161500159</v>
      </c>
    </row>
    <row r="6586" spans="1:31" x14ac:dyDescent="0.25">
      <c r="A6586">
        <v>2157030</v>
      </c>
      <c r="B6586">
        <v>1</v>
      </c>
      <c r="C6586" t="s">
        <v>80</v>
      </c>
      <c r="D6586" t="s">
        <v>100</v>
      </c>
      <c r="E6586" t="s">
        <v>140</v>
      </c>
      <c r="F6586" t="s">
        <v>1052</v>
      </c>
      <c r="G6586" t="s">
        <v>142</v>
      </c>
      <c r="H6586" t="s">
        <v>143</v>
      </c>
      <c r="I6586" t="s">
        <v>135</v>
      </c>
      <c r="J6586" t="s">
        <v>136</v>
      </c>
      <c r="K6586" t="s">
        <v>137</v>
      </c>
      <c r="L6586" t="s">
        <v>18807</v>
      </c>
      <c r="M6586" t="s">
        <v>18885</v>
      </c>
      <c r="N6586">
        <v>0.22805555499999999</v>
      </c>
      <c r="O6586">
        <v>0</v>
      </c>
      <c r="P6586">
        <v>9688</v>
      </c>
      <c r="Q6586">
        <v>2</v>
      </c>
      <c r="R6586">
        <v>51</v>
      </c>
      <c r="S6586">
        <v>11</v>
      </c>
      <c r="T6586">
        <v>828</v>
      </c>
      <c r="U6586">
        <v>7</v>
      </c>
      <c r="V6586">
        <v>8</v>
      </c>
      <c r="W6586">
        <v>0</v>
      </c>
      <c r="X6586">
        <v>508.11553267569218</v>
      </c>
      <c r="Y6586">
        <v>0.33984871856600007</v>
      </c>
      <c r="Z6586">
        <v>3.8284310420127325</v>
      </c>
      <c r="AA6586">
        <v>19.10175951954648</v>
      </c>
      <c r="AB6586">
        <v>203.19935491612409</v>
      </c>
      <c r="AC6586">
        <v>145.76980870150885</v>
      </c>
      <c r="AD6586">
        <v>118.41522858888287</v>
      </c>
      <c r="AE6586">
        <v>998.76996416233317</v>
      </c>
    </row>
    <row r="6587" spans="1:31" x14ac:dyDescent="0.25">
      <c r="A6587">
        <v>2157176</v>
      </c>
      <c r="B6587">
        <v>1</v>
      </c>
      <c r="C6587" t="s">
        <v>81</v>
      </c>
      <c r="D6587" t="s">
        <v>116</v>
      </c>
      <c r="E6587" t="s">
        <v>146</v>
      </c>
      <c r="F6587" t="s">
        <v>14288</v>
      </c>
      <c r="G6587" t="s">
        <v>167</v>
      </c>
      <c r="H6587" t="s">
        <v>143</v>
      </c>
      <c r="I6587" t="s">
        <v>135</v>
      </c>
      <c r="J6587" t="s">
        <v>136</v>
      </c>
      <c r="K6587" t="s">
        <v>137</v>
      </c>
      <c r="L6587" t="s">
        <v>18886</v>
      </c>
      <c r="M6587" t="s">
        <v>18887</v>
      </c>
      <c r="N6587">
        <v>1.2027777770000001</v>
      </c>
      <c r="O6587">
        <v>0</v>
      </c>
      <c r="P6587">
        <v>114</v>
      </c>
      <c r="Q6587">
        <v>0</v>
      </c>
      <c r="R6587">
        <v>0</v>
      </c>
      <c r="S6587">
        <v>0</v>
      </c>
      <c r="T6587">
        <v>5</v>
      </c>
      <c r="U6587">
        <v>0</v>
      </c>
      <c r="V6587">
        <v>0</v>
      </c>
      <c r="W6587">
        <v>0</v>
      </c>
      <c r="X6587">
        <v>13.75385659599349</v>
      </c>
      <c r="Y6587">
        <v>0</v>
      </c>
      <c r="Z6587">
        <v>0</v>
      </c>
      <c r="AA6587">
        <v>0</v>
      </c>
      <c r="AB6587">
        <v>1.1183456355919998</v>
      </c>
      <c r="AC6587">
        <v>0</v>
      </c>
      <c r="AD6587">
        <v>0</v>
      </c>
      <c r="AE6587">
        <v>14.87220223158549</v>
      </c>
    </row>
    <row r="6588" spans="1:31" x14ac:dyDescent="0.25">
      <c r="A6588">
        <v>2157508</v>
      </c>
      <c r="B6588">
        <v>1</v>
      </c>
      <c r="C6588" t="s">
        <v>80</v>
      </c>
      <c r="D6588" t="s">
        <v>88</v>
      </c>
      <c r="E6588" t="s">
        <v>174</v>
      </c>
      <c r="F6588" t="s">
        <v>18888</v>
      </c>
      <c r="G6588" t="s">
        <v>187</v>
      </c>
      <c r="H6588" t="s">
        <v>134</v>
      </c>
      <c r="I6588" t="s">
        <v>135</v>
      </c>
      <c r="J6588" t="s">
        <v>136</v>
      </c>
      <c r="K6588" t="s">
        <v>137</v>
      </c>
      <c r="L6588" t="s">
        <v>18889</v>
      </c>
      <c r="M6588" t="s">
        <v>18890</v>
      </c>
      <c r="N6588">
        <v>4.1411111109999998</v>
      </c>
      <c r="O6588">
        <v>0</v>
      </c>
      <c r="P6588">
        <v>98</v>
      </c>
      <c r="Q6588">
        <v>0</v>
      </c>
      <c r="R6588">
        <v>0</v>
      </c>
      <c r="S6588">
        <v>0</v>
      </c>
      <c r="T6588">
        <v>3</v>
      </c>
      <c r="U6588">
        <v>0</v>
      </c>
      <c r="V6588">
        <v>0</v>
      </c>
      <c r="W6588">
        <v>0</v>
      </c>
      <c r="X6588">
        <v>126.489640026323</v>
      </c>
      <c r="Y6588">
        <v>0</v>
      </c>
      <c r="Z6588">
        <v>0</v>
      </c>
      <c r="AA6588">
        <v>0</v>
      </c>
      <c r="AB6588">
        <v>2.6318338274246336</v>
      </c>
      <c r="AC6588">
        <v>0</v>
      </c>
      <c r="AD6588">
        <v>0</v>
      </c>
      <c r="AE6588">
        <v>129.12147385374763</v>
      </c>
    </row>
    <row r="6589" spans="1:31" x14ac:dyDescent="0.25">
      <c r="A6589">
        <v>2157053</v>
      </c>
      <c r="B6589">
        <v>1</v>
      </c>
      <c r="C6589" t="s">
        <v>81</v>
      </c>
      <c r="D6589" t="s">
        <v>128</v>
      </c>
      <c r="E6589" t="s">
        <v>131</v>
      </c>
      <c r="F6589" t="s">
        <v>18891</v>
      </c>
      <c r="G6589" t="s">
        <v>171</v>
      </c>
      <c r="H6589" t="s">
        <v>134</v>
      </c>
      <c r="I6589" t="s">
        <v>135</v>
      </c>
      <c r="J6589" t="s">
        <v>136</v>
      </c>
      <c r="K6589" t="s">
        <v>137</v>
      </c>
      <c r="L6589" t="s">
        <v>18892</v>
      </c>
      <c r="M6589" t="s">
        <v>18893</v>
      </c>
      <c r="N6589">
        <v>1.1347222219999999</v>
      </c>
      <c r="O6589">
        <v>0</v>
      </c>
      <c r="P6589">
        <v>5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0.55221391344470006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0.55221391344470006</v>
      </c>
    </row>
    <row r="6590" spans="1:31" x14ac:dyDescent="0.25">
      <c r="A6590">
        <v>2157368</v>
      </c>
      <c r="B6590">
        <v>1</v>
      </c>
      <c r="C6590" t="s">
        <v>80</v>
      </c>
      <c r="D6590" t="s">
        <v>92</v>
      </c>
      <c r="E6590" t="s">
        <v>131</v>
      </c>
      <c r="F6590" t="s">
        <v>18894</v>
      </c>
      <c r="G6590" t="s">
        <v>133</v>
      </c>
      <c r="H6590" t="s">
        <v>134</v>
      </c>
      <c r="I6590" t="s">
        <v>135</v>
      </c>
      <c r="J6590" t="s">
        <v>136</v>
      </c>
      <c r="K6590" t="s">
        <v>137</v>
      </c>
      <c r="L6590" t="s">
        <v>18895</v>
      </c>
      <c r="M6590" t="s">
        <v>18896</v>
      </c>
      <c r="N6590">
        <v>2.548611111</v>
      </c>
      <c r="O6590">
        <v>0</v>
      </c>
      <c r="P6590">
        <v>1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0.11633439808553336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0.11633439808553336</v>
      </c>
    </row>
    <row r="6591" spans="1:31" x14ac:dyDescent="0.25">
      <c r="A6591">
        <v>2157322</v>
      </c>
      <c r="B6591">
        <v>1</v>
      </c>
      <c r="C6591" t="s">
        <v>80</v>
      </c>
      <c r="D6591" t="s">
        <v>93</v>
      </c>
      <c r="E6591" t="s">
        <v>174</v>
      </c>
      <c r="F6591" t="s">
        <v>18897</v>
      </c>
      <c r="G6591" t="s">
        <v>187</v>
      </c>
      <c r="H6591" t="s">
        <v>134</v>
      </c>
      <c r="I6591" t="s">
        <v>135</v>
      </c>
      <c r="J6591" t="s">
        <v>136</v>
      </c>
      <c r="K6591" t="s">
        <v>137</v>
      </c>
      <c r="L6591" t="s">
        <v>18898</v>
      </c>
      <c r="M6591" t="s">
        <v>18899</v>
      </c>
      <c r="N6591">
        <v>7.8905555549999997</v>
      </c>
      <c r="O6591">
        <v>0</v>
      </c>
      <c r="P6591">
        <v>2</v>
      </c>
      <c r="Q6591">
        <v>0</v>
      </c>
      <c r="R6591">
        <v>6</v>
      </c>
      <c r="S6591">
        <v>0</v>
      </c>
      <c r="T6591">
        <v>2</v>
      </c>
      <c r="U6591">
        <v>0</v>
      </c>
      <c r="V6591">
        <v>0</v>
      </c>
      <c r="W6591">
        <v>0</v>
      </c>
      <c r="X6591">
        <v>2.5880861659069168</v>
      </c>
      <c r="Y6591">
        <v>0</v>
      </c>
      <c r="Z6591">
        <v>0.73175690457080023</v>
      </c>
      <c r="AA6591">
        <v>0</v>
      </c>
      <c r="AB6591">
        <v>0.20115873967049999</v>
      </c>
      <c r="AC6591">
        <v>0</v>
      </c>
      <c r="AD6591">
        <v>0</v>
      </c>
      <c r="AE6591">
        <v>3.521001810148217</v>
      </c>
    </row>
    <row r="6592" spans="1:31" x14ac:dyDescent="0.25">
      <c r="A6592">
        <v>2157571</v>
      </c>
      <c r="B6592">
        <v>1</v>
      </c>
      <c r="C6592" t="s">
        <v>80</v>
      </c>
      <c r="D6592" t="s">
        <v>102</v>
      </c>
      <c r="E6592" t="s">
        <v>131</v>
      </c>
      <c r="F6592" t="s">
        <v>18900</v>
      </c>
      <c r="G6592" t="s">
        <v>152</v>
      </c>
      <c r="H6592" t="s">
        <v>134</v>
      </c>
      <c r="I6592" t="s">
        <v>135</v>
      </c>
      <c r="J6592" t="s">
        <v>136</v>
      </c>
      <c r="K6592" t="s">
        <v>137</v>
      </c>
      <c r="L6592" t="s">
        <v>18901</v>
      </c>
      <c r="M6592" t="s">
        <v>18902</v>
      </c>
      <c r="N6592">
        <v>1.6841666660000001</v>
      </c>
      <c r="O6592">
        <v>0</v>
      </c>
      <c r="P6592">
        <v>1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0.15862249104619999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0.15862249104619999</v>
      </c>
    </row>
    <row r="6593" spans="1:31" x14ac:dyDescent="0.25">
      <c r="A6593">
        <v>2157285</v>
      </c>
      <c r="B6593">
        <v>1</v>
      </c>
      <c r="C6593" t="s">
        <v>81</v>
      </c>
      <c r="D6593" t="s">
        <v>128</v>
      </c>
      <c r="E6593" t="s">
        <v>146</v>
      </c>
      <c r="F6593" t="s">
        <v>18903</v>
      </c>
      <c r="G6593" t="s">
        <v>142</v>
      </c>
      <c r="H6593" t="s">
        <v>143</v>
      </c>
      <c r="I6593" t="s">
        <v>135</v>
      </c>
      <c r="J6593" t="s">
        <v>136</v>
      </c>
      <c r="K6593" t="s">
        <v>137</v>
      </c>
      <c r="L6593" t="s">
        <v>18904</v>
      </c>
      <c r="M6593" t="s">
        <v>18905</v>
      </c>
      <c r="N6593">
        <v>1.2036111110000001</v>
      </c>
      <c r="O6593">
        <v>0</v>
      </c>
      <c r="P6593">
        <v>600</v>
      </c>
      <c r="Q6593">
        <v>2</v>
      </c>
      <c r="R6593">
        <v>5</v>
      </c>
      <c r="S6593">
        <v>1</v>
      </c>
      <c r="T6593">
        <v>136</v>
      </c>
      <c r="U6593">
        <v>2</v>
      </c>
      <c r="V6593">
        <v>0</v>
      </c>
      <c r="W6593">
        <v>0</v>
      </c>
      <c r="X6593">
        <v>122.12251295575848</v>
      </c>
      <c r="Y6593">
        <v>1.0954859939811583</v>
      </c>
      <c r="Z6593">
        <v>7.1425387513745244</v>
      </c>
      <c r="AA6593">
        <v>12.233749158172667</v>
      </c>
      <c r="AB6593">
        <v>122.97591198308892</v>
      </c>
      <c r="AC6593">
        <v>139.32569345741098</v>
      </c>
      <c r="AD6593">
        <v>0</v>
      </c>
      <c r="AE6593">
        <v>404.89589229978674</v>
      </c>
    </row>
    <row r="6594" spans="1:31" x14ac:dyDescent="0.25">
      <c r="A6594">
        <v>2156930</v>
      </c>
      <c r="B6594">
        <v>1</v>
      </c>
      <c r="C6594" t="s">
        <v>80</v>
      </c>
      <c r="D6594" t="s">
        <v>98</v>
      </c>
      <c r="E6594" t="s">
        <v>161</v>
      </c>
      <c r="F6594" t="s">
        <v>18906</v>
      </c>
      <c r="G6594" t="s">
        <v>458</v>
      </c>
      <c r="H6594" t="s">
        <v>134</v>
      </c>
      <c r="I6594" t="s">
        <v>135</v>
      </c>
      <c r="J6594" t="s">
        <v>136</v>
      </c>
      <c r="K6594" t="s">
        <v>137</v>
      </c>
      <c r="L6594" t="s">
        <v>18907</v>
      </c>
      <c r="M6594" t="s">
        <v>18908</v>
      </c>
      <c r="N6594">
        <v>1.7619444440000001</v>
      </c>
      <c r="O6594">
        <v>0</v>
      </c>
      <c r="P6594">
        <v>58</v>
      </c>
      <c r="Q6594">
        <v>0</v>
      </c>
      <c r="R6594">
        <v>13</v>
      </c>
      <c r="S6594">
        <v>0</v>
      </c>
      <c r="T6594">
        <v>3</v>
      </c>
      <c r="U6594">
        <v>0</v>
      </c>
      <c r="V6594">
        <v>0</v>
      </c>
      <c r="W6594">
        <v>0</v>
      </c>
      <c r="X6594">
        <v>15.604830893138272</v>
      </c>
      <c r="Y6594">
        <v>0</v>
      </c>
      <c r="Z6594">
        <v>9.6060777419094503</v>
      </c>
      <c r="AA6594">
        <v>0</v>
      </c>
      <c r="AB6594">
        <v>2.7618444246028111</v>
      </c>
      <c r="AC6594">
        <v>0</v>
      </c>
      <c r="AD6594">
        <v>0</v>
      </c>
      <c r="AE6594">
        <v>27.972753059650532</v>
      </c>
    </row>
    <row r="6595" spans="1:31" x14ac:dyDescent="0.25">
      <c r="A6595">
        <v>2157425</v>
      </c>
      <c r="B6595">
        <v>1</v>
      </c>
      <c r="C6595" t="s">
        <v>81</v>
      </c>
      <c r="D6595" t="s">
        <v>119</v>
      </c>
      <c r="E6595" t="s">
        <v>146</v>
      </c>
      <c r="F6595" t="s">
        <v>18909</v>
      </c>
      <c r="G6595" t="s">
        <v>167</v>
      </c>
      <c r="H6595" t="s">
        <v>143</v>
      </c>
      <c r="I6595" t="s">
        <v>135</v>
      </c>
      <c r="J6595" t="s">
        <v>136</v>
      </c>
      <c r="K6595" t="s">
        <v>137</v>
      </c>
      <c r="L6595" t="s">
        <v>18910</v>
      </c>
      <c r="M6595" t="s">
        <v>18911</v>
      </c>
      <c r="N6595">
        <v>3.0130555550000002</v>
      </c>
      <c r="O6595">
        <v>0</v>
      </c>
      <c r="P6595">
        <v>56</v>
      </c>
      <c r="Q6595">
        <v>0</v>
      </c>
      <c r="R6595">
        <v>49</v>
      </c>
      <c r="S6595">
        <v>0</v>
      </c>
      <c r="T6595">
        <v>1</v>
      </c>
      <c r="U6595">
        <v>0</v>
      </c>
      <c r="V6595">
        <v>0</v>
      </c>
      <c r="W6595">
        <v>0</v>
      </c>
      <c r="X6595">
        <v>25.919202564748826</v>
      </c>
      <c r="Y6595">
        <v>0</v>
      </c>
      <c r="Z6595">
        <v>5.9143694041851367</v>
      </c>
      <c r="AA6595">
        <v>0</v>
      </c>
      <c r="AB6595">
        <v>1.05310080876</v>
      </c>
      <c r="AC6595">
        <v>0</v>
      </c>
      <c r="AD6595">
        <v>0</v>
      </c>
      <c r="AE6595">
        <v>32.88667277769396</v>
      </c>
    </row>
    <row r="6596" spans="1:31" x14ac:dyDescent="0.25">
      <c r="A6596">
        <v>2157448</v>
      </c>
      <c r="B6596">
        <v>1</v>
      </c>
      <c r="C6596" t="s">
        <v>80</v>
      </c>
      <c r="D6596" t="s">
        <v>99</v>
      </c>
      <c r="E6596" t="s">
        <v>140</v>
      </c>
      <c r="F6596" t="s">
        <v>18912</v>
      </c>
      <c r="G6596" t="s">
        <v>2752</v>
      </c>
      <c r="H6596" t="s">
        <v>143</v>
      </c>
      <c r="I6596" t="s">
        <v>135</v>
      </c>
      <c r="J6596" t="s">
        <v>136</v>
      </c>
      <c r="K6596" t="s">
        <v>137</v>
      </c>
      <c r="L6596" t="s">
        <v>18913</v>
      </c>
      <c r="M6596" t="s">
        <v>18914</v>
      </c>
      <c r="N6596">
        <v>8.4297222220000005</v>
      </c>
      <c r="O6596">
        <v>4</v>
      </c>
      <c r="P6596">
        <v>759</v>
      </c>
      <c r="Q6596">
        <v>1</v>
      </c>
      <c r="R6596">
        <v>33</v>
      </c>
      <c r="S6596">
        <v>2</v>
      </c>
      <c r="T6596">
        <v>59</v>
      </c>
      <c r="U6596">
        <v>0</v>
      </c>
      <c r="V6596">
        <v>1</v>
      </c>
      <c r="W6596">
        <v>292.45986729628044</v>
      </c>
      <c r="X6596">
        <v>1229.038171683902</v>
      </c>
      <c r="Y6596">
        <v>2.459467678609375</v>
      </c>
      <c r="Z6596">
        <v>30.366756324215903</v>
      </c>
      <c r="AA6596">
        <v>309.973377046113</v>
      </c>
      <c r="AB6596">
        <v>135.80882854833445</v>
      </c>
      <c r="AC6596">
        <v>0</v>
      </c>
      <c r="AD6596">
        <v>18.302849592458671</v>
      </c>
      <c r="AE6596">
        <v>2018.4093181699138</v>
      </c>
    </row>
    <row r="6597" spans="1:31" x14ac:dyDescent="0.25">
      <c r="A6597">
        <v>2157113</v>
      </c>
      <c r="B6597">
        <v>1</v>
      </c>
      <c r="C6597" t="s">
        <v>81</v>
      </c>
      <c r="D6597" t="s">
        <v>118</v>
      </c>
      <c r="E6597" t="s">
        <v>206</v>
      </c>
      <c r="F6597" t="s">
        <v>18915</v>
      </c>
      <c r="G6597" t="s">
        <v>246</v>
      </c>
      <c r="H6597" t="s">
        <v>134</v>
      </c>
      <c r="I6597" t="s">
        <v>135</v>
      </c>
      <c r="J6597" t="s">
        <v>136</v>
      </c>
      <c r="K6597" t="s">
        <v>137</v>
      </c>
      <c r="L6597" t="s">
        <v>18916</v>
      </c>
      <c r="M6597" t="s">
        <v>18917</v>
      </c>
      <c r="N6597">
        <v>0.67777777699999997</v>
      </c>
      <c r="O6597">
        <v>0</v>
      </c>
      <c r="P6597">
        <v>39</v>
      </c>
      <c r="Q6597">
        <v>0</v>
      </c>
      <c r="R6597">
        <v>0</v>
      </c>
      <c r="S6597">
        <v>0</v>
      </c>
      <c r="T6597">
        <v>4</v>
      </c>
      <c r="U6597">
        <v>0</v>
      </c>
      <c r="V6597">
        <v>0</v>
      </c>
      <c r="W6597">
        <v>0</v>
      </c>
      <c r="X6597">
        <v>5.1622512633713322</v>
      </c>
      <c r="Y6597">
        <v>0</v>
      </c>
      <c r="Z6597">
        <v>0</v>
      </c>
      <c r="AA6597">
        <v>0</v>
      </c>
      <c r="AB6597">
        <v>2.7185427302598892</v>
      </c>
      <c r="AC6597">
        <v>0</v>
      </c>
      <c r="AD6597">
        <v>0</v>
      </c>
      <c r="AE6597">
        <v>7.8807939936312215</v>
      </c>
    </row>
    <row r="6598" spans="1:31" x14ac:dyDescent="0.25">
      <c r="A6598">
        <v>2157491</v>
      </c>
      <c r="B6598">
        <v>1</v>
      </c>
      <c r="C6598" t="s">
        <v>80</v>
      </c>
      <c r="D6598" t="s">
        <v>110</v>
      </c>
      <c r="E6598" t="s">
        <v>161</v>
      </c>
      <c r="F6598" t="s">
        <v>18918</v>
      </c>
      <c r="G6598" t="s">
        <v>215</v>
      </c>
      <c r="H6598" t="s">
        <v>134</v>
      </c>
      <c r="I6598" t="s">
        <v>135</v>
      </c>
      <c r="J6598" t="s">
        <v>136</v>
      </c>
      <c r="K6598" t="s">
        <v>137</v>
      </c>
      <c r="L6598" t="s">
        <v>18919</v>
      </c>
      <c r="M6598" t="s">
        <v>18920</v>
      </c>
      <c r="N6598">
        <v>2.37</v>
      </c>
      <c r="O6598">
        <v>0</v>
      </c>
      <c r="P6598">
        <v>306</v>
      </c>
      <c r="Q6598">
        <v>0</v>
      </c>
      <c r="R6598">
        <v>0</v>
      </c>
      <c r="S6598">
        <v>0</v>
      </c>
      <c r="T6598">
        <v>8</v>
      </c>
      <c r="U6598">
        <v>0</v>
      </c>
      <c r="V6598">
        <v>0</v>
      </c>
      <c r="W6598">
        <v>0</v>
      </c>
      <c r="X6598">
        <v>228.62306988621128</v>
      </c>
      <c r="Y6598">
        <v>0</v>
      </c>
      <c r="Z6598">
        <v>0</v>
      </c>
      <c r="AA6598">
        <v>0</v>
      </c>
      <c r="AB6598">
        <v>7.1984989320316677</v>
      </c>
      <c r="AC6598">
        <v>0</v>
      </c>
      <c r="AD6598">
        <v>0</v>
      </c>
      <c r="AE6598">
        <v>235.82156881824295</v>
      </c>
    </row>
    <row r="6599" spans="1:31" x14ac:dyDescent="0.25">
      <c r="A6599">
        <v>2157070</v>
      </c>
      <c r="B6599">
        <v>1</v>
      </c>
      <c r="C6599" t="s">
        <v>81</v>
      </c>
      <c r="D6599" t="s">
        <v>113</v>
      </c>
      <c r="E6599" t="s">
        <v>131</v>
      </c>
      <c r="F6599" t="s">
        <v>18921</v>
      </c>
      <c r="G6599" t="s">
        <v>152</v>
      </c>
      <c r="H6599" t="s">
        <v>134</v>
      </c>
      <c r="I6599" t="s">
        <v>135</v>
      </c>
      <c r="J6599" t="s">
        <v>136</v>
      </c>
      <c r="K6599" t="s">
        <v>137</v>
      </c>
      <c r="L6599" t="s">
        <v>18922</v>
      </c>
      <c r="M6599" t="s">
        <v>18923</v>
      </c>
      <c r="N6599">
        <v>4.3366666660000002</v>
      </c>
      <c r="O6599">
        <v>0</v>
      </c>
      <c r="P6599">
        <v>1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0.54783785545440011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0.54783785545440011</v>
      </c>
    </row>
    <row r="6600" spans="1:31" x14ac:dyDescent="0.25">
      <c r="A6600">
        <v>2156993</v>
      </c>
      <c r="B6600">
        <v>1</v>
      </c>
      <c r="C6600" t="s">
        <v>81</v>
      </c>
      <c r="D6600" t="s">
        <v>128</v>
      </c>
      <c r="E6600" t="s">
        <v>131</v>
      </c>
      <c r="F6600" t="s">
        <v>18924</v>
      </c>
      <c r="G6600" t="s">
        <v>133</v>
      </c>
      <c r="H6600" t="s">
        <v>134</v>
      </c>
      <c r="I6600" t="s">
        <v>135</v>
      </c>
      <c r="J6600" t="s">
        <v>136</v>
      </c>
      <c r="K6600" t="s">
        <v>137</v>
      </c>
      <c r="L6600" t="s">
        <v>18925</v>
      </c>
      <c r="M6600" t="s">
        <v>18926</v>
      </c>
      <c r="N6600">
        <v>5.2119444440000002</v>
      </c>
      <c r="O6600">
        <v>0</v>
      </c>
      <c r="P6600">
        <v>2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1.4330612226825417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1.4330612226825417</v>
      </c>
    </row>
    <row r="6601" spans="1:31" x14ac:dyDescent="0.25">
      <c r="A6601">
        <v>2157591</v>
      </c>
      <c r="B6601">
        <v>1</v>
      </c>
      <c r="C6601" t="s">
        <v>80</v>
      </c>
      <c r="D6601" t="s">
        <v>104</v>
      </c>
      <c r="E6601" t="s">
        <v>196</v>
      </c>
      <c r="F6601" t="s">
        <v>12840</v>
      </c>
      <c r="G6601" t="s">
        <v>142</v>
      </c>
      <c r="H6601" t="s">
        <v>143</v>
      </c>
      <c r="I6601" t="s">
        <v>135</v>
      </c>
      <c r="J6601" t="s">
        <v>136</v>
      </c>
      <c r="K6601" t="s">
        <v>137</v>
      </c>
      <c r="L6601" t="s">
        <v>18927</v>
      </c>
      <c r="M6601" t="s">
        <v>18928</v>
      </c>
      <c r="N6601">
        <v>1.0963888879999999</v>
      </c>
      <c r="O6601">
        <v>15</v>
      </c>
      <c r="P6601">
        <v>299</v>
      </c>
      <c r="Q6601">
        <v>24</v>
      </c>
      <c r="R6601">
        <v>22</v>
      </c>
      <c r="S6601">
        <v>35</v>
      </c>
      <c r="T6601">
        <v>30</v>
      </c>
      <c r="U6601">
        <v>14</v>
      </c>
      <c r="V6601">
        <v>2</v>
      </c>
      <c r="W6601">
        <v>17.342003000983109</v>
      </c>
      <c r="X6601">
        <v>114.67462086682134</v>
      </c>
      <c r="Y6601">
        <v>21.8773725882238</v>
      </c>
      <c r="Z6601">
        <v>10.866156771375804</v>
      </c>
      <c r="AA6601">
        <v>407.92569077447507</v>
      </c>
      <c r="AB6601">
        <v>31.988520732343275</v>
      </c>
      <c r="AC6601">
        <v>3664.4638138387918</v>
      </c>
      <c r="AD6601">
        <v>91.235270247982385</v>
      </c>
      <c r="AE6601">
        <v>4360.3734488209966</v>
      </c>
    </row>
    <row r="6602" spans="1:31" x14ac:dyDescent="0.25">
      <c r="A6602">
        <v>2157093</v>
      </c>
      <c r="B6602">
        <v>1</v>
      </c>
      <c r="C6602" t="s">
        <v>80</v>
      </c>
      <c r="D6602" t="s">
        <v>100</v>
      </c>
      <c r="E6602" t="s">
        <v>196</v>
      </c>
      <c r="F6602" t="s">
        <v>18929</v>
      </c>
      <c r="G6602" t="s">
        <v>142</v>
      </c>
      <c r="H6602" t="s">
        <v>143</v>
      </c>
      <c r="I6602" t="s">
        <v>135</v>
      </c>
      <c r="J6602" t="s">
        <v>136</v>
      </c>
      <c r="K6602" t="s">
        <v>137</v>
      </c>
      <c r="L6602" t="s">
        <v>18930</v>
      </c>
      <c r="M6602" t="s">
        <v>18931</v>
      </c>
      <c r="N6602">
        <v>2.1800000000000002</v>
      </c>
      <c r="O6602">
        <v>1</v>
      </c>
      <c r="P6602">
        <v>13</v>
      </c>
      <c r="Q6602">
        <v>3</v>
      </c>
      <c r="R6602">
        <v>28</v>
      </c>
      <c r="S6602">
        <v>11</v>
      </c>
      <c r="T6602">
        <v>6</v>
      </c>
      <c r="U6602">
        <v>1</v>
      </c>
      <c r="V6602">
        <v>0</v>
      </c>
      <c r="W6602">
        <v>1.258615885989175</v>
      </c>
      <c r="X6602">
        <v>10.018294677589166</v>
      </c>
      <c r="Y6602">
        <v>3.843533885378867</v>
      </c>
      <c r="Z6602">
        <v>51.94647098961466</v>
      </c>
      <c r="AA6602">
        <v>218.2339901458335</v>
      </c>
      <c r="AB6602">
        <v>24.189402461568001</v>
      </c>
      <c r="AC6602">
        <v>53.89723209248001</v>
      </c>
      <c r="AD6602">
        <v>0</v>
      </c>
      <c r="AE6602">
        <v>363.3875401384534</v>
      </c>
    </row>
    <row r="6603" spans="1:31" x14ac:dyDescent="0.25">
      <c r="A6603">
        <v>2157634</v>
      </c>
      <c r="B6603">
        <v>1</v>
      </c>
      <c r="C6603" t="s">
        <v>80</v>
      </c>
      <c r="D6603" t="s">
        <v>103</v>
      </c>
      <c r="E6603" t="s">
        <v>161</v>
      </c>
      <c r="F6603" t="s">
        <v>2767</v>
      </c>
      <c r="G6603" t="s">
        <v>215</v>
      </c>
      <c r="H6603" t="s">
        <v>134</v>
      </c>
      <c r="I6603" t="s">
        <v>135</v>
      </c>
      <c r="J6603" t="s">
        <v>136</v>
      </c>
      <c r="K6603" t="s">
        <v>137</v>
      </c>
      <c r="L6603" t="s">
        <v>18932</v>
      </c>
      <c r="M6603" t="s">
        <v>18933</v>
      </c>
      <c r="N6603">
        <v>1.4113888880000001</v>
      </c>
      <c r="O6603">
        <v>0</v>
      </c>
      <c r="P6603">
        <v>0</v>
      </c>
      <c r="Q6603">
        <v>0</v>
      </c>
      <c r="R6603">
        <v>6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18.80533267594334</v>
      </c>
      <c r="AA6603">
        <v>0</v>
      </c>
      <c r="AB6603">
        <v>0</v>
      </c>
      <c r="AC6603">
        <v>0</v>
      </c>
      <c r="AD6603">
        <v>0</v>
      </c>
      <c r="AE6603">
        <v>18.80533267594334</v>
      </c>
    </row>
    <row r="6604" spans="1:31" x14ac:dyDescent="0.25">
      <c r="A6604">
        <v>2157511</v>
      </c>
      <c r="B6604">
        <v>1</v>
      </c>
      <c r="C6604" t="s">
        <v>80</v>
      </c>
      <c r="D6604" t="s">
        <v>91</v>
      </c>
      <c r="E6604" t="s">
        <v>140</v>
      </c>
      <c r="F6604" t="s">
        <v>18934</v>
      </c>
      <c r="G6604" t="s">
        <v>142</v>
      </c>
      <c r="H6604" t="s">
        <v>143</v>
      </c>
      <c r="I6604" t="s">
        <v>135</v>
      </c>
      <c r="J6604" t="s">
        <v>136</v>
      </c>
      <c r="K6604" t="s">
        <v>137</v>
      </c>
      <c r="L6604" t="s">
        <v>18935</v>
      </c>
      <c r="M6604" t="s">
        <v>18936</v>
      </c>
      <c r="N6604">
        <v>0.16972222200000001</v>
      </c>
      <c r="O6604">
        <v>26</v>
      </c>
      <c r="P6604">
        <v>1222</v>
      </c>
      <c r="Q6604">
        <v>51</v>
      </c>
      <c r="R6604">
        <v>110</v>
      </c>
      <c r="S6604">
        <v>22</v>
      </c>
      <c r="T6604">
        <v>162</v>
      </c>
      <c r="U6604">
        <v>6</v>
      </c>
      <c r="V6604">
        <v>1</v>
      </c>
      <c r="W6604">
        <v>1.7759181805637332</v>
      </c>
      <c r="X6604">
        <v>49.14868880375731</v>
      </c>
      <c r="Y6604">
        <v>5.0450804948575891</v>
      </c>
      <c r="Z6604">
        <v>2.9423703614087025</v>
      </c>
      <c r="AA6604">
        <v>12.051093389771584</v>
      </c>
      <c r="AB6604">
        <v>10.383528077718708</v>
      </c>
      <c r="AC6604">
        <v>12.256299477983504</v>
      </c>
      <c r="AD6604">
        <v>4.1788005008872249</v>
      </c>
      <c r="AE6604">
        <v>97.78177928694835</v>
      </c>
    </row>
    <row r="6605" spans="1:31" x14ac:dyDescent="0.25">
      <c r="A6605">
        <v>2157013</v>
      </c>
      <c r="B6605">
        <v>1</v>
      </c>
      <c r="C6605" t="s">
        <v>81</v>
      </c>
      <c r="D6605" t="s">
        <v>127</v>
      </c>
      <c r="E6605" t="s">
        <v>196</v>
      </c>
      <c r="F6605" t="s">
        <v>4461</v>
      </c>
      <c r="G6605" t="s">
        <v>142</v>
      </c>
      <c r="H6605" t="s">
        <v>143</v>
      </c>
      <c r="I6605" t="s">
        <v>135</v>
      </c>
      <c r="J6605" t="s">
        <v>136</v>
      </c>
      <c r="K6605" t="s">
        <v>137</v>
      </c>
      <c r="L6605" t="s">
        <v>18937</v>
      </c>
      <c r="M6605" t="s">
        <v>18938</v>
      </c>
      <c r="N6605">
        <v>2.4202777769999999</v>
      </c>
      <c r="O6605">
        <v>0</v>
      </c>
      <c r="P6605">
        <v>778</v>
      </c>
      <c r="Q6605">
        <v>0</v>
      </c>
      <c r="R6605">
        <v>21</v>
      </c>
      <c r="S6605">
        <v>0</v>
      </c>
      <c r="T6605">
        <v>85</v>
      </c>
      <c r="U6605">
        <v>0</v>
      </c>
      <c r="V6605">
        <v>0</v>
      </c>
      <c r="W6605">
        <v>0</v>
      </c>
      <c r="X6605">
        <v>339.05818691671874</v>
      </c>
      <c r="Y6605">
        <v>0</v>
      </c>
      <c r="Z6605">
        <v>16.280481951012998</v>
      </c>
      <c r="AA6605">
        <v>0</v>
      </c>
      <c r="AB6605">
        <v>128.06066198834321</v>
      </c>
      <c r="AC6605">
        <v>0</v>
      </c>
      <c r="AD6605">
        <v>0</v>
      </c>
      <c r="AE6605">
        <v>483.39933085607493</v>
      </c>
    </row>
    <row r="6606" spans="1:31" x14ac:dyDescent="0.25">
      <c r="A6606">
        <v>2157050</v>
      </c>
      <c r="B6606">
        <v>1</v>
      </c>
      <c r="C6606" t="s">
        <v>80</v>
      </c>
      <c r="D6606" t="s">
        <v>99</v>
      </c>
      <c r="E6606" t="s">
        <v>131</v>
      </c>
      <c r="F6606" t="s">
        <v>18939</v>
      </c>
      <c r="G6606" t="s">
        <v>152</v>
      </c>
      <c r="H6606" t="s">
        <v>134</v>
      </c>
      <c r="I6606" t="s">
        <v>135</v>
      </c>
      <c r="J6606" t="s">
        <v>136</v>
      </c>
      <c r="K6606" t="s">
        <v>137</v>
      </c>
      <c r="L6606" t="s">
        <v>18940</v>
      </c>
      <c r="M6606" t="s">
        <v>18941</v>
      </c>
      <c r="N6606">
        <v>3.7308333330000001</v>
      </c>
      <c r="O6606">
        <v>0</v>
      </c>
      <c r="P6606">
        <v>2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1.7218330586892752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1.7218330586892752</v>
      </c>
    </row>
    <row r="6607" spans="1:31" x14ac:dyDescent="0.25">
      <c r="A6607">
        <v>2157597</v>
      </c>
      <c r="B6607">
        <v>1</v>
      </c>
      <c r="C6607" t="s">
        <v>80</v>
      </c>
      <c r="D6607" t="s">
        <v>105</v>
      </c>
      <c r="E6607" t="s">
        <v>196</v>
      </c>
      <c r="F6607" t="s">
        <v>18854</v>
      </c>
      <c r="G6607" t="s">
        <v>142</v>
      </c>
      <c r="H6607" t="s">
        <v>143</v>
      </c>
      <c r="I6607" t="s">
        <v>135</v>
      </c>
      <c r="J6607" t="s">
        <v>136</v>
      </c>
      <c r="K6607" t="s">
        <v>137</v>
      </c>
      <c r="L6607" t="s">
        <v>18942</v>
      </c>
      <c r="M6607" t="s">
        <v>18943</v>
      </c>
      <c r="N6607">
        <v>1.2452777770000001</v>
      </c>
      <c r="O6607">
        <v>1</v>
      </c>
      <c r="P6607">
        <v>2222</v>
      </c>
      <c r="Q6607">
        <v>2</v>
      </c>
      <c r="R6607">
        <v>236</v>
      </c>
      <c r="S6607">
        <v>23</v>
      </c>
      <c r="T6607">
        <v>282</v>
      </c>
      <c r="U6607">
        <v>4</v>
      </c>
      <c r="V6607">
        <v>3</v>
      </c>
      <c r="W6607">
        <v>0.69875700945077512</v>
      </c>
      <c r="X6607">
        <v>617.67671355262405</v>
      </c>
      <c r="Y6607">
        <v>7.0108784823551424</v>
      </c>
      <c r="Z6607">
        <v>54.039943590881833</v>
      </c>
      <c r="AA6607">
        <v>193.35825834655327</v>
      </c>
      <c r="AB6607">
        <v>209.12941973198039</v>
      </c>
      <c r="AC6607">
        <v>281.28512559043656</v>
      </c>
      <c r="AD6607">
        <v>2.4384366123327501</v>
      </c>
      <c r="AE6607">
        <v>1365.6375329166146</v>
      </c>
    </row>
    <row r="6608" spans="1:31" x14ac:dyDescent="0.25">
      <c r="A6608">
        <v>2157697</v>
      </c>
      <c r="B6608">
        <v>1</v>
      </c>
      <c r="C6608" t="s">
        <v>80</v>
      </c>
      <c r="D6608" t="s">
        <v>103</v>
      </c>
      <c r="E6608" t="s">
        <v>224</v>
      </c>
      <c r="F6608" t="s">
        <v>12606</v>
      </c>
      <c r="G6608" t="s">
        <v>142</v>
      </c>
      <c r="H6608" t="s">
        <v>143</v>
      </c>
      <c r="I6608" t="s">
        <v>135</v>
      </c>
      <c r="J6608" t="s">
        <v>136</v>
      </c>
      <c r="K6608" t="s">
        <v>137</v>
      </c>
      <c r="L6608" t="s">
        <v>18944</v>
      </c>
      <c r="M6608" t="s">
        <v>18945</v>
      </c>
      <c r="N6608">
        <v>0.92217222200000004</v>
      </c>
      <c r="O6608">
        <v>0</v>
      </c>
      <c r="P6608">
        <v>6</v>
      </c>
      <c r="Q6608">
        <v>37</v>
      </c>
      <c r="R6608">
        <v>60</v>
      </c>
      <c r="S6608">
        <v>7</v>
      </c>
      <c r="T6608">
        <v>16</v>
      </c>
      <c r="U6608">
        <v>5</v>
      </c>
      <c r="V6608">
        <v>0</v>
      </c>
      <c r="W6608">
        <v>0</v>
      </c>
      <c r="X6608">
        <v>2.3693442127294495</v>
      </c>
      <c r="Y6608">
        <v>34.925665696261433</v>
      </c>
      <c r="Z6608">
        <v>36.532885425711974</v>
      </c>
      <c r="AA6608">
        <v>133.98411815318724</v>
      </c>
      <c r="AB6608">
        <v>14.300175659197331</v>
      </c>
      <c r="AC6608">
        <v>797.34679745480594</v>
      </c>
      <c r="AD6608">
        <v>0</v>
      </c>
      <c r="AE6608">
        <v>1019.4589866018933</v>
      </c>
    </row>
    <row r="6609" spans="1:31" x14ac:dyDescent="0.25">
      <c r="A6609">
        <v>2157720</v>
      </c>
      <c r="B6609">
        <v>1</v>
      </c>
      <c r="C6609" t="s">
        <v>80</v>
      </c>
      <c r="D6609" t="s">
        <v>108</v>
      </c>
      <c r="E6609" t="s">
        <v>196</v>
      </c>
      <c r="F6609" t="s">
        <v>18946</v>
      </c>
      <c r="G6609" t="s">
        <v>142</v>
      </c>
      <c r="H6609" t="s">
        <v>143</v>
      </c>
      <c r="I6609" t="s">
        <v>148</v>
      </c>
      <c r="J6609" t="s">
        <v>136</v>
      </c>
      <c r="K6609" t="s">
        <v>137</v>
      </c>
      <c r="L6609" t="s">
        <v>18947</v>
      </c>
      <c r="M6609" t="s">
        <v>18948</v>
      </c>
      <c r="N6609">
        <v>8.3333330000000001E-3</v>
      </c>
      <c r="O6609">
        <v>0</v>
      </c>
      <c r="P6609">
        <v>819</v>
      </c>
      <c r="Q6609">
        <v>0</v>
      </c>
      <c r="R6609">
        <v>93</v>
      </c>
      <c r="S6609">
        <v>9</v>
      </c>
      <c r="T6609">
        <v>69</v>
      </c>
      <c r="U6609">
        <v>0</v>
      </c>
      <c r="V6609">
        <v>0</v>
      </c>
      <c r="W6609">
        <v>0</v>
      </c>
      <c r="X6609">
        <v>0.74743948623599998</v>
      </c>
      <c r="Y6609">
        <v>0</v>
      </c>
      <c r="Z6609">
        <v>5.0596469337499984E-2</v>
      </c>
      <c r="AA6609">
        <v>0.43543312476375001</v>
      </c>
      <c r="AB6609">
        <v>8.1363444409666669E-2</v>
      </c>
      <c r="AC6609">
        <v>0</v>
      </c>
      <c r="AD6609">
        <v>0</v>
      </c>
      <c r="AE6609">
        <v>1.3148325247469166</v>
      </c>
    </row>
    <row r="6610" spans="1:31" x14ac:dyDescent="0.25">
      <c r="A6610">
        <v>2157242</v>
      </c>
      <c r="B6610">
        <v>1</v>
      </c>
      <c r="C6610" t="s">
        <v>81</v>
      </c>
      <c r="D6610" t="s">
        <v>123</v>
      </c>
      <c r="E6610" t="s">
        <v>131</v>
      </c>
      <c r="F6610" t="s">
        <v>18949</v>
      </c>
      <c r="G6610" t="s">
        <v>152</v>
      </c>
      <c r="H6610" t="s">
        <v>134</v>
      </c>
      <c r="I6610" t="s">
        <v>135</v>
      </c>
      <c r="J6610" t="s">
        <v>136</v>
      </c>
      <c r="K6610" t="s">
        <v>137</v>
      </c>
      <c r="L6610" t="s">
        <v>18950</v>
      </c>
      <c r="M6610" t="s">
        <v>18951</v>
      </c>
      <c r="N6610">
        <v>4.437777777</v>
      </c>
      <c r="O6610">
        <v>0</v>
      </c>
      <c r="P6610">
        <v>2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0.76425550049200008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0.76425550049200008</v>
      </c>
    </row>
    <row r="6611" spans="1:31" x14ac:dyDescent="0.25">
      <c r="A6611">
        <v>2157365</v>
      </c>
      <c r="B6611">
        <v>1</v>
      </c>
      <c r="C6611" t="s">
        <v>80</v>
      </c>
      <c r="D6611" t="s">
        <v>92</v>
      </c>
      <c r="E6611" t="s">
        <v>140</v>
      </c>
      <c r="F6611" t="s">
        <v>18952</v>
      </c>
      <c r="G6611" t="s">
        <v>262</v>
      </c>
      <c r="H6611" t="s">
        <v>143</v>
      </c>
      <c r="I6611" t="s">
        <v>135</v>
      </c>
      <c r="J6611" t="s">
        <v>136</v>
      </c>
      <c r="K6611" t="s">
        <v>137</v>
      </c>
      <c r="L6611" t="s">
        <v>18953</v>
      </c>
      <c r="M6611" t="s">
        <v>18954</v>
      </c>
      <c r="N6611">
        <v>6.4924999999999997</v>
      </c>
      <c r="O6611">
        <v>8</v>
      </c>
      <c r="P6611">
        <v>3</v>
      </c>
      <c r="Q6611">
        <v>1</v>
      </c>
      <c r="R6611">
        <v>0</v>
      </c>
      <c r="S6611">
        <v>1</v>
      </c>
      <c r="T6611">
        <v>0</v>
      </c>
      <c r="U6611">
        <v>0</v>
      </c>
      <c r="V6611">
        <v>0</v>
      </c>
      <c r="W6611">
        <v>759.046140362855</v>
      </c>
      <c r="X6611">
        <v>4.8859846704239995</v>
      </c>
      <c r="Y6611">
        <v>24.116501095968133</v>
      </c>
      <c r="Z6611">
        <v>0</v>
      </c>
      <c r="AA6611">
        <v>21.674366669441579</v>
      </c>
      <c r="AB6611">
        <v>0</v>
      </c>
      <c r="AC6611">
        <v>0</v>
      </c>
      <c r="AD6611">
        <v>0</v>
      </c>
      <c r="AE6611">
        <v>809.72299279868878</v>
      </c>
    </row>
    <row r="6612" spans="1:31" x14ac:dyDescent="0.25">
      <c r="A6612">
        <v>2157196</v>
      </c>
      <c r="B6612">
        <v>1</v>
      </c>
      <c r="C6612" t="s">
        <v>80</v>
      </c>
      <c r="D6612" t="s">
        <v>85</v>
      </c>
      <c r="E6612" t="s">
        <v>131</v>
      </c>
      <c r="F6612" t="s">
        <v>18955</v>
      </c>
      <c r="G6612" t="s">
        <v>171</v>
      </c>
      <c r="H6612" t="s">
        <v>134</v>
      </c>
      <c r="I6612" t="s">
        <v>135</v>
      </c>
      <c r="J6612" t="s">
        <v>136</v>
      </c>
      <c r="K6612" t="s">
        <v>137</v>
      </c>
      <c r="L6612" t="s">
        <v>18956</v>
      </c>
      <c r="M6612" t="s">
        <v>18957</v>
      </c>
      <c r="N6612">
        <v>1.526944444</v>
      </c>
      <c r="O6612">
        <v>0</v>
      </c>
      <c r="P6612">
        <v>15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5.5339158493267346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5.5339158493267346</v>
      </c>
    </row>
    <row r="6613" spans="1:31" x14ac:dyDescent="0.25">
      <c r="A6613">
        <v>2157219</v>
      </c>
      <c r="B6613">
        <v>1</v>
      </c>
      <c r="C6613" t="s">
        <v>80</v>
      </c>
      <c r="D6613" t="s">
        <v>97</v>
      </c>
      <c r="E6613" t="s">
        <v>131</v>
      </c>
      <c r="F6613" t="s">
        <v>18958</v>
      </c>
      <c r="G6613" t="s">
        <v>133</v>
      </c>
      <c r="H6613" t="s">
        <v>134</v>
      </c>
      <c r="I6613" t="s">
        <v>135</v>
      </c>
      <c r="J6613" t="s">
        <v>136</v>
      </c>
      <c r="K6613" t="s">
        <v>137</v>
      </c>
      <c r="L6613" t="s">
        <v>18959</v>
      </c>
      <c r="M6613" t="s">
        <v>18960</v>
      </c>
      <c r="N6613">
        <v>1.8925000000000001</v>
      </c>
      <c r="O6613">
        <v>0</v>
      </c>
      <c r="P6613">
        <v>1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0.47848177570233341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0.47848177570233341</v>
      </c>
    </row>
    <row r="6614" spans="1:31" x14ac:dyDescent="0.25">
      <c r="A6614">
        <v>2157534</v>
      </c>
      <c r="B6614">
        <v>1</v>
      </c>
      <c r="C6614" t="s">
        <v>80</v>
      </c>
      <c r="D6614" t="s">
        <v>97</v>
      </c>
      <c r="E6614" t="s">
        <v>174</v>
      </c>
      <c r="F6614" t="s">
        <v>18961</v>
      </c>
      <c r="G6614" t="s">
        <v>384</v>
      </c>
      <c r="H6614" t="s">
        <v>134</v>
      </c>
      <c r="I6614" t="s">
        <v>135</v>
      </c>
      <c r="J6614" t="s">
        <v>136</v>
      </c>
      <c r="K6614" t="s">
        <v>137</v>
      </c>
      <c r="L6614" t="s">
        <v>18962</v>
      </c>
      <c r="M6614" t="s">
        <v>18963</v>
      </c>
      <c r="N6614">
        <v>7.465833333</v>
      </c>
      <c r="O6614">
        <v>0</v>
      </c>
      <c r="P6614">
        <v>6</v>
      </c>
      <c r="Q6614">
        <v>0</v>
      </c>
      <c r="R6614">
        <v>23</v>
      </c>
      <c r="S6614">
        <v>0</v>
      </c>
      <c r="T6614">
        <v>5</v>
      </c>
      <c r="U6614">
        <v>0</v>
      </c>
      <c r="V6614">
        <v>0</v>
      </c>
      <c r="W6614">
        <v>0</v>
      </c>
      <c r="X6614">
        <v>54.553351824327635</v>
      </c>
      <c r="Y6614">
        <v>0</v>
      </c>
      <c r="Z6614">
        <v>51.726265240843851</v>
      </c>
      <c r="AA6614">
        <v>0</v>
      </c>
      <c r="AB6614">
        <v>8.4625233020201769</v>
      </c>
      <c r="AC6614">
        <v>0</v>
      </c>
      <c r="AD6614">
        <v>0</v>
      </c>
      <c r="AE6614">
        <v>114.74214036719167</v>
      </c>
    </row>
    <row r="6615" spans="1:31" x14ac:dyDescent="0.25">
      <c r="A6615">
        <v>2157680</v>
      </c>
      <c r="B6615">
        <v>1</v>
      </c>
      <c r="C6615" t="s">
        <v>80</v>
      </c>
      <c r="D6615" t="s">
        <v>86</v>
      </c>
      <c r="E6615" t="s">
        <v>174</v>
      </c>
      <c r="F6615" t="s">
        <v>18964</v>
      </c>
      <c r="G6615" t="s">
        <v>187</v>
      </c>
      <c r="H6615" t="s">
        <v>134</v>
      </c>
      <c r="I6615" t="s">
        <v>135</v>
      </c>
      <c r="J6615" t="s">
        <v>136</v>
      </c>
      <c r="K6615" t="s">
        <v>137</v>
      </c>
      <c r="L6615" t="s">
        <v>18965</v>
      </c>
      <c r="M6615" t="s">
        <v>18966</v>
      </c>
      <c r="N6615">
        <v>1.4797222219999999</v>
      </c>
      <c r="O6615">
        <v>0</v>
      </c>
      <c r="P6615">
        <v>9</v>
      </c>
      <c r="Q6615">
        <v>0</v>
      </c>
      <c r="R6615">
        <v>4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10.480293554648334</v>
      </c>
      <c r="Y6615">
        <v>0</v>
      </c>
      <c r="Z6615">
        <v>5.0487188527308007</v>
      </c>
      <c r="AA6615">
        <v>0</v>
      </c>
      <c r="AB6615">
        <v>0</v>
      </c>
      <c r="AC6615">
        <v>0</v>
      </c>
      <c r="AD6615">
        <v>0</v>
      </c>
      <c r="AE6615">
        <v>15.529012407379135</v>
      </c>
    </row>
    <row r="6616" spans="1:31" x14ac:dyDescent="0.25">
      <c r="A6616">
        <v>2157279</v>
      </c>
      <c r="B6616">
        <v>1</v>
      </c>
      <c r="C6616" t="s">
        <v>80</v>
      </c>
      <c r="D6616" t="s">
        <v>102</v>
      </c>
      <c r="E6616" t="s">
        <v>196</v>
      </c>
      <c r="F6616" t="s">
        <v>18967</v>
      </c>
      <c r="G6616" t="s">
        <v>142</v>
      </c>
      <c r="H6616" t="s">
        <v>143</v>
      </c>
      <c r="I6616" t="s">
        <v>135</v>
      </c>
      <c r="J6616" t="s">
        <v>136</v>
      </c>
      <c r="K6616" t="s">
        <v>137</v>
      </c>
      <c r="L6616" t="s">
        <v>18968</v>
      </c>
      <c r="M6616" t="s">
        <v>18969</v>
      </c>
      <c r="N6616">
        <v>0.14694444400000001</v>
      </c>
      <c r="O6616">
        <v>0</v>
      </c>
      <c r="P6616">
        <v>27</v>
      </c>
      <c r="Q6616">
        <v>0</v>
      </c>
      <c r="R6616">
        <v>0</v>
      </c>
      <c r="S6616">
        <v>0</v>
      </c>
      <c r="T6616">
        <v>8</v>
      </c>
      <c r="U6616">
        <v>0</v>
      </c>
      <c r="V6616">
        <v>0</v>
      </c>
      <c r="W6616">
        <v>0</v>
      </c>
      <c r="X6616">
        <v>0.69757441302879997</v>
      </c>
      <c r="Y6616">
        <v>0</v>
      </c>
      <c r="Z6616">
        <v>0</v>
      </c>
      <c r="AA6616">
        <v>0</v>
      </c>
      <c r="AB6616">
        <v>1.4406510394761778</v>
      </c>
      <c r="AC6616">
        <v>0</v>
      </c>
      <c r="AD6616">
        <v>0</v>
      </c>
      <c r="AE6616">
        <v>2.1382254525049778</v>
      </c>
    </row>
    <row r="6617" spans="1:31" x14ac:dyDescent="0.25">
      <c r="A6617">
        <v>2157528</v>
      </c>
      <c r="B6617">
        <v>1</v>
      </c>
      <c r="C6617" t="s">
        <v>81</v>
      </c>
      <c r="D6617" t="s">
        <v>128</v>
      </c>
      <c r="E6617" t="s">
        <v>196</v>
      </c>
      <c r="F6617" t="s">
        <v>18970</v>
      </c>
      <c r="G6617" t="s">
        <v>142</v>
      </c>
      <c r="H6617" t="s">
        <v>143</v>
      </c>
      <c r="I6617" t="s">
        <v>135</v>
      </c>
      <c r="J6617" t="s">
        <v>136</v>
      </c>
      <c r="K6617" t="s">
        <v>137</v>
      </c>
      <c r="L6617" t="s">
        <v>18971</v>
      </c>
      <c r="M6617" t="s">
        <v>18972</v>
      </c>
      <c r="N6617">
        <v>1.6958333329999999</v>
      </c>
      <c r="O6617">
        <v>0</v>
      </c>
      <c r="P6617">
        <v>0</v>
      </c>
      <c r="Q6617">
        <v>0</v>
      </c>
      <c r="R6617">
        <v>0</v>
      </c>
      <c r="S6617">
        <v>1</v>
      </c>
      <c r="T6617">
        <v>0</v>
      </c>
      <c r="U6617">
        <v>5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1102.1190341391434</v>
      </c>
      <c r="AD6617">
        <v>0</v>
      </c>
      <c r="AE6617">
        <v>1102.1190341391434</v>
      </c>
    </row>
    <row r="6618" spans="1:31" x14ac:dyDescent="0.25">
      <c r="A6618">
        <v>2157033</v>
      </c>
      <c r="B6618">
        <v>1</v>
      </c>
      <c r="C6618" t="s">
        <v>81</v>
      </c>
      <c r="D6618" t="s">
        <v>112</v>
      </c>
      <c r="E6618" t="s">
        <v>131</v>
      </c>
      <c r="F6618" t="s">
        <v>18973</v>
      </c>
      <c r="G6618" t="s">
        <v>133</v>
      </c>
      <c r="H6618" t="s">
        <v>134</v>
      </c>
      <c r="I6618" t="s">
        <v>135</v>
      </c>
      <c r="J6618" t="s">
        <v>136</v>
      </c>
      <c r="K6618" t="s">
        <v>137</v>
      </c>
      <c r="L6618" t="s">
        <v>18974</v>
      </c>
      <c r="M6618" t="s">
        <v>18975</v>
      </c>
      <c r="N6618">
        <v>2.9383333330000001</v>
      </c>
      <c r="O6618">
        <v>0</v>
      </c>
      <c r="P6618">
        <v>1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1.2800447879607666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1.2800447879607666</v>
      </c>
    </row>
    <row r="6619" spans="1:31" x14ac:dyDescent="0.25">
      <c r="A6619">
        <v>2157674</v>
      </c>
      <c r="B6619">
        <v>1</v>
      </c>
      <c r="C6619" t="s">
        <v>80</v>
      </c>
      <c r="D6619" t="s">
        <v>103</v>
      </c>
      <c r="E6619" t="s">
        <v>224</v>
      </c>
      <c r="F6619" t="s">
        <v>12606</v>
      </c>
      <c r="G6619" t="s">
        <v>142</v>
      </c>
      <c r="H6619" t="s">
        <v>143</v>
      </c>
      <c r="I6619" t="s">
        <v>135</v>
      </c>
      <c r="J6619" t="s">
        <v>136</v>
      </c>
      <c r="K6619" t="s">
        <v>137</v>
      </c>
      <c r="L6619" t="s">
        <v>18976</v>
      </c>
      <c r="M6619" t="s">
        <v>18977</v>
      </c>
      <c r="N6619">
        <v>0.205744444</v>
      </c>
      <c r="O6619">
        <v>0</v>
      </c>
      <c r="P6619">
        <v>6</v>
      </c>
      <c r="Q6619">
        <v>37</v>
      </c>
      <c r="R6619">
        <v>60</v>
      </c>
      <c r="S6619">
        <v>7</v>
      </c>
      <c r="T6619">
        <v>16</v>
      </c>
      <c r="U6619">
        <v>5</v>
      </c>
      <c r="V6619">
        <v>0</v>
      </c>
      <c r="W6619">
        <v>0</v>
      </c>
      <c r="X6619">
        <v>0.56503235574999999</v>
      </c>
      <c r="Y6619">
        <v>7.8319088105828332</v>
      </c>
      <c r="Z6619">
        <v>8.1689948057568333</v>
      </c>
      <c r="AA6619">
        <v>30.260410038131496</v>
      </c>
      <c r="AB6619">
        <v>3.2667619769786662</v>
      </c>
      <c r="AC6619">
        <v>179.30585723882604</v>
      </c>
      <c r="AD6619">
        <v>0</v>
      </c>
      <c r="AE6619">
        <v>229.39896522602587</v>
      </c>
    </row>
    <row r="6620" spans="1:31" x14ac:dyDescent="0.25">
      <c r="A6620">
        <v>2157428</v>
      </c>
      <c r="B6620">
        <v>1</v>
      </c>
      <c r="C6620" t="s">
        <v>80</v>
      </c>
      <c r="D6620" t="s">
        <v>86</v>
      </c>
      <c r="E6620" t="s">
        <v>146</v>
      </c>
      <c r="F6620" t="s">
        <v>18978</v>
      </c>
      <c r="G6620" t="s">
        <v>142</v>
      </c>
      <c r="H6620" t="s">
        <v>143</v>
      </c>
      <c r="I6620" t="s">
        <v>135</v>
      </c>
      <c r="J6620" t="s">
        <v>136</v>
      </c>
      <c r="K6620" t="s">
        <v>137</v>
      </c>
      <c r="L6620" t="s">
        <v>18979</v>
      </c>
      <c r="M6620" t="s">
        <v>18980</v>
      </c>
      <c r="N6620">
        <v>1.084166666</v>
      </c>
      <c r="O6620">
        <v>0</v>
      </c>
      <c r="P6620">
        <v>71</v>
      </c>
      <c r="Q6620">
        <v>0</v>
      </c>
      <c r="R6620">
        <v>0</v>
      </c>
      <c r="S6620">
        <v>3</v>
      </c>
      <c r="T6620">
        <v>5</v>
      </c>
      <c r="U6620">
        <v>1</v>
      </c>
      <c r="V6620">
        <v>0</v>
      </c>
      <c r="W6620">
        <v>0</v>
      </c>
      <c r="X6620">
        <v>17.599404487368759</v>
      </c>
      <c r="Y6620">
        <v>0</v>
      </c>
      <c r="Z6620">
        <v>0</v>
      </c>
      <c r="AA6620">
        <v>347.48217485485549</v>
      </c>
      <c r="AB6620">
        <v>8.7228170204497832</v>
      </c>
      <c r="AC6620">
        <v>0</v>
      </c>
      <c r="AD6620">
        <v>0</v>
      </c>
      <c r="AE6620">
        <v>373.80439636267403</v>
      </c>
    </row>
    <row r="6621" spans="1:31" x14ac:dyDescent="0.25">
      <c r="A6621">
        <v>2157445</v>
      </c>
      <c r="B6621">
        <v>1</v>
      </c>
      <c r="C6621" t="s">
        <v>80</v>
      </c>
      <c r="D6621" t="s">
        <v>96</v>
      </c>
      <c r="E6621" t="s">
        <v>140</v>
      </c>
      <c r="F6621" t="s">
        <v>18981</v>
      </c>
      <c r="G6621" t="s">
        <v>226</v>
      </c>
      <c r="H6621" t="s">
        <v>143</v>
      </c>
      <c r="I6621" t="s">
        <v>135</v>
      </c>
      <c r="J6621" t="s">
        <v>136</v>
      </c>
      <c r="K6621" t="s">
        <v>137</v>
      </c>
      <c r="L6621" t="s">
        <v>18982</v>
      </c>
      <c r="M6621" t="s">
        <v>18983</v>
      </c>
      <c r="N6621">
        <v>0.43333333299999999</v>
      </c>
      <c r="O6621">
        <v>0</v>
      </c>
      <c r="P6621">
        <v>1080</v>
      </c>
      <c r="Q6621">
        <v>0</v>
      </c>
      <c r="R6621">
        <v>0</v>
      </c>
      <c r="S6621">
        <v>2</v>
      </c>
      <c r="T6621">
        <v>149</v>
      </c>
      <c r="U6621">
        <v>0</v>
      </c>
      <c r="V6621">
        <v>0</v>
      </c>
      <c r="W6621">
        <v>0</v>
      </c>
      <c r="X6621">
        <v>341.3141530055816</v>
      </c>
      <c r="Y6621">
        <v>0</v>
      </c>
      <c r="Z6621">
        <v>0</v>
      </c>
      <c r="AA6621">
        <v>7.2458985852630002</v>
      </c>
      <c r="AB6621">
        <v>62.329206717696017</v>
      </c>
      <c r="AC6621">
        <v>0</v>
      </c>
      <c r="AD6621">
        <v>0</v>
      </c>
      <c r="AE6621">
        <v>410.8892583085406</v>
      </c>
    </row>
    <row r="6622" spans="1:31" x14ac:dyDescent="0.25">
      <c r="A6622">
        <v>2157471</v>
      </c>
      <c r="B6622">
        <v>1</v>
      </c>
      <c r="C6622" t="s">
        <v>80</v>
      </c>
      <c r="D6622" t="s">
        <v>107</v>
      </c>
      <c r="E6622" t="s">
        <v>131</v>
      </c>
      <c r="F6622" t="s">
        <v>18984</v>
      </c>
      <c r="G6622" t="s">
        <v>231</v>
      </c>
      <c r="H6622" t="s">
        <v>134</v>
      </c>
      <c r="I6622" t="s">
        <v>135</v>
      </c>
      <c r="J6622" t="s">
        <v>136</v>
      </c>
      <c r="K6622" t="s">
        <v>137</v>
      </c>
      <c r="L6622" t="s">
        <v>18985</v>
      </c>
      <c r="M6622" t="s">
        <v>18986</v>
      </c>
      <c r="N6622">
        <v>1.697777777</v>
      </c>
      <c r="O6622">
        <v>0</v>
      </c>
      <c r="P6622">
        <v>1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0.27204554619266663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0.27204554619266663</v>
      </c>
    </row>
    <row r="6623" spans="1:31" x14ac:dyDescent="0.25">
      <c r="A6623">
        <v>2157657</v>
      </c>
      <c r="B6623">
        <v>1</v>
      </c>
      <c r="C6623" t="s">
        <v>81</v>
      </c>
      <c r="D6623" t="s">
        <v>127</v>
      </c>
      <c r="E6623" t="s">
        <v>174</v>
      </c>
      <c r="F6623" t="s">
        <v>18987</v>
      </c>
      <c r="G6623" t="s">
        <v>384</v>
      </c>
      <c r="H6623" t="s">
        <v>134</v>
      </c>
      <c r="I6623" t="s">
        <v>135</v>
      </c>
      <c r="J6623" t="s">
        <v>136</v>
      </c>
      <c r="K6623" t="s">
        <v>137</v>
      </c>
      <c r="L6623" t="s">
        <v>18988</v>
      </c>
      <c r="M6623" t="s">
        <v>18989</v>
      </c>
      <c r="N6623">
        <v>4.0313888880000004</v>
      </c>
      <c r="O6623">
        <v>0</v>
      </c>
      <c r="P6623">
        <v>108</v>
      </c>
      <c r="Q6623">
        <v>0</v>
      </c>
      <c r="R6623">
        <v>0</v>
      </c>
      <c r="S6623">
        <v>0</v>
      </c>
      <c r="T6623">
        <v>2</v>
      </c>
      <c r="U6623">
        <v>0</v>
      </c>
      <c r="V6623">
        <v>0</v>
      </c>
      <c r="W6623">
        <v>0</v>
      </c>
      <c r="X6623">
        <v>78.836660946688468</v>
      </c>
      <c r="Y6623">
        <v>0</v>
      </c>
      <c r="Z6623">
        <v>0</v>
      </c>
      <c r="AA6623">
        <v>0</v>
      </c>
      <c r="AB6623">
        <v>2.8624425605906665</v>
      </c>
      <c r="AC6623">
        <v>0</v>
      </c>
      <c r="AD6623">
        <v>0</v>
      </c>
      <c r="AE6623">
        <v>81.699103507279133</v>
      </c>
    </row>
    <row r="6624" spans="1:31" x14ac:dyDescent="0.25">
      <c r="A6624">
        <v>2156947</v>
      </c>
      <c r="B6624">
        <v>1</v>
      </c>
      <c r="C6624" t="s">
        <v>80</v>
      </c>
      <c r="D6624" t="s">
        <v>103</v>
      </c>
      <c r="E6624" t="s">
        <v>224</v>
      </c>
      <c r="F6624" t="s">
        <v>18990</v>
      </c>
      <c r="G6624" t="s">
        <v>142</v>
      </c>
      <c r="H6624" t="s">
        <v>143</v>
      </c>
      <c r="I6624" t="s">
        <v>148</v>
      </c>
      <c r="J6624" t="s">
        <v>136</v>
      </c>
      <c r="K6624" t="s">
        <v>137</v>
      </c>
      <c r="L6624" t="s">
        <v>18991</v>
      </c>
      <c r="M6624" t="s">
        <v>18992</v>
      </c>
      <c r="N6624">
        <v>3.0423055000000001E-2</v>
      </c>
      <c r="O6624">
        <v>2</v>
      </c>
      <c r="P6624">
        <v>454</v>
      </c>
      <c r="Q6624">
        <v>119</v>
      </c>
      <c r="R6624">
        <v>17</v>
      </c>
      <c r="S6624">
        <v>32</v>
      </c>
      <c r="T6624">
        <v>27</v>
      </c>
      <c r="U6624">
        <v>1</v>
      </c>
      <c r="V6624">
        <v>0</v>
      </c>
      <c r="W6624">
        <v>3.64826298449E-2</v>
      </c>
      <c r="X6624">
        <v>2.0462281002541167</v>
      </c>
      <c r="Y6624">
        <v>6.4950213264631298</v>
      </c>
      <c r="Z6624">
        <v>0.17079690878963616</v>
      </c>
      <c r="AA6624">
        <v>2.8172671321626339</v>
      </c>
      <c r="AB6624">
        <v>0.197763708678075</v>
      </c>
      <c r="AC6624">
        <v>5.1939727389722163</v>
      </c>
      <c r="AD6624">
        <v>0</v>
      </c>
      <c r="AE6624">
        <v>16.957532545164707</v>
      </c>
    </row>
    <row r="6625" spans="1:31" x14ac:dyDescent="0.25">
      <c r="A6625">
        <v>2157614</v>
      </c>
      <c r="B6625">
        <v>1</v>
      </c>
      <c r="C6625" t="s">
        <v>80</v>
      </c>
      <c r="D6625" t="s">
        <v>102</v>
      </c>
      <c r="E6625" t="s">
        <v>131</v>
      </c>
      <c r="F6625" t="s">
        <v>18993</v>
      </c>
      <c r="G6625" t="s">
        <v>152</v>
      </c>
      <c r="H6625" t="s">
        <v>134</v>
      </c>
      <c r="I6625" t="s">
        <v>135</v>
      </c>
      <c r="J6625" t="s">
        <v>136</v>
      </c>
      <c r="K6625" t="s">
        <v>137</v>
      </c>
      <c r="L6625" t="s">
        <v>18994</v>
      </c>
      <c r="M6625" t="s">
        <v>18995</v>
      </c>
      <c r="N6625">
        <v>2.2877777770000001</v>
      </c>
      <c r="O6625">
        <v>0</v>
      </c>
      <c r="P6625">
        <v>1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0.52487175713180001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0.52487175713180001</v>
      </c>
    </row>
    <row r="6626" spans="1:31" x14ac:dyDescent="0.25">
      <c r="A6626">
        <v>2157096</v>
      </c>
      <c r="B6626">
        <v>1</v>
      </c>
      <c r="C6626" t="s">
        <v>80</v>
      </c>
      <c r="D6626" t="s">
        <v>90</v>
      </c>
      <c r="E6626" t="s">
        <v>146</v>
      </c>
      <c r="F6626" t="s">
        <v>18996</v>
      </c>
      <c r="G6626" t="s">
        <v>167</v>
      </c>
      <c r="H6626" t="s">
        <v>143</v>
      </c>
      <c r="I6626" t="s">
        <v>135</v>
      </c>
      <c r="J6626" t="s">
        <v>136</v>
      </c>
      <c r="K6626" t="s">
        <v>137</v>
      </c>
      <c r="L6626" t="s">
        <v>18997</v>
      </c>
      <c r="M6626" t="s">
        <v>18998</v>
      </c>
      <c r="N6626">
        <v>6.301111111</v>
      </c>
      <c r="O6626">
        <v>0</v>
      </c>
      <c r="P6626">
        <v>358</v>
      </c>
      <c r="Q6626">
        <v>0</v>
      </c>
      <c r="R6626">
        <v>0</v>
      </c>
      <c r="S6626">
        <v>0</v>
      </c>
      <c r="T6626">
        <v>21</v>
      </c>
      <c r="U6626">
        <v>0</v>
      </c>
      <c r="V6626">
        <v>0</v>
      </c>
      <c r="W6626">
        <v>0</v>
      </c>
      <c r="X6626">
        <v>539.28605468145611</v>
      </c>
      <c r="Y6626">
        <v>0</v>
      </c>
      <c r="Z6626">
        <v>0</v>
      </c>
      <c r="AA6626">
        <v>0</v>
      </c>
      <c r="AB6626">
        <v>52.861416494098897</v>
      </c>
      <c r="AC6626">
        <v>0</v>
      </c>
      <c r="AD6626">
        <v>0</v>
      </c>
      <c r="AE6626">
        <v>592.14747117555498</v>
      </c>
    </row>
    <row r="6627" spans="1:31" x14ac:dyDescent="0.25">
      <c r="A6627">
        <v>2157514</v>
      </c>
      <c r="B6627">
        <v>1</v>
      </c>
      <c r="C6627" t="s">
        <v>80</v>
      </c>
      <c r="D6627" t="s">
        <v>99</v>
      </c>
      <c r="E6627" t="s">
        <v>140</v>
      </c>
      <c r="F6627" t="s">
        <v>18999</v>
      </c>
      <c r="G6627" t="s">
        <v>142</v>
      </c>
      <c r="H6627" t="s">
        <v>143</v>
      </c>
      <c r="I6627" t="s">
        <v>135</v>
      </c>
      <c r="J6627" t="s">
        <v>136</v>
      </c>
      <c r="K6627" t="s">
        <v>137</v>
      </c>
      <c r="L6627" t="s">
        <v>19000</v>
      </c>
      <c r="M6627" t="s">
        <v>19001</v>
      </c>
      <c r="N6627">
        <v>1.1472222219999999</v>
      </c>
      <c r="O6627">
        <v>1</v>
      </c>
      <c r="P6627">
        <v>1976</v>
      </c>
      <c r="Q6627">
        <v>0</v>
      </c>
      <c r="R6627">
        <v>8</v>
      </c>
      <c r="S6627">
        <v>4</v>
      </c>
      <c r="T6627">
        <v>283</v>
      </c>
      <c r="U6627">
        <v>0</v>
      </c>
      <c r="V6627">
        <v>2</v>
      </c>
      <c r="W6627">
        <v>8.4338058135168747</v>
      </c>
      <c r="X6627">
        <v>571.50884127621737</v>
      </c>
      <c r="Y6627">
        <v>0</v>
      </c>
      <c r="Z6627">
        <v>0.7782544486672085</v>
      </c>
      <c r="AA6627">
        <v>23.085628727469587</v>
      </c>
      <c r="AB6627">
        <v>210.72766233953504</v>
      </c>
      <c r="AC6627">
        <v>0</v>
      </c>
      <c r="AD6627">
        <v>11.778391123516668</v>
      </c>
      <c r="AE6627">
        <v>826.31258372892285</v>
      </c>
    </row>
    <row r="6628" spans="1:31" x14ac:dyDescent="0.25">
      <c r="A6628">
        <v>2156973</v>
      </c>
      <c r="B6628">
        <v>1</v>
      </c>
      <c r="C6628" t="s">
        <v>80</v>
      </c>
      <c r="D6628" t="s">
        <v>83</v>
      </c>
      <c r="E6628" t="s">
        <v>131</v>
      </c>
      <c r="F6628" t="s">
        <v>19002</v>
      </c>
      <c r="G6628" t="s">
        <v>231</v>
      </c>
      <c r="H6628" t="s">
        <v>134</v>
      </c>
      <c r="I6628" t="s">
        <v>135</v>
      </c>
      <c r="J6628" t="s">
        <v>136</v>
      </c>
      <c r="K6628" t="s">
        <v>137</v>
      </c>
      <c r="L6628" t="s">
        <v>19003</v>
      </c>
      <c r="M6628" t="s">
        <v>19004</v>
      </c>
      <c r="N6628">
        <v>1.2975000000000001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2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0.67952510248630826</v>
      </c>
      <c r="AC6628">
        <v>0</v>
      </c>
      <c r="AD6628">
        <v>0</v>
      </c>
      <c r="AE6628">
        <v>0.67952510248630826</v>
      </c>
    </row>
    <row r="6629" spans="1:31" x14ac:dyDescent="0.25">
      <c r="A6629">
        <v>2157737</v>
      </c>
      <c r="B6629">
        <v>1</v>
      </c>
      <c r="C6629" t="s">
        <v>80</v>
      </c>
      <c r="D6629" t="s">
        <v>101</v>
      </c>
      <c r="E6629" t="s">
        <v>174</v>
      </c>
      <c r="F6629" t="s">
        <v>19005</v>
      </c>
      <c r="G6629" t="s">
        <v>187</v>
      </c>
      <c r="H6629" t="s">
        <v>134</v>
      </c>
      <c r="I6629" t="s">
        <v>135</v>
      </c>
      <c r="J6629" t="s">
        <v>136</v>
      </c>
      <c r="K6629" t="s">
        <v>137</v>
      </c>
      <c r="L6629" t="s">
        <v>19006</v>
      </c>
      <c r="M6629" t="s">
        <v>19007</v>
      </c>
      <c r="N6629">
        <v>3.8255555550000002</v>
      </c>
      <c r="O6629">
        <v>0</v>
      </c>
      <c r="P6629">
        <v>79</v>
      </c>
      <c r="Q6629">
        <v>0</v>
      </c>
      <c r="R6629">
        <v>0</v>
      </c>
      <c r="S6629">
        <v>0</v>
      </c>
      <c r="T6629">
        <v>2</v>
      </c>
      <c r="U6629">
        <v>0</v>
      </c>
      <c r="V6629">
        <v>0</v>
      </c>
      <c r="W6629">
        <v>0</v>
      </c>
      <c r="X6629">
        <v>52.774694881945166</v>
      </c>
      <c r="Y6629">
        <v>0</v>
      </c>
      <c r="Z6629">
        <v>0</v>
      </c>
      <c r="AA6629">
        <v>0</v>
      </c>
      <c r="AB6629">
        <v>1.6050012091120003</v>
      </c>
      <c r="AC6629">
        <v>0</v>
      </c>
      <c r="AD6629">
        <v>0</v>
      </c>
      <c r="AE6629">
        <v>54.37969609105717</v>
      </c>
    </row>
    <row r="6630" spans="1:31" x14ac:dyDescent="0.25">
      <c r="A6630">
        <v>2157202</v>
      </c>
      <c r="B6630">
        <v>1</v>
      </c>
      <c r="C6630" t="s">
        <v>80</v>
      </c>
      <c r="D6630" t="s">
        <v>103</v>
      </c>
      <c r="E6630" t="s">
        <v>174</v>
      </c>
      <c r="F6630" t="s">
        <v>19008</v>
      </c>
      <c r="G6630" t="s">
        <v>163</v>
      </c>
      <c r="H6630" t="s">
        <v>134</v>
      </c>
      <c r="I6630" t="s">
        <v>135</v>
      </c>
      <c r="J6630" t="s">
        <v>136</v>
      </c>
      <c r="K6630" t="s">
        <v>137</v>
      </c>
      <c r="L6630" t="s">
        <v>19009</v>
      </c>
      <c r="M6630" t="s">
        <v>19010</v>
      </c>
      <c r="N6630">
        <v>0.79305555500000002</v>
      </c>
      <c r="O6630">
        <v>0</v>
      </c>
      <c r="P6630">
        <v>182</v>
      </c>
      <c r="Q6630">
        <v>0</v>
      </c>
      <c r="R6630">
        <v>0</v>
      </c>
      <c r="S6630">
        <v>0</v>
      </c>
      <c r="T6630">
        <v>3</v>
      </c>
      <c r="U6630">
        <v>0</v>
      </c>
      <c r="V6630">
        <v>0</v>
      </c>
      <c r="W6630">
        <v>0</v>
      </c>
      <c r="X6630">
        <v>30.803567946887146</v>
      </c>
      <c r="Y6630">
        <v>0</v>
      </c>
      <c r="Z6630">
        <v>0</v>
      </c>
      <c r="AA6630">
        <v>0</v>
      </c>
      <c r="AB6630">
        <v>7.3766863428783331</v>
      </c>
      <c r="AC6630">
        <v>0</v>
      </c>
      <c r="AD6630">
        <v>0</v>
      </c>
      <c r="AE6630">
        <v>38.180254289765479</v>
      </c>
    </row>
    <row r="6631" spans="1:31" x14ac:dyDescent="0.25">
      <c r="A6631">
        <v>2157594</v>
      </c>
      <c r="B6631">
        <v>1</v>
      </c>
      <c r="C6631" t="s">
        <v>81</v>
      </c>
      <c r="D6631" t="s">
        <v>118</v>
      </c>
      <c r="E6631" t="s">
        <v>146</v>
      </c>
      <c r="F6631" t="s">
        <v>19011</v>
      </c>
      <c r="G6631" t="s">
        <v>142</v>
      </c>
      <c r="H6631" t="s">
        <v>143</v>
      </c>
      <c r="I6631" t="s">
        <v>135</v>
      </c>
      <c r="J6631" t="s">
        <v>136</v>
      </c>
      <c r="K6631" t="s">
        <v>137</v>
      </c>
      <c r="L6631" t="s">
        <v>19012</v>
      </c>
      <c r="M6631" t="s">
        <v>19013</v>
      </c>
      <c r="N6631">
        <v>1.160833333</v>
      </c>
      <c r="O6631">
        <v>0</v>
      </c>
      <c r="P6631">
        <v>318</v>
      </c>
      <c r="Q6631">
        <v>0</v>
      </c>
      <c r="R6631">
        <v>4</v>
      </c>
      <c r="S6631">
        <v>0</v>
      </c>
      <c r="T6631">
        <v>41</v>
      </c>
      <c r="U6631">
        <v>0</v>
      </c>
      <c r="V6631">
        <v>0</v>
      </c>
      <c r="W6631">
        <v>0</v>
      </c>
      <c r="X6631">
        <v>71.328332495959302</v>
      </c>
      <c r="Y6631">
        <v>0</v>
      </c>
      <c r="Z6631">
        <v>0.13475296756350003</v>
      </c>
      <c r="AA6631">
        <v>0</v>
      </c>
      <c r="AB6631">
        <v>14.881534184657736</v>
      </c>
      <c r="AC6631">
        <v>0</v>
      </c>
      <c r="AD6631">
        <v>0</v>
      </c>
      <c r="AE6631">
        <v>86.34461964818054</v>
      </c>
    </row>
    <row r="6632" spans="1:31" x14ac:dyDescent="0.25">
      <c r="A6632">
        <v>2157153</v>
      </c>
      <c r="B6632">
        <v>1</v>
      </c>
      <c r="C6632" t="s">
        <v>81</v>
      </c>
      <c r="D6632" t="s">
        <v>122</v>
      </c>
      <c r="E6632" t="s">
        <v>161</v>
      </c>
      <c r="F6632" t="s">
        <v>414</v>
      </c>
      <c r="G6632" t="s">
        <v>215</v>
      </c>
      <c r="H6632" t="s">
        <v>134</v>
      </c>
      <c r="I6632" t="s">
        <v>135</v>
      </c>
      <c r="J6632" t="s">
        <v>136</v>
      </c>
      <c r="K6632" t="s">
        <v>137</v>
      </c>
      <c r="L6632" t="s">
        <v>19014</v>
      </c>
      <c r="M6632" t="s">
        <v>19015</v>
      </c>
      <c r="N6632">
        <v>0.57861111099999996</v>
      </c>
      <c r="O6632">
        <v>0</v>
      </c>
      <c r="P6632">
        <v>101</v>
      </c>
      <c r="Q6632">
        <v>0</v>
      </c>
      <c r="R6632">
        <v>6</v>
      </c>
      <c r="S6632">
        <v>0</v>
      </c>
      <c r="T6632">
        <v>11</v>
      </c>
      <c r="U6632">
        <v>0</v>
      </c>
      <c r="V6632">
        <v>0</v>
      </c>
      <c r="W6632">
        <v>0</v>
      </c>
      <c r="X6632">
        <v>9.3437794170343338</v>
      </c>
      <c r="Y6632">
        <v>0</v>
      </c>
      <c r="Z6632">
        <v>1.0664121668971664</v>
      </c>
      <c r="AA6632">
        <v>0</v>
      </c>
      <c r="AB6632">
        <v>0.79899072919336678</v>
      </c>
      <c r="AC6632">
        <v>0</v>
      </c>
      <c r="AD6632">
        <v>0</v>
      </c>
      <c r="AE6632">
        <v>11.209182313124867</v>
      </c>
    </row>
    <row r="6633" spans="1:31" x14ac:dyDescent="0.25">
      <c r="A6633">
        <v>2156910</v>
      </c>
      <c r="B6633">
        <v>1</v>
      </c>
      <c r="C6633" t="s">
        <v>80</v>
      </c>
      <c r="D6633" t="s">
        <v>90</v>
      </c>
      <c r="E6633" t="s">
        <v>161</v>
      </c>
      <c r="F6633" t="s">
        <v>19016</v>
      </c>
      <c r="G6633" t="s">
        <v>458</v>
      </c>
      <c r="H6633" t="s">
        <v>134</v>
      </c>
      <c r="I6633" t="s">
        <v>135</v>
      </c>
      <c r="J6633" t="s">
        <v>136</v>
      </c>
      <c r="K6633" t="s">
        <v>137</v>
      </c>
      <c r="L6633" t="s">
        <v>19017</v>
      </c>
      <c r="M6633" t="s">
        <v>19018</v>
      </c>
      <c r="N6633">
        <v>5.5261111109999996</v>
      </c>
      <c r="O6633">
        <v>0</v>
      </c>
      <c r="P6633">
        <v>774</v>
      </c>
      <c r="Q6633">
        <v>0</v>
      </c>
      <c r="R6633">
        <v>0</v>
      </c>
      <c r="S6633">
        <v>0</v>
      </c>
      <c r="T6633">
        <v>43</v>
      </c>
      <c r="U6633">
        <v>0</v>
      </c>
      <c r="V6633">
        <v>0</v>
      </c>
      <c r="W6633">
        <v>0</v>
      </c>
      <c r="X6633">
        <v>733.46279523489704</v>
      </c>
      <c r="Y6633">
        <v>0</v>
      </c>
      <c r="Z6633">
        <v>0</v>
      </c>
      <c r="AA6633">
        <v>0</v>
      </c>
      <c r="AB6633">
        <v>97.61893289579433</v>
      </c>
      <c r="AC6633">
        <v>0</v>
      </c>
      <c r="AD6633">
        <v>0</v>
      </c>
      <c r="AE6633">
        <v>831.08172813069132</v>
      </c>
    </row>
    <row r="6634" spans="1:31" x14ac:dyDescent="0.25">
      <c r="A6634">
        <v>2157259</v>
      </c>
      <c r="B6634">
        <v>1</v>
      </c>
      <c r="C6634" t="s">
        <v>80</v>
      </c>
      <c r="D6634" t="s">
        <v>94</v>
      </c>
      <c r="E6634" t="s">
        <v>174</v>
      </c>
      <c r="F6634" t="s">
        <v>7915</v>
      </c>
      <c r="G6634" t="s">
        <v>187</v>
      </c>
      <c r="H6634" t="s">
        <v>134</v>
      </c>
      <c r="I6634" t="s">
        <v>135</v>
      </c>
      <c r="J6634" t="s">
        <v>136</v>
      </c>
      <c r="K6634" t="s">
        <v>137</v>
      </c>
      <c r="L6634" t="s">
        <v>19019</v>
      </c>
      <c r="M6634" t="s">
        <v>19020</v>
      </c>
      <c r="N6634">
        <v>2.4697222220000001</v>
      </c>
      <c r="O6634">
        <v>0</v>
      </c>
      <c r="P6634">
        <v>29</v>
      </c>
      <c r="Q6634">
        <v>0</v>
      </c>
      <c r="R6634">
        <v>4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15.675843662002301</v>
      </c>
      <c r="Y6634">
        <v>0</v>
      </c>
      <c r="Z6634">
        <v>0.58607974368584992</v>
      </c>
      <c r="AA6634">
        <v>0</v>
      </c>
      <c r="AB6634">
        <v>0</v>
      </c>
      <c r="AC6634">
        <v>0</v>
      </c>
      <c r="AD6634">
        <v>0</v>
      </c>
      <c r="AE6634">
        <v>16.261923405688151</v>
      </c>
    </row>
    <row r="6635" spans="1:31" x14ac:dyDescent="0.25">
      <c r="A6635">
        <v>2157700</v>
      </c>
      <c r="B6635">
        <v>1</v>
      </c>
      <c r="C6635" t="s">
        <v>80</v>
      </c>
      <c r="D6635" t="s">
        <v>104</v>
      </c>
      <c r="E6635" t="s">
        <v>196</v>
      </c>
      <c r="F6635" t="s">
        <v>19021</v>
      </c>
      <c r="G6635" t="s">
        <v>16969</v>
      </c>
      <c r="H6635" t="s">
        <v>143</v>
      </c>
      <c r="I6635" t="s">
        <v>135</v>
      </c>
      <c r="J6635" t="s">
        <v>136</v>
      </c>
      <c r="K6635" t="s">
        <v>137</v>
      </c>
      <c r="L6635" t="s">
        <v>19022</v>
      </c>
      <c r="M6635" t="s">
        <v>19023</v>
      </c>
      <c r="N6635">
        <v>5.6658333330000001</v>
      </c>
      <c r="O6635">
        <v>15</v>
      </c>
      <c r="P6635">
        <v>82</v>
      </c>
      <c r="Q6635">
        <v>19</v>
      </c>
      <c r="R6635">
        <v>19</v>
      </c>
      <c r="S6635">
        <v>28</v>
      </c>
      <c r="T6635">
        <v>18</v>
      </c>
      <c r="U6635">
        <v>10</v>
      </c>
      <c r="V6635">
        <v>2</v>
      </c>
      <c r="W6635">
        <v>66.676516554389934</v>
      </c>
      <c r="X6635">
        <v>248.05196321995828</v>
      </c>
      <c r="Y6635">
        <v>91.374743359679968</v>
      </c>
      <c r="Z6635">
        <v>50.864824346822019</v>
      </c>
      <c r="AA6635">
        <v>749.72629427836705</v>
      </c>
      <c r="AB6635">
        <v>77.723625767161138</v>
      </c>
      <c r="AC6635">
        <v>2672.1709630087289</v>
      </c>
      <c r="AD6635">
        <v>438.58132871450243</v>
      </c>
      <c r="AE6635">
        <v>4395.1702592496094</v>
      </c>
    </row>
    <row r="6636" spans="1:31" x14ac:dyDescent="0.25">
      <c r="A6636">
        <v>2157451</v>
      </c>
      <c r="B6636">
        <v>1</v>
      </c>
      <c r="C6636" t="s">
        <v>80</v>
      </c>
      <c r="D6636" t="s">
        <v>105</v>
      </c>
      <c r="E6636" t="s">
        <v>174</v>
      </c>
      <c r="F6636" t="s">
        <v>19024</v>
      </c>
      <c r="G6636" t="s">
        <v>187</v>
      </c>
      <c r="H6636" t="s">
        <v>134</v>
      </c>
      <c r="I6636" t="s">
        <v>135</v>
      </c>
      <c r="J6636" t="s">
        <v>136</v>
      </c>
      <c r="K6636" t="s">
        <v>137</v>
      </c>
      <c r="L6636" t="s">
        <v>19025</v>
      </c>
      <c r="M6636" t="s">
        <v>19026</v>
      </c>
      <c r="N6636">
        <v>1.6074999999999999</v>
      </c>
      <c r="O6636">
        <v>0</v>
      </c>
      <c r="P6636">
        <v>101</v>
      </c>
      <c r="Q6636">
        <v>0</v>
      </c>
      <c r="R6636">
        <v>0</v>
      </c>
      <c r="S6636">
        <v>0</v>
      </c>
      <c r="T6636">
        <v>12</v>
      </c>
      <c r="U6636">
        <v>0</v>
      </c>
      <c r="V6636">
        <v>0</v>
      </c>
      <c r="W6636">
        <v>0</v>
      </c>
      <c r="X6636">
        <v>38.825153398385773</v>
      </c>
      <c r="Y6636">
        <v>0</v>
      </c>
      <c r="Z6636">
        <v>0</v>
      </c>
      <c r="AA6636">
        <v>0</v>
      </c>
      <c r="AB6636">
        <v>8.7686661419248662</v>
      </c>
      <c r="AC6636">
        <v>0</v>
      </c>
      <c r="AD6636">
        <v>0</v>
      </c>
      <c r="AE6636">
        <v>47.593819540310641</v>
      </c>
    </row>
    <row r="6637" spans="1:31" x14ac:dyDescent="0.25">
      <c r="A6637">
        <v>2157551</v>
      </c>
      <c r="B6637">
        <v>1</v>
      </c>
      <c r="C6637" t="s">
        <v>80</v>
      </c>
      <c r="D6637" t="s">
        <v>95</v>
      </c>
      <c r="E6637" t="s">
        <v>174</v>
      </c>
      <c r="F6637" t="s">
        <v>19027</v>
      </c>
      <c r="G6637" t="s">
        <v>187</v>
      </c>
      <c r="H6637" t="s">
        <v>134</v>
      </c>
      <c r="I6637" t="s">
        <v>135</v>
      </c>
      <c r="J6637" t="s">
        <v>136</v>
      </c>
      <c r="K6637" t="s">
        <v>137</v>
      </c>
      <c r="L6637" t="s">
        <v>19028</v>
      </c>
      <c r="M6637" t="s">
        <v>19029</v>
      </c>
      <c r="N6637">
        <v>1.2255555549999999</v>
      </c>
      <c r="O6637">
        <v>0</v>
      </c>
      <c r="P6637">
        <v>33</v>
      </c>
      <c r="Q6637">
        <v>0</v>
      </c>
      <c r="R6637">
        <v>0</v>
      </c>
      <c r="S6637">
        <v>0</v>
      </c>
      <c r="T6637">
        <v>1</v>
      </c>
      <c r="U6637">
        <v>0</v>
      </c>
      <c r="V6637">
        <v>0</v>
      </c>
      <c r="W6637">
        <v>0</v>
      </c>
      <c r="X6637">
        <v>9.7197065468500323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9.7197065468500323</v>
      </c>
    </row>
    <row r="6638" spans="1:31" x14ac:dyDescent="0.25">
      <c r="A6638">
        <v>2157010</v>
      </c>
      <c r="B6638">
        <v>1</v>
      </c>
      <c r="C6638" t="s">
        <v>81</v>
      </c>
      <c r="D6638" t="s">
        <v>112</v>
      </c>
      <c r="E6638" t="s">
        <v>140</v>
      </c>
      <c r="F6638" t="s">
        <v>19030</v>
      </c>
      <c r="G6638" t="s">
        <v>235</v>
      </c>
      <c r="H6638" t="s">
        <v>143</v>
      </c>
      <c r="I6638" t="s">
        <v>135</v>
      </c>
      <c r="J6638" t="s">
        <v>136</v>
      </c>
      <c r="K6638" t="s">
        <v>236</v>
      </c>
      <c r="L6638" t="s">
        <v>19031</v>
      </c>
      <c r="M6638" t="s">
        <v>19032</v>
      </c>
      <c r="N6638">
        <v>1.1119444439999999</v>
      </c>
      <c r="O6638">
        <v>0</v>
      </c>
      <c r="P6638">
        <v>11476</v>
      </c>
      <c r="Q6638">
        <v>0</v>
      </c>
      <c r="R6638">
        <v>285</v>
      </c>
      <c r="S6638">
        <v>0</v>
      </c>
      <c r="T6638">
        <v>810</v>
      </c>
      <c r="U6638">
        <v>2</v>
      </c>
      <c r="V6638">
        <v>4</v>
      </c>
      <c r="W6638">
        <v>0</v>
      </c>
      <c r="X6638">
        <v>2374.6591069442675</v>
      </c>
      <c r="Y6638">
        <v>0</v>
      </c>
      <c r="Z6638">
        <v>30.828576927479233</v>
      </c>
      <c r="AA6638">
        <v>0</v>
      </c>
      <c r="AB6638">
        <v>558.54585335269473</v>
      </c>
      <c r="AC6638">
        <v>135.62152356095876</v>
      </c>
      <c r="AD6638">
        <v>24.924282505098319</v>
      </c>
      <c r="AE6638">
        <v>3124.5793432904989</v>
      </c>
    </row>
    <row r="6639" spans="1:31" x14ac:dyDescent="0.25">
      <c r="A6639">
        <v>2157245</v>
      </c>
      <c r="B6639">
        <v>1</v>
      </c>
      <c r="C6639" t="s">
        <v>81</v>
      </c>
      <c r="D6639" t="s">
        <v>127</v>
      </c>
      <c r="E6639" t="s">
        <v>196</v>
      </c>
      <c r="F6639" t="s">
        <v>643</v>
      </c>
      <c r="G6639" t="s">
        <v>142</v>
      </c>
      <c r="H6639" t="s">
        <v>143</v>
      </c>
      <c r="I6639" t="s">
        <v>135</v>
      </c>
      <c r="J6639" t="s">
        <v>136</v>
      </c>
      <c r="K6639" t="s">
        <v>137</v>
      </c>
      <c r="L6639" t="s">
        <v>19033</v>
      </c>
      <c r="M6639" t="s">
        <v>19034</v>
      </c>
      <c r="N6639">
        <v>1.278611111</v>
      </c>
      <c r="O6639">
        <v>2</v>
      </c>
      <c r="P6639">
        <v>52</v>
      </c>
      <c r="Q6639">
        <v>79</v>
      </c>
      <c r="R6639">
        <v>74</v>
      </c>
      <c r="S6639">
        <v>0</v>
      </c>
      <c r="T6639">
        <v>5</v>
      </c>
      <c r="U6639">
        <v>1</v>
      </c>
      <c r="V6639">
        <v>0</v>
      </c>
      <c r="W6639">
        <v>0.33592278627045002</v>
      </c>
      <c r="X6639">
        <v>11.885929586092107</v>
      </c>
      <c r="Y6639">
        <v>48.395256782338372</v>
      </c>
      <c r="Z6639">
        <v>56.806985983952856</v>
      </c>
      <c r="AA6639">
        <v>0</v>
      </c>
      <c r="AB6639">
        <v>3.745127697059472</v>
      </c>
      <c r="AC6639">
        <v>306.48546787945401</v>
      </c>
      <c r="AD6639">
        <v>0</v>
      </c>
      <c r="AE6639">
        <v>427.65469071516725</v>
      </c>
    </row>
    <row r="6640" spans="1:31" x14ac:dyDescent="0.25">
      <c r="A6640">
        <v>2156913</v>
      </c>
      <c r="B6640">
        <v>1</v>
      </c>
      <c r="C6640" t="s">
        <v>81</v>
      </c>
      <c r="D6640" t="s">
        <v>112</v>
      </c>
      <c r="E6640" t="s">
        <v>161</v>
      </c>
      <c r="F6640" t="s">
        <v>19035</v>
      </c>
      <c r="G6640" t="s">
        <v>215</v>
      </c>
      <c r="H6640" t="s">
        <v>134</v>
      </c>
      <c r="I6640" t="s">
        <v>135</v>
      </c>
      <c r="J6640" t="s">
        <v>136</v>
      </c>
      <c r="K6640" t="s">
        <v>137</v>
      </c>
      <c r="L6640" t="s">
        <v>19036</v>
      </c>
      <c r="M6640" t="s">
        <v>19037</v>
      </c>
      <c r="N6640">
        <v>0.65972222199999997</v>
      </c>
      <c r="O6640">
        <v>0</v>
      </c>
      <c r="P6640">
        <v>462</v>
      </c>
      <c r="Q6640">
        <v>0</v>
      </c>
      <c r="R6640">
        <v>0</v>
      </c>
      <c r="S6640">
        <v>0</v>
      </c>
      <c r="T6640">
        <v>141</v>
      </c>
      <c r="U6640">
        <v>0</v>
      </c>
      <c r="V6640">
        <v>0</v>
      </c>
      <c r="W6640">
        <v>0</v>
      </c>
      <c r="X6640">
        <v>38.174695499136462</v>
      </c>
      <c r="Y6640">
        <v>0</v>
      </c>
      <c r="Z6640">
        <v>0</v>
      </c>
      <c r="AA6640">
        <v>0</v>
      </c>
      <c r="AB6640">
        <v>22.968649371612994</v>
      </c>
      <c r="AC6640">
        <v>0</v>
      </c>
      <c r="AD6640">
        <v>0</v>
      </c>
      <c r="AE6640">
        <v>61.143344870749459</v>
      </c>
    </row>
    <row r="6641" spans="1:31" x14ac:dyDescent="0.25">
      <c r="A6641">
        <v>2157577</v>
      </c>
      <c r="B6641">
        <v>1</v>
      </c>
      <c r="C6641" t="s">
        <v>81</v>
      </c>
      <c r="D6641" t="s">
        <v>123</v>
      </c>
      <c r="E6641" t="s">
        <v>174</v>
      </c>
      <c r="F6641" t="s">
        <v>19038</v>
      </c>
      <c r="G6641" t="s">
        <v>187</v>
      </c>
      <c r="H6641" t="s">
        <v>134</v>
      </c>
      <c r="I6641" t="s">
        <v>135</v>
      </c>
      <c r="J6641" t="s">
        <v>136</v>
      </c>
      <c r="K6641" t="s">
        <v>137</v>
      </c>
      <c r="L6641" t="s">
        <v>19039</v>
      </c>
      <c r="M6641" t="s">
        <v>19040</v>
      </c>
      <c r="N6641">
        <v>2.912222222</v>
      </c>
      <c r="O6641">
        <v>0</v>
      </c>
      <c r="P6641">
        <v>71</v>
      </c>
      <c r="Q6641">
        <v>0</v>
      </c>
      <c r="R6641">
        <v>0</v>
      </c>
      <c r="S6641">
        <v>0</v>
      </c>
      <c r="T6641">
        <v>3</v>
      </c>
      <c r="U6641">
        <v>0</v>
      </c>
      <c r="V6641">
        <v>0</v>
      </c>
      <c r="W6641">
        <v>0</v>
      </c>
      <c r="X6641">
        <v>46.940611894346773</v>
      </c>
      <c r="Y6641">
        <v>0</v>
      </c>
      <c r="Z6641">
        <v>0</v>
      </c>
      <c r="AA6641">
        <v>0</v>
      </c>
      <c r="AB6641">
        <v>2.2249779628409083</v>
      </c>
      <c r="AC6641">
        <v>0</v>
      </c>
      <c r="AD6641">
        <v>0</v>
      </c>
      <c r="AE6641">
        <v>49.165589857187683</v>
      </c>
    </row>
    <row r="6642" spans="1:31" x14ac:dyDescent="0.25">
      <c r="A6642">
        <v>2157414</v>
      </c>
      <c r="B6642">
        <v>1</v>
      </c>
      <c r="C6642" t="s">
        <v>80</v>
      </c>
      <c r="D6642" t="s">
        <v>97</v>
      </c>
      <c r="E6642" t="s">
        <v>146</v>
      </c>
      <c r="F6642" t="s">
        <v>17939</v>
      </c>
      <c r="G6642" t="s">
        <v>167</v>
      </c>
      <c r="H6642" t="s">
        <v>143</v>
      </c>
      <c r="I6642" t="s">
        <v>135</v>
      </c>
      <c r="J6642" t="s">
        <v>136</v>
      </c>
      <c r="K6642" t="s">
        <v>137</v>
      </c>
      <c r="L6642" t="s">
        <v>19041</v>
      </c>
      <c r="M6642" t="s">
        <v>19042</v>
      </c>
      <c r="N6642">
        <v>1.1475</v>
      </c>
      <c r="O6642">
        <v>0</v>
      </c>
      <c r="P6642">
        <v>32</v>
      </c>
      <c r="Q6642">
        <v>0</v>
      </c>
      <c r="R6642">
        <v>93</v>
      </c>
      <c r="S6642">
        <v>0</v>
      </c>
      <c r="T6642">
        <v>12</v>
      </c>
      <c r="U6642">
        <v>0</v>
      </c>
      <c r="V6642">
        <v>0</v>
      </c>
      <c r="W6642">
        <v>0</v>
      </c>
      <c r="X6642">
        <v>22.479854004853536</v>
      </c>
      <c r="Y6642">
        <v>0</v>
      </c>
      <c r="Z6642">
        <v>46.629827218412068</v>
      </c>
      <c r="AA6642">
        <v>0</v>
      </c>
      <c r="AB6642">
        <v>13.709095880741803</v>
      </c>
      <c r="AC6642">
        <v>0</v>
      </c>
      <c r="AD6642">
        <v>0</v>
      </c>
      <c r="AE6642">
        <v>82.818777104007395</v>
      </c>
    </row>
    <row r="6643" spans="1:31" x14ac:dyDescent="0.25">
      <c r="A6643">
        <v>2157099</v>
      </c>
      <c r="B6643">
        <v>1</v>
      </c>
      <c r="C6643" t="s">
        <v>80</v>
      </c>
      <c r="D6643" t="s">
        <v>84</v>
      </c>
      <c r="E6643" t="s">
        <v>224</v>
      </c>
      <c r="F6643" t="s">
        <v>16000</v>
      </c>
      <c r="G6643" t="s">
        <v>3244</v>
      </c>
      <c r="H6643" t="s">
        <v>143</v>
      </c>
      <c r="I6643" t="s">
        <v>135</v>
      </c>
      <c r="J6643" t="s">
        <v>136</v>
      </c>
      <c r="K6643" t="s">
        <v>137</v>
      </c>
      <c r="L6643" t="s">
        <v>19043</v>
      </c>
      <c r="M6643" t="s">
        <v>19044</v>
      </c>
      <c r="N6643">
        <v>0.73499999999999999</v>
      </c>
      <c r="O6643">
        <v>0</v>
      </c>
      <c r="P6643">
        <v>9623</v>
      </c>
      <c r="Q6643">
        <v>0</v>
      </c>
      <c r="R6643">
        <v>13</v>
      </c>
      <c r="S6643">
        <v>4</v>
      </c>
      <c r="T6643">
        <v>537</v>
      </c>
      <c r="U6643">
        <v>0</v>
      </c>
      <c r="V6643">
        <v>0</v>
      </c>
      <c r="W6643">
        <v>0</v>
      </c>
      <c r="X6643">
        <v>1614.9219858786471</v>
      </c>
      <c r="Y6643">
        <v>0</v>
      </c>
      <c r="Z6643">
        <v>2.6116489497800162</v>
      </c>
      <c r="AA6643">
        <v>94.465416296168414</v>
      </c>
      <c r="AB6643">
        <v>386.95588945186591</v>
      </c>
      <c r="AC6643">
        <v>0</v>
      </c>
      <c r="AD6643">
        <v>0</v>
      </c>
      <c r="AE6643">
        <v>2098.954940576461</v>
      </c>
    </row>
    <row r="6644" spans="1:31" x14ac:dyDescent="0.25">
      <c r="A6644">
        <v>2157122</v>
      </c>
      <c r="B6644">
        <v>1</v>
      </c>
      <c r="C6644" t="s">
        <v>81</v>
      </c>
      <c r="D6644" t="s">
        <v>123</v>
      </c>
      <c r="E6644" t="s">
        <v>131</v>
      </c>
      <c r="F6644" t="s">
        <v>19045</v>
      </c>
      <c r="G6644" t="s">
        <v>152</v>
      </c>
      <c r="H6644" t="s">
        <v>134</v>
      </c>
      <c r="I6644" t="s">
        <v>135</v>
      </c>
      <c r="J6644" t="s">
        <v>136</v>
      </c>
      <c r="K6644" t="s">
        <v>137</v>
      </c>
      <c r="L6644" t="s">
        <v>19046</v>
      </c>
      <c r="M6644" t="s">
        <v>19047</v>
      </c>
      <c r="N6644">
        <v>1.9441666660000001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13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9.6749057510655003</v>
      </c>
      <c r="AC6644">
        <v>0</v>
      </c>
      <c r="AD6644">
        <v>0</v>
      </c>
      <c r="AE6644">
        <v>9.6749057510655003</v>
      </c>
    </row>
    <row r="6645" spans="1:31" x14ac:dyDescent="0.25">
      <c r="A6645">
        <v>2157145</v>
      </c>
      <c r="B6645">
        <v>1</v>
      </c>
      <c r="C6645" t="s">
        <v>80</v>
      </c>
      <c r="D6645" t="s">
        <v>98</v>
      </c>
      <c r="E6645" t="s">
        <v>140</v>
      </c>
      <c r="F6645" t="s">
        <v>19048</v>
      </c>
      <c r="G6645" t="s">
        <v>142</v>
      </c>
      <c r="H6645" t="s">
        <v>143</v>
      </c>
      <c r="I6645" t="s">
        <v>135</v>
      </c>
      <c r="J6645" t="s">
        <v>136</v>
      </c>
      <c r="K6645" t="s">
        <v>137</v>
      </c>
      <c r="L6645" t="s">
        <v>19049</v>
      </c>
      <c r="M6645" t="s">
        <v>19050</v>
      </c>
      <c r="N6645">
        <v>0.86166666599999997</v>
      </c>
      <c r="O6645">
        <v>0</v>
      </c>
      <c r="P6645">
        <v>0</v>
      </c>
      <c r="Q6645">
        <v>9</v>
      </c>
      <c r="R6645">
        <v>78</v>
      </c>
      <c r="S6645">
        <v>3</v>
      </c>
      <c r="T6645">
        <v>12</v>
      </c>
      <c r="U6645">
        <v>1</v>
      </c>
      <c r="V6645">
        <v>0</v>
      </c>
      <c r="W6645">
        <v>0</v>
      </c>
      <c r="X6645">
        <v>0</v>
      </c>
      <c r="Y6645">
        <v>70.608959697749356</v>
      </c>
      <c r="Z6645">
        <v>29.091101608629259</v>
      </c>
      <c r="AA6645">
        <v>4.6486746542519999</v>
      </c>
      <c r="AB6645">
        <v>2.6604893828449332</v>
      </c>
      <c r="AC6645">
        <v>39.346734868454</v>
      </c>
      <c r="AD6645">
        <v>0</v>
      </c>
      <c r="AE6645">
        <v>146.35596021192956</v>
      </c>
    </row>
    <row r="6646" spans="1:31" x14ac:dyDescent="0.25">
      <c r="A6646">
        <v>2157583</v>
      </c>
      <c r="B6646">
        <v>1</v>
      </c>
      <c r="C6646" t="s">
        <v>81</v>
      </c>
      <c r="D6646" t="s">
        <v>127</v>
      </c>
      <c r="E6646" t="s">
        <v>161</v>
      </c>
      <c r="F6646" t="s">
        <v>19051</v>
      </c>
      <c r="G6646" t="s">
        <v>215</v>
      </c>
      <c r="H6646" t="s">
        <v>134</v>
      </c>
      <c r="I6646" t="s">
        <v>135</v>
      </c>
      <c r="J6646" t="s">
        <v>136</v>
      </c>
      <c r="K6646" t="s">
        <v>137</v>
      </c>
      <c r="L6646" t="s">
        <v>19052</v>
      </c>
      <c r="M6646" t="s">
        <v>19053</v>
      </c>
      <c r="N6646">
        <v>6.2069444440000003</v>
      </c>
      <c r="O6646">
        <v>0</v>
      </c>
      <c r="P6646">
        <v>35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24.654108632046825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24.654108632046825</v>
      </c>
    </row>
    <row r="6647" spans="1:31" x14ac:dyDescent="0.25">
      <c r="A6647">
        <v>2157331</v>
      </c>
      <c r="B6647">
        <v>1</v>
      </c>
      <c r="C6647" t="s">
        <v>80</v>
      </c>
      <c r="D6647" t="s">
        <v>86</v>
      </c>
      <c r="E6647" t="s">
        <v>131</v>
      </c>
      <c r="F6647" t="s">
        <v>19054</v>
      </c>
      <c r="G6647" t="s">
        <v>152</v>
      </c>
      <c r="H6647" t="s">
        <v>134</v>
      </c>
      <c r="I6647" t="s">
        <v>135</v>
      </c>
      <c r="J6647" t="s">
        <v>136</v>
      </c>
      <c r="K6647" t="s">
        <v>137</v>
      </c>
      <c r="L6647" t="s">
        <v>19055</v>
      </c>
      <c r="M6647" t="s">
        <v>19056</v>
      </c>
      <c r="N6647">
        <v>1.4852777770000001</v>
      </c>
      <c r="O6647">
        <v>0</v>
      </c>
      <c r="P6647">
        <v>2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0.45059696435776669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0.45059696435776669</v>
      </c>
    </row>
    <row r="6648" spans="1:31" x14ac:dyDescent="0.25">
      <c r="A6648">
        <v>2157036</v>
      </c>
      <c r="B6648">
        <v>1</v>
      </c>
      <c r="C6648" t="s">
        <v>80</v>
      </c>
      <c r="D6648" t="s">
        <v>106</v>
      </c>
      <c r="E6648" t="s">
        <v>196</v>
      </c>
      <c r="F6648" t="s">
        <v>6013</v>
      </c>
      <c r="G6648" t="s">
        <v>538</v>
      </c>
      <c r="H6648" t="s">
        <v>143</v>
      </c>
      <c r="I6648" t="s">
        <v>135</v>
      </c>
      <c r="J6648" t="s">
        <v>136</v>
      </c>
      <c r="K6648" t="s">
        <v>236</v>
      </c>
      <c r="L6648" t="s">
        <v>19057</v>
      </c>
      <c r="M6648" t="s">
        <v>19058</v>
      </c>
      <c r="N6648">
        <v>2.5894361109999999</v>
      </c>
      <c r="O6648">
        <v>2</v>
      </c>
      <c r="P6648">
        <v>577</v>
      </c>
      <c r="Q6648">
        <v>85</v>
      </c>
      <c r="R6648">
        <v>125</v>
      </c>
      <c r="S6648">
        <v>7</v>
      </c>
      <c r="T6648">
        <v>76</v>
      </c>
      <c r="U6648">
        <v>1</v>
      </c>
      <c r="V6648">
        <v>0</v>
      </c>
      <c r="W6648">
        <v>1.3402260143325</v>
      </c>
      <c r="X6648">
        <v>298.13089183432817</v>
      </c>
      <c r="Y6648">
        <v>199.20001163996702</v>
      </c>
      <c r="Z6648">
        <v>70.879343949960003</v>
      </c>
      <c r="AA6648">
        <v>24.136232122799456</v>
      </c>
      <c r="AB6648">
        <v>122.63480100016268</v>
      </c>
      <c r="AC6648">
        <v>25.281104504895488</v>
      </c>
      <c r="AD6648">
        <v>0</v>
      </c>
      <c r="AE6648">
        <v>741.60261106644532</v>
      </c>
    </row>
    <row r="6649" spans="1:31" x14ac:dyDescent="0.25">
      <c r="A6649">
        <v>2157723</v>
      </c>
      <c r="B6649">
        <v>1</v>
      </c>
      <c r="C6649" t="s">
        <v>80</v>
      </c>
      <c r="D6649" t="s">
        <v>93</v>
      </c>
      <c r="E6649" t="s">
        <v>146</v>
      </c>
      <c r="F6649" t="s">
        <v>19059</v>
      </c>
      <c r="G6649" t="s">
        <v>2008</v>
      </c>
      <c r="H6649" t="s">
        <v>143</v>
      </c>
      <c r="I6649" t="s">
        <v>135</v>
      </c>
      <c r="J6649" t="s">
        <v>136</v>
      </c>
      <c r="K6649" t="s">
        <v>137</v>
      </c>
      <c r="L6649" t="s">
        <v>19060</v>
      </c>
      <c r="M6649" t="s">
        <v>19061</v>
      </c>
      <c r="N6649">
        <v>5.3724999999999996</v>
      </c>
      <c r="O6649">
        <v>0</v>
      </c>
      <c r="P6649">
        <v>21</v>
      </c>
      <c r="Q6649">
        <v>0</v>
      </c>
      <c r="R6649">
        <v>24</v>
      </c>
      <c r="S6649">
        <v>0</v>
      </c>
      <c r="T6649">
        <v>15</v>
      </c>
      <c r="U6649">
        <v>0</v>
      </c>
      <c r="V6649">
        <v>0</v>
      </c>
      <c r="W6649">
        <v>0</v>
      </c>
      <c r="X6649">
        <v>26.984609671348007</v>
      </c>
      <c r="Y6649">
        <v>0</v>
      </c>
      <c r="Z6649">
        <v>78.367607019434487</v>
      </c>
      <c r="AA6649">
        <v>0</v>
      </c>
      <c r="AB6649">
        <v>53.795610786833258</v>
      </c>
      <c r="AC6649">
        <v>0</v>
      </c>
      <c r="AD6649">
        <v>0</v>
      </c>
      <c r="AE6649">
        <v>159.14782747761575</v>
      </c>
    </row>
    <row r="6650" spans="1:31" x14ac:dyDescent="0.25">
      <c r="A6650">
        <v>2157182</v>
      </c>
      <c r="B6650">
        <v>1</v>
      </c>
      <c r="C6650" t="s">
        <v>80</v>
      </c>
      <c r="D6650" t="s">
        <v>103</v>
      </c>
      <c r="E6650" t="s">
        <v>196</v>
      </c>
      <c r="F6650" t="s">
        <v>19062</v>
      </c>
      <c r="G6650" t="s">
        <v>262</v>
      </c>
      <c r="H6650" t="s">
        <v>143</v>
      </c>
      <c r="I6650" t="s">
        <v>135</v>
      </c>
      <c r="J6650" t="s">
        <v>136</v>
      </c>
      <c r="K6650" t="s">
        <v>137</v>
      </c>
      <c r="L6650" t="s">
        <v>19063</v>
      </c>
      <c r="M6650" t="s">
        <v>19064</v>
      </c>
      <c r="N6650">
        <v>2.3558333330000001</v>
      </c>
      <c r="O6650">
        <v>1</v>
      </c>
      <c r="P6650">
        <v>909</v>
      </c>
      <c r="Q6650">
        <v>5</v>
      </c>
      <c r="R6650">
        <v>59</v>
      </c>
      <c r="S6650">
        <v>3</v>
      </c>
      <c r="T6650">
        <v>85</v>
      </c>
      <c r="U6650">
        <v>0</v>
      </c>
      <c r="V6650">
        <v>0</v>
      </c>
      <c r="W6650">
        <v>4.0407767064330757</v>
      </c>
      <c r="X6650">
        <v>677.470890019021</v>
      </c>
      <c r="Y6650">
        <v>16.395126008594801</v>
      </c>
      <c r="Z6650">
        <v>47.862987464328299</v>
      </c>
      <c r="AA6650">
        <v>42.399037396634604</v>
      </c>
      <c r="AB6650">
        <v>208.38090408263741</v>
      </c>
      <c r="AC6650">
        <v>0</v>
      </c>
      <c r="AD6650">
        <v>0</v>
      </c>
      <c r="AE6650">
        <v>996.54972167764936</v>
      </c>
    </row>
    <row r="6651" spans="1:31" x14ac:dyDescent="0.25">
      <c r="A6651">
        <v>2157660</v>
      </c>
      <c r="B6651">
        <v>1</v>
      </c>
      <c r="C6651" t="s">
        <v>80</v>
      </c>
      <c r="D6651" t="s">
        <v>99</v>
      </c>
      <c r="E6651" t="s">
        <v>174</v>
      </c>
      <c r="F6651" t="s">
        <v>19065</v>
      </c>
      <c r="G6651" t="s">
        <v>384</v>
      </c>
      <c r="H6651" t="s">
        <v>134</v>
      </c>
      <c r="I6651" t="s">
        <v>135</v>
      </c>
      <c r="J6651" t="s">
        <v>136</v>
      </c>
      <c r="K6651" t="s">
        <v>137</v>
      </c>
      <c r="L6651" t="s">
        <v>19066</v>
      </c>
      <c r="M6651" t="s">
        <v>19067</v>
      </c>
      <c r="N6651">
        <v>23.430833332999999</v>
      </c>
      <c r="O6651">
        <v>0</v>
      </c>
      <c r="P6651">
        <v>63</v>
      </c>
      <c r="Q6651">
        <v>0</v>
      </c>
      <c r="R6651">
        <v>3</v>
      </c>
      <c r="S6651">
        <v>0</v>
      </c>
      <c r="T6651">
        <v>8</v>
      </c>
      <c r="U6651">
        <v>0</v>
      </c>
      <c r="V6651">
        <v>1</v>
      </c>
      <c r="W6651">
        <v>0</v>
      </c>
      <c r="X6651">
        <v>362.60119197726567</v>
      </c>
      <c r="Y6651">
        <v>0</v>
      </c>
      <c r="Z6651">
        <v>4.480824617715875</v>
      </c>
      <c r="AA6651">
        <v>0</v>
      </c>
      <c r="AB6651">
        <v>57.694850768159327</v>
      </c>
      <c r="AC6651">
        <v>0</v>
      </c>
      <c r="AD6651">
        <v>2.3805551267767751</v>
      </c>
      <c r="AE6651">
        <v>427.15742248991762</v>
      </c>
    </row>
    <row r="6652" spans="1:31" x14ac:dyDescent="0.25">
      <c r="A6652">
        <v>2157019</v>
      </c>
      <c r="B6652">
        <v>1</v>
      </c>
      <c r="C6652" t="s">
        <v>80</v>
      </c>
      <c r="D6652" t="s">
        <v>106</v>
      </c>
      <c r="E6652" t="s">
        <v>161</v>
      </c>
      <c r="F6652" t="s">
        <v>5989</v>
      </c>
      <c r="G6652" t="s">
        <v>538</v>
      </c>
      <c r="H6652" t="s">
        <v>143</v>
      </c>
      <c r="I6652" t="s">
        <v>135</v>
      </c>
      <c r="J6652" t="s">
        <v>136</v>
      </c>
      <c r="K6652" t="s">
        <v>236</v>
      </c>
      <c r="L6652" t="s">
        <v>19068</v>
      </c>
      <c r="M6652" t="s">
        <v>19069</v>
      </c>
      <c r="N6652">
        <v>8.3104702770000003</v>
      </c>
      <c r="O6652">
        <v>0</v>
      </c>
      <c r="P6652">
        <v>115</v>
      </c>
      <c r="Q6652">
        <v>0</v>
      </c>
      <c r="R6652">
        <v>18</v>
      </c>
      <c r="S6652">
        <v>0</v>
      </c>
      <c r="T6652">
        <v>11</v>
      </c>
      <c r="U6652">
        <v>0</v>
      </c>
      <c r="V6652">
        <v>0</v>
      </c>
      <c r="W6652">
        <v>0</v>
      </c>
      <c r="X6652">
        <v>183.90865617786929</v>
      </c>
      <c r="Y6652">
        <v>0</v>
      </c>
      <c r="Z6652">
        <v>57.748619355413084</v>
      </c>
      <c r="AA6652">
        <v>0</v>
      </c>
      <c r="AB6652">
        <v>33.558724619781756</v>
      </c>
      <c r="AC6652">
        <v>0</v>
      </c>
      <c r="AD6652">
        <v>0</v>
      </c>
      <c r="AE6652">
        <v>275.2160001530641</v>
      </c>
    </row>
    <row r="6653" spans="1:31" x14ac:dyDescent="0.25">
      <c r="A6653">
        <v>2157185</v>
      </c>
      <c r="B6653">
        <v>1</v>
      </c>
      <c r="C6653" t="s">
        <v>80</v>
      </c>
      <c r="D6653" t="s">
        <v>93</v>
      </c>
      <c r="E6653" t="s">
        <v>140</v>
      </c>
      <c r="F6653" t="s">
        <v>19070</v>
      </c>
      <c r="G6653" t="s">
        <v>235</v>
      </c>
      <c r="H6653" t="s">
        <v>143</v>
      </c>
      <c r="I6653" t="s">
        <v>135</v>
      </c>
      <c r="J6653" t="s">
        <v>136</v>
      </c>
      <c r="K6653" t="s">
        <v>236</v>
      </c>
      <c r="L6653" t="s">
        <v>19071</v>
      </c>
      <c r="M6653" t="s">
        <v>18832</v>
      </c>
      <c r="N6653">
        <v>0.465277777</v>
      </c>
      <c r="O6653">
        <v>2</v>
      </c>
      <c r="P6653">
        <v>1122</v>
      </c>
      <c r="Q6653">
        <v>11</v>
      </c>
      <c r="R6653">
        <v>442</v>
      </c>
      <c r="S6653">
        <v>3</v>
      </c>
      <c r="T6653">
        <v>230</v>
      </c>
      <c r="U6653">
        <v>0</v>
      </c>
      <c r="V6653">
        <v>0</v>
      </c>
      <c r="W6653">
        <v>3.4953183326125004</v>
      </c>
      <c r="X6653">
        <v>51.831768156901276</v>
      </c>
      <c r="Y6653">
        <v>6.2285181844925006</v>
      </c>
      <c r="Z6653">
        <v>21.025864419831109</v>
      </c>
      <c r="AA6653">
        <v>3.2247054800125001</v>
      </c>
      <c r="AB6653">
        <v>63.432685904033256</v>
      </c>
      <c r="AC6653">
        <v>0</v>
      </c>
      <c r="AD6653">
        <v>0</v>
      </c>
      <c r="AE6653">
        <v>149.23886047788315</v>
      </c>
    </row>
    <row r="6654" spans="1:31" x14ac:dyDescent="0.25">
      <c r="A6654">
        <v>2157683</v>
      </c>
      <c r="B6654">
        <v>1</v>
      </c>
      <c r="C6654" t="s">
        <v>80</v>
      </c>
      <c r="D6654" t="s">
        <v>93</v>
      </c>
      <c r="E6654" t="s">
        <v>174</v>
      </c>
      <c r="F6654" t="s">
        <v>19072</v>
      </c>
      <c r="G6654" t="s">
        <v>187</v>
      </c>
      <c r="H6654" t="s">
        <v>134</v>
      </c>
      <c r="I6654" t="s">
        <v>135</v>
      </c>
      <c r="J6654" t="s">
        <v>136</v>
      </c>
      <c r="K6654" t="s">
        <v>137</v>
      </c>
      <c r="L6654" t="s">
        <v>19073</v>
      </c>
      <c r="M6654" t="s">
        <v>19074</v>
      </c>
      <c r="N6654">
        <v>2.69</v>
      </c>
      <c r="O6654">
        <v>0</v>
      </c>
      <c r="P6654">
        <v>9</v>
      </c>
      <c r="Q6654">
        <v>0</v>
      </c>
      <c r="R6654">
        <v>0</v>
      </c>
      <c r="S6654">
        <v>0</v>
      </c>
      <c r="T6654">
        <v>3</v>
      </c>
      <c r="U6654">
        <v>0</v>
      </c>
      <c r="V6654">
        <v>0</v>
      </c>
      <c r="W6654">
        <v>0</v>
      </c>
      <c r="X6654">
        <v>6.5159951763725994</v>
      </c>
      <c r="Y6654">
        <v>0</v>
      </c>
      <c r="Z6654">
        <v>0</v>
      </c>
      <c r="AA6654">
        <v>0</v>
      </c>
      <c r="AB6654">
        <v>0.39501623147999998</v>
      </c>
      <c r="AC6654">
        <v>0</v>
      </c>
      <c r="AD6654">
        <v>0</v>
      </c>
      <c r="AE6654">
        <v>6.911011407852599</v>
      </c>
    </row>
    <row r="6655" spans="1:31" x14ac:dyDescent="0.25">
      <c r="A6655">
        <v>2157374</v>
      </c>
      <c r="B6655">
        <v>1</v>
      </c>
      <c r="C6655" t="s">
        <v>80</v>
      </c>
      <c r="D6655" t="s">
        <v>102</v>
      </c>
      <c r="E6655" t="s">
        <v>131</v>
      </c>
      <c r="F6655" t="s">
        <v>19075</v>
      </c>
      <c r="G6655" t="s">
        <v>231</v>
      </c>
      <c r="H6655" t="s">
        <v>134</v>
      </c>
      <c r="I6655" t="s">
        <v>135</v>
      </c>
      <c r="J6655" t="s">
        <v>136</v>
      </c>
      <c r="K6655" t="s">
        <v>137</v>
      </c>
      <c r="L6655" t="s">
        <v>19076</v>
      </c>
      <c r="M6655" t="s">
        <v>19077</v>
      </c>
      <c r="N6655">
        <v>1.0161111110000001</v>
      </c>
      <c r="O6655">
        <v>0</v>
      </c>
      <c r="P6655">
        <v>0</v>
      </c>
      <c r="Q6655">
        <v>0</v>
      </c>
      <c r="R6655">
        <v>14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5.2258298939093333</v>
      </c>
      <c r="AA6655">
        <v>0</v>
      </c>
      <c r="AB6655">
        <v>0</v>
      </c>
      <c r="AC6655">
        <v>0</v>
      </c>
      <c r="AD6655">
        <v>0</v>
      </c>
      <c r="AE6655">
        <v>5.2258298939093333</v>
      </c>
    </row>
    <row r="6656" spans="1:31" x14ac:dyDescent="0.25">
      <c r="A6656">
        <v>2157397</v>
      </c>
      <c r="B6656">
        <v>1</v>
      </c>
      <c r="C6656" t="s">
        <v>80</v>
      </c>
      <c r="D6656" t="s">
        <v>83</v>
      </c>
      <c r="E6656" t="s">
        <v>131</v>
      </c>
      <c r="F6656" t="s">
        <v>19078</v>
      </c>
      <c r="G6656" t="s">
        <v>231</v>
      </c>
      <c r="H6656" t="s">
        <v>134</v>
      </c>
      <c r="I6656" t="s">
        <v>135</v>
      </c>
      <c r="J6656" t="s">
        <v>136</v>
      </c>
      <c r="K6656" t="s">
        <v>137</v>
      </c>
      <c r="L6656" t="s">
        <v>19079</v>
      </c>
      <c r="M6656" t="s">
        <v>19080</v>
      </c>
      <c r="N6656">
        <v>2.3199999999999998</v>
      </c>
      <c r="O6656">
        <v>0</v>
      </c>
      <c r="P6656">
        <v>4</v>
      </c>
      <c r="Q6656">
        <v>0</v>
      </c>
      <c r="R6656">
        <v>0</v>
      </c>
      <c r="S6656">
        <v>0</v>
      </c>
      <c r="T6656">
        <v>1</v>
      </c>
      <c r="U6656">
        <v>0</v>
      </c>
      <c r="V6656">
        <v>0</v>
      </c>
      <c r="W6656">
        <v>0</v>
      </c>
      <c r="X6656">
        <v>2.8177777946982667</v>
      </c>
      <c r="Y6656">
        <v>0</v>
      </c>
      <c r="Z6656">
        <v>0</v>
      </c>
      <c r="AA6656">
        <v>0</v>
      </c>
      <c r="AB6656">
        <v>0.85041527347873347</v>
      </c>
      <c r="AC6656">
        <v>0</v>
      </c>
      <c r="AD6656">
        <v>0</v>
      </c>
      <c r="AE6656">
        <v>3.6681930681770001</v>
      </c>
    </row>
    <row r="6657" spans="1:31" x14ac:dyDescent="0.25">
      <c r="A6657">
        <v>2156999</v>
      </c>
      <c r="B6657">
        <v>1</v>
      </c>
      <c r="C6657" t="s">
        <v>80</v>
      </c>
      <c r="D6657" t="s">
        <v>90</v>
      </c>
      <c r="E6657" t="s">
        <v>131</v>
      </c>
      <c r="F6657" t="s">
        <v>19081</v>
      </c>
      <c r="G6657" t="s">
        <v>231</v>
      </c>
      <c r="H6657" t="s">
        <v>134</v>
      </c>
      <c r="I6657" t="s">
        <v>135</v>
      </c>
      <c r="J6657" t="s">
        <v>136</v>
      </c>
      <c r="K6657" t="s">
        <v>137</v>
      </c>
      <c r="L6657" t="s">
        <v>19082</v>
      </c>
      <c r="M6657" t="s">
        <v>19083</v>
      </c>
      <c r="N6657">
        <v>2.2291666659999998</v>
      </c>
      <c r="O6657">
        <v>0</v>
      </c>
      <c r="P6657">
        <v>5</v>
      </c>
      <c r="Q6657">
        <v>0</v>
      </c>
      <c r="R6657">
        <v>0</v>
      </c>
      <c r="S6657">
        <v>0</v>
      </c>
      <c r="T6657">
        <v>1</v>
      </c>
      <c r="U6657">
        <v>0</v>
      </c>
      <c r="V6657">
        <v>0</v>
      </c>
      <c r="W6657">
        <v>0</v>
      </c>
      <c r="X6657">
        <v>2.4255420944716501</v>
      </c>
      <c r="Y6657">
        <v>0</v>
      </c>
      <c r="Z6657">
        <v>0</v>
      </c>
      <c r="AA6657">
        <v>0</v>
      </c>
      <c r="AB6657">
        <v>1.3486626736457668</v>
      </c>
      <c r="AC6657">
        <v>0</v>
      </c>
      <c r="AD6657">
        <v>0</v>
      </c>
      <c r="AE6657">
        <v>3.7742047681174169</v>
      </c>
    </row>
    <row r="6658" spans="1:31" x14ac:dyDescent="0.25">
      <c r="A6658">
        <v>2157640</v>
      </c>
      <c r="B6658">
        <v>1</v>
      </c>
      <c r="C6658" t="s">
        <v>80</v>
      </c>
      <c r="D6658" t="s">
        <v>105</v>
      </c>
      <c r="E6658" t="s">
        <v>174</v>
      </c>
      <c r="F6658" t="s">
        <v>19084</v>
      </c>
      <c r="G6658" t="s">
        <v>187</v>
      </c>
      <c r="H6658" t="s">
        <v>134</v>
      </c>
      <c r="I6658" t="s">
        <v>135</v>
      </c>
      <c r="J6658" t="s">
        <v>136</v>
      </c>
      <c r="K6658" t="s">
        <v>137</v>
      </c>
      <c r="L6658" t="s">
        <v>19085</v>
      </c>
      <c r="M6658" t="s">
        <v>19086</v>
      </c>
      <c r="N6658">
        <v>3.1688888880000001</v>
      </c>
      <c r="O6658">
        <v>0</v>
      </c>
      <c r="P6658">
        <v>128</v>
      </c>
      <c r="Q6658">
        <v>0</v>
      </c>
      <c r="R6658">
        <v>0</v>
      </c>
      <c r="S6658">
        <v>0</v>
      </c>
      <c r="T6658">
        <v>6</v>
      </c>
      <c r="U6658">
        <v>0</v>
      </c>
      <c r="V6658">
        <v>0</v>
      </c>
      <c r="W6658">
        <v>0</v>
      </c>
      <c r="X6658">
        <v>72.17102599626989</v>
      </c>
      <c r="Y6658">
        <v>0</v>
      </c>
      <c r="Z6658">
        <v>0</v>
      </c>
      <c r="AA6658">
        <v>0</v>
      </c>
      <c r="AB6658">
        <v>3.2997401951968337</v>
      </c>
      <c r="AC6658">
        <v>0</v>
      </c>
      <c r="AD6658">
        <v>0</v>
      </c>
      <c r="AE6658">
        <v>75.470766191466723</v>
      </c>
    </row>
    <row r="6659" spans="1:31" x14ac:dyDescent="0.25">
      <c r="A6659">
        <v>2157119</v>
      </c>
      <c r="B6659">
        <v>1</v>
      </c>
      <c r="C6659" t="s">
        <v>81</v>
      </c>
      <c r="D6659" t="s">
        <v>123</v>
      </c>
      <c r="E6659" t="s">
        <v>174</v>
      </c>
      <c r="F6659" t="s">
        <v>19087</v>
      </c>
      <c r="G6659" t="s">
        <v>163</v>
      </c>
      <c r="H6659" t="s">
        <v>134</v>
      </c>
      <c r="I6659" t="s">
        <v>135</v>
      </c>
      <c r="J6659" t="s">
        <v>136</v>
      </c>
      <c r="K6659" t="s">
        <v>137</v>
      </c>
      <c r="L6659" t="s">
        <v>19088</v>
      </c>
      <c r="M6659" t="s">
        <v>19089</v>
      </c>
      <c r="N6659">
        <v>2.2475000000000001</v>
      </c>
      <c r="O6659">
        <v>0</v>
      </c>
      <c r="P6659">
        <v>179</v>
      </c>
      <c r="Q6659">
        <v>0</v>
      </c>
      <c r="R6659">
        <v>0</v>
      </c>
      <c r="S6659">
        <v>0</v>
      </c>
      <c r="T6659">
        <v>2</v>
      </c>
      <c r="U6659">
        <v>0</v>
      </c>
      <c r="V6659">
        <v>0</v>
      </c>
      <c r="W6659">
        <v>0</v>
      </c>
      <c r="X6659">
        <v>80.214178095073066</v>
      </c>
      <c r="Y6659">
        <v>0</v>
      </c>
      <c r="Z6659">
        <v>0</v>
      </c>
      <c r="AA6659">
        <v>0</v>
      </c>
      <c r="AB6659">
        <v>0.5859742412601</v>
      </c>
      <c r="AC6659">
        <v>0</v>
      </c>
      <c r="AD6659">
        <v>0</v>
      </c>
      <c r="AE6659">
        <v>80.80015233633317</v>
      </c>
    </row>
    <row r="6660" spans="1:31" x14ac:dyDescent="0.25">
      <c r="A6660">
        <v>2157062</v>
      </c>
      <c r="B6660">
        <v>1</v>
      </c>
      <c r="C6660" t="s">
        <v>81</v>
      </c>
      <c r="D6660" t="s">
        <v>112</v>
      </c>
      <c r="E6660" t="s">
        <v>140</v>
      </c>
      <c r="F6660" t="s">
        <v>8524</v>
      </c>
      <c r="G6660" t="s">
        <v>142</v>
      </c>
      <c r="H6660" t="s">
        <v>143</v>
      </c>
      <c r="I6660" t="s">
        <v>135</v>
      </c>
      <c r="J6660" t="s">
        <v>136</v>
      </c>
      <c r="K6660" t="s">
        <v>137</v>
      </c>
      <c r="L6660" t="s">
        <v>19090</v>
      </c>
      <c r="M6660" t="s">
        <v>19091</v>
      </c>
      <c r="N6660">
        <v>2.2527777769999999</v>
      </c>
      <c r="O6660">
        <v>1</v>
      </c>
      <c r="P6660">
        <v>2</v>
      </c>
      <c r="Q6660">
        <v>42</v>
      </c>
      <c r="R6660">
        <v>69</v>
      </c>
      <c r="S6660">
        <v>4</v>
      </c>
      <c r="T6660">
        <v>1</v>
      </c>
      <c r="U6660">
        <v>1</v>
      </c>
      <c r="V6660">
        <v>0</v>
      </c>
      <c r="W6660">
        <v>1.8967480149310001</v>
      </c>
      <c r="X6660">
        <v>1.3394241158870002</v>
      </c>
      <c r="Y6660">
        <v>30.46196474603218</v>
      </c>
      <c r="Z6660">
        <v>65.206710600944589</v>
      </c>
      <c r="AA6660">
        <v>39.79080731186297</v>
      </c>
      <c r="AB6660">
        <v>30.815910023970002</v>
      </c>
      <c r="AC6660">
        <v>12.793576985202503</v>
      </c>
      <c r="AD6660">
        <v>0</v>
      </c>
      <c r="AE6660">
        <v>182.30514179883022</v>
      </c>
    </row>
    <row r="6661" spans="1:31" x14ac:dyDescent="0.25">
      <c r="A6661">
        <v>2157703</v>
      </c>
      <c r="B6661">
        <v>1</v>
      </c>
      <c r="C6661" t="s">
        <v>81</v>
      </c>
      <c r="D6661" t="s">
        <v>118</v>
      </c>
      <c r="E6661" t="s">
        <v>196</v>
      </c>
      <c r="F6661" t="s">
        <v>19092</v>
      </c>
      <c r="G6661" t="s">
        <v>142</v>
      </c>
      <c r="H6661" t="s">
        <v>143</v>
      </c>
      <c r="I6661" t="s">
        <v>135</v>
      </c>
      <c r="J6661" t="s">
        <v>136</v>
      </c>
      <c r="K6661" t="s">
        <v>137</v>
      </c>
      <c r="L6661" t="s">
        <v>19093</v>
      </c>
      <c r="M6661" t="s">
        <v>19094</v>
      </c>
      <c r="N6661">
        <v>0.86111111100000004</v>
      </c>
      <c r="O6661">
        <v>2</v>
      </c>
      <c r="P6661">
        <v>227</v>
      </c>
      <c r="Q6661">
        <v>38</v>
      </c>
      <c r="R6661">
        <v>48</v>
      </c>
      <c r="S6661">
        <v>2</v>
      </c>
      <c r="T6661">
        <v>25</v>
      </c>
      <c r="U6661">
        <v>0</v>
      </c>
      <c r="V6661">
        <v>0</v>
      </c>
      <c r="W6661">
        <v>1.4615311202633334</v>
      </c>
      <c r="X6661">
        <v>29.366398275802538</v>
      </c>
      <c r="Y6661">
        <v>24.229693167259533</v>
      </c>
      <c r="Z6661">
        <v>11.845335737102666</v>
      </c>
      <c r="AA6661">
        <v>1.8839235079005001</v>
      </c>
      <c r="AB6661">
        <v>4.1205943612356339</v>
      </c>
      <c r="AC6661">
        <v>0</v>
      </c>
      <c r="AD6661">
        <v>0</v>
      </c>
      <c r="AE6661">
        <v>72.90747616956422</v>
      </c>
    </row>
    <row r="6662" spans="1:31" x14ac:dyDescent="0.25">
      <c r="A6662">
        <v>2157646</v>
      </c>
      <c r="B6662">
        <v>1</v>
      </c>
      <c r="C6662" t="s">
        <v>80</v>
      </c>
      <c r="D6662" t="s">
        <v>109</v>
      </c>
      <c r="E6662" t="s">
        <v>174</v>
      </c>
      <c r="F6662" t="s">
        <v>19095</v>
      </c>
      <c r="G6662" t="s">
        <v>187</v>
      </c>
      <c r="H6662" t="s">
        <v>134</v>
      </c>
      <c r="I6662" t="s">
        <v>135</v>
      </c>
      <c r="J6662" t="s">
        <v>136</v>
      </c>
      <c r="K6662" t="s">
        <v>137</v>
      </c>
      <c r="L6662" t="s">
        <v>19096</v>
      </c>
      <c r="M6662" t="s">
        <v>19097</v>
      </c>
      <c r="N6662">
        <v>1.5633333330000001</v>
      </c>
      <c r="O6662">
        <v>0</v>
      </c>
      <c r="P6662">
        <v>16</v>
      </c>
      <c r="Q6662">
        <v>0</v>
      </c>
      <c r="R6662">
        <v>7</v>
      </c>
      <c r="S6662">
        <v>0</v>
      </c>
      <c r="T6662">
        <v>19</v>
      </c>
      <c r="U6662">
        <v>0</v>
      </c>
      <c r="V6662">
        <v>0</v>
      </c>
      <c r="W6662">
        <v>0</v>
      </c>
      <c r="X6662">
        <v>5.6020020981282501</v>
      </c>
      <c r="Y6662">
        <v>0</v>
      </c>
      <c r="Z6662">
        <v>0.68727580747680017</v>
      </c>
      <c r="AA6662">
        <v>0</v>
      </c>
      <c r="AB6662">
        <v>3.2706834246788001</v>
      </c>
      <c r="AC6662">
        <v>0</v>
      </c>
      <c r="AD6662">
        <v>0</v>
      </c>
      <c r="AE6662">
        <v>9.5599613302838513</v>
      </c>
    </row>
    <row r="6663" spans="1:31" x14ac:dyDescent="0.25">
      <c r="A6663">
        <v>2157105</v>
      </c>
      <c r="B6663">
        <v>1</v>
      </c>
      <c r="C6663" t="s">
        <v>80</v>
      </c>
      <c r="D6663" t="s">
        <v>104</v>
      </c>
      <c r="E6663" t="s">
        <v>131</v>
      </c>
      <c r="F6663" t="s">
        <v>19098</v>
      </c>
      <c r="G6663" t="s">
        <v>133</v>
      </c>
      <c r="H6663" t="s">
        <v>134</v>
      </c>
      <c r="I6663" t="s">
        <v>135</v>
      </c>
      <c r="J6663" t="s">
        <v>136</v>
      </c>
      <c r="K6663" t="s">
        <v>137</v>
      </c>
      <c r="L6663" t="s">
        <v>19099</v>
      </c>
      <c r="M6663" t="s">
        <v>19100</v>
      </c>
      <c r="N6663">
        <v>1.4941666659999999</v>
      </c>
      <c r="O6663">
        <v>0</v>
      </c>
      <c r="P6663">
        <v>1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1.7798696330750003E-3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1.7798696330750003E-3</v>
      </c>
    </row>
    <row r="6664" spans="1:31" x14ac:dyDescent="0.25">
      <c r="A6664">
        <v>2157454</v>
      </c>
      <c r="B6664">
        <v>1</v>
      </c>
      <c r="C6664" t="s">
        <v>81</v>
      </c>
      <c r="D6664" t="s">
        <v>122</v>
      </c>
      <c r="E6664" t="s">
        <v>174</v>
      </c>
      <c r="F6664" t="s">
        <v>9693</v>
      </c>
      <c r="G6664" t="s">
        <v>187</v>
      </c>
      <c r="H6664" t="s">
        <v>134</v>
      </c>
      <c r="I6664" t="s">
        <v>135</v>
      </c>
      <c r="J6664" t="s">
        <v>136</v>
      </c>
      <c r="K6664" t="s">
        <v>137</v>
      </c>
      <c r="L6664" t="s">
        <v>19101</v>
      </c>
      <c r="M6664" t="s">
        <v>19102</v>
      </c>
      <c r="N6664">
        <v>1.3561111109999999</v>
      </c>
      <c r="O6664">
        <v>0</v>
      </c>
      <c r="P6664">
        <v>3</v>
      </c>
      <c r="Q6664">
        <v>0</v>
      </c>
      <c r="R6664">
        <v>1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0.50640057901995839</v>
      </c>
      <c r="Y6664">
        <v>0</v>
      </c>
      <c r="Z6664">
        <v>2.8084889648816665E-2</v>
      </c>
      <c r="AA6664">
        <v>0</v>
      </c>
      <c r="AB6664">
        <v>0</v>
      </c>
      <c r="AC6664">
        <v>0</v>
      </c>
      <c r="AD6664">
        <v>0</v>
      </c>
      <c r="AE6664">
        <v>0.534485468668775</v>
      </c>
    </row>
    <row r="6665" spans="1:31" x14ac:dyDescent="0.25">
      <c r="A6665">
        <v>2157354</v>
      </c>
      <c r="B6665">
        <v>1</v>
      </c>
      <c r="C6665" t="s">
        <v>80</v>
      </c>
      <c r="D6665" t="s">
        <v>99</v>
      </c>
      <c r="E6665" t="s">
        <v>161</v>
      </c>
      <c r="F6665" t="s">
        <v>19103</v>
      </c>
      <c r="G6665" t="s">
        <v>374</v>
      </c>
      <c r="H6665" t="s">
        <v>134</v>
      </c>
      <c r="I6665" t="s">
        <v>135</v>
      </c>
      <c r="J6665" t="s">
        <v>136</v>
      </c>
      <c r="K6665" t="s">
        <v>137</v>
      </c>
      <c r="L6665" t="s">
        <v>19104</v>
      </c>
      <c r="M6665" t="s">
        <v>19105</v>
      </c>
      <c r="N6665">
        <v>4.2005555550000002</v>
      </c>
      <c r="O6665">
        <v>0</v>
      </c>
      <c r="P6665">
        <v>39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21.781422056149797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21.781422056149797</v>
      </c>
    </row>
    <row r="6666" spans="1:31" x14ac:dyDescent="0.25">
      <c r="A6666">
        <v>2157079</v>
      </c>
      <c r="B6666">
        <v>1</v>
      </c>
      <c r="C6666" t="s">
        <v>80</v>
      </c>
      <c r="D6666" t="s">
        <v>88</v>
      </c>
      <c r="E6666" t="s">
        <v>131</v>
      </c>
      <c r="F6666" t="s">
        <v>19106</v>
      </c>
      <c r="G6666" t="s">
        <v>300</v>
      </c>
      <c r="H6666" t="s">
        <v>134</v>
      </c>
      <c r="I6666" t="s">
        <v>135</v>
      </c>
      <c r="J6666" t="s">
        <v>3</v>
      </c>
      <c r="K6666" t="s">
        <v>137</v>
      </c>
      <c r="L6666" t="s">
        <v>19107</v>
      </c>
      <c r="M6666" t="s">
        <v>19108</v>
      </c>
      <c r="N6666">
        <v>4.965833333</v>
      </c>
      <c r="O6666">
        <v>0</v>
      </c>
      <c r="P6666">
        <v>3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2.9482164214506001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2.9482164214506001</v>
      </c>
    </row>
    <row r="6667" spans="1:31" x14ac:dyDescent="0.25">
      <c r="A6667">
        <v>2157125</v>
      </c>
      <c r="B6667">
        <v>1</v>
      </c>
      <c r="C6667" t="s">
        <v>81</v>
      </c>
      <c r="D6667" t="s">
        <v>123</v>
      </c>
      <c r="E6667" t="s">
        <v>131</v>
      </c>
      <c r="F6667" t="s">
        <v>19109</v>
      </c>
      <c r="G6667" t="s">
        <v>152</v>
      </c>
      <c r="H6667" t="s">
        <v>134</v>
      </c>
      <c r="I6667" t="s">
        <v>135</v>
      </c>
      <c r="J6667" t="s">
        <v>136</v>
      </c>
      <c r="K6667" t="s">
        <v>137</v>
      </c>
      <c r="L6667" t="s">
        <v>19110</v>
      </c>
      <c r="M6667" t="s">
        <v>19111</v>
      </c>
      <c r="N6667">
        <v>8.761666666</v>
      </c>
      <c r="O6667">
        <v>0</v>
      </c>
      <c r="P6667">
        <v>1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0.2247471662976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0.2247471662976</v>
      </c>
    </row>
    <row r="6668" spans="1:31" x14ac:dyDescent="0.25">
      <c r="A6668">
        <v>2157434</v>
      </c>
      <c r="B6668">
        <v>1</v>
      </c>
      <c r="C6668" t="s">
        <v>80</v>
      </c>
      <c r="D6668" t="s">
        <v>89</v>
      </c>
      <c r="E6668" t="s">
        <v>140</v>
      </c>
      <c r="F6668" t="s">
        <v>9019</v>
      </c>
      <c r="G6668" t="s">
        <v>142</v>
      </c>
      <c r="H6668" t="s">
        <v>143</v>
      </c>
      <c r="I6668" t="s">
        <v>135</v>
      </c>
      <c r="J6668" t="s">
        <v>136</v>
      </c>
      <c r="K6668" t="s">
        <v>137</v>
      </c>
      <c r="L6668" t="s">
        <v>19112</v>
      </c>
      <c r="M6668" t="s">
        <v>19113</v>
      </c>
      <c r="N6668">
        <v>0.93583333300000004</v>
      </c>
      <c r="O6668">
        <v>1</v>
      </c>
      <c r="P6668">
        <v>272</v>
      </c>
      <c r="Q6668">
        <v>1</v>
      </c>
      <c r="R6668">
        <v>51</v>
      </c>
      <c r="S6668">
        <v>1</v>
      </c>
      <c r="T6668">
        <v>138</v>
      </c>
      <c r="U6668">
        <v>0</v>
      </c>
      <c r="V6668">
        <v>0</v>
      </c>
      <c r="W6668">
        <v>1.6275056552592166</v>
      </c>
      <c r="X6668">
        <v>145.43571001247236</v>
      </c>
      <c r="Y6668">
        <v>5.139244156826809</v>
      </c>
      <c r="Z6668">
        <v>11.990477147393642</v>
      </c>
      <c r="AA6668">
        <v>0.29905300140183333</v>
      </c>
      <c r="AB6668">
        <v>107.90299379318067</v>
      </c>
      <c r="AC6668">
        <v>0</v>
      </c>
      <c r="AD6668">
        <v>0</v>
      </c>
      <c r="AE6668">
        <v>272.39498376653455</v>
      </c>
    </row>
    <row r="6669" spans="1:31" x14ac:dyDescent="0.25">
      <c r="A6669">
        <v>2157265</v>
      </c>
      <c r="B6669">
        <v>1</v>
      </c>
      <c r="C6669" t="s">
        <v>80</v>
      </c>
      <c r="D6669" t="s">
        <v>84</v>
      </c>
      <c r="E6669" t="s">
        <v>131</v>
      </c>
      <c r="F6669" t="s">
        <v>19114</v>
      </c>
      <c r="G6669" t="s">
        <v>152</v>
      </c>
      <c r="H6669" t="s">
        <v>134</v>
      </c>
      <c r="I6669" t="s">
        <v>135</v>
      </c>
      <c r="J6669" t="s">
        <v>136</v>
      </c>
      <c r="K6669" t="s">
        <v>137</v>
      </c>
      <c r="L6669" t="s">
        <v>19115</v>
      </c>
      <c r="M6669" t="s">
        <v>19116</v>
      </c>
      <c r="N6669">
        <v>4.0886111109999996</v>
      </c>
      <c r="O6669">
        <v>0</v>
      </c>
      <c r="P6669">
        <v>3</v>
      </c>
      <c r="Q6669">
        <v>0</v>
      </c>
      <c r="R6669">
        <v>0</v>
      </c>
      <c r="S6669">
        <v>0</v>
      </c>
      <c r="T6669">
        <v>1</v>
      </c>
      <c r="U6669">
        <v>0</v>
      </c>
      <c r="V6669">
        <v>0</v>
      </c>
      <c r="W6669">
        <v>0</v>
      </c>
      <c r="X6669">
        <v>3.9139222056472587</v>
      </c>
      <c r="Y6669">
        <v>0</v>
      </c>
      <c r="Z6669">
        <v>0</v>
      </c>
      <c r="AA6669">
        <v>0</v>
      </c>
      <c r="AB6669">
        <v>2.7930216175000005E-3</v>
      </c>
      <c r="AC6669">
        <v>0</v>
      </c>
      <c r="AD6669">
        <v>0</v>
      </c>
      <c r="AE6669">
        <v>3.9167152272647585</v>
      </c>
    </row>
    <row r="6670" spans="1:31" x14ac:dyDescent="0.25">
      <c r="A6670">
        <v>2157666</v>
      </c>
      <c r="B6670">
        <v>1</v>
      </c>
      <c r="C6670" t="s">
        <v>81</v>
      </c>
      <c r="D6670" t="s">
        <v>113</v>
      </c>
      <c r="E6670" t="s">
        <v>140</v>
      </c>
      <c r="F6670" t="s">
        <v>19117</v>
      </c>
      <c r="G6670" t="s">
        <v>142</v>
      </c>
      <c r="H6670" t="s">
        <v>143</v>
      </c>
      <c r="I6670" t="s">
        <v>135</v>
      </c>
      <c r="J6670" t="s">
        <v>136</v>
      </c>
      <c r="K6670" t="s">
        <v>137</v>
      </c>
      <c r="L6670" t="s">
        <v>19118</v>
      </c>
      <c r="M6670" t="s">
        <v>19119</v>
      </c>
      <c r="N6670">
        <v>7.2222222000000003E-2</v>
      </c>
      <c r="O6670">
        <v>15</v>
      </c>
      <c r="P6670">
        <v>1605</v>
      </c>
      <c r="Q6670">
        <v>223</v>
      </c>
      <c r="R6670">
        <v>793</v>
      </c>
      <c r="S6670">
        <v>24</v>
      </c>
      <c r="T6670">
        <v>135</v>
      </c>
      <c r="U6670">
        <v>2</v>
      </c>
      <c r="V6670">
        <v>0</v>
      </c>
      <c r="W6670">
        <v>0.17594793696133332</v>
      </c>
      <c r="X6670">
        <v>19.156051516246652</v>
      </c>
      <c r="Y6670">
        <v>7.6960501242444455</v>
      </c>
      <c r="Z6670">
        <v>9.8984868812396627</v>
      </c>
      <c r="AA6670">
        <v>7.7679729688188308</v>
      </c>
      <c r="AB6670">
        <v>4.1154327730172211</v>
      </c>
      <c r="AC6670">
        <v>5.0221663071059996</v>
      </c>
      <c r="AD6670">
        <v>0</v>
      </c>
      <c r="AE6670">
        <v>53.832108507634139</v>
      </c>
    </row>
    <row r="6671" spans="1:31" x14ac:dyDescent="0.25">
      <c r="A6671">
        <v>2157417</v>
      </c>
      <c r="B6671">
        <v>1</v>
      </c>
      <c r="C6671" t="s">
        <v>80</v>
      </c>
      <c r="D6671" t="s">
        <v>108</v>
      </c>
      <c r="E6671" t="s">
        <v>174</v>
      </c>
      <c r="F6671" t="s">
        <v>2900</v>
      </c>
      <c r="G6671" t="s">
        <v>187</v>
      </c>
      <c r="H6671" t="s">
        <v>134</v>
      </c>
      <c r="I6671" t="s">
        <v>135</v>
      </c>
      <c r="J6671" t="s">
        <v>136</v>
      </c>
      <c r="K6671" t="s">
        <v>137</v>
      </c>
      <c r="L6671" t="s">
        <v>19120</v>
      </c>
      <c r="M6671" t="s">
        <v>19121</v>
      </c>
      <c r="N6671">
        <v>8.4986111110000007</v>
      </c>
      <c r="O6671">
        <v>0</v>
      </c>
      <c r="P6671">
        <v>15</v>
      </c>
      <c r="Q6671">
        <v>0</v>
      </c>
      <c r="R6671">
        <v>1</v>
      </c>
      <c r="S6671">
        <v>0</v>
      </c>
      <c r="T6671">
        <v>1</v>
      </c>
      <c r="U6671">
        <v>0</v>
      </c>
      <c r="V6671">
        <v>0</v>
      </c>
      <c r="W6671">
        <v>0</v>
      </c>
      <c r="X6671">
        <v>18.080529456263996</v>
      </c>
      <c r="Y6671">
        <v>0</v>
      </c>
      <c r="Z6671">
        <v>0.3577550290208667</v>
      </c>
      <c r="AA6671">
        <v>0</v>
      </c>
      <c r="AB6671">
        <v>0.49880029780575003</v>
      </c>
      <c r="AC6671">
        <v>0</v>
      </c>
      <c r="AD6671">
        <v>0</v>
      </c>
      <c r="AE6671">
        <v>18.937084783090615</v>
      </c>
    </row>
    <row r="6672" spans="1:31" x14ac:dyDescent="0.25">
      <c r="A6672">
        <v>2157334</v>
      </c>
      <c r="B6672">
        <v>1</v>
      </c>
      <c r="C6672" t="s">
        <v>81</v>
      </c>
      <c r="D6672" t="s">
        <v>113</v>
      </c>
      <c r="E6672" t="s">
        <v>131</v>
      </c>
      <c r="F6672" t="s">
        <v>19122</v>
      </c>
      <c r="G6672" t="s">
        <v>152</v>
      </c>
      <c r="H6672" t="s">
        <v>134</v>
      </c>
      <c r="I6672" t="s">
        <v>135</v>
      </c>
      <c r="J6672" t="s">
        <v>136</v>
      </c>
      <c r="K6672" t="s">
        <v>137</v>
      </c>
      <c r="L6672" t="s">
        <v>19123</v>
      </c>
      <c r="M6672" t="s">
        <v>19124</v>
      </c>
      <c r="N6672">
        <v>0.87277777700000003</v>
      </c>
      <c r="O6672">
        <v>0</v>
      </c>
      <c r="P6672">
        <v>1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0.20343574141000001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0.20343574141000001</v>
      </c>
    </row>
    <row r="6673" spans="1:31" x14ac:dyDescent="0.25">
      <c r="A6673">
        <v>2157726</v>
      </c>
      <c r="B6673">
        <v>1</v>
      </c>
      <c r="C6673" t="s">
        <v>81</v>
      </c>
      <c r="D6673" t="s">
        <v>118</v>
      </c>
      <c r="E6673" t="s">
        <v>196</v>
      </c>
      <c r="F6673" t="s">
        <v>4104</v>
      </c>
      <c r="G6673" t="s">
        <v>142</v>
      </c>
      <c r="H6673" t="s">
        <v>143</v>
      </c>
      <c r="I6673" t="s">
        <v>135</v>
      </c>
      <c r="J6673" t="s">
        <v>136</v>
      </c>
      <c r="K6673" t="s">
        <v>137</v>
      </c>
      <c r="L6673" t="s">
        <v>19125</v>
      </c>
      <c r="M6673" t="s">
        <v>19126</v>
      </c>
      <c r="N6673">
        <v>3.099444444</v>
      </c>
      <c r="O6673">
        <v>0</v>
      </c>
      <c r="P6673">
        <v>397</v>
      </c>
      <c r="Q6673">
        <v>0</v>
      </c>
      <c r="R6673">
        <v>19</v>
      </c>
      <c r="S6673">
        <v>1</v>
      </c>
      <c r="T6673">
        <v>9</v>
      </c>
      <c r="U6673">
        <v>0</v>
      </c>
      <c r="V6673">
        <v>0</v>
      </c>
      <c r="W6673">
        <v>0</v>
      </c>
      <c r="X6673">
        <v>137.19227256090383</v>
      </c>
      <c r="Y6673">
        <v>0</v>
      </c>
      <c r="Z6673">
        <v>1.6108572221974753</v>
      </c>
      <c r="AA6673">
        <v>10.889218582607199</v>
      </c>
      <c r="AB6673">
        <v>2.3463227342023667</v>
      </c>
      <c r="AC6673">
        <v>0</v>
      </c>
      <c r="AD6673">
        <v>0</v>
      </c>
      <c r="AE6673">
        <v>152.03867109991086</v>
      </c>
    </row>
    <row r="6674" spans="1:31" x14ac:dyDescent="0.25">
      <c r="A6674">
        <v>2157039</v>
      </c>
      <c r="B6674">
        <v>1</v>
      </c>
      <c r="C6674" t="s">
        <v>80</v>
      </c>
      <c r="D6674" t="s">
        <v>90</v>
      </c>
      <c r="E6674" t="s">
        <v>146</v>
      </c>
      <c r="F6674" t="s">
        <v>19127</v>
      </c>
      <c r="G6674" t="s">
        <v>235</v>
      </c>
      <c r="H6674" t="s">
        <v>143</v>
      </c>
      <c r="I6674" t="s">
        <v>135</v>
      </c>
      <c r="J6674" t="s">
        <v>136</v>
      </c>
      <c r="K6674" t="s">
        <v>236</v>
      </c>
      <c r="L6674" t="s">
        <v>19128</v>
      </c>
      <c r="M6674" t="s">
        <v>19129</v>
      </c>
      <c r="N6674">
        <v>6.9155555550000001</v>
      </c>
      <c r="O6674">
        <v>0</v>
      </c>
      <c r="P6674">
        <v>1744</v>
      </c>
      <c r="Q6674">
        <v>0</v>
      </c>
      <c r="R6674">
        <v>0</v>
      </c>
      <c r="S6674">
        <v>0</v>
      </c>
      <c r="T6674">
        <v>132</v>
      </c>
      <c r="U6674">
        <v>0</v>
      </c>
      <c r="V6674">
        <v>0</v>
      </c>
      <c r="W6674">
        <v>0</v>
      </c>
      <c r="X6674">
        <v>2706.2447743871185</v>
      </c>
      <c r="Y6674">
        <v>0</v>
      </c>
      <c r="Z6674">
        <v>0</v>
      </c>
      <c r="AA6674">
        <v>0</v>
      </c>
      <c r="AB6674">
        <v>542.31387224656294</v>
      </c>
      <c r="AC6674">
        <v>0</v>
      </c>
      <c r="AD6674">
        <v>0</v>
      </c>
      <c r="AE6674">
        <v>3248.5586466336813</v>
      </c>
    </row>
    <row r="6675" spans="1:31" x14ac:dyDescent="0.25">
      <c r="A6675">
        <v>2157288</v>
      </c>
      <c r="B6675">
        <v>1</v>
      </c>
      <c r="C6675" t="s">
        <v>81</v>
      </c>
      <c r="D6675" t="s">
        <v>123</v>
      </c>
      <c r="E6675" t="s">
        <v>196</v>
      </c>
      <c r="F6675" t="s">
        <v>19130</v>
      </c>
      <c r="G6675" t="s">
        <v>142</v>
      </c>
      <c r="H6675" t="s">
        <v>143</v>
      </c>
      <c r="I6675" t="s">
        <v>135</v>
      </c>
      <c r="J6675" t="s">
        <v>136</v>
      </c>
      <c r="K6675" t="s">
        <v>137</v>
      </c>
      <c r="L6675" t="s">
        <v>19131</v>
      </c>
      <c r="M6675" t="s">
        <v>19132</v>
      </c>
      <c r="N6675">
        <v>1.139444444</v>
      </c>
      <c r="O6675">
        <v>0</v>
      </c>
      <c r="P6675">
        <v>334</v>
      </c>
      <c r="Q6675">
        <v>119</v>
      </c>
      <c r="R6675">
        <v>45</v>
      </c>
      <c r="S6675">
        <v>10</v>
      </c>
      <c r="T6675">
        <v>27</v>
      </c>
      <c r="U6675">
        <v>0</v>
      </c>
      <c r="V6675">
        <v>0</v>
      </c>
      <c r="W6675">
        <v>0</v>
      </c>
      <c r="X6675">
        <v>50.240245422544625</v>
      </c>
      <c r="Y6675">
        <v>123.81115029454055</v>
      </c>
      <c r="Z6675">
        <v>17.249933537809806</v>
      </c>
      <c r="AA6675">
        <v>6.7293812671900897</v>
      </c>
      <c r="AB6675">
        <v>13.059605205186033</v>
      </c>
      <c r="AC6675">
        <v>0</v>
      </c>
      <c r="AD6675">
        <v>0</v>
      </c>
      <c r="AE6675">
        <v>211.0903157272711</v>
      </c>
    </row>
    <row r="6676" spans="1:31" x14ac:dyDescent="0.25">
      <c r="A6676">
        <v>2157620</v>
      </c>
      <c r="B6676">
        <v>1</v>
      </c>
      <c r="C6676" t="s">
        <v>80</v>
      </c>
      <c r="D6676" t="s">
        <v>94</v>
      </c>
      <c r="E6676" t="s">
        <v>140</v>
      </c>
      <c r="F6676" t="s">
        <v>3214</v>
      </c>
      <c r="G6676" t="s">
        <v>142</v>
      </c>
      <c r="H6676" t="s">
        <v>143</v>
      </c>
      <c r="I6676" t="s">
        <v>135</v>
      </c>
      <c r="J6676" t="s">
        <v>136</v>
      </c>
      <c r="K6676" t="s">
        <v>137</v>
      </c>
      <c r="L6676" t="s">
        <v>19133</v>
      </c>
      <c r="M6676" t="s">
        <v>19134</v>
      </c>
      <c r="N6676">
        <v>0.28805555500000002</v>
      </c>
      <c r="O6676">
        <v>0</v>
      </c>
      <c r="P6676">
        <v>5374</v>
      </c>
      <c r="Q6676">
        <v>0</v>
      </c>
      <c r="R6676">
        <v>127</v>
      </c>
      <c r="S6676">
        <v>0</v>
      </c>
      <c r="T6676">
        <v>289</v>
      </c>
      <c r="U6676">
        <v>0</v>
      </c>
      <c r="V6676">
        <v>0</v>
      </c>
      <c r="W6676">
        <v>0</v>
      </c>
      <c r="X6676">
        <v>466.79145466888065</v>
      </c>
      <c r="Y6676">
        <v>0</v>
      </c>
      <c r="Z6676">
        <v>5.5799837863690041</v>
      </c>
      <c r="AA6676">
        <v>0</v>
      </c>
      <c r="AB6676">
        <v>41.403412279035578</v>
      </c>
      <c r="AC6676">
        <v>0</v>
      </c>
      <c r="AD6676">
        <v>0</v>
      </c>
      <c r="AE6676">
        <v>513.77485073428522</v>
      </c>
    </row>
    <row r="6677" spans="1:31" x14ac:dyDescent="0.25">
      <c r="A6677">
        <v>2156979</v>
      </c>
      <c r="B6677">
        <v>1</v>
      </c>
      <c r="C6677" t="s">
        <v>80</v>
      </c>
      <c r="D6677" t="s">
        <v>85</v>
      </c>
      <c r="E6677" t="s">
        <v>224</v>
      </c>
      <c r="F6677" t="s">
        <v>19135</v>
      </c>
      <c r="G6677" t="s">
        <v>300</v>
      </c>
      <c r="H6677" t="s">
        <v>143</v>
      </c>
      <c r="I6677" t="s">
        <v>135</v>
      </c>
      <c r="J6677" t="s">
        <v>3</v>
      </c>
      <c r="K6677" t="s">
        <v>137</v>
      </c>
      <c r="L6677" t="s">
        <v>19136</v>
      </c>
      <c r="M6677" t="s">
        <v>19137</v>
      </c>
      <c r="N6677">
        <v>0.89024055499999999</v>
      </c>
      <c r="O6677">
        <v>0</v>
      </c>
      <c r="P6677">
        <v>5101</v>
      </c>
      <c r="Q6677">
        <v>0</v>
      </c>
      <c r="R6677">
        <v>1</v>
      </c>
      <c r="S6677">
        <v>1</v>
      </c>
      <c r="T6677">
        <v>310</v>
      </c>
      <c r="U6677">
        <v>0</v>
      </c>
      <c r="V6677">
        <v>0</v>
      </c>
      <c r="W6677">
        <v>0</v>
      </c>
      <c r="X6677">
        <v>1031.385597726807</v>
      </c>
      <c r="Y6677">
        <v>0</v>
      </c>
      <c r="Z6677">
        <v>0</v>
      </c>
      <c r="AA6677">
        <v>36.274582859633995</v>
      </c>
      <c r="AB6677">
        <v>337.3086043493347</v>
      </c>
      <c r="AC6677">
        <v>0</v>
      </c>
      <c r="AD6677">
        <v>0</v>
      </c>
      <c r="AE6677">
        <v>1404.9687849357756</v>
      </c>
    </row>
    <row r="6678" spans="1:31" x14ac:dyDescent="0.25">
      <c r="A6678">
        <v>2156933</v>
      </c>
      <c r="B6678">
        <v>1</v>
      </c>
      <c r="C6678" t="s">
        <v>80</v>
      </c>
      <c r="D6678" t="s">
        <v>96</v>
      </c>
      <c r="E6678" t="s">
        <v>161</v>
      </c>
      <c r="F6678" t="s">
        <v>19138</v>
      </c>
      <c r="G6678" t="s">
        <v>215</v>
      </c>
      <c r="H6678" t="s">
        <v>134</v>
      </c>
      <c r="I6678" t="s">
        <v>135</v>
      </c>
      <c r="J6678" t="s">
        <v>136</v>
      </c>
      <c r="K6678" t="s">
        <v>137</v>
      </c>
      <c r="L6678" t="s">
        <v>19139</v>
      </c>
      <c r="M6678" t="s">
        <v>19140</v>
      </c>
      <c r="N6678">
        <v>0.50166666599999998</v>
      </c>
      <c r="O6678">
        <v>0</v>
      </c>
      <c r="P6678">
        <v>171</v>
      </c>
      <c r="Q6678">
        <v>0</v>
      </c>
      <c r="R6678">
        <v>0</v>
      </c>
      <c r="S6678">
        <v>0</v>
      </c>
      <c r="T6678">
        <v>7</v>
      </c>
      <c r="U6678">
        <v>0</v>
      </c>
      <c r="V6678">
        <v>0</v>
      </c>
      <c r="W6678">
        <v>0</v>
      </c>
      <c r="X6678">
        <v>16.731386141319806</v>
      </c>
      <c r="Y6678">
        <v>0</v>
      </c>
      <c r="Z6678">
        <v>0</v>
      </c>
      <c r="AA6678">
        <v>0</v>
      </c>
      <c r="AB6678">
        <v>3.019853000742708</v>
      </c>
      <c r="AC6678">
        <v>0</v>
      </c>
      <c r="AD6678">
        <v>0</v>
      </c>
      <c r="AE6678">
        <v>19.751239142062513</v>
      </c>
    </row>
    <row r="6679" spans="1:31" x14ac:dyDescent="0.25">
      <c r="A6679">
        <v>2157474</v>
      </c>
      <c r="B6679">
        <v>1</v>
      </c>
      <c r="C6679" t="s">
        <v>80</v>
      </c>
      <c r="D6679" t="s">
        <v>97</v>
      </c>
      <c r="E6679" t="s">
        <v>224</v>
      </c>
      <c r="F6679" t="s">
        <v>8751</v>
      </c>
      <c r="G6679" t="s">
        <v>2990</v>
      </c>
      <c r="H6679" t="s">
        <v>143</v>
      </c>
      <c r="I6679" t="s">
        <v>135</v>
      </c>
      <c r="J6679" t="s">
        <v>136</v>
      </c>
      <c r="K6679" t="s">
        <v>137</v>
      </c>
      <c r="L6679" t="s">
        <v>19141</v>
      </c>
      <c r="M6679" t="s">
        <v>19142</v>
      </c>
      <c r="N6679">
        <v>0.88055555500000005</v>
      </c>
      <c r="O6679">
        <v>25</v>
      </c>
      <c r="P6679">
        <v>4321</v>
      </c>
      <c r="Q6679">
        <v>1</v>
      </c>
      <c r="R6679">
        <v>108</v>
      </c>
      <c r="S6679">
        <v>10</v>
      </c>
      <c r="T6679">
        <v>399</v>
      </c>
      <c r="U6679">
        <v>0</v>
      </c>
      <c r="V6679">
        <v>0</v>
      </c>
      <c r="W6679">
        <v>377.85722118408171</v>
      </c>
      <c r="X6679">
        <v>1494.4647907607559</v>
      </c>
      <c r="Y6679">
        <v>0.12864551305466668</v>
      </c>
      <c r="Z6679">
        <v>48.049016757467825</v>
      </c>
      <c r="AA6679">
        <v>162.25517381483149</v>
      </c>
      <c r="AB6679">
        <v>294.19502075429915</v>
      </c>
      <c r="AC6679">
        <v>0</v>
      </c>
      <c r="AD6679">
        <v>0</v>
      </c>
      <c r="AE6679">
        <v>2376.9498687844907</v>
      </c>
    </row>
    <row r="6680" spans="1:31" x14ac:dyDescent="0.25">
      <c r="A6680">
        <v>2157480</v>
      </c>
      <c r="B6680">
        <v>1</v>
      </c>
      <c r="C6680" t="s">
        <v>81</v>
      </c>
      <c r="D6680" t="s">
        <v>127</v>
      </c>
      <c r="E6680" t="s">
        <v>161</v>
      </c>
      <c r="F6680" t="s">
        <v>19143</v>
      </c>
      <c r="G6680" t="s">
        <v>215</v>
      </c>
      <c r="H6680" t="s">
        <v>134</v>
      </c>
      <c r="I6680" t="s">
        <v>135</v>
      </c>
      <c r="J6680" t="s">
        <v>136</v>
      </c>
      <c r="K6680" t="s">
        <v>137</v>
      </c>
      <c r="L6680" t="s">
        <v>19144</v>
      </c>
      <c r="M6680" t="s">
        <v>19145</v>
      </c>
      <c r="N6680">
        <v>7.5763888880000003</v>
      </c>
      <c r="O6680">
        <v>0</v>
      </c>
      <c r="P6680">
        <v>260</v>
      </c>
      <c r="Q6680">
        <v>0</v>
      </c>
      <c r="R6680">
        <v>0</v>
      </c>
      <c r="S6680">
        <v>0</v>
      </c>
      <c r="T6680">
        <v>18</v>
      </c>
      <c r="U6680">
        <v>0</v>
      </c>
      <c r="V6680">
        <v>0</v>
      </c>
      <c r="W6680">
        <v>0</v>
      </c>
      <c r="X6680">
        <v>351.91893817578375</v>
      </c>
      <c r="Y6680">
        <v>0</v>
      </c>
      <c r="Z6680">
        <v>0</v>
      </c>
      <c r="AA6680">
        <v>0</v>
      </c>
      <c r="AB6680">
        <v>15.047801645136049</v>
      </c>
      <c r="AC6680">
        <v>0</v>
      </c>
      <c r="AD6680">
        <v>0</v>
      </c>
      <c r="AE6680">
        <v>366.96673982091983</v>
      </c>
    </row>
    <row r="6681" spans="1:31" x14ac:dyDescent="0.25">
      <c r="A6681">
        <v>2156996</v>
      </c>
      <c r="B6681">
        <v>1</v>
      </c>
      <c r="C6681" t="s">
        <v>80</v>
      </c>
      <c r="D6681" t="s">
        <v>99</v>
      </c>
      <c r="E6681" t="s">
        <v>140</v>
      </c>
      <c r="F6681" t="s">
        <v>16714</v>
      </c>
      <c r="G6681" t="s">
        <v>226</v>
      </c>
      <c r="H6681" t="s">
        <v>143</v>
      </c>
      <c r="I6681" t="s">
        <v>148</v>
      </c>
      <c r="J6681" t="s">
        <v>136</v>
      </c>
      <c r="K6681" t="s">
        <v>137</v>
      </c>
      <c r="L6681" t="s">
        <v>19146</v>
      </c>
      <c r="M6681" t="s">
        <v>19147</v>
      </c>
      <c r="N6681">
        <v>2.7777777E-2</v>
      </c>
      <c r="O6681">
        <v>19</v>
      </c>
      <c r="P6681">
        <v>10716</v>
      </c>
      <c r="Q6681">
        <v>13</v>
      </c>
      <c r="R6681">
        <v>248</v>
      </c>
      <c r="S6681">
        <v>49</v>
      </c>
      <c r="T6681">
        <v>1046</v>
      </c>
      <c r="U6681">
        <v>2</v>
      </c>
      <c r="V6681">
        <v>15</v>
      </c>
      <c r="W6681">
        <v>4.4260113914274992</v>
      </c>
      <c r="X6681">
        <v>62.373960812368445</v>
      </c>
      <c r="Y6681">
        <v>0.35046254442500002</v>
      </c>
      <c r="Z6681">
        <v>1.8300527631577779</v>
      </c>
      <c r="AA6681">
        <v>14.024460113736946</v>
      </c>
      <c r="AB6681">
        <v>26.002544012875532</v>
      </c>
      <c r="AC6681">
        <v>0.70282189366666659</v>
      </c>
      <c r="AD6681">
        <v>1.8306893577408334</v>
      </c>
      <c r="AE6681">
        <v>111.54100288939871</v>
      </c>
    </row>
    <row r="6682" spans="1:31" x14ac:dyDescent="0.25">
      <c r="A6682">
        <v>2157351</v>
      </c>
      <c r="B6682">
        <v>1</v>
      </c>
      <c r="C6682" t="s">
        <v>80</v>
      </c>
      <c r="D6682" t="s">
        <v>96</v>
      </c>
      <c r="E6682" t="s">
        <v>174</v>
      </c>
      <c r="F6682" t="s">
        <v>2652</v>
      </c>
      <c r="G6682" t="s">
        <v>187</v>
      </c>
      <c r="H6682" t="s">
        <v>134</v>
      </c>
      <c r="I6682" t="s">
        <v>135</v>
      </c>
      <c r="J6682" t="s">
        <v>136</v>
      </c>
      <c r="K6682" t="s">
        <v>137</v>
      </c>
      <c r="L6682" t="s">
        <v>19148</v>
      </c>
      <c r="M6682" t="s">
        <v>19149</v>
      </c>
      <c r="N6682">
        <v>1.5049999999999999</v>
      </c>
      <c r="O6682">
        <v>0</v>
      </c>
      <c r="P6682">
        <v>74</v>
      </c>
      <c r="Q6682">
        <v>0</v>
      </c>
      <c r="R6682">
        <v>0</v>
      </c>
      <c r="S6682">
        <v>0</v>
      </c>
      <c r="T6682">
        <v>5</v>
      </c>
      <c r="U6682">
        <v>0</v>
      </c>
      <c r="V6682">
        <v>0</v>
      </c>
      <c r="W6682">
        <v>0</v>
      </c>
      <c r="X6682">
        <v>37.985305971248245</v>
      </c>
      <c r="Y6682">
        <v>0</v>
      </c>
      <c r="Z6682">
        <v>0</v>
      </c>
      <c r="AA6682">
        <v>0</v>
      </c>
      <c r="AB6682">
        <v>1.6301940513515003</v>
      </c>
      <c r="AC6682">
        <v>0</v>
      </c>
      <c r="AD6682">
        <v>0</v>
      </c>
      <c r="AE6682">
        <v>39.615500022599747</v>
      </c>
    </row>
    <row r="6683" spans="1:31" x14ac:dyDescent="0.25">
      <c r="A6683">
        <v>2157520</v>
      </c>
      <c r="B6683">
        <v>1</v>
      </c>
      <c r="C6683" t="s">
        <v>81</v>
      </c>
      <c r="D6683" t="s">
        <v>123</v>
      </c>
      <c r="E6683" t="s">
        <v>131</v>
      </c>
      <c r="F6683" t="s">
        <v>19150</v>
      </c>
      <c r="G6683" t="s">
        <v>152</v>
      </c>
      <c r="H6683" t="s">
        <v>134</v>
      </c>
      <c r="I6683" t="s">
        <v>135</v>
      </c>
      <c r="J6683" t="s">
        <v>136</v>
      </c>
      <c r="K6683" t="s">
        <v>137</v>
      </c>
      <c r="L6683" t="s">
        <v>19151</v>
      </c>
      <c r="M6683" t="s">
        <v>19152</v>
      </c>
      <c r="N6683">
        <v>1.6258333330000001</v>
      </c>
      <c r="O6683">
        <v>0</v>
      </c>
      <c r="P6683">
        <v>5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1.486026650922575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1.486026650922575</v>
      </c>
    </row>
    <row r="6684" spans="1:31" x14ac:dyDescent="0.25">
      <c r="A6684">
        <v>2157165</v>
      </c>
      <c r="B6684">
        <v>1</v>
      </c>
      <c r="C6684" t="s">
        <v>81</v>
      </c>
      <c r="D6684" t="s">
        <v>118</v>
      </c>
      <c r="E6684" t="s">
        <v>224</v>
      </c>
      <c r="F6684" t="s">
        <v>19153</v>
      </c>
      <c r="G6684" t="s">
        <v>142</v>
      </c>
      <c r="H6684" t="s">
        <v>143</v>
      </c>
      <c r="I6684" t="s">
        <v>135</v>
      </c>
      <c r="J6684" t="s">
        <v>136</v>
      </c>
      <c r="K6684" t="s">
        <v>137</v>
      </c>
      <c r="L6684" t="s">
        <v>19154</v>
      </c>
      <c r="M6684" t="s">
        <v>19155</v>
      </c>
      <c r="N6684">
        <v>0.15</v>
      </c>
      <c r="O6684">
        <v>2</v>
      </c>
      <c r="P6684">
        <v>1140</v>
      </c>
      <c r="Q6684">
        <v>141</v>
      </c>
      <c r="R6684">
        <v>265</v>
      </c>
      <c r="S6684">
        <v>18</v>
      </c>
      <c r="T6684">
        <v>132</v>
      </c>
      <c r="U6684">
        <v>2</v>
      </c>
      <c r="V6684">
        <v>1</v>
      </c>
      <c r="W6684">
        <v>5.9203430968500011E-2</v>
      </c>
      <c r="X6684">
        <v>27.908692222063511</v>
      </c>
      <c r="Y6684">
        <v>28.281207349449012</v>
      </c>
      <c r="Z6684">
        <v>14.987056737329997</v>
      </c>
      <c r="AA6684">
        <v>15.091256772612004</v>
      </c>
      <c r="AB6684">
        <v>8.6839651721760003</v>
      </c>
      <c r="AC6684">
        <v>18.545382120825</v>
      </c>
      <c r="AD6684">
        <v>2.7149054371739996</v>
      </c>
      <c r="AE6684">
        <v>116.27166924259801</v>
      </c>
    </row>
    <row r="6685" spans="1:31" x14ac:dyDescent="0.25">
      <c r="A6685">
        <v>2157537</v>
      </c>
      <c r="B6685">
        <v>1</v>
      </c>
      <c r="C6685" t="s">
        <v>81</v>
      </c>
      <c r="D6685" t="s">
        <v>123</v>
      </c>
      <c r="E6685" t="s">
        <v>146</v>
      </c>
      <c r="F6685" t="s">
        <v>7288</v>
      </c>
      <c r="G6685" t="s">
        <v>142</v>
      </c>
      <c r="H6685" t="s">
        <v>143</v>
      </c>
      <c r="I6685" t="s">
        <v>135</v>
      </c>
      <c r="J6685" t="s">
        <v>136</v>
      </c>
      <c r="K6685" t="s">
        <v>137</v>
      </c>
      <c r="L6685" t="s">
        <v>19156</v>
      </c>
      <c r="M6685" t="s">
        <v>19157</v>
      </c>
      <c r="N6685">
        <v>0.2</v>
      </c>
      <c r="O6685">
        <v>0</v>
      </c>
      <c r="P6685">
        <v>2225</v>
      </c>
      <c r="Q6685">
        <v>0</v>
      </c>
      <c r="R6685">
        <v>89</v>
      </c>
      <c r="S6685">
        <v>0</v>
      </c>
      <c r="T6685">
        <v>103</v>
      </c>
      <c r="U6685">
        <v>0</v>
      </c>
      <c r="V6685">
        <v>0</v>
      </c>
      <c r="W6685">
        <v>0</v>
      </c>
      <c r="X6685">
        <v>101.87721461221817</v>
      </c>
      <c r="Y6685">
        <v>0</v>
      </c>
      <c r="Z6685">
        <v>3.9104978091720008</v>
      </c>
      <c r="AA6685">
        <v>0</v>
      </c>
      <c r="AB6685">
        <v>8.5858909629139983</v>
      </c>
      <c r="AC6685">
        <v>0</v>
      </c>
      <c r="AD6685">
        <v>0</v>
      </c>
      <c r="AE6685">
        <v>114.37360338430416</v>
      </c>
    </row>
    <row r="6686" spans="1:31" x14ac:dyDescent="0.25">
      <c r="A6686">
        <v>2157686</v>
      </c>
      <c r="B6686">
        <v>1</v>
      </c>
      <c r="C6686" t="s">
        <v>81</v>
      </c>
      <c r="D6686" t="s">
        <v>122</v>
      </c>
      <c r="E6686" t="s">
        <v>174</v>
      </c>
      <c r="F6686" t="s">
        <v>19158</v>
      </c>
      <c r="G6686" t="s">
        <v>384</v>
      </c>
      <c r="H6686" t="s">
        <v>134</v>
      </c>
      <c r="I6686" t="s">
        <v>135</v>
      </c>
      <c r="J6686" t="s">
        <v>136</v>
      </c>
      <c r="K6686" t="s">
        <v>137</v>
      </c>
      <c r="L6686" t="s">
        <v>19159</v>
      </c>
      <c r="M6686" t="s">
        <v>19160</v>
      </c>
      <c r="N6686">
        <v>4.8322222220000004</v>
      </c>
      <c r="O6686">
        <v>0</v>
      </c>
      <c r="P6686">
        <v>175</v>
      </c>
      <c r="Q6686">
        <v>0</v>
      </c>
      <c r="R6686">
        <v>0</v>
      </c>
      <c r="S6686">
        <v>0</v>
      </c>
      <c r="T6686">
        <v>15</v>
      </c>
      <c r="U6686">
        <v>0</v>
      </c>
      <c r="V6686">
        <v>1</v>
      </c>
      <c r="W6686">
        <v>0</v>
      </c>
      <c r="X6686">
        <v>120.68011024411642</v>
      </c>
      <c r="Y6686">
        <v>0</v>
      </c>
      <c r="Z6686">
        <v>0</v>
      </c>
      <c r="AA6686">
        <v>0</v>
      </c>
      <c r="AB6686">
        <v>9.5569250036490363</v>
      </c>
      <c r="AC6686">
        <v>0</v>
      </c>
      <c r="AD6686">
        <v>11.525063016410227</v>
      </c>
      <c r="AE6686">
        <v>141.76209826417568</v>
      </c>
    </row>
    <row r="6687" spans="1:31" x14ac:dyDescent="0.25">
      <c r="A6687">
        <v>2157022</v>
      </c>
      <c r="B6687">
        <v>1</v>
      </c>
      <c r="C6687" t="s">
        <v>81</v>
      </c>
      <c r="D6687" t="s">
        <v>123</v>
      </c>
      <c r="E6687" t="s">
        <v>161</v>
      </c>
      <c r="F6687" t="s">
        <v>2037</v>
      </c>
      <c r="G6687" t="s">
        <v>538</v>
      </c>
      <c r="H6687" t="s">
        <v>134</v>
      </c>
      <c r="I6687" t="s">
        <v>135</v>
      </c>
      <c r="J6687" t="s">
        <v>136</v>
      </c>
      <c r="K6687" t="s">
        <v>236</v>
      </c>
      <c r="L6687" t="s">
        <v>19161</v>
      </c>
      <c r="M6687" t="s">
        <v>19162</v>
      </c>
      <c r="N6687">
        <v>7.1800961110000001</v>
      </c>
      <c r="O6687">
        <v>0</v>
      </c>
      <c r="P6687">
        <v>51</v>
      </c>
      <c r="Q6687">
        <v>0</v>
      </c>
      <c r="R6687">
        <v>5</v>
      </c>
      <c r="S6687">
        <v>0</v>
      </c>
      <c r="T6687">
        <v>4</v>
      </c>
      <c r="U6687">
        <v>0</v>
      </c>
      <c r="V6687">
        <v>0</v>
      </c>
      <c r="W6687">
        <v>0</v>
      </c>
      <c r="X6687">
        <v>52.238204102171423</v>
      </c>
      <c r="Y6687">
        <v>0</v>
      </c>
      <c r="Z6687">
        <v>8.0768046400781675</v>
      </c>
      <c r="AA6687">
        <v>0</v>
      </c>
      <c r="AB6687">
        <v>1.6520092193715754</v>
      </c>
      <c r="AC6687">
        <v>0</v>
      </c>
      <c r="AD6687">
        <v>0</v>
      </c>
      <c r="AE6687">
        <v>61.967017961621167</v>
      </c>
    </row>
    <row r="6688" spans="1:31" x14ac:dyDescent="0.25">
      <c r="A6688">
        <v>2157563</v>
      </c>
      <c r="B6688">
        <v>1</v>
      </c>
      <c r="C6688" t="s">
        <v>80</v>
      </c>
      <c r="D6688" t="s">
        <v>107</v>
      </c>
      <c r="E6688" t="s">
        <v>131</v>
      </c>
      <c r="F6688" t="s">
        <v>19163</v>
      </c>
      <c r="G6688" t="s">
        <v>152</v>
      </c>
      <c r="H6688" t="s">
        <v>134</v>
      </c>
      <c r="I6688" t="s">
        <v>135</v>
      </c>
      <c r="J6688" t="s">
        <v>136</v>
      </c>
      <c r="K6688" t="s">
        <v>137</v>
      </c>
      <c r="L6688" t="s">
        <v>19164</v>
      </c>
      <c r="M6688" t="s">
        <v>19165</v>
      </c>
      <c r="N6688">
        <v>7.0836111109999997</v>
      </c>
      <c r="O6688">
        <v>0</v>
      </c>
      <c r="P6688">
        <v>1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0.27428997721514997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0.27428997721514997</v>
      </c>
    </row>
    <row r="6689" spans="1:31" x14ac:dyDescent="0.25">
      <c r="A6689">
        <v>2157500</v>
      </c>
      <c r="B6689">
        <v>1</v>
      </c>
      <c r="C6689" t="s">
        <v>81</v>
      </c>
      <c r="D6689" t="s">
        <v>127</v>
      </c>
      <c r="E6689" t="s">
        <v>174</v>
      </c>
      <c r="F6689" t="s">
        <v>19166</v>
      </c>
      <c r="G6689" t="s">
        <v>384</v>
      </c>
      <c r="H6689" t="s">
        <v>134</v>
      </c>
      <c r="I6689" t="s">
        <v>135</v>
      </c>
      <c r="J6689" t="s">
        <v>136</v>
      </c>
      <c r="K6689" t="s">
        <v>137</v>
      </c>
      <c r="L6689" t="s">
        <v>19167</v>
      </c>
      <c r="M6689" t="s">
        <v>19168</v>
      </c>
      <c r="N6689">
        <v>2.255833333</v>
      </c>
      <c r="O6689">
        <v>0</v>
      </c>
      <c r="P6689">
        <v>105</v>
      </c>
      <c r="Q6689">
        <v>0</v>
      </c>
      <c r="R6689">
        <v>0</v>
      </c>
      <c r="S6689">
        <v>0</v>
      </c>
      <c r="T6689">
        <v>13</v>
      </c>
      <c r="U6689">
        <v>0</v>
      </c>
      <c r="V6689">
        <v>0</v>
      </c>
      <c r="W6689">
        <v>0</v>
      </c>
      <c r="X6689">
        <v>49.116138155590399</v>
      </c>
      <c r="Y6689">
        <v>0</v>
      </c>
      <c r="Z6689">
        <v>0</v>
      </c>
      <c r="AA6689">
        <v>0</v>
      </c>
      <c r="AB6689">
        <v>3.5973520208901757</v>
      </c>
      <c r="AC6689">
        <v>0</v>
      </c>
      <c r="AD6689">
        <v>0</v>
      </c>
      <c r="AE6689">
        <v>52.713490176480576</v>
      </c>
    </row>
    <row r="6690" spans="1:31" x14ac:dyDescent="0.25">
      <c r="A6690">
        <v>2157394</v>
      </c>
      <c r="B6690">
        <v>1</v>
      </c>
      <c r="C6690" t="s">
        <v>80</v>
      </c>
      <c r="D6690" t="s">
        <v>96</v>
      </c>
      <c r="E6690" t="s">
        <v>174</v>
      </c>
      <c r="F6690" t="s">
        <v>19169</v>
      </c>
      <c r="G6690" t="s">
        <v>211</v>
      </c>
      <c r="H6690" t="s">
        <v>134</v>
      </c>
      <c r="I6690" t="s">
        <v>135</v>
      </c>
      <c r="J6690" t="s">
        <v>136</v>
      </c>
      <c r="K6690" t="s">
        <v>137</v>
      </c>
      <c r="L6690" t="s">
        <v>19170</v>
      </c>
      <c r="M6690" t="s">
        <v>19171</v>
      </c>
      <c r="N6690">
        <v>2.9752777770000001</v>
      </c>
      <c r="O6690">
        <v>0</v>
      </c>
      <c r="P6690">
        <v>52</v>
      </c>
      <c r="Q6690">
        <v>0</v>
      </c>
      <c r="R6690">
        <v>0</v>
      </c>
      <c r="S6690">
        <v>0</v>
      </c>
      <c r="T6690">
        <v>5</v>
      </c>
      <c r="U6690">
        <v>0</v>
      </c>
      <c r="V6690">
        <v>0</v>
      </c>
      <c r="W6690">
        <v>0</v>
      </c>
      <c r="X6690">
        <v>42.650395975700569</v>
      </c>
      <c r="Y6690">
        <v>0</v>
      </c>
      <c r="Z6690">
        <v>0</v>
      </c>
      <c r="AA6690">
        <v>0</v>
      </c>
      <c r="AB6690">
        <v>78.515592982509915</v>
      </c>
      <c r="AC6690">
        <v>0</v>
      </c>
      <c r="AD6690">
        <v>0</v>
      </c>
      <c r="AE6690">
        <v>121.16598895821048</v>
      </c>
    </row>
    <row r="6691" spans="1:31" x14ac:dyDescent="0.25">
      <c r="A6691">
        <v>2157643</v>
      </c>
      <c r="B6691">
        <v>1</v>
      </c>
      <c r="C6691" t="s">
        <v>80</v>
      </c>
      <c r="D6691" t="s">
        <v>103</v>
      </c>
      <c r="E6691" t="s">
        <v>140</v>
      </c>
      <c r="F6691" t="s">
        <v>19172</v>
      </c>
      <c r="G6691" t="s">
        <v>142</v>
      </c>
      <c r="H6691" t="s">
        <v>143</v>
      </c>
      <c r="I6691" t="s">
        <v>135</v>
      </c>
      <c r="J6691" t="s">
        <v>136</v>
      </c>
      <c r="K6691" t="s">
        <v>137</v>
      </c>
      <c r="L6691" t="s">
        <v>19173</v>
      </c>
      <c r="M6691" t="s">
        <v>19174</v>
      </c>
      <c r="N6691">
        <v>0.33694444400000001</v>
      </c>
      <c r="O6691">
        <v>0</v>
      </c>
      <c r="P6691">
        <v>27</v>
      </c>
      <c r="Q6691">
        <v>6</v>
      </c>
      <c r="R6691">
        <v>8</v>
      </c>
      <c r="S6691">
        <v>22</v>
      </c>
      <c r="T6691">
        <v>29</v>
      </c>
      <c r="U6691">
        <v>26</v>
      </c>
      <c r="V6691">
        <v>9</v>
      </c>
      <c r="W6691">
        <v>0</v>
      </c>
      <c r="X6691">
        <v>4.7015020060025501</v>
      </c>
      <c r="Y6691">
        <v>7.107670915271874</v>
      </c>
      <c r="Z6691">
        <v>1.3037147070000499</v>
      </c>
      <c r="AA6691">
        <v>52.779923163258076</v>
      </c>
      <c r="AB6691">
        <v>18.841514752593941</v>
      </c>
      <c r="AC6691">
        <v>338.90266490272944</v>
      </c>
      <c r="AD6691">
        <v>82.73894813865212</v>
      </c>
      <c r="AE6691">
        <v>506.37593858550804</v>
      </c>
    </row>
    <row r="6692" spans="1:31" x14ac:dyDescent="0.25">
      <c r="A6692">
        <v>2157557</v>
      </c>
      <c r="B6692">
        <v>1</v>
      </c>
      <c r="C6692" t="s">
        <v>80</v>
      </c>
      <c r="D6692" t="s">
        <v>109</v>
      </c>
      <c r="E6692" t="s">
        <v>174</v>
      </c>
      <c r="F6692" t="s">
        <v>13209</v>
      </c>
      <c r="G6692" t="s">
        <v>187</v>
      </c>
      <c r="H6692" t="s">
        <v>134</v>
      </c>
      <c r="I6692" t="s">
        <v>135</v>
      </c>
      <c r="J6692" t="s">
        <v>136</v>
      </c>
      <c r="K6692" t="s">
        <v>137</v>
      </c>
      <c r="L6692" t="s">
        <v>19175</v>
      </c>
      <c r="M6692" t="s">
        <v>19176</v>
      </c>
      <c r="N6692">
        <v>1.1713888880000001</v>
      </c>
      <c r="O6692">
        <v>0</v>
      </c>
      <c r="P6692">
        <v>146</v>
      </c>
      <c r="Q6692">
        <v>0</v>
      </c>
      <c r="R6692">
        <v>0</v>
      </c>
      <c r="S6692">
        <v>0</v>
      </c>
      <c r="T6692">
        <v>19</v>
      </c>
      <c r="U6692">
        <v>0</v>
      </c>
      <c r="V6692">
        <v>0</v>
      </c>
      <c r="W6692">
        <v>0</v>
      </c>
      <c r="X6692">
        <v>34.441667173543287</v>
      </c>
      <c r="Y6692">
        <v>0</v>
      </c>
      <c r="Z6692">
        <v>0</v>
      </c>
      <c r="AA6692">
        <v>0</v>
      </c>
      <c r="AB6692">
        <v>7.0282042394765165</v>
      </c>
      <c r="AC6692">
        <v>0</v>
      </c>
      <c r="AD6692">
        <v>0</v>
      </c>
      <c r="AE6692">
        <v>41.469871413019803</v>
      </c>
    </row>
    <row r="6693" spans="1:31" x14ac:dyDescent="0.25">
      <c r="A6693">
        <v>2157016</v>
      </c>
      <c r="B6693">
        <v>1</v>
      </c>
      <c r="C6693" t="s">
        <v>81</v>
      </c>
      <c r="D6693" t="s">
        <v>118</v>
      </c>
      <c r="E6693" t="s">
        <v>174</v>
      </c>
      <c r="F6693" t="s">
        <v>19177</v>
      </c>
      <c r="G6693" t="s">
        <v>538</v>
      </c>
      <c r="H6693" t="s">
        <v>134</v>
      </c>
      <c r="I6693" t="s">
        <v>135</v>
      </c>
      <c r="J6693" t="s">
        <v>136</v>
      </c>
      <c r="K6693" t="s">
        <v>236</v>
      </c>
      <c r="L6693" t="s">
        <v>19178</v>
      </c>
      <c r="M6693" t="s">
        <v>19179</v>
      </c>
      <c r="N6693">
        <v>6.2999777769999996</v>
      </c>
      <c r="O6693">
        <v>0</v>
      </c>
      <c r="P6693">
        <v>20</v>
      </c>
      <c r="Q6693">
        <v>0</v>
      </c>
      <c r="R6693">
        <v>1</v>
      </c>
      <c r="S6693">
        <v>0</v>
      </c>
      <c r="T6693">
        <v>4</v>
      </c>
      <c r="U6693">
        <v>0</v>
      </c>
      <c r="V6693">
        <v>0</v>
      </c>
      <c r="W6693">
        <v>0</v>
      </c>
      <c r="X6693">
        <v>19.315224193760375</v>
      </c>
      <c r="Y6693">
        <v>0</v>
      </c>
      <c r="Z6693">
        <v>0</v>
      </c>
      <c r="AA6693">
        <v>0</v>
      </c>
      <c r="AB6693">
        <v>18.560166467012504</v>
      </c>
      <c r="AC6693">
        <v>0</v>
      </c>
      <c r="AD6693">
        <v>0</v>
      </c>
      <c r="AE6693">
        <v>37.875390660772879</v>
      </c>
    </row>
    <row r="6694" spans="1:31" x14ac:dyDescent="0.25">
      <c r="A6694">
        <v>2157308</v>
      </c>
      <c r="B6694">
        <v>1</v>
      </c>
      <c r="C6694" t="s">
        <v>81</v>
      </c>
      <c r="D6694" t="s">
        <v>121</v>
      </c>
      <c r="E6694" t="s">
        <v>174</v>
      </c>
      <c r="F6694" t="s">
        <v>19180</v>
      </c>
      <c r="G6694" t="s">
        <v>187</v>
      </c>
      <c r="H6694" t="s">
        <v>134</v>
      </c>
      <c r="I6694" t="s">
        <v>135</v>
      </c>
      <c r="J6694" t="s">
        <v>136</v>
      </c>
      <c r="K6694" t="s">
        <v>137</v>
      </c>
      <c r="L6694" t="s">
        <v>19181</v>
      </c>
      <c r="M6694" t="s">
        <v>19182</v>
      </c>
      <c r="N6694">
        <v>0.74666666599999998</v>
      </c>
      <c r="O6694">
        <v>0</v>
      </c>
      <c r="P6694">
        <v>65</v>
      </c>
      <c r="Q6694">
        <v>0</v>
      </c>
      <c r="R6694">
        <v>2</v>
      </c>
      <c r="S6694">
        <v>0</v>
      </c>
      <c r="T6694">
        <v>5</v>
      </c>
      <c r="U6694">
        <v>0</v>
      </c>
      <c r="V6694">
        <v>0</v>
      </c>
      <c r="W6694">
        <v>0</v>
      </c>
      <c r="X6694">
        <v>5.430123619468799</v>
      </c>
      <c r="Y6694">
        <v>0</v>
      </c>
      <c r="Z6694">
        <v>3.3721412928000003E-3</v>
      </c>
      <c r="AA6694">
        <v>0</v>
      </c>
      <c r="AB6694">
        <v>0.55578285882560008</v>
      </c>
      <c r="AC6694">
        <v>0</v>
      </c>
      <c r="AD6694">
        <v>0</v>
      </c>
      <c r="AE6694">
        <v>5.989278619587199</v>
      </c>
    </row>
    <row r="6695" spans="1:31" x14ac:dyDescent="0.25">
      <c r="A6695">
        <v>2157208</v>
      </c>
      <c r="B6695">
        <v>1</v>
      </c>
      <c r="C6695" t="s">
        <v>81</v>
      </c>
      <c r="D6695" t="s">
        <v>127</v>
      </c>
      <c r="E6695" t="s">
        <v>196</v>
      </c>
      <c r="F6695" t="s">
        <v>9355</v>
      </c>
      <c r="G6695" t="s">
        <v>142</v>
      </c>
      <c r="H6695" t="s">
        <v>143</v>
      </c>
      <c r="I6695" t="s">
        <v>135</v>
      </c>
      <c r="J6695" t="s">
        <v>136</v>
      </c>
      <c r="K6695" t="s">
        <v>137</v>
      </c>
      <c r="L6695" t="s">
        <v>19183</v>
      </c>
      <c r="M6695" t="s">
        <v>19184</v>
      </c>
      <c r="N6695">
        <v>1.6655555550000001</v>
      </c>
      <c r="O6695">
        <v>0</v>
      </c>
      <c r="P6695">
        <v>717</v>
      </c>
      <c r="Q6695">
        <v>26</v>
      </c>
      <c r="R6695">
        <v>30</v>
      </c>
      <c r="S6695">
        <v>2</v>
      </c>
      <c r="T6695">
        <v>76</v>
      </c>
      <c r="U6695">
        <v>0</v>
      </c>
      <c r="V6695">
        <v>0</v>
      </c>
      <c r="W6695">
        <v>0</v>
      </c>
      <c r="X6695">
        <v>164.66551159067421</v>
      </c>
      <c r="Y6695">
        <v>11.005201808418569</v>
      </c>
      <c r="Z6695">
        <v>3.8207234570345325</v>
      </c>
      <c r="AA6695">
        <v>7.6272715876399113</v>
      </c>
      <c r="AB6695">
        <v>80.372970348806376</v>
      </c>
      <c r="AC6695">
        <v>0</v>
      </c>
      <c r="AD6695">
        <v>0</v>
      </c>
      <c r="AE6695">
        <v>267.49167879257362</v>
      </c>
    </row>
    <row r="6696" spans="1:31" x14ac:dyDescent="0.25">
      <c r="A6696">
        <v>2156959</v>
      </c>
      <c r="B6696">
        <v>1</v>
      </c>
      <c r="C6696" t="s">
        <v>80</v>
      </c>
      <c r="D6696" t="s">
        <v>106</v>
      </c>
      <c r="E6696" t="s">
        <v>146</v>
      </c>
      <c r="F6696" t="s">
        <v>19185</v>
      </c>
      <c r="G6696" t="s">
        <v>167</v>
      </c>
      <c r="H6696" t="s">
        <v>143</v>
      </c>
      <c r="I6696" t="s">
        <v>135</v>
      </c>
      <c r="J6696" t="s">
        <v>136</v>
      </c>
      <c r="K6696" t="s">
        <v>137</v>
      </c>
      <c r="L6696" t="s">
        <v>19186</v>
      </c>
      <c r="M6696" t="s">
        <v>19187</v>
      </c>
      <c r="N6696">
        <v>4.5608333329999997</v>
      </c>
      <c r="O6696">
        <v>0</v>
      </c>
      <c r="P6696">
        <v>36</v>
      </c>
      <c r="Q6696">
        <v>4</v>
      </c>
      <c r="R6696">
        <v>9</v>
      </c>
      <c r="S6696">
        <v>0</v>
      </c>
      <c r="T6696">
        <v>14</v>
      </c>
      <c r="U6696">
        <v>0</v>
      </c>
      <c r="V6696">
        <v>0</v>
      </c>
      <c r="W6696">
        <v>0</v>
      </c>
      <c r="X6696">
        <v>28.094872122828175</v>
      </c>
      <c r="Y6696">
        <v>41.47833171161296</v>
      </c>
      <c r="Z6696">
        <v>19.993165238913306</v>
      </c>
      <c r="AA6696">
        <v>0</v>
      </c>
      <c r="AB6696">
        <v>63.682719112854429</v>
      </c>
      <c r="AC6696">
        <v>0</v>
      </c>
      <c r="AD6696">
        <v>0</v>
      </c>
      <c r="AE6696">
        <v>153.24908818620887</v>
      </c>
    </row>
    <row r="6697" spans="1:31" x14ac:dyDescent="0.25">
      <c r="A6697">
        <v>2157600</v>
      </c>
      <c r="B6697">
        <v>1</v>
      </c>
      <c r="C6697" t="s">
        <v>80</v>
      </c>
      <c r="D6697" t="s">
        <v>105</v>
      </c>
      <c r="E6697" t="s">
        <v>140</v>
      </c>
      <c r="F6697" t="s">
        <v>12818</v>
      </c>
      <c r="G6697" t="s">
        <v>142</v>
      </c>
      <c r="H6697" t="s">
        <v>143</v>
      </c>
      <c r="I6697" t="s">
        <v>135</v>
      </c>
      <c r="J6697" t="s">
        <v>136</v>
      </c>
      <c r="K6697" t="s">
        <v>137</v>
      </c>
      <c r="L6697" t="s">
        <v>19188</v>
      </c>
      <c r="M6697" t="s">
        <v>19189</v>
      </c>
      <c r="N6697">
        <v>1.111388888</v>
      </c>
      <c r="O6697">
        <v>0</v>
      </c>
      <c r="P6697">
        <v>0</v>
      </c>
      <c r="Q6697">
        <v>0</v>
      </c>
      <c r="R6697">
        <v>0</v>
      </c>
      <c r="S6697">
        <v>2</v>
      </c>
      <c r="T6697">
        <v>1</v>
      </c>
      <c r="U6697">
        <v>3</v>
      </c>
      <c r="V6697">
        <v>1</v>
      </c>
      <c r="W6697">
        <v>0</v>
      </c>
      <c r="X6697">
        <v>0</v>
      </c>
      <c r="Y6697">
        <v>0</v>
      </c>
      <c r="Z6697">
        <v>0</v>
      </c>
      <c r="AA6697">
        <v>39.085198628845205</v>
      </c>
      <c r="AB6697">
        <v>2.5664164060138006</v>
      </c>
      <c r="AC6697">
        <v>118.48516774411394</v>
      </c>
      <c r="AD6697">
        <v>16.227872823421002</v>
      </c>
      <c r="AE6697">
        <v>176.36465560239392</v>
      </c>
    </row>
    <row r="6698" spans="1:31" x14ac:dyDescent="0.25">
      <c r="A6698">
        <v>2157059</v>
      </c>
      <c r="B6698">
        <v>1</v>
      </c>
      <c r="C6698" t="s">
        <v>80</v>
      </c>
      <c r="D6698" t="s">
        <v>82</v>
      </c>
      <c r="E6698" t="s">
        <v>206</v>
      </c>
      <c r="F6698" t="s">
        <v>19190</v>
      </c>
      <c r="G6698" t="s">
        <v>183</v>
      </c>
      <c r="H6698" t="s">
        <v>134</v>
      </c>
      <c r="I6698" t="s">
        <v>135</v>
      </c>
      <c r="J6698" t="s">
        <v>136</v>
      </c>
      <c r="K6698" t="s">
        <v>137</v>
      </c>
      <c r="L6698" t="s">
        <v>19191</v>
      </c>
      <c r="M6698" t="s">
        <v>19192</v>
      </c>
      <c r="N6698">
        <v>3.7297222219999999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55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39.540072624780692</v>
      </c>
      <c r="AC6698">
        <v>0</v>
      </c>
      <c r="AD6698">
        <v>0</v>
      </c>
      <c r="AE6698">
        <v>39.540072624780692</v>
      </c>
    </row>
    <row r="6699" spans="1:31" x14ac:dyDescent="0.25">
      <c r="A6699">
        <v>2157174</v>
      </c>
      <c r="B6699">
        <v>1</v>
      </c>
      <c r="C6699" t="s">
        <v>80</v>
      </c>
      <c r="D6699" t="s">
        <v>98</v>
      </c>
      <c r="E6699" t="s">
        <v>174</v>
      </c>
      <c r="F6699" t="s">
        <v>19193</v>
      </c>
      <c r="G6699" t="s">
        <v>538</v>
      </c>
      <c r="H6699" t="s">
        <v>134</v>
      </c>
      <c r="I6699" t="s">
        <v>135</v>
      </c>
      <c r="J6699" t="s">
        <v>136</v>
      </c>
      <c r="K6699" t="s">
        <v>236</v>
      </c>
      <c r="L6699" t="s">
        <v>19194</v>
      </c>
      <c r="M6699" t="s">
        <v>19195</v>
      </c>
      <c r="N6699">
        <v>3.116666666</v>
      </c>
      <c r="O6699">
        <v>0</v>
      </c>
      <c r="P6699">
        <v>12</v>
      </c>
      <c r="Q6699">
        <v>0</v>
      </c>
      <c r="R6699">
        <v>16</v>
      </c>
      <c r="S6699">
        <v>0</v>
      </c>
      <c r="T6699">
        <v>2</v>
      </c>
      <c r="U6699">
        <v>0</v>
      </c>
      <c r="V6699">
        <v>0</v>
      </c>
      <c r="W6699">
        <v>0</v>
      </c>
      <c r="X6699">
        <v>8.937446035104001</v>
      </c>
      <c r="Y6699">
        <v>0</v>
      </c>
      <c r="Z6699">
        <v>28.090393735144005</v>
      </c>
      <c r="AA6699">
        <v>0</v>
      </c>
      <c r="AB6699">
        <v>4.1026899153310001</v>
      </c>
      <c r="AC6699">
        <v>0</v>
      </c>
      <c r="AD6699">
        <v>0</v>
      </c>
      <c r="AE6699">
        <v>41.130529685579006</v>
      </c>
    </row>
    <row r="6700" spans="1:31" x14ac:dyDescent="0.25">
      <c r="A6700">
        <v>2157529</v>
      </c>
      <c r="B6700">
        <v>1</v>
      </c>
      <c r="C6700" t="s">
        <v>81</v>
      </c>
      <c r="D6700" t="s">
        <v>117</v>
      </c>
      <c r="E6700" t="s">
        <v>174</v>
      </c>
      <c r="F6700" t="s">
        <v>19196</v>
      </c>
      <c r="G6700" t="s">
        <v>187</v>
      </c>
      <c r="H6700" t="s">
        <v>134</v>
      </c>
      <c r="I6700" t="s">
        <v>135</v>
      </c>
      <c r="J6700" t="s">
        <v>136</v>
      </c>
      <c r="K6700" t="s">
        <v>137</v>
      </c>
      <c r="L6700" t="s">
        <v>19197</v>
      </c>
      <c r="M6700" t="s">
        <v>19198</v>
      </c>
      <c r="N6700">
        <v>4.3786111109999997</v>
      </c>
      <c r="O6700">
        <v>0</v>
      </c>
      <c r="P6700">
        <v>27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20.02693834148473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20.02693834148473</v>
      </c>
    </row>
    <row r="6701" spans="1:31" x14ac:dyDescent="0.25">
      <c r="A6701">
        <v>2157460</v>
      </c>
      <c r="B6701">
        <v>1</v>
      </c>
      <c r="C6701" t="s">
        <v>80</v>
      </c>
      <c r="D6701" t="s">
        <v>105</v>
      </c>
      <c r="E6701" t="s">
        <v>174</v>
      </c>
      <c r="F6701" t="s">
        <v>19199</v>
      </c>
      <c r="G6701" t="s">
        <v>187</v>
      </c>
      <c r="H6701" t="s">
        <v>134</v>
      </c>
      <c r="I6701" t="s">
        <v>135</v>
      </c>
      <c r="J6701" t="s">
        <v>136</v>
      </c>
      <c r="K6701" t="s">
        <v>137</v>
      </c>
      <c r="L6701" t="s">
        <v>19200</v>
      </c>
      <c r="M6701" t="s">
        <v>19201</v>
      </c>
      <c r="N6701">
        <v>2.4088888879999999</v>
      </c>
      <c r="O6701">
        <v>0</v>
      </c>
      <c r="P6701">
        <v>208</v>
      </c>
      <c r="Q6701">
        <v>0</v>
      </c>
      <c r="R6701">
        <v>0</v>
      </c>
      <c r="S6701">
        <v>0</v>
      </c>
      <c r="T6701">
        <v>18</v>
      </c>
      <c r="U6701">
        <v>0</v>
      </c>
      <c r="V6701">
        <v>0</v>
      </c>
      <c r="W6701">
        <v>0</v>
      </c>
      <c r="X6701">
        <v>132.57996631725894</v>
      </c>
      <c r="Y6701">
        <v>0</v>
      </c>
      <c r="Z6701">
        <v>0</v>
      </c>
      <c r="AA6701">
        <v>0</v>
      </c>
      <c r="AB6701">
        <v>17.103075343207401</v>
      </c>
      <c r="AC6701">
        <v>0</v>
      </c>
      <c r="AD6701">
        <v>0</v>
      </c>
      <c r="AE6701">
        <v>149.68304166046633</v>
      </c>
    </row>
    <row r="6702" spans="1:31" x14ac:dyDescent="0.25">
      <c r="A6702">
        <v>2157483</v>
      </c>
      <c r="B6702">
        <v>1</v>
      </c>
      <c r="C6702" t="s">
        <v>80</v>
      </c>
      <c r="D6702" t="s">
        <v>105</v>
      </c>
      <c r="E6702" t="s">
        <v>174</v>
      </c>
      <c r="F6702" t="s">
        <v>19202</v>
      </c>
      <c r="G6702" t="s">
        <v>187</v>
      </c>
      <c r="H6702" t="s">
        <v>134</v>
      </c>
      <c r="I6702" t="s">
        <v>135</v>
      </c>
      <c r="J6702" t="s">
        <v>136</v>
      </c>
      <c r="K6702" t="s">
        <v>137</v>
      </c>
      <c r="L6702" t="s">
        <v>19203</v>
      </c>
      <c r="M6702" t="s">
        <v>19204</v>
      </c>
      <c r="N6702">
        <v>4.4061111110000004</v>
      </c>
      <c r="O6702">
        <v>0</v>
      </c>
      <c r="P6702">
        <v>137</v>
      </c>
      <c r="Q6702">
        <v>0</v>
      </c>
      <c r="R6702">
        <v>0</v>
      </c>
      <c r="S6702">
        <v>0</v>
      </c>
      <c r="T6702">
        <v>1</v>
      </c>
      <c r="U6702">
        <v>0</v>
      </c>
      <c r="V6702">
        <v>0</v>
      </c>
      <c r="W6702">
        <v>0</v>
      </c>
      <c r="X6702">
        <v>145.1551087610365</v>
      </c>
      <c r="Y6702">
        <v>0</v>
      </c>
      <c r="Z6702">
        <v>0</v>
      </c>
      <c r="AA6702">
        <v>0</v>
      </c>
      <c r="AB6702">
        <v>7.4235656226865512</v>
      </c>
      <c r="AC6702">
        <v>0</v>
      </c>
      <c r="AD6702">
        <v>0</v>
      </c>
      <c r="AE6702">
        <v>152.57867438372304</v>
      </c>
    </row>
    <row r="6703" spans="1:31" x14ac:dyDescent="0.25">
      <c r="A6703">
        <v>2157320</v>
      </c>
      <c r="B6703">
        <v>1</v>
      </c>
      <c r="C6703" t="s">
        <v>80</v>
      </c>
      <c r="D6703" t="s">
        <v>97</v>
      </c>
      <c r="E6703" t="s">
        <v>140</v>
      </c>
      <c r="F6703" t="s">
        <v>19205</v>
      </c>
      <c r="G6703" t="s">
        <v>142</v>
      </c>
      <c r="H6703" t="s">
        <v>143</v>
      </c>
      <c r="I6703" t="s">
        <v>135</v>
      </c>
      <c r="J6703" t="s">
        <v>136</v>
      </c>
      <c r="K6703" t="s">
        <v>137</v>
      </c>
      <c r="L6703" t="s">
        <v>19206</v>
      </c>
      <c r="M6703" t="s">
        <v>19207</v>
      </c>
      <c r="N6703">
        <v>1.114166666</v>
      </c>
      <c r="O6703">
        <v>0</v>
      </c>
      <c r="P6703">
        <v>646</v>
      </c>
      <c r="Q6703">
        <v>1</v>
      </c>
      <c r="R6703">
        <v>158</v>
      </c>
      <c r="S6703">
        <v>12</v>
      </c>
      <c r="T6703">
        <v>329</v>
      </c>
      <c r="U6703">
        <v>4</v>
      </c>
      <c r="V6703">
        <v>1</v>
      </c>
      <c r="W6703">
        <v>0</v>
      </c>
      <c r="X6703">
        <v>307.96890782398145</v>
      </c>
      <c r="Y6703">
        <v>9.1882256005583756</v>
      </c>
      <c r="Z6703">
        <v>92.607144915107199</v>
      </c>
      <c r="AA6703">
        <v>118.12791581970357</v>
      </c>
      <c r="AB6703">
        <v>314.28936996969247</v>
      </c>
      <c r="AC6703">
        <v>107.76250059812929</v>
      </c>
      <c r="AD6703">
        <v>6.0329457077470501</v>
      </c>
      <c r="AE6703">
        <v>955.97701043491952</v>
      </c>
    </row>
    <row r="6704" spans="1:31" x14ac:dyDescent="0.25">
      <c r="A6704">
        <v>2157523</v>
      </c>
      <c r="B6704">
        <v>1</v>
      </c>
      <c r="C6704" t="s">
        <v>81</v>
      </c>
      <c r="D6704" t="s">
        <v>128</v>
      </c>
      <c r="E6704" t="s">
        <v>174</v>
      </c>
      <c r="F6704" t="s">
        <v>13132</v>
      </c>
      <c r="G6704" t="s">
        <v>384</v>
      </c>
      <c r="H6704" t="s">
        <v>134</v>
      </c>
      <c r="I6704" t="s">
        <v>135</v>
      </c>
      <c r="J6704" t="s">
        <v>136</v>
      </c>
      <c r="K6704" t="s">
        <v>137</v>
      </c>
      <c r="L6704" t="s">
        <v>19208</v>
      </c>
      <c r="M6704" t="s">
        <v>19209</v>
      </c>
      <c r="N6704">
        <v>1.454722222</v>
      </c>
      <c r="O6704">
        <v>0</v>
      </c>
      <c r="P6704">
        <v>18</v>
      </c>
      <c r="Q6704">
        <v>0</v>
      </c>
      <c r="R6704">
        <v>2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13.069245695996813</v>
      </c>
      <c r="Y6704">
        <v>0</v>
      </c>
      <c r="Z6704">
        <v>1.9714140644454752</v>
      </c>
      <c r="AA6704">
        <v>0</v>
      </c>
      <c r="AB6704">
        <v>0</v>
      </c>
      <c r="AC6704">
        <v>0</v>
      </c>
      <c r="AD6704">
        <v>0</v>
      </c>
      <c r="AE6704">
        <v>15.040659760442288</v>
      </c>
    </row>
    <row r="6705" spans="1:31" x14ac:dyDescent="0.25">
      <c r="A6705">
        <v>2157629</v>
      </c>
      <c r="B6705">
        <v>1</v>
      </c>
      <c r="C6705" t="s">
        <v>80</v>
      </c>
      <c r="D6705" t="s">
        <v>104</v>
      </c>
      <c r="E6705" t="s">
        <v>196</v>
      </c>
      <c r="F6705" t="s">
        <v>19210</v>
      </c>
      <c r="G6705" t="s">
        <v>142</v>
      </c>
      <c r="H6705" t="s">
        <v>143</v>
      </c>
      <c r="I6705" t="s">
        <v>135</v>
      </c>
      <c r="J6705" t="s">
        <v>136</v>
      </c>
      <c r="K6705" t="s">
        <v>137</v>
      </c>
      <c r="L6705" t="s">
        <v>19211</v>
      </c>
      <c r="M6705" t="s">
        <v>19212</v>
      </c>
      <c r="N6705">
        <v>1.2422222220000001</v>
      </c>
      <c r="O6705">
        <v>6</v>
      </c>
      <c r="P6705">
        <v>18</v>
      </c>
      <c r="Q6705">
        <v>61</v>
      </c>
      <c r="R6705">
        <v>91</v>
      </c>
      <c r="S6705">
        <v>9</v>
      </c>
      <c r="T6705">
        <v>10</v>
      </c>
      <c r="U6705">
        <v>1</v>
      </c>
      <c r="V6705">
        <v>0</v>
      </c>
      <c r="W6705">
        <v>1.4206215429594669</v>
      </c>
      <c r="X6705">
        <v>6.1790711735940338</v>
      </c>
      <c r="Y6705">
        <v>13.18236455404301</v>
      </c>
      <c r="Z6705">
        <v>20.966065540778711</v>
      </c>
      <c r="AA6705">
        <v>3.8293884796128586</v>
      </c>
      <c r="AB6705">
        <v>6.3963397239476398</v>
      </c>
      <c r="AC6705">
        <v>2.0563840494291505</v>
      </c>
      <c r="AD6705">
        <v>0</v>
      </c>
      <c r="AE6705">
        <v>54.030235064364874</v>
      </c>
    </row>
    <row r="6706" spans="1:31" x14ac:dyDescent="0.25">
      <c r="A6706">
        <v>2157715</v>
      </c>
      <c r="B6706">
        <v>1</v>
      </c>
      <c r="C6706" t="s">
        <v>80</v>
      </c>
      <c r="D6706" t="s">
        <v>95</v>
      </c>
      <c r="E6706" t="s">
        <v>161</v>
      </c>
      <c r="F6706" t="s">
        <v>19213</v>
      </c>
      <c r="G6706" t="s">
        <v>215</v>
      </c>
      <c r="H6706" t="s">
        <v>134</v>
      </c>
      <c r="I6706" t="s">
        <v>135</v>
      </c>
      <c r="J6706" t="s">
        <v>136</v>
      </c>
      <c r="K6706" t="s">
        <v>137</v>
      </c>
      <c r="L6706" t="s">
        <v>19214</v>
      </c>
      <c r="M6706" t="s">
        <v>19215</v>
      </c>
      <c r="N6706">
        <v>1.9269444440000001</v>
      </c>
      <c r="O6706">
        <v>0</v>
      </c>
      <c r="P6706">
        <v>71</v>
      </c>
      <c r="Q6706">
        <v>0</v>
      </c>
      <c r="R6706">
        <v>0</v>
      </c>
      <c r="S6706">
        <v>0</v>
      </c>
      <c r="T6706">
        <v>7</v>
      </c>
      <c r="U6706">
        <v>0</v>
      </c>
      <c r="V6706">
        <v>0</v>
      </c>
      <c r="W6706">
        <v>0</v>
      </c>
      <c r="X6706">
        <v>10.906922017362179</v>
      </c>
      <c r="Y6706">
        <v>0</v>
      </c>
      <c r="Z6706">
        <v>0</v>
      </c>
      <c r="AA6706">
        <v>0</v>
      </c>
      <c r="AB6706">
        <v>3.7044633767779001</v>
      </c>
      <c r="AC6706">
        <v>0</v>
      </c>
      <c r="AD6706">
        <v>0</v>
      </c>
      <c r="AE6706">
        <v>14.611385394140079</v>
      </c>
    </row>
    <row r="6707" spans="1:31" x14ac:dyDescent="0.25">
      <c r="A6707">
        <v>2157028</v>
      </c>
      <c r="B6707">
        <v>1</v>
      </c>
      <c r="C6707" t="s">
        <v>80</v>
      </c>
      <c r="D6707" t="s">
        <v>94</v>
      </c>
      <c r="E6707" t="s">
        <v>140</v>
      </c>
      <c r="F6707" t="s">
        <v>19216</v>
      </c>
      <c r="G6707" t="s">
        <v>142</v>
      </c>
      <c r="H6707" t="s">
        <v>143</v>
      </c>
      <c r="I6707" t="s">
        <v>135</v>
      </c>
      <c r="J6707" t="s">
        <v>136</v>
      </c>
      <c r="K6707" t="s">
        <v>137</v>
      </c>
      <c r="L6707" t="s">
        <v>19217</v>
      </c>
      <c r="M6707" t="s">
        <v>19218</v>
      </c>
      <c r="N6707">
        <v>1.7241666659999999</v>
      </c>
      <c r="O6707">
        <v>0</v>
      </c>
      <c r="P6707">
        <v>1</v>
      </c>
      <c r="Q6707">
        <v>8</v>
      </c>
      <c r="R6707">
        <v>128</v>
      </c>
      <c r="S6707">
        <v>1</v>
      </c>
      <c r="T6707">
        <v>9</v>
      </c>
      <c r="U6707">
        <v>0</v>
      </c>
      <c r="V6707">
        <v>0</v>
      </c>
      <c r="W6707">
        <v>0</v>
      </c>
      <c r="X6707">
        <v>0.45821457215040001</v>
      </c>
      <c r="Y6707">
        <v>4.9290094725863343</v>
      </c>
      <c r="Z6707">
        <v>27.946825571305954</v>
      </c>
      <c r="AA6707">
        <v>42.729086671402492</v>
      </c>
      <c r="AB6707">
        <v>18.941257619708104</v>
      </c>
      <c r="AC6707">
        <v>0</v>
      </c>
      <c r="AD6707">
        <v>0</v>
      </c>
      <c r="AE6707">
        <v>95.004393907153286</v>
      </c>
    </row>
    <row r="6708" spans="1:31" x14ac:dyDescent="0.25">
      <c r="A6708">
        <v>2157569</v>
      </c>
      <c r="B6708">
        <v>1</v>
      </c>
      <c r="C6708" t="s">
        <v>80</v>
      </c>
      <c r="D6708" t="s">
        <v>105</v>
      </c>
      <c r="E6708" t="s">
        <v>131</v>
      </c>
      <c r="F6708" t="s">
        <v>19219</v>
      </c>
      <c r="G6708" t="s">
        <v>152</v>
      </c>
      <c r="H6708" t="s">
        <v>134</v>
      </c>
      <c r="I6708" t="s">
        <v>135</v>
      </c>
      <c r="J6708" t="s">
        <v>136</v>
      </c>
      <c r="K6708" t="s">
        <v>137</v>
      </c>
      <c r="L6708" t="s">
        <v>19220</v>
      </c>
      <c r="M6708" t="s">
        <v>19221</v>
      </c>
      <c r="N6708">
        <v>3.3733333330000002</v>
      </c>
      <c r="O6708">
        <v>0</v>
      </c>
      <c r="P6708">
        <v>1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1.3629771098448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1.3629771098448</v>
      </c>
    </row>
    <row r="6709" spans="1:31" x14ac:dyDescent="0.25">
      <c r="A6709">
        <v>2157669</v>
      </c>
      <c r="B6709">
        <v>1</v>
      </c>
      <c r="C6709" t="s">
        <v>80</v>
      </c>
      <c r="D6709" t="s">
        <v>104</v>
      </c>
      <c r="E6709" t="s">
        <v>196</v>
      </c>
      <c r="F6709" t="s">
        <v>14717</v>
      </c>
      <c r="G6709" t="s">
        <v>142</v>
      </c>
      <c r="H6709" t="s">
        <v>143</v>
      </c>
      <c r="I6709" t="s">
        <v>148</v>
      </c>
      <c r="J6709" t="s">
        <v>136</v>
      </c>
      <c r="K6709" t="s">
        <v>137</v>
      </c>
      <c r="L6709" t="s">
        <v>19222</v>
      </c>
      <c r="M6709" t="s">
        <v>19223</v>
      </c>
      <c r="N6709">
        <v>1.9444444000000002E-2</v>
      </c>
      <c r="O6709">
        <v>2</v>
      </c>
      <c r="P6709">
        <v>750</v>
      </c>
      <c r="Q6709">
        <v>12</v>
      </c>
      <c r="R6709">
        <v>78</v>
      </c>
      <c r="S6709">
        <v>4</v>
      </c>
      <c r="T6709">
        <v>159</v>
      </c>
      <c r="U6709">
        <v>3</v>
      </c>
      <c r="V6709">
        <v>0</v>
      </c>
      <c r="W6709">
        <v>1.6367233215666667E-2</v>
      </c>
      <c r="X6709">
        <v>2.5295236333360003</v>
      </c>
      <c r="Y6709">
        <v>3.5134205760499998E-2</v>
      </c>
      <c r="Z6709">
        <v>0.19581332979366667</v>
      </c>
      <c r="AA6709">
        <v>6.943732535658334E-2</v>
      </c>
      <c r="AB6709">
        <v>0.65574192599805547</v>
      </c>
      <c r="AC6709">
        <v>1.4582346489270004</v>
      </c>
      <c r="AD6709">
        <v>0</v>
      </c>
      <c r="AE6709">
        <v>4.9602523023874729</v>
      </c>
    </row>
    <row r="6710" spans="1:31" x14ac:dyDescent="0.25">
      <c r="A6710">
        <v>2157088</v>
      </c>
      <c r="B6710">
        <v>1</v>
      </c>
      <c r="C6710" t="s">
        <v>81</v>
      </c>
      <c r="D6710" t="s">
        <v>120</v>
      </c>
      <c r="E6710" t="s">
        <v>131</v>
      </c>
      <c r="F6710" t="s">
        <v>19224</v>
      </c>
      <c r="G6710" t="s">
        <v>152</v>
      </c>
      <c r="H6710" t="s">
        <v>134</v>
      </c>
      <c r="I6710" t="s">
        <v>135</v>
      </c>
      <c r="J6710" t="s">
        <v>136</v>
      </c>
      <c r="K6710" t="s">
        <v>137</v>
      </c>
      <c r="L6710" t="s">
        <v>19225</v>
      </c>
      <c r="M6710" t="s">
        <v>19226</v>
      </c>
      <c r="N6710">
        <v>2.668055555</v>
      </c>
      <c r="O6710">
        <v>0</v>
      </c>
      <c r="P6710">
        <v>1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0.35959970230616667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0.35959970230616667</v>
      </c>
    </row>
    <row r="6711" spans="1:31" x14ac:dyDescent="0.25">
      <c r="A6711">
        <v>2156988</v>
      </c>
      <c r="B6711">
        <v>1</v>
      </c>
      <c r="C6711" t="s">
        <v>80</v>
      </c>
      <c r="D6711" t="s">
        <v>95</v>
      </c>
      <c r="E6711" t="s">
        <v>131</v>
      </c>
      <c r="F6711" t="s">
        <v>19227</v>
      </c>
      <c r="G6711" t="s">
        <v>133</v>
      </c>
      <c r="H6711" t="s">
        <v>134</v>
      </c>
      <c r="I6711" t="s">
        <v>135</v>
      </c>
      <c r="J6711" t="s">
        <v>136</v>
      </c>
      <c r="K6711" t="s">
        <v>137</v>
      </c>
      <c r="L6711" t="s">
        <v>19228</v>
      </c>
      <c r="M6711" t="s">
        <v>19229</v>
      </c>
      <c r="N6711">
        <v>8.7527777770000004</v>
      </c>
      <c r="O6711">
        <v>0</v>
      </c>
      <c r="P6711">
        <v>1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1.1393638329750003E-2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1.1393638329750003E-2</v>
      </c>
    </row>
    <row r="6712" spans="1:31" x14ac:dyDescent="0.25">
      <c r="A6712">
        <v>2157377</v>
      </c>
      <c r="B6712">
        <v>1</v>
      </c>
      <c r="C6712" t="s">
        <v>80</v>
      </c>
      <c r="D6712" t="s">
        <v>104</v>
      </c>
      <c r="E6712" t="s">
        <v>146</v>
      </c>
      <c r="F6712" t="s">
        <v>19230</v>
      </c>
      <c r="G6712" t="s">
        <v>167</v>
      </c>
      <c r="H6712" t="s">
        <v>143</v>
      </c>
      <c r="I6712" t="s">
        <v>135</v>
      </c>
      <c r="J6712" t="s">
        <v>136</v>
      </c>
      <c r="K6712" t="s">
        <v>137</v>
      </c>
      <c r="L6712" t="s">
        <v>19231</v>
      </c>
      <c r="M6712" t="s">
        <v>19232</v>
      </c>
      <c r="N6712">
        <v>2.2497222219999999</v>
      </c>
      <c r="O6712">
        <v>0</v>
      </c>
      <c r="P6712">
        <v>0</v>
      </c>
      <c r="Q6712">
        <v>0</v>
      </c>
      <c r="R6712">
        <v>2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0.97100645641080019</v>
      </c>
      <c r="AA6712">
        <v>0</v>
      </c>
      <c r="AB6712">
        <v>0</v>
      </c>
      <c r="AC6712">
        <v>0</v>
      </c>
      <c r="AD6712">
        <v>0</v>
      </c>
      <c r="AE6712">
        <v>0.97100645641080019</v>
      </c>
    </row>
    <row r="6713" spans="1:31" x14ac:dyDescent="0.25">
      <c r="A6713">
        <v>2157589</v>
      </c>
      <c r="B6713">
        <v>1</v>
      </c>
      <c r="C6713" t="s">
        <v>80</v>
      </c>
      <c r="D6713" t="s">
        <v>107</v>
      </c>
      <c r="E6713" t="s">
        <v>140</v>
      </c>
      <c r="F6713" t="s">
        <v>19233</v>
      </c>
      <c r="G6713" t="s">
        <v>142</v>
      </c>
      <c r="H6713" t="s">
        <v>143</v>
      </c>
      <c r="I6713" t="s">
        <v>135</v>
      </c>
      <c r="J6713" t="s">
        <v>136</v>
      </c>
      <c r="K6713" t="s">
        <v>137</v>
      </c>
      <c r="L6713" t="s">
        <v>19234</v>
      </c>
      <c r="M6713" t="s">
        <v>19235</v>
      </c>
      <c r="N6713">
        <v>0.111944444</v>
      </c>
      <c r="O6713">
        <v>28</v>
      </c>
      <c r="P6713">
        <v>11046</v>
      </c>
      <c r="Q6713">
        <v>145</v>
      </c>
      <c r="R6713">
        <v>438</v>
      </c>
      <c r="S6713">
        <v>79</v>
      </c>
      <c r="T6713">
        <v>691</v>
      </c>
      <c r="U6713">
        <v>5</v>
      </c>
      <c r="V6713">
        <v>14</v>
      </c>
      <c r="W6713">
        <v>19.686412569616074</v>
      </c>
      <c r="X6713">
        <v>219.87514870769616</v>
      </c>
      <c r="Y6713">
        <v>36.538835137264755</v>
      </c>
      <c r="Z6713">
        <v>13.796091175769531</v>
      </c>
      <c r="AA6713">
        <v>76.003378917465696</v>
      </c>
      <c r="AB6713">
        <v>43.295229124185489</v>
      </c>
      <c r="AC6713">
        <v>38.062776836949595</v>
      </c>
      <c r="AD6713">
        <v>3.5875798328128088</v>
      </c>
      <c r="AE6713">
        <v>450.84545230176002</v>
      </c>
    </row>
    <row r="6714" spans="1:31" x14ac:dyDescent="0.25">
      <c r="A6714">
        <v>2157423</v>
      </c>
      <c r="B6714">
        <v>1</v>
      </c>
      <c r="C6714" t="s">
        <v>80</v>
      </c>
      <c r="D6714" t="s">
        <v>107</v>
      </c>
      <c r="E6714" t="s">
        <v>174</v>
      </c>
      <c r="F6714" t="s">
        <v>19236</v>
      </c>
      <c r="G6714" t="s">
        <v>187</v>
      </c>
      <c r="H6714" t="s">
        <v>134</v>
      </c>
      <c r="I6714" t="s">
        <v>135</v>
      </c>
      <c r="J6714" t="s">
        <v>136</v>
      </c>
      <c r="K6714" t="s">
        <v>137</v>
      </c>
      <c r="L6714" t="s">
        <v>19237</v>
      </c>
      <c r="M6714" t="s">
        <v>19238</v>
      </c>
      <c r="N6714">
        <v>1.099444444</v>
      </c>
      <c r="O6714">
        <v>0</v>
      </c>
      <c r="P6714">
        <v>75</v>
      </c>
      <c r="Q6714">
        <v>0</v>
      </c>
      <c r="R6714">
        <v>0</v>
      </c>
      <c r="S6714">
        <v>0</v>
      </c>
      <c r="T6714">
        <v>4</v>
      </c>
      <c r="U6714">
        <v>0</v>
      </c>
      <c r="V6714">
        <v>0</v>
      </c>
      <c r="W6714">
        <v>0</v>
      </c>
      <c r="X6714">
        <v>16.181750826926393</v>
      </c>
      <c r="Y6714">
        <v>0</v>
      </c>
      <c r="Z6714">
        <v>0</v>
      </c>
      <c r="AA6714">
        <v>0</v>
      </c>
      <c r="AB6714">
        <v>2.8385818278898336</v>
      </c>
      <c r="AC6714">
        <v>0</v>
      </c>
      <c r="AD6714">
        <v>0</v>
      </c>
      <c r="AE6714">
        <v>19.020332654816226</v>
      </c>
    </row>
    <row r="6715" spans="1:31" x14ac:dyDescent="0.25">
      <c r="A6715">
        <v>2156925</v>
      </c>
      <c r="B6715">
        <v>1</v>
      </c>
      <c r="C6715" t="s">
        <v>80</v>
      </c>
      <c r="D6715" t="s">
        <v>96</v>
      </c>
      <c r="E6715" t="s">
        <v>161</v>
      </c>
      <c r="F6715" t="s">
        <v>19138</v>
      </c>
      <c r="G6715" t="s">
        <v>215</v>
      </c>
      <c r="H6715" t="s">
        <v>134</v>
      </c>
      <c r="I6715" t="s">
        <v>135</v>
      </c>
      <c r="J6715" t="s">
        <v>136</v>
      </c>
      <c r="K6715" t="s">
        <v>137</v>
      </c>
      <c r="L6715" t="s">
        <v>19239</v>
      </c>
      <c r="M6715" t="s">
        <v>19240</v>
      </c>
      <c r="N6715">
        <v>0.49916666599999998</v>
      </c>
      <c r="O6715">
        <v>0</v>
      </c>
      <c r="P6715">
        <v>171</v>
      </c>
      <c r="Q6715">
        <v>0</v>
      </c>
      <c r="R6715">
        <v>0</v>
      </c>
      <c r="S6715">
        <v>0</v>
      </c>
      <c r="T6715">
        <v>7</v>
      </c>
      <c r="U6715">
        <v>0</v>
      </c>
      <c r="V6715">
        <v>0</v>
      </c>
      <c r="W6715">
        <v>0</v>
      </c>
      <c r="X6715">
        <v>16.557564553203481</v>
      </c>
      <c r="Y6715">
        <v>0</v>
      </c>
      <c r="Z6715">
        <v>0</v>
      </c>
      <c r="AA6715">
        <v>0</v>
      </c>
      <c r="AB6715">
        <v>2.9678785083428751</v>
      </c>
      <c r="AC6715">
        <v>0</v>
      </c>
      <c r="AD6715">
        <v>0</v>
      </c>
      <c r="AE6715">
        <v>19.525443061546355</v>
      </c>
    </row>
    <row r="6716" spans="1:31" x14ac:dyDescent="0.25">
      <c r="A6716">
        <v>2157091</v>
      </c>
      <c r="B6716">
        <v>1</v>
      </c>
      <c r="C6716" t="s">
        <v>80</v>
      </c>
      <c r="D6716" t="s">
        <v>92</v>
      </c>
      <c r="E6716" t="s">
        <v>131</v>
      </c>
      <c r="F6716" t="s">
        <v>19241</v>
      </c>
      <c r="G6716" t="s">
        <v>231</v>
      </c>
      <c r="H6716" t="s">
        <v>134</v>
      </c>
      <c r="I6716" t="s">
        <v>135</v>
      </c>
      <c r="J6716" t="s">
        <v>136</v>
      </c>
      <c r="K6716" t="s">
        <v>137</v>
      </c>
      <c r="L6716" t="s">
        <v>19242</v>
      </c>
      <c r="M6716" t="s">
        <v>19243</v>
      </c>
      <c r="N6716">
        <v>2.170555555</v>
      </c>
      <c r="O6716">
        <v>0</v>
      </c>
      <c r="P6716">
        <v>1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0.47794922551090002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0.47794922551090002</v>
      </c>
    </row>
    <row r="6717" spans="1:31" x14ac:dyDescent="0.25">
      <c r="A6717">
        <v>2157566</v>
      </c>
      <c r="B6717">
        <v>1</v>
      </c>
      <c r="C6717" t="s">
        <v>80</v>
      </c>
      <c r="D6717" t="s">
        <v>96</v>
      </c>
      <c r="E6717" t="s">
        <v>196</v>
      </c>
      <c r="F6717" t="s">
        <v>19244</v>
      </c>
      <c r="G6717" t="s">
        <v>226</v>
      </c>
      <c r="H6717" t="s">
        <v>143</v>
      </c>
      <c r="I6717" t="s">
        <v>135</v>
      </c>
      <c r="J6717" t="s">
        <v>136</v>
      </c>
      <c r="K6717" t="s">
        <v>137</v>
      </c>
      <c r="L6717" t="s">
        <v>19245</v>
      </c>
      <c r="M6717" t="s">
        <v>19246</v>
      </c>
      <c r="N6717">
        <v>0.73499999999999999</v>
      </c>
      <c r="O6717">
        <v>2</v>
      </c>
      <c r="P6717">
        <v>104</v>
      </c>
      <c r="Q6717">
        <v>1</v>
      </c>
      <c r="R6717">
        <v>160</v>
      </c>
      <c r="S6717">
        <v>1</v>
      </c>
      <c r="T6717">
        <v>28</v>
      </c>
      <c r="U6717">
        <v>0</v>
      </c>
      <c r="V6717">
        <v>0</v>
      </c>
      <c r="W6717">
        <v>37.360798795035151</v>
      </c>
      <c r="X6717">
        <v>38.788164849249313</v>
      </c>
      <c r="Y6717">
        <v>0.63830555036159997</v>
      </c>
      <c r="Z6717">
        <v>60.469115202688279</v>
      </c>
      <c r="AA6717">
        <v>17.555233874445001</v>
      </c>
      <c r="AB6717">
        <v>12.008656908364003</v>
      </c>
      <c r="AC6717">
        <v>0</v>
      </c>
      <c r="AD6717">
        <v>0</v>
      </c>
      <c r="AE6717">
        <v>166.82027518014334</v>
      </c>
    </row>
    <row r="6718" spans="1:31" x14ac:dyDescent="0.25">
      <c r="A6718">
        <v>2157732</v>
      </c>
      <c r="B6718">
        <v>1</v>
      </c>
      <c r="C6718" t="s">
        <v>80</v>
      </c>
      <c r="D6718" t="s">
        <v>94</v>
      </c>
      <c r="E6718" t="s">
        <v>146</v>
      </c>
      <c r="F6718" t="s">
        <v>19247</v>
      </c>
      <c r="G6718" t="s">
        <v>142</v>
      </c>
      <c r="H6718" t="s">
        <v>143</v>
      </c>
      <c r="I6718" t="s">
        <v>135</v>
      </c>
      <c r="J6718" t="s">
        <v>136</v>
      </c>
      <c r="K6718" t="s">
        <v>137</v>
      </c>
      <c r="L6718" t="s">
        <v>19248</v>
      </c>
      <c r="M6718" t="s">
        <v>19249</v>
      </c>
      <c r="N6718">
        <v>1.4227777770000001</v>
      </c>
      <c r="O6718">
        <v>0</v>
      </c>
      <c r="P6718">
        <v>4024</v>
      </c>
      <c r="Q6718">
        <v>0</v>
      </c>
      <c r="R6718">
        <v>0</v>
      </c>
      <c r="S6718">
        <v>0</v>
      </c>
      <c r="T6718">
        <v>366</v>
      </c>
      <c r="U6718">
        <v>0</v>
      </c>
      <c r="V6718">
        <v>0</v>
      </c>
      <c r="W6718">
        <v>0</v>
      </c>
      <c r="X6718">
        <v>1107.1377703566882</v>
      </c>
      <c r="Y6718">
        <v>0</v>
      </c>
      <c r="Z6718">
        <v>0</v>
      </c>
      <c r="AA6718">
        <v>0</v>
      </c>
      <c r="AB6718">
        <v>278.95758703311259</v>
      </c>
      <c r="AC6718">
        <v>0</v>
      </c>
      <c r="AD6718">
        <v>0</v>
      </c>
      <c r="AE6718">
        <v>1386.0953573898007</v>
      </c>
    </row>
    <row r="6719" spans="1:31" x14ac:dyDescent="0.25">
      <c r="A6719">
        <v>2157211</v>
      </c>
      <c r="B6719">
        <v>1</v>
      </c>
      <c r="C6719" t="s">
        <v>80</v>
      </c>
      <c r="D6719" t="s">
        <v>106</v>
      </c>
      <c r="E6719" t="s">
        <v>174</v>
      </c>
      <c r="F6719" t="s">
        <v>19250</v>
      </c>
      <c r="G6719" t="s">
        <v>187</v>
      </c>
      <c r="H6719" t="s">
        <v>134</v>
      </c>
      <c r="I6719" t="s">
        <v>135</v>
      </c>
      <c r="J6719" t="s">
        <v>136</v>
      </c>
      <c r="K6719" t="s">
        <v>137</v>
      </c>
      <c r="L6719" t="s">
        <v>19251</v>
      </c>
      <c r="M6719" t="s">
        <v>19252</v>
      </c>
      <c r="N6719">
        <v>3.9288888879999999</v>
      </c>
      <c r="O6719">
        <v>0</v>
      </c>
      <c r="P6719">
        <v>7</v>
      </c>
      <c r="Q6719">
        <v>0</v>
      </c>
      <c r="R6719">
        <v>1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6.7034038701527345</v>
      </c>
      <c r="Y6719">
        <v>0</v>
      </c>
      <c r="Z6719">
        <v>1.1670228266446667</v>
      </c>
      <c r="AA6719">
        <v>0</v>
      </c>
      <c r="AB6719">
        <v>0</v>
      </c>
      <c r="AC6719">
        <v>0</v>
      </c>
      <c r="AD6719">
        <v>0</v>
      </c>
      <c r="AE6719">
        <v>7.8704266967974013</v>
      </c>
    </row>
    <row r="6720" spans="1:31" x14ac:dyDescent="0.25">
      <c r="A6720">
        <v>2157446</v>
      </c>
      <c r="B6720">
        <v>1</v>
      </c>
      <c r="C6720" t="s">
        <v>80</v>
      </c>
      <c r="D6720" t="s">
        <v>110</v>
      </c>
      <c r="E6720" t="s">
        <v>174</v>
      </c>
      <c r="F6720" t="s">
        <v>19253</v>
      </c>
      <c r="G6720" t="s">
        <v>187</v>
      </c>
      <c r="H6720" t="s">
        <v>134</v>
      </c>
      <c r="I6720" t="s">
        <v>135</v>
      </c>
      <c r="J6720" t="s">
        <v>136</v>
      </c>
      <c r="K6720" t="s">
        <v>137</v>
      </c>
      <c r="L6720" t="s">
        <v>19254</v>
      </c>
      <c r="M6720" t="s">
        <v>18911</v>
      </c>
      <c r="N6720">
        <v>2.414722222</v>
      </c>
      <c r="O6720">
        <v>0</v>
      </c>
      <c r="P6720">
        <v>72</v>
      </c>
      <c r="Q6720">
        <v>0</v>
      </c>
      <c r="R6720">
        <v>0</v>
      </c>
      <c r="S6720">
        <v>0</v>
      </c>
      <c r="T6720">
        <v>15</v>
      </c>
      <c r="U6720">
        <v>0</v>
      </c>
      <c r="V6720">
        <v>0</v>
      </c>
      <c r="W6720">
        <v>0</v>
      </c>
      <c r="X6720">
        <v>54.565065202906695</v>
      </c>
      <c r="Y6720">
        <v>0</v>
      </c>
      <c r="Z6720">
        <v>0</v>
      </c>
      <c r="AA6720">
        <v>0</v>
      </c>
      <c r="AB6720">
        <v>10.849009962118057</v>
      </c>
      <c r="AC6720">
        <v>0</v>
      </c>
      <c r="AD6720">
        <v>0</v>
      </c>
      <c r="AE6720">
        <v>65.414075165024755</v>
      </c>
    </row>
    <row r="6721" spans="1:31" x14ac:dyDescent="0.25">
      <c r="A6721">
        <v>2157609</v>
      </c>
      <c r="B6721">
        <v>1</v>
      </c>
      <c r="C6721" t="s">
        <v>81</v>
      </c>
      <c r="D6721" t="s">
        <v>128</v>
      </c>
      <c r="E6721" t="s">
        <v>146</v>
      </c>
      <c r="F6721" t="s">
        <v>19255</v>
      </c>
      <c r="G6721" t="s">
        <v>1254</v>
      </c>
      <c r="H6721" t="s">
        <v>143</v>
      </c>
      <c r="I6721" t="s">
        <v>135</v>
      </c>
      <c r="J6721" t="s">
        <v>136</v>
      </c>
      <c r="K6721" t="s">
        <v>137</v>
      </c>
      <c r="L6721" t="s">
        <v>19256</v>
      </c>
      <c r="M6721" t="s">
        <v>19257</v>
      </c>
      <c r="N6721">
        <v>5.9450000000000003</v>
      </c>
      <c r="O6721">
        <v>0</v>
      </c>
      <c r="P6721">
        <v>56</v>
      </c>
      <c r="Q6721">
        <v>0</v>
      </c>
      <c r="R6721">
        <v>0</v>
      </c>
      <c r="S6721">
        <v>0</v>
      </c>
      <c r="T6721">
        <v>2</v>
      </c>
      <c r="U6721">
        <v>0</v>
      </c>
      <c r="V6721">
        <v>0</v>
      </c>
      <c r="W6721">
        <v>0</v>
      </c>
      <c r="X6721">
        <v>69.811861983181203</v>
      </c>
      <c r="Y6721">
        <v>0</v>
      </c>
      <c r="Z6721">
        <v>0</v>
      </c>
      <c r="AA6721">
        <v>0</v>
      </c>
      <c r="AB6721">
        <v>21.582355595351949</v>
      </c>
      <c r="AC6721">
        <v>0</v>
      </c>
      <c r="AD6721">
        <v>0</v>
      </c>
      <c r="AE6721">
        <v>91.394217578533159</v>
      </c>
    </row>
    <row r="6722" spans="1:31" x14ac:dyDescent="0.25">
      <c r="A6722">
        <v>2157048</v>
      </c>
      <c r="B6722">
        <v>1</v>
      </c>
      <c r="C6722" t="s">
        <v>80</v>
      </c>
      <c r="D6722" t="s">
        <v>83</v>
      </c>
      <c r="E6722" t="s">
        <v>131</v>
      </c>
      <c r="F6722" t="s">
        <v>19258</v>
      </c>
      <c r="G6722" t="s">
        <v>300</v>
      </c>
      <c r="H6722" t="s">
        <v>134</v>
      </c>
      <c r="I6722" t="s">
        <v>135</v>
      </c>
      <c r="J6722" t="s">
        <v>136</v>
      </c>
      <c r="K6722" t="s">
        <v>137</v>
      </c>
      <c r="L6722" t="s">
        <v>19259</v>
      </c>
      <c r="M6722" t="s">
        <v>19260</v>
      </c>
      <c r="N6722">
        <v>9.0355555550000002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1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35.306117669852966</v>
      </c>
      <c r="AC6722">
        <v>0</v>
      </c>
      <c r="AD6722">
        <v>0</v>
      </c>
      <c r="AE6722">
        <v>35.306117669852966</v>
      </c>
    </row>
    <row r="6723" spans="1:31" x14ac:dyDescent="0.25">
      <c r="A6723">
        <v>2157466</v>
      </c>
      <c r="B6723">
        <v>1</v>
      </c>
      <c r="C6723" t="s">
        <v>80</v>
      </c>
      <c r="D6723" t="s">
        <v>105</v>
      </c>
      <c r="E6723" t="s">
        <v>174</v>
      </c>
      <c r="F6723" t="s">
        <v>19261</v>
      </c>
      <c r="G6723" t="s">
        <v>384</v>
      </c>
      <c r="H6723" t="s">
        <v>134</v>
      </c>
      <c r="I6723" t="s">
        <v>135</v>
      </c>
      <c r="J6723" t="s">
        <v>136</v>
      </c>
      <c r="K6723" t="s">
        <v>137</v>
      </c>
      <c r="L6723" t="s">
        <v>19262</v>
      </c>
      <c r="M6723" t="s">
        <v>19263</v>
      </c>
      <c r="N6723">
        <v>2.381388888</v>
      </c>
      <c r="O6723">
        <v>0</v>
      </c>
      <c r="P6723">
        <v>135</v>
      </c>
      <c r="Q6723">
        <v>0</v>
      </c>
      <c r="R6723">
        <v>0</v>
      </c>
      <c r="S6723">
        <v>0</v>
      </c>
      <c r="T6723">
        <v>8</v>
      </c>
      <c r="U6723">
        <v>0</v>
      </c>
      <c r="V6723">
        <v>0</v>
      </c>
      <c r="W6723">
        <v>0</v>
      </c>
      <c r="X6723">
        <v>85.877314904786545</v>
      </c>
      <c r="Y6723">
        <v>0</v>
      </c>
      <c r="Z6723">
        <v>0</v>
      </c>
      <c r="AA6723">
        <v>0</v>
      </c>
      <c r="AB6723">
        <v>4.7186813493797475</v>
      </c>
      <c r="AC6723">
        <v>0</v>
      </c>
      <c r="AD6723">
        <v>0</v>
      </c>
      <c r="AE6723">
        <v>90.595996254166295</v>
      </c>
    </row>
    <row r="6724" spans="1:31" x14ac:dyDescent="0.25">
      <c r="A6724">
        <v>2156919</v>
      </c>
      <c r="B6724">
        <v>1</v>
      </c>
      <c r="C6724" t="s">
        <v>80</v>
      </c>
      <c r="D6724" t="s">
        <v>105</v>
      </c>
      <c r="E6724" t="s">
        <v>206</v>
      </c>
      <c r="F6724" t="s">
        <v>19264</v>
      </c>
      <c r="G6724" t="s">
        <v>176</v>
      </c>
      <c r="H6724" t="s">
        <v>134</v>
      </c>
      <c r="I6724" t="s">
        <v>135</v>
      </c>
      <c r="J6724" t="s">
        <v>136</v>
      </c>
      <c r="K6724" t="s">
        <v>137</v>
      </c>
      <c r="L6724" t="s">
        <v>19265</v>
      </c>
      <c r="M6724" t="s">
        <v>19266</v>
      </c>
      <c r="N6724">
        <v>1.6725000000000001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20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7.2234527593066327</v>
      </c>
      <c r="AC6724">
        <v>0</v>
      </c>
      <c r="AD6724">
        <v>0</v>
      </c>
      <c r="AE6724">
        <v>7.2234527593066327</v>
      </c>
    </row>
    <row r="6725" spans="1:31" x14ac:dyDescent="0.25">
      <c r="A6725">
        <v>2157546</v>
      </c>
      <c r="B6725">
        <v>1</v>
      </c>
      <c r="C6725" t="s">
        <v>80</v>
      </c>
      <c r="D6725" t="s">
        <v>106</v>
      </c>
      <c r="E6725" t="s">
        <v>196</v>
      </c>
      <c r="F6725" t="s">
        <v>3318</v>
      </c>
      <c r="G6725" t="s">
        <v>142</v>
      </c>
      <c r="H6725" t="s">
        <v>143</v>
      </c>
      <c r="I6725" t="s">
        <v>135</v>
      </c>
      <c r="J6725" t="s">
        <v>136</v>
      </c>
      <c r="K6725" t="s">
        <v>137</v>
      </c>
      <c r="L6725" t="s">
        <v>19267</v>
      </c>
      <c r="M6725" t="s">
        <v>19268</v>
      </c>
      <c r="N6725">
        <v>1.916666666</v>
      </c>
      <c r="O6725">
        <v>0</v>
      </c>
      <c r="P6725">
        <v>1158</v>
      </c>
      <c r="Q6725">
        <v>18</v>
      </c>
      <c r="R6725">
        <v>133</v>
      </c>
      <c r="S6725">
        <v>10</v>
      </c>
      <c r="T6725">
        <v>228</v>
      </c>
      <c r="U6725">
        <v>0</v>
      </c>
      <c r="V6725">
        <v>0</v>
      </c>
      <c r="W6725">
        <v>0</v>
      </c>
      <c r="X6725">
        <v>345.17359565554034</v>
      </c>
      <c r="Y6725">
        <v>7.2370675013840735</v>
      </c>
      <c r="Z6725">
        <v>28.940645346518547</v>
      </c>
      <c r="AA6725">
        <v>74.709188521185112</v>
      </c>
      <c r="AB6725">
        <v>86.766992039546764</v>
      </c>
      <c r="AC6725">
        <v>0</v>
      </c>
      <c r="AD6725">
        <v>0</v>
      </c>
      <c r="AE6725">
        <v>542.82748906417476</v>
      </c>
    </row>
    <row r="6726" spans="1:31" x14ac:dyDescent="0.25">
      <c r="A6726">
        <v>2157297</v>
      </c>
      <c r="B6726">
        <v>1</v>
      </c>
      <c r="C6726" t="s">
        <v>80</v>
      </c>
      <c r="D6726" t="s">
        <v>93</v>
      </c>
      <c r="E6726" t="s">
        <v>131</v>
      </c>
      <c r="F6726" t="s">
        <v>19269</v>
      </c>
      <c r="G6726" t="s">
        <v>152</v>
      </c>
      <c r="H6726" t="s">
        <v>134</v>
      </c>
      <c r="I6726" t="s">
        <v>135</v>
      </c>
      <c r="J6726" t="s">
        <v>136</v>
      </c>
      <c r="K6726" t="s">
        <v>137</v>
      </c>
      <c r="L6726" t="s">
        <v>18814</v>
      </c>
      <c r="M6726" t="s">
        <v>19270</v>
      </c>
      <c r="N6726">
        <v>1.135555555</v>
      </c>
      <c r="O6726">
        <v>0</v>
      </c>
      <c r="P6726">
        <v>11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4.0978222298017997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4.0978222298017997</v>
      </c>
    </row>
    <row r="6727" spans="1:31" x14ac:dyDescent="0.25">
      <c r="A6727">
        <v>2157254</v>
      </c>
      <c r="B6727">
        <v>1</v>
      </c>
      <c r="C6727" t="s">
        <v>80</v>
      </c>
      <c r="D6727" t="s">
        <v>96</v>
      </c>
      <c r="E6727" t="s">
        <v>206</v>
      </c>
      <c r="F6727" t="s">
        <v>19271</v>
      </c>
      <c r="G6727" t="s">
        <v>183</v>
      </c>
      <c r="H6727" t="s">
        <v>134</v>
      </c>
      <c r="I6727" t="s">
        <v>135</v>
      </c>
      <c r="J6727" t="s">
        <v>136</v>
      </c>
      <c r="K6727" t="s">
        <v>137</v>
      </c>
      <c r="L6727" t="s">
        <v>19272</v>
      </c>
      <c r="M6727" t="s">
        <v>19273</v>
      </c>
      <c r="N6727">
        <v>4.4480555549999998</v>
      </c>
      <c r="O6727">
        <v>0</v>
      </c>
      <c r="P6727">
        <v>3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25.693885741248494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25.693885741248494</v>
      </c>
    </row>
    <row r="6728" spans="1:31" x14ac:dyDescent="0.25">
      <c r="A6728">
        <v>2157652</v>
      </c>
      <c r="B6728">
        <v>1</v>
      </c>
      <c r="C6728" t="s">
        <v>81</v>
      </c>
      <c r="D6728" t="s">
        <v>118</v>
      </c>
      <c r="E6728" t="s">
        <v>146</v>
      </c>
      <c r="F6728" t="s">
        <v>19274</v>
      </c>
      <c r="G6728" t="s">
        <v>142</v>
      </c>
      <c r="H6728" t="s">
        <v>143</v>
      </c>
      <c r="I6728" t="s">
        <v>135</v>
      </c>
      <c r="J6728" t="s">
        <v>136</v>
      </c>
      <c r="K6728" t="s">
        <v>137</v>
      </c>
      <c r="L6728" t="s">
        <v>19275</v>
      </c>
      <c r="M6728" t="s">
        <v>19276</v>
      </c>
      <c r="N6728">
        <v>0.48083333299999997</v>
      </c>
      <c r="O6728">
        <v>0</v>
      </c>
      <c r="P6728">
        <v>3337</v>
      </c>
      <c r="Q6728">
        <v>1</v>
      </c>
      <c r="R6728">
        <v>28</v>
      </c>
      <c r="S6728">
        <v>43</v>
      </c>
      <c r="T6728">
        <v>161</v>
      </c>
      <c r="U6728">
        <v>2</v>
      </c>
      <c r="V6728">
        <v>0</v>
      </c>
      <c r="W6728">
        <v>0</v>
      </c>
      <c r="X6728">
        <v>403.01511696265925</v>
      </c>
      <c r="Y6728">
        <v>0</v>
      </c>
      <c r="Z6728">
        <v>1.0281394209166501</v>
      </c>
      <c r="AA6728">
        <v>405.66937398044706</v>
      </c>
      <c r="AB6728">
        <v>61.685074485950324</v>
      </c>
      <c r="AC6728">
        <v>47.216877793084656</v>
      </c>
      <c r="AD6728">
        <v>0</v>
      </c>
      <c r="AE6728">
        <v>918.61458264305793</v>
      </c>
    </row>
    <row r="6729" spans="1:31" x14ac:dyDescent="0.25">
      <c r="A6729">
        <v>2157795</v>
      </c>
      <c r="B6729">
        <v>1</v>
      </c>
      <c r="C6729" t="s">
        <v>81</v>
      </c>
      <c r="D6729" t="s">
        <v>122</v>
      </c>
      <c r="E6729" t="s">
        <v>146</v>
      </c>
      <c r="F6729" t="s">
        <v>17863</v>
      </c>
      <c r="G6729" t="s">
        <v>477</v>
      </c>
      <c r="H6729" t="s">
        <v>143</v>
      </c>
      <c r="I6729" t="s">
        <v>135</v>
      </c>
      <c r="J6729" t="s">
        <v>136</v>
      </c>
      <c r="K6729" t="s">
        <v>137</v>
      </c>
      <c r="L6729" t="s">
        <v>19277</v>
      </c>
      <c r="M6729" t="s">
        <v>19278</v>
      </c>
      <c r="N6729">
        <v>4.1858333329999997</v>
      </c>
      <c r="O6729">
        <v>0</v>
      </c>
      <c r="P6729">
        <v>579</v>
      </c>
      <c r="Q6729">
        <v>0</v>
      </c>
      <c r="R6729">
        <v>0</v>
      </c>
      <c r="S6729">
        <v>0</v>
      </c>
      <c r="T6729">
        <v>93</v>
      </c>
      <c r="U6729">
        <v>0</v>
      </c>
      <c r="V6729">
        <v>0</v>
      </c>
      <c r="W6729">
        <v>0</v>
      </c>
      <c r="X6729">
        <v>370.55043188696698</v>
      </c>
      <c r="Y6729">
        <v>0</v>
      </c>
      <c r="Z6729">
        <v>0</v>
      </c>
      <c r="AA6729">
        <v>0</v>
      </c>
      <c r="AB6729">
        <v>99.772963647332531</v>
      </c>
      <c r="AC6729">
        <v>0</v>
      </c>
      <c r="AD6729">
        <v>0</v>
      </c>
      <c r="AE6729">
        <v>470.32339553429949</v>
      </c>
    </row>
    <row r="6730" spans="1:31" x14ac:dyDescent="0.25">
      <c r="A6730">
        <v>2157403</v>
      </c>
      <c r="B6730">
        <v>1</v>
      </c>
      <c r="C6730" t="s">
        <v>80</v>
      </c>
      <c r="D6730" t="s">
        <v>97</v>
      </c>
      <c r="E6730" t="s">
        <v>174</v>
      </c>
      <c r="F6730" t="s">
        <v>19279</v>
      </c>
      <c r="G6730" t="s">
        <v>384</v>
      </c>
      <c r="H6730" t="s">
        <v>134</v>
      </c>
      <c r="I6730" t="s">
        <v>135</v>
      </c>
      <c r="J6730" t="s">
        <v>136</v>
      </c>
      <c r="K6730" t="s">
        <v>137</v>
      </c>
      <c r="L6730" t="s">
        <v>19280</v>
      </c>
      <c r="M6730" t="s">
        <v>19281</v>
      </c>
      <c r="N6730">
        <v>2.0422222219999999</v>
      </c>
      <c r="O6730">
        <v>0</v>
      </c>
      <c r="P6730">
        <v>23</v>
      </c>
      <c r="Q6730">
        <v>0</v>
      </c>
      <c r="R6730">
        <v>10</v>
      </c>
      <c r="S6730">
        <v>0</v>
      </c>
      <c r="T6730">
        <v>1</v>
      </c>
      <c r="U6730">
        <v>0</v>
      </c>
      <c r="V6730">
        <v>0</v>
      </c>
      <c r="W6730">
        <v>0</v>
      </c>
      <c r="X6730">
        <v>16.093600657585554</v>
      </c>
      <c r="Y6730">
        <v>0</v>
      </c>
      <c r="Z6730">
        <v>8.4897629131612504</v>
      </c>
      <c r="AA6730">
        <v>0</v>
      </c>
      <c r="AB6730">
        <v>10.507592141171667</v>
      </c>
      <c r="AC6730">
        <v>0</v>
      </c>
      <c r="AD6730">
        <v>0</v>
      </c>
      <c r="AE6730">
        <v>35.090955711918468</v>
      </c>
    </row>
    <row r="6731" spans="1:31" x14ac:dyDescent="0.25">
      <c r="A6731">
        <v>2157340</v>
      </c>
      <c r="B6731">
        <v>1</v>
      </c>
      <c r="C6731" t="s">
        <v>80</v>
      </c>
      <c r="D6731" t="s">
        <v>93</v>
      </c>
      <c r="E6731" t="s">
        <v>140</v>
      </c>
      <c r="F6731" t="s">
        <v>19282</v>
      </c>
      <c r="G6731" t="s">
        <v>142</v>
      </c>
      <c r="H6731" t="s">
        <v>143</v>
      </c>
      <c r="I6731" t="s">
        <v>135</v>
      </c>
      <c r="J6731" t="s">
        <v>136</v>
      </c>
      <c r="K6731" t="s">
        <v>137</v>
      </c>
      <c r="L6731" t="s">
        <v>19283</v>
      </c>
      <c r="M6731" t="s">
        <v>19284</v>
      </c>
      <c r="N6731">
        <v>0.26027777699999999</v>
      </c>
      <c r="O6731">
        <v>4</v>
      </c>
      <c r="P6731">
        <v>3269</v>
      </c>
      <c r="Q6731">
        <v>100</v>
      </c>
      <c r="R6731">
        <v>777</v>
      </c>
      <c r="S6731">
        <v>46</v>
      </c>
      <c r="T6731">
        <v>658</v>
      </c>
      <c r="U6731">
        <v>2</v>
      </c>
      <c r="V6731">
        <v>1</v>
      </c>
      <c r="W6731">
        <v>0.82734136906159994</v>
      </c>
      <c r="X6731">
        <v>141.62999726278429</v>
      </c>
      <c r="Y6731">
        <v>113.3403197273631</v>
      </c>
      <c r="Z6731">
        <v>296.38645521524114</v>
      </c>
      <c r="AA6731">
        <v>78.933297060079454</v>
      </c>
      <c r="AB6731">
        <v>168.74146186760916</v>
      </c>
      <c r="AC6731">
        <v>15.671790281795417</v>
      </c>
      <c r="AD6731">
        <v>2.928382282397</v>
      </c>
      <c r="AE6731">
        <v>818.4590450663311</v>
      </c>
    </row>
    <row r="6732" spans="1:31" x14ac:dyDescent="0.25">
      <c r="A6732">
        <v>2157672</v>
      </c>
      <c r="B6732">
        <v>1</v>
      </c>
      <c r="C6732" t="s">
        <v>80</v>
      </c>
      <c r="D6732" t="s">
        <v>83</v>
      </c>
      <c r="E6732" t="s">
        <v>174</v>
      </c>
      <c r="F6732" t="s">
        <v>19285</v>
      </c>
      <c r="G6732" t="s">
        <v>187</v>
      </c>
      <c r="H6732" t="s">
        <v>134</v>
      </c>
      <c r="I6732" t="s">
        <v>135</v>
      </c>
      <c r="J6732" t="s">
        <v>136</v>
      </c>
      <c r="K6732" t="s">
        <v>137</v>
      </c>
      <c r="L6732" t="s">
        <v>19286</v>
      </c>
      <c r="M6732" t="s">
        <v>19287</v>
      </c>
      <c r="N6732">
        <v>1.1372222219999999</v>
      </c>
      <c r="O6732">
        <v>0</v>
      </c>
      <c r="P6732">
        <v>135</v>
      </c>
      <c r="Q6732">
        <v>0</v>
      </c>
      <c r="R6732">
        <v>0</v>
      </c>
      <c r="S6732">
        <v>0</v>
      </c>
      <c r="T6732">
        <v>29</v>
      </c>
      <c r="U6732">
        <v>0</v>
      </c>
      <c r="V6732">
        <v>0</v>
      </c>
      <c r="W6732">
        <v>0</v>
      </c>
      <c r="X6732">
        <v>32.847239728657385</v>
      </c>
      <c r="Y6732">
        <v>0</v>
      </c>
      <c r="Z6732">
        <v>0</v>
      </c>
      <c r="AA6732">
        <v>0</v>
      </c>
      <c r="AB6732">
        <v>12.506212869681088</v>
      </c>
      <c r="AC6732">
        <v>0</v>
      </c>
      <c r="AD6732">
        <v>0</v>
      </c>
      <c r="AE6732">
        <v>45.353452598338471</v>
      </c>
    </row>
    <row r="6733" spans="1:31" x14ac:dyDescent="0.25">
      <c r="A6733">
        <v>2157695</v>
      </c>
      <c r="B6733">
        <v>1</v>
      </c>
      <c r="C6733" t="s">
        <v>81</v>
      </c>
      <c r="D6733" t="s">
        <v>122</v>
      </c>
      <c r="E6733" t="s">
        <v>174</v>
      </c>
      <c r="F6733" t="s">
        <v>19288</v>
      </c>
      <c r="G6733" t="s">
        <v>384</v>
      </c>
      <c r="H6733" t="s">
        <v>134</v>
      </c>
      <c r="I6733" t="s">
        <v>135</v>
      </c>
      <c r="J6733" t="s">
        <v>136</v>
      </c>
      <c r="K6733" t="s">
        <v>137</v>
      </c>
      <c r="L6733" t="s">
        <v>19289</v>
      </c>
      <c r="M6733" t="s">
        <v>19290</v>
      </c>
      <c r="N6733">
        <v>2.5752777770000002</v>
      </c>
      <c r="O6733">
        <v>0</v>
      </c>
      <c r="P6733">
        <v>141</v>
      </c>
      <c r="Q6733">
        <v>0</v>
      </c>
      <c r="R6733">
        <v>0</v>
      </c>
      <c r="S6733">
        <v>0</v>
      </c>
      <c r="T6733">
        <v>5</v>
      </c>
      <c r="U6733">
        <v>0</v>
      </c>
      <c r="V6733">
        <v>0</v>
      </c>
      <c r="W6733">
        <v>0</v>
      </c>
      <c r="X6733">
        <v>62.470091730926157</v>
      </c>
      <c r="Y6733">
        <v>0</v>
      </c>
      <c r="Z6733">
        <v>0</v>
      </c>
      <c r="AA6733">
        <v>0</v>
      </c>
      <c r="AB6733">
        <v>2.0227240695496249</v>
      </c>
      <c r="AC6733">
        <v>0</v>
      </c>
      <c r="AD6733">
        <v>0</v>
      </c>
      <c r="AE6733">
        <v>64.492815800475782</v>
      </c>
    </row>
    <row r="6734" spans="1:31" x14ac:dyDescent="0.25">
      <c r="A6734">
        <v>2157171</v>
      </c>
      <c r="B6734">
        <v>1</v>
      </c>
      <c r="C6734" t="s">
        <v>80</v>
      </c>
      <c r="D6734" t="s">
        <v>102</v>
      </c>
      <c r="E6734" t="s">
        <v>146</v>
      </c>
      <c r="F6734" t="s">
        <v>2812</v>
      </c>
      <c r="G6734" t="s">
        <v>167</v>
      </c>
      <c r="H6734" t="s">
        <v>143</v>
      </c>
      <c r="I6734" t="s">
        <v>135</v>
      </c>
      <c r="J6734" t="s">
        <v>136</v>
      </c>
      <c r="K6734" t="s">
        <v>137</v>
      </c>
      <c r="L6734" t="s">
        <v>19291</v>
      </c>
      <c r="M6734" t="s">
        <v>19292</v>
      </c>
      <c r="N6734">
        <v>0.83944444399999996</v>
      </c>
      <c r="O6734">
        <v>0</v>
      </c>
      <c r="P6734">
        <v>18</v>
      </c>
      <c r="Q6734">
        <v>0</v>
      </c>
      <c r="R6734">
        <v>48</v>
      </c>
      <c r="S6734">
        <v>0</v>
      </c>
      <c r="T6734">
        <v>7</v>
      </c>
      <c r="U6734">
        <v>0</v>
      </c>
      <c r="V6734">
        <v>0</v>
      </c>
      <c r="W6734">
        <v>0</v>
      </c>
      <c r="X6734">
        <v>1.2976639755262502</v>
      </c>
      <c r="Y6734">
        <v>0</v>
      </c>
      <c r="Z6734">
        <v>15.952596501139565</v>
      </c>
      <c r="AA6734">
        <v>0</v>
      </c>
      <c r="AB6734">
        <v>11.921478582672501</v>
      </c>
      <c r="AC6734">
        <v>0</v>
      </c>
      <c r="AD6734">
        <v>0</v>
      </c>
      <c r="AE6734">
        <v>29.171739059338314</v>
      </c>
    </row>
    <row r="6735" spans="1:31" x14ac:dyDescent="0.25">
      <c r="A6735">
        <v>2157148</v>
      </c>
      <c r="B6735">
        <v>1</v>
      </c>
      <c r="C6735" t="s">
        <v>80</v>
      </c>
      <c r="D6735" t="s">
        <v>99</v>
      </c>
      <c r="E6735" t="s">
        <v>140</v>
      </c>
      <c r="F6735" t="s">
        <v>16714</v>
      </c>
      <c r="G6735" t="s">
        <v>226</v>
      </c>
      <c r="H6735" t="s">
        <v>143</v>
      </c>
      <c r="I6735" t="s">
        <v>148</v>
      </c>
      <c r="J6735" t="s">
        <v>136</v>
      </c>
      <c r="K6735" t="s">
        <v>137</v>
      </c>
      <c r="L6735" t="s">
        <v>19293</v>
      </c>
      <c r="M6735" t="s">
        <v>19294</v>
      </c>
      <c r="N6735">
        <v>3.7777776999999998E-2</v>
      </c>
      <c r="O6735">
        <v>15</v>
      </c>
      <c r="P6735">
        <v>9963</v>
      </c>
      <c r="Q6735">
        <v>2</v>
      </c>
      <c r="R6735">
        <v>151</v>
      </c>
      <c r="S6735">
        <v>29</v>
      </c>
      <c r="T6735">
        <v>997</v>
      </c>
      <c r="U6735">
        <v>2</v>
      </c>
      <c r="V6735">
        <v>12</v>
      </c>
      <c r="W6735">
        <v>5.3941323578407996</v>
      </c>
      <c r="X6735">
        <v>78.056933574157512</v>
      </c>
      <c r="Y6735">
        <v>2.2360326417333334E-2</v>
      </c>
      <c r="Z6735">
        <v>1.3752574736738004</v>
      </c>
      <c r="AA6735">
        <v>15.30674904441042</v>
      </c>
      <c r="AB6735">
        <v>34.012438795917319</v>
      </c>
      <c r="AC6735">
        <v>0.8321895138026667</v>
      </c>
      <c r="AD6735">
        <v>1.7672953089121333</v>
      </c>
      <c r="AE6735">
        <v>136.767356395132</v>
      </c>
    </row>
    <row r="6736" spans="1:31" x14ac:dyDescent="0.25">
      <c r="A6736">
        <v>2157486</v>
      </c>
      <c r="B6736">
        <v>1</v>
      </c>
      <c r="C6736" t="s">
        <v>80</v>
      </c>
      <c r="D6736" t="s">
        <v>106</v>
      </c>
      <c r="E6736" t="s">
        <v>161</v>
      </c>
      <c r="F6736" t="s">
        <v>19295</v>
      </c>
      <c r="G6736" t="s">
        <v>215</v>
      </c>
      <c r="H6736" t="s">
        <v>134</v>
      </c>
      <c r="I6736" t="s">
        <v>135</v>
      </c>
      <c r="J6736" t="s">
        <v>136</v>
      </c>
      <c r="K6736" t="s">
        <v>137</v>
      </c>
      <c r="L6736" t="s">
        <v>19296</v>
      </c>
      <c r="M6736" t="s">
        <v>19297</v>
      </c>
      <c r="N6736">
        <v>7.84</v>
      </c>
      <c r="O6736">
        <v>0</v>
      </c>
      <c r="P6736">
        <v>24</v>
      </c>
      <c r="Q6736">
        <v>0</v>
      </c>
      <c r="R6736">
        <v>2</v>
      </c>
      <c r="S6736">
        <v>0</v>
      </c>
      <c r="T6736">
        <v>10</v>
      </c>
      <c r="U6736">
        <v>0</v>
      </c>
      <c r="V6736">
        <v>0</v>
      </c>
      <c r="W6736">
        <v>0</v>
      </c>
      <c r="X6736">
        <v>22.836194329245483</v>
      </c>
      <c r="Y6736">
        <v>0</v>
      </c>
      <c r="Z6736">
        <v>9.1102738149504816</v>
      </c>
      <c r="AA6736">
        <v>0</v>
      </c>
      <c r="AB6736">
        <v>55.862883646696709</v>
      </c>
      <c r="AC6736">
        <v>0</v>
      </c>
      <c r="AD6736">
        <v>0</v>
      </c>
      <c r="AE6736">
        <v>87.809351790892677</v>
      </c>
    </row>
    <row r="6737" spans="1:31" x14ac:dyDescent="0.25">
      <c r="A6737">
        <v>2157463</v>
      </c>
      <c r="B6737">
        <v>1</v>
      </c>
      <c r="C6737" t="s">
        <v>80</v>
      </c>
      <c r="D6737" t="s">
        <v>96</v>
      </c>
      <c r="E6737" t="s">
        <v>206</v>
      </c>
      <c r="F6737" t="s">
        <v>19298</v>
      </c>
      <c r="G6737" t="s">
        <v>246</v>
      </c>
      <c r="H6737" t="s">
        <v>134</v>
      </c>
      <c r="I6737" t="s">
        <v>135</v>
      </c>
      <c r="J6737" t="s">
        <v>136</v>
      </c>
      <c r="K6737" t="s">
        <v>137</v>
      </c>
      <c r="L6737" t="s">
        <v>19299</v>
      </c>
      <c r="M6737" t="s">
        <v>19300</v>
      </c>
      <c r="N6737">
        <v>1.046944444</v>
      </c>
      <c r="O6737">
        <v>0</v>
      </c>
      <c r="P6737">
        <v>63</v>
      </c>
      <c r="Q6737">
        <v>0</v>
      </c>
      <c r="R6737">
        <v>0</v>
      </c>
      <c r="S6737">
        <v>0</v>
      </c>
      <c r="T6737">
        <v>2</v>
      </c>
      <c r="U6737">
        <v>0</v>
      </c>
      <c r="V6737">
        <v>0</v>
      </c>
      <c r="W6737">
        <v>0</v>
      </c>
      <c r="X6737">
        <v>21.042357363580823</v>
      </c>
      <c r="Y6737">
        <v>0</v>
      </c>
      <c r="Z6737">
        <v>0</v>
      </c>
      <c r="AA6737">
        <v>0</v>
      </c>
      <c r="AB6737">
        <v>2.1091889119675331</v>
      </c>
      <c r="AC6737">
        <v>0</v>
      </c>
      <c r="AD6737">
        <v>0</v>
      </c>
      <c r="AE6737">
        <v>23.151546275548355</v>
      </c>
    </row>
    <row r="6738" spans="1:31" x14ac:dyDescent="0.25">
      <c r="A6738">
        <v>2157294</v>
      </c>
      <c r="B6738">
        <v>1</v>
      </c>
      <c r="C6738" t="s">
        <v>80</v>
      </c>
      <c r="D6738" t="s">
        <v>108</v>
      </c>
      <c r="E6738" t="s">
        <v>161</v>
      </c>
      <c r="F6738" t="s">
        <v>19301</v>
      </c>
      <c r="G6738" t="s">
        <v>215</v>
      </c>
      <c r="H6738" t="s">
        <v>134</v>
      </c>
      <c r="I6738" t="s">
        <v>135</v>
      </c>
      <c r="J6738" t="s">
        <v>136</v>
      </c>
      <c r="K6738" t="s">
        <v>137</v>
      </c>
      <c r="L6738" t="s">
        <v>19302</v>
      </c>
      <c r="M6738" t="s">
        <v>19303</v>
      </c>
      <c r="N6738">
        <v>2.9488888879999999</v>
      </c>
      <c r="O6738">
        <v>0</v>
      </c>
      <c r="P6738">
        <v>18</v>
      </c>
      <c r="Q6738">
        <v>0</v>
      </c>
      <c r="R6738">
        <v>1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6.9796083684567005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6.9796083684567005</v>
      </c>
    </row>
    <row r="6739" spans="1:31" x14ac:dyDescent="0.25">
      <c r="A6739">
        <v>2157217</v>
      </c>
      <c r="B6739">
        <v>1</v>
      </c>
      <c r="C6739" t="s">
        <v>81</v>
      </c>
      <c r="D6739" t="s">
        <v>127</v>
      </c>
      <c r="E6739" t="s">
        <v>174</v>
      </c>
      <c r="F6739" t="s">
        <v>5412</v>
      </c>
      <c r="G6739" t="s">
        <v>374</v>
      </c>
      <c r="H6739" t="s">
        <v>134</v>
      </c>
      <c r="I6739" t="s">
        <v>135</v>
      </c>
      <c r="J6739" t="s">
        <v>136</v>
      </c>
      <c r="K6739" t="s">
        <v>137</v>
      </c>
      <c r="L6739" t="s">
        <v>19304</v>
      </c>
      <c r="M6739" t="s">
        <v>19305</v>
      </c>
      <c r="N6739">
        <v>7.5777777769999997</v>
      </c>
      <c r="O6739">
        <v>0</v>
      </c>
      <c r="P6739">
        <v>35</v>
      </c>
      <c r="Q6739">
        <v>0</v>
      </c>
      <c r="R6739">
        <v>6</v>
      </c>
      <c r="S6739">
        <v>0</v>
      </c>
      <c r="T6739">
        <v>4</v>
      </c>
      <c r="U6739">
        <v>0</v>
      </c>
      <c r="V6739">
        <v>1</v>
      </c>
      <c r="W6739">
        <v>0</v>
      </c>
      <c r="X6739">
        <v>57.46092983383415</v>
      </c>
      <c r="Y6739">
        <v>0</v>
      </c>
      <c r="Z6739">
        <v>21.754870812577842</v>
      </c>
      <c r="AA6739">
        <v>0</v>
      </c>
      <c r="AB6739">
        <v>12.349277050045721</v>
      </c>
      <c r="AC6739">
        <v>0</v>
      </c>
      <c r="AD6739">
        <v>5.0414702909599995</v>
      </c>
      <c r="AE6739">
        <v>96.606547987417713</v>
      </c>
    </row>
    <row r="6740" spans="1:31" x14ac:dyDescent="0.25">
      <c r="A6740">
        <v>2157440</v>
      </c>
      <c r="B6740">
        <v>1</v>
      </c>
      <c r="C6740" t="s">
        <v>80</v>
      </c>
      <c r="D6740" t="s">
        <v>106</v>
      </c>
      <c r="E6740" t="s">
        <v>174</v>
      </c>
      <c r="F6740" t="s">
        <v>19306</v>
      </c>
      <c r="G6740" t="s">
        <v>187</v>
      </c>
      <c r="H6740" t="s">
        <v>134</v>
      </c>
      <c r="I6740" t="s">
        <v>135</v>
      </c>
      <c r="J6740" t="s">
        <v>136</v>
      </c>
      <c r="K6740" t="s">
        <v>137</v>
      </c>
      <c r="L6740" t="s">
        <v>19307</v>
      </c>
      <c r="M6740" t="s">
        <v>19308</v>
      </c>
      <c r="N6740">
        <v>14.351388888000001</v>
      </c>
      <c r="O6740">
        <v>0</v>
      </c>
      <c r="P6740">
        <v>8</v>
      </c>
      <c r="Q6740">
        <v>0</v>
      </c>
      <c r="R6740">
        <v>0</v>
      </c>
      <c r="S6740">
        <v>0</v>
      </c>
      <c r="T6740">
        <v>1</v>
      </c>
      <c r="U6740">
        <v>0</v>
      </c>
      <c r="V6740">
        <v>0</v>
      </c>
      <c r="W6740">
        <v>0</v>
      </c>
      <c r="X6740">
        <v>20.298435883832983</v>
      </c>
      <c r="Y6740">
        <v>0</v>
      </c>
      <c r="Z6740">
        <v>0</v>
      </c>
      <c r="AA6740">
        <v>0</v>
      </c>
      <c r="AB6740">
        <v>13.835494878769776</v>
      </c>
      <c r="AC6740">
        <v>0</v>
      </c>
      <c r="AD6740">
        <v>0</v>
      </c>
      <c r="AE6740">
        <v>34.133930762602759</v>
      </c>
    </row>
    <row r="6741" spans="1:31" x14ac:dyDescent="0.25">
      <c r="A6741">
        <v>2157194</v>
      </c>
      <c r="B6741">
        <v>1</v>
      </c>
      <c r="C6741" t="s">
        <v>80</v>
      </c>
      <c r="D6741" t="s">
        <v>110</v>
      </c>
      <c r="E6741" t="s">
        <v>146</v>
      </c>
      <c r="F6741" t="s">
        <v>19309</v>
      </c>
      <c r="G6741" t="s">
        <v>142</v>
      </c>
      <c r="H6741" t="s">
        <v>143</v>
      </c>
      <c r="I6741" t="s">
        <v>135</v>
      </c>
      <c r="J6741" t="s">
        <v>136</v>
      </c>
      <c r="K6741" t="s">
        <v>137</v>
      </c>
      <c r="L6741" t="s">
        <v>19310</v>
      </c>
      <c r="M6741" t="s">
        <v>19311</v>
      </c>
      <c r="N6741">
        <v>1.6158333330000001</v>
      </c>
      <c r="O6741">
        <v>0</v>
      </c>
      <c r="P6741">
        <v>2730</v>
      </c>
      <c r="Q6741">
        <v>0</v>
      </c>
      <c r="R6741">
        <v>0</v>
      </c>
      <c r="S6741">
        <v>0</v>
      </c>
      <c r="T6741">
        <v>221</v>
      </c>
      <c r="U6741">
        <v>0</v>
      </c>
      <c r="V6741">
        <v>1</v>
      </c>
      <c r="W6741">
        <v>0</v>
      </c>
      <c r="X6741">
        <v>1010.8505066996565</v>
      </c>
      <c r="Y6741">
        <v>0</v>
      </c>
      <c r="Z6741">
        <v>0</v>
      </c>
      <c r="AA6741">
        <v>0</v>
      </c>
      <c r="AB6741">
        <v>204.88781024645016</v>
      </c>
      <c r="AC6741">
        <v>0</v>
      </c>
      <c r="AD6741">
        <v>11.996974817446826</v>
      </c>
      <c r="AE6741">
        <v>1227.7352917635537</v>
      </c>
    </row>
    <row r="6742" spans="1:31" x14ac:dyDescent="0.25">
      <c r="A6742">
        <v>2157085</v>
      </c>
      <c r="B6742">
        <v>1</v>
      </c>
      <c r="C6742" t="s">
        <v>81</v>
      </c>
      <c r="D6742" t="s">
        <v>128</v>
      </c>
      <c r="E6742" t="s">
        <v>174</v>
      </c>
      <c r="F6742" t="s">
        <v>3714</v>
      </c>
      <c r="G6742" t="s">
        <v>187</v>
      </c>
      <c r="H6742" t="s">
        <v>134</v>
      </c>
      <c r="I6742" t="s">
        <v>135</v>
      </c>
      <c r="J6742" t="s">
        <v>136</v>
      </c>
      <c r="K6742" t="s">
        <v>137</v>
      </c>
      <c r="L6742" t="s">
        <v>19312</v>
      </c>
      <c r="M6742" t="s">
        <v>19313</v>
      </c>
      <c r="N6742">
        <v>2.116944444</v>
      </c>
      <c r="O6742">
        <v>0</v>
      </c>
      <c r="P6742">
        <v>41</v>
      </c>
      <c r="Q6742">
        <v>0</v>
      </c>
      <c r="R6742">
        <v>0</v>
      </c>
      <c r="S6742">
        <v>0</v>
      </c>
      <c r="T6742">
        <v>3</v>
      </c>
      <c r="U6742">
        <v>0</v>
      </c>
      <c r="V6742">
        <v>0</v>
      </c>
      <c r="W6742">
        <v>0</v>
      </c>
      <c r="X6742">
        <v>13.991897914000008</v>
      </c>
      <c r="Y6742">
        <v>0</v>
      </c>
      <c r="Z6742">
        <v>0</v>
      </c>
      <c r="AA6742">
        <v>0</v>
      </c>
      <c r="AB6742">
        <v>4.0616854616995548</v>
      </c>
      <c r="AC6742">
        <v>0</v>
      </c>
      <c r="AD6742">
        <v>0</v>
      </c>
      <c r="AE6742">
        <v>18.053583375699564</v>
      </c>
    </row>
    <row r="6743" spans="1:31" x14ac:dyDescent="0.25">
      <c r="A6743">
        <v>2157131</v>
      </c>
      <c r="B6743">
        <v>1</v>
      </c>
      <c r="C6743" t="s">
        <v>80</v>
      </c>
      <c r="D6743" t="s">
        <v>101</v>
      </c>
      <c r="E6743" t="s">
        <v>131</v>
      </c>
      <c r="F6743" t="s">
        <v>19314</v>
      </c>
      <c r="G6743" t="s">
        <v>133</v>
      </c>
      <c r="H6743" t="s">
        <v>134</v>
      </c>
      <c r="I6743" t="s">
        <v>135</v>
      </c>
      <c r="J6743" t="s">
        <v>136</v>
      </c>
      <c r="K6743" t="s">
        <v>137</v>
      </c>
      <c r="L6743" t="s">
        <v>19315</v>
      </c>
      <c r="M6743" t="s">
        <v>19316</v>
      </c>
      <c r="N6743">
        <v>0.77777777699999995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1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1.1947887965518222</v>
      </c>
      <c r="AC6743">
        <v>0</v>
      </c>
      <c r="AD6743">
        <v>0</v>
      </c>
      <c r="AE6743">
        <v>1.1947887965518222</v>
      </c>
    </row>
    <row r="6744" spans="1:31" x14ac:dyDescent="0.25">
      <c r="A6744">
        <v>2157231</v>
      </c>
      <c r="B6744">
        <v>1</v>
      </c>
      <c r="C6744" t="s">
        <v>80</v>
      </c>
      <c r="D6744" t="s">
        <v>108</v>
      </c>
      <c r="E6744" t="s">
        <v>196</v>
      </c>
      <c r="F6744" t="s">
        <v>19317</v>
      </c>
      <c r="G6744" t="s">
        <v>538</v>
      </c>
      <c r="H6744" t="s">
        <v>143</v>
      </c>
      <c r="I6744" t="s">
        <v>135</v>
      </c>
      <c r="J6744" t="s">
        <v>136</v>
      </c>
      <c r="K6744" t="s">
        <v>236</v>
      </c>
      <c r="L6744" t="s">
        <v>19318</v>
      </c>
      <c r="M6744" t="s">
        <v>19319</v>
      </c>
      <c r="N6744">
        <v>4.2622222220000001</v>
      </c>
      <c r="O6744">
        <v>0</v>
      </c>
      <c r="P6744">
        <v>380</v>
      </c>
      <c r="Q6744">
        <v>2</v>
      </c>
      <c r="R6744">
        <v>113</v>
      </c>
      <c r="S6744">
        <v>2</v>
      </c>
      <c r="T6744">
        <v>111</v>
      </c>
      <c r="U6744">
        <v>0</v>
      </c>
      <c r="V6744">
        <v>0</v>
      </c>
      <c r="W6744">
        <v>0</v>
      </c>
      <c r="X6744">
        <v>341.88742723152887</v>
      </c>
      <c r="Y6744">
        <v>7.3901173460615999</v>
      </c>
      <c r="Z6744">
        <v>157.27607426902196</v>
      </c>
      <c r="AA6744">
        <v>87.430679909006926</v>
      </c>
      <c r="AB6744">
        <v>257.94643414310963</v>
      </c>
      <c r="AC6744">
        <v>0</v>
      </c>
      <c r="AD6744">
        <v>0</v>
      </c>
      <c r="AE6744">
        <v>851.93073289872893</v>
      </c>
    </row>
    <row r="6745" spans="1:31" x14ac:dyDescent="0.25">
      <c r="A6745">
        <v>2157526</v>
      </c>
      <c r="B6745">
        <v>1</v>
      </c>
      <c r="C6745" t="s">
        <v>81</v>
      </c>
      <c r="D6745" t="s">
        <v>112</v>
      </c>
      <c r="E6745" t="s">
        <v>146</v>
      </c>
      <c r="F6745" t="s">
        <v>19320</v>
      </c>
      <c r="G6745" t="s">
        <v>2008</v>
      </c>
      <c r="H6745" t="s">
        <v>143</v>
      </c>
      <c r="I6745" t="s">
        <v>135</v>
      </c>
      <c r="J6745" t="s">
        <v>136</v>
      </c>
      <c r="K6745" t="s">
        <v>137</v>
      </c>
      <c r="L6745" t="s">
        <v>19321</v>
      </c>
      <c r="M6745" t="s">
        <v>19322</v>
      </c>
      <c r="N6745">
        <v>1.1769444440000001</v>
      </c>
      <c r="O6745">
        <v>0</v>
      </c>
      <c r="P6745">
        <v>141</v>
      </c>
      <c r="Q6745">
        <v>0</v>
      </c>
      <c r="R6745">
        <v>3</v>
      </c>
      <c r="S6745">
        <v>0</v>
      </c>
      <c r="T6745">
        <v>8</v>
      </c>
      <c r="U6745">
        <v>0</v>
      </c>
      <c r="V6745">
        <v>0</v>
      </c>
      <c r="W6745">
        <v>0</v>
      </c>
      <c r="X6745">
        <v>22.665202581389725</v>
      </c>
      <c r="Y6745">
        <v>0</v>
      </c>
      <c r="Z6745">
        <v>1.3920404934333332</v>
      </c>
      <c r="AA6745">
        <v>0</v>
      </c>
      <c r="AB6745">
        <v>0.61025224069821671</v>
      </c>
      <c r="AC6745">
        <v>0</v>
      </c>
      <c r="AD6745">
        <v>0</v>
      </c>
      <c r="AE6745">
        <v>24.667495315521276</v>
      </c>
    </row>
    <row r="6746" spans="1:31" x14ac:dyDescent="0.25">
      <c r="A6746">
        <v>2157257</v>
      </c>
      <c r="B6746">
        <v>1</v>
      </c>
      <c r="C6746" t="s">
        <v>80</v>
      </c>
      <c r="D6746" t="s">
        <v>97</v>
      </c>
      <c r="E6746" t="s">
        <v>174</v>
      </c>
      <c r="F6746" t="s">
        <v>19323</v>
      </c>
      <c r="G6746" t="s">
        <v>374</v>
      </c>
      <c r="H6746" t="s">
        <v>134</v>
      </c>
      <c r="I6746" t="s">
        <v>135</v>
      </c>
      <c r="J6746" t="s">
        <v>136</v>
      </c>
      <c r="K6746" t="s">
        <v>137</v>
      </c>
      <c r="L6746" t="s">
        <v>19324</v>
      </c>
      <c r="M6746" t="s">
        <v>19325</v>
      </c>
      <c r="N6746">
        <v>4.6580555549999998</v>
      </c>
      <c r="O6746">
        <v>0</v>
      </c>
      <c r="P6746">
        <v>94</v>
      </c>
      <c r="Q6746">
        <v>0</v>
      </c>
      <c r="R6746">
        <v>0</v>
      </c>
      <c r="S6746">
        <v>0</v>
      </c>
      <c r="T6746">
        <v>3</v>
      </c>
      <c r="U6746">
        <v>0</v>
      </c>
      <c r="V6746">
        <v>0</v>
      </c>
      <c r="W6746">
        <v>0</v>
      </c>
      <c r="X6746">
        <v>166.71800152359043</v>
      </c>
      <c r="Y6746">
        <v>0</v>
      </c>
      <c r="Z6746">
        <v>0</v>
      </c>
      <c r="AA6746">
        <v>0</v>
      </c>
      <c r="AB6746">
        <v>2.6471332627677002</v>
      </c>
      <c r="AC6746">
        <v>0</v>
      </c>
      <c r="AD6746">
        <v>0</v>
      </c>
      <c r="AE6746">
        <v>169.36513478635814</v>
      </c>
    </row>
    <row r="6747" spans="1:31" x14ac:dyDescent="0.25">
      <c r="A6747">
        <v>2157755</v>
      </c>
      <c r="B6747">
        <v>1</v>
      </c>
      <c r="C6747" t="s">
        <v>80</v>
      </c>
      <c r="D6747" t="s">
        <v>107</v>
      </c>
      <c r="E6747" t="s">
        <v>161</v>
      </c>
      <c r="F6747" t="s">
        <v>19326</v>
      </c>
      <c r="G6747" t="s">
        <v>215</v>
      </c>
      <c r="H6747" t="s">
        <v>134</v>
      </c>
      <c r="I6747" t="s">
        <v>135</v>
      </c>
      <c r="J6747" t="s">
        <v>136</v>
      </c>
      <c r="K6747" t="s">
        <v>137</v>
      </c>
      <c r="L6747" t="s">
        <v>19327</v>
      </c>
      <c r="M6747" t="s">
        <v>19328</v>
      </c>
      <c r="N6747">
        <v>3.8250000000000002</v>
      </c>
      <c r="O6747">
        <v>0</v>
      </c>
      <c r="P6747">
        <v>137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59.946283801112266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59.946283801112266</v>
      </c>
    </row>
    <row r="6748" spans="1:31" x14ac:dyDescent="0.25">
      <c r="A6748">
        <v>2157543</v>
      </c>
      <c r="B6748">
        <v>1</v>
      </c>
      <c r="C6748" t="s">
        <v>81</v>
      </c>
      <c r="D6748" t="s">
        <v>128</v>
      </c>
      <c r="E6748" t="s">
        <v>174</v>
      </c>
      <c r="F6748" t="s">
        <v>19329</v>
      </c>
      <c r="G6748" t="s">
        <v>187</v>
      </c>
      <c r="H6748" t="s">
        <v>134</v>
      </c>
      <c r="I6748" t="s">
        <v>135</v>
      </c>
      <c r="J6748" t="s">
        <v>136</v>
      </c>
      <c r="K6748" t="s">
        <v>137</v>
      </c>
      <c r="L6748" t="s">
        <v>19330</v>
      </c>
      <c r="M6748" t="s">
        <v>19331</v>
      </c>
      <c r="N6748">
        <v>3.426388888</v>
      </c>
      <c r="O6748">
        <v>0</v>
      </c>
      <c r="P6748">
        <v>127</v>
      </c>
      <c r="Q6748">
        <v>0</v>
      </c>
      <c r="R6748">
        <v>0</v>
      </c>
      <c r="S6748">
        <v>0</v>
      </c>
      <c r="T6748">
        <v>4</v>
      </c>
      <c r="U6748">
        <v>0</v>
      </c>
      <c r="V6748">
        <v>0</v>
      </c>
      <c r="W6748">
        <v>0</v>
      </c>
      <c r="X6748">
        <v>80.254804824031964</v>
      </c>
      <c r="Y6748">
        <v>0</v>
      </c>
      <c r="Z6748">
        <v>0</v>
      </c>
      <c r="AA6748">
        <v>0</v>
      </c>
      <c r="AB6748">
        <v>15.230624926752585</v>
      </c>
      <c r="AC6748">
        <v>0</v>
      </c>
      <c r="AD6748">
        <v>0</v>
      </c>
      <c r="AE6748">
        <v>95.485429750784547</v>
      </c>
    </row>
    <row r="6749" spans="1:31" x14ac:dyDescent="0.25">
      <c r="A6749">
        <v>2157065</v>
      </c>
      <c r="B6749">
        <v>1</v>
      </c>
      <c r="C6749" t="s">
        <v>80</v>
      </c>
      <c r="D6749" t="s">
        <v>84</v>
      </c>
      <c r="E6749" t="s">
        <v>161</v>
      </c>
      <c r="F6749" t="s">
        <v>19332</v>
      </c>
      <c r="G6749" t="s">
        <v>538</v>
      </c>
      <c r="H6749" t="s">
        <v>134</v>
      </c>
      <c r="I6749" t="s">
        <v>135</v>
      </c>
      <c r="J6749" t="s">
        <v>136</v>
      </c>
      <c r="K6749" t="s">
        <v>236</v>
      </c>
      <c r="L6749" t="s">
        <v>19333</v>
      </c>
      <c r="M6749" t="s">
        <v>19334</v>
      </c>
      <c r="N6749">
        <v>6.948986111</v>
      </c>
      <c r="O6749">
        <v>0</v>
      </c>
      <c r="P6749">
        <v>113</v>
      </c>
      <c r="Q6749">
        <v>0</v>
      </c>
      <c r="R6749">
        <v>17</v>
      </c>
      <c r="S6749">
        <v>0</v>
      </c>
      <c r="T6749">
        <v>10</v>
      </c>
      <c r="U6749">
        <v>0</v>
      </c>
      <c r="V6749">
        <v>0</v>
      </c>
      <c r="W6749">
        <v>0</v>
      </c>
      <c r="X6749">
        <v>138.39980625111676</v>
      </c>
      <c r="Y6749">
        <v>0</v>
      </c>
      <c r="Z6749">
        <v>17.065106613987847</v>
      </c>
      <c r="AA6749">
        <v>0</v>
      </c>
      <c r="AB6749">
        <v>14.096504167933423</v>
      </c>
      <c r="AC6749">
        <v>0</v>
      </c>
      <c r="AD6749">
        <v>0</v>
      </c>
      <c r="AE6749">
        <v>169.56141703303803</v>
      </c>
    </row>
    <row r="6750" spans="1:31" x14ac:dyDescent="0.25">
      <c r="A6750">
        <v>2157592</v>
      </c>
      <c r="B6750">
        <v>1</v>
      </c>
      <c r="C6750" t="s">
        <v>80</v>
      </c>
      <c r="D6750" t="s">
        <v>89</v>
      </c>
      <c r="E6750" t="s">
        <v>161</v>
      </c>
      <c r="F6750" t="s">
        <v>8192</v>
      </c>
      <c r="G6750" t="s">
        <v>215</v>
      </c>
      <c r="H6750" t="s">
        <v>134</v>
      </c>
      <c r="I6750" t="s">
        <v>135</v>
      </c>
      <c r="J6750" t="s">
        <v>136</v>
      </c>
      <c r="K6750" t="s">
        <v>137</v>
      </c>
      <c r="L6750" t="s">
        <v>19335</v>
      </c>
      <c r="M6750" t="s">
        <v>19336</v>
      </c>
      <c r="N6750">
        <v>4.6627777769999996</v>
      </c>
      <c r="O6750">
        <v>0</v>
      </c>
      <c r="P6750">
        <v>230</v>
      </c>
      <c r="Q6750">
        <v>0</v>
      </c>
      <c r="R6750">
        <v>11</v>
      </c>
      <c r="S6750">
        <v>0</v>
      </c>
      <c r="T6750">
        <v>33</v>
      </c>
      <c r="U6750">
        <v>0</v>
      </c>
      <c r="V6750">
        <v>0</v>
      </c>
      <c r="W6750">
        <v>0</v>
      </c>
      <c r="X6750">
        <v>329.38619717458931</v>
      </c>
      <c r="Y6750">
        <v>0</v>
      </c>
      <c r="Z6750">
        <v>13.09190709100975</v>
      </c>
      <c r="AA6750">
        <v>0</v>
      </c>
      <c r="AB6750">
        <v>160.0634394821756</v>
      </c>
      <c r="AC6750">
        <v>0</v>
      </c>
      <c r="AD6750">
        <v>0</v>
      </c>
      <c r="AE6750">
        <v>502.54154374777465</v>
      </c>
    </row>
    <row r="6751" spans="1:31" x14ac:dyDescent="0.25">
      <c r="A6751">
        <v>2157586</v>
      </c>
      <c r="B6751">
        <v>1</v>
      </c>
      <c r="C6751" t="s">
        <v>81</v>
      </c>
      <c r="D6751" t="s">
        <v>127</v>
      </c>
      <c r="E6751" t="s">
        <v>146</v>
      </c>
      <c r="F6751" t="s">
        <v>19337</v>
      </c>
      <c r="G6751" t="s">
        <v>142</v>
      </c>
      <c r="H6751" t="s">
        <v>143</v>
      </c>
      <c r="I6751" t="s">
        <v>135</v>
      </c>
      <c r="J6751" t="s">
        <v>136</v>
      </c>
      <c r="K6751" t="s">
        <v>137</v>
      </c>
      <c r="L6751" t="s">
        <v>19338</v>
      </c>
      <c r="M6751" t="s">
        <v>19339</v>
      </c>
      <c r="N6751">
        <v>4.7466666660000003</v>
      </c>
      <c r="O6751">
        <v>3</v>
      </c>
      <c r="P6751">
        <v>0</v>
      </c>
      <c r="Q6751">
        <v>134</v>
      </c>
      <c r="R6751">
        <v>6</v>
      </c>
      <c r="S6751">
        <v>6</v>
      </c>
      <c r="T6751">
        <v>0</v>
      </c>
      <c r="U6751">
        <v>0</v>
      </c>
      <c r="V6751">
        <v>0</v>
      </c>
      <c r="W6751">
        <v>4.3425302133979331</v>
      </c>
      <c r="X6751">
        <v>0</v>
      </c>
      <c r="Y6751">
        <v>129.48588278559143</v>
      </c>
      <c r="Z6751">
        <v>6.6779940929460011</v>
      </c>
      <c r="AA6751">
        <v>50.804312632762702</v>
      </c>
      <c r="AB6751">
        <v>0</v>
      </c>
      <c r="AC6751">
        <v>0</v>
      </c>
      <c r="AD6751">
        <v>0</v>
      </c>
      <c r="AE6751">
        <v>191.31071972469806</v>
      </c>
    </row>
    <row r="6752" spans="1:31" x14ac:dyDescent="0.25">
      <c r="A6752">
        <v>2157420</v>
      </c>
      <c r="B6752">
        <v>1</v>
      </c>
      <c r="C6752" t="s">
        <v>80</v>
      </c>
      <c r="D6752" t="s">
        <v>97</v>
      </c>
      <c r="E6752" t="s">
        <v>161</v>
      </c>
      <c r="F6752" t="s">
        <v>19340</v>
      </c>
      <c r="G6752" t="s">
        <v>215</v>
      </c>
      <c r="H6752" t="s">
        <v>134</v>
      </c>
      <c r="I6752" t="s">
        <v>135</v>
      </c>
      <c r="J6752" t="s">
        <v>136</v>
      </c>
      <c r="K6752" t="s">
        <v>137</v>
      </c>
      <c r="L6752" t="s">
        <v>19341</v>
      </c>
      <c r="M6752" t="s">
        <v>19342</v>
      </c>
      <c r="N6752">
        <v>4.352222222</v>
      </c>
      <c r="O6752">
        <v>0</v>
      </c>
      <c r="P6752">
        <v>22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37.329369144230846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37.329369144230846</v>
      </c>
    </row>
    <row r="6753" spans="1:31" x14ac:dyDescent="0.25">
      <c r="A6753">
        <v>2157443</v>
      </c>
      <c r="B6753">
        <v>1</v>
      </c>
      <c r="C6753" t="s">
        <v>80</v>
      </c>
      <c r="D6753" t="s">
        <v>90</v>
      </c>
      <c r="E6753" t="s">
        <v>174</v>
      </c>
      <c r="F6753" t="s">
        <v>19343</v>
      </c>
      <c r="G6753" t="s">
        <v>187</v>
      </c>
      <c r="H6753" t="s">
        <v>134</v>
      </c>
      <c r="I6753" t="s">
        <v>135</v>
      </c>
      <c r="J6753" t="s">
        <v>136</v>
      </c>
      <c r="K6753" t="s">
        <v>137</v>
      </c>
      <c r="L6753" t="s">
        <v>19344</v>
      </c>
      <c r="M6753" t="s">
        <v>19345</v>
      </c>
      <c r="N6753">
        <v>0.96083333299999996</v>
      </c>
      <c r="O6753">
        <v>0</v>
      </c>
      <c r="P6753">
        <v>109</v>
      </c>
      <c r="Q6753">
        <v>0</v>
      </c>
      <c r="R6753">
        <v>0</v>
      </c>
      <c r="S6753">
        <v>0</v>
      </c>
      <c r="T6753">
        <v>1</v>
      </c>
      <c r="U6753">
        <v>0</v>
      </c>
      <c r="V6753">
        <v>0</v>
      </c>
      <c r="W6753">
        <v>0</v>
      </c>
      <c r="X6753">
        <v>27.922425152502054</v>
      </c>
      <c r="Y6753">
        <v>0</v>
      </c>
      <c r="Z6753">
        <v>0</v>
      </c>
      <c r="AA6753">
        <v>0</v>
      </c>
      <c r="AB6753">
        <v>0.61961293013669994</v>
      </c>
      <c r="AC6753">
        <v>0</v>
      </c>
      <c r="AD6753">
        <v>0</v>
      </c>
      <c r="AE6753">
        <v>28.542038082638754</v>
      </c>
    </row>
    <row r="6754" spans="1:31" x14ac:dyDescent="0.25">
      <c r="A6754">
        <v>2157712</v>
      </c>
      <c r="B6754">
        <v>1</v>
      </c>
      <c r="C6754" t="s">
        <v>80</v>
      </c>
      <c r="D6754" t="s">
        <v>94</v>
      </c>
      <c r="E6754" t="s">
        <v>140</v>
      </c>
      <c r="F6754" t="s">
        <v>19346</v>
      </c>
      <c r="G6754" t="s">
        <v>142</v>
      </c>
      <c r="H6754" t="s">
        <v>143</v>
      </c>
      <c r="I6754" t="s">
        <v>135</v>
      </c>
      <c r="J6754" t="s">
        <v>136</v>
      </c>
      <c r="K6754" t="s">
        <v>137</v>
      </c>
      <c r="L6754" t="s">
        <v>19347</v>
      </c>
      <c r="M6754" t="s">
        <v>19348</v>
      </c>
      <c r="N6754">
        <v>2.7875000000000001</v>
      </c>
      <c r="O6754">
        <v>1</v>
      </c>
      <c r="P6754">
        <v>227</v>
      </c>
      <c r="Q6754">
        <v>14</v>
      </c>
      <c r="R6754">
        <v>42</v>
      </c>
      <c r="S6754">
        <v>13</v>
      </c>
      <c r="T6754">
        <v>67</v>
      </c>
      <c r="U6754">
        <v>5</v>
      </c>
      <c r="V6754">
        <v>0</v>
      </c>
      <c r="W6754">
        <v>1.654523926262625</v>
      </c>
      <c r="X6754">
        <v>90.133813562607273</v>
      </c>
      <c r="Y6754">
        <v>9.5204542437776496</v>
      </c>
      <c r="Z6754">
        <v>8.611223167492577</v>
      </c>
      <c r="AA6754">
        <v>514.50147929426998</v>
      </c>
      <c r="AB6754">
        <v>15.368429327446883</v>
      </c>
      <c r="AC6754">
        <v>364.60916516683977</v>
      </c>
      <c r="AD6754">
        <v>0</v>
      </c>
      <c r="AE6754">
        <v>1004.3990886886968</v>
      </c>
    </row>
    <row r="6755" spans="1:31" x14ac:dyDescent="0.25">
      <c r="A6755">
        <v>2157045</v>
      </c>
      <c r="B6755">
        <v>1</v>
      </c>
      <c r="C6755" t="s">
        <v>80</v>
      </c>
      <c r="D6755" t="s">
        <v>85</v>
      </c>
      <c r="E6755" t="s">
        <v>131</v>
      </c>
      <c r="F6755" t="s">
        <v>19349</v>
      </c>
      <c r="G6755" t="s">
        <v>133</v>
      </c>
      <c r="H6755" t="s">
        <v>134</v>
      </c>
      <c r="I6755" t="s">
        <v>135</v>
      </c>
      <c r="J6755" t="s">
        <v>136</v>
      </c>
      <c r="K6755" t="s">
        <v>137</v>
      </c>
      <c r="L6755" t="s">
        <v>19350</v>
      </c>
      <c r="M6755" t="s">
        <v>19351</v>
      </c>
      <c r="N6755">
        <v>8.477222222</v>
      </c>
      <c r="O6755">
        <v>0</v>
      </c>
      <c r="P6755">
        <v>11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19.183566394215269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19.183566394215269</v>
      </c>
    </row>
    <row r="6756" spans="1:31" x14ac:dyDescent="0.25">
      <c r="A6756">
        <v>2157071</v>
      </c>
      <c r="B6756">
        <v>1</v>
      </c>
      <c r="C6756" t="s">
        <v>80</v>
      </c>
      <c r="D6756" t="s">
        <v>95</v>
      </c>
      <c r="E6756" t="s">
        <v>224</v>
      </c>
      <c r="F6756" t="s">
        <v>6219</v>
      </c>
      <c r="G6756" t="s">
        <v>142</v>
      </c>
      <c r="H6756" t="s">
        <v>143</v>
      </c>
      <c r="I6756" t="s">
        <v>135</v>
      </c>
      <c r="J6756" t="s">
        <v>136</v>
      </c>
      <c r="K6756" t="s">
        <v>137</v>
      </c>
      <c r="L6756" t="s">
        <v>19352</v>
      </c>
      <c r="M6756" t="s">
        <v>19353</v>
      </c>
      <c r="N6756">
        <v>0.21194444400000001</v>
      </c>
      <c r="O6756">
        <v>15</v>
      </c>
      <c r="P6756">
        <v>1695</v>
      </c>
      <c r="Q6756">
        <v>23</v>
      </c>
      <c r="R6756">
        <v>45</v>
      </c>
      <c r="S6756">
        <v>43</v>
      </c>
      <c r="T6756">
        <v>157</v>
      </c>
      <c r="U6756">
        <v>15</v>
      </c>
      <c r="V6756">
        <v>0</v>
      </c>
      <c r="W6756">
        <v>1.8454217291328001</v>
      </c>
      <c r="X6756">
        <v>103.55931190687851</v>
      </c>
      <c r="Y6756">
        <v>13.480603923866374</v>
      </c>
      <c r="Z6756">
        <v>3.3224110049792666</v>
      </c>
      <c r="AA6756">
        <v>140.33107060342027</v>
      </c>
      <c r="AB6756">
        <v>36.180552656143227</v>
      </c>
      <c r="AC6756">
        <v>1863.4389323585801</v>
      </c>
      <c r="AD6756">
        <v>0</v>
      </c>
      <c r="AE6756">
        <v>2162.1583041830004</v>
      </c>
    </row>
    <row r="6757" spans="1:31" x14ac:dyDescent="0.25">
      <c r="A6757">
        <v>2157002</v>
      </c>
      <c r="B6757">
        <v>1</v>
      </c>
      <c r="C6757" t="s">
        <v>80</v>
      </c>
      <c r="D6757" t="s">
        <v>96</v>
      </c>
      <c r="E6757" t="s">
        <v>206</v>
      </c>
      <c r="F6757" t="s">
        <v>19354</v>
      </c>
      <c r="G6757" t="s">
        <v>235</v>
      </c>
      <c r="H6757" t="s">
        <v>134</v>
      </c>
      <c r="I6757" t="s">
        <v>135</v>
      </c>
      <c r="J6757" t="s">
        <v>136</v>
      </c>
      <c r="K6757" t="s">
        <v>236</v>
      </c>
      <c r="L6757" t="s">
        <v>19355</v>
      </c>
      <c r="M6757" t="s">
        <v>19356</v>
      </c>
      <c r="N6757">
        <v>4.2552777769999999</v>
      </c>
      <c r="O6757">
        <v>0</v>
      </c>
      <c r="P6757">
        <v>50</v>
      </c>
      <c r="Q6757">
        <v>0</v>
      </c>
      <c r="R6757">
        <v>0</v>
      </c>
      <c r="S6757">
        <v>0</v>
      </c>
      <c r="T6757">
        <v>17</v>
      </c>
      <c r="U6757">
        <v>0</v>
      </c>
      <c r="V6757">
        <v>0</v>
      </c>
      <c r="W6757">
        <v>0</v>
      </c>
      <c r="X6757">
        <v>91.494005556867606</v>
      </c>
      <c r="Y6757">
        <v>0</v>
      </c>
      <c r="Z6757">
        <v>0</v>
      </c>
      <c r="AA6757">
        <v>0</v>
      </c>
      <c r="AB6757">
        <v>403.36682434483504</v>
      </c>
      <c r="AC6757">
        <v>0</v>
      </c>
      <c r="AD6757">
        <v>0</v>
      </c>
      <c r="AE6757">
        <v>494.86082990170263</v>
      </c>
    </row>
    <row r="6758" spans="1:31" x14ac:dyDescent="0.25">
      <c r="A6758">
        <v>2157357</v>
      </c>
      <c r="B6758">
        <v>1</v>
      </c>
      <c r="C6758" t="s">
        <v>80</v>
      </c>
      <c r="D6758" t="s">
        <v>102</v>
      </c>
      <c r="E6758" t="s">
        <v>140</v>
      </c>
      <c r="F6758" t="s">
        <v>19357</v>
      </c>
      <c r="G6758" t="s">
        <v>142</v>
      </c>
      <c r="H6758" t="s">
        <v>143</v>
      </c>
      <c r="I6758" t="s">
        <v>135</v>
      </c>
      <c r="J6758" t="s">
        <v>136</v>
      </c>
      <c r="K6758" t="s">
        <v>137</v>
      </c>
      <c r="L6758" t="s">
        <v>19358</v>
      </c>
      <c r="M6758" t="s">
        <v>19359</v>
      </c>
      <c r="N6758">
        <v>1.354166666</v>
      </c>
      <c r="O6758">
        <v>0</v>
      </c>
      <c r="P6758">
        <v>0</v>
      </c>
      <c r="Q6758">
        <v>0</v>
      </c>
      <c r="R6758">
        <v>0</v>
      </c>
      <c r="S6758">
        <v>4</v>
      </c>
      <c r="T6758">
        <v>0</v>
      </c>
      <c r="U6758">
        <v>2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305.11388615318378</v>
      </c>
      <c r="AB6758">
        <v>0</v>
      </c>
      <c r="AC6758">
        <v>224.06891447001709</v>
      </c>
      <c r="AD6758">
        <v>0</v>
      </c>
      <c r="AE6758">
        <v>529.18280062320082</v>
      </c>
    </row>
    <row r="6759" spans="1:31" x14ac:dyDescent="0.25">
      <c r="A6759">
        <v>2157051</v>
      </c>
      <c r="B6759">
        <v>1</v>
      </c>
      <c r="C6759" t="s">
        <v>80</v>
      </c>
      <c r="D6759" t="s">
        <v>93</v>
      </c>
      <c r="E6759" t="s">
        <v>140</v>
      </c>
      <c r="F6759" t="s">
        <v>12357</v>
      </c>
      <c r="G6759" t="s">
        <v>142</v>
      </c>
      <c r="H6759" t="s">
        <v>143</v>
      </c>
      <c r="I6759" t="s">
        <v>135</v>
      </c>
      <c r="J6759" t="s">
        <v>136</v>
      </c>
      <c r="K6759" t="s">
        <v>137</v>
      </c>
      <c r="L6759" t="s">
        <v>19360</v>
      </c>
      <c r="M6759" t="s">
        <v>19361</v>
      </c>
      <c r="N6759">
        <v>0.79138888799999996</v>
      </c>
      <c r="O6759">
        <v>3</v>
      </c>
      <c r="P6759">
        <v>3</v>
      </c>
      <c r="Q6759">
        <v>37</v>
      </c>
      <c r="R6759">
        <v>0</v>
      </c>
      <c r="S6759">
        <v>8</v>
      </c>
      <c r="T6759">
        <v>11</v>
      </c>
      <c r="U6759">
        <v>1</v>
      </c>
      <c r="V6759">
        <v>0</v>
      </c>
      <c r="W6759">
        <v>1.4559686301241583</v>
      </c>
      <c r="X6759">
        <v>1.3124873168363917</v>
      </c>
      <c r="Y6759">
        <v>78.412452587488431</v>
      </c>
      <c r="Z6759">
        <v>0</v>
      </c>
      <c r="AA6759">
        <v>17.622711172989</v>
      </c>
      <c r="AB6759">
        <v>7.8595884939591247</v>
      </c>
      <c r="AC6759">
        <v>21.650276993559999</v>
      </c>
      <c r="AD6759">
        <v>0</v>
      </c>
      <c r="AE6759">
        <v>128.31348519495708</v>
      </c>
    </row>
    <row r="6760" spans="1:31" x14ac:dyDescent="0.25">
      <c r="A6760">
        <v>2157214</v>
      </c>
      <c r="B6760">
        <v>1</v>
      </c>
      <c r="C6760" t="s">
        <v>81</v>
      </c>
      <c r="D6760" t="s">
        <v>112</v>
      </c>
      <c r="E6760" t="s">
        <v>146</v>
      </c>
      <c r="F6760" t="s">
        <v>19362</v>
      </c>
      <c r="G6760" t="s">
        <v>142</v>
      </c>
      <c r="H6760" t="s">
        <v>143</v>
      </c>
      <c r="I6760" t="s">
        <v>135</v>
      </c>
      <c r="J6760" t="s">
        <v>136</v>
      </c>
      <c r="K6760" t="s">
        <v>137</v>
      </c>
      <c r="L6760" t="s">
        <v>19363</v>
      </c>
      <c r="M6760" t="s">
        <v>19364</v>
      </c>
      <c r="N6760">
        <v>0.45388888799999999</v>
      </c>
      <c r="O6760">
        <v>0</v>
      </c>
      <c r="P6760">
        <v>0</v>
      </c>
      <c r="Q6760">
        <v>1</v>
      </c>
      <c r="R6760">
        <v>6</v>
      </c>
      <c r="S6760">
        <v>58</v>
      </c>
      <c r="T6760">
        <v>407</v>
      </c>
      <c r="U6760">
        <v>7</v>
      </c>
      <c r="V6760">
        <v>5</v>
      </c>
      <c r="W6760">
        <v>0</v>
      </c>
      <c r="X6760">
        <v>0</v>
      </c>
      <c r="Y6760">
        <v>0.55326869487730834</v>
      </c>
      <c r="Z6760">
        <v>4.1100735637838248</v>
      </c>
      <c r="AA6760">
        <v>75.552192917403445</v>
      </c>
      <c r="AB6760">
        <v>87.781485848768739</v>
      </c>
      <c r="AC6760">
        <v>168.34481882272462</v>
      </c>
      <c r="AD6760">
        <v>5.9021835454375005</v>
      </c>
      <c r="AE6760">
        <v>342.24402339299542</v>
      </c>
    </row>
    <row r="6761" spans="1:31" x14ac:dyDescent="0.25">
      <c r="A6761">
        <v>2157300</v>
      </c>
      <c r="B6761">
        <v>1</v>
      </c>
      <c r="C6761" t="s">
        <v>80</v>
      </c>
      <c r="D6761" t="s">
        <v>86</v>
      </c>
      <c r="E6761" t="s">
        <v>146</v>
      </c>
      <c r="F6761" t="s">
        <v>18978</v>
      </c>
      <c r="G6761" t="s">
        <v>142</v>
      </c>
      <c r="H6761" t="s">
        <v>143</v>
      </c>
      <c r="I6761" t="s">
        <v>135</v>
      </c>
      <c r="J6761" t="s">
        <v>136</v>
      </c>
      <c r="K6761" t="s">
        <v>137</v>
      </c>
      <c r="L6761" t="s">
        <v>19365</v>
      </c>
      <c r="M6761" t="s">
        <v>19366</v>
      </c>
      <c r="N6761">
        <v>0.59444444399999996</v>
      </c>
      <c r="O6761">
        <v>0</v>
      </c>
      <c r="P6761">
        <v>71</v>
      </c>
      <c r="Q6761">
        <v>0</v>
      </c>
      <c r="R6761">
        <v>0</v>
      </c>
      <c r="S6761">
        <v>3</v>
      </c>
      <c r="T6761">
        <v>5</v>
      </c>
      <c r="U6761">
        <v>1</v>
      </c>
      <c r="V6761">
        <v>0</v>
      </c>
      <c r="W6761">
        <v>0</v>
      </c>
      <c r="X6761">
        <v>8.2696181867602672</v>
      </c>
      <c r="Y6761">
        <v>0</v>
      </c>
      <c r="Z6761">
        <v>0</v>
      </c>
      <c r="AA6761">
        <v>144.31644407442789</v>
      </c>
      <c r="AB6761">
        <v>2.621606669652659</v>
      </c>
      <c r="AC6761">
        <v>0</v>
      </c>
      <c r="AD6761">
        <v>0</v>
      </c>
      <c r="AE6761">
        <v>155.20766893084081</v>
      </c>
    </row>
    <row r="6762" spans="1:31" x14ac:dyDescent="0.25">
      <c r="A6762">
        <v>2157606</v>
      </c>
      <c r="B6762">
        <v>1</v>
      </c>
      <c r="C6762" t="s">
        <v>80</v>
      </c>
      <c r="D6762" t="s">
        <v>105</v>
      </c>
      <c r="E6762" t="s">
        <v>161</v>
      </c>
      <c r="F6762" t="s">
        <v>19367</v>
      </c>
      <c r="G6762" t="s">
        <v>215</v>
      </c>
      <c r="H6762" t="s">
        <v>134</v>
      </c>
      <c r="I6762" t="s">
        <v>135</v>
      </c>
      <c r="J6762" t="s">
        <v>136</v>
      </c>
      <c r="K6762" t="s">
        <v>137</v>
      </c>
      <c r="L6762" t="s">
        <v>19368</v>
      </c>
      <c r="M6762" t="s">
        <v>19369</v>
      </c>
      <c r="N6762">
        <v>3.610833333</v>
      </c>
      <c r="O6762">
        <v>0</v>
      </c>
      <c r="P6762">
        <v>130</v>
      </c>
      <c r="Q6762">
        <v>0</v>
      </c>
      <c r="R6762">
        <v>0</v>
      </c>
      <c r="S6762">
        <v>0</v>
      </c>
      <c r="T6762">
        <v>8</v>
      </c>
      <c r="U6762">
        <v>0</v>
      </c>
      <c r="V6762">
        <v>0</v>
      </c>
      <c r="W6762">
        <v>0</v>
      </c>
      <c r="X6762">
        <v>86.01030880880262</v>
      </c>
      <c r="Y6762">
        <v>0</v>
      </c>
      <c r="Z6762">
        <v>0</v>
      </c>
      <c r="AA6762">
        <v>0</v>
      </c>
      <c r="AB6762">
        <v>12.276342462780377</v>
      </c>
      <c r="AC6762">
        <v>0</v>
      </c>
      <c r="AD6762">
        <v>0</v>
      </c>
      <c r="AE6762">
        <v>98.286651271582997</v>
      </c>
    </row>
    <row r="6763" spans="1:31" x14ac:dyDescent="0.25">
      <c r="A6763">
        <v>2157692</v>
      </c>
      <c r="B6763">
        <v>1</v>
      </c>
      <c r="C6763" t="s">
        <v>80</v>
      </c>
      <c r="D6763" t="s">
        <v>90</v>
      </c>
      <c r="E6763" t="s">
        <v>131</v>
      </c>
      <c r="F6763" t="s">
        <v>19370</v>
      </c>
      <c r="G6763" t="s">
        <v>152</v>
      </c>
      <c r="H6763" t="s">
        <v>134</v>
      </c>
      <c r="I6763" t="s">
        <v>135</v>
      </c>
      <c r="J6763" t="s">
        <v>136</v>
      </c>
      <c r="K6763" t="s">
        <v>137</v>
      </c>
      <c r="L6763" t="s">
        <v>19371</v>
      </c>
      <c r="M6763" t="s">
        <v>19372</v>
      </c>
      <c r="N6763">
        <v>1.8791666659999999</v>
      </c>
      <c r="O6763">
        <v>0</v>
      </c>
      <c r="P6763">
        <v>1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0.35892323922166669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0.35892323922166669</v>
      </c>
    </row>
    <row r="6764" spans="1:31" x14ac:dyDescent="0.25">
      <c r="A6764">
        <v>2157549</v>
      </c>
      <c r="B6764">
        <v>1</v>
      </c>
      <c r="C6764" t="s">
        <v>80</v>
      </c>
      <c r="D6764" t="s">
        <v>83</v>
      </c>
      <c r="E6764" t="s">
        <v>131</v>
      </c>
      <c r="F6764" t="s">
        <v>19373</v>
      </c>
      <c r="G6764" t="s">
        <v>231</v>
      </c>
      <c r="H6764" t="s">
        <v>134</v>
      </c>
      <c r="I6764" t="s">
        <v>135</v>
      </c>
      <c r="J6764" t="s">
        <v>136</v>
      </c>
      <c r="K6764" t="s">
        <v>137</v>
      </c>
      <c r="L6764" t="s">
        <v>19374</v>
      </c>
      <c r="M6764" t="s">
        <v>19375</v>
      </c>
      <c r="N6764">
        <v>1.9413888880000001</v>
      </c>
      <c r="O6764">
        <v>0</v>
      </c>
      <c r="P6764">
        <v>14</v>
      </c>
      <c r="Q6764">
        <v>0</v>
      </c>
      <c r="R6764">
        <v>0</v>
      </c>
      <c r="S6764">
        <v>0</v>
      </c>
      <c r="T6764">
        <v>2</v>
      </c>
      <c r="U6764">
        <v>0</v>
      </c>
      <c r="V6764">
        <v>0</v>
      </c>
      <c r="W6764">
        <v>0</v>
      </c>
      <c r="X6764">
        <v>6.8612426383808929</v>
      </c>
      <c r="Y6764">
        <v>0</v>
      </c>
      <c r="Z6764">
        <v>0</v>
      </c>
      <c r="AA6764">
        <v>0</v>
      </c>
      <c r="AB6764">
        <v>3.3388647098094451</v>
      </c>
      <c r="AC6764">
        <v>0</v>
      </c>
      <c r="AD6764">
        <v>0</v>
      </c>
      <c r="AE6764">
        <v>10.200107348190338</v>
      </c>
    </row>
    <row r="6765" spans="1:31" x14ac:dyDescent="0.25">
      <c r="A6765">
        <v>2157649</v>
      </c>
      <c r="B6765">
        <v>1</v>
      </c>
      <c r="C6765" t="s">
        <v>80</v>
      </c>
      <c r="D6765" t="s">
        <v>105</v>
      </c>
      <c r="E6765" t="s">
        <v>161</v>
      </c>
      <c r="F6765" t="s">
        <v>19376</v>
      </c>
      <c r="G6765" t="s">
        <v>215</v>
      </c>
      <c r="H6765" t="s">
        <v>134</v>
      </c>
      <c r="I6765" t="s">
        <v>135</v>
      </c>
      <c r="J6765" t="s">
        <v>136</v>
      </c>
      <c r="K6765" t="s">
        <v>137</v>
      </c>
      <c r="L6765" t="s">
        <v>19377</v>
      </c>
      <c r="M6765" t="s">
        <v>19378</v>
      </c>
      <c r="N6765">
        <v>1.581111111</v>
      </c>
      <c r="O6765">
        <v>0</v>
      </c>
      <c r="P6765">
        <v>6</v>
      </c>
      <c r="Q6765">
        <v>0</v>
      </c>
      <c r="R6765">
        <v>10</v>
      </c>
      <c r="S6765">
        <v>0</v>
      </c>
      <c r="T6765">
        <v>3</v>
      </c>
      <c r="U6765">
        <v>0</v>
      </c>
      <c r="V6765">
        <v>0</v>
      </c>
      <c r="W6765">
        <v>0</v>
      </c>
      <c r="X6765">
        <v>3.5015097753305326</v>
      </c>
      <c r="Y6765">
        <v>0</v>
      </c>
      <c r="Z6765">
        <v>1.9709269326174996</v>
      </c>
      <c r="AA6765">
        <v>0</v>
      </c>
      <c r="AB6765">
        <v>2.4785864986501114</v>
      </c>
      <c r="AC6765">
        <v>0</v>
      </c>
      <c r="AD6765">
        <v>0</v>
      </c>
      <c r="AE6765">
        <v>7.9510232065981441</v>
      </c>
    </row>
    <row r="6766" spans="1:31" x14ac:dyDescent="0.25">
      <c r="A6766">
        <v>2157266</v>
      </c>
      <c r="B6766">
        <v>1</v>
      </c>
      <c r="C6766" t="s">
        <v>81</v>
      </c>
      <c r="D6766" t="s">
        <v>115</v>
      </c>
      <c r="E6766" t="s">
        <v>131</v>
      </c>
      <c r="F6766" t="s">
        <v>19379</v>
      </c>
      <c r="G6766" t="s">
        <v>152</v>
      </c>
      <c r="H6766" t="s">
        <v>134</v>
      </c>
      <c r="I6766" t="s">
        <v>135</v>
      </c>
      <c r="J6766" t="s">
        <v>136</v>
      </c>
      <c r="K6766" t="s">
        <v>137</v>
      </c>
      <c r="L6766" t="s">
        <v>19380</v>
      </c>
      <c r="M6766" t="s">
        <v>19381</v>
      </c>
      <c r="N6766">
        <v>3.3505555550000001</v>
      </c>
      <c r="O6766">
        <v>0</v>
      </c>
      <c r="P6766">
        <v>2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0.71810405595859994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0.71810405595859994</v>
      </c>
    </row>
    <row r="6767" spans="1:31" x14ac:dyDescent="0.25">
      <c r="A6767">
        <v>2157389</v>
      </c>
      <c r="B6767">
        <v>1</v>
      </c>
      <c r="C6767" t="s">
        <v>81</v>
      </c>
      <c r="D6767" t="s">
        <v>115</v>
      </c>
      <c r="E6767" t="s">
        <v>161</v>
      </c>
      <c r="F6767" t="s">
        <v>19382</v>
      </c>
      <c r="G6767" t="s">
        <v>215</v>
      </c>
      <c r="H6767" t="s">
        <v>134</v>
      </c>
      <c r="I6767" t="s">
        <v>135</v>
      </c>
      <c r="J6767" t="s">
        <v>136</v>
      </c>
      <c r="K6767" t="s">
        <v>137</v>
      </c>
      <c r="L6767" t="s">
        <v>19383</v>
      </c>
      <c r="M6767" t="s">
        <v>19384</v>
      </c>
      <c r="N6767">
        <v>1.2097222219999999</v>
      </c>
      <c r="O6767">
        <v>0</v>
      </c>
      <c r="P6767">
        <v>17</v>
      </c>
      <c r="Q6767">
        <v>0</v>
      </c>
      <c r="R6767">
        <v>1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2.8166669110170335</v>
      </c>
      <c r="Y6767">
        <v>0</v>
      </c>
      <c r="Z6767">
        <v>4.1505898243250003E-2</v>
      </c>
      <c r="AA6767">
        <v>0</v>
      </c>
      <c r="AB6767">
        <v>0</v>
      </c>
      <c r="AC6767">
        <v>0</v>
      </c>
      <c r="AD6767">
        <v>0</v>
      </c>
      <c r="AE6767">
        <v>2.8581728092602834</v>
      </c>
    </row>
    <row r="6768" spans="1:31" x14ac:dyDescent="0.25">
      <c r="A6768">
        <v>2157243</v>
      </c>
      <c r="B6768">
        <v>1</v>
      </c>
      <c r="C6768" t="s">
        <v>81</v>
      </c>
      <c r="D6768" t="s">
        <v>128</v>
      </c>
      <c r="E6768" t="s">
        <v>196</v>
      </c>
      <c r="F6768" t="s">
        <v>19385</v>
      </c>
      <c r="G6768" t="s">
        <v>142</v>
      </c>
      <c r="H6768" t="s">
        <v>143</v>
      </c>
      <c r="I6768" t="s">
        <v>135</v>
      </c>
      <c r="J6768" t="s">
        <v>136</v>
      </c>
      <c r="K6768" t="s">
        <v>137</v>
      </c>
      <c r="L6768" t="s">
        <v>19386</v>
      </c>
      <c r="M6768" t="s">
        <v>19387</v>
      </c>
      <c r="N6768">
        <v>5.7555555549999999</v>
      </c>
      <c r="O6768">
        <v>0</v>
      </c>
      <c r="P6768">
        <v>0</v>
      </c>
      <c r="Q6768">
        <v>0</v>
      </c>
      <c r="R6768">
        <v>0</v>
      </c>
      <c r="S6768">
        <v>10</v>
      </c>
      <c r="T6768">
        <v>0</v>
      </c>
      <c r="U6768">
        <v>10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349.59306835727364</v>
      </c>
      <c r="AB6768">
        <v>0</v>
      </c>
      <c r="AC6768">
        <v>2385.7373031581474</v>
      </c>
      <c r="AD6768">
        <v>0</v>
      </c>
      <c r="AE6768">
        <v>2735.3303715154211</v>
      </c>
    </row>
    <row r="6769" spans="1:31" x14ac:dyDescent="0.25">
      <c r="A6769">
        <v>2157180</v>
      </c>
      <c r="B6769">
        <v>1</v>
      </c>
      <c r="C6769" t="s">
        <v>80</v>
      </c>
      <c r="D6769" t="s">
        <v>98</v>
      </c>
      <c r="E6769" t="s">
        <v>131</v>
      </c>
      <c r="F6769" t="s">
        <v>19388</v>
      </c>
      <c r="G6769" t="s">
        <v>133</v>
      </c>
      <c r="H6769" t="s">
        <v>134</v>
      </c>
      <c r="I6769" t="s">
        <v>135</v>
      </c>
      <c r="J6769" t="s">
        <v>136</v>
      </c>
      <c r="K6769" t="s">
        <v>137</v>
      </c>
      <c r="L6769" t="s">
        <v>19389</v>
      </c>
      <c r="M6769" t="s">
        <v>19390</v>
      </c>
      <c r="N6769">
        <v>1.356944444</v>
      </c>
      <c r="O6769">
        <v>0</v>
      </c>
      <c r="P6769">
        <v>0</v>
      </c>
      <c r="Q6769">
        <v>0</v>
      </c>
      <c r="R6769">
        <v>1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0.9108713556600001</v>
      </c>
      <c r="AA6769">
        <v>0</v>
      </c>
      <c r="AB6769">
        <v>0</v>
      </c>
      <c r="AC6769">
        <v>0</v>
      </c>
      <c r="AD6769">
        <v>0</v>
      </c>
      <c r="AE6769">
        <v>0.9108713556600001</v>
      </c>
    </row>
    <row r="6770" spans="1:31" x14ac:dyDescent="0.25">
      <c r="A6770">
        <v>2157535</v>
      </c>
      <c r="B6770">
        <v>1</v>
      </c>
      <c r="C6770" t="s">
        <v>81</v>
      </c>
      <c r="D6770" t="s">
        <v>128</v>
      </c>
      <c r="E6770" t="s">
        <v>140</v>
      </c>
      <c r="F6770" t="s">
        <v>19391</v>
      </c>
      <c r="G6770" t="s">
        <v>142</v>
      </c>
      <c r="H6770" t="s">
        <v>143</v>
      </c>
      <c r="I6770" t="s">
        <v>135</v>
      </c>
      <c r="J6770" t="s">
        <v>136</v>
      </c>
      <c r="K6770" t="s">
        <v>137</v>
      </c>
      <c r="L6770" t="s">
        <v>19392</v>
      </c>
      <c r="M6770" t="s">
        <v>19393</v>
      </c>
      <c r="N6770">
        <v>0.68138888799999997</v>
      </c>
      <c r="O6770">
        <v>0</v>
      </c>
      <c r="P6770">
        <v>1989</v>
      </c>
      <c r="Q6770">
        <v>0</v>
      </c>
      <c r="R6770">
        <v>0</v>
      </c>
      <c r="S6770">
        <v>0</v>
      </c>
      <c r="T6770">
        <v>40</v>
      </c>
      <c r="U6770">
        <v>0</v>
      </c>
      <c r="V6770">
        <v>0</v>
      </c>
      <c r="W6770">
        <v>0</v>
      </c>
      <c r="X6770">
        <v>446.64528273451873</v>
      </c>
      <c r="Y6770">
        <v>0</v>
      </c>
      <c r="Z6770">
        <v>0</v>
      </c>
      <c r="AA6770">
        <v>0</v>
      </c>
      <c r="AB6770">
        <v>23.367174614553733</v>
      </c>
      <c r="AC6770">
        <v>0</v>
      </c>
      <c r="AD6770">
        <v>0</v>
      </c>
      <c r="AE6770">
        <v>470.01245734907246</v>
      </c>
    </row>
    <row r="6771" spans="1:31" x14ac:dyDescent="0.25">
      <c r="A6771">
        <v>2157283</v>
      </c>
      <c r="B6771">
        <v>1</v>
      </c>
      <c r="C6771" t="s">
        <v>81</v>
      </c>
      <c r="D6771" t="s">
        <v>123</v>
      </c>
      <c r="E6771" t="s">
        <v>140</v>
      </c>
      <c r="F6771" t="s">
        <v>13359</v>
      </c>
      <c r="G6771" t="s">
        <v>142</v>
      </c>
      <c r="H6771" t="s">
        <v>143</v>
      </c>
      <c r="I6771" t="s">
        <v>135</v>
      </c>
      <c r="J6771" t="s">
        <v>136</v>
      </c>
      <c r="K6771" t="s">
        <v>137</v>
      </c>
      <c r="L6771" t="s">
        <v>19394</v>
      </c>
      <c r="M6771" t="s">
        <v>19395</v>
      </c>
      <c r="N6771">
        <v>1.1525000000000001</v>
      </c>
      <c r="O6771">
        <v>3</v>
      </c>
      <c r="P6771">
        <v>25</v>
      </c>
      <c r="Q6771">
        <v>244</v>
      </c>
      <c r="R6771">
        <v>274</v>
      </c>
      <c r="S6771">
        <v>26</v>
      </c>
      <c r="T6771">
        <v>47</v>
      </c>
      <c r="U6771">
        <v>0</v>
      </c>
      <c r="V6771">
        <v>0</v>
      </c>
      <c r="W6771">
        <v>0.38641745497294999</v>
      </c>
      <c r="X6771">
        <v>33.835764952303506</v>
      </c>
      <c r="Y6771">
        <v>77.775848887398922</v>
      </c>
      <c r="Z6771">
        <v>102.45985421137817</v>
      </c>
      <c r="AA6771">
        <v>12.991613341416496</v>
      </c>
      <c r="AB6771">
        <v>32.491444916265721</v>
      </c>
      <c r="AC6771">
        <v>0</v>
      </c>
      <c r="AD6771">
        <v>0</v>
      </c>
      <c r="AE6771">
        <v>259.94094376373573</v>
      </c>
    </row>
    <row r="6772" spans="1:31" x14ac:dyDescent="0.25">
      <c r="A6772">
        <v>2157475</v>
      </c>
      <c r="B6772">
        <v>1</v>
      </c>
      <c r="C6772" t="s">
        <v>80</v>
      </c>
      <c r="D6772" t="s">
        <v>111</v>
      </c>
      <c r="E6772" t="s">
        <v>131</v>
      </c>
      <c r="F6772" t="s">
        <v>19396</v>
      </c>
      <c r="G6772" t="s">
        <v>152</v>
      </c>
      <c r="H6772" t="s">
        <v>134</v>
      </c>
      <c r="I6772" t="s">
        <v>135</v>
      </c>
      <c r="J6772" t="s">
        <v>136</v>
      </c>
      <c r="K6772" t="s">
        <v>137</v>
      </c>
      <c r="L6772" t="s">
        <v>19397</v>
      </c>
      <c r="M6772" t="s">
        <v>19398</v>
      </c>
      <c r="N6772">
        <v>1.503333333</v>
      </c>
      <c r="O6772">
        <v>0</v>
      </c>
      <c r="P6772">
        <v>12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2.23741878787065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2.23741878787065</v>
      </c>
    </row>
    <row r="6773" spans="1:31" x14ac:dyDescent="0.25">
      <c r="A6773">
        <v>2157034</v>
      </c>
      <c r="B6773">
        <v>1</v>
      </c>
      <c r="C6773" t="s">
        <v>81</v>
      </c>
      <c r="D6773" t="s">
        <v>117</v>
      </c>
      <c r="E6773" t="s">
        <v>131</v>
      </c>
      <c r="F6773" t="s">
        <v>19399</v>
      </c>
      <c r="G6773" t="s">
        <v>231</v>
      </c>
      <c r="H6773" t="s">
        <v>134</v>
      </c>
      <c r="I6773" t="s">
        <v>135</v>
      </c>
      <c r="J6773" t="s">
        <v>136</v>
      </c>
      <c r="K6773" t="s">
        <v>137</v>
      </c>
      <c r="L6773" t="s">
        <v>19400</v>
      </c>
      <c r="M6773" t="s">
        <v>19401</v>
      </c>
      <c r="N6773">
        <v>1.6727777770000001</v>
      </c>
      <c r="O6773">
        <v>0</v>
      </c>
      <c r="P6773">
        <v>2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0.67541929789850008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0.67541929789850008</v>
      </c>
    </row>
    <row r="6774" spans="1:31" x14ac:dyDescent="0.25">
      <c r="A6774">
        <v>2157575</v>
      </c>
      <c r="B6774">
        <v>1</v>
      </c>
      <c r="C6774" t="s">
        <v>81</v>
      </c>
      <c r="D6774" t="s">
        <v>123</v>
      </c>
      <c r="E6774" t="s">
        <v>131</v>
      </c>
      <c r="F6774" t="s">
        <v>19402</v>
      </c>
      <c r="G6774" t="s">
        <v>152</v>
      </c>
      <c r="H6774" t="s">
        <v>134</v>
      </c>
      <c r="I6774" t="s">
        <v>135</v>
      </c>
      <c r="J6774" t="s">
        <v>136</v>
      </c>
      <c r="K6774" t="s">
        <v>137</v>
      </c>
      <c r="L6774" t="s">
        <v>19403</v>
      </c>
      <c r="M6774" t="s">
        <v>19404</v>
      </c>
      <c r="N6774">
        <v>1.6288888880000001</v>
      </c>
      <c r="O6774">
        <v>0</v>
      </c>
      <c r="P6774">
        <v>1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0.36107337639013337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0.36107337639013337</v>
      </c>
    </row>
    <row r="6775" spans="1:31" x14ac:dyDescent="0.25">
      <c r="A6775">
        <v>2157140</v>
      </c>
      <c r="B6775">
        <v>1</v>
      </c>
      <c r="C6775" t="s">
        <v>80</v>
      </c>
      <c r="D6775" t="s">
        <v>93</v>
      </c>
      <c r="E6775" t="s">
        <v>140</v>
      </c>
      <c r="F6775" t="s">
        <v>19405</v>
      </c>
      <c r="G6775" t="s">
        <v>226</v>
      </c>
      <c r="H6775" t="s">
        <v>143</v>
      </c>
      <c r="I6775" t="s">
        <v>135</v>
      </c>
      <c r="J6775" t="s">
        <v>136</v>
      </c>
      <c r="K6775" t="s">
        <v>236</v>
      </c>
      <c r="L6775" t="s">
        <v>19406</v>
      </c>
      <c r="M6775" t="s">
        <v>19407</v>
      </c>
      <c r="N6775">
        <v>0.61944444399999998</v>
      </c>
      <c r="O6775">
        <v>3</v>
      </c>
      <c r="P6775">
        <v>1670</v>
      </c>
      <c r="Q6775">
        <v>72</v>
      </c>
      <c r="R6775">
        <v>418</v>
      </c>
      <c r="S6775">
        <v>26</v>
      </c>
      <c r="T6775">
        <v>416</v>
      </c>
      <c r="U6775">
        <v>1</v>
      </c>
      <c r="V6775">
        <v>1</v>
      </c>
      <c r="W6775">
        <v>1.4373233733231832</v>
      </c>
      <c r="X6775">
        <v>166.94488436227164</v>
      </c>
      <c r="Y6775">
        <v>176.01261174762305</v>
      </c>
      <c r="Z6775">
        <v>307.1185565170764</v>
      </c>
      <c r="AA6775">
        <v>170.43036467383877</v>
      </c>
      <c r="AB6775">
        <v>261.13231783066595</v>
      </c>
      <c r="AC6775">
        <v>46.896753056766613</v>
      </c>
      <c r="AD6775">
        <v>5.9843489740014997</v>
      </c>
      <c r="AE6775">
        <v>1135.957160535567</v>
      </c>
    </row>
    <row r="6776" spans="1:31" x14ac:dyDescent="0.25">
      <c r="A6776">
        <v>2157495</v>
      </c>
      <c r="B6776">
        <v>1</v>
      </c>
      <c r="C6776" t="s">
        <v>80</v>
      </c>
      <c r="D6776" t="s">
        <v>106</v>
      </c>
      <c r="E6776" t="s">
        <v>146</v>
      </c>
      <c r="F6776" t="s">
        <v>19408</v>
      </c>
      <c r="G6776" t="s">
        <v>167</v>
      </c>
      <c r="H6776" t="s">
        <v>143</v>
      </c>
      <c r="I6776" t="s">
        <v>135</v>
      </c>
      <c r="J6776" t="s">
        <v>136</v>
      </c>
      <c r="K6776" t="s">
        <v>137</v>
      </c>
      <c r="L6776" t="s">
        <v>19409</v>
      </c>
      <c r="M6776" t="s">
        <v>19410</v>
      </c>
      <c r="N6776">
        <v>5.5480555550000004</v>
      </c>
      <c r="O6776">
        <v>0</v>
      </c>
      <c r="P6776">
        <v>774</v>
      </c>
      <c r="Q6776">
        <v>0</v>
      </c>
      <c r="R6776">
        <v>0</v>
      </c>
      <c r="S6776">
        <v>0</v>
      </c>
      <c r="T6776">
        <v>26</v>
      </c>
      <c r="U6776">
        <v>0</v>
      </c>
      <c r="V6776">
        <v>1</v>
      </c>
      <c r="W6776">
        <v>0</v>
      </c>
      <c r="X6776">
        <v>590.10322168284358</v>
      </c>
      <c r="Y6776">
        <v>0</v>
      </c>
      <c r="Z6776">
        <v>0</v>
      </c>
      <c r="AA6776">
        <v>0</v>
      </c>
      <c r="AB6776">
        <v>21.319205712861017</v>
      </c>
      <c r="AC6776">
        <v>0</v>
      </c>
      <c r="AD6776">
        <v>13.99653457181439</v>
      </c>
      <c r="AE6776">
        <v>625.41896196751907</v>
      </c>
    </row>
    <row r="6777" spans="1:31" x14ac:dyDescent="0.25">
      <c r="A6777">
        <v>2157681</v>
      </c>
      <c r="B6777">
        <v>1</v>
      </c>
      <c r="C6777" t="s">
        <v>80</v>
      </c>
      <c r="D6777" t="s">
        <v>107</v>
      </c>
      <c r="E6777" t="s">
        <v>196</v>
      </c>
      <c r="F6777" t="s">
        <v>8883</v>
      </c>
      <c r="G6777" t="s">
        <v>142</v>
      </c>
      <c r="H6777" t="s">
        <v>143</v>
      </c>
      <c r="I6777" t="s">
        <v>135</v>
      </c>
      <c r="J6777" t="s">
        <v>136</v>
      </c>
      <c r="K6777" t="s">
        <v>137</v>
      </c>
      <c r="L6777" t="s">
        <v>19411</v>
      </c>
      <c r="M6777" t="s">
        <v>19412</v>
      </c>
      <c r="N6777">
        <v>3.0313888879999999</v>
      </c>
      <c r="O6777">
        <v>2</v>
      </c>
      <c r="P6777">
        <v>300</v>
      </c>
      <c r="Q6777">
        <v>41</v>
      </c>
      <c r="R6777">
        <v>17</v>
      </c>
      <c r="S6777">
        <v>7</v>
      </c>
      <c r="T6777">
        <v>39</v>
      </c>
      <c r="U6777">
        <v>0</v>
      </c>
      <c r="V6777">
        <v>0</v>
      </c>
      <c r="W6777">
        <v>4.2314441761980497</v>
      </c>
      <c r="X6777">
        <v>120.5658658741505</v>
      </c>
      <c r="Y6777">
        <v>69.221733275362055</v>
      </c>
      <c r="Z6777">
        <v>4.3718500731583578</v>
      </c>
      <c r="AA6777">
        <v>229.82524754251435</v>
      </c>
      <c r="AB6777">
        <v>14.846922583374063</v>
      </c>
      <c r="AC6777">
        <v>0</v>
      </c>
      <c r="AD6777">
        <v>0</v>
      </c>
      <c r="AE6777">
        <v>443.06306352475735</v>
      </c>
    </row>
    <row r="6778" spans="1:31" x14ac:dyDescent="0.25">
      <c r="A6778">
        <v>2157515</v>
      </c>
      <c r="B6778">
        <v>1</v>
      </c>
      <c r="C6778" t="s">
        <v>81</v>
      </c>
      <c r="D6778" t="s">
        <v>128</v>
      </c>
      <c r="E6778" t="s">
        <v>174</v>
      </c>
      <c r="F6778" t="s">
        <v>19413</v>
      </c>
      <c r="G6778" t="s">
        <v>374</v>
      </c>
      <c r="H6778" t="s">
        <v>134</v>
      </c>
      <c r="I6778" t="s">
        <v>135</v>
      </c>
      <c r="J6778" t="s">
        <v>136</v>
      </c>
      <c r="K6778" t="s">
        <v>137</v>
      </c>
      <c r="L6778" t="s">
        <v>19414</v>
      </c>
      <c r="M6778" t="s">
        <v>19415</v>
      </c>
      <c r="N6778">
        <v>6.938055555</v>
      </c>
      <c r="O6778">
        <v>0</v>
      </c>
      <c r="P6778">
        <v>107</v>
      </c>
      <c r="Q6778">
        <v>0</v>
      </c>
      <c r="R6778">
        <v>2</v>
      </c>
      <c r="S6778">
        <v>0</v>
      </c>
      <c r="T6778">
        <v>2</v>
      </c>
      <c r="U6778">
        <v>0</v>
      </c>
      <c r="V6778">
        <v>0</v>
      </c>
      <c r="W6778">
        <v>0</v>
      </c>
      <c r="X6778">
        <v>101.36636091965138</v>
      </c>
      <c r="Y6778">
        <v>0</v>
      </c>
      <c r="Z6778">
        <v>2.790100708349617</v>
      </c>
      <c r="AA6778">
        <v>0</v>
      </c>
      <c r="AB6778">
        <v>0.18634583516591668</v>
      </c>
      <c r="AC6778">
        <v>0</v>
      </c>
      <c r="AD6778">
        <v>0</v>
      </c>
      <c r="AE6778">
        <v>104.34280746316692</v>
      </c>
    </row>
    <row r="6779" spans="1:31" x14ac:dyDescent="0.25">
      <c r="A6779">
        <v>2157017</v>
      </c>
      <c r="B6779">
        <v>1</v>
      </c>
      <c r="C6779" t="s">
        <v>80</v>
      </c>
      <c r="D6779" t="s">
        <v>101</v>
      </c>
      <c r="E6779" t="s">
        <v>161</v>
      </c>
      <c r="F6779" t="s">
        <v>19416</v>
      </c>
      <c r="G6779" t="s">
        <v>235</v>
      </c>
      <c r="H6779" t="s">
        <v>134</v>
      </c>
      <c r="I6779" t="s">
        <v>135</v>
      </c>
      <c r="J6779" t="s">
        <v>136</v>
      </c>
      <c r="K6779" t="s">
        <v>236</v>
      </c>
      <c r="L6779" t="s">
        <v>19417</v>
      </c>
      <c r="M6779" t="s">
        <v>19418</v>
      </c>
      <c r="N6779">
        <v>6.7685377769999997</v>
      </c>
      <c r="O6779">
        <v>0</v>
      </c>
      <c r="P6779">
        <v>74</v>
      </c>
      <c r="Q6779">
        <v>0</v>
      </c>
      <c r="R6779">
        <v>0</v>
      </c>
      <c r="S6779">
        <v>0</v>
      </c>
      <c r="T6779">
        <v>9</v>
      </c>
      <c r="U6779">
        <v>0</v>
      </c>
      <c r="V6779">
        <v>0</v>
      </c>
      <c r="W6779">
        <v>0</v>
      </c>
      <c r="X6779">
        <v>117.70816898860291</v>
      </c>
      <c r="Y6779">
        <v>0</v>
      </c>
      <c r="Z6779">
        <v>0</v>
      </c>
      <c r="AA6779">
        <v>0</v>
      </c>
      <c r="AB6779">
        <v>122.6519468989283</v>
      </c>
      <c r="AC6779">
        <v>0</v>
      </c>
      <c r="AD6779">
        <v>0</v>
      </c>
      <c r="AE6779">
        <v>240.36011588753121</v>
      </c>
    </row>
    <row r="6780" spans="1:31" x14ac:dyDescent="0.25">
      <c r="A6780">
        <v>2157615</v>
      </c>
      <c r="B6780">
        <v>1</v>
      </c>
      <c r="C6780" t="s">
        <v>80</v>
      </c>
      <c r="D6780" t="s">
        <v>83</v>
      </c>
      <c r="E6780" t="s">
        <v>161</v>
      </c>
      <c r="F6780" t="s">
        <v>19419</v>
      </c>
      <c r="G6780" t="s">
        <v>215</v>
      </c>
      <c r="H6780" t="s">
        <v>134</v>
      </c>
      <c r="I6780" t="s">
        <v>135</v>
      </c>
      <c r="J6780" t="s">
        <v>136</v>
      </c>
      <c r="K6780" t="s">
        <v>137</v>
      </c>
      <c r="L6780" t="s">
        <v>19420</v>
      </c>
      <c r="M6780" t="s">
        <v>19421</v>
      </c>
      <c r="N6780">
        <v>0.96499999999999997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20</v>
      </c>
      <c r="U6780">
        <v>0</v>
      </c>
      <c r="V6780">
        <v>3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13.222477908321981</v>
      </c>
      <c r="AC6780">
        <v>0</v>
      </c>
      <c r="AD6780">
        <v>22.560236941697003</v>
      </c>
      <c r="AE6780">
        <v>35.782714850018984</v>
      </c>
    </row>
    <row r="6781" spans="1:31" x14ac:dyDescent="0.25">
      <c r="A6781">
        <v>2157117</v>
      </c>
      <c r="B6781">
        <v>1</v>
      </c>
      <c r="C6781" t="s">
        <v>80</v>
      </c>
      <c r="D6781" t="s">
        <v>95</v>
      </c>
      <c r="E6781" t="s">
        <v>224</v>
      </c>
      <c r="F6781" t="s">
        <v>19422</v>
      </c>
      <c r="G6781" t="s">
        <v>262</v>
      </c>
      <c r="H6781" t="s">
        <v>143</v>
      </c>
      <c r="I6781" t="s">
        <v>135</v>
      </c>
      <c r="J6781" t="s">
        <v>136</v>
      </c>
      <c r="K6781" t="s">
        <v>137</v>
      </c>
      <c r="L6781" t="s">
        <v>19423</v>
      </c>
      <c r="M6781" t="s">
        <v>19424</v>
      </c>
      <c r="N6781">
        <v>2.3205555549999999</v>
      </c>
      <c r="O6781">
        <v>0</v>
      </c>
      <c r="P6781">
        <v>118</v>
      </c>
      <c r="Q6781">
        <v>0</v>
      </c>
      <c r="R6781">
        <v>1</v>
      </c>
      <c r="S6781">
        <v>23</v>
      </c>
      <c r="T6781">
        <v>8</v>
      </c>
      <c r="U6781">
        <v>4</v>
      </c>
      <c r="V6781">
        <v>0</v>
      </c>
      <c r="W6781">
        <v>0</v>
      </c>
      <c r="X6781">
        <v>52.938241586417497</v>
      </c>
      <c r="Y6781">
        <v>0</v>
      </c>
      <c r="Z6781">
        <v>0</v>
      </c>
      <c r="AA6781">
        <v>372.02517518337277</v>
      </c>
      <c r="AB6781">
        <v>20.7602591345767</v>
      </c>
      <c r="AC6781">
        <v>4272.0745820406182</v>
      </c>
      <c r="AD6781">
        <v>0</v>
      </c>
      <c r="AE6781">
        <v>4717.7982579449854</v>
      </c>
    </row>
    <row r="6782" spans="1:31" x14ac:dyDescent="0.25">
      <c r="A6782">
        <v>2157781</v>
      </c>
      <c r="B6782">
        <v>1</v>
      </c>
      <c r="C6782" t="s">
        <v>80</v>
      </c>
      <c r="D6782" t="s">
        <v>84</v>
      </c>
      <c r="E6782" t="s">
        <v>131</v>
      </c>
      <c r="F6782" t="s">
        <v>19425</v>
      </c>
      <c r="G6782" t="s">
        <v>152</v>
      </c>
      <c r="H6782" t="s">
        <v>134</v>
      </c>
      <c r="I6782" t="s">
        <v>135</v>
      </c>
      <c r="J6782" t="s">
        <v>136</v>
      </c>
      <c r="K6782" t="s">
        <v>137</v>
      </c>
      <c r="L6782" t="s">
        <v>19426</v>
      </c>
      <c r="M6782" t="s">
        <v>19427</v>
      </c>
      <c r="N6782">
        <v>2.4472222220000002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1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0.29400188604299998</v>
      </c>
      <c r="AC6782">
        <v>0</v>
      </c>
      <c r="AD6782">
        <v>0</v>
      </c>
      <c r="AE6782">
        <v>0.29400188604299998</v>
      </c>
    </row>
    <row r="6783" spans="1:31" x14ac:dyDescent="0.25">
      <c r="A6783">
        <v>2156974</v>
      </c>
      <c r="B6783">
        <v>1</v>
      </c>
      <c r="C6783" t="s">
        <v>81</v>
      </c>
      <c r="D6783" t="s">
        <v>112</v>
      </c>
      <c r="E6783" t="s">
        <v>146</v>
      </c>
      <c r="F6783" t="s">
        <v>19428</v>
      </c>
      <c r="G6783" t="s">
        <v>142</v>
      </c>
      <c r="H6783" t="s">
        <v>143</v>
      </c>
      <c r="I6783" t="s">
        <v>135</v>
      </c>
      <c r="J6783" t="s">
        <v>136</v>
      </c>
      <c r="K6783" t="s">
        <v>137</v>
      </c>
      <c r="L6783" t="s">
        <v>19429</v>
      </c>
      <c r="M6783" t="s">
        <v>19430</v>
      </c>
      <c r="N6783">
        <v>0.51361111100000001</v>
      </c>
      <c r="O6783">
        <v>0</v>
      </c>
      <c r="P6783">
        <v>0</v>
      </c>
      <c r="Q6783">
        <v>0</v>
      </c>
      <c r="R6783">
        <v>1</v>
      </c>
      <c r="S6783">
        <v>41</v>
      </c>
      <c r="T6783">
        <v>68</v>
      </c>
      <c r="U6783">
        <v>1</v>
      </c>
      <c r="V6783">
        <v>3</v>
      </c>
      <c r="W6783">
        <v>0</v>
      </c>
      <c r="X6783">
        <v>0</v>
      </c>
      <c r="Y6783">
        <v>0</v>
      </c>
      <c r="Z6783">
        <v>1.2956679025266666</v>
      </c>
      <c r="AA6783">
        <v>31.446648708908587</v>
      </c>
      <c r="AB6783">
        <v>18.198635578552448</v>
      </c>
      <c r="AC6783">
        <v>0.33536773552835003</v>
      </c>
      <c r="AD6783">
        <v>6.0005823578925348</v>
      </c>
      <c r="AE6783">
        <v>57.276902283408589</v>
      </c>
    </row>
    <row r="6784" spans="1:31" x14ac:dyDescent="0.25">
      <c r="A6784">
        <v>2157638</v>
      </c>
      <c r="B6784">
        <v>1</v>
      </c>
      <c r="C6784" t="s">
        <v>80</v>
      </c>
      <c r="D6784" t="s">
        <v>103</v>
      </c>
      <c r="E6784" t="s">
        <v>140</v>
      </c>
      <c r="F6784" t="s">
        <v>19431</v>
      </c>
      <c r="G6784" t="s">
        <v>142</v>
      </c>
      <c r="H6784" t="s">
        <v>143</v>
      </c>
      <c r="I6784" t="s">
        <v>135</v>
      </c>
      <c r="J6784" t="s">
        <v>136</v>
      </c>
      <c r="K6784" t="s">
        <v>137</v>
      </c>
      <c r="L6784" t="s">
        <v>19432</v>
      </c>
      <c r="M6784" t="s">
        <v>19433</v>
      </c>
      <c r="N6784">
        <v>0.254722222</v>
      </c>
      <c r="O6784">
        <v>0</v>
      </c>
      <c r="P6784">
        <v>4809</v>
      </c>
      <c r="Q6784">
        <v>9</v>
      </c>
      <c r="R6784">
        <v>57</v>
      </c>
      <c r="S6784">
        <v>19</v>
      </c>
      <c r="T6784">
        <v>378</v>
      </c>
      <c r="U6784">
        <v>63</v>
      </c>
      <c r="V6784">
        <v>4</v>
      </c>
      <c r="W6784">
        <v>0</v>
      </c>
      <c r="X6784">
        <v>266.01470446824493</v>
      </c>
      <c r="Y6784">
        <v>34.474861079298542</v>
      </c>
      <c r="Z6784">
        <v>5.3830517254683956</v>
      </c>
      <c r="AA6784">
        <v>98.8242090525886</v>
      </c>
      <c r="AB6784">
        <v>77.543051192404334</v>
      </c>
      <c r="AC6784">
        <v>898.55955389938947</v>
      </c>
      <c r="AD6784">
        <v>14.236324496761792</v>
      </c>
      <c r="AE6784">
        <v>1395.0357559141562</v>
      </c>
    </row>
    <row r="6785" spans="1:31" x14ac:dyDescent="0.25">
      <c r="A6785">
        <v>2157489</v>
      </c>
      <c r="B6785">
        <v>1</v>
      </c>
      <c r="C6785" t="s">
        <v>80</v>
      </c>
      <c r="D6785" t="s">
        <v>86</v>
      </c>
      <c r="E6785" t="s">
        <v>146</v>
      </c>
      <c r="F6785" t="s">
        <v>18978</v>
      </c>
      <c r="G6785" t="s">
        <v>142</v>
      </c>
      <c r="H6785" t="s">
        <v>143</v>
      </c>
      <c r="I6785" t="s">
        <v>135</v>
      </c>
      <c r="J6785" t="s">
        <v>136</v>
      </c>
      <c r="K6785" t="s">
        <v>137</v>
      </c>
      <c r="L6785" t="s">
        <v>19434</v>
      </c>
      <c r="M6785" t="s">
        <v>19435</v>
      </c>
      <c r="N6785">
        <v>0.34</v>
      </c>
      <c r="O6785">
        <v>0</v>
      </c>
      <c r="P6785">
        <v>71</v>
      </c>
      <c r="Q6785">
        <v>0</v>
      </c>
      <c r="R6785">
        <v>0</v>
      </c>
      <c r="S6785">
        <v>3</v>
      </c>
      <c r="T6785">
        <v>5</v>
      </c>
      <c r="U6785">
        <v>1</v>
      </c>
      <c r="V6785">
        <v>0</v>
      </c>
      <c r="W6785">
        <v>0</v>
      </c>
      <c r="X6785">
        <v>5.4220099825464052</v>
      </c>
      <c r="Y6785">
        <v>0</v>
      </c>
      <c r="Z6785">
        <v>0</v>
      </c>
      <c r="AA6785">
        <v>106.3335565875858</v>
      </c>
      <c r="AB6785">
        <v>2.6088854319426003</v>
      </c>
      <c r="AC6785">
        <v>0</v>
      </c>
      <c r="AD6785">
        <v>0</v>
      </c>
      <c r="AE6785">
        <v>114.3644520020748</v>
      </c>
    </row>
    <row r="6786" spans="1:31" x14ac:dyDescent="0.25">
      <c r="A6786">
        <v>2157346</v>
      </c>
      <c r="B6786">
        <v>1</v>
      </c>
      <c r="C6786" t="s">
        <v>80</v>
      </c>
      <c r="D6786" t="s">
        <v>86</v>
      </c>
      <c r="E6786" t="s">
        <v>161</v>
      </c>
      <c r="F6786" t="s">
        <v>19436</v>
      </c>
      <c r="G6786" t="s">
        <v>215</v>
      </c>
      <c r="H6786" t="s">
        <v>134</v>
      </c>
      <c r="I6786" t="s">
        <v>135</v>
      </c>
      <c r="J6786" t="s">
        <v>136</v>
      </c>
      <c r="K6786" t="s">
        <v>137</v>
      </c>
      <c r="L6786" t="s">
        <v>19437</v>
      </c>
      <c r="M6786" t="s">
        <v>19438</v>
      </c>
      <c r="N6786">
        <v>0.73972222200000004</v>
      </c>
      <c r="O6786">
        <v>0</v>
      </c>
      <c r="P6786">
        <v>278</v>
      </c>
      <c r="Q6786">
        <v>0</v>
      </c>
      <c r="R6786">
        <v>0</v>
      </c>
      <c r="S6786">
        <v>0</v>
      </c>
      <c r="T6786">
        <v>4</v>
      </c>
      <c r="U6786">
        <v>0</v>
      </c>
      <c r="V6786">
        <v>0</v>
      </c>
      <c r="W6786">
        <v>0</v>
      </c>
      <c r="X6786">
        <v>70.002831964078098</v>
      </c>
      <c r="Y6786">
        <v>0</v>
      </c>
      <c r="Z6786">
        <v>0</v>
      </c>
      <c r="AA6786">
        <v>0</v>
      </c>
      <c r="AB6786">
        <v>1.2047786256499502</v>
      </c>
      <c r="AC6786">
        <v>0</v>
      </c>
      <c r="AD6786">
        <v>0</v>
      </c>
      <c r="AE6786">
        <v>71.207610589728048</v>
      </c>
    </row>
    <row r="6787" spans="1:31" x14ac:dyDescent="0.25">
      <c r="A6787">
        <v>2157595</v>
      </c>
      <c r="B6787">
        <v>1</v>
      </c>
      <c r="C6787" t="s">
        <v>80</v>
      </c>
      <c r="D6787" t="s">
        <v>95</v>
      </c>
      <c r="E6787" t="s">
        <v>224</v>
      </c>
      <c r="F6787" t="s">
        <v>9417</v>
      </c>
      <c r="G6787" t="s">
        <v>142</v>
      </c>
      <c r="H6787" t="s">
        <v>143</v>
      </c>
      <c r="I6787" t="s">
        <v>148</v>
      </c>
      <c r="J6787" t="s">
        <v>136</v>
      </c>
      <c r="K6787" t="s">
        <v>137</v>
      </c>
      <c r="L6787" t="s">
        <v>19439</v>
      </c>
      <c r="M6787" t="s">
        <v>19440</v>
      </c>
      <c r="N6787">
        <v>3.3735000000000001E-2</v>
      </c>
      <c r="O6787">
        <v>0</v>
      </c>
      <c r="P6787">
        <v>4</v>
      </c>
      <c r="Q6787">
        <v>1</v>
      </c>
      <c r="R6787">
        <v>3</v>
      </c>
      <c r="S6787">
        <v>2</v>
      </c>
      <c r="T6787">
        <v>2</v>
      </c>
      <c r="U6787">
        <v>0</v>
      </c>
      <c r="V6787">
        <v>0</v>
      </c>
      <c r="W6787">
        <v>0</v>
      </c>
      <c r="X6787">
        <v>3.6108374099875003E-2</v>
      </c>
      <c r="Y6787">
        <v>2.2871537083633337E-2</v>
      </c>
      <c r="Z6787">
        <v>6.2977043312333345E-3</v>
      </c>
      <c r="AA6787">
        <v>3.9262031037350001E-2</v>
      </c>
      <c r="AB6787">
        <v>1.889953727291667E-3</v>
      </c>
      <c r="AC6787">
        <v>0</v>
      </c>
      <c r="AD6787">
        <v>0</v>
      </c>
      <c r="AE6787">
        <v>0.10642960027938335</v>
      </c>
    </row>
    <row r="6788" spans="1:31" x14ac:dyDescent="0.25">
      <c r="A6788">
        <v>2157701</v>
      </c>
      <c r="B6788">
        <v>1</v>
      </c>
      <c r="C6788" t="s">
        <v>80</v>
      </c>
      <c r="D6788" t="s">
        <v>83</v>
      </c>
      <c r="E6788" t="s">
        <v>174</v>
      </c>
      <c r="F6788" t="s">
        <v>19441</v>
      </c>
      <c r="G6788" t="s">
        <v>187</v>
      </c>
      <c r="H6788" t="s">
        <v>134</v>
      </c>
      <c r="I6788" t="s">
        <v>135</v>
      </c>
      <c r="J6788" t="s">
        <v>136</v>
      </c>
      <c r="K6788" t="s">
        <v>137</v>
      </c>
      <c r="L6788" t="s">
        <v>19442</v>
      </c>
      <c r="M6788" t="s">
        <v>19443</v>
      </c>
      <c r="N6788">
        <v>1.3477777769999999</v>
      </c>
      <c r="O6788">
        <v>0</v>
      </c>
      <c r="P6788">
        <v>97</v>
      </c>
      <c r="Q6788">
        <v>0</v>
      </c>
      <c r="R6788">
        <v>0</v>
      </c>
      <c r="S6788">
        <v>0</v>
      </c>
      <c r="T6788">
        <v>3</v>
      </c>
      <c r="U6788">
        <v>0</v>
      </c>
      <c r="V6788">
        <v>0</v>
      </c>
      <c r="W6788">
        <v>0</v>
      </c>
      <c r="X6788">
        <v>24.705262449754464</v>
      </c>
      <c r="Y6788">
        <v>0</v>
      </c>
      <c r="Z6788">
        <v>0</v>
      </c>
      <c r="AA6788">
        <v>0</v>
      </c>
      <c r="AB6788">
        <v>0.37688163750702497</v>
      </c>
      <c r="AC6788">
        <v>0</v>
      </c>
      <c r="AD6788">
        <v>0</v>
      </c>
      <c r="AE6788">
        <v>25.08214408726149</v>
      </c>
    </row>
    <row r="6789" spans="1:31" x14ac:dyDescent="0.25">
      <c r="A6789">
        <v>2157203</v>
      </c>
      <c r="B6789">
        <v>1</v>
      </c>
      <c r="C6789" t="s">
        <v>80</v>
      </c>
      <c r="D6789" t="s">
        <v>88</v>
      </c>
      <c r="E6789" t="s">
        <v>224</v>
      </c>
      <c r="F6789" t="s">
        <v>19444</v>
      </c>
      <c r="G6789" t="s">
        <v>142</v>
      </c>
      <c r="H6789" t="s">
        <v>143</v>
      </c>
      <c r="I6789" t="s">
        <v>135</v>
      </c>
      <c r="J6789" t="s">
        <v>136</v>
      </c>
      <c r="K6789" t="s">
        <v>137</v>
      </c>
      <c r="L6789" t="s">
        <v>19445</v>
      </c>
      <c r="M6789" t="s">
        <v>19446</v>
      </c>
      <c r="N6789">
        <v>2.4230555549999999</v>
      </c>
      <c r="O6789">
        <v>0</v>
      </c>
      <c r="P6789">
        <v>2311</v>
      </c>
      <c r="Q6789">
        <v>0</v>
      </c>
      <c r="R6789">
        <v>0</v>
      </c>
      <c r="S6789">
        <v>3</v>
      </c>
      <c r="T6789">
        <v>175</v>
      </c>
      <c r="U6789">
        <v>0</v>
      </c>
      <c r="V6789">
        <v>0</v>
      </c>
      <c r="W6789">
        <v>0</v>
      </c>
      <c r="X6789">
        <v>1396.6195405973763</v>
      </c>
      <c r="Y6789">
        <v>0</v>
      </c>
      <c r="Z6789">
        <v>0</v>
      </c>
      <c r="AA6789">
        <v>3476.722466637385</v>
      </c>
      <c r="AB6789">
        <v>705.79555163728185</v>
      </c>
      <c r="AC6789">
        <v>0</v>
      </c>
      <c r="AD6789">
        <v>0</v>
      </c>
      <c r="AE6789">
        <v>5579.1375588720439</v>
      </c>
    </row>
    <row r="6790" spans="1:31" x14ac:dyDescent="0.25">
      <c r="A6790">
        <v>2157558</v>
      </c>
      <c r="B6790">
        <v>1</v>
      </c>
      <c r="C6790" t="s">
        <v>80</v>
      </c>
      <c r="D6790" t="s">
        <v>99</v>
      </c>
      <c r="E6790" t="s">
        <v>140</v>
      </c>
      <c r="F6790" t="s">
        <v>19447</v>
      </c>
      <c r="G6790" t="s">
        <v>662</v>
      </c>
      <c r="H6790" t="s">
        <v>143</v>
      </c>
      <c r="I6790" t="s">
        <v>135</v>
      </c>
      <c r="J6790" t="s">
        <v>136</v>
      </c>
      <c r="K6790" t="s">
        <v>137</v>
      </c>
      <c r="L6790" t="s">
        <v>19448</v>
      </c>
      <c r="M6790" t="s">
        <v>19449</v>
      </c>
      <c r="N6790">
        <v>5.0716666659999996</v>
      </c>
      <c r="O6790">
        <v>1</v>
      </c>
      <c r="P6790">
        <v>1535</v>
      </c>
      <c r="Q6790">
        <v>0</v>
      </c>
      <c r="R6790">
        <v>8</v>
      </c>
      <c r="S6790">
        <v>4</v>
      </c>
      <c r="T6790">
        <v>120</v>
      </c>
      <c r="U6790">
        <v>0</v>
      </c>
      <c r="V6790">
        <v>1</v>
      </c>
      <c r="W6790">
        <v>31.091069726767422</v>
      </c>
      <c r="X6790">
        <v>1555.5116005967227</v>
      </c>
      <c r="Y6790">
        <v>0</v>
      </c>
      <c r="Z6790">
        <v>2.7895317305136338</v>
      </c>
      <c r="AA6790">
        <v>78.319069322903161</v>
      </c>
      <c r="AB6790">
        <v>494.45584510051395</v>
      </c>
      <c r="AC6790">
        <v>0</v>
      </c>
      <c r="AD6790">
        <v>34.6618209161782</v>
      </c>
      <c r="AE6790">
        <v>2196.8289373935995</v>
      </c>
    </row>
    <row r="6791" spans="1:31" x14ac:dyDescent="0.25">
      <c r="A6791">
        <v>2157011</v>
      </c>
      <c r="B6791">
        <v>1</v>
      </c>
      <c r="C6791" t="s">
        <v>80</v>
      </c>
      <c r="D6791" t="s">
        <v>103</v>
      </c>
      <c r="E6791" t="s">
        <v>174</v>
      </c>
      <c r="F6791" t="s">
        <v>19450</v>
      </c>
      <c r="G6791" t="s">
        <v>163</v>
      </c>
      <c r="H6791" t="s">
        <v>134</v>
      </c>
      <c r="I6791" t="s">
        <v>135</v>
      </c>
      <c r="J6791" t="s">
        <v>136</v>
      </c>
      <c r="K6791" t="s">
        <v>137</v>
      </c>
      <c r="L6791" t="s">
        <v>19451</v>
      </c>
      <c r="M6791" t="s">
        <v>19452</v>
      </c>
      <c r="N6791">
        <v>0.78444444400000002</v>
      </c>
      <c r="O6791">
        <v>0</v>
      </c>
      <c r="P6791">
        <v>102</v>
      </c>
      <c r="Q6791">
        <v>0</v>
      </c>
      <c r="R6791">
        <v>0</v>
      </c>
      <c r="S6791">
        <v>0</v>
      </c>
      <c r="T6791">
        <v>5</v>
      </c>
      <c r="U6791">
        <v>0</v>
      </c>
      <c r="V6791">
        <v>0</v>
      </c>
      <c r="W6791">
        <v>0</v>
      </c>
      <c r="X6791">
        <v>18.793993865754327</v>
      </c>
      <c r="Y6791">
        <v>0</v>
      </c>
      <c r="Z6791">
        <v>0</v>
      </c>
      <c r="AA6791">
        <v>0</v>
      </c>
      <c r="AB6791">
        <v>0.70799149491933355</v>
      </c>
      <c r="AC6791">
        <v>0</v>
      </c>
      <c r="AD6791">
        <v>0</v>
      </c>
      <c r="AE6791">
        <v>19.501985360673661</v>
      </c>
    </row>
    <row r="6792" spans="1:31" x14ac:dyDescent="0.25">
      <c r="A6792">
        <v>2157260</v>
      </c>
      <c r="B6792">
        <v>1</v>
      </c>
      <c r="C6792" t="s">
        <v>80</v>
      </c>
      <c r="D6792" t="s">
        <v>107</v>
      </c>
      <c r="E6792" t="s">
        <v>131</v>
      </c>
      <c r="F6792" t="s">
        <v>16825</v>
      </c>
      <c r="G6792" t="s">
        <v>133</v>
      </c>
      <c r="H6792" t="s">
        <v>134</v>
      </c>
      <c r="I6792" t="s">
        <v>135</v>
      </c>
      <c r="J6792" t="s">
        <v>136</v>
      </c>
      <c r="K6792" t="s">
        <v>137</v>
      </c>
      <c r="L6792" t="s">
        <v>19453</v>
      </c>
      <c r="M6792" t="s">
        <v>19454</v>
      </c>
      <c r="N6792">
        <v>2.7716666659999998</v>
      </c>
      <c r="O6792">
        <v>0</v>
      </c>
      <c r="P6792">
        <v>1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0.789582405667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0.789582405667</v>
      </c>
    </row>
    <row r="6793" spans="1:31" x14ac:dyDescent="0.25">
      <c r="A6793">
        <v>2157160</v>
      </c>
      <c r="B6793">
        <v>1</v>
      </c>
      <c r="C6793" t="s">
        <v>80</v>
      </c>
      <c r="D6793" t="s">
        <v>105</v>
      </c>
      <c r="E6793" t="s">
        <v>174</v>
      </c>
      <c r="F6793" t="s">
        <v>19455</v>
      </c>
      <c r="G6793" t="s">
        <v>187</v>
      </c>
      <c r="H6793" t="s">
        <v>134</v>
      </c>
      <c r="I6793" t="s">
        <v>135</v>
      </c>
      <c r="J6793" t="s">
        <v>136</v>
      </c>
      <c r="K6793" t="s">
        <v>137</v>
      </c>
      <c r="L6793" t="s">
        <v>19456</v>
      </c>
      <c r="M6793" t="s">
        <v>19457</v>
      </c>
      <c r="N6793">
        <v>4.4675000000000002</v>
      </c>
      <c r="O6793">
        <v>0</v>
      </c>
      <c r="P6793">
        <v>21</v>
      </c>
      <c r="Q6793">
        <v>0</v>
      </c>
      <c r="R6793">
        <v>0</v>
      </c>
      <c r="S6793">
        <v>0</v>
      </c>
      <c r="T6793">
        <v>4</v>
      </c>
      <c r="U6793">
        <v>0</v>
      </c>
      <c r="V6793">
        <v>0</v>
      </c>
      <c r="W6793">
        <v>0</v>
      </c>
      <c r="X6793">
        <v>22.002611062664126</v>
      </c>
      <c r="Y6793">
        <v>0</v>
      </c>
      <c r="Z6793">
        <v>0</v>
      </c>
      <c r="AA6793">
        <v>0</v>
      </c>
      <c r="AB6793">
        <v>5.8762239757512758</v>
      </c>
      <c r="AC6793">
        <v>0</v>
      </c>
      <c r="AD6793">
        <v>0</v>
      </c>
      <c r="AE6793">
        <v>27.878835038415403</v>
      </c>
    </row>
    <row r="6794" spans="1:31" x14ac:dyDescent="0.25">
      <c r="A6794">
        <v>2157552</v>
      </c>
      <c r="B6794">
        <v>1</v>
      </c>
      <c r="C6794" t="s">
        <v>81</v>
      </c>
      <c r="D6794" t="s">
        <v>123</v>
      </c>
      <c r="E6794" t="s">
        <v>174</v>
      </c>
      <c r="F6794" t="s">
        <v>19458</v>
      </c>
      <c r="G6794" t="s">
        <v>187</v>
      </c>
      <c r="H6794" t="s">
        <v>134</v>
      </c>
      <c r="I6794" t="s">
        <v>135</v>
      </c>
      <c r="J6794" t="s">
        <v>136</v>
      </c>
      <c r="K6794" t="s">
        <v>137</v>
      </c>
      <c r="L6794" t="s">
        <v>19459</v>
      </c>
      <c r="M6794" t="s">
        <v>19460</v>
      </c>
      <c r="N6794">
        <v>0.64444444400000001</v>
      </c>
      <c r="O6794">
        <v>0</v>
      </c>
      <c r="P6794">
        <v>51</v>
      </c>
      <c r="Q6794">
        <v>0</v>
      </c>
      <c r="R6794">
        <v>0</v>
      </c>
      <c r="S6794">
        <v>0</v>
      </c>
      <c r="T6794">
        <v>2</v>
      </c>
      <c r="U6794">
        <v>0</v>
      </c>
      <c r="V6794">
        <v>0</v>
      </c>
      <c r="W6794">
        <v>0</v>
      </c>
      <c r="X6794">
        <v>7.3170842547946693</v>
      </c>
      <c r="Y6794">
        <v>0</v>
      </c>
      <c r="Z6794">
        <v>0</v>
      </c>
      <c r="AA6794">
        <v>0</v>
      </c>
      <c r="AB6794">
        <v>1.7247305567653339</v>
      </c>
      <c r="AC6794">
        <v>0</v>
      </c>
      <c r="AD6794">
        <v>0</v>
      </c>
      <c r="AE6794">
        <v>9.0418148115600037</v>
      </c>
    </row>
    <row r="6795" spans="1:31" x14ac:dyDescent="0.25">
      <c r="A6795">
        <v>2157452</v>
      </c>
      <c r="B6795">
        <v>1</v>
      </c>
      <c r="C6795" t="s">
        <v>80</v>
      </c>
      <c r="D6795" t="s">
        <v>93</v>
      </c>
      <c r="E6795" t="s">
        <v>161</v>
      </c>
      <c r="F6795" t="s">
        <v>19461</v>
      </c>
      <c r="G6795" t="s">
        <v>215</v>
      </c>
      <c r="H6795" t="s">
        <v>134</v>
      </c>
      <c r="I6795" t="s">
        <v>135</v>
      </c>
      <c r="J6795" t="s">
        <v>136</v>
      </c>
      <c r="K6795" t="s">
        <v>137</v>
      </c>
      <c r="L6795" t="s">
        <v>19462</v>
      </c>
      <c r="M6795" t="s">
        <v>19463</v>
      </c>
      <c r="N6795">
        <v>2.1261111110000002</v>
      </c>
      <c r="O6795">
        <v>0</v>
      </c>
      <c r="P6795">
        <v>10</v>
      </c>
      <c r="Q6795">
        <v>0</v>
      </c>
      <c r="R6795">
        <v>13</v>
      </c>
      <c r="S6795">
        <v>0</v>
      </c>
      <c r="T6795">
        <v>2</v>
      </c>
      <c r="U6795">
        <v>0</v>
      </c>
      <c r="V6795">
        <v>0</v>
      </c>
      <c r="W6795">
        <v>0</v>
      </c>
      <c r="X6795">
        <v>3.6591880914636006</v>
      </c>
      <c r="Y6795">
        <v>0</v>
      </c>
      <c r="Z6795">
        <v>6.9771459615480937</v>
      </c>
      <c r="AA6795">
        <v>0</v>
      </c>
      <c r="AB6795">
        <v>0.27795156703220003</v>
      </c>
      <c r="AC6795">
        <v>0</v>
      </c>
      <c r="AD6795">
        <v>0</v>
      </c>
      <c r="AE6795">
        <v>10.914285620043895</v>
      </c>
    </row>
    <row r="6796" spans="1:31" x14ac:dyDescent="0.25">
      <c r="A6796">
        <v>2156911</v>
      </c>
      <c r="B6796">
        <v>1</v>
      </c>
      <c r="C6796" t="s">
        <v>81</v>
      </c>
      <c r="D6796" t="s">
        <v>123</v>
      </c>
      <c r="E6796" t="s">
        <v>131</v>
      </c>
      <c r="F6796" t="s">
        <v>19464</v>
      </c>
      <c r="G6796" t="s">
        <v>231</v>
      </c>
      <c r="H6796" t="s">
        <v>134</v>
      </c>
      <c r="I6796" t="s">
        <v>135</v>
      </c>
      <c r="J6796" t="s">
        <v>136</v>
      </c>
      <c r="K6796" t="s">
        <v>137</v>
      </c>
      <c r="L6796" t="s">
        <v>19465</v>
      </c>
      <c r="M6796" t="s">
        <v>19466</v>
      </c>
      <c r="N6796">
        <v>0.48138888800000001</v>
      </c>
      <c r="O6796">
        <v>0</v>
      </c>
      <c r="P6796">
        <v>1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0.12041708333221668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0.12041708333221668</v>
      </c>
    </row>
    <row r="6797" spans="1:31" x14ac:dyDescent="0.25">
      <c r="A6797">
        <v>2157578</v>
      </c>
      <c r="B6797">
        <v>1</v>
      </c>
      <c r="C6797" t="s">
        <v>81</v>
      </c>
      <c r="D6797" t="s">
        <v>123</v>
      </c>
      <c r="E6797" t="s">
        <v>174</v>
      </c>
      <c r="F6797" t="s">
        <v>19467</v>
      </c>
      <c r="G6797" t="s">
        <v>384</v>
      </c>
      <c r="H6797" t="s">
        <v>134</v>
      </c>
      <c r="I6797" t="s">
        <v>135</v>
      </c>
      <c r="J6797" t="s">
        <v>136</v>
      </c>
      <c r="K6797" t="s">
        <v>137</v>
      </c>
      <c r="L6797" t="s">
        <v>19468</v>
      </c>
      <c r="M6797" t="s">
        <v>19469</v>
      </c>
      <c r="N6797">
        <v>1.0752777769999999</v>
      </c>
      <c r="O6797">
        <v>0</v>
      </c>
      <c r="P6797">
        <v>66</v>
      </c>
      <c r="Q6797">
        <v>0</v>
      </c>
      <c r="R6797">
        <v>0</v>
      </c>
      <c r="S6797">
        <v>0</v>
      </c>
      <c r="T6797">
        <v>14</v>
      </c>
      <c r="U6797">
        <v>0</v>
      </c>
      <c r="V6797">
        <v>0</v>
      </c>
      <c r="W6797">
        <v>0</v>
      </c>
      <c r="X6797">
        <v>14.522527790045912</v>
      </c>
      <c r="Y6797">
        <v>0</v>
      </c>
      <c r="Z6797">
        <v>0</v>
      </c>
      <c r="AA6797">
        <v>0</v>
      </c>
      <c r="AB6797">
        <v>13.299290775916361</v>
      </c>
      <c r="AC6797">
        <v>0</v>
      </c>
      <c r="AD6797">
        <v>0</v>
      </c>
      <c r="AE6797">
        <v>27.821818565962275</v>
      </c>
    </row>
    <row r="6798" spans="1:31" x14ac:dyDescent="0.25">
      <c r="A6798">
        <v>2157246</v>
      </c>
      <c r="B6798">
        <v>1</v>
      </c>
      <c r="C6798" t="s">
        <v>80</v>
      </c>
      <c r="D6798" t="s">
        <v>89</v>
      </c>
      <c r="E6798" t="s">
        <v>174</v>
      </c>
      <c r="F6798" t="s">
        <v>19470</v>
      </c>
      <c r="G6798" t="s">
        <v>328</v>
      </c>
      <c r="H6798" t="s">
        <v>134</v>
      </c>
      <c r="I6798" t="s">
        <v>135</v>
      </c>
      <c r="J6798" t="s">
        <v>136</v>
      </c>
      <c r="K6798" t="s">
        <v>137</v>
      </c>
      <c r="L6798" t="s">
        <v>19471</v>
      </c>
      <c r="M6798" t="s">
        <v>19472</v>
      </c>
      <c r="N6798">
        <v>4.4202777769999999</v>
      </c>
      <c r="O6798">
        <v>0</v>
      </c>
      <c r="P6798">
        <v>14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25.550431345828102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25.550431345828102</v>
      </c>
    </row>
    <row r="6799" spans="1:31" x14ac:dyDescent="0.25">
      <c r="A6799">
        <v>2157555</v>
      </c>
      <c r="B6799">
        <v>1</v>
      </c>
      <c r="C6799" t="s">
        <v>80</v>
      </c>
      <c r="D6799" t="s">
        <v>104</v>
      </c>
      <c r="E6799" t="s">
        <v>140</v>
      </c>
      <c r="F6799" t="s">
        <v>9212</v>
      </c>
      <c r="G6799" t="s">
        <v>142</v>
      </c>
      <c r="H6799" t="s">
        <v>143</v>
      </c>
      <c r="I6799" t="s">
        <v>135</v>
      </c>
      <c r="J6799" t="s">
        <v>136</v>
      </c>
      <c r="K6799" t="s">
        <v>137</v>
      </c>
      <c r="L6799" t="s">
        <v>19473</v>
      </c>
      <c r="M6799" t="s">
        <v>19474</v>
      </c>
      <c r="N6799">
        <v>0.92527777700000002</v>
      </c>
      <c r="O6799">
        <v>1</v>
      </c>
      <c r="P6799">
        <v>701</v>
      </c>
      <c r="Q6799">
        <v>0</v>
      </c>
      <c r="R6799">
        <v>20</v>
      </c>
      <c r="S6799">
        <v>2</v>
      </c>
      <c r="T6799">
        <v>87</v>
      </c>
      <c r="U6799">
        <v>0</v>
      </c>
      <c r="V6799">
        <v>0</v>
      </c>
      <c r="W6799">
        <v>1.6429398448833334E-3</v>
      </c>
      <c r="X6799">
        <v>169.40520812104586</v>
      </c>
      <c r="Y6799">
        <v>0</v>
      </c>
      <c r="Z6799">
        <v>7.3465254202365324</v>
      </c>
      <c r="AA6799">
        <v>0.34590486110730001</v>
      </c>
      <c r="AB6799">
        <v>20.244917627206295</v>
      </c>
      <c r="AC6799">
        <v>0</v>
      </c>
      <c r="AD6799">
        <v>0</v>
      </c>
      <c r="AE6799">
        <v>197.34419896944087</v>
      </c>
    </row>
    <row r="6800" spans="1:31" x14ac:dyDescent="0.25">
      <c r="A6800">
        <v>2157054</v>
      </c>
      <c r="B6800">
        <v>1</v>
      </c>
      <c r="C6800" t="s">
        <v>80</v>
      </c>
      <c r="D6800" t="s">
        <v>94</v>
      </c>
      <c r="E6800" t="s">
        <v>174</v>
      </c>
      <c r="F6800" t="s">
        <v>19475</v>
      </c>
      <c r="G6800" t="s">
        <v>2701</v>
      </c>
      <c r="H6800" t="s">
        <v>134</v>
      </c>
      <c r="I6800" t="s">
        <v>135</v>
      </c>
      <c r="J6800" t="s">
        <v>136</v>
      </c>
      <c r="K6800" t="s">
        <v>137</v>
      </c>
      <c r="L6800" t="s">
        <v>19476</v>
      </c>
      <c r="M6800" t="s">
        <v>19477</v>
      </c>
      <c r="N6800">
        <v>1.7283333329999999</v>
      </c>
      <c r="O6800">
        <v>0</v>
      </c>
      <c r="P6800">
        <v>183</v>
      </c>
      <c r="Q6800">
        <v>0</v>
      </c>
      <c r="R6800">
        <v>0</v>
      </c>
      <c r="S6800">
        <v>0</v>
      </c>
      <c r="T6800">
        <v>15</v>
      </c>
      <c r="U6800">
        <v>0</v>
      </c>
      <c r="V6800">
        <v>0</v>
      </c>
      <c r="W6800">
        <v>0</v>
      </c>
      <c r="X6800">
        <v>64.023037886872515</v>
      </c>
      <c r="Y6800">
        <v>0</v>
      </c>
      <c r="Z6800">
        <v>0</v>
      </c>
      <c r="AA6800">
        <v>0</v>
      </c>
      <c r="AB6800">
        <v>15.016917807859731</v>
      </c>
      <c r="AC6800">
        <v>0</v>
      </c>
      <c r="AD6800">
        <v>0</v>
      </c>
      <c r="AE6800">
        <v>79.039955694732242</v>
      </c>
    </row>
    <row r="6801" spans="1:31" x14ac:dyDescent="0.25">
      <c r="A6801">
        <v>2157532</v>
      </c>
      <c r="B6801">
        <v>1</v>
      </c>
      <c r="C6801" t="s">
        <v>81</v>
      </c>
      <c r="D6801" t="s">
        <v>128</v>
      </c>
      <c r="E6801" t="s">
        <v>196</v>
      </c>
      <c r="F6801" t="s">
        <v>19385</v>
      </c>
      <c r="G6801" t="s">
        <v>142</v>
      </c>
      <c r="H6801" t="s">
        <v>143</v>
      </c>
      <c r="I6801" t="s">
        <v>135</v>
      </c>
      <c r="J6801" t="s">
        <v>136</v>
      </c>
      <c r="K6801" t="s">
        <v>137</v>
      </c>
      <c r="L6801" t="s">
        <v>19478</v>
      </c>
      <c r="M6801" t="s">
        <v>19479</v>
      </c>
      <c r="N6801">
        <v>0.400277777</v>
      </c>
      <c r="O6801">
        <v>0</v>
      </c>
      <c r="P6801">
        <v>0</v>
      </c>
      <c r="Q6801">
        <v>0</v>
      </c>
      <c r="R6801">
        <v>0</v>
      </c>
      <c r="S6801">
        <v>10</v>
      </c>
      <c r="T6801">
        <v>0</v>
      </c>
      <c r="U6801">
        <v>10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19.590369340113</v>
      </c>
      <c r="AB6801">
        <v>0</v>
      </c>
      <c r="AC6801">
        <v>120.06329251958363</v>
      </c>
      <c r="AD6801">
        <v>0</v>
      </c>
      <c r="AE6801">
        <v>139.65366185969663</v>
      </c>
    </row>
    <row r="6802" spans="1:31" x14ac:dyDescent="0.25">
      <c r="A6802">
        <v>2157077</v>
      </c>
      <c r="B6802">
        <v>1</v>
      </c>
      <c r="C6802" t="s">
        <v>81</v>
      </c>
      <c r="D6802" t="s">
        <v>115</v>
      </c>
      <c r="E6802" t="s">
        <v>196</v>
      </c>
      <c r="F6802" t="s">
        <v>4452</v>
      </c>
      <c r="G6802" t="s">
        <v>142</v>
      </c>
      <c r="H6802" t="s">
        <v>143</v>
      </c>
      <c r="I6802" t="s">
        <v>148</v>
      </c>
      <c r="J6802" t="s">
        <v>136</v>
      </c>
      <c r="K6802" t="s">
        <v>137</v>
      </c>
      <c r="L6802" t="s">
        <v>19480</v>
      </c>
      <c r="M6802" t="s">
        <v>19481</v>
      </c>
      <c r="N6802">
        <v>8.3333330000000001E-3</v>
      </c>
      <c r="O6802">
        <v>0</v>
      </c>
      <c r="P6802">
        <v>1226</v>
      </c>
      <c r="Q6802">
        <v>1</v>
      </c>
      <c r="R6802">
        <v>15</v>
      </c>
      <c r="S6802">
        <v>4</v>
      </c>
      <c r="T6802">
        <v>101</v>
      </c>
      <c r="U6802">
        <v>1</v>
      </c>
      <c r="V6802">
        <v>0</v>
      </c>
      <c r="W6802">
        <v>0</v>
      </c>
      <c r="X6802">
        <v>1.0193476021950016</v>
      </c>
      <c r="Y6802">
        <v>5.0808130944999998E-3</v>
      </c>
      <c r="Z6802">
        <v>3.3525685199999994E-3</v>
      </c>
      <c r="AA6802">
        <v>5.0474445985500001E-2</v>
      </c>
      <c r="AB6802">
        <v>0.23978533754175002</v>
      </c>
      <c r="AC6802">
        <v>0.33472535265000003</v>
      </c>
      <c r="AD6802">
        <v>0</v>
      </c>
      <c r="AE6802">
        <v>1.6527661199867516</v>
      </c>
    </row>
    <row r="6803" spans="1:31" x14ac:dyDescent="0.25">
      <c r="A6803">
        <v>2157409</v>
      </c>
      <c r="B6803">
        <v>1</v>
      </c>
      <c r="C6803" t="s">
        <v>80</v>
      </c>
      <c r="D6803" t="s">
        <v>101</v>
      </c>
      <c r="E6803" t="s">
        <v>174</v>
      </c>
      <c r="F6803" t="s">
        <v>19482</v>
      </c>
      <c r="G6803" t="s">
        <v>384</v>
      </c>
      <c r="H6803" t="s">
        <v>134</v>
      </c>
      <c r="I6803" t="s">
        <v>135</v>
      </c>
      <c r="J6803" t="s">
        <v>136</v>
      </c>
      <c r="K6803" t="s">
        <v>137</v>
      </c>
      <c r="L6803" t="s">
        <v>19483</v>
      </c>
      <c r="M6803" t="s">
        <v>19484</v>
      </c>
      <c r="N6803">
        <v>1.7424999999999999</v>
      </c>
      <c r="O6803">
        <v>0</v>
      </c>
      <c r="P6803">
        <v>131</v>
      </c>
      <c r="Q6803">
        <v>0</v>
      </c>
      <c r="R6803">
        <v>0</v>
      </c>
      <c r="S6803">
        <v>0</v>
      </c>
      <c r="T6803">
        <v>3</v>
      </c>
      <c r="U6803">
        <v>0</v>
      </c>
      <c r="V6803">
        <v>0</v>
      </c>
      <c r="W6803">
        <v>0</v>
      </c>
      <c r="X6803">
        <v>50.794232901090595</v>
      </c>
      <c r="Y6803">
        <v>0</v>
      </c>
      <c r="Z6803">
        <v>0</v>
      </c>
      <c r="AA6803">
        <v>0</v>
      </c>
      <c r="AB6803">
        <v>2.250231646552725</v>
      </c>
      <c r="AC6803">
        <v>0</v>
      </c>
      <c r="AD6803">
        <v>0</v>
      </c>
      <c r="AE6803">
        <v>53.044464547643322</v>
      </c>
    </row>
    <row r="6804" spans="1:31" x14ac:dyDescent="0.25">
      <c r="A6804">
        <v>2157200</v>
      </c>
      <c r="B6804">
        <v>1</v>
      </c>
      <c r="C6804" t="s">
        <v>81</v>
      </c>
      <c r="D6804" t="s">
        <v>128</v>
      </c>
      <c r="E6804" t="s">
        <v>131</v>
      </c>
      <c r="F6804" t="s">
        <v>19485</v>
      </c>
      <c r="G6804" t="s">
        <v>133</v>
      </c>
      <c r="H6804" t="s">
        <v>134</v>
      </c>
      <c r="I6804" t="s">
        <v>135</v>
      </c>
      <c r="J6804" t="s">
        <v>136</v>
      </c>
      <c r="K6804" t="s">
        <v>137</v>
      </c>
      <c r="L6804" t="s">
        <v>19486</v>
      </c>
      <c r="M6804" t="s">
        <v>19487</v>
      </c>
      <c r="N6804">
        <v>1.293055555</v>
      </c>
      <c r="O6804">
        <v>0</v>
      </c>
      <c r="P6804">
        <v>5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0.96429213168374994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0.96429213168374994</v>
      </c>
    </row>
    <row r="6805" spans="1:31" x14ac:dyDescent="0.25">
      <c r="A6805">
        <v>2157100</v>
      </c>
      <c r="B6805">
        <v>1</v>
      </c>
      <c r="C6805" t="s">
        <v>80</v>
      </c>
      <c r="D6805" t="s">
        <v>84</v>
      </c>
      <c r="E6805" t="s">
        <v>146</v>
      </c>
      <c r="F6805" t="s">
        <v>19488</v>
      </c>
      <c r="G6805" t="s">
        <v>142</v>
      </c>
      <c r="H6805" t="s">
        <v>143</v>
      </c>
      <c r="I6805" t="s">
        <v>135</v>
      </c>
      <c r="J6805" t="s">
        <v>136</v>
      </c>
      <c r="K6805" t="s">
        <v>137</v>
      </c>
      <c r="L6805" t="s">
        <v>19489</v>
      </c>
      <c r="M6805" t="s">
        <v>19490</v>
      </c>
      <c r="N6805">
        <v>1.277222222</v>
      </c>
      <c r="O6805">
        <v>0</v>
      </c>
      <c r="P6805">
        <v>8258</v>
      </c>
      <c r="Q6805">
        <v>0</v>
      </c>
      <c r="R6805">
        <v>0</v>
      </c>
      <c r="S6805">
        <v>0</v>
      </c>
      <c r="T6805">
        <v>396</v>
      </c>
      <c r="U6805">
        <v>0</v>
      </c>
      <c r="V6805">
        <v>2</v>
      </c>
      <c r="W6805">
        <v>0</v>
      </c>
      <c r="X6805">
        <v>1963.7433274166883</v>
      </c>
      <c r="Y6805">
        <v>0</v>
      </c>
      <c r="Z6805">
        <v>0</v>
      </c>
      <c r="AA6805">
        <v>0</v>
      </c>
      <c r="AB6805">
        <v>490.69916358908114</v>
      </c>
      <c r="AC6805">
        <v>0</v>
      </c>
      <c r="AD6805">
        <v>65.752298892192272</v>
      </c>
      <c r="AE6805">
        <v>2520.194789897962</v>
      </c>
    </row>
    <row r="6806" spans="1:31" x14ac:dyDescent="0.25">
      <c r="A6806">
        <v>2157509</v>
      </c>
      <c r="B6806">
        <v>1</v>
      </c>
      <c r="C6806" t="s">
        <v>80</v>
      </c>
      <c r="D6806" t="s">
        <v>91</v>
      </c>
      <c r="E6806" t="s">
        <v>174</v>
      </c>
      <c r="F6806" t="s">
        <v>19491</v>
      </c>
      <c r="G6806" t="s">
        <v>187</v>
      </c>
      <c r="H6806" t="s">
        <v>134</v>
      </c>
      <c r="I6806" t="s">
        <v>135</v>
      </c>
      <c r="J6806" t="s">
        <v>136</v>
      </c>
      <c r="K6806" t="s">
        <v>137</v>
      </c>
      <c r="L6806" t="s">
        <v>19492</v>
      </c>
      <c r="M6806" t="s">
        <v>19493</v>
      </c>
      <c r="N6806">
        <v>0.62055555500000004</v>
      </c>
      <c r="O6806">
        <v>0</v>
      </c>
      <c r="P6806">
        <v>36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6.5794405417621995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6.5794405417621995</v>
      </c>
    </row>
    <row r="6807" spans="1:31" x14ac:dyDescent="0.25">
      <c r="A6807">
        <v>2156931</v>
      </c>
      <c r="B6807">
        <v>1</v>
      </c>
      <c r="C6807" t="s">
        <v>80</v>
      </c>
      <c r="D6807" t="s">
        <v>85</v>
      </c>
      <c r="E6807" t="s">
        <v>174</v>
      </c>
      <c r="F6807" t="s">
        <v>2031</v>
      </c>
      <c r="G6807" t="s">
        <v>187</v>
      </c>
      <c r="H6807" t="s">
        <v>134</v>
      </c>
      <c r="I6807" t="s">
        <v>135</v>
      </c>
      <c r="J6807" t="s">
        <v>136</v>
      </c>
      <c r="K6807" t="s">
        <v>137</v>
      </c>
      <c r="L6807" t="s">
        <v>19494</v>
      </c>
      <c r="M6807" t="s">
        <v>19495</v>
      </c>
      <c r="N6807">
        <v>1.0525</v>
      </c>
      <c r="O6807">
        <v>0</v>
      </c>
      <c r="P6807">
        <v>144</v>
      </c>
      <c r="Q6807">
        <v>0</v>
      </c>
      <c r="R6807">
        <v>0</v>
      </c>
      <c r="S6807">
        <v>0</v>
      </c>
      <c r="T6807">
        <v>7</v>
      </c>
      <c r="U6807">
        <v>0</v>
      </c>
      <c r="V6807">
        <v>0</v>
      </c>
      <c r="W6807">
        <v>0</v>
      </c>
      <c r="X6807">
        <v>22.81597804795582</v>
      </c>
      <c r="Y6807">
        <v>0</v>
      </c>
      <c r="Z6807">
        <v>0</v>
      </c>
      <c r="AA6807">
        <v>0</v>
      </c>
      <c r="AB6807">
        <v>2.6513610180000002</v>
      </c>
      <c r="AC6807">
        <v>0</v>
      </c>
      <c r="AD6807">
        <v>0</v>
      </c>
      <c r="AE6807">
        <v>25.467339065955819</v>
      </c>
    </row>
    <row r="6808" spans="1:31" x14ac:dyDescent="0.25">
      <c r="A6808">
        <v>2157240</v>
      </c>
      <c r="B6808">
        <v>1</v>
      </c>
      <c r="C6808" t="s">
        <v>81</v>
      </c>
      <c r="D6808" t="s">
        <v>127</v>
      </c>
      <c r="E6808" t="s">
        <v>146</v>
      </c>
      <c r="F6808" t="s">
        <v>16436</v>
      </c>
      <c r="G6808" t="s">
        <v>142</v>
      </c>
      <c r="H6808" t="s">
        <v>143</v>
      </c>
      <c r="I6808" t="s">
        <v>148</v>
      </c>
      <c r="J6808" t="s">
        <v>136</v>
      </c>
      <c r="K6808" t="s">
        <v>137</v>
      </c>
      <c r="L6808" t="s">
        <v>19496</v>
      </c>
      <c r="M6808" t="s">
        <v>19497</v>
      </c>
      <c r="N6808">
        <v>3.6111111000000001E-2</v>
      </c>
      <c r="O6808">
        <v>0</v>
      </c>
      <c r="P6808">
        <v>900</v>
      </c>
      <c r="Q6808">
        <v>9</v>
      </c>
      <c r="R6808">
        <v>28</v>
      </c>
      <c r="S6808">
        <v>5</v>
      </c>
      <c r="T6808">
        <v>111</v>
      </c>
      <c r="U6808">
        <v>5</v>
      </c>
      <c r="V6808">
        <v>1</v>
      </c>
      <c r="W6808">
        <v>0</v>
      </c>
      <c r="X6808">
        <v>6.7123960500165722</v>
      </c>
      <c r="Y6808">
        <v>4.4018037645833334E-2</v>
      </c>
      <c r="Z6808">
        <v>0.14172443118924996</v>
      </c>
      <c r="AA6808">
        <v>2.1534040395428891</v>
      </c>
      <c r="AB6808">
        <v>1.9521442358015002</v>
      </c>
      <c r="AC6808">
        <v>20.111123681811499</v>
      </c>
      <c r="AD6808">
        <v>0.85423051795249993</v>
      </c>
      <c r="AE6808">
        <v>31.969040993960043</v>
      </c>
    </row>
    <row r="6809" spans="1:31" x14ac:dyDescent="0.25">
      <c r="A6809">
        <v>2157037</v>
      </c>
      <c r="B6809">
        <v>1</v>
      </c>
      <c r="C6809" t="s">
        <v>81</v>
      </c>
      <c r="D6809" t="s">
        <v>123</v>
      </c>
      <c r="E6809" t="s">
        <v>140</v>
      </c>
      <c r="F6809" t="s">
        <v>19498</v>
      </c>
      <c r="G6809" t="s">
        <v>142</v>
      </c>
      <c r="H6809" t="s">
        <v>143</v>
      </c>
      <c r="I6809" t="s">
        <v>135</v>
      </c>
      <c r="J6809" t="s">
        <v>136</v>
      </c>
      <c r="K6809" t="s">
        <v>137</v>
      </c>
      <c r="L6809" t="s">
        <v>19499</v>
      </c>
      <c r="M6809" t="s">
        <v>19500</v>
      </c>
      <c r="N6809">
        <v>1.428055555</v>
      </c>
      <c r="O6809">
        <v>3</v>
      </c>
      <c r="P6809">
        <v>25</v>
      </c>
      <c r="Q6809">
        <v>244</v>
      </c>
      <c r="R6809">
        <v>274</v>
      </c>
      <c r="S6809">
        <v>26</v>
      </c>
      <c r="T6809">
        <v>47</v>
      </c>
      <c r="U6809">
        <v>0</v>
      </c>
      <c r="V6809">
        <v>0</v>
      </c>
      <c r="W6809">
        <v>0.49408338792035006</v>
      </c>
      <c r="X6809">
        <v>43.263287255070559</v>
      </c>
      <c r="Y6809">
        <v>99.871731524989087</v>
      </c>
      <c r="Z6809">
        <v>122.39492598641607</v>
      </c>
      <c r="AA6809">
        <v>17.796386898618998</v>
      </c>
      <c r="AB6809">
        <v>44.37577852988835</v>
      </c>
      <c r="AC6809">
        <v>0</v>
      </c>
      <c r="AD6809">
        <v>0</v>
      </c>
      <c r="AE6809">
        <v>328.19619358290345</v>
      </c>
    </row>
    <row r="6810" spans="1:31" x14ac:dyDescent="0.25">
      <c r="A6810">
        <v>2157572</v>
      </c>
      <c r="B6810">
        <v>1</v>
      </c>
      <c r="C6810" t="s">
        <v>80</v>
      </c>
      <c r="D6810" t="s">
        <v>105</v>
      </c>
      <c r="E6810" t="s">
        <v>131</v>
      </c>
      <c r="F6810" t="s">
        <v>19501</v>
      </c>
      <c r="G6810" t="s">
        <v>152</v>
      </c>
      <c r="H6810" t="s">
        <v>134</v>
      </c>
      <c r="I6810" t="s">
        <v>135</v>
      </c>
      <c r="J6810" t="s">
        <v>136</v>
      </c>
      <c r="K6810" t="s">
        <v>137</v>
      </c>
      <c r="L6810" t="s">
        <v>19502</v>
      </c>
      <c r="M6810" t="s">
        <v>19503</v>
      </c>
      <c r="N6810">
        <v>3.7436111109999999</v>
      </c>
      <c r="O6810">
        <v>0</v>
      </c>
      <c r="P6810">
        <v>1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0.52613902667499168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0.52613902667499168</v>
      </c>
    </row>
    <row r="6811" spans="1:31" x14ac:dyDescent="0.25">
      <c r="A6811">
        <v>2157618</v>
      </c>
      <c r="B6811">
        <v>1</v>
      </c>
      <c r="C6811" t="s">
        <v>80</v>
      </c>
      <c r="D6811" t="s">
        <v>94</v>
      </c>
      <c r="E6811" t="s">
        <v>140</v>
      </c>
      <c r="F6811" t="s">
        <v>19504</v>
      </c>
      <c r="G6811" t="s">
        <v>142</v>
      </c>
      <c r="H6811" t="s">
        <v>143</v>
      </c>
      <c r="I6811" t="s">
        <v>135</v>
      </c>
      <c r="J6811" t="s">
        <v>136</v>
      </c>
      <c r="K6811" t="s">
        <v>137</v>
      </c>
      <c r="L6811" t="s">
        <v>19505</v>
      </c>
      <c r="M6811" t="s">
        <v>19506</v>
      </c>
      <c r="N6811">
        <v>2.3647222220000002</v>
      </c>
      <c r="O6811">
        <v>0</v>
      </c>
      <c r="P6811">
        <v>1906</v>
      </c>
      <c r="Q6811">
        <v>7</v>
      </c>
      <c r="R6811">
        <v>24</v>
      </c>
      <c r="S6811">
        <v>26</v>
      </c>
      <c r="T6811">
        <v>155</v>
      </c>
      <c r="U6811">
        <v>0</v>
      </c>
      <c r="V6811">
        <v>1</v>
      </c>
      <c r="W6811">
        <v>0</v>
      </c>
      <c r="X6811">
        <v>1013.6638850440131</v>
      </c>
      <c r="Y6811">
        <v>8.8658696469009968</v>
      </c>
      <c r="Z6811">
        <v>17.054000783740761</v>
      </c>
      <c r="AA6811">
        <v>276.41643548508239</v>
      </c>
      <c r="AB6811">
        <v>332.26274406419594</v>
      </c>
      <c r="AC6811">
        <v>0</v>
      </c>
      <c r="AD6811">
        <v>21.140361400616499</v>
      </c>
      <c r="AE6811">
        <v>1669.4032964245496</v>
      </c>
    </row>
    <row r="6812" spans="1:31" x14ac:dyDescent="0.25">
      <c r="A6812">
        <v>2157323</v>
      </c>
      <c r="B6812">
        <v>1</v>
      </c>
      <c r="C6812" t="s">
        <v>80</v>
      </c>
      <c r="D6812" t="s">
        <v>97</v>
      </c>
      <c r="E6812" t="s">
        <v>196</v>
      </c>
      <c r="F6812" t="s">
        <v>19507</v>
      </c>
      <c r="G6812" t="s">
        <v>142</v>
      </c>
      <c r="H6812" t="s">
        <v>143</v>
      </c>
      <c r="I6812" t="s">
        <v>148</v>
      </c>
      <c r="J6812" t="s">
        <v>136</v>
      </c>
      <c r="K6812" t="s">
        <v>137</v>
      </c>
      <c r="L6812" t="s">
        <v>19508</v>
      </c>
      <c r="M6812" t="s">
        <v>19509</v>
      </c>
      <c r="N6812">
        <v>2.5000000000000001E-2</v>
      </c>
      <c r="O6812">
        <v>3</v>
      </c>
      <c r="P6812">
        <v>3575</v>
      </c>
      <c r="Q6812">
        <v>2</v>
      </c>
      <c r="R6812">
        <v>245</v>
      </c>
      <c r="S6812">
        <v>9</v>
      </c>
      <c r="T6812">
        <v>387</v>
      </c>
      <c r="U6812">
        <v>0</v>
      </c>
      <c r="V6812">
        <v>1</v>
      </c>
      <c r="W6812">
        <v>0.49341426136350003</v>
      </c>
      <c r="X6812">
        <v>29.786700202830634</v>
      </c>
      <c r="Y6812">
        <v>1.3595014983750002E-2</v>
      </c>
      <c r="Z6812">
        <v>2.5151507264700004</v>
      </c>
      <c r="AA6812">
        <v>4.7552843601742509</v>
      </c>
      <c r="AB6812">
        <v>12.457687074037484</v>
      </c>
      <c r="AC6812">
        <v>0</v>
      </c>
      <c r="AD6812">
        <v>0.14250191424600001</v>
      </c>
      <c r="AE6812">
        <v>50.16433355410561</v>
      </c>
    </row>
    <row r="6813" spans="1:31" x14ac:dyDescent="0.25">
      <c r="A6813">
        <v>2157432</v>
      </c>
      <c r="B6813">
        <v>1</v>
      </c>
      <c r="C6813" t="s">
        <v>80</v>
      </c>
      <c r="D6813" t="s">
        <v>96</v>
      </c>
      <c r="E6813" t="s">
        <v>161</v>
      </c>
      <c r="F6813" t="s">
        <v>19510</v>
      </c>
      <c r="G6813" t="s">
        <v>458</v>
      </c>
      <c r="H6813" t="s">
        <v>134</v>
      </c>
      <c r="I6813" t="s">
        <v>135</v>
      </c>
      <c r="J6813" t="s">
        <v>136</v>
      </c>
      <c r="K6813" t="s">
        <v>137</v>
      </c>
      <c r="L6813" t="s">
        <v>19511</v>
      </c>
      <c r="M6813" t="s">
        <v>19512</v>
      </c>
      <c r="N6813">
        <v>3.5980555550000002</v>
      </c>
      <c r="O6813">
        <v>0</v>
      </c>
      <c r="P6813">
        <v>145</v>
      </c>
      <c r="Q6813">
        <v>0</v>
      </c>
      <c r="R6813">
        <v>0</v>
      </c>
      <c r="S6813">
        <v>0</v>
      </c>
      <c r="T6813">
        <v>87</v>
      </c>
      <c r="U6813">
        <v>0</v>
      </c>
      <c r="V6813">
        <v>0</v>
      </c>
      <c r="W6813">
        <v>0</v>
      </c>
      <c r="X6813">
        <v>250.94581546659134</v>
      </c>
      <c r="Y6813">
        <v>0</v>
      </c>
      <c r="Z6813">
        <v>0</v>
      </c>
      <c r="AA6813">
        <v>0</v>
      </c>
      <c r="AB6813">
        <v>358.6258468437523</v>
      </c>
      <c r="AC6813">
        <v>0</v>
      </c>
      <c r="AD6813">
        <v>0</v>
      </c>
      <c r="AE6813">
        <v>609.57166231034364</v>
      </c>
    </row>
    <row r="6814" spans="1:31" x14ac:dyDescent="0.25">
      <c r="A6814">
        <v>2157469</v>
      </c>
      <c r="B6814">
        <v>1</v>
      </c>
      <c r="C6814" t="s">
        <v>81</v>
      </c>
      <c r="D6814" t="s">
        <v>128</v>
      </c>
      <c r="E6814" t="s">
        <v>196</v>
      </c>
      <c r="F6814" t="s">
        <v>19513</v>
      </c>
      <c r="G6814" t="s">
        <v>142</v>
      </c>
      <c r="H6814" t="s">
        <v>143</v>
      </c>
      <c r="I6814" t="s">
        <v>135</v>
      </c>
      <c r="J6814" t="s">
        <v>136</v>
      </c>
      <c r="K6814" t="s">
        <v>137</v>
      </c>
      <c r="L6814" t="s">
        <v>19514</v>
      </c>
      <c r="M6814" t="s">
        <v>19515</v>
      </c>
      <c r="N6814">
        <v>7.943888888</v>
      </c>
      <c r="O6814">
        <v>5</v>
      </c>
      <c r="P6814">
        <v>278</v>
      </c>
      <c r="Q6814">
        <v>2</v>
      </c>
      <c r="R6814">
        <v>10</v>
      </c>
      <c r="S6814">
        <v>13</v>
      </c>
      <c r="T6814">
        <v>10</v>
      </c>
      <c r="U6814">
        <v>0</v>
      </c>
      <c r="V6814">
        <v>0</v>
      </c>
      <c r="W6814">
        <v>6.8178558060150181</v>
      </c>
      <c r="X6814">
        <v>396.01136001104447</v>
      </c>
      <c r="Y6814">
        <v>9.5423633652107025</v>
      </c>
      <c r="Z6814">
        <v>13.057089712986397</v>
      </c>
      <c r="AA6814">
        <v>516.49872550306213</v>
      </c>
      <c r="AB6814">
        <v>26.022502634921487</v>
      </c>
      <c r="AC6814">
        <v>0</v>
      </c>
      <c r="AD6814">
        <v>0</v>
      </c>
      <c r="AE6814">
        <v>967.94989703324018</v>
      </c>
    </row>
    <row r="6815" spans="1:31" x14ac:dyDescent="0.25">
      <c r="A6815">
        <v>2157163</v>
      </c>
      <c r="B6815">
        <v>1</v>
      </c>
      <c r="C6815" t="s">
        <v>80</v>
      </c>
      <c r="D6815" t="s">
        <v>84</v>
      </c>
      <c r="E6815" t="s">
        <v>146</v>
      </c>
      <c r="F6815" t="s">
        <v>19516</v>
      </c>
      <c r="G6815" t="s">
        <v>3244</v>
      </c>
      <c r="H6815" t="s">
        <v>143</v>
      </c>
      <c r="I6815" t="s">
        <v>135</v>
      </c>
      <c r="J6815" t="s">
        <v>136</v>
      </c>
      <c r="K6815" t="s">
        <v>137</v>
      </c>
      <c r="L6815" t="s">
        <v>19517</v>
      </c>
      <c r="M6815" t="s">
        <v>19518</v>
      </c>
      <c r="N6815">
        <v>1.922222222</v>
      </c>
      <c r="O6815">
        <v>0</v>
      </c>
      <c r="P6815">
        <v>9495</v>
      </c>
      <c r="Q6815">
        <v>0</v>
      </c>
      <c r="R6815">
        <v>0</v>
      </c>
      <c r="S6815">
        <v>0</v>
      </c>
      <c r="T6815">
        <v>424</v>
      </c>
      <c r="U6815">
        <v>0</v>
      </c>
      <c r="V6815">
        <v>2</v>
      </c>
      <c r="W6815">
        <v>0</v>
      </c>
      <c r="X6815">
        <v>3334.0547688460515</v>
      </c>
      <c r="Y6815">
        <v>0</v>
      </c>
      <c r="Z6815">
        <v>0</v>
      </c>
      <c r="AA6815">
        <v>0</v>
      </c>
      <c r="AB6815">
        <v>785.87976866510439</v>
      </c>
      <c r="AC6815">
        <v>0</v>
      </c>
      <c r="AD6815">
        <v>103.32900229169751</v>
      </c>
      <c r="AE6815">
        <v>4223.2635398028533</v>
      </c>
    </row>
    <row r="6816" spans="1:31" x14ac:dyDescent="0.25">
      <c r="A6816">
        <v>2157492</v>
      </c>
      <c r="B6816">
        <v>1</v>
      </c>
      <c r="C6816" t="s">
        <v>80</v>
      </c>
      <c r="D6816" t="s">
        <v>96</v>
      </c>
      <c r="E6816" t="s">
        <v>146</v>
      </c>
      <c r="F6816" t="s">
        <v>19519</v>
      </c>
      <c r="G6816" t="s">
        <v>262</v>
      </c>
      <c r="H6816" t="s">
        <v>143</v>
      </c>
      <c r="I6816" t="s">
        <v>135</v>
      </c>
      <c r="J6816" t="s">
        <v>136</v>
      </c>
      <c r="K6816" t="s">
        <v>137</v>
      </c>
      <c r="L6816" t="s">
        <v>19520</v>
      </c>
      <c r="M6816" t="s">
        <v>19521</v>
      </c>
      <c r="N6816">
        <v>4.1666666660000002</v>
      </c>
      <c r="O6816">
        <v>0</v>
      </c>
      <c r="P6816">
        <v>121</v>
      </c>
      <c r="Q6816">
        <v>0</v>
      </c>
      <c r="R6816">
        <v>0</v>
      </c>
      <c r="S6816">
        <v>1</v>
      </c>
      <c r="T6816">
        <v>27</v>
      </c>
      <c r="U6816">
        <v>0</v>
      </c>
      <c r="V6816">
        <v>0</v>
      </c>
      <c r="W6816">
        <v>0</v>
      </c>
      <c r="X6816">
        <v>133.28882662984384</v>
      </c>
      <c r="Y6816">
        <v>0</v>
      </c>
      <c r="Z6816">
        <v>0</v>
      </c>
      <c r="AA6816">
        <v>41.191800914639998</v>
      </c>
      <c r="AB6816">
        <v>77.404025514026571</v>
      </c>
      <c r="AC6816">
        <v>0</v>
      </c>
      <c r="AD6816">
        <v>0</v>
      </c>
      <c r="AE6816">
        <v>251.88465305851042</v>
      </c>
    </row>
    <row r="6817" spans="1:31" x14ac:dyDescent="0.25">
      <c r="A6817">
        <v>2156994</v>
      </c>
      <c r="B6817">
        <v>1</v>
      </c>
      <c r="C6817" t="s">
        <v>80</v>
      </c>
      <c r="D6817" t="s">
        <v>107</v>
      </c>
      <c r="E6817" t="s">
        <v>131</v>
      </c>
      <c r="F6817" t="s">
        <v>19522</v>
      </c>
      <c r="G6817" t="s">
        <v>231</v>
      </c>
      <c r="H6817" t="s">
        <v>134</v>
      </c>
      <c r="I6817" t="s">
        <v>135</v>
      </c>
      <c r="J6817" t="s">
        <v>136</v>
      </c>
      <c r="K6817" t="s">
        <v>137</v>
      </c>
      <c r="L6817" t="s">
        <v>19523</v>
      </c>
      <c r="M6817" t="s">
        <v>19524</v>
      </c>
      <c r="N6817">
        <v>1.040277777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1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</row>
    <row r="6818" spans="1:31" x14ac:dyDescent="0.25">
      <c r="A6818">
        <v>2157635</v>
      </c>
      <c r="B6818">
        <v>1</v>
      </c>
      <c r="C6818" t="s">
        <v>80</v>
      </c>
      <c r="D6818" t="s">
        <v>94</v>
      </c>
      <c r="E6818" t="s">
        <v>146</v>
      </c>
      <c r="F6818" t="s">
        <v>19525</v>
      </c>
      <c r="G6818" t="s">
        <v>142</v>
      </c>
      <c r="H6818" t="s">
        <v>143</v>
      </c>
      <c r="I6818" t="s">
        <v>135</v>
      </c>
      <c r="J6818" t="s">
        <v>136</v>
      </c>
      <c r="K6818" t="s">
        <v>137</v>
      </c>
      <c r="L6818" t="s">
        <v>19526</v>
      </c>
      <c r="M6818" t="s">
        <v>19527</v>
      </c>
      <c r="N6818">
        <v>9.5833333000000007E-2</v>
      </c>
      <c r="O6818">
        <v>0</v>
      </c>
      <c r="P6818">
        <v>1275</v>
      </c>
      <c r="Q6818">
        <v>0</v>
      </c>
      <c r="R6818">
        <v>128</v>
      </c>
      <c r="S6818">
        <v>0</v>
      </c>
      <c r="T6818">
        <v>83</v>
      </c>
      <c r="U6818">
        <v>0</v>
      </c>
      <c r="V6818">
        <v>0</v>
      </c>
      <c r="W6818">
        <v>0</v>
      </c>
      <c r="X6818">
        <v>33.525302814724277</v>
      </c>
      <c r="Y6818">
        <v>0</v>
      </c>
      <c r="Z6818">
        <v>1.8117312565913759</v>
      </c>
      <c r="AA6818">
        <v>0</v>
      </c>
      <c r="AB6818">
        <v>2.7892266227947928</v>
      </c>
      <c r="AC6818">
        <v>0</v>
      </c>
      <c r="AD6818">
        <v>0</v>
      </c>
      <c r="AE6818">
        <v>38.126260694110449</v>
      </c>
    </row>
    <row r="6819" spans="1:31" x14ac:dyDescent="0.25">
      <c r="A6819">
        <v>2156971</v>
      </c>
      <c r="B6819">
        <v>1</v>
      </c>
      <c r="C6819" t="s">
        <v>81</v>
      </c>
      <c r="D6819" t="s">
        <v>128</v>
      </c>
      <c r="E6819" t="s">
        <v>206</v>
      </c>
      <c r="F6819" t="s">
        <v>19528</v>
      </c>
      <c r="G6819" t="s">
        <v>187</v>
      </c>
      <c r="H6819" t="s">
        <v>134</v>
      </c>
      <c r="I6819" t="s">
        <v>135</v>
      </c>
      <c r="J6819" t="s">
        <v>136</v>
      </c>
      <c r="K6819" t="s">
        <v>137</v>
      </c>
      <c r="L6819" t="s">
        <v>19529</v>
      </c>
      <c r="M6819" t="s">
        <v>19530</v>
      </c>
      <c r="N6819">
        <v>5.0086111109999996</v>
      </c>
      <c r="O6819">
        <v>0</v>
      </c>
      <c r="P6819">
        <v>79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79.20126202999711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79.20126202999711</v>
      </c>
    </row>
    <row r="6820" spans="1:31" x14ac:dyDescent="0.25">
      <c r="A6820">
        <v>2157661</v>
      </c>
      <c r="B6820">
        <v>1</v>
      </c>
      <c r="C6820" t="s">
        <v>80</v>
      </c>
      <c r="D6820" t="s">
        <v>106</v>
      </c>
      <c r="E6820" t="s">
        <v>196</v>
      </c>
      <c r="F6820" t="s">
        <v>19531</v>
      </c>
      <c r="G6820" t="s">
        <v>142</v>
      </c>
      <c r="H6820" t="s">
        <v>143</v>
      </c>
      <c r="I6820" t="s">
        <v>135</v>
      </c>
      <c r="J6820" t="s">
        <v>136</v>
      </c>
      <c r="K6820" t="s">
        <v>137</v>
      </c>
      <c r="L6820" t="s">
        <v>19532</v>
      </c>
      <c r="M6820" t="s">
        <v>19533</v>
      </c>
      <c r="N6820">
        <v>4.3572222219999999</v>
      </c>
      <c r="O6820">
        <v>0</v>
      </c>
      <c r="P6820">
        <v>567</v>
      </c>
      <c r="Q6820">
        <v>1</v>
      </c>
      <c r="R6820">
        <v>59</v>
      </c>
      <c r="S6820">
        <v>5</v>
      </c>
      <c r="T6820">
        <v>86</v>
      </c>
      <c r="U6820">
        <v>0</v>
      </c>
      <c r="V6820">
        <v>0</v>
      </c>
      <c r="W6820">
        <v>0</v>
      </c>
      <c r="X6820">
        <v>487.1003822722883</v>
      </c>
      <c r="Y6820">
        <v>1.0319631105322</v>
      </c>
      <c r="Z6820">
        <v>34.056782757815959</v>
      </c>
      <c r="AA6820">
        <v>87.472448232912512</v>
      </c>
      <c r="AB6820">
        <v>196.27538688647164</v>
      </c>
      <c r="AC6820">
        <v>0</v>
      </c>
      <c r="AD6820">
        <v>0</v>
      </c>
      <c r="AE6820">
        <v>805.93696326002066</v>
      </c>
    </row>
    <row r="6821" spans="1:31" x14ac:dyDescent="0.25">
      <c r="A6821">
        <v>2157014</v>
      </c>
      <c r="B6821">
        <v>1</v>
      </c>
      <c r="C6821" t="s">
        <v>80</v>
      </c>
      <c r="D6821" t="s">
        <v>83</v>
      </c>
      <c r="E6821" t="s">
        <v>174</v>
      </c>
      <c r="F6821" t="s">
        <v>19534</v>
      </c>
      <c r="G6821" t="s">
        <v>235</v>
      </c>
      <c r="H6821" t="s">
        <v>134</v>
      </c>
      <c r="I6821" t="s">
        <v>135</v>
      </c>
      <c r="J6821" t="s">
        <v>136</v>
      </c>
      <c r="K6821" t="s">
        <v>236</v>
      </c>
      <c r="L6821" t="s">
        <v>19535</v>
      </c>
      <c r="M6821" t="s">
        <v>19536</v>
      </c>
      <c r="N6821">
        <v>7.7494638880000002</v>
      </c>
      <c r="O6821">
        <v>0</v>
      </c>
      <c r="P6821">
        <v>174</v>
      </c>
      <c r="Q6821">
        <v>0</v>
      </c>
      <c r="R6821">
        <v>0</v>
      </c>
      <c r="S6821">
        <v>0</v>
      </c>
      <c r="T6821">
        <v>11</v>
      </c>
      <c r="U6821">
        <v>0</v>
      </c>
      <c r="V6821">
        <v>0</v>
      </c>
      <c r="W6821">
        <v>0</v>
      </c>
      <c r="X6821">
        <v>386.23125726232246</v>
      </c>
      <c r="Y6821">
        <v>0</v>
      </c>
      <c r="Z6821">
        <v>0</v>
      </c>
      <c r="AA6821">
        <v>0</v>
      </c>
      <c r="AB6821">
        <v>56.121678262091329</v>
      </c>
      <c r="AC6821">
        <v>0</v>
      </c>
      <c r="AD6821">
        <v>0</v>
      </c>
      <c r="AE6821">
        <v>442.35293552441379</v>
      </c>
    </row>
    <row r="6822" spans="1:31" x14ac:dyDescent="0.25">
      <c r="A6822">
        <v>2157512</v>
      </c>
      <c r="B6822">
        <v>1</v>
      </c>
      <c r="C6822" t="s">
        <v>81</v>
      </c>
      <c r="D6822" t="s">
        <v>128</v>
      </c>
      <c r="E6822" t="s">
        <v>174</v>
      </c>
      <c r="F6822" t="s">
        <v>19537</v>
      </c>
      <c r="G6822" t="s">
        <v>187</v>
      </c>
      <c r="H6822" t="s">
        <v>134</v>
      </c>
      <c r="I6822" t="s">
        <v>135</v>
      </c>
      <c r="J6822" t="s">
        <v>136</v>
      </c>
      <c r="K6822" t="s">
        <v>137</v>
      </c>
      <c r="L6822" t="s">
        <v>19538</v>
      </c>
      <c r="M6822" t="s">
        <v>19539</v>
      </c>
      <c r="N6822">
        <v>3.1583333329999999</v>
      </c>
      <c r="O6822">
        <v>0</v>
      </c>
      <c r="P6822">
        <v>214</v>
      </c>
      <c r="Q6822">
        <v>0</v>
      </c>
      <c r="R6822">
        <v>0</v>
      </c>
      <c r="S6822">
        <v>0</v>
      </c>
      <c r="T6822">
        <v>12</v>
      </c>
      <c r="U6822">
        <v>0</v>
      </c>
      <c r="V6822">
        <v>0</v>
      </c>
      <c r="W6822">
        <v>0</v>
      </c>
      <c r="X6822">
        <v>152.25313892909682</v>
      </c>
      <c r="Y6822">
        <v>0</v>
      </c>
      <c r="Z6822">
        <v>0</v>
      </c>
      <c r="AA6822">
        <v>0</v>
      </c>
      <c r="AB6822">
        <v>39.18676359977713</v>
      </c>
      <c r="AC6822">
        <v>0</v>
      </c>
      <c r="AD6822">
        <v>0</v>
      </c>
      <c r="AE6822">
        <v>191.43990252887394</v>
      </c>
    </row>
    <row r="6823" spans="1:31" x14ac:dyDescent="0.25">
      <c r="A6823">
        <v>2156908</v>
      </c>
      <c r="B6823">
        <v>1</v>
      </c>
      <c r="C6823" t="s">
        <v>80</v>
      </c>
      <c r="D6823" t="s">
        <v>94</v>
      </c>
      <c r="E6823" t="s">
        <v>131</v>
      </c>
      <c r="F6823" t="s">
        <v>19540</v>
      </c>
      <c r="G6823" t="s">
        <v>152</v>
      </c>
      <c r="H6823" t="s">
        <v>134</v>
      </c>
      <c r="I6823" t="s">
        <v>135</v>
      </c>
      <c r="J6823" t="s">
        <v>136</v>
      </c>
      <c r="K6823" t="s">
        <v>137</v>
      </c>
      <c r="L6823" t="s">
        <v>19541</v>
      </c>
      <c r="M6823" t="s">
        <v>19542</v>
      </c>
      <c r="N6823">
        <v>1.4386111109999999</v>
      </c>
      <c r="O6823">
        <v>0</v>
      </c>
      <c r="P6823">
        <v>1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0.15676638721479169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0.15676638721479169</v>
      </c>
    </row>
    <row r="6824" spans="1:31" x14ac:dyDescent="0.25">
      <c r="A6824">
        <v>2157406</v>
      </c>
      <c r="B6824">
        <v>1</v>
      </c>
      <c r="C6824" t="s">
        <v>80</v>
      </c>
      <c r="D6824" t="s">
        <v>107</v>
      </c>
      <c r="E6824" t="s">
        <v>206</v>
      </c>
      <c r="F6824" t="s">
        <v>19543</v>
      </c>
      <c r="G6824" t="s">
        <v>187</v>
      </c>
      <c r="H6824" t="s">
        <v>134</v>
      </c>
      <c r="I6824" t="s">
        <v>135</v>
      </c>
      <c r="J6824" t="s">
        <v>136</v>
      </c>
      <c r="K6824" t="s">
        <v>137</v>
      </c>
      <c r="L6824" t="s">
        <v>19544</v>
      </c>
      <c r="M6824" t="s">
        <v>19545</v>
      </c>
      <c r="N6824">
        <v>1.292777777</v>
      </c>
      <c r="O6824">
        <v>0</v>
      </c>
      <c r="P6824">
        <v>8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1.4031714452829664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1.4031714452829664</v>
      </c>
    </row>
    <row r="6825" spans="1:31" x14ac:dyDescent="0.25">
      <c r="A6825">
        <v>2157641</v>
      </c>
      <c r="B6825">
        <v>1</v>
      </c>
      <c r="C6825" t="s">
        <v>80</v>
      </c>
      <c r="D6825" t="s">
        <v>107</v>
      </c>
      <c r="E6825" t="s">
        <v>196</v>
      </c>
      <c r="F6825" t="s">
        <v>751</v>
      </c>
      <c r="G6825" t="s">
        <v>142</v>
      </c>
      <c r="H6825" t="s">
        <v>143</v>
      </c>
      <c r="I6825" t="s">
        <v>135</v>
      </c>
      <c r="J6825" t="s">
        <v>136</v>
      </c>
      <c r="K6825" t="s">
        <v>137</v>
      </c>
      <c r="L6825" t="s">
        <v>19546</v>
      </c>
      <c r="M6825" t="s">
        <v>19547</v>
      </c>
      <c r="N6825">
        <v>3.1722222219999998</v>
      </c>
      <c r="O6825">
        <v>5</v>
      </c>
      <c r="P6825">
        <v>1688</v>
      </c>
      <c r="Q6825">
        <v>0</v>
      </c>
      <c r="R6825">
        <v>0</v>
      </c>
      <c r="S6825">
        <v>11</v>
      </c>
      <c r="T6825">
        <v>102</v>
      </c>
      <c r="U6825">
        <v>0</v>
      </c>
      <c r="V6825">
        <v>1</v>
      </c>
      <c r="W6825">
        <v>199.3105576486625</v>
      </c>
      <c r="X6825">
        <v>752.29067852704725</v>
      </c>
      <c r="Y6825">
        <v>0</v>
      </c>
      <c r="Z6825">
        <v>0</v>
      </c>
      <c r="AA6825">
        <v>165.76097117737291</v>
      </c>
      <c r="AB6825">
        <v>161.04546042190694</v>
      </c>
      <c r="AC6825">
        <v>0</v>
      </c>
      <c r="AD6825">
        <v>1.0856470878629167</v>
      </c>
      <c r="AE6825">
        <v>1279.4933148628527</v>
      </c>
    </row>
    <row r="6826" spans="1:31" x14ac:dyDescent="0.25">
      <c r="A6826">
        <v>2157704</v>
      </c>
      <c r="B6826">
        <v>1</v>
      </c>
      <c r="C6826" t="s">
        <v>80</v>
      </c>
      <c r="D6826" t="s">
        <v>94</v>
      </c>
      <c r="E6826" t="s">
        <v>174</v>
      </c>
      <c r="F6826" t="s">
        <v>19548</v>
      </c>
      <c r="G6826" t="s">
        <v>187</v>
      </c>
      <c r="H6826" t="s">
        <v>134</v>
      </c>
      <c r="I6826" t="s">
        <v>135</v>
      </c>
      <c r="J6826" t="s">
        <v>136</v>
      </c>
      <c r="K6826" t="s">
        <v>137</v>
      </c>
      <c r="L6826" t="s">
        <v>19549</v>
      </c>
      <c r="M6826" t="s">
        <v>19550</v>
      </c>
      <c r="N6826">
        <v>7.7633333330000003</v>
      </c>
      <c r="O6826">
        <v>0</v>
      </c>
      <c r="P6826">
        <v>22</v>
      </c>
      <c r="Q6826">
        <v>0</v>
      </c>
      <c r="R6826">
        <v>2</v>
      </c>
      <c r="S6826">
        <v>0</v>
      </c>
      <c r="T6826">
        <v>1</v>
      </c>
      <c r="U6826">
        <v>0</v>
      </c>
      <c r="V6826">
        <v>0</v>
      </c>
      <c r="W6826">
        <v>0</v>
      </c>
      <c r="X6826">
        <v>26.102249440946949</v>
      </c>
      <c r="Y6826">
        <v>0</v>
      </c>
      <c r="Z6826">
        <v>5.5205920836982827</v>
      </c>
      <c r="AA6826">
        <v>0</v>
      </c>
      <c r="AB6826">
        <v>0.71806871576466669</v>
      </c>
      <c r="AC6826">
        <v>0</v>
      </c>
      <c r="AD6826">
        <v>0</v>
      </c>
      <c r="AE6826">
        <v>32.340910240409897</v>
      </c>
    </row>
    <row r="6827" spans="1:31" x14ac:dyDescent="0.25">
      <c r="A6827">
        <v>2157655</v>
      </c>
      <c r="B6827">
        <v>1</v>
      </c>
      <c r="C6827" t="s">
        <v>80</v>
      </c>
      <c r="D6827" t="s">
        <v>90</v>
      </c>
      <c r="E6827" t="s">
        <v>131</v>
      </c>
      <c r="F6827" t="s">
        <v>19551</v>
      </c>
      <c r="G6827" t="s">
        <v>152</v>
      </c>
      <c r="H6827" t="s">
        <v>134</v>
      </c>
      <c r="I6827" t="s">
        <v>135</v>
      </c>
      <c r="J6827" t="s">
        <v>136</v>
      </c>
      <c r="K6827" t="s">
        <v>137</v>
      </c>
      <c r="L6827" t="s">
        <v>19552</v>
      </c>
      <c r="M6827" t="s">
        <v>19553</v>
      </c>
      <c r="N6827">
        <v>1.9688888879999999</v>
      </c>
      <c r="O6827">
        <v>0</v>
      </c>
      <c r="P6827">
        <v>4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1.4843821186535668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1.4843821186535668</v>
      </c>
    </row>
    <row r="6828" spans="1:31" x14ac:dyDescent="0.25">
      <c r="A6828">
        <v>2157598</v>
      </c>
      <c r="B6828">
        <v>1</v>
      </c>
      <c r="C6828" t="s">
        <v>80</v>
      </c>
      <c r="D6828" t="s">
        <v>107</v>
      </c>
      <c r="E6828" t="s">
        <v>140</v>
      </c>
      <c r="F6828" t="s">
        <v>19554</v>
      </c>
      <c r="G6828" t="s">
        <v>142</v>
      </c>
      <c r="H6828" t="s">
        <v>143</v>
      </c>
      <c r="I6828" t="s">
        <v>135</v>
      </c>
      <c r="J6828" t="s">
        <v>136</v>
      </c>
      <c r="K6828" t="s">
        <v>137</v>
      </c>
      <c r="L6828" t="s">
        <v>19555</v>
      </c>
      <c r="M6828" t="s">
        <v>19556</v>
      </c>
      <c r="N6828">
        <v>1.2761111110000001</v>
      </c>
      <c r="O6828">
        <v>4</v>
      </c>
      <c r="P6828">
        <v>1419</v>
      </c>
      <c r="Q6828">
        <v>3</v>
      </c>
      <c r="R6828">
        <v>11</v>
      </c>
      <c r="S6828">
        <v>10</v>
      </c>
      <c r="T6828">
        <v>140</v>
      </c>
      <c r="U6828">
        <v>0</v>
      </c>
      <c r="V6828">
        <v>1</v>
      </c>
      <c r="W6828">
        <v>63.687228635709388</v>
      </c>
      <c r="X6828">
        <v>317.14735822584953</v>
      </c>
      <c r="Y6828">
        <v>350.32081366909375</v>
      </c>
      <c r="Z6828">
        <v>1.4224316100001002</v>
      </c>
      <c r="AA6828">
        <v>551.30444773166357</v>
      </c>
      <c r="AB6828">
        <v>47.151038762460786</v>
      </c>
      <c r="AC6828">
        <v>0</v>
      </c>
      <c r="AD6828">
        <v>9.9031188777600008</v>
      </c>
      <c r="AE6828">
        <v>1340.9364375125372</v>
      </c>
    </row>
    <row r="6829" spans="1:31" x14ac:dyDescent="0.25">
      <c r="A6829">
        <v>2157349</v>
      </c>
      <c r="B6829">
        <v>1</v>
      </c>
      <c r="C6829" t="s">
        <v>80</v>
      </c>
      <c r="D6829" t="s">
        <v>97</v>
      </c>
      <c r="E6829" t="s">
        <v>161</v>
      </c>
      <c r="F6829" t="s">
        <v>19340</v>
      </c>
      <c r="G6829" t="s">
        <v>215</v>
      </c>
      <c r="H6829" t="s">
        <v>134</v>
      </c>
      <c r="I6829" t="s">
        <v>135</v>
      </c>
      <c r="J6829" t="s">
        <v>136</v>
      </c>
      <c r="K6829" t="s">
        <v>137</v>
      </c>
      <c r="L6829" t="s">
        <v>19557</v>
      </c>
      <c r="M6829" t="s">
        <v>19558</v>
      </c>
      <c r="N6829">
        <v>0.88749999999999996</v>
      </c>
      <c r="O6829">
        <v>0</v>
      </c>
      <c r="P6829">
        <v>22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7.3788598588378838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7.3788598588378838</v>
      </c>
    </row>
    <row r="6830" spans="1:31" x14ac:dyDescent="0.25">
      <c r="A6830">
        <v>2157449</v>
      </c>
      <c r="B6830">
        <v>1</v>
      </c>
      <c r="C6830" t="s">
        <v>80</v>
      </c>
      <c r="D6830" t="s">
        <v>105</v>
      </c>
      <c r="E6830" t="s">
        <v>196</v>
      </c>
      <c r="F6830" t="s">
        <v>19559</v>
      </c>
      <c r="G6830" t="s">
        <v>142</v>
      </c>
      <c r="H6830" t="s">
        <v>143</v>
      </c>
      <c r="I6830" t="s">
        <v>135</v>
      </c>
      <c r="J6830" t="s">
        <v>136</v>
      </c>
      <c r="K6830" t="s">
        <v>137</v>
      </c>
      <c r="L6830" t="s">
        <v>19560</v>
      </c>
      <c r="M6830" t="s">
        <v>19561</v>
      </c>
      <c r="N6830">
        <v>1.5752777769999999</v>
      </c>
      <c r="O6830">
        <v>0</v>
      </c>
      <c r="P6830">
        <v>40</v>
      </c>
      <c r="Q6830">
        <v>0</v>
      </c>
      <c r="R6830">
        <v>5</v>
      </c>
      <c r="S6830">
        <v>1</v>
      </c>
      <c r="T6830">
        <v>28</v>
      </c>
      <c r="U6830">
        <v>0</v>
      </c>
      <c r="V6830">
        <v>0</v>
      </c>
      <c r="W6830">
        <v>0</v>
      </c>
      <c r="X6830">
        <v>13.881734036881022</v>
      </c>
      <c r="Y6830">
        <v>0</v>
      </c>
      <c r="Z6830">
        <v>1.1551257415830833</v>
      </c>
      <c r="AA6830">
        <v>0.67665934365277502</v>
      </c>
      <c r="AB6830">
        <v>44.297424061244293</v>
      </c>
      <c r="AC6830">
        <v>0</v>
      </c>
      <c r="AD6830">
        <v>0</v>
      </c>
      <c r="AE6830">
        <v>60.010943183361171</v>
      </c>
    </row>
    <row r="6831" spans="1:31" x14ac:dyDescent="0.25">
      <c r="A6831">
        <v>2157306</v>
      </c>
      <c r="B6831">
        <v>1</v>
      </c>
      <c r="C6831" t="s">
        <v>81</v>
      </c>
      <c r="D6831" t="s">
        <v>118</v>
      </c>
      <c r="E6831" t="s">
        <v>196</v>
      </c>
      <c r="F6831" t="s">
        <v>4161</v>
      </c>
      <c r="G6831" t="s">
        <v>142</v>
      </c>
      <c r="H6831" t="s">
        <v>143</v>
      </c>
      <c r="I6831" t="s">
        <v>135</v>
      </c>
      <c r="J6831" t="s">
        <v>136</v>
      </c>
      <c r="K6831" t="s">
        <v>137</v>
      </c>
      <c r="L6831" t="s">
        <v>19562</v>
      </c>
      <c r="M6831" t="s">
        <v>19563</v>
      </c>
      <c r="N6831">
        <v>0.87638888800000003</v>
      </c>
      <c r="O6831">
        <v>0</v>
      </c>
      <c r="P6831">
        <v>1</v>
      </c>
      <c r="Q6831">
        <v>0</v>
      </c>
      <c r="R6831">
        <v>52</v>
      </c>
      <c r="S6831">
        <v>0</v>
      </c>
      <c r="T6831">
        <v>2</v>
      </c>
      <c r="U6831">
        <v>0</v>
      </c>
      <c r="V6831">
        <v>0</v>
      </c>
      <c r="W6831">
        <v>0</v>
      </c>
      <c r="X6831">
        <v>9.5654888533333333E-4</v>
      </c>
      <c r="Y6831">
        <v>0</v>
      </c>
      <c r="Z6831">
        <v>5.4838727101097495</v>
      </c>
      <c r="AA6831">
        <v>0</v>
      </c>
      <c r="AB6831">
        <v>0.43602106089150006</v>
      </c>
      <c r="AC6831">
        <v>0</v>
      </c>
      <c r="AD6831">
        <v>0</v>
      </c>
      <c r="AE6831">
        <v>5.9208503198865827</v>
      </c>
    </row>
    <row r="6832" spans="1:31" x14ac:dyDescent="0.25">
      <c r="A6832">
        <v>2157057</v>
      </c>
      <c r="B6832">
        <v>1</v>
      </c>
      <c r="C6832" t="s">
        <v>81</v>
      </c>
      <c r="D6832" t="s">
        <v>127</v>
      </c>
      <c r="E6832" t="s">
        <v>161</v>
      </c>
      <c r="F6832" t="s">
        <v>19564</v>
      </c>
      <c r="G6832" t="s">
        <v>215</v>
      </c>
      <c r="H6832" t="s">
        <v>134</v>
      </c>
      <c r="I6832" t="s">
        <v>135</v>
      </c>
      <c r="J6832" t="s">
        <v>136</v>
      </c>
      <c r="K6832" t="s">
        <v>137</v>
      </c>
      <c r="L6832" t="s">
        <v>19565</v>
      </c>
      <c r="M6832" t="s">
        <v>19566</v>
      </c>
      <c r="N6832">
        <v>2.0577777770000001</v>
      </c>
      <c r="O6832">
        <v>0</v>
      </c>
      <c r="P6832">
        <v>36</v>
      </c>
      <c r="Q6832">
        <v>0</v>
      </c>
      <c r="R6832">
        <v>8</v>
      </c>
      <c r="S6832">
        <v>0</v>
      </c>
      <c r="T6832">
        <v>6</v>
      </c>
      <c r="U6832">
        <v>0</v>
      </c>
      <c r="V6832">
        <v>0</v>
      </c>
      <c r="W6832">
        <v>0</v>
      </c>
      <c r="X6832">
        <v>9.4442115264528521</v>
      </c>
      <c r="Y6832">
        <v>0</v>
      </c>
      <c r="Z6832">
        <v>1.2511424265357085</v>
      </c>
      <c r="AA6832">
        <v>0</v>
      </c>
      <c r="AB6832">
        <v>6.2882387277761005</v>
      </c>
      <c r="AC6832">
        <v>0</v>
      </c>
      <c r="AD6832">
        <v>0</v>
      </c>
      <c r="AE6832">
        <v>16.983592680764659</v>
      </c>
    </row>
    <row r="6833" spans="1:31" x14ac:dyDescent="0.25">
      <c r="A6833">
        <v>2157157</v>
      </c>
      <c r="B6833">
        <v>1</v>
      </c>
      <c r="C6833" t="s">
        <v>81</v>
      </c>
      <c r="D6833" t="s">
        <v>112</v>
      </c>
      <c r="E6833" t="s">
        <v>140</v>
      </c>
      <c r="F6833" t="s">
        <v>19567</v>
      </c>
      <c r="G6833" t="s">
        <v>142</v>
      </c>
      <c r="H6833" t="s">
        <v>143</v>
      </c>
      <c r="I6833" t="s">
        <v>135</v>
      </c>
      <c r="J6833" t="s">
        <v>136</v>
      </c>
      <c r="K6833" t="s">
        <v>137</v>
      </c>
      <c r="L6833" t="s">
        <v>19568</v>
      </c>
      <c r="M6833" t="s">
        <v>19569</v>
      </c>
      <c r="N6833">
        <v>2.5519444440000001</v>
      </c>
      <c r="O6833">
        <v>0</v>
      </c>
      <c r="P6833">
        <v>13</v>
      </c>
      <c r="Q6833">
        <v>0</v>
      </c>
      <c r="R6833">
        <v>6</v>
      </c>
      <c r="S6833">
        <v>1</v>
      </c>
      <c r="T6833">
        <v>0</v>
      </c>
      <c r="U6833">
        <v>0</v>
      </c>
      <c r="V6833">
        <v>0</v>
      </c>
      <c r="W6833">
        <v>0</v>
      </c>
      <c r="X6833">
        <v>2.1828161277807756</v>
      </c>
      <c r="Y6833">
        <v>0</v>
      </c>
      <c r="Z6833">
        <v>30.68458989636418</v>
      </c>
      <c r="AA6833">
        <v>7.9332465647685826</v>
      </c>
      <c r="AB6833">
        <v>0</v>
      </c>
      <c r="AC6833">
        <v>0</v>
      </c>
      <c r="AD6833">
        <v>0</v>
      </c>
      <c r="AE6833">
        <v>40.800652588913536</v>
      </c>
    </row>
    <row r="6834" spans="1:31" x14ac:dyDescent="0.25">
      <c r="A6834">
        <v>2157698</v>
      </c>
      <c r="B6834">
        <v>1</v>
      </c>
      <c r="C6834" t="s">
        <v>80</v>
      </c>
      <c r="D6834" t="s">
        <v>97</v>
      </c>
      <c r="E6834" t="s">
        <v>161</v>
      </c>
      <c r="F6834" t="s">
        <v>19340</v>
      </c>
      <c r="G6834" t="s">
        <v>215</v>
      </c>
      <c r="H6834" t="s">
        <v>134</v>
      </c>
      <c r="I6834" t="s">
        <v>135</v>
      </c>
      <c r="J6834" t="s">
        <v>136</v>
      </c>
      <c r="K6834" t="s">
        <v>137</v>
      </c>
      <c r="L6834" t="s">
        <v>19570</v>
      </c>
      <c r="M6834" t="s">
        <v>19571</v>
      </c>
      <c r="N6834">
        <v>0.47111111100000003</v>
      </c>
      <c r="O6834">
        <v>0</v>
      </c>
      <c r="P6834">
        <v>22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3.4160713063669417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3.4160713063669417</v>
      </c>
    </row>
    <row r="6835" spans="1:31" x14ac:dyDescent="0.25">
      <c r="A6835">
        <v>2157103</v>
      </c>
      <c r="B6835">
        <v>1</v>
      </c>
      <c r="C6835" t="s">
        <v>80</v>
      </c>
      <c r="D6835" t="s">
        <v>95</v>
      </c>
      <c r="E6835" t="s">
        <v>224</v>
      </c>
      <c r="F6835" t="s">
        <v>19572</v>
      </c>
      <c r="G6835" t="s">
        <v>142</v>
      </c>
      <c r="H6835" t="s">
        <v>143</v>
      </c>
      <c r="I6835" t="s">
        <v>135</v>
      </c>
      <c r="J6835" t="s">
        <v>136</v>
      </c>
      <c r="K6835" t="s">
        <v>137</v>
      </c>
      <c r="L6835" t="s">
        <v>19573</v>
      </c>
      <c r="M6835" t="s">
        <v>19574</v>
      </c>
      <c r="N6835">
        <v>0.247777777</v>
      </c>
      <c r="O6835">
        <v>3</v>
      </c>
      <c r="P6835">
        <v>4869</v>
      </c>
      <c r="Q6835">
        <v>23</v>
      </c>
      <c r="R6835">
        <v>7</v>
      </c>
      <c r="S6835">
        <v>76</v>
      </c>
      <c r="T6835">
        <v>264</v>
      </c>
      <c r="U6835">
        <v>9</v>
      </c>
      <c r="V6835">
        <v>0</v>
      </c>
      <c r="W6835">
        <v>0.72456271632480007</v>
      </c>
      <c r="X6835">
        <v>295.30171829952667</v>
      </c>
      <c r="Y6835">
        <v>20.036225744433068</v>
      </c>
      <c r="Z6835">
        <v>0.62863456847596677</v>
      </c>
      <c r="AA6835">
        <v>198.54479694539049</v>
      </c>
      <c r="AB6835">
        <v>85.889332467181632</v>
      </c>
      <c r="AC6835">
        <v>349.9028564354735</v>
      </c>
      <c r="AD6835">
        <v>0</v>
      </c>
      <c r="AE6835">
        <v>951.02812717680604</v>
      </c>
    </row>
    <row r="6836" spans="1:31" x14ac:dyDescent="0.25">
      <c r="A6836">
        <v>2157435</v>
      </c>
      <c r="B6836">
        <v>1</v>
      </c>
      <c r="C6836" t="s">
        <v>80</v>
      </c>
      <c r="D6836" t="s">
        <v>97</v>
      </c>
      <c r="E6836" t="s">
        <v>174</v>
      </c>
      <c r="F6836" t="s">
        <v>19575</v>
      </c>
      <c r="G6836" t="s">
        <v>328</v>
      </c>
      <c r="H6836" t="s">
        <v>134</v>
      </c>
      <c r="I6836" t="s">
        <v>135</v>
      </c>
      <c r="J6836" t="s">
        <v>136</v>
      </c>
      <c r="K6836" t="s">
        <v>137</v>
      </c>
      <c r="L6836" t="s">
        <v>19576</v>
      </c>
      <c r="M6836" t="s">
        <v>19577</v>
      </c>
      <c r="N6836">
        <v>6.2636111110000003</v>
      </c>
      <c r="O6836">
        <v>0</v>
      </c>
      <c r="P6836">
        <v>62</v>
      </c>
      <c r="Q6836">
        <v>0</v>
      </c>
      <c r="R6836">
        <v>4</v>
      </c>
      <c r="S6836">
        <v>0</v>
      </c>
      <c r="T6836">
        <v>5</v>
      </c>
      <c r="U6836">
        <v>0</v>
      </c>
      <c r="V6836">
        <v>0</v>
      </c>
      <c r="W6836">
        <v>0</v>
      </c>
      <c r="X6836">
        <v>144.22870806229378</v>
      </c>
      <c r="Y6836">
        <v>0</v>
      </c>
      <c r="Z6836">
        <v>6.3563613513495838</v>
      </c>
      <c r="AA6836">
        <v>0</v>
      </c>
      <c r="AB6836">
        <v>0.9081475669981417</v>
      </c>
      <c r="AC6836">
        <v>0</v>
      </c>
      <c r="AD6836">
        <v>0</v>
      </c>
      <c r="AE6836">
        <v>151.49321698064151</v>
      </c>
    </row>
    <row r="6837" spans="1:31" x14ac:dyDescent="0.25">
      <c r="A6837">
        <v>2157080</v>
      </c>
      <c r="B6837">
        <v>1</v>
      </c>
      <c r="C6837" t="s">
        <v>81</v>
      </c>
      <c r="D6837" t="s">
        <v>112</v>
      </c>
      <c r="E6837" t="s">
        <v>131</v>
      </c>
      <c r="F6837" t="s">
        <v>19578</v>
      </c>
      <c r="G6837" t="s">
        <v>231</v>
      </c>
      <c r="H6837" t="s">
        <v>134</v>
      </c>
      <c r="I6837" t="s">
        <v>135</v>
      </c>
      <c r="J6837" t="s">
        <v>136</v>
      </c>
      <c r="K6837" t="s">
        <v>137</v>
      </c>
      <c r="L6837" t="s">
        <v>19579</v>
      </c>
      <c r="M6837" t="s">
        <v>19580</v>
      </c>
      <c r="N6837">
        <v>1.595555555</v>
      </c>
      <c r="O6837">
        <v>0</v>
      </c>
      <c r="P6837">
        <v>1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0.54404821931028335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0.54404821931028335</v>
      </c>
    </row>
    <row r="6838" spans="1:31" x14ac:dyDescent="0.25">
      <c r="A6838">
        <v>2157149</v>
      </c>
      <c r="B6838">
        <v>1</v>
      </c>
      <c r="C6838" t="s">
        <v>80</v>
      </c>
      <c r="D6838" t="s">
        <v>88</v>
      </c>
      <c r="E6838" t="s">
        <v>174</v>
      </c>
      <c r="F6838" t="s">
        <v>1422</v>
      </c>
      <c r="G6838" t="s">
        <v>171</v>
      </c>
      <c r="H6838" t="s">
        <v>134</v>
      </c>
      <c r="I6838" t="s">
        <v>135</v>
      </c>
      <c r="J6838" t="s">
        <v>136</v>
      </c>
      <c r="K6838" t="s">
        <v>137</v>
      </c>
      <c r="L6838" t="s">
        <v>19581</v>
      </c>
      <c r="M6838" t="s">
        <v>19582</v>
      </c>
      <c r="N6838">
        <v>3.449166666</v>
      </c>
      <c r="O6838">
        <v>0</v>
      </c>
      <c r="P6838">
        <v>220</v>
      </c>
      <c r="Q6838">
        <v>0</v>
      </c>
      <c r="R6838">
        <v>0</v>
      </c>
      <c r="S6838">
        <v>0</v>
      </c>
      <c r="T6838">
        <v>29</v>
      </c>
      <c r="U6838">
        <v>0</v>
      </c>
      <c r="V6838">
        <v>0</v>
      </c>
      <c r="W6838">
        <v>0</v>
      </c>
      <c r="X6838">
        <v>124.13714603093035</v>
      </c>
      <c r="Y6838">
        <v>0</v>
      </c>
      <c r="Z6838">
        <v>0</v>
      </c>
      <c r="AA6838">
        <v>0</v>
      </c>
      <c r="AB6838">
        <v>83.654244766552594</v>
      </c>
      <c r="AC6838">
        <v>0</v>
      </c>
      <c r="AD6838">
        <v>0</v>
      </c>
      <c r="AE6838">
        <v>207.79139079748296</v>
      </c>
    </row>
    <row r="6839" spans="1:31" x14ac:dyDescent="0.25">
      <c r="A6839">
        <v>2157481</v>
      </c>
      <c r="B6839">
        <v>1</v>
      </c>
      <c r="C6839" t="s">
        <v>80</v>
      </c>
      <c r="D6839" t="s">
        <v>104</v>
      </c>
      <c r="E6839" t="s">
        <v>140</v>
      </c>
      <c r="F6839" t="s">
        <v>5499</v>
      </c>
      <c r="G6839" t="s">
        <v>142</v>
      </c>
      <c r="H6839" t="s">
        <v>143</v>
      </c>
      <c r="I6839" t="s">
        <v>135</v>
      </c>
      <c r="J6839" t="s">
        <v>136</v>
      </c>
      <c r="K6839" t="s">
        <v>137</v>
      </c>
      <c r="L6839" t="s">
        <v>19583</v>
      </c>
      <c r="M6839" t="s">
        <v>19584</v>
      </c>
      <c r="N6839">
        <v>1.398055555</v>
      </c>
      <c r="O6839">
        <v>8</v>
      </c>
      <c r="P6839">
        <v>165</v>
      </c>
      <c r="Q6839">
        <v>10</v>
      </c>
      <c r="R6839">
        <v>20</v>
      </c>
      <c r="S6839">
        <v>11</v>
      </c>
      <c r="T6839">
        <v>55</v>
      </c>
      <c r="U6839">
        <v>1</v>
      </c>
      <c r="V6839">
        <v>0</v>
      </c>
      <c r="W6839">
        <v>44.586850624506631</v>
      </c>
      <c r="X6839">
        <v>152.94663699308515</v>
      </c>
      <c r="Y6839">
        <v>17.972552866748337</v>
      </c>
      <c r="Z6839">
        <v>27.318450420192349</v>
      </c>
      <c r="AA6839">
        <v>98.39205396908666</v>
      </c>
      <c r="AB6839">
        <v>131.79764639588271</v>
      </c>
      <c r="AC6839">
        <v>15.134988410294868</v>
      </c>
      <c r="AD6839">
        <v>0</v>
      </c>
      <c r="AE6839">
        <v>488.14917967979665</v>
      </c>
    </row>
    <row r="6840" spans="1:31" x14ac:dyDescent="0.25">
      <c r="A6840">
        <v>2157126</v>
      </c>
      <c r="B6840">
        <v>1</v>
      </c>
      <c r="C6840" t="s">
        <v>80</v>
      </c>
      <c r="D6840" t="s">
        <v>85</v>
      </c>
      <c r="E6840" t="s">
        <v>131</v>
      </c>
      <c r="F6840" t="s">
        <v>19585</v>
      </c>
      <c r="G6840" t="s">
        <v>300</v>
      </c>
      <c r="H6840" t="s">
        <v>134</v>
      </c>
      <c r="I6840" t="s">
        <v>135</v>
      </c>
      <c r="J6840" t="s">
        <v>3</v>
      </c>
      <c r="K6840" t="s">
        <v>137</v>
      </c>
      <c r="L6840" t="s">
        <v>19586</v>
      </c>
      <c r="M6840" t="s">
        <v>19587</v>
      </c>
      <c r="N6840">
        <v>1.103611111</v>
      </c>
      <c r="O6840">
        <v>0</v>
      </c>
      <c r="P6840">
        <v>11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2.7165677521617249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2.7165677521617249</v>
      </c>
    </row>
    <row r="6841" spans="1:31" x14ac:dyDescent="0.25">
      <c r="A6841">
        <v>2157458</v>
      </c>
      <c r="B6841">
        <v>1</v>
      </c>
      <c r="C6841" t="s">
        <v>81</v>
      </c>
      <c r="D6841" t="s">
        <v>122</v>
      </c>
      <c r="E6841" t="s">
        <v>174</v>
      </c>
      <c r="F6841" t="s">
        <v>19588</v>
      </c>
      <c r="G6841" t="s">
        <v>187</v>
      </c>
      <c r="H6841" t="s">
        <v>134</v>
      </c>
      <c r="I6841" t="s">
        <v>135</v>
      </c>
      <c r="J6841" t="s">
        <v>136</v>
      </c>
      <c r="K6841" t="s">
        <v>137</v>
      </c>
      <c r="L6841" t="s">
        <v>19589</v>
      </c>
      <c r="M6841" t="s">
        <v>19590</v>
      </c>
      <c r="N6841">
        <v>1.6611111110000001</v>
      </c>
      <c r="O6841">
        <v>0</v>
      </c>
      <c r="P6841">
        <v>216</v>
      </c>
      <c r="Q6841">
        <v>0</v>
      </c>
      <c r="R6841">
        <v>0</v>
      </c>
      <c r="S6841">
        <v>0</v>
      </c>
      <c r="T6841">
        <v>7</v>
      </c>
      <c r="U6841">
        <v>0</v>
      </c>
      <c r="V6841">
        <v>0</v>
      </c>
      <c r="W6841">
        <v>0</v>
      </c>
      <c r="X6841">
        <v>83.012374465411057</v>
      </c>
      <c r="Y6841">
        <v>0</v>
      </c>
      <c r="Z6841">
        <v>0</v>
      </c>
      <c r="AA6841">
        <v>0</v>
      </c>
      <c r="AB6841">
        <v>8.5067587685718244</v>
      </c>
      <c r="AC6841">
        <v>0</v>
      </c>
      <c r="AD6841">
        <v>0</v>
      </c>
      <c r="AE6841">
        <v>91.519133233982885</v>
      </c>
    </row>
    <row r="6842" spans="1:31" x14ac:dyDescent="0.25">
      <c r="A6842">
        <v>2157272</v>
      </c>
      <c r="B6842">
        <v>1</v>
      </c>
      <c r="C6842" t="s">
        <v>81</v>
      </c>
      <c r="D6842" t="s">
        <v>112</v>
      </c>
      <c r="E6842" t="s">
        <v>131</v>
      </c>
      <c r="F6842" t="s">
        <v>19591</v>
      </c>
      <c r="G6842" t="s">
        <v>152</v>
      </c>
      <c r="H6842" t="s">
        <v>134</v>
      </c>
      <c r="I6842" t="s">
        <v>135</v>
      </c>
      <c r="J6842" t="s">
        <v>136</v>
      </c>
      <c r="K6842" t="s">
        <v>137</v>
      </c>
      <c r="L6842" t="s">
        <v>19592</v>
      </c>
      <c r="M6842" t="s">
        <v>19593</v>
      </c>
      <c r="N6842">
        <v>2.2797222220000002</v>
      </c>
      <c r="O6842">
        <v>0</v>
      </c>
      <c r="P6842">
        <v>1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0.34241084633350005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0.34241084633350005</v>
      </c>
    </row>
    <row r="6843" spans="1:31" x14ac:dyDescent="0.25">
      <c r="A6843">
        <v>2157295</v>
      </c>
      <c r="B6843">
        <v>1</v>
      </c>
      <c r="C6843" t="s">
        <v>80</v>
      </c>
      <c r="D6843" t="s">
        <v>88</v>
      </c>
      <c r="E6843" t="s">
        <v>146</v>
      </c>
      <c r="F6843" t="s">
        <v>19594</v>
      </c>
      <c r="G6843" t="s">
        <v>142</v>
      </c>
      <c r="H6843" t="s">
        <v>143</v>
      </c>
      <c r="I6843" t="s">
        <v>135</v>
      </c>
      <c r="J6843" t="s">
        <v>136</v>
      </c>
      <c r="K6843" t="s">
        <v>137</v>
      </c>
      <c r="L6843" t="s">
        <v>19595</v>
      </c>
      <c r="M6843" t="s">
        <v>19596</v>
      </c>
      <c r="N6843">
        <v>0.53249999999999997</v>
      </c>
      <c r="O6843">
        <v>0</v>
      </c>
      <c r="P6843">
        <v>241</v>
      </c>
      <c r="Q6843">
        <v>0</v>
      </c>
      <c r="R6843">
        <v>0</v>
      </c>
      <c r="S6843">
        <v>0</v>
      </c>
      <c r="T6843">
        <v>21</v>
      </c>
      <c r="U6843">
        <v>0</v>
      </c>
      <c r="V6843">
        <v>0</v>
      </c>
      <c r="W6843">
        <v>0</v>
      </c>
      <c r="X6843">
        <v>24.368120817243248</v>
      </c>
      <c r="Y6843">
        <v>0</v>
      </c>
      <c r="Z6843">
        <v>0</v>
      </c>
      <c r="AA6843">
        <v>0</v>
      </c>
      <c r="AB6843">
        <v>6.7432938387101009</v>
      </c>
      <c r="AC6843">
        <v>0</v>
      </c>
      <c r="AD6843">
        <v>0</v>
      </c>
      <c r="AE6843">
        <v>31.11141465595335</v>
      </c>
    </row>
    <row r="6844" spans="1:31" x14ac:dyDescent="0.25">
      <c r="A6844">
        <v>2157086</v>
      </c>
      <c r="B6844">
        <v>1</v>
      </c>
      <c r="C6844" t="s">
        <v>80</v>
      </c>
      <c r="D6844" t="s">
        <v>82</v>
      </c>
      <c r="E6844" t="s">
        <v>131</v>
      </c>
      <c r="F6844" t="s">
        <v>19597</v>
      </c>
      <c r="G6844" t="s">
        <v>152</v>
      </c>
      <c r="H6844" t="s">
        <v>134</v>
      </c>
      <c r="I6844" t="s">
        <v>135</v>
      </c>
      <c r="J6844" t="s">
        <v>136</v>
      </c>
      <c r="K6844" t="s">
        <v>137</v>
      </c>
      <c r="L6844" t="s">
        <v>19598</v>
      </c>
      <c r="M6844" t="s">
        <v>19599</v>
      </c>
      <c r="N6844">
        <v>2.6658333330000001</v>
      </c>
      <c r="O6844">
        <v>0</v>
      </c>
      <c r="P6844">
        <v>14</v>
      </c>
      <c r="Q6844">
        <v>0</v>
      </c>
      <c r="R6844">
        <v>0</v>
      </c>
      <c r="S6844">
        <v>0</v>
      </c>
      <c r="T6844">
        <v>1</v>
      </c>
      <c r="U6844">
        <v>0</v>
      </c>
      <c r="V6844">
        <v>0</v>
      </c>
      <c r="W6844">
        <v>0</v>
      </c>
      <c r="X6844">
        <v>6.1651595366566365</v>
      </c>
      <c r="Y6844">
        <v>0</v>
      </c>
      <c r="Z6844">
        <v>0</v>
      </c>
      <c r="AA6844">
        <v>0</v>
      </c>
      <c r="AB6844">
        <v>0.43669781619243336</v>
      </c>
      <c r="AC6844">
        <v>0</v>
      </c>
      <c r="AD6844">
        <v>0</v>
      </c>
      <c r="AE6844">
        <v>6.6018573528490698</v>
      </c>
    </row>
    <row r="6845" spans="1:31" x14ac:dyDescent="0.25">
      <c r="A6845">
        <v>2157418</v>
      </c>
      <c r="B6845">
        <v>1</v>
      </c>
      <c r="C6845" t="s">
        <v>80</v>
      </c>
      <c r="D6845" t="s">
        <v>94</v>
      </c>
      <c r="E6845" t="s">
        <v>174</v>
      </c>
      <c r="F6845" t="s">
        <v>19600</v>
      </c>
      <c r="G6845" t="s">
        <v>8469</v>
      </c>
      <c r="H6845" t="s">
        <v>134</v>
      </c>
      <c r="I6845" t="s">
        <v>135</v>
      </c>
      <c r="J6845" t="s">
        <v>136</v>
      </c>
      <c r="K6845" t="s">
        <v>137</v>
      </c>
      <c r="L6845" t="s">
        <v>19601</v>
      </c>
      <c r="M6845" t="s">
        <v>19602</v>
      </c>
      <c r="N6845">
        <v>2.957777777</v>
      </c>
      <c r="O6845">
        <v>0</v>
      </c>
      <c r="P6845">
        <v>62</v>
      </c>
      <c r="Q6845">
        <v>0</v>
      </c>
      <c r="R6845">
        <v>0</v>
      </c>
      <c r="S6845">
        <v>0</v>
      </c>
      <c r="T6845">
        <v>1</v>
      </c>
      <c r="U6845">
        <v>0</v>
      </c>
      <c r="V6845">
        <v>0</v>
      </c>
      <c r="W6845">
        <v>0</v>
      </c>
      <c r="X6845">
        <v>35.705746820012862</v>
      </c>
      <c r="Y6845">
        <v>0</v>
      </c>
      <c r="Z6845">
        <v>0</v>
      </c>
      <c r="AA6845">
        <v>0</v>
      </c>
      <c r="AB6845">
        <v>0.31389479846425006</v>
      </c>
      <c r="AC6845">
        <v>0</v>
      </c>
      <c r="AD6845">
        <v>0</v>
      </c>
      <c r="AE6845">
        <v>36.01964161847711</v>
      </c>
    </row>
    <row r="6846" spans="1:31" x14ac:dyDescent="0.25">
      <c r="A6846">
        <v>2157667</v>
      </c>
      <c r="B6846">
        <v>1</v>
      </c>
      <c r="C6846" t="s">
        <v>81</v>
      </c>
      <c r="D6846" t="s">
        <v>113</v>
      </c>
      <c r="E6846" t="s">
        <v>224</v>
      </c>
      <c r="F6846" t="s">
        <v>10325</v>
      </c>
      <c r="G6846" t="s">
        <v>142</v>
      </c>
      <c r="H6846" t="s">
        <v>143</v>
      </c>
      <c r="I6846" t="s">
        <v>135</v>
      </c>
      <c r="J6846" t="s">
        <v>136</v>
      </c>
      <c r="K6846" t="s">
        <v>137</v>
      </c>
      <c r="L6846" t="s">
        <v>19603</v>
      </c>
      <c r="M6846" t="s">
        <v>19604</v>
      </c>
      <c r="N6846">
        <v>7.2307222000000004E-2</v>
      </c>
      <c r="O6846">
        <v>15</v>
      </c>
      <c r="P6846">
        <v>3639</v>
      </c>
      <c r="Q6846">
        <v>250</v>
      </c>
      <c r="R6846">
        <v>1096</v>
      </c>
      <c r="S6846">
        <v>32</v>
      </c>
      <c r="T6846">
        <v>244</v>
      </c>
      <c r="U6846">
        <v>4</v>
      </c>
      <c r="V6846">
        <v>0</v>
      </c>
      <c r="W6846">
        <v>0.17594793696133332</v>
      </c>
      <c r="X6846">
        <v>39.177176926289988</v>
      </c>
      <c r="Y6846">
        <v>8.9051688782542762</v>
      </c>
      <c r="Z6846">
        <v>11.603163832535179</v>
      </c>
      <c r="AA6846">
        <v>10.1632326159845</v>
      </c>
      <c r="AB6846">
        <v>6.1807453057768891</v>
      </c>
      <c r="AC6846">
        <v>6.6068778011860001</v>
      </c>
      <c r="AD6846">
        <v>0</v>
      </c>
      <c r="AE6846">
        <v>82.812313296988179</v>
      </c>
    </row>
    <row r="6847" spans="1:31" x14ac:dyDescent="0.25">
      <c r="A6847">
        <v>2157335</v>
      </c>
      <c r="B6847">
        <v>1</v>
      </c>
      <c r="C6847" t="s">
        <v>80</v>
      </c>
      <c r="D6847" t="s">
        <v>94</v>
      </c>
      <c r="E6847" t="s">
        <v>140</v>
      </c>
      <c r="F6847" t="s">
        <v>19605</v>
      </c>
      <c r="G6847" t="s">
        <v>142</v>
      </c>
      <c r="H6847" t="s">
        <v>143</v>
      </c>
      <c r="I6847" t="s">
        <v>135</v>
      </c>
      <c r="J6847" t="s">
        <v>136</v>
      </c>
      <c r="K6847" t="s">
        <v>137</v>
      </c>
      <c r="L6847" t="s">
        <v>19606</v>
      </c>
      <c r="M6847" t="s">
        <v>18895</v>
      </c>
      <c r="N6847">
        <v>0.74611111100000005</v>
      </c>
      <c r="O6847">
        <v>0</v>
      </c>
      <c r="P6847">
        <v>176</v>
      </c>
      <c r="Q6847">
        <v>5</v>
      </c>
      <c r="R6847">
        <v>95</v>
      </c>
      <c r="S6847">
        <v>2</v>
      </c>
      <c r="T6847">
        <v>15</v>
      </c>
      <c r="U6847">
        <v>0</v>
      </c>
      <c r="V6847">
        <v>0</v>
      </c>
      <c r="W6847">
        <v>0</v>
      </c>
      <c r="X6847">
        <v>20.282680448196377</v>
      </c>
      <c r="Y6847">
        <v>1.3607808662808609</v>
      </c>
      <c r="Z6847">
        <v>5.1803449804670008</v>
      </c>
      <c r="AA6847">
        <v>71.817408721031001</v>
      </c>
      <c r="AB6847">
        <v>0.96507214297619992</v>
      </c>
      <c r="AC6847">
        <v>0</v>
      </c>
      <c r="AD6847">
        <v>0</v>
      </c>
      <c r="AE6847">
        <v>99.606287158951432</v>
      </c>
    </row>
    <row r="6848" spans="1:31" x14ac:dyDescent="0.25">
      <c r="A6848">
        <v>2157581</v>
      </c>
      <c r="B6848">
        <v>1</v>
      </c>
      <c r="C6848" t="s">
        <v>81</v>
      </c>
      <c r="D6848" t="s">
        <v>128</v>
      </c>
      <c r="E6848" t="s">
        <v>140</v>
      </c>
      <c r="F6848" t="s">
        <v>19607</v>
      </c>
      <c r="G6848" t="s">
        <v>142</v>
      </c>
      <c r="H6848" t="s">
        <v>143</v>
      </c>
      <c r="I6848" t="s">
        <v>135</v>
      </c>
      <c r="J6848" t="s">
        <v>136</v>
      </c>
      <c r="K6848" t="s">
        <v>137</v>
      </c>
      <c r="L6848" t="s">
        <v>19608</v>
      </c>
      <c r="M6848" t="s">
        <v>19609</v>
      </c>
      <c r="N6848">
        <v>6.0702777770000003</v>
      </c>
      <c r="O6848">
        <v>15</v>
      </c>
      <c r="P6848">
        <v>80</v>
      </c>
      <c r="Q6848">
        <v>247</v>
      </c>
      <c r="R6848">
        <v>76</v>
      </c>
      <c r="S6848">
        <v>4</v>
      </c>
      <c r="T6848">
        <v>1</v>
      </c>
      <c r="U6848">
        <v>0</v>
      </c>
      <c r="V6848">
        <v>0</v>
      </c>
      <c r="W6848">
        <v>16.340498952472441</v>
      </c>
      <c r="X6848">
        <v>105.99385531075225</v>
      </c>
      <c r="Y6848">
        <v>383.52844009083321</v>
      </c>
      <c r="Z6848">
        <v>70.119348120891345</v>
      </c>
      <c r="AA6848">
        <v>6.4866522908186992</v>
      </c>
      <c r="AB6848">
        <v>0.34758931043258334</v>
      </c>
      <c r="AC6848">
        <v>0</v>
      </c>
      <c r="AD6848">
        <v>0</v>
      </c>
      <c r="AE6848">
        <v>582.81638407620051</v>
      </c>
    </row>
    <row r="6849" spans="1:31" x14ac:dyDescent="0.25">
      <c r="A6849">
        <v>2157040</v>
      </c>
      <c r="B6849">
        <v>1</v>
      </c>
      <c r="C6849" t="s">
        <v>81</v>
      </c>
      <c r="D6849" t="s">
        <v>127</v>
      </c>
      <c r="E6849" t="s">
        <v>131</v>
      </c>
      <c r="F6849" t="s">
        <v>19610</v>
      </c>
      <c r="G6849" t="s">
        <v>300</v>
      </c>
      <c r="H6849" t="s">
        <v>134</v>
      </c>
      <c r="I6849" t="s">
        <v>135</v>
      </c>
      <c r="J6849" t="s">
        <v>136</v>
      </c>
      <c r="K6849" t="s">
        <v>137</v>
      </c>
      <c r="L6849" t="s">
        <v>19611</v>
      </c>
      <c r="M6849" t="s">
        <v>19612</v>
      </c>
      <c r="N6849">
        <v>3.5094444440000001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1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0.34014966526852503</v>
      </c>
      <c r="AC6849">
        <v>0</v>
      </c>
      <c r="AD6849">
        <v>0</v>
      </c>
      <c r="AE6849">
        <v>0.34014966526852503</v>
      </c>
    </row>
    <row r="6850" spans="1:31" x14ac:dyDescent="0.25">
      <c r="A6850">
        <v>2157627</v>
      </c>
      <c r="B6850">
        <v>1</v>
      </c>
      <c r="C6850" t="s">
        <v>81</v>
      </c>
      <c r="D6850" t="s">
        <v>112</v>
      </c>
      <c r="E6850" t="s">
        <v>131</v>
      </c>
      <c r="F6850" t="s">
        <v>19613</v>
      </c>
      <c r="G6850" t="s">
        <v>152</v>
      </c>
      <c r="H6850" t="s">
        <v>134</v>
      </c>
      <c r="I6850" t="s">
        <v>135</v>
      </c>
      <c r="J6850" t="s">
        <v>136</v>
      </c>
      <c r="K6850" t="s">
        <v>137</v>
      </c>
      <c r="L6850" t="s">
        <v>19614</v>
      </c>
      <c r="M6850" t="s">
        <v>19615</v>
      </c>
      <c r="N6850">
        <v>1.0352777769999999</v>
      </c>
      <c r="O6850">
        <v>0</v>
      </c>
      <c r="P6850">
        <v>1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9.0339357203999993E-2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9.0339357203999993E-2</v>
      </c>
    </row>
    <row r="6851" spans="1:31" x14ac:dyDescent="0.25">
      <c r="A6851">
        <v>2157621</v>
      </c>
      <c r="B6851">
        <v>1</v>
      </c>
      <c r="C6851" t="s">
        <v>80</v>
      </c>
      <c r="D6851" t="s">
        <v>108</v>
      </c>
      <c r="E6851" t="s">
        <v>161</v>
      </c>
      <c r="F6851" t="s">
        <v>9657</v>
      </c>
      <c r="G6851" t="s">
        <v>215</v>
      </c>
      <c r="H6851" t="s">
        <v>134</v>
      </c>
      <c r="I6851" t="s">
        <v>135</v>
      </c>
      <c r="J6851" t="s">
        <v>136</v>
      </c>
      <c r="K6851" t="s">
        <v>137</v>
      </c>
      <c r="L6851" t="s">
        <v>19616</v>
      </c>
      <c r="M6851" t="s">
        <v>19617</v>
      </c>
      <c r="N6851">
        <v>3.588055555</v>
      </c>
      <c r="O6851">
        <v>0</v>
      </c>
      <c r="P6851">
        <v>29</v>
      </c>
      <c r="Q6851">
        <v>0</v>
      </c>
      <c r="R6851">
        <v>5</v>
      </c>
      <c r="S6851">
        <v>0</v>
      </c>
      <c r="T6851">
        <v>4</v>
      </c>
      <c r="U6851">
        <v>0</v>
      </c>
      <c r="V6851">
        <v>0</v>
      </c>
      <c r="W6851">
        <v>0</v>
      </c>
      <c r="X6851">
        <v>9.3198697505446546</v>
      </c>
      <c r="Y6851">
        <v>0</v>
      </c>
      <c r="Z6851">
        <v>7.4135314949162758</v>
      </c>
      <c r="AA6851">
        <v>0</v>
      </c>
      <c r="AB6851">
        <v>0.78066025565458341</v>
      </c>
      <c r="AC6851">
        <v>0</v>
      </c>
      <c r="AD6851">
        <v>0</v>
      </c>
      <c r="AE6851">
        <v>17.514061501115517</v>
      </c>
    </row>
    <row r="6852" spans="1:31" x14ac:dyDescent="0.25">
      <c r="A6852">
        <v>2157352</v>
      </c>
      <c r="B6852">
        <v>1</v>
      </c>
      <c r="C6852" t="s">
        <v>80</v>
      </c>
      <c r="D6852" t="s">
        <v>99</v>
      </c>
      <c r="E6852" t="s">
        <v>174</v>
      </c>
      <c r="F6852" t="s">
        <v>19618</v>
      </c>
      <c r="G6852" t="s">
        <v>187</v>
      </c>
      <c r="H6852" t="s">
        <v>134</v>
      </c>
      <c r="I6852" t="s">
        <v>135</v>
      </c>
      <c r="J6852" t="s">
        <v>136</v>
      </c>
      <c r="K6852" t="s">
        <v>137</v>
      </c>
      <c r="L6852" t="s">
        <v>19619</v>
      </c>
      <c r="M6852" t="s">
        <v>19620</v>
      </c>
      <c r="N6852">
        <v>5.142222222</v>
      </c>
      <c r="O6852">
        <v>0</v>
      </c>
      <c r="P6852">
        <v>86</v>
      </c>
      <c r="Q6852">
        <v>0</v>
      </c>
      <c r="R6852">
        <v>0</v>
      </c>
      <c r="S6852">
        <v>0</v>
      </c>
      <c r="T6852">
        <v>1</v>
      </c>
      <c r="U6852">
        <v>0</v>
      </c>
      <c r="V6852">
        <v>0</v>
      </c>
      <c r="W6852">
        <v>0</v>
      </c>
      <c r="X6852">
        <v>127.07220206689576</v>
      </c>
      <c r="Y6852">
        <v>0</v>
      </c>
      <c r="Z6852">
        <v>0</v>
      </c>
      <c r="AA6852">
        <v>0</v>
      </c>
      <c r="AB6852">
        <v>1.1424630157600002E-2</v>
      </c>
      <c r="AC6852">
        <v>0</v>
      </c>
      <c r="AD6852">
        <v>0</v>
      </c>
      <c r="AE6852">
        <v>127.08362669705336</v>
      </c>
    </row>
    <row r="6853" spans="1:31" x14ac:dyDescent="0.25">
      <c r="A6853">
        <v>2157730</v>
      </c>
      <c r="B6853">
        <v>1</v>
      </c>
      <c r="C6853" t="s">
        <v>81</v>
      </c>
      <c r="D6853" t="s">
        <v>118</v>
      </c>
      <c r="E6853" t="s">
        <v>196</v>
      </c>
      <c r="F6853" t="s">
        <v>19621</v>
      </c>
      <c r="G6853" t="s">
        <v>142</v>
      </c>
      <c r="H6853" t="s">
        <v>143</v>
      </c>
      <c r="I6853" t="s">
        <v>135</v>
      </c>
      <c r="J6853" t="s">
        <v>136</v>
      </c>
      <c r="K6853" t="s">
        <v>137</v>
      </c>
      <c r="L6853" t="s">
        <v>19622</v>
      </c>
      <c r="M6853" t="s">
        <v>19623</v>
      </c>
      <c r="N6853">
        <v>2.264444444</v>
      </c>
      <c r="O6853">
        <v>1</v>
      </c>
      <c r="P6853">
        <v>300</v>
      </c>
      <c r="Q6853">
        <v>71</v>
      </c>
      <c r="R6853">
        <v>49</v>
      </c>
      <c r="S6853">
        <v>4</v>
      </c>
      <c r="T6853">
        <v>45</v>
      </c>
      <c r="U6853">
        <v>0</v>
      </c>
      <c r="V6853">
        <v>0</v>
      </c>
      <c r="W6853">
        <v>0.34278450440500002</v>
      </c>
      <c r="X6853">
        <v>116.60074772126436</v>
      </c>
      <c r="Y6853">
        <v>77.218063040264767</v>
      </c>
      <c r="Z6853">
        <v>5.7555262328876529</v>
      </c>
      <c r="AA6853">
        <v>53.007367548821946</v>
      </c>
      <c r="AB6853">
        <v>22.070523630630728</v>
      </c>
      <c r="AC6853">
        <v>0</v>
      </c>
      <c r="AD6853">
        <v>0</v>
      </c>
      <c r="AE6853">
        <v>274.99501267827446</v>
      </c>
    </row>
    <row r="6854" spans="1:31" x14ac:dyDescent="0.25">
      <c r="A6854">
        <v>2157066</v>
      </c>
      <c r="B6854">
        <v>1</v>
      </c>
      <c r="C6854" t="s">
        <v>80</v>
      </c>
      <c r="D6854" t="s">
        <v>95</v>
      </c>
      <c r="E6854" t="s">
        <v>224</v>
      </c>
      <c r="F6854" t="s">
        <v>8867</v>
      </c>
      <c r="G6854" t="s">
        <v>142</v>
      </c>
      <c r="H6854" t="s">
        <v>143</v>
      </c>
      <c r="I6854" t="s">
        <v>135</v>
      </c>
      <c r="J6854" t="s">
        <v>136</v>
      </c>
      <c r="K6854" t="s">
        <v>137</v>
      </c>
      <c r="L6854" t="s">
        <v>19624</v>
      </c>
      <c r="M6854" t="s">
        <v>19625</v>
      </c>
      <c r="N6854">
        <v>0.1875</v>
      </c>
      <c r="O6854">
        <v>5</v>
      </c>
      <c r="P6854">
        <v>3033</v>
      </c>
      <c r="Q6854">
        <v>6</v>
      </c>
      <c r="R6854">
        <v>19</v>
      </c>
      <c r="S6854">
        <v>28</v>
      </c>
      <c r="T6854">
        <v>306</v>
      </c>
      <c r="U6854">
        <v>3</v>
      </c>
      <c r="V6854">
        <v>0</v>
      </c>
      <c r="W6854">
        <v>1.5359079582112503</v>
      </c>
      <c r="X6854">
        <v>108.7869982821182</v>
      </c>
      <c r="Y6854">
        <v>5.2346213949412501</v>
      </c>
      <c r="Z6854">
        <v>0.88306842928500018</v>
      </c>
      <c r="AA6854">
        <v>37.793066182306873</v>
      </c>
      <c r="AB6854">
        <v>56.076073240117537</v>
      </c>
      <c r="AC6854">
        <v>149.0281313562844</v>
      </c>
      <c r="AD6854">
        <v>0</v>
      </c>
      <c r="AE6854">
        <v>359.33786684326452</v>
      </c>
    </row>
    <row r="6855" spans="1:31" x14ac:dyDescent="0.25">
      <c r="A6855">
        <v>2157687</v>
      </c>
      <c r="B6855">
        <v>1</v>
      </c>
      <c r="C6855" t="s">
        <v>80</v>
      </c>
      <c r="D6855" t="s">
        <v>104</v>
      </c>
      <c r="E6855" t="s">
        <v>140</v>
      </c>
      <c r="F6855" t="s">
        <v>9212</v>
      </c>
      <c r="G6855" t="s">
        <v>2752</v>
      </c>
      <c r="H6855" t="s">
        <v>143</v>
      </c>
      <c r="I6855" t="s">
        <v>135</v>
      </c>
      <c r="J6855" t="s">
        <v>136</v>
      </c>
      <c r="K6855" t="s">
        <v>137</v>
      </c>
      <c r="L6855" t="s">
        <v>19626</v>
      </c>
      <c r="M6855" t="s">
        <v>19627</v>
      </c>
      <c r="N6855">
        <v>8.1205555549999993</v>
      </c>
      <c r="O6855">
        <v>1</v>
      </c>
      <c r="P6855">
        <v>701</v>
      </c>
      <c r="Q6855">
        <v>0</v>
      </c>
      <c r="R6855">
        <v>20</v>
      </c>
      <c r="S6855">
        <v>2</v>
      </c>
      <c r="T6855">
        <v>87</v>
      </c>
      <c r="U6855">
        <v>0</v>
      </c>
      <c r="V6855">
        <v>0</v>
      </c>
      <c r="W6855">
        <v>1.0725684728E-2</v>
      </c>
      <c r="X6855">
        <v>1102.5674163902627</v>
      </c>
      <c r="Y6855">
        <v>0</v>
      </c>
      <c r="Z6855">
        <v>64.148674424688551</v>
      </c>
      <c r="AA6855">
        <v>2.7375132251350172</v>
      </c>
      <c r="AB6855">
        <v>155.34032858164272</v>
      </c>
      <c r="AC6855">
        <v>0</v>
      </c>
      <c r="AD6855">
        <v>0</v>
      </c>
      <c r="AE6855">
        <v>1324.804658306457</v>
      </c>
    </row>
    <row r="6856" spans="1:31" x14ac:dyDescent="0.25">
      <c r="A6856">
        <v>2157189</v>
      </c>
      <c r="B6856">
        <v>1</v>
      </c>
      <c r="C6856" t="s">
        <v>80</v>
      </c>
      <c r="D6856" t="s">
        <v>84</v>
      </c>
      <c r="E6856" t="s">
        <v>146</v>
      </c>
      <c r="F6856" t="s">
        <v>19628</v>
      </c>
      <c r="G6856" t="s">
        <v>142</v>
      </c>
      <c r="H6856" t="s">
        <v>143</v>
      </c>
      <c r="I6856" t="s">
        <v>135</v>
      </c>
      <c r="J6856" t="s">
        <v>136</v>
      </c>
      <c r="K6856" t="s">
        <v>137</v>
      </c>
      <c r="L6856" t="s">
        <v>19629</v>
      </c>
      <c r="M6856" t="s">
        <v>19630</v>
      </c>
      <c r="N6856">
        <v>0.69638888799999998</v>
      </c>
      <c r="O6856">
        <v>0</v>
      </c>
      <c r="P6856">
        <v>445</v>
      </c>
      <c r="Q6856">
        <v>0</v>
      </c>
      <c r="R6856">
        <v>0</v>
      </c>
      <c r="S6856">
        <v>0</v>
      </c>
      <c r="T6856">
        <v>3</v>
      </c>
      <c r="U6856">
        <v>0</v>
      </c>
      <c r="V6856">
        <v>0</v>
      </c>
      <c r="W6856">
        <v>0</v>
      </c>
      <c r="X6856">
        <v>64.242031223621382</v>
      </c>
      <c r="Y6856">
        <v>0</v>
      </c>
      <c r="Z6856">
        <v>0</v>
      </c>
      <c r="AA6856">
        <v>0</v>
      </c>
      <c r="AB6856">
        <v>18.214548168710735</v>
      </c>
      <c r="AC6856">
        <v>0</v>
      </c>
      <c r="AD6856">
        <v>0</v>
      </c>
      <c r="AE6856">
        <v>82.456579392332117</v>
      </c>
    </row>
    <row r="6857" spans="1:31" x14ac:dyDescent="0.25">
      <c r="A6857">
        <v>2157664</v>
      </c>
      <c r="B6857">
        <v>1</v>
      </c>
      <c r="C6857" t="s">
        <v>80</v>
      </c>
      <c r="D6857" t="s">
        <v>95</v>
      </c>
      <c r="E6857" t="s">
        <v>174</v>
      </c>
      <c r="F6857" t="s">
        <v>19631</v>
      </c>
      <c r="G6857" t="s">
        <v>384</v>
      </c>
      <c r="H6857" t="s">
        <v>134</v>
      </c>
      <c r="I6857" t="s">
        <v>135</v>
      </c>
      <c r="J6857" t="s">
        <v>136</v>
      </c>
      <c r="K6857" t="s">
        <v>137</v>
      </c>
      <c r="L6857" t="s">
        <v>19632</v>
      </c>
      <c r="M6857" t="s">
        <v>19633</v>
      </c>
      <c r="N6857">
        <v>5.5152777769999997</v>
      </c>
      <c r="O6857">
        <v>0</v>
      </c>
      <c r="P6857">
        <v>75</v>
      </c>
      <c r="Q6857">
        <v>0</v>
      </c>
      <c r="R6857">
        <v>0</v>
      </c>
      <c r="S6857">
        <v>0</v>
      </c>
      <c r="T6857">
        <v>5</v>
      </c>
      <c r="U6857">
        <v>0</v>
      </c>
      <c r="V6857">
        <v>0</v>
      </c>
      <c r="W6857">
        <v>0</v>
      </c>
      <c r="X6857">
        <v>89.463315181152439</v>
      </c>
      <c r="Y6857">
        <v>0</v>
      </c>
      <c r="Z6857">
        <v>0</v>
      </c>
      <c r="AA6857">
        <v>0</v>
      </c>
      <c r="AB6857">
        <v>14.30690153953292</v>
      </c>
      <c r="AC6857">
        <v>0</v>
      </c>
      <c r="AD6857">
        <v>0</v>
      </c>
      <c r="AE6857">
        <v>103.77021672068535</v>
      </c>
    </row>
    <row r="6858" spans="1:31" x14ac:dyDescent="0.25">
      <c r="A6858">
        <v>2157564</v>
      </c>
      <c r="B6858">
        <v>1</v>
      </c>
      <c r="C6858" t="s">
        <v>80</v>
      </c>
      <c r="D6858" t="s">
        <v>83</v>
      </c>
      <c r="E6858" t="s">
        <v>174</v>
      </c>
      <c r="F6858" t="s">
        <v>19634</v>
      </c>
      <c r="G6858" t="s">
        <v>8469</v>
      </c>
      <c r="H6858" t="s">
        <v>134</v>
      </c>
      <c r="I6858" t="s">
        <v>135</v>
      </c>
      <c r="J6858" t="s">
        <v>136</v>
      </c>
      <c r="K6858" t="s">
        <v>137</v>
      </c>
      <c r="L6858" t="s">
        <v>19635</v>
      </c>
      <c r="M6858" t="s">
        <v>19636</v>
      </c>
      <c r="N6858">
        <v>0.72638888800000001</v>
      </c>
      <c r="O6858">
        <v>0</v>
      </c>
      <c r="P6858">
        <v>96</v>
      </c>
      <c r="Q6858">
        <v>0</v>
      </c>
      <c r="R6858">
        <v>0</v>
      </c>
      <c r="S6858">
        <v>0</v>
      </c>
      <c r="T6858">
        <v>1</v>
      </c>
      <c r="U6858">
        <v>0</v>
      </c>
      <c r="V6858">
        <v>0</v>
      </c>
      <c r="W6858">
        <v>0</v>
      </c>
      <c r="X6858">
        <v>21.905244842247246</v>
      </c>
      <c r="Y6858">
        <v>0</v>
      </c>
      <c r="Z6858">
        <v>0</v>
      </c>
      <c r="AA6858">
        <v>0</v>
      </c>
      <c r="AB6858">
        <v>2.6381155397500005E-2</v>
      </c>
      <c r="AC6858">
        <v>0</v>
      </c>
      <c r="AD6858">
        <v>0</v>
      </c>
      <c r="AE6858">
        <v>21.931625997644748</v>
      </c>
    </row>
    <row r="6859" spans="1:31" x14ac:dyDescent="0.25">
      <c r="A6859">
        <v>2157587</v>
      </c>
      <c r="B6859">
        <v>1</v>
      </c>
      <c r="C6859" t="s">
        <v>81</v>
      </c>
      <c r="D6859" t="s">
        <v>127</v>
      </c>
      <c r="E6859" t="s">
        <v>174</v>
      </c>
      <c r="F6859" t="s">
        <v>19637</v>
      </c>
      <c r="G6859" t="s">
        <v>187</v>
      </c>
      <c r="H6859" t="s">
        <v>134</v>
      </c>
      <c r="I6859" t="s">
        <v>135</v>
      </c>
      <c r="J6859" t="s">
        <v>136</v>
      </c>
      <c r="K6859" t="s">
        <v>137</v>
      </c>
      <c r="L6859" t="s">
        <v>19638</v>
      </c>
      <c r="M6859" t="s">
        <v>19639</v>
      </c>
      <c r="N6859">
        <v>3.7552777769999999</v>
      </c>
      <c r="O6859">
        <v>0</v>
      </c>
      <c r="P6859">
        <v>23</v>
      </c>
      <c r="Q6859">
        <v>0</v>
      </c>
      <c r="R6859">
        <v>8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14.401307163810161</v>
      </c>
      <c r="Y6859">
        <v>0</v>
      </c>
      <c r="Z6859">
        <v>2.0643122179081499</v>
      </c>
      <c r="AA6859">
        <v>0</v>
      </c>
      <c r="AB6859">
        <v>0</v>
      </c>
      <c r="AC6859">
        <v>0</v>
      </c>
      <c r="AD6859">
        <v>0</v>
      </c>
      <c r="AE6859">
        <v>16.465619381718312</v>
      </c>
    </row>
    <row r="6860" spans="1:31" x14ac:dyDescent="0.25">
      <c r="A6860">
        <v>2157538</v>
      </c>
      <c r="B6860">
        <v>1</v>
      </c>
      <c r="C6860" t="s">
        <v>80</v>
      </c>
      <c r="D6860" t="s">
        <v>92</v>
      </c>
      <c r="E6860" t="s">
        <v>131</v>
      </c>
      <c r="F6860" t="s">
        <v>19640</v>
      </c>
      <c r="G6860" t="s">
        <v>133</v>
      </c>
      <c r="H6860" t="s">
        <v>134</v>
      </c>
      <c r="I6860" t="s">
        <v>135</v>
      </c>
      <c r="J6860" t="s">
        <v>136</v>
      </c>
      <c r="K6860" t="s">
        <v>137</v>
      </c>
      <c r="L6860" t="s">
        <v>19641</v>
      </c>
      <c r="M6860" t="s">
        <v>19642</v>
      </c>
      <c r="N6860">
        <v>5.5149999999999997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1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0.99781043127263347</v>
      </c>
      <c r="AC6860">
        <v>0</v>
      </c>
      <c r="AD6860">
        <v>0</v>
      </c>
      <c r="AE6860">
        <v>0.99781043127263347</v>
      </c>
    </row>
    <row r="6861" spans="1:31" x14ac:dyDescent="0.25">
      <c r="A6861">
        <v>2156997</v>
      </c>
      <c r="B6861">
        <v>1</v>
      </c>
      <c r="C6861" t="s">
        <v>80</v>
      </c>
      <c r="D6861" t="s">
        <v>105</v>
      </c>
      <c r="E6861" t="s">
        <v>174</v>
      </c>
      <c r="F6861" t="s">
        <v>4280</v>
      </c>
      <c r="G6861" t="s">
        <v>384</v>
      </c>
      <c r="H6861" t="s">
        <v>134</v>
      </c>
      <c r="I6861" t="s">
        <v>135</v>
      </c>
      <c r="J6861" t="s">
        <v>136</v>
      </c>
      <c r="K6861" t="s">
        <v>137</v>
      </c>
      <c r="L6861" t="s">
        <v>19643</v>
      </c>
      <c r="M6861" t="s">
        <v>19644</v>
      </c>
      <c r="N6861">
        <v>0.85361111099999998</v>
      </c>
      <c r="O6861">
        <v>0</v>
      </c>
      <c r="P6861">
        <v>8</v>
      </c>
      <c r="Q6861">
        <v>0</v>
      </c>
      <c r="R6861">
        <v>1</v>
      </c>
      <c r="S6861">
        <v>0</v>
      </c>
      <c r="T6861">
        <v>6</v>
      </c>
      <c r="U6861">
        <v>0</v>
      </c>
      <c r="V6861">
        <v>0</v>
      </c>
      <c r="W6861">
        <v>0</v>
      </c>
      <c r="X6861">
        <v>1.4313958955035249</v>
      </c>
      <c r="Y6861">
        <v>0</v>
      </c>
      <c r="Z6861">
        <v>0.87510666740816667</v>
      </c>
      <c r="AA6861">
        <v>0</v>
      </c>
      <c r="AB6861">
        <v>4.4762060017847665</v>
      </c>
      <c r="AC6861">
        <v>0</v>
      </c>
      <c r="AD6861">
        <v>0</v>
      </c>
      <c r="AE6861">
        <v>6.782708564696458</v>
      </c>
    </row>
    <row r="6862" spans="1:31" x14ac:dyDescent="0.25">
      <c r="A6862">
        <v>2157607</v>
      </c>
      <c r="B6862">
        <v>1</v>
      </c>
      <c r="C6862" t="s">
        <v>81</v>
      </c>
      <c r="D6862" t="s">
        <v>118</v>
      </c>
      <c r="E6862" t="s">
        <v>161</v>
      </c>
      <c r="F6862" t="s">
        <v>19645</v>
      </c>
      <c r="G6862" t="s">
        <v>215</v>
      </c>
      <c r="H6862" t="s">
        <v>134</v>
      </c>
      <c r="I6862" t="s">
        <v>135</v>
      </c>
      <c r="J6862" t="s">
        <v>136</v>
      </c>
      <c r="K6862" t="s">
        <v>137</v>
      </c>
      <c r="L6862" t="s">
        <v>19646</v>
      </c>
      <c r="M6862" t="s">
        <v>19647</v>
      </c>
      <c r="N6862">
        <v>1.796944444</v>
      </c>
      <c r="O6862">
        <v>0</v>
      </c>
      <c r="P6862">
        <v>20</v>
      </c>
      <c r="Q6862">
        <v>0</v>
      </c>
      <c r="R6862">
        <v>4</v>
      </c>
      <c r="S6862">
        <v>0</v>
      </c>
      <c r="T6862">
        <v>1</v>
      </c>
      <c r="U6862">
        <v>0</v>
      </c>
      <c r="V6862">
        <v>0</v>
      </c>
      <c r="W6862">
        <v>0</v>
      </c>
      <c r="X6862">
        <v>8.3788054277324484</v>
      </c>
      <c r="Y6862">
        <v>0</v>
      </c>
      <c r="Z6862">
        <v>0.30879116391305006</v>
      </c>
      <c r="AA6862">
        <v>0</v>
      </c>
      <c r="AB6862">
        <v>0.66082819838153339</v>
      </c>
      <c r="AC6862">
        <v>0</v>
      </c>
      <c r="AD6862">
        <v>0</v>
      </c>
      <c r="AE6862">
        <v>9.3484247900270319</v>
      </c>
    </row>
    <row r="6863" spans="1:31" x14ac:dyDescent="0.25">
      <c r="A6863">
        <v>2157358</v>
      </c>
      <c r="B6863">
        <v>1</v>
      </c>
      <c r="C6863" t="s">
        <v>80</v>
      </c>
      <c r="D6863" t="s">
        <v>106</v>
      </c>
      <c r="E6863" t="s">
        <v>161</v>
      </c>
      <c r="F6863" t="s">
        <v>19648</v>
      </c>
      <c r="G6863" t="s">
        <v>215</v>
      </c>
      <c r="H6863" t="s">
        <v>134</v>
      </c>
      <c r="I6863" t="s">
        <v>135</v>
      </c>
      <c r="J6863" t="s">
        <v>136</v>
      </c>
      <c r="K6863" t="s">
        <v>137</v>
      </c>
      <c r="L6863" t="s">
        <v>19649</v>
      </c>
      <c r="M6863" t="s">
        <v>19650</v>
      </c>
      <c r="N6863">
        <v>1.0686111110000001</v>
      </c>
      <c r="O6863">
        <v>0</v>
      </c>
      <c r="P6863">
        <v>590</v>
      </c>
      <c r="Q6863">
        <v>0</v>
      </c>
      <c r="R6863">
        <v>0</v>
      </c>
      <c r="S6863">
        <v>0</v>
      </c>
      <c r="T6863">
        <v>51</v>
      </c>
      <c r="U6863">
        <v>0</v>
      </c>
      <c r="V6863">
        <v>1</v>
      </c>
      <c r="W6863">
        <v>0</v>
      </c>
      <c r="X6863">
        <v>119.59682946486424</v>
      </c>
      <c r="Y6863">
        <v>0</v>
      </c>
      <c r="Z6863">
        <v>0</v>
      </c>
      <c r="AA6863">
        <v>0</v>
      </c>
      <c r="AB6863">
        <v>28.342377117159373</v>
      </c>
      <c r="AC6863">
        <v>0</v>
      </c>
      <c r="AD6863">
        <v>2.6473491590518337</v>
      </c>
      <c r="AE6863">
        <v>150.58655574107544</v>
      </c>
    </row>
    <row r="6864" spans="1:31" x14ac:dyDescent="0.25">
      <c r="A6864">
        <v>2157309</v>
      </c>
      <c r="B6864">
        <v>1</v>
      </c>
      <c r="C6864" t="s">
        <v>81</v>
      </c>
      <c r="D6864" t="s">
        <v>121</v>
      </c>
      <c r="E6864" t="s">
        <v>161</v>
      </c>
      <c r="F6864" t="s">
        <v>6350</v>
      </c>
      <c r="G6864" t="s">
        <v>215</v>
      </c>
      <c r="H6864" t="s">
        <v>134</v>
      </c>
      <c r="I6864" t="s">
        <v>135</v>
      </c>
      <c r="J6864" t="s">
        <v>136</v>
      </c>
      <c r="K6864" t="s">
        <v>137</v>
      </c>
      <c r="L6864" t="s">
        <v>19651</v>
      </c>
      <c r="M6864" t="s">
        <v>19652</v>
      </c>
      <c r="N6864">
        <v>0.95361111099999996</v>
      </c>
      <c r="O6864">
        <v>0</v>
      </c>
      <c r="P6864">
        <v>37</v>
      </c>
      <c r="Q6864">
        <v>0</v>
      </c>
      <c r="R6864">
        <v>0</v>
      </c>
      <c r="S6864">
        <v>0</v>
      </c>
      <c r="T6864">
        <v>1</v>
      </c>
      <c r="U6864">
        <v>0</v>
      </c>
      <c r="V6864">
        <v>0</v>
      </c>
      <c r="W6864">
        <v>0</v>
      </c>
      <c r="X6864">
        <v>3.738317449067718</v>
      </c>
      <c r="Y6864">
        <v>0</v>
      </c>
      <c r="Z6864">
        <v>0</v>
      </c>
      <c r="AA6864">
        <v>0</v>
      </c>
      <c r="AB6864">
        <v>2.8254939853725E-2</v>
      </c>
      <c r="AC6864">
        <v>0</v>
      </c>
      <c r="AD6864">
        <v>0</v>
      </c>
      <c r="AE6864">
        <v>3.7665723889214431</v>
      </c>
    </row>
    <row r="6865" spans="1:31" x14ac:dyDescent="0.25">
      <c r="A6865">
        <v>2157644</v>
      </c>
      <c r="B6865">
        <v>1</v>
      </c>
      <c r="C6865" t="s">
        <v>81</v>
      </c>
      <c r="D6865" t="s">
        <v>127</v>
      </c>
      <c r="E6865" t="s">
        <v>174</v>
      </c>
      <c r="F6865" t="s">
        <v>19653</v>
      </c>
      <c r="G6865" t="s">
        <v>187</v>
      </c>
      <c r="H6865" t="s">
        <v>134</v>
      </c>
      <c r="I6865" t="s">
        <v>135</v>
      </c>
      <c r="J6865" t="s">
        <v>136</v>
      </c>
      <c r="K6865" t="s">
        <v>137</v>
      </c>
      <c r="L6865" t="s">
        <v>19654</v>
      </c>
      <c r="M6865" t="s">
        <v>19655</v>
      </c>
      <c r="N6865">
        <v>4.9016666659999997</v>
      </c>
      <c r="O6865">
        <v>0</v>
      </c>
      <c r="P6865">
        <v>30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23.346247541736407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23.346247541736407</v>
      </c>
    </row>
    <row r="6866" spans="1:31" x14ac:dyDescent="0.25">
      <c r="A6866">
        <v>2157003</v>
      </c>
      <c r="B6866">
        <v>1</v>
      </c>
      <c r="C6866" t="s">
        <v>81</v>
      </c>
      <c r="D6866" t="s">
        <v>128</v>
      </c>
      <c r="E6866" t="s">
        <v>131</v>
      </c>
      <c r="F6866" t="s">
        <v>19656</v>
      </c>
      <c r="G6866" t="s">
        <v>231</v>
      </c>
      <c r="H6866" t="s">
        <v>134</v>
      </c>
      <c r="I6866" t="s">
        <v>135</v>
      </c>
      <c r="J6866" t="s">
        <v>136</v>
      </c>
      <c r="K6866" t="s">
        <v>137</v>
      </c>
      <c r="L6866" t="s">
        <v>19657</v>
      </c>
      <c r="M6866" t="s">
        <v>19658</v>
      </c>
      <c r="N6866">
        <v>2.1730555549999999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14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30.955626018156334</v>
      </c>
      <c r="AC6866">
        <v>0</v>
      </c>
      <c r="AD6866">
        <v>0</v>
      </c>
      <c r="AE6866">
        <v>30.955626018156334</v>
      </c>
    </row>
    <row r="6867" spans="1:31" x14ac:dyDescent="0.25">
      <c r="A6867">
        <v>2156960</v>
      </c>
      <c r="B6867">
        <v>1</v>
      </c>
      <c r="C6867" t="s">
        <v>80</v>
      </c>
      <c r="D6867" t="s">
        <v>104</v>
      </c>
      <c r="E6867" t="s">
        <v>174</v>
      </c>
      <c r="F6867" t="s">
        <v>19659</v>
      </c>
      <c r="G6867" t="s">
        <v>384</v>
      </c>
      <c r="H6867" t="s">
        <v>134</v>
      </c>
      <c r="I6867" t="s">
        <v>135</v>
      </c>
      <c r="J6867" t="s">
        <v>136</v>
      </c>
      <c r="K6867" t="s">
        <v>137</v>
      </c>
      <c r="L6867" t="s">
        <v>19660</v>
      </c>
      <c r="M6867" t="s">
        <v>19661</v>
      </c>
      <c r="N6867">
        <v>3.5952777770000002</v>
      </c>
      <c r="O6867">
        <v>0</v>
      </c>
      <c r="P6867">
        <v>34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26.379096605922371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26.379096605922371</v>
      </c>
    </row>
    <row r="6868" spans="1:31" x14ac:dyDescent="0.25">
      <c r="A6868">
        <v>2157501</v>
      </c>
      <c r="B6868">
        <v>1</v>
      </c>
      <c r="C6868" t="s">
        <v>81</v>
      </c>
      <c r="D6868" t="s">
        <v>128</v>
      </c>
      <c r="E6868" t="s">
        <v>161</v>
      </c>
      <c r="F6868" t="s">
        <v>15795</v>
      </c>
      <c r="G6868" t="s">
        <v>215</v>
      </c>
      <c r="H6868" t="s">
        <v>134</v>
      </c>
      <c r="I6868" t="s">
        <v>135</v>
      </c>
      <c r="J6868" t="s">
        <v>136</v>
      </c>
      <c r="K6868" t="s">
        <v>137</v>
      </c>
      <c r="L6868" t="s">
        <v>19662</v>
      </c>
      <c r="M6868" t="s">
        <v>19663</v>
      </c>
      <c r="N6868">
        <v>8.2669444439999999</v>
      </c>
      <c r="O6868">
        <v>0</v>
      </c>
      <c r="P6868">
        <v>11</v>
      </c>
      <c r="Q6868">
        <v>0</v>
      </c>
      <c r="R6868">
        <v>11</v>
      </c>
      <c r="S6868">
        <v>0</v>
      </c>
      <c r="T6868">
        <v>3</v>
      </c>
      <c r="U6868">
        <v>0</v>
      </c>
      <c r="V6868">
        <v>0</v>
      </c>
      <c r="W6868">
        <v>0</v>
      </c>
      <c r="X6868">
        <v>15.82625957245034</v>
      </c>
      <c r="Y6868">
        <v>0</v>
      </c>
      <c r="Z6868">
        <v>23.613998731865244</v>
      </c>
      <c r="AA6868">
        <v>0</v>
      </c>
      <c r="AB6868">
        <v>29.668447765600554</v>
      </c>
      <c r="AC6868">
        <v>0</v>
      </c>
      <c r="AD6868">
        <v>0</v>
      </c>
      <c r="AE6868">
        <v>69.108706069916138</v>
      </c>
    </row>
    <row r="6869" spans="1:31" x14ac:dyDescent="0.25">
      <c r="A6869">
        <v>2157269</v>
      </c>
      <c r="B6869">
        <v>1</v>
      </c>
      <c r="C6869" t="s">
        <v>80</v>
      </c>
      <c r="D6869" t="s">
        <v>99</v>
      </c>
      <c r="E6869" t="s">
        <v>161</v>
      </c>
      <c r="F6869" t="s">
        <v>19664</v>
      </c>
      <c r="G6869" t="s">
        <v>538</v>
      </c>
      <c r="H6869" t="s">
        <v>134</v>
      </c>
      <c r="I6869" t="s">
        <v>135</v>
      </c>
      <c r="J6869" t="s">
        <v>136</v>
      </c>
      <c r="K6869" t="s">
        <v>236</v>
      </c>
      <c r="L6869" t="s">
        <v>19665</v>
      </c>
      <c r="M6869" t="s">
        <v>19666</v>
      </c>
      <c r="N6869">
        <v>1.9297397220000001</v>
      </c>
      <c r="O6869">
        <v>0</v>
      </c>
      <c r="P6869">
        <v>14</v>
      </c>
      <c r="Q6869">
        <v>0</v>
      </c>
      <c r="R6869">
        <v>2</v>
      </c>
      <c r="S6869">
        <v>0</v>
      </c>
      <c r="T6869">
        <v>1</v>
      </c>
      <c r="U6869">
        <v>0</v>
      </c>
      <c r="V6869">
        <v>0</v>
      </c>
      <c r="W6869">
        <v>0</v>
      </c>
      <c r="X6869">
        <v>3.2731861952159997</v>
      </c>
      <c r="Y6869">
        <v>0</v>
      </c>
      <c r="Z6869">
        <v>0.25272899968177504</v>
      </c>
      <c r="AA6869">
        <v>0</v>
      </c>
      <c r="AB6869">
        <v>3.8194215356756249</v>
      </c>
      <c r="AC6869">
        <v>0</v>
      </c>
      <c r="AD6869">
        <v>0</v>
      </c>
      <c r="AE6869">
        <v>7.3453367305733996</v>
      </c>
    </row>
    <row r="6870" spans="1:31" x14ac:dyDescent="0.25">
      <c r="A6870">
        <v>2157601</v>
      </c>
      <c r="B6870">
        <v>1</v>
      </c>
      <c r="C6870" t="s">
        <v>80</v>
      </c>
      <c r="D6870" t="s">
        <v>84</v>
      </c>
      <c r="E6870" t="s">
        <v>131</v>
      </c>
      <c r="F6870" t="s">
        <v>19667</v>
      </c>
      <c r="G6870" t="s">
        <v>152</v>
      </c>
      <c r="H6870" t="s">
        <v>134</v>
      </c>
      <c r="I6870" t="s">
        <v>135</v>
      </c>
      <c r="J6870" t="s">
        <v>136</v>
      </c>
      <c r="K6870" t="s">
        <v>137</v>
      </c>
      <c r="L6870" t="s">
        <v>19668</v>
      </c>
      <c r="M6870" t="s">
        <v>19669</v>
      </c>
      <c r="N6870">
        <v>2.3036111109999999</v>
      </c>
      <c r="O6870">
        <v>0</v>
      </c>
      <c r="P6870">
        <v>2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1.0079076969333749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1.0079076969333749</v>
      </c>
    </row>
    <row r="6871" spans="1:31" x14ac:dyDescent="0.25">
      <c r="A6871">
        <v>2156914</v>
      </c>
      <c r="B6871">
        <v>1</v>
      </c>
      <c r="C6871" t="s">
        <v>81</v>
      </c>
      <c r="D6871" t="s">
        <v>116</v>
      </c>
      <c r="E6871" t="s">
        <v>131</v>
      </c>
      <c r="F6871" t="s">
        <v>19670</v>
      </c>
      <c r="G6871" t="s">
        <v>152</v>
      </c>
      <c r="H6871" t="s">
        <v>134</v>
      </c>
      <c r="I6871" t="s">
        <v>135</v>
      </c>
      <c r="J6871" t="s">
        <v>136</v>
      </c>
      <c r="K6871" t="s">
        <v>137</v>
      </c>
      <c r="L6871" t="s">
        <v>19671</v>
      </c>
      <c r="M6871" t="s">
        <v>19672</v>
      </c>
      <c r="N6871">
        <v>7.5433333329999996</v>
      </c>
      <c r="O6871">
        <v>0</v>
      </c>
      <c r="P6871">
        <v>1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1.1805566010633002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1.1805566010633002</v>
      </c>
    </row>
    <row r="6872" spans="1:31" x14ac:dyDescent="0.25">
      <c r="A6872">
        <v>2157461</v>
      </c>
      <c r="B6872">
        <v>1</v>
      </c>
      <c r="C6872" t="s">
        <v>80</v>
      </c>
      <c r="D6872" t="s">
        <v>93</v>
      </c>
      <c r="E6872" t="s">
        <v>174</v>
      </c>
      <c r="F6872" t="s">
        <v>19673</v>
      </c>
      <c r="G6872" t="s">
        <v>187</v>
      </c>
      <c r="H6872" t="s">
        <v>134</v>
      </c>
      <c r="I6872" t="s">
        <v>135</v>
      </c>
      <c r="J6872" t="s">
        <v>136</v>
      </c>
      <c r="K6872" t="s">
        <v>137</v>
      </c>
      <c r="L6872" t="s">
        <v>19674</v>
      </c>
      <c r="M6872" t="s">
        <v>19675</v>
      </c>
      <c r="N6872">
        <v>2.3713888879999998</v>
      </c>
      <c r="O6872">
        <v>0</v>
      </c>
      <c r="P6872">
        <v>1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</row>
    <row r="6873" spans="1:31" x14ac:dyDescent="0.25">
      <c r="A6873">
        <v>2157146</v>
      </c>
      <c r="B6873">
        <v>1</v>
      </c>
      <c r="C6873" t="s">
        <v>80</v>
      </c>
      <c r="D6873" t="s">
        <v>96</v>
      </c>
      <c r="E6873" t="s">
        <v>131</v>
      </c>
      <c r="F6873" t="s">
        <v>19676</v>
      </c>
      <c r="G6873" t="s">
        <v>300</v>
      </c>
      <c r="H6873" t="s">
        <v>134</v>
      </c>
      <c r="I6873" t="s">
        <v>135</v>
      </c>
      <c r="J6873" t="s">
        <v>136</v>
      </c>
      <c r="K6873" t="s">
        <v>137</v>
      </c>
      <c r="L6873" t="s">
        <v>19677</v>
      </c>
      <c r="M6873" t="s">
        <v>19678</v>
      </c>
      <c r="N6873">
        <v>6.0441666659999997</v>
      </c>
      <c r="O6873">
        <v>0</v>
      </c>
      <c r="P6873">
        <v>1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</row>
    <row r="6874" spans="1:31" x14ac:dyDescent="0.25">
      <c r="A6874">
        <v>2157169</v>
      </c>
      <c r="B6874">
        <v>1</v>
      </c>
      <c r="C6874" t="s">
        <v>80</v>
      </c>
      <c r="D6874" t="s">
        <v>83</v>
      </c>
      <c r="E6874" t="s">
        <v>161</v>
      </c>
      <c r="F6874" t="s">
        <v>19679</v>
      </c>
      <c r="G6874" t="s">
        <v>5835</v>
      </c>
      <c r="H6874" t="s">
        <v>134</v>
      </c>
      <c r="I6874" t="s">
        <v>135</v>
      </c>
      <c r="J6874" t="s">
        <v>136</v>
      </c>
      <c r="K6874" t="s">
        <v>137</v>
      </c>
      <c r="L6874" t="s">
        <v>18975</v>
      </c>
      <c r="M6874" t="s">
        <v>19680</v>
      </c>
      <c r="N6874">
        <v>2.3433333329999999</v>
      </c>
      <c r="O6874">
        <v>0</v>
      </c>
      <c r="P6874">
        <v>843</v>
      </c>
      <c r="Q6874">
        <v>0</v>
      </c>
      <c r="R6874">
        <v>0</v>
      </c>
      <c r="S6874">
        <v>0</v>
      </c>
      <c r="T6874">
        <v>68</v>
      </c>
      <c r="U6874">
        <v>0</v>
      </c>
      <c r="V6874">
        <v>0</v>
      </c>
      <c r="W6874">
        <v>0</v>
      </c>
      <c r="X6874">
        <v>395.97581148215085</v>
      </c>
      <c r="Y6874">
        <v>0</v>
      </c>
      <c r="Z6874">
        <v>0</v>
      </c>
      <c r="AA6874">
        <v>0</v>
      </c>
      <c r="AB6874">
        <v>100.24863527515186</v>
      </c>
      <c r="AC6874">
        <v>0</v>
      </c>
      <c r="AD6874">
        <v>0</v>
      </c>
      <c r="AE6874">
        <v>496.2244467573027</v>
      </c>
    </row>
    <row r="6875" spans="1:31" x14ac:dyDescent="0.25">
      <c r="A6875">
        <v>2157415</v>
      </c>
      <c r="B6875">
        <v>1</v>
      </c>
      <c r="C6875" t="s">
        <v>81</v>
      </c>
      <c r="D6875" t="s">
        <v>119</v>
      </c>
      <c r="E6875" t="s">
        <v>161</v>
      </c>
      <c r="F6875" t="s">
        <v>19681</v>
      </c>
      <c r="G6875" t="s">
        <v>187</v>
      </c>
      <c r="H6875" t="s">
        <v>134</v>
      </c>
      <c r="I6875" t="s">
        <v>135</v>
      </c>
      <c r="J6875" t="s">
        <v>136</v>
      </c>
      <c r="K6875" t="s">
        <v>137</v>
      </c>
      <c r="L6875" t="s">
        <v>19682</v>
      </c>
      <c r="M6875" t="s">
        <v>19683</v>
      </c>
      <c r="N6875">
        <v>4.3427777770000002</v>
      </c>
      <c r="O6875">
        <v>0</v>
      </c>
      <c r="P6875">
        <v>81</v>
      </c>
      <c r="Q6875">
        <v>0</v>
      </c>
      <c r="R6875">
        <v>14</v>
      </c>
      <c r="S6875">
        <v>0</v>
      </c>
      <c r="T6875">
        <v>4</v>
      </c>
      <c r="U6875">
        <v>0</v>
      </c>
      <c r="V6875">
        <v>0</v>
      </c>
      <c r="W6875">
        <v>0</v>
      </c>
      <c r="X6875">
        <v>71.234259445121751</v>
      </c>
      <c r="Y6875">
        <v>0</v>
      </c>
      <c r="Z6875">
        <v>7.5448349486845521</v>
      </c>
      <c r="AA6875">
        <v>0</v>
      </c>
      <c r="AB6875">
        <v>25.227631096689759</v>
      </c>
      <c r="AC6875">
        <v>0</v>
      </c>
      <c r="AD6875">
        <v>0</v>
      </c>
      <c r="AE6875">
        <v>104.00672549049607</v>
      </c>
    </row>
    <row r="6876" spans="1:31" x14ac:dyDescent="0.25">
      <c r="A6876">
        <v>2157524</v>
      </c>
      <c r="B6876">
        <v>1</v>
      </c>
      <c r="C6876" t="s">
        <v>81</v>
      </c>
      <c r="D6876" t="s">
        <v>127</v>
      </c>
      <c r="E6876" t="s">
        <v>196</v>
      </c>
      <c r="F6876" t="s">
        <v>19684</v>
      </c>
      <c r="G6876" t="s">
        <v>142</v>
      </c>
      <c r="H6876" t="s">
        <v>143</v>
      </c>
      <c r="I6876" t="s">
        <v>135</v>
      </c>
      <c r="J6876" t="s">
        <v>136</v>
      </c>
      <c r="K6876" t="s">
        <v>137</v>
      </c>
      <c r="L6876" t="s">
        <v>19685</v>
      </c>
      <c r="M6876" t="s">
        <v>19686</v>
      </c>
      <c r="N6876">
        <v>5.0713888880000004</v>
      </c>
      <c r="O6876">
        <v>0</v>
      </c>
      <c r="P6876">
        <v>461</v>
      </c>
      <c r="Q6876">
        <v>1</v>
      </c>
      <c r="R6876">
        <v>20</v>
      </c>
      <c r="S6876">
        <v>4</v>
      </c>
      <c r="T6876">
        <v>88</v>
      </c>
      <c r="U6876">
        <v>7</v>
      </c>
      <c r="V6876">
        <v>2</v>
      </c>
      <c r="W6876">
        <v>0</v>
      </c>
      <c r="X6876">
        <v>417.94823603107204</v>
      </c>
      <c r="Y6876">
        <v>1.8480521252338751</v>
      </c>
      <c r="Z6876">
        <v>27.203698815579969</v>
      </c>
      <c r="AA6876">
        <v>617.83003910999821</v>
      </c>
      <c r="AB6876">
        <v>137.62523938095148</v>
      </c>
      <c r="AC6876">
        <v>1302.826322683844</v>
      </c>
      <c r="AD6876">
        <v>7.9937280587839004</v>
      </c>
      <c r="AE6876">
        <v>2513.2753162054632</v>
      </c>
    </row>
    <row r="6877" spans="1:31" x14ac:dyDescent="0.25">
      <c r="A6877">
        <v>2157584</v>
      </c>
      <c r="B6877">
        <v>1</v>
      </c>
      <c r="C6877" t="s">
        <v>81</v>
      </c>
      <c r="D6877" t="s">
        <v>118</v>
      </c>
      <c r="E6877" t="s">
        <v>146</v>
      </c>
      <c r="F6877" t="s">
        <v>19687</v>
      </c>
      <c r="G6877" t="s">
        <v>142</v>
      </c>
      <c r="H6877" t="s">
        <v>143</v>
      </c>
      <c r="I6877" t="s">
        <v>148</v>
      </c>
      <c r="J6877" t="s">
        <v>136</v>
      </c>
      <c r="K6877" t="s">
        <v>137</v>
      </c>
      <c r="L6877" t="s">
        <v>19688</v>
      </c>
      <c r="M6877" t="s">
        <v>19689</v>
      </c>
      <c r="N6877">
        <v>2.0555555E-2</v>
      </c>
      <c r="O6877">
        <v>2</v>
      </c>
      <c r="P6877">
        <v>1306</v>
      </c>
      <c r="Q6877">
        <v>141</v>
      </c>
      <c r="R6877">
        <v>144</v>
      </c>
      <c r="S6877">
        <v>12</v>
      </c>
      <c r="T6877">
        <v>109</v>
      </c>
      <c r="U6877">
        <v>1</v>
      </c>
      <c r="V6877">
        <v>0</v>
      </c>
      <c r="W6877">
        <v>4.8470282494999994E-3</v>
      </c>
      <c r="X6877">
        <v>3.1925996363737532</v>
      </c>
      <c r="Y6877">
        <v>2.7609997384486649</v>
      </c>
      <c r="Z6877">
        <v>0.7592746399981668</v>
      </c>
      <c r="AA6877">
        <v>0.96346972776029993</v>
      </c>
      <c r="AB6877">
        <v>0.33027503258913887</v>
      </c>
      <c r="AC6877">
        <v>0.22704369957575005</v>
      </c>
      <c r="AD6877">
        <v>0</v>
      </c>
      <c r="AE6877">
        <v>8.2385095029952744</v>
      </c>
    </row>
    <row r="6878" spans="1:31" x14ac:dyDescent="0.25">
      <c r="A6878">
        <v>2157670</v>
      </c>
      <c r="B6878">
        <v>1</v>
      </c>
      <c r="C6878" t="s">
        <v>81</v>
      </c>
      <c r="D6878" t="s">
        <v>123</v>
      </c>
      <c r="E6878" t="s">
        <v>196</v>
      </c>
      <c r="F6878" t="s">
        <v>19690</v>
      </c>
      <c r="G6878" t="s">
        <v>142</v>
      </c>
      <c r="H6878" t="s">
        <v>143</v>
      </c>
      <c r="I6878" t="s">
        <v>135</v>
      </c>
      <c r="J6878" t="s">
        <v>136</v>
      </c>
      <c r="K6878" t="s">
        <v>137</v>
      </c>
      <c r="L6878" t="s">
        <v>19691</v>
      </c>
      <c r="M6878" t="s">
        <v>19692</v>
      </c>
      <c r="N6878">
        <v>3.9458333329999999</v>
      </c>
      <c r="O6878">
        <v>0</v>
      </c>
      <c r="P6878">
        <v>4</v>
      </c>
      <c r="Q6878">
        <v>1</v>
      </c>
      <c r="R6878">
        <v>128</v>
      </c>
      <c r="S6878">
        <v>0</v>
      </c>
      <c r="T6878">
        <v>8</v>
      </c>
      <c r="U6878">
        <v>0</v>
      </c>
      <c r="V6878">
        <v>0</v>
      </c>
      <c r="W6878">
        <v>0</v>
      </c>
      <c r="X6878">
        <v>2.2162487007375002</v>
      </c>
      <c r="Y6878">
        <v>24.987369044192626</v>
      </c>
      <c r="Z6878">
        <v>34.391599944973436</v>
      </c>
      <c r="AA6878">
        <v>0</v>
      </c>
      <c r="AB6878">
        <v>1.0266051226590001</v>
      </c>
      <c r="AC6878">
        <v>0</v>
      </c>
      <c r="AD6878">
        <v>0</v>
      </c>
      <c r="AE6878">
        <v>62.621822812562563</v>
      </c>
    </row>
    <row r="6879" spans="1:31" x14ac:dyDescent="0.25">
      <c r="A6879">
        <v>2157229</v>
      </c>
      <c r="B6879">
        <v>1</v>
      </c>
      <c r="C6879" t="s">
        <v>80</v>
      </c>
      <c r="D6879" t="s">
        <v>99</v>
      </c>
      <c r="E6879" t="s">
        <v>131</v>
      </c>
      <c r="F6879" t="s">
        <v>19693</v>
      </c>
      <c r="G6879" t="s">
        <v>152</v>
      </c>
      <c r="H6879" t="s">
        <v>134</v>
      </c>
      <c r="I6879" t="s">
        <v>135</v>
      </c>
      <c r="J6879" t="s">
        <v>136</v>
      </c>
      <c r="K6879" t="s">
        <v>137</v>
      </c>
      <c r="L6879" t="s">
        <v>19694</v>
      </c>
      <c r="M6879" t="s">
        <v>19695</v>
      </c>
      <c r="N6879">
        <v>2.0205555550000001</v>
      </c>
      <c r="O6879">
        <v>0</v>
      </c>
      <c r="P6879">
        <v>2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0.20392297373149998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0.20392297373149998</v>
      </c>
    </row>
    <row r="6880" spans="1:31" x14ac:dyDescent="0.25">
      <c r="A6880">
        <v>2157478</v>
      </c>
      <c r="B6880">
        <v>1</v>
      </c>
      <c r="C6880" t="s">
        <v>81</v>
      </c>
      <c r="D6880" t="s">
        <v>128</v>
      </c>
      <c r="E6880" t="s">
        <v>174</v>
      </c>
      <c r="F6880" t="s">
        <v>19696</v>
      </c>
      <c r="G6880" t="s">
        <v>187</v>
      </c>
      <c r="H6880" t="s">
        <v>134</v>
      </c>
      <c r="I6880" t="s">
        <v>135</v>
      </c>
      <c r="J6880" t="s">
        <v>136</v>
      </c>
      <c r="K6880" t="s">
        <v>137</v>
      </c>
      <c r="L6880" t="s">
        <v>19697</v>
      </c>
      <c r="M6880" t="s">
        <v>19698</v>
      </c>
      <c r="N6880">
        <v>0.74166666599999997</v>
      </c>
      <c r="O6880">
        <v>0</v>
      </c>
      <c r="P6880">
        <v>179</v>
      </c>
      <c r="Q6880">
        <v>0</v>
      </c>
      <c r="R6880">
        <v>0</v>
      </c>
      <c r="S6880">
        <v>0</v>
      </c>
      <c r="T6880">
        <v>17</v>
      </c>
      <c r="U6880">
        <v>0</v>
      </c>
      <c r="V6880">
        <v>0</v>
      </c>
      <c r="W6880">
        <v>0</v>
      </c>
      <c r="X6880">
        <v>32.744739138901309</v>
      </c>
      <c r="Y6880">
        <v>0</v>
      </c>
      <c r="Z6880">
        <v>0</v>
      </c>
      <c r="AA6880">
        <v>0</v>
      </c>
      <c r="AB6880">
        <v>7.1855960378209609</v>
      </c>
      <c r="AC6880">
        <v>0</v>
      </c>
      <c r="AD6880">
        <v>0</v>
      </c>
      <c r="AE6880">
        <v>39.930335176722267</v>
      </c>
    </row>
    <row r="6881" spans="1:31" x14ac:dyDescent="0.25">
      <c r="A6881">
        <v>2157378</v>
      </c>
      <c r="B6881">
        <v>1</v>
      </c>
      <c r="C6881" t="s">
        <v>80</v>
      </c>
      <c r="D6881" t="s">
        <v>99</v>
      </c>
      <c r="E6881" t="s">
        <v>140</v>
      </c>
      <c r="F6881" t="s">
        <v>10257</v>
      </c>
      <c r="G6881" t="s">
        <v>2990</v>
      </c>
      <c r="H6881" t="s">
        <v>143</v>
      </c>
      <c r="I6881" t="s">
        <v>135</v>
      </c>
      <c r="J6881" t="s">
        <v>136</v>
      </c>
      <c r="K6881" t="s">
        <v>137</v>
      </c>
      <c r="L6881" t="s">
        <v>19699</v>
      </c>
      <c r="M6881" t="s">
        <v>19700</v>
      </c>
      <c r="N6881">
        <v>1.589444444</v>
      </c>
      <c r="O6881">
        <v>4</v>
      </c>
      <c r="P6881">
        <v>753</v>
      </c>
      <c r="Q6881">
        <v>11</v>
      </c>
      <c r="R6881">
        <v>97</v>
      </c>
      <c r="S6881">
        <v>20</v>
      </c>
      <c r="T6881">
        <v>49</v>
      </c>
      <c r="U6881">
        <v>0</v>
      </c>
      <c r="V6881">
        <v>3</v>
      </c>
      <c r="W6881">
        <v>25.9129230104352</v>
      </c>
      <c r="X6881">
        <v>264.12547408045549</v>
      </c>
      <c r="Y6881">
        <v>17.65809004842972</v>
      </c>
      <c r="Z6881">
        <v>41.851819782258552</v>
      </c>
      <c r="AA6881">
        <v>103.81487980524294</v>
      </c>
      <c r="AB6881">
        <v>22.309605197089844</v>
      </c>
      <c r="AC6881">
        <v>0</v>
      </c>
      <c r="AD6881">
        <v>10.070864310756832</v>
      </c>
      <c r="AE6881">
        <v>485.74365623466849</v>
      </c>
    </row>
    <row r="6882" spans="1:31" x14ac:dyDescent="0.25">
      <c r="A6882">
        <v>2157624</v>
      </c>
      <c r="B6882">
        <v>1</v>
      </c>
      <c r="C6882" t="s">
        <v>80</v>
      </c>
      <c r="D6882" t="s">
        <v>94</v>
      </c>
      <c r="E6882" t="s">
        <v>140</v>
      </c>
      <c r="F6882" t="s">
        <v>19701</v>
      </c>
      <c r="G6882" t="s">
        <v>142</v>
      </c>
      <c r="H6882" t="s">
        <v>143</v>
      </c>
      <c r="I6882" t="s">
        <v>135</v>
      </c>
      <c r="J6882" t="s">
        <v>136</v>
      </c>
      <c r="K6882" t="s">
        <v>137</v>
      </c>
      <c r="L6882" t="s">
        <v>19702</v>
      </c>
      <c r="M6882" t="s">
        <v>19703</v>
      </c>
      <c r="N6882">
        <v>1.2569444439999999</v>
      </c>
      <c r="O6882">
        <v>0</v>
      </c>
      <c r="P6882">
        <v>324</v>
      </c>
      <c r="Q6882">
        <v>2</v>
      </c>
      <c r="R6882">
        <v>1</v>
      </c>
      <c r="S6882">
        <v>2</v>
      </c>
      <c r="T6882">
        <v>23</v>
      </c>
      <c r="U6882">
        <v>0</v>
      </c>
      <c r="V6882">
        <v>0</v>
      </c>
      <c r="W6882">
        <v>0</v>
      </c>
      <c r="X6882">
        <v>35.026209866000691</v>
      </c>
      <c r="Y6882">
        <v>4.5628016494934158</v>
      </c>
      <c r="Z6882">
        <v>5.5608560686416668E-2</v>
      </c>
      <c r="AA6882">
        <v>3.1666081931399996</v>
      </c>
      <c r="AB6882">
        <v>1.4060104542761667</v>
      </c>
      <c r="AC6882">
        <v>0</v>
      </c>
      <c r="AD6882">
        <v>0</v>
      </c>
      <c r="AE6882">
        <v>44.217238723596687</v>
      </c>
    </row>
    <row r="6883" spans="1:31" x14ac:dyDescent="0.25">
      <c r="A6883">
        <v>2157684</v>
      </c>
      <c r="B6883">
        <v>1</v>
      </c>
      <c r="C6883" t="s">
        <v>80</v>
      </c>
      <c r="D6883" t="s">
        <v>104</v>
      </c>
      <c r="E6883" t="s">
        <v>161</v>
      </c>
      <c r="F6883" t="s">
        <v>19704</v>
      </c>
      <c r="G6883" t="s">
        <v>215</v>
      </c>
      <c r="H6883" t="s">
        <v>134</v>
      </c>
      <c r="I6883" t="s">
        <v>135</v>
      </c>
      <c r="J6883" t="s">
        <v>136</v>
      </c>
      <c r="K6883" t="s">
        <v>137</v>
      </c>
      <c r="L6883" t="s">
        <v>19705</v>
      </c>
      <c r="M6883" t="s">
        <v>19706</v>
      </c>
      <c r="N6883">
        <v>8.2202777769999997</v>
      </c>
      <c r="O6883">
        <v>0</v>
      </c>
      <c r="P6883">
        <v>67</v>
      </c>
      <c r="Q6883">
        <v>0</v>
      </c>
      <c r="R6883">
        <v>3</v>
      </c>
      <c r="S6883">
        <v>0</v>
      </c>
      <c r="T6883">
        <v>11</v>
      </c>
      <c r="U6883">
        <v>0</v>
      </c>
      <c r="V6883">
        <v>0</v>
      </c>
      <c r="W6883">
        <v>0</v>
      </c>
      <c r="X6883">
        <v>94.669048305424752</v>
      </c>
      <c r="Y6883">
        <v>0</v>
      </c>
      <c r="Z6883">
        <v>1.6407588549497834</v>
      </c>
      <c r="AA6883">
        <v>0</v>
      </c>
      <c r="AB6883">
        <v>30.862243678136366</v>
      </c>
      <c r="AC6883">
        <v>0</v>
      </c>
      <c r="AD6883">
        <v>0</v>
      </c>
      <c r="AE6883">
        <v>127.1720508385109</v>
      </c>
    </row>
    <row r="6884" spans="1:31" x14ac:dyDescent="0.25">
      <c r="A6884">
        <v>2157186</v>
      </c>
      <c r="B6884">
        <v>1</v>
      </c>
      <c r="C6884" t="s">
        <v>80</v>
      </c>
      <c r="D6884" t="s">
        <v>93</v>
      </c>
      <c r="E6884" t="s">
        <v>131</v>
      </c>
      <c r="F6884" t="s">
        <v>2742</v>
      </c>
      <c r="G6884" t="s">
        <v>171</v>
      </c>
      <c r="H6884" t="s">
        <v>134</v>
      </c>
      <c r="I6884" t="s">
        <v>135</v>
      </c>
      <c r="J6884" t="s">
        <v>136</v>
      </c>
      <c r="K6884" t="s">
        <v>137</v>
      </c>
      <c r="L6884" t="s">
        <v>19707</v>
      </c>
      <c r="M6884" t="s">
        <v>19708</v>
      </c>
      <c r="N6884">
        <v>1.2394444440000001</v>
      </c>
      <c r="O6884">
        <v>0</v>
      </c>
      <c r="P6884">
        <v>1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0.4312976443795834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0.4312976443795834</v>
      </c>
    </row>
    <row r="6885" spans="1:31" x14ac:dyDescent="0.25">
      <c r="A6885">
        <v>2157375</v>
      </c>
      <c r="B6885">
        <v>1</v>
      </c>
      <c r="C6885" t="s">
        <v>80</v>
      </c>
      <c r="D6885" t="s">
        <v>106</v>
      </c>
      <c r="E6885" t="s">
        <v>196</v>
      </c>
      <c r="F6885" t="s">
        <v>19709</v>
      </c>
      <c r="G6885" t="s">
        <v>142</v>
      </c>
      <c r="H6885" t="s">
        <v>143</v>
      </c>
      <c r="I6885" t="s">
        <v>135</v>
      </c>
      <c r="J6885" t="s">
        <v>136</v>
      </c>
      <c r="K6885" t="s">
        <v>137</v>
      </c>
      <c r="L6885" t="s">
        <v>19710</v>
      </c>
      <c r="M6885" t="s">
        <v>19711</v>
      </c>
      <c r="N6885">
        <v>1.018333333</v>
      </c>
      <c r="O6885">
        <v>0</v>
      </c>
      <c r="P6885">
        <v>1158</v>
      </c>
      <c r="Q6885">
        <v>18</v>
      </c>
      <c r="R6885">
        <v>133</v>
      </c>
      <c r="S6885">
        <v>10</v>
      </c>
      <c r="T6885">
        <v>228</v>
      </c>
      <c r="U6885">
        <v>0</v>
      </c>
      <c r="V6885">
        <v>0</v>
      </c>
      <c r="W6885">
        <v>0</v>
      </c>
      <c r="X6885">
        <v>202.58229508078429</v>
      </c>
      <c r="Y6885">
        <v>4.3729656191995501</v>
      </c>
      <c r="Z6885">
        <v>20.856242622655294</v>
      </c>
      <c r="AA6885">
        <v>47.412920503061201</v>
      </c>
      <c r="AB6885">
        <v>62.094524953834693</v>
      </c>
      <c r="AC6885">
        <v>0</v>
      </c>
      <c r="AD6885">
        <v>0</v>
      </c>
      <c r="AE6885">
        <v>337.31894877953505</v>
      </c>
    </row>
    <row r="6886" spans="1:31" x14ac:dyDescent="0.25">
      <c r="A6886">
        <v>2157043</v>
      </c>
      <c r="B6886">
        <v>1</v>
      </c>
      <c r="C6886" t="s">
        <v>81</v>
      </c>
      <c r="D6886" t="s">
        <v>127</v>
      </c>
      <c r="E6886" t="s">
        <v>131</v>
      </c>
      <c r="F6886" t="s">
        <v>19712</v>
      </c>
      <c r="G6886" t="s">
        <v>300</v>
      </c>
      <c r="H6886" t="s">
        <v>134</v>
      </c>
      <c r="I6886" t="s">
        <v>135</v>
      </c>
      <c r="J6886" t="s">
        <v>3</v>
      </c>
      <c r="K6886" t="s">
        <v>137</v>
      </c>
      <c r="L6886" t="s">
        <v>19713</v>
      </c>
      <c r="M6886" t="s">
        <v>19714</v>
      </c>
      <c r="N6886">
        <v>6.113888888</v>
      </c>
      <c r="O6886">
        <v>0</v>
      </c>
      <c r="P6886">
        <v>4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2.5166683872716673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2.5166683872716673</v>
      </c>
    </row>
    <row r="6887" spans="1:31" x14ac:dyDescent="0.25">
      <c r="A6887">
        <v>2157541</v>
      </c>
      <c r="B6887">
        <v>1</v>
      </c>
      <c r="C6887" t="s">
        <v>80</v>
      </c>
      <c r="D6887" t="s">
        <v>83</v>
      </c>
      <c r="E6887" t="s">
        <v>131</v>
      </c>
      <c r="F6887" t="s">
        <v>19715</v>
      </c>
      <c r="G6887" t="s">
        <v>152</v>
      </c>
      <c r="H6887" t="s">
        <v>134</v>
      </c>
      <c r="I6887" t="s">
        <v>135</v>
      </c>
      <c r="J6887" t="s">
        <v>136</v>
      </c>
      <c r="K6887" t="s">
        <v>137</v>
      </c>
      <c r="L6887" t="s">
        <v>19716</v>
      </c>
      <c r="M6887" t="s">
        <v>19717</v>
      </c>
      <c r="N6887">
        <v>3.4333333330000002</v>
      </c>
      <c r="O6887">
        <v>0</v>
      </c>
      <c r="P6887">
        <v>3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1.9610976670545004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1.9610976670545004</v>
      </c>
    </row>
    <row r="6888" spans="1:31" x14ac:dyDescent="0.25">
      <c r="A6888">
        <v>2157398</v>
      </c>
      <c r="B6888">
        <v>1</v>
      </c>
      <c r="C6888" t="s">
        <v>81</v>
      </c>
      <c r="D6888" t="s">
        <v>115</v>
      </c>
      <c r="E6888" t="s">
        <v>131</v>
      </c>
      <c r="F6888" t="s">
        <v>19718</v>
      </c>
      <c r="G6888" t="s">
        <v>152</v>
      </c>
      <c r="H6888" t="s">
        <v>134</v>
      </c>
      <c r="I6888" t="s">
        <v>135</v>
      </c>
      <c r="J6888" t="s">
        <v>136</v>
      </c>
      <c r="K6888" t="s">
        <v>137</v>
      </c>
      <c r="L6888" t="s">
        <v>19719</v>
      </c>
      <c r="M6888" t="s">
        <v>19720</v>
      </c>
      <c r="N6888">
        <v>2.7725</v>
      </c>
      <c r="O6888">
        <v>0</v>
      </c>
      <c r="P6888">
        <v>1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0.22861014502950003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0.22861014502950003</v>
      </c>
    </row>
    <row r="6889" spans="1:31" x14ac:dyDescent="0.25">
      <c r="A6889">
        <v>2157212</v>
      </c>
      <c r="B6889">
        <v>1</v>
      </c>
      <c r="C6889" t="s">
        <v>81</v>
      </c>
      <c r="D6889" t="s">
        <v>128</v>
      </c>
      <c r="E6889" t="s">
        <v>206</v>
      </c>
      <c r="F6889" t="s">
        <v>19528</v>
      </c>
      <c r="G6889" t="s">
        <v>183</v>
      </c>
      <c r="H6889" t="s">
        <v>134</v>
      </c>
      <c r="I6889" t="s">
        <v>135</v>
      </c>
      <c r="J6889" t="s">
        <v>136</v>
      </c>
      <c r="K6889" t="s">
        <v>137</v>
      </c>
      <c r="L6889" t="s">
        <v>19721</v>
      </c>
      <c r="M6889" t="s">
        <v>19722</v>
      </c>
      <c r="N6889">
        <v>6.3150000000000004</v>
      </c>
      <c r="O6889">
        <v>0</v>
      </c>
      <c r="P6889">
        <v>79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105.82796836009867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105.82796836009867</v>
      </c>
    </row>
    <row r="6890" spans="1:31" x14ac:dyDescent="0.25">
      <c r="A6890">
        <v>2157561</v>
      </c>
      <c r="B6890">
        <v>1</v>
      </c>
      <c r="C6890" t="s">
        <v>80</v>
      </c>
      <c r="D6890" t="s">
        <v>83</v>
      </c>
      <c r="E6890" t="s">
        <v>196</v>
      </c>
      <c r="F6890" t="s">
        <v>14241</v>
      </c>
      <c r="G6890" t="s">
        <v>142</v>
      </c>
      <c r="H6890" t="s">
        <v>143</v>
      </c>
      <c r="I6890" t="s">
        <v>135</v>
      </c>
      <c r="J6890" t="s">
        <v>136</v>
      </c>
      <c r="K6890" t="s">
        <v>137</v>
      </c>
      <c r="L6890" t="s">
        <v>19723</v>
      </c>
      <c r="M6890" t="s">
        <v>19724</v>
      </c>
      <c r="N6890">
        <v>0.49527777699999997</v>
      </c>
      <c r="O6890">
        <v>0</v>
      </c>
      <c r="P6890">
        <v>0</v>
      </c>
      <c r="Q6890">
        <v>0</v>
      </c>
      <c r="R6890">
        <v>0</v>
      </c>
      <c r="S6890">
        <v>13</v>
      </c>
      <c r="T6890">
        <v>19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49.212496347627422</v>
      </c>
      <c r="AB6890">
        <v>67.533089029421433</v>
      </c>
      <c r="AC6890">
        <v>0</v>
      </c>
      <c r="AD6890">
        <v>0</v>
      </c>
      <c r="AE6890">
        <v>116.74558537704885</v>
      </c>
    </row>
    <row r="6891" spans="1:31" x14ac:dyDescent="0.25">
      <c r="A6891">
        <v>2157143</v>
      </c>
      <c r="B6891">
        <v>1</v>
      </c>
      <c r="C6891" t="s">
        <v>80</v>
      </c>
      <c r="D6891" t="s">
        <v>96</v>
      </c>
      <c r="E6891" t="s">
        <v>131</v>
      </c>
      <c r="F6891" t="s">
        <v>19725</v>
      </c>
      <c r="G6891" t="s">
        <v>152</v>
      </c>
      <c r="H6891" t="s">
        <v>134</v>
      </c>
      <c r="I6891" t="s">
        <v>135</v>
      </c>
      <c r="J6891" t="s">
        <v>136</v>
      </c>
      <c r="K6891" t="s">
        <v>137</v>
      </c>
      <c r="L6891" t="s">
        <v>19726</v>
      </c>
      <c r="M6891" t="s">
        <v>19727</v>
      </c>
      <c r="N6891">
        <v>1.394722222</v>
      </c>
      <c r="O6891">
        <v>0</v>
      </c>
      <c r="P6891">
        <v>0</v>
      </c>
      <c r="Q6891">
        <v>0</v>
      </c>
      <c r="R6891">
        <v>1</v>
      </c>
      <c r="S6891">
        <v>0</v>
      </c>
      <c r="T6891">
        <v>1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3.79677760485625</v>
      </c>
      <c r="AA6891">
        <v>0</v>
      </c>
      <c r="AB6891">
        <v>3.9073470732451501</v>
      </c>
      <c r="AC6891">
        <v>0</v>
      </c>
      <c r="AD6891">
        <v>0</v>
      </c>
      <c r="AE6891">
        <v>7.7041246781014001</v>
      </c>
    </row>
    <row r="6892" spans="1:31" x14ac:dyDescent="0.25">
      <c r="A6892">
        <v>2157441</v>
      </c>
      <c r="B6892">
        <v>1</v>
      </c>
      <c r="C6892" t="s">
        <v>80</v>
      </c>
      <c r="D6892" t="s">
        <v>89</v>
      </c>
      <c r="E6892" t="s">
        <v>131</v>
      </c>
      <c r="F6892" t="s">
        <v>19728</v>
      </c>
      <c r="G6892" t="s">
        <v>133</v>
      </c>
      <c r="H6892" t="s">
        <v>134</v>
      </c>
      <c r="I6892" t="s">
        <v>135</v>
      </c>
      <c r="J6892" t="s">
        <v>136</v>
      </c>
      <c r="K6892" t="s">
        <v>137</v>
      </c>
      <c r="L6892" t="s">
        <v>19729</v>
      </c>
      <c r="M6892" t="s">
        <v>19730</v>
      </c>
      <c r="N6892">
        <v>1.7424999999999999</v>
      </c>
      <c r="O6892">
        <v>0</v>
      </c>
      <c r="P6892">
        <v>1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0.252638703046275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0.252638703046275</v>
      </c>
    </row>
    <row r="6893" spans="1:31" x14ac:dyDescent="0.25">
      <c r="A6893">
        <v>2156920</v>
      </c>
      <c r="B6893">
        <v>1</v>
      </c>
      <c r="C6893" t="s">
        <v>81</v>
      </c>
      <c r="D6893" t="s">
        <v>123</v>
      </c>
      <c r="E6893" t="s">
        <v>161</v>
      </c>
      <c r="F6893" t="s">
        <v>19731</v>
      </c>
      <c r="G6893" t="s">
        <v>215</v>
      </c>
      <c r="H6893" t="s">
        <v>134</v>
      </c>
      <c r="I6893" t="s">
        <v>135</v>
      </c>
      <c r="J6893" t="s">
        <v>136</v>
      </c>
      <c r="K6893" t="s">
        <v>137</v>
      </c>
      <c r="L6893" t="s">
        <v>19732</v>
      </c>
      <c r="M6893" t="s">
        <v>19733</v>
      </c>
      <c r="N6893">
        <v>1.61</v>
      </c>
      <c r="O6893">
        <v>0</v>
      </c>
      <c r="P6893">
        <v>200</v>
      </c>
      <c r="Q6893">
        <v>0</v>
      </c>
      <c r="R6893">
        <v>6</v>
      </c>
      <c r="S6893">
        <v>0</v>
      </c>
      <c r="T6893">
        <v>9</v>
      </c>
      <c r="U6893">
        <v>0</v>
      </c>
      <c r="V6893">
        <v>0</v>
      </c>
      <c r="W6893">
        <v>0</v>
      </c>
      <c r="X6893">
        <v>40.859798629585939</v>
      </c>
      <c r="Y6893">
        <v>0</v>
      </c>
      <c r="Z6893">
        <v>0.62935914516900004</v>
      </c>
      <c r="AA6893">
        <v>0</v>
      </c>
      <c r="AB6893">
        <v>8.2737632143380413</v>
      </c>
      <c r="AC6893">
        <v>0</v>
      </c>
      <c r="AD6893">
        <v>0</v>
      </c>
      <c r="AE6893">
        <v>49.762920989092976</v>
      </c>
    </row>
    <row r="6894" spans="1:31" x14ac:dyDescent="0.25">
      <c r="A6894">
        <v>2157063</v>
      </c>
      <c r="B6894">
        <v>1</v>
      </c>
      <c r="C6894" t="s">
        <v>80</v>
      </c>
      <c r="D6894" t="s">
        <v>101</v>
      </c>
      <c r="E6894" t="s">
        <v>196</v>
      </c>
      <c r="F6894" t="s">
        <v>19734</v>
      </c>
      <c r="G6894" t="s">
        <v>142</v>
      </c>
      <c r="H6894" t="s">
        <v>143</v>
      </c>
      <c r="I6894" t="s">
        <v>135</v>
      </c>
      <c r="J6894" t="s">
        <v>136</v>
      </c>
      <c r="K6894" t="s">
        <v>137</v>
      </c>
      <c r="L6894" t="s">
        <v>19735</v>
      </c>
      <c r="M6894" t="s">
        <v>19736</v>
      </c>
      <c r="N6894">
        <v>0.75138888800000003</v>
      </c>
      <c r="O6894">
        <v>5</v>
      </c>
      <c r="P6894">
        <v>1937</v>
      </c>
      <c r="Q6894">
        <v>2</v>
      </c>
      <c r="R6894">
        <v>65</v>
      </c>
      <c r="S6894">
        <v>12</v>
      </c>
      <c r="T6894">
        <v>212</v>
      </c>
      <c r="U6894">
        <v>1</v>
      </c>
      <c r="V6894">
        <v>1</v>
      </c>
      <c r="W6894">
        <v>1.7724546696610006</v>
      </c>
      <c r="X6894">
        <v>374.15626194187939</v>
      </c>
      <c r="Y6894">
        <v>9.5658528857325429</v>
      </c>
      <c r="Z6894">
        <v>11.985176246049127</v>
      </c>
      <c r="AA6894">
        <v>95.475240266393712</v>
      </c>
      <c r="AB6894">
        <v>181.8299585556326</v>
      </c>
      <c r="AC6894">
        <v>26.365279410843755</v>
      </c>
      <c r="AD6894">
        <v>0.8019279862612918</v>
      </c>
      <c r="AE6894">
        <v>701.9521519624534</v>
      </c>
    </row>
    <row r="6895" spans="1:31" x14ac:dyDescent="0.25">
      <c r="A6895">
        <v>2157312</v>
      </c>
      <c r="B6895">
        <v>1</v>
      </c>
      <c r="C6895" t="s">
        <v>80</v>
      </c>
      <c r="D6895" t="s">
        <v>97</v>
      </c>
      <c r="E6895" t="s">
        <v>224</v>
      </c>
      <c r="F6895" t="s">
        <v>17472</v>
      </c>
      <c r="G6895" t="s">
        <v>142</v>
      </c>
      <c r="H6895" t="s">
        <v>143</v>
      </c>
      <c r="I6895" t="s">
        <v>135</v>
      </c>
      <c r="J6895" t="s">
        <v>136</v>
      </c>
      <c r="K6895" t="s">
        <v>137</v>
      </c>
      <c r="L6895" t="s">
        <v>19737</v>
      </c>
      <c r="M6895" t="s">
        <v>19738</v>
      </c>
      <c r="N6895">
        <v>0.23638888799999999</v>
      </c>
      <c r="O6895">
        <v>14</v>
      </c>
      <c r="P6895">
        <v>1376</v>
      </c>
      <c r="Q6895">
        <v>20</v>
      </c>
      <c r="R6895">
        <v>463</v>
      </c>
      <c r="S6895">
        <v>39</v>
      </c>
      <c r="T6895">
        <v>258</v>
      </c>
      <c r="U6895">
        <v>4</v>
      </c>
      <c r="V6895">
        <v>0</v>
      </c>
      <c r="W6895">
        <v>218.59382980125264</v>
      </c>
      <c r="X6895">
        <v>135.01191708803864</v>
      </c>
      <c r="Y6895">
        <v>92.144501521729211</v>
      </c>
      <c r="Z6895">
        <v>49.81054385316645</v>
      </c>
      <c r="AA6895">
        <v>106.47569929302202</v>
      </c>
      <c r="AB6895">
        <v>74.052130997983667</v>
      </c>
      <c r="AC6895">
        <v>12.141233322222551</v>
      </c>
      <c r="AD6895">
        <v>0</v>
      </c>
      <c r="AE6895">
        <v>688.22985587741516</v>
      </c>
    </row>
    <row r="6896" spans="1:31" x14ac:dyDescent="0.25">
      <c r="A6896">
        <v>2157604</v>
      </c>
      <c r="B6896">
        <v>1</v>
      </c>
      <c r="C6896" t="s">
        <v>80</v>
      </c>
      <c r="D6896" t="s">
        <v>105</v>
      </c>
      <c r="E6896" t="s">
        <v>161</v>
      </c>
      <c r="F6896" t="s">
        <v>19739</v>
      </c>
      <c r="G6896" t="s">
        <v>215</v>
      </c>
      <c r="H6896" t="s">
        <v>134</v>
      </c>
      <c r="I6896" t="s">
        <v>135</v>
      </c>
      <c r="J6896" t="s">
        <v>136</v>
      </c>
      <c r="K6896" t="s">
        <v>137</v>
      </c>
      <c r="L6896" t="s">
        <v>19740</v>
      </c>
      <c r="M6896" t="s">
        <v>19741</v>
      </c>
      <c r="N6896">
        <v>3.486111111</v>
      </c>
      <c r="O6896">
        <v>0</v>
      </c>
      <c r="P6896">
        <v>4</v>
      </c>
      <c r="Q6896">
        <v>0</v>
      </c>
      <c r="R6896">
        <v>36</v>
      </c>
      <c r="S6896">
        <v>0</v>
      </c>
      <c r="T6896">
        <v>2</v>
      </c>
      <c r="U6896">
        <v>0</v>
      </c>
      <c r="V6896">
        <v>0</v>
      </c>
      <c r="W6896">
        <v>0</v>
      </c>
      <c r="X6896">
        <v>6.5184588264506012</v>
      </c>
      <c r="Y6896">
        <v>0</v>
      </c>
      <c r="Z6896">
        <v>13.628140893084977</v>
      </c>
      <c r="AA6896">
        <v>0</v>
      </c>
      <c r="AB6896">
        <v>8.4855288593671343</v>
      </c>
      <c r="AC6896">
        <v>0</v>
      </c>
      <c r="AD6896">
        <v>0</v>
      </c>
      <c r="AE6896">
        <v>28.632128578902716</v>
      </c>
    </row>
    <row r="6897" spans="1:31" x14ac:dyDescent="0.25">
      <c r="A6897">
        <v>2157106</v>
      </c>
      <c r="B6897">
        <v>1</v>
      </c>
      <c r="C6897" t="s">
        <v>80</v>
      </c>
      <c r="D6897" t="s">
        <v>96</v>
      </c>
      <c r="E6897" t="s">
        <v>196</v>
      </c>
      <c r="F6897" t="s">
        <v>19742</v>
      </c>
      <c r="G6897" t="s">
        <v>142</v>
      </c>
      <c r="H6897" t="s">
        <v>143</v>
      </c>
      <c r="I6897" t="s">
        <v>135</v>
      </c>
      <c r="J6897" t="s">
        <v>136</v>
      </c>
      <c r="K6897" t="s">
        <v>137</v>
      </c>
      <c r="L6897" t="s">
        <v>19743</v>
      </c>
      <c r="M6897" t="s">
        <v>19744</v>
      </c>
      <c r="N6897">
        <v>0.79972222199999998</v>
      </c>
      <c r="O6897">
        <v>0</v>
      </c>
      <c r="P6897">
        <v>258</v>
      </c>
      <c r="Q6897">
        <v>11</v>
      </c>
      <c r="R6897">
        <v>21</v>
      </c>
      <c r="S6897">
        <v>7</v>
      </c>
      <c r="T6897">
        <v>28</v>
      </c>
      <c r="U6897">
        <v>3</v>
      </c>
      <c r="V6897">
        <v>0</v>
      </c>
      <c r="W6897">
        <v>0</v>
      </c>
      <c r="X6897">
        <v>64.368239449087284</v>
      </c>
      <c r="Y6897">
        <v>4.309444559616483</v>
      </c>
      <c r="Z6897">
        <v>7.1785115807981272</v>
      </c>
      <c r="AA6897">
        <v>29.031705913242092</v>
      </c>
      <c r="AB6897">
        <v>20.550116096894314</v>
      </c>
      <c r="AC6897">
        <v>143.00052590083067</v>
      </c>
      <c r="AD6897">
        <v>0</v>
      </c>
      <c r="AE6897">
        <v>268.438543500469</v>
      </c>
    </row>
    <row r="6898" spans="1:31" x14ac:dyDescent="0.25">
      <c r="A6898">
        <v>2156957</v>
      </c>
      <c r="B6898">
        <v>1</v>
      </c>
      <c r="C6898" t="s">
        <v>80</v>
      </c>
      <c r="D6898" t="s">
        <v>105</v>
      </c>
      <c r="E6898" t="s">
        <v>140</v>
      </c>
      <c r="F6898" t="s">
        <v>19745</v>
      </c>
      <c r="G6898" t="s">
        <v>226</v>
      </c>
      <c r="H6898" t="s">
        <v>143</v>
      </c>
      <c r="I6898" t="s">
        <v>135</v>
      </c>
      <c r="J6898" t="s">
        <v>136</v>
      </c>
      <c r="K6898" t="s">
        <v>137</v>
      </c>
      <c r="L6898" t="s">
        <v>19746</v>
      </c>
      <c r="M6898" t="s">
        <v>19747</v>
      </c>
      <c r="N6898">
        <v>0.387222222</v>
      </c>
      <c r="O6898">
        <v>0</v>
      </c>
      <c r="P6898">
        <v>950</v>
      </c>
      <c r="Q6898">
        <v>0</v>
      </c>
      <c r="R6898">
        <v>16</v>
      </c>
      <c r="S6898">
        <v>2</v>
      </c>
      <c r="T6898">
        <v>78</v>
      </c>
      <c r="U6898">
        <v>1</v>
      </c>
      <c r="V6898">
        <v>0</v>
      </c>
      <c r="W6898">
        <v>0</v>
      </c>
      <c r="X6898">
        <v>76.352883579882544</v>
      </c>
      <c r="Y6898">
        <v>0</v>
      </c>
      <c r="Z6898">
        <v>1.1240026266730947</v>
      </c>
      <c r="AA6898">
        <v>12.940649111638979</v>
      </c>
      <c r="AB6898">
        <v>22.885877779817847</v>
      </c>
      <c r="AC6898">
        <v>31.998946958970507</v>
      </c>
      <c r="AD6898">
        <v>0</v>
      </c>
      <c r="AE6898">
        <v>145.30236005698296</v>
      </c>
    </row>
    <row r="6899" spans="1:31" x14ac:dyDescent="0.25">
      <c r="A6899">
        <v>2157455</v>
      </c>
      <c r="B6899">
        <v>1</v>
      </c>
      <c r="C6899" t="s">
        <v>80</v>
      </c>
      <c r="D6899" t="s">
        <v>93</v>
      </c>
      <c r="E6899" t="s">
        <v>174</v>
      </c>
      <c r="F6899" t="s">
        <v>19748</v>
      </c>
      <c r="G6899" t="s">
        <v>187</v>
      </c>
      <c r="H6899" t="s">
        <v>134</v>
      </c>
      <c r="I6899" t="s">
        <v>135</v>
      </c>
      <c r="J6899" t="s">
        <v>136</v>
      </c>
      <c r="K6899" t="s">
        <v>137</v>
      </c>
      <c r="L6899" t="s">
        <v>19749</v>
      </c>
      <c r="M6899" t="s">
        <v>19750</v>
      </c>
      <c r="N6899">
        <v>2.804444444</v>
      </c>
      <c r="O6899">
        <v>0</v>
      </c>
      <c r="P6899">
        <v>8</v>
      </c>
      <c r="Q6899">
        <v>0</v>
      </c>
      <c r="R6899">
        <v>4</v>
      </c>
      <c r="S6899">
        <v>0</v>
      </c>
      <c r="T6899">
        <v>4</v>
      </c>
      <c r="U6899">
        <v>0</v>
      </c>
      <c r="V6899">
        <v>0</v>
      </c>
      <c r="W6899">
        <v>0</v>
      </c>
      <c r="X6899">
        <v>4.4076514639177757</v>
      </c>
      <c r="Y6899">
        <v>0</v>
      </c>
      <c r="Z6899">
        <v>4.5628002971661008</v>
      </c>
      <c r="AA6899">
        <v>0</v>
      </c>
      <c r="AB6899">
        <v>4.8690641756753053</v>
      </c>
      <c r="AC6899">
        <v>0</v>
      </c>
      <c r="AD6899">
        <v>0</v>
      </c>
      <c r="AE6899">
        <v>13.839515936759181</v>
      </c>
    </row>
    <row r="6900" spans="1:31" x14ac:dyDescent="0.25">
      <c r="A6900">
        <v>2157647</v>
      </c>
      <c r="B6900">
        <v>1</v>
      </c>
      <c r="C6900" t="s">
        <v>81</v>
      </c>
      <c r="D6900" t="s">
        <v>118</v>
      </c>
      <c r="E6900" t="s">
        <v>174</v>
      </c>
      <c r="F6900" t="s">
        <v>19751</v>
      </c>
      <c r="G6900" t="s">
        <v>384</v>
      </c>
      <c r="H6900" t="s">
        <v>134</v>
      </c>
      <c r="I6900" t="s">
        <v>135</v>
      </c>
      <c r="J6900" t="s">
        <v>136</v>
      </c>
      <c r="K6900" t="s">
        <v>137</v>
      </c>
      <c r="L6900" t="s">
        <v>19752</v>
      </c>
      <c r="M6900" t="s">
        <v>19753</v>
      </c>
      <c r="N6900">
        <v>2.2136111110000001</v>
      </c>
      <c r="O6900">
        <v>0</v>
      </c>
      <c r="P6900">
        <v>18</v>
      </c>
      <c r="Q6900">
        <v>0</v>
      </c>
      <c r="R6900">
        <v>0</v>
      </c>
      <c r="S6900">
        <v>0</v>
      </c>
      <c r="T6900">
        <v>40</v>
      </c>
      <c r="U6900">
        <v>0</v>
      </c>
      <c r="V6900">
        <v>0</v>
      </c>
      <c r="W6900">
        <v>0</v>
      </c>
      <c r="X6900">
        <v>10.335182168674448</v>
      </c>
      <c r="Y6900">
        <v>0</v>
      </c>
      <c r="Z6900">
        <v>0</v>
      </c>
      <c r="AA6900">
        <v>0</v>
      </c>
      <c r="AB6900">
        <v>23.392487954857884</v>
      </c>
      <c r="AC6900">
        <v>0</v>
      </c>
      <c r="AD6900">
        <v>0</v>
      </c>
      <c r="AE6900">
        <v>33.727670123532334</v>
      </c>
    </row>
    <row r="6901" spans="1:31" x14ac:dyDescent="0.25">
      <c r="A6901">
        <v>2157206</v>
      </c>
      <c r="B6901">
        <v>1</v>
      </c>
      <c r="C6901" t="s">
        <v>81</v>
      </c>
      <c r="D6901" t="s">
        <v>118</v>
      </c>
      <c r="E6901" t="s">
        <v>131</v>
      </c>
      <c r="F6901" t="s">
        <v>19754</v>
      </c>
      <c r="G6901" t="s">
        <v>152</v>
      </c>
      <c r="H6901" t="s">
        <v>134</v>
      </c>
      <c r="I6901" t="s">
        <v>135</v>
      </c>
      <c r="J6901" t="s">
        <v>136</v>
      </c>
      <c r="K6901" t="s">
        <v>137</v>
      </c>
      <c r="L6901" t="s">
        <v>19755</v>
      </c>
      <c r="M6901" t="s">
        <v>19756</v>
      </c>
      <c r="N6901">
        <v>1.288611111</v>
      </c>
      <c r="O6901">
        <v>0</v>
      </c>
      <c r="P6901">
        <v>1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2.8433226080000007E-4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2.8433226080000007E-4</v>
      </c>
    </row>
    <row r="6902" spans="1:31" x14ac:dyDescent="0.25">
      <c r="A6902">
        <v>2157032</v>
      </c>
      <c r="B6902">
        <v>1</v>
      </c>
      <c r="C6902" t="s">
        <v>80</v>
      </c>
      <c r="D6902" t="s">
        <v>107</v>
      </c>
      <c r="E6902" t="s">
        <v>174</v>
      </c>
      <c r="F6902" t="s">
        <v>19757</v>
      </c>
      <c r="G6902" t="s">
        <v>171</v>
      </c>
      <c r="H6902" t="s">
        <v>134</v>
      </c>
      <c r="I6902" t="s">
        <v>135</v>
      </c>
      <c r="J6902" t="s">
        <v>136</v>
      </c>
      <c r="K6902" t="s">
        <v>137</v>
      </c>
      <c r="L6902" t="s">
        <v>19194</v>
      </c>
      <c r="M6902" t="s">
        <v>19758</v>
      </c>
      <c r="N6902">
        <v>2.9586111110000002</v>
      </c>
      <c r="O6902">
        <v>0</v>
      </c>
      <c r="P6902">
        <v>13</v>
      </c>
      <c r="Q6902">
        <v>0</v>
      </c>
      <c r="R6902">
        <v>6</v>
      </c>
      <c r="S6902">
        <v>0</v>
      </c>
      <c r="T6902">
        <v>1</v>
      </c>
      <c r="U6902">
        <v>0</v>
      </c>
      <c r="V6902">
        <v>0</v>
      </c>
      <c r="W6902">
        <v>0</v>
      </c>
      <c r="X6902">
        <v>6.2307763563072083</v>
      </c>
      <c r="Y6902">
        <v>0</v>
      </c>
      <c r="Z6902">
        <v>6.9717994379134849</v>
      </c>
      <c r="AA6902">
        <v>0</v>
      </c>
      <c r="AB6902">
        <v>0.83521304461699997</v>
      </c>
      <c r="AC6902">
        <v>0</v>
      </c>
      <c r="AD6902">
        <v>0</v>
      </c>
      <c r="AE6902">
        <v>14.037788838837692</v>
      </c>
    </row>
    <row r="6903" spans="1:31" x14ac:dyDescent="0.25">
      <c r="A6903">
        <v>2157364</v>
      </c>
      <c r="B6903">
        <v>1</v>
      </c>
      <c r="C6903" t="s">
        <v>80</v>
      </c>
      <c r="D6903" t="s">
        <v>105</v>
      </c>
      <c r="E6903" t="s">
        <v>131</v>
      </c>
      <c r="F6903" t="s">
        <v>19759</v>
      </c>
      <c r="G6903" t="s">
        <v>152</v>
      </c>
      <c r="H6903" t="s">
        <v>134</v>
      </c>
      <c r="I6903" t="s">
        <v>135</v>
      </c>
      <c r="J6903" t="s">
        <v>136</v>
      </c>
      <c r="K6903" t="s">
        <v>137</v>
      </c>
      <c r="L6903" t="s">
        <v>19760</v>
      </c>
      <c r="M6903" t="s">
        <v>19761</v>
      </c>
      <c r="N6903">
        <v>0.97750000000000004</v>
      </c>
      <c r="O6903">
        <v>0</v>
      </c>
      <c r="P6903">
        <v>3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0.53067159541905007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0.53067159541905007</v>
      </c>
    </row>
    <row r="6904" spans="1:31" x14ac:dyDescent="0.25">
      <c r="A6904">
        <v>2157719</v>
      </c>
      <c r="B6904">
        <v>1</v>
      </c>
      <c r="C6904" t="s">
        <v>81</v>
      </c>
      <c r="D6904" t="s">
        <v>122</v>
      </c>
      <c r="E6904" t="s">
        <v>146</v>
      </c>
      <c r="F6904" t="s">
        <v>19762</v>
      </c>
      <c r="G6904" t="s">
        <v>142</v>
      </c>
      <c r="H6904" t="s">
        <v>143</v>
      </c>
      <c r="I6904" t="s">
        <v>135</v>
      </c>
      <c r="J6904" t="s">
        <v>136</v>
      </c>
      <c r="K6904" t="s">
        <v>137</v>
      </c>
      <c r="L6904" t="s">
        <v>19763</v>
      </c>
      <c r="M6904" t="s">
        <v>19764</v>
      </c>
      <c r="N6904">
        <v>0.35083333300000002</v>
      </c>
      <c r="O6904">
        <v>0</v>
      </c>
      <c r="P6904">
        <v>338</v>
      </c>
      <c r="Q6904">
        <v>0</v>
      </c>
      <c r="R6904">
        <v>0</v>
      </c>
      <c r="S6904">
        <v>0</v>
      </c>
      <c r="T6904">
        <v>32</v>
      </c>
      <c r="U6904">
        <v>0</v>
      </c>
      <c r="V6904">
        <v>0</v>
      </c>
      <c r="W6904">
        <v>0</v>
      </c>
      <c r="X6904">
        <v>22.884253806716121</v>
      </c>
      <c r="Y6904">
        <v>0</v>
      </c>
      <c r="Z6904">
        <v>0</v>
      </c>
      <c r="AA6904">
        <v>0</v>
      </c>
      <c r="AB6904">
        <v>1.8533020644648917</v>
      </c>
      <c r="AC6904">
        <v>0</v>
      </c>
      <c r="AD6904">
        <v>0</v>
      </c>
      <c r="AE6904">
        <v>24.737555871181012</v>
      </c>
    </row>
    <row r="6905" spans="1:31" x14ac:dyDescent="0.25">
      <c r="A6905">
        <v>2157510</v>
      </c>
      <c r="B6905">
        <v>1</v>
      </c>
      <c r="C6905" t="s">
        <v>81</v>
      </c>
      <c r="D6905" t="s">
        <v>122</v>
      </c>
      <c r="E6905" t="s">
        <v>174</v>
      </c>
      <c r="F6905" t="s">
        <v>19765</v>
      </c>
      <c r="G6905" t="s">
        <v>328</v>
      </c>
      <c r="H6905" t="s">
        <v>134</v>
      </c>
      <c r="I6905" t="s">
        <v>135</v>
      </c>
      <c r="J6905" t="s">
        <v>136</v>
      </c>
      <c r="K6905" t="s">
        <v>137</v>
      </c>
      <c r="L6905" t="s">
        <v>19766</v>
      </c>
      <c r="M6905" t="s">
        <v>19767</v>
      </c>
      <c r="N6905">
        <v>1.840833333</v>
      </c>
      <c r="O6905">
        <v>0</v>
      </c>
      <c r="P6905">
        <v>47</v>
      </c>
      <c r="Q6905">
        <v>0</v>
      </c>
      <c r="R6905">
        <v>0</v>
      </c>
      <c r="S6905">
        <v>0</v>
      </c>
      <c r="T6905">
        <v>1</v>
      </c>
      <c r="U6905">
        <v>0</v>
      </c>
      <c r="V6905">
        <v>0</v>
      </c>
      <c r="W6905">
        <v>0</v>
      </c>
      <c r="X6905">
        <v>12.896451665514336</v>
      </c>
      <c r="Y6905">
        <v>0</v>
      </c>
      <c r="Z6905">
        <v>0</v>
      </c>
      <c r="AA6905">
        <v>0</v>
      </c>
      <c r="AB6905">
        <v>0.2254507574912667</v>
      </c>
      <c r="AC6905">
        <v>0</v>
      </c>
      <c r="AD6905">
        <v>0</v>
      </c>
      <c r="AE6905">
        <v>13.121902423005603</v>
      </c>
    </row>
    <row r="6906" spans="1:31" x14ac:dyDescent="0.25">
      <c r="A6906">
        <v>2157172</v>
      </c>
      <c r="B6906">
        <v>1</v>
      </c>
      <c r="C6906" t="s">
        <v>80</v>
      </c>
      <c r="D6906" t="s">
        <v>84</v>
      </c>
      <c r="E6906" t="s">
        <v>131</v>
      </c>
      <c r="F6906" t="s">
        <v>15220</v>
      </c>
      <c r="G6906" t="s">
        <v>231</v>
      </c>
      <c r="H6906" t="s">
        <v>134</v>
      </c>
      <c r="I6906" t="s">
        <v>135</v>
      </c>
      <c r="J6906" t="s">
        <v>136</v>
      </c>
      <c r="K6906" t="s">
        <v>137</v>
      </c>
      <c r="L6906" t="s">
        <v>19768</v>
      </c>
      <c r="M6906" t="s">
        <v>19769</v>
      </c>
      <c r="N6906">
        <v>4.8905555549999997</v>
      </c>
      <c r="O6906">
        <v>0</v>
      </c>
      <c r="P6906">
        <v>1</v>
      </c>
      <c r="Q6906">
        <v>0</v>
      </c>
      <c r="R6906">
        <v>0</v>
      </c>
      <c r="S6906">
        <v>0</v>
      </c>
      <c r="T6906">
        <v>1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5.5839095846076674</v>
      </c>
      <c r="AC6906">
        <v>0</v>
      </c>
      <c r="AD6906">
        <v>0</v>
      </c>
      <c r="AE6906">
        <v>5.5839095846076674</v>
      </c>
    </row>
    <row r="6907" spans="1:31" x14ac:dyDescent="0.25">
      <c r="A6907">
        <v>2157487</v>
      </c>
      <c r="B6907">
        <v>1</v>
      </c>
      <c r="C6907" t="s">
        <v>80</v>
      </c>
      <c r="D6907" t="s">
        <v>99</v>
      </c>
      <c r="E6907" t="s">
        <v>131</v>
      </c>
      <c r="F6907" t="s">
        <v>19770</v>
      </c>
      <c r="G6907" t="s">
        <v>231</v>
      </c>
      <c r="H6907" t="s">
        <v>134</v>
      </c>
      <c r="I6907" t="s">
        <v>135</v>
      </c>
      <c r="J6907" t="s">
        <v>136</v>
      </c>
      <c r="K6907" t="s">
        <v>137</v>
      </c>
      <c r="L6907" t="s">
        <v>19771</v>
      </c>
      <c r="M6907" t="s">
        <v>19772</v>
      </c>
      <c r="N6907">
        <v>15.790277777</v>
      </c>
      <c r="O6907">
        <v>0</v>
      </c>
      <c r="P6907">
        <v>1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1.9681642019730248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1.9681642019730248</v>
      </c>
    </row>
    <row r="6908" spans="1:31" x14ac:dyDescent="0.25">
      <c r="A6908">
        <v>2157241</v>
      </c>
      <c r="B6908">
        <v>1</v>
      </c>
      <c r="C6908" t="s">
        <v>80</v>
      </c>
      <c r="D6908" t="s">
        <v>96</v>
      </c>
      <c r="E6908" t="s">
        <v>161</v>
      </c>
      <c r="F6908" t="s">
        <v>19138</v>
      </c>
      <c r="G6908" t="s">
        <v>215</v>
      </c>
      <c r="H6908" t="s">
        <v>134</v>
      </c>
      <c r="I6908" t="s">
        <v>135</v>
      </c>
      <c r="J6908" t="s">
        <v>136</v>
      </c>
      <c r="K6908" t="s">
        <v>137</v>
      </c>
      <c r="L6908" t="s">
        <v>19773</v>
      </c>
      <c r="M6908" t="s">
        <v>19774</v>
      </c>
      <c r="N6908">
        <v>1.602777777</v>
      </c>
      <c r="O6908">
        <v>0</v>
      </c>
      <c r="P6908">
        <v>171</v>
      </c>
      <c r="Q6908">
        <v>0</v>
      </c>
      <c r="R6908">
        <v>0</v>
      </c>
      <c r="S6908">
        <v>0</v>
      </c>
      <c r="T6908">
        <v>7</v>
      </c>
      <c r="U6908">
        <v>0</v>
      </c>
      <c r="V6908">
        <v>0</v>
      </c>
      <c r="W6908">
        <v>0</v>
      </c>
      <c r="X6908">
        <v>68.633813619541726</v>
      </c>
      <c r="Y6908">
        <v>0</v>
      </c>
      <c r="Z6908">
        <v>0</v>
      </c>
      <c r="AA6908">
        <v>0</v>
      </c>
      <c r="AB6908">
        <v>18.106999652296278</v>
      </c>
      <c r="AC6908">
        <v>0</v>
      </c>
      <c r="AD6908">
        <v>0</v>
      </c>
      <c r="AE6908">
        <v>86.740813271838007</v>
      </c>
    </row>
    <row r="6909" spans="1:31" x14ac:dyDescent="0.25">
      <c r="A6909">
        <v>2157464</v>
      </c>
      <c r="B6909">
        <v>1</v>
      </c>
      <c r="C6909" t="s">
        <v>81</v>
      </c>
      <c r="D6909" t="s">
        <v>128</v>
      </c>
      <c r="E6909" t="s">
        <v>174</v>
      </c>
      <c r="F6909" t="s">
        <v>2478</v>
      </c>
      <c r="G6909" t="s">
        <v>187</v>
      </c>
      <c r="H6909" t="s">
        <v>134</v>
      </c>
      <c r="I6909" t="s">
        <v>135</v>
      </c>
      <c r="J6909" t="s">
        <v>136</v>
      </c>
      <c r="K6909" t="s">
        <v>137</v>
      </c>
      <c r="L6909" t="s">
        <v>19307</v>
      </c>
      <c r="M6909" t="s">
        <v>19775</v>
      </c>
      <c r="N6909">
        <v>0.97444444399999997</v>
      </c>
      <c r="O6909">
        <v>0</v>
      </c>
      <c r="P6909">
        <v>75</v>
      </c>
      <c r="Q6909">
        <v>0</v>
      </c>
      <c r="R6909">
        <v>0</v>
      </c>
      <c r="S6909">
        <v>0</v>
      </c>
      <c r="T6909">
        <v>3</v>
      </c>
      <c r="U6909">
        <v>0</v>
      </c>
      <c r="V6909">
        <v>0</v>
      </c>
      <c r="W6909">
        <v>0</v>
      </c>
      <c r="X6909">
        <v>15.656083877090994</v>
      </c>
      <c r="Y6909">
        <v>0</v>
      </c>
      <c r="Z6909">
        <v>0</v>
      </c>
      <c r="AA6909">
        <v>0</v>
      </c>
      <c r="AB6909">
        <v>5.7806842808623582</v>
      </c>
      <c r="AC6909">
        <v>0</v>
      </c>
      <c r="AD6909">
        <v>0</v>
      </c>
      <c r="AE6909">
        <v>21.436768157953352</v>
      </c>
    </row>
    <row r="6910" spans="1:31" x14ac:dyDescent="0.25">
      <c r="A6910">
        <v>2157218</v>
      </c>
      <c r="B6910">
        <v>1</v>
      </c>
      <c r="C6910" t="s">
        <v>80</v>
      </c>
      <c r="D6910" t="s">
        <v>100</v>
      </c>
      <c r="E6910" t="s">
        <v>140</v>
      </c>
      <c r="F6910" t="s">
        <v>5293</v>
      </c>
      <c r="G6910" t="s">
        <v>142</v>
      </c>
      <c r="H6910" t="s">
        <v>143</v>
      </c>
      <c r="I6910" t="s">
        <v>135</v>
      </c>
      <c r="J6910" t="s">
        <v>136</v>
      </c>
      <c r="K6910" t="s">
        <v>137</v>
      </c>
      <c r="L6910" t="s">
        <v>19776</v>
      </c>
      <c r="M6910" t="s">
        <v>19777</v>
      </c>
      <c r="N6910">
        <v>0.79305555500000002</v>
      </c>
      <c r="O6910">
        <v>0</v>
      </c>
      <c r="P6910">
        <v>831</v>
      </c>
      <c r="Q6910">
        <v>14</v>
      </c>
      <c r="R6910">
        <v>118</v>
      </c>
      <c r="S6910">
        <v>5</v>
      </c>
      <c r="T6910">
        <v>107</v>
      </c>
      <c r="U6910">
        <v>0</v>
      </c>
      <c r="V6910">
        <v>0</v>
      </c>
      <c r="W6910">
        <v>0</v>
      </c>
      <c r="X6910">
        <v>157.12793703065114</v>
      </c>
      <c r="Y6910">
        <v>8.6971611290101247</v>
      </c>
      <c r="Z6910">
        <v>66.578541395305862</v>
      </c>
      <c r="AA6910">
        <v>34.192805425393537</v>
      </c>
      <c r="AB6910">
        <v>69.95628829685495</v>
      </c>
      <c r="AC6910">
        <v>0</v>
      </c>
      <c r="AD6910">
        <v>0</v>
      </c>
      <c r="AE6910">
        <v>336.55273327721562</v>
      </c>
    </row>
    <row r="6911" spans="1:31" x14ac:dyDescent="0.25">
      <c r="A6911">
        <v>2157713</v>
      </c>
      <c r="B6911">
        <v>1</v>
      </c>
      <c r="C6911" t="s">
        <v>81</v>
      </c>
      <c r="D6911" t="s">
        <v>122</v>
      </c>
      <c r="E6911" t="s">
        <v>161</v>
      </c>
      <c r="F6911" t="s">
        <v>19778</v>
      </c>
      <c r="G6911" t="s">
        <v>215</v>
      </c>
      <c r="H6911" t="s">
        <v>134</v>
      </c>
      <c r="I6911" t="s">
        <v>135</v>
      </c>
      <c r="J6911" t="s">
        <v>136</v>
      </c>
      <c r="K6911" t="s">
        <v>137</v>
      </c>
      <c r="L6911" t="s">
        <v>19779</v>
      </c>
      <c r="M6911" t="s">
        <v>19780</v>
      </c>
      <c r="N6911">
        <v>2.1780555549999998</v>
      </c>
      <c r="O6911">
        <v>0</v>
      </c>
      <c r="P6911">
        <v>14</v>
      </c>
      <c r="Q6911">
        <v>0</v>
      </c>
      <c r="R6911">
        <v>8</v>
      </c>
      <c r="S6911">
        <v>0</v>
      </c>
      <c r="T6911">
        <v>7</v>
      </c>
      <c r="U6911">
        <v>0</v>
      </c>
      <c r="V6911">
        <v>0</v>
      </c>
      <c r="W6911">
        <v>0</v>
      </c>
      <c r="X6911">
        <v>2.5212100432513669</v>
      </c>
      <c r="Y6911">
        <v>0</v>
      </c>
      <c r="Z6911">
        <v>1.4512037432103748</v>
      </c>
      <c r="AA6911">
        <v>0</v>
      </c>
      <c r="AB6911">
        <v>12.477062774559815</v>
      </c>
      <c r="AC6911">
        <v>0</v>
      </c>
      <c r="AD6911">
        <v>0</v>
      </c>
      <c r="AE6911">
        <v>16.449476561021555</v>
      </c>
    </row>
    <row r="6912" spans="1:31" x14ac:dyDescent="0.25">
      <c r="A6912">
        <v>2157324</v>
      </c>
      <c r="B6912">
        <v>1</v>
      </c>
      <c r="C6912" t="s">
        <v>80</v>
      </c>
      <c r="D6912" t="s">
        <v>93</v>
      </c>
      <c r="E6912" t="s">
        <v>131</v>
      </c>
      <c r="F6912" t="s">
        <v>19781</v>
      </c>
      <c r="G6912" t="s">
        <v>152</v>
      </c>
      <c r="H6912" t="s">
        <v>134</v>
      </c>
      <c r="I6912" t="s">
        <v>135</v>
      </c>
      <c r="J6912" t="s">
        <v>136</v>
      </c>
      <c r="K6912" t="s">
        <v>137</v>
      </c>
      <c r="L6912" t="s">
        <v>19782</v>
      </c>
      <c r="M6912" t="s">
        <v>19783</v>
      </c>
      <c r="N6912">
        <v>1.1486111109999999</v>
      </c>
      <c r="O6912">
        <v>0</v>
      </c>
      <c r="P6912">
        <v>1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3.6682660681333339E-3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3.6682660681333339E-3</v>
      </c>
    </row>
    <row r="6913" spans="1:31" x14ac:dyDescent="0.25">
      <c r="A6913">
        <v>2157278</v>
      </c>
      <c r="B6913">
        <v>1</v>
      </c>
      <c r="C6913" t="s">
        <v>81</v>
      </c>
      <c r="D6913" t="s">
        <v>123</v>
      </c>
      <c r="E6913" t="s">
        <v>131</v>
      </c>
      <c r="F6913" t="s">
        <v>19784</v>
      </c>
      <c r="G6913" t="s">
        <v>152</v>
      </c>
      <c r="H6913" t="s">
        <v>134</v>
      </c>
      <c r="I6913" t="s">
        <v>135</v>
      </c>
      <c r="J6913" t="s">
        <v>136</v>
      </c>
      <c r="K6913" t="s">
        <v>137</v>
      </c>
      <c r="L6913" t="s">
        <v>19785</v>
      </c>
      <c r="M6913" t="s">
        <v>19786</v>
      </c>
      <c r="N6913">
        <v>2.801666666</v>
      </c>
      <c r="O6913">
        <v>0</v>
      </c>
      <c r="P6913">
        <v>1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0.67477605375000005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0.67477605375000005</v>
      </c>
    </row>
    <row r="6914" spans="1:31" x14ac:dyDescent="0.25">
      <c r="A6914">
        <v>2157573</v>
      </c>
      <c r="B6914">
        <v>1</v>
      </c>
      <c r="C6914" t="s">
        <v>81</v>
      </c>
      <c r="D6914" t="s">
        <v>123</v>
      </c>
      <c r="E6914" t="s">
        <v>174</v>
      </c>
      <c r="F6914" t="s">
        <v>19787</v>
      </c>
      <c r="G6914" t="s">
        <v>384</v>
      </c>
      <c r="H6914" t="s">
        <v>134</v>
      </c>
      <c r="I6914" t="s">
        <v>135</v>
      </c>
      <c r="J6914" t="s">
        <v>136</v>
      </c>
      <c r="K6914" t="s">
        <v>137</v>
      </c>
      <c r="L6914" t="s">
        <v>19788</v>
      </c>
      <c r="M6914" t="s">
        <v>19789</v>
      </c>
      <c r="N6914">
        <v>2.931944444</v>
      </c>
      <c r="O6914">
        <v>0</v>
      </c>
      <c r="P6914">
        <v>8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2.9636902985764997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2.9636902985764997</v>
      </c>
    </row>
    <row r="6915" spans="1:31" x14ac:dyDescent="0.25">
      <c r="A6915">
        <v>2157673</v>
      </c>
      <c r="B6915">
        <v>1</v>
      </c>
      <c r="C6915" t="s">
        <v>80</v>
      </c>
      <c r="D6915" t="s">
        <v>103</v>
      </c>
      <c r="E6915" t="s">
        <v>196</v>
      </c>
      <c r="F6915" t="s">
        <v>7271</v>
      </c>
      <c r="G6915" t="s">
        <v>142</v>
      </c>
      <c r="H6915" t="s">
        <v>143</v>
      </c>
      <c r="I6915" t="s">
        <v>135</v>
      </c>
      <c r="J6915" t="s">
        <v>136</v>
      </c>
      <c r="K6915" t="s">
        <v>137</v>
      </c>
      <c r="L6915" t="s">
        <v>19790</v>
      </c>
      <c r="M6915" t="s">
        <v>19791</v>
      </c>
      <c r="N6915">
        <v>1.484444444</v>
      </c>
      <c r="O6915">
        <v>20</v>
      </c>
      <c r="P6915">
        <v>1493</v>
      </c>
      <c r="Q6915">
        <v>19</v>
      </c>
      <c r="R6915">
        <v>90</v>
      </c>
      <c r="S6915">
        <v>12</v>
      </c>
      <c r="T6915">
        <v>169</v>
      </c>
      <c r="U6915">
        <v>0</v>
      </c>
      <c r="V6915">
        <v>0</v>
      </c>
      <c r="W6915">
        <v>14.4329798505519</v>
      </c>
      <c r="X6915">
        <v>451.78080336465814</v>
      </c>
      <c r="Y6915">
        <v>23.913925496469314</v>
      </c>
      <c r="Z6915">
        <v>20.626849088653483</v>
      </c>
      <c r="AA6915">
        <v>102.37573568630773</v>
      </c>
      <c r="AB6915">
        <v>90.88911754533045</v>
      </c>
      <c r="AC6915">
        <v>0</v>
      </c>
      <c r="AD6915">
        <v>0</v>
      </c>
      <c r="AE6915">
        <v>704.019411031971</v>
      </c>
    </row>
    <row r="6916" spans="1:31" x14ac:dyDescent="0.25">
      <c r="A6916">
        <v>2157427</v>
      </c>
      <c r="B6916">
        <v>1</v>
      </c>
      <c r="C6916" t="s">
        <v>80</v>
      </c>
      <c r="D6916" t="s">
        <v>97</v>
      </c>
      <c r="E6916" t="s">
        <v>174</v>
      </c>
      <c r="F6916" t="s">
        <v>19792</v>
      </c>
      <c r="G6916" t="s">
        <v>8469</v>
      </c>
      <c r="H6916" t="s">
        <v>134</v>
      </c>
      <c r="I6916" t="s">
        <v>135</v>
      </c>
      <c r="J6916" t="s">
        <v>136</v>
      </c>
      <c r="K6916" t="s">
        <v>137</v>
      </c>
      <c r="L6916" t="s">
        <v>19793</v>
      </c>
      <c r="M6916" t="s">
        <v>19794</v>
      </c>
      <c r="N6916">
        <v>3.5024999999999999</v>
      </c>
      <c r="O6916">
        <v>0</v>
      </c>
      <c r="P6916">
        <v>33</v>
      </c>
      <c r="Q6916">
        <v>0</v>
      </c>
      <c r="R6916">
        <v>1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51.734045171571779</v>
      </c>
      <c r="Y6916">
        <v>0</v>
      </c>
      <c r="Z6916">
        <v>0.53153064194533339</v>
      </c>
      <c r="AA6916">
        <v>0</v>
      </c>
      <c r="AB6916">
        <v>0</v>
      </c>
      <c r="AC6916">
        <v>0</v>
      </c>
      <c r="AD6916">
        <v>0</v>
      </c>
      <c r="AE6916">
        <v>52.26557581351711</v>
      </c>
    </row>
    <row r="6917" spans="1:31" x14ac:dyDescent="0.25">
      <c r="A6917">
        <v>2157281</v>
      </c>
      <c r="B6917">
        <v>1</v>
      </c>
      <c r="C6917" t="s">
        <v>81</v>
      </c>
      <c r="D6917" t="s">
        <v>112</v>
      </c>
      <c r="E6917" t="s">
        <v>146</v>
      </c>
      <c r="F6917" t="s">
        <v>19795</v>
      </c>
      <c r="G6917" t="s">
        <v>662</v>
      </c>
      <c r="H6917" t="s">
        <v>143</v>
      </c>
      <c r="I6917" t="s">
        <v>135</v>
      </c>
      <c r="J6917" t="s">
        <v>136</v>
      </c>
      <c r="K6917" t="s">
        <v>137</v>
      </c>
      <c r="L6917" t="s">
        <v>19796</v>
      </c>
      <c r="M6917" t="s">
        <v>19797</v>
      </c>
      <c r="N6917">
        <v>0.61722222199999999</v>
      </c>
      <c r="O6917">
        <v>0</v>
      </c>
      <c r="P6917">
        <v>0</v>
      </c>
      <c r="Q6917">
        <v>1</v>
      </c>
      <c r="R6917">
        <v>4</v>
      </c>
      <c r="S6917">
        <v>17</v>
      </c>
      <c r="T6917">
        <v>106</v>
      </c>
      <c r="U6917">
        <v>6</v>
      </c>
      <c r="V6917">
        <v>0</v>
      </c>
      <c r="W6917">
        <v>0</v>
      </c>
      <c r="X6917">
        <v>0</v>
      </c>
      <c r="Y6917">
        <v>0.72876479991681675</v>
      </c>
      <c r="Z6917">
        <v>4.3033001487441176</v>
      </c>
      <c r="AA6917">
        <v>61.551464619764296</v>
      </c>
      <c r="AB6917">
        <v>40.634371564434517</v>
      </c>
      <c r="AC6917">
        <v>213.90284589359422</v>
      </c>
      <c r="AD6917">
        <v>0</v>
      </c>
      <c r="AE6917">
        <v>321.12074702645396</v>
      </c>
    </row>
    <row r="6918" spans="1:31" x14ac:dyDescent="0.25">
      <c r="A6918">
        <v>2157115</v>
      </c>
      <c r="B6918">
        <v>1</v>
      </c>
      <c r="C6918" t="s">
        <v>80</v>
      </c>
      <c r="D6918" t="s">
        <v>110</v>
      </c>
      <c r="E6918" t="s">
        <v>146</v>
      </c>
      <c r="F6918" t="s">
        <v>18686</v>
      </c>
      <c r="G6918" t="s">
        <v>142</v>
      </c>
      <c r="H6918" t="s">
        <v>143</v>
      </c>
      <c r="I6918" t="s">
        <v>135</v>
      </c>
      <c r="J6918" t="s">
        <v>136</v>
      </c>
      <c r="K6918" t="s">
        <v>137</v>
      </c>
      <c r="L6918" t="s">
        <v>19798</v>
      </c>
      <c r="M6918" t="s">
        <v>19799</v>
      </c>
      <c r="N6918">
        <v>2.3938888880000002</v>
      </c>
      <c r="O6918">
        <v>0</v>
      </c>
      <c r="P6918">
        <v>3303</v>
      </c>
      <c r="Q6918">
        <v>0</v>
      </c>
      <c r="R6918">
        <v>0</v>
      </c>
      <c r="S6918">
        <v>0</v>
      </c>
      <c r="T6918">
        <v>252</v>
      </c>
      <c r="U6918">
        <v>0</v>
      </c>
      <c r="V6918">
        <v>1</v>
      </c>
      <c r="W6918">
        <v>0</v>
      </c>
      <c r="X6918">
        <v>1929.6754436464314</v>
      </c>
      <c r="Y6918">
        <v>0</v>
      </c>
      <c r="Z6918">
        <v>0</v>
      </c>
      <c r="AA6918">
        <v>0</v>
      </c>
      <c r="AB6918">
        <v>341.34131226129239</v>
      </c>
      <c r="AC6918">
        <v>0</v>
      </c>
      <c r="AD6918">
        <v>16.17229595736212</v>
      </c>
      <c r="AE6918">
        <v>2287.1890518650857</v>
      </c>
    </row>
    <row r="6919" spans="1:31" x14ac:dyDescent="0.25">
      <c r="A6919">
        <v>2157613</v>
      </c>
      <c r="B6919">
        <v>1</v>
      </c>
      <c r="C6919" t="s">
        <v>80</v>
      </c>
      <c r="D6919" t="s">
        <v>88</v>
      </c>
      <c r="E6919" t="s">
        <v>174</v>
      </c>
      <c r="F6919" t="s">
        <v>19800</v>
      </c>
      <c r="G6919" t="s">
        <v>187</v>
      </c>
      <c r="H6919" t="s">
        <v>134</v>
      </c>
      <c r="I6919" t="s">
        <v>135</v>
      </c>
      <c r="J6919" t="s">
        <v>136</v>
      </c>
      <c r="K6919" t="s">
        <v>137</v>
      </c>
      <c r="L6919" t="s">
        <v>19801</v>
      </c>
      <c r="M6919" t="s">
        <v>19802</v>
      </c>
      <c r="N6919">
        <v>1.8630555550000001</v>
      </c>
      <c r="O6919">
        <v>0</v>
      </c>
      <c r="P6919">
        <v>81</v>
      </c>
      <c r="Q6919">
        <v>0</v>
      </c>
      <c r="R6919">
        <v>0</v>
      </c>
      <c r="S6919">
        <v>0</v>
      </c>
      <c r="T6919">
        <v>2</v>
      </c>
      <c r="U6919">
        <v>0</v>
      </c>
      <c r="V6919">
        <v>0</v>
      </c>
      <c r="W6919">
        <v>0</v>
      </c>
      <c r="X6919">
        <v>26.551122375236396</v>
      </c>
      <c r="Y6919">
        <v>0</v>
      </c>
      <c r="Z6919">
        <v>0</v>
      </c>
      <c r="AA6919">
        <v>0</v>
      </c>
      <c r="AB6919">
        <v>0.27161591627220005</v>
      </c>
      <c r="AC6919">
        <v>0</v>
      </c>
      <c r="AD6919">
        <v>0</v>
      </c>
      <c r="AE6919">
        <v>26.822738291508596</v>
      </c>
    </row>
    <row r="6920" spans="1:31" x14ac:dyDescent="0.25">
      <c r="A6920">
        <v>2157258</v>
      </c>
      <c r="B6920">
        <v>1</v>
      </c>
      <c r="C6920" t="s">
        <v>80</v>
      </c>
      <c r="D6920" t="s">
        <v>90</v>
      </c>
      <c r="E6920" t="s">
        <v>146</v>
      </c>
      <c r="F6920" t="s">
        <v>19803</v>
      </c>
      <c r="G6920" t="s">
        <v>14396</v>
      </c>
      <c r="H6920" t="s">
        <v>143</v>
      </c>
      <c r="I6920" t="s">
        <v>135</v>
      </c>
      <c r="J6920" t="s">
        <v>136</v>
      </c>
      <c r="K6920" t="s">
        <v>236</v>
      </c>
      <c r="L6920" t="s">
        <v>19804</v>
      </c>
      <c r="M6920" t="s">
        <v>19805</v>
      </c>
      <c r="N6920">
        <v>0.35</v>
      </c>
      <c r="O6920">
        <v>0</v>
      </c>
      <c r="P6920">
        <v>704</v>
      </c>
      <c r="Q6920">
        <v>0</v>
      </c>
      <c r="R6920">
        <v>0</v>
      </c>
      <c r="S6920">
        <v>0</v>
      </c>
      <c r="T6920">
        <v>78</v>
      </c>
      <c r="U6920">
        <v>0</v>
      </c>
      <c r="V6920">
        <v>1</v>
      </c>
      <c r="W6920">
        <v>0</v>
      </c>
      <c r="X6920">
        <v>51.797036577216012</v>
      </c>
      <c r="Y6920">
        <v>0</v>
      </c>
      <c r="Z6920">
        <v>0</v>
      </c>
      <c r="AA6920">
        <v>0</v>
      </c>
      <c r="AB6920">
        <v>30.4723617740115</v>
      </c>
      <c r="AC6920">
        <v>0</v>
      </c>
      <c r="AD6920">
        <v>2.3884127358525</v>
      </c>
      <c r="AE6920">
        <v>84.657811087080006</v>
      </c>
    </row>
    <row r="6921" spans="1:31" x14ac:dyDescent="0.25">
      <c r="A6921">
        <v>2157089</v>
      </c>
      <c r="B6921">
        <v>1</v>
      </c>
      <c r="C6921" t="s">
        <v>80</v>
      </c>
      <c r="D6921" t="s">
        <v>103</v>
      </c>
      <c r="E6921" t="s">
        <v>131</v>
      </c>
      <c r="F6921" t="s">
        <v>19806</v>
      </c>
      <c r="G6921" t="s">
        <v>300</v>
      </c>
      <c r="H6921" t="s">
        <v>134</v>
      </c>
      <c r="I6921" t="s">
        <v>135</v>
      </c>
      <c r="J6921" t="s">
        <v>3</v>
      </c>
      <c r="K6921" t="s">
        <v>137</v>
      </c>
      <c r="L6921" t="s">
        <v>19807</v>
      </c>
      <c r="M6921" t="s">
        <v>19808</v>
      </c>
      <c r="N6921">
        <v>2.8341666659999998</v>
      </c>
      <c r="O6921">
        <v>0</v>
      </c>
      <c r="P6921">
        <v>1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1.1219859351375499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1.1219859351375499</v>
      </c>
    </row>
    <row r="6922" spans="1:31" x14ac:dyDescent="0.25">
      <c r="A6922">
        <v>2157444</v>
      </c>
      <c r="B6922">
        <v>1</v>
      </c>
      <c r="C6922" t="s">
        <v>80</v>
      </c>
      <c r="D6922" t="s">
        <v>101</v>
      </c>
      <c r="E6922" t="s">
        <v>174</v>
      </c>
      <c r="F6922" t="s">
        <v>19809</v>
      </c>
      <c r="G6922" t="s">
        <v>187</v>
      </c>
      <c r="H6922" t="s">
        <v>134</v>
      </c>
      <c r="I6922" t="s">
        <v>135</v>
      </c>
      <c r="J6922" t="s">
        <v>136</v>
      </c>
      <c r="K6922" t="s">
        <v>137</v>
      </c>
      <c r="L6922" t="s">
        <v>19810</v>
      </c>
      <c r="M6922" t="s">
        <v>19811</v>
      </c>
      <c r="N6922">
        <v>2.4049999999999998</v>
      </c>
      <c r="O6922">
        <v>0</v>
      </c>
      <c r="P6922">
        <v>9</v>
      </c>
      <c r="Q6922">
        <v>0</v>
      </c>
      <c r="R6922">
        <v>0</v>
      </c>
      <c r="S6922">
        <v>0</v>
      </c>
      <c r="T6922">
        <v>32</v>
      </c>
      <c r="U6922">
        <v>0</v>
      </c>
      <c r="V6922">
        <v>0</v>
      </c>
      <c r="W6922">
        <v>0</v>
      </c>
      <c r="X6922">
        <v>38.551491010791366</v>
      </c>
      <c r="Y6922">
        <v>0</v>
      </c>
      <c r="Z6922">
        <v>0</v>
      </c>
      <c r="AA6922">
        <v>0</v>
      </c>
      <c r="AB6922">
        <v>20.883049954966957</v>
      </c>
      <c r="AC6922">
        <v>0</v>
      </c>
      <c r="AD6922">
        <v>0</v>
      </c>
      <c r="AE6922">
        <v>59.434540965758323</v>
      </c>
    </row>
    <row r="6923" spans="1:31" x14ac:dyDescent="0.25">
      <c r="A6923">
        <v>2156946</v>
      </c>
      <c r="B6923">
        <v>1</v>
      </c>
      <c r="C6923" t="s">
        <v>80</v>
      </c>
      <c r="D6923" t="s">
        <v>85</v>
      </c>
      <c r="E6923" t="s">
        <v>206</v>
      </c>
      <c r="F6923" t="s">
        <v>19812</v>
      </c>
      <c r="G6923" t="s">
        <v>187</v>
      </c>
      <c r="H6923" t="s">
        <v>134</v>
      </c>
      <c r="I6923" t="s">
        <v>135</v>
      </c>
      <c r="J6923" t="s">
        <v>136</v>
      </c>
      <c r="K6923" t="s">
        <v>137</v>
      </c>
      <c r="L6923" t="s">
        <v>19813</v>
      </c>
      <c r="M6923" t="s">
        <v>19814</v>
      </c>
      <c r="N6923">
        <v>1.1830555549999999</v>
      </c>
      <c r="O6923">
        <v>0</v>
      </c>
      <c r="P6923">
        <v>76</v>
      </c>
      <c r="Q6923">
        <v>0</v>
      </c>
      <c r="R6923">
        <v>0</v>
      </c>
      <c r="S6923">
        <v>0</v>
      </c>
      <c r="T6923">
        <v>24</v>
      </c>
      <c r="U6923">
        <v>0</v>
      </c>
      <c r="V6923">
        <v>0</v>
      </c>
      <c r="W6923">
        <v>0</v>
      </c>
      <c r="X6923">
        <v>17.026417722093885</v>
      </c>
      <c r="Y6923">
        <v>0</v>
      </c>
      <c r="Z6923">
        <v>0</v>
      </c>
      <c r="AA6923">
        <v>0</v>
      </c>
      <c r="AB6923">
        <v>16.133157090784803</v>
      </c>
      <c r="AC6923">
        <v>0</v>
      </c>
      <c r="AD6923">
        <v>0</v>
      </c>
      <c r="AE6923">
        <v>33.159574812878688</v>
      </c>
    </row>
    <row r="6924" spans="1:31" x14ac:dyDescent="0.25">
      <c r="A6924">
        <v>2157046</v>
      </c>
      <c r="B6924">
        <v>1</v>
      </c>
      <c r="C6924" t="s">
        <v>80</v>
      </c>
      <c r="D6924" t="s">
        <v>97</v>
      </c>
      <c r="E6924" t="s">
        <v>224</v>
      </c>
      <c r="F6924" t="s">
        <v>19815</v>
      </c>
      <c r="G6924" t="s">
        <v>883</v>
      </c>
      <c r="H6924" t="s">
        <v>143</v>
      </c>
      <c r="I6924" t="s">
        <v>135</v>
      </c>
      <c r="J6924" t="s">
        <v>136</v>
      </c>
      <c r="K6924" t="s">
        <v>137</v>
      </c>
      <c r="L6924" t="s">
        <v>19816</v>
      </c>
      <c r="M6924" t="s">
        <v>19817</v>
      </c>
      <c r="N6924">
        <v>2.3002777769999998</v>
      </c>
      <c r="O6924">
        <v>14</v>
      </c>
      <c r="P6924">
        <v>1376</v>
      </c>
      <c r="Q6924">
        <v>20</v>
      </c>
      <c r="R6924">
        <v>463</v>
      </c>
      <c r="S6924">
        <v>39</v>
      </c>
      <c r="T6924">
        <v>258</v>
      </c>
      <c r="U6924">
        <v>4</v>
      </c>
      <c r="V6924">
        <v>0</v>
      </c>
      <c r="W6924">
        <v>2097.6850521877091</v>
      </c>
      <c r="X6924">
        <v>1295.6106764361064</v>
      </c>
      <c r="Y6924">
        <v>939.26182323589057</v>
      </c>
      <c r="Z6924">
        <v>450.88876013924005</v>
      </c>
      <c r="AA6924">
        <v>1158.3845637850841</v>
      </c>
      <c r="AB6924">
        <v>809.24634277094754</v>
      </c>
      <c r="AC6924">
        <v>139.79770096224507</v>
      </c>
      <c r="AD6924">
        <v>0</v>
      </c>
      <c r="AE6924">
        <v>6890.8749195172222</v>
      </c>
    </row>
    <row r="6925" spans="1:31" x14ac:dyDescent="0.25">
      <c r="A6925">
        <v>2157636</v>
      </c>
      <c r="B6925">
        <v>1</v>
      </c>
      <c r="C6925" t="s">
        <v>81</v>
      </c>
      <c r="D6925" t="s">
        <v>119</v>
      </c>
      <c r="E6925" t="s">
        <v>174</v>
      </c>
      <c r="F6925" t="s">
        <v>19818</v>
      </c>
      <c r="G6925" t="s">
        <v>581</v>
      </c>
      <c r="H6925" t="s">
        <v>134</v>
      </c>
      <c r="I6925" t="s">
        <v>135</v>
      </c>
      <c r="J6925" t="s">
        <v>136</v>
      </c>
      <c r="K6925" t="s">
        <v>137</v>
      </c>
      <c r="L6925" t="s">
        <v>19819</v>
      </c>
      <c r="M6925" t="s">
        <v>19820</v>
      </c>
      <c r="N6925">
        <v>2.4750000000000001</v>
      </c>
      <c r="O6925">
        <v>0</v>
      </c>
      <c r="P6925">
        <v>1</v>
      </c>
      <c r="Q6925">
        <v>0</v>
      </c>
      <c r="R6925">
        <v>2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6.6067767728800006E-2</v>
      </c>
      <c r="AA6925">
        <v>0</v>
      </c>
      <c r="AB6925">
        <v>0</v>
      </c>
      <c r="AC6925">
        <v>0</v>
      </c>
      <c r="AD6925">
        <v>0</v>
      </c>
      <c r="AE6925">
        <v>6.6067767728800006E-2</v>
      </c>
    </row>
    <row r="6926" spans="1:31" x14ac:dyDescent="0.25">
      <c r="A6926">
        <v>2157095</v>
      </c>
      <c r="B6926">
        <v>1</v>
      </c>
      <c r="C6926" t="s">
        <v>80</v>
      </c>
      <c r="D6926" t="s">
        <v>83</v>
      </c>
      <c r="E6926" t="s">
        <v>131</v>
      </c>
      <c r="F6926" t="s">
        <v>19821</v>
      </c>
      <c r="G6926" t="s">
        <v>231</v>
      </c>
      <c r="H6926" t="s">
        <v>134</v>
      </c>
      <c r="I6926" t="s">
        <v>135</v>
      </c>
      <c r="J6926" t="s">
        <v>136</v>
      </c>
      <c r="K6926" t="s">
        <v>137</v>
      </c>
      <c r="L6926" t="s">
        <v>19822</v>
      </c>
      <c r="M6926" t="s">
        <v>19823</v>
      </c>
      <c r="N6926">
        <v>1.3347222219999999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1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9.0102567102069333</v>
      </c>
      <c r="AC6926">
        <v>0</v>
      </c>
      <c r="AD6926">
        <v>0</v>
      </c>
      <c r="AE6926">
        <v>9.0102567102069333</v>
      </c>
    </row>
    <row r="6927" spans="1:31" x14ac:dyDescent="0.25">
      <c r="A6927">
        <v>2157052</v>
      </c>
      <c r="B6927">
        <v>1</v>
      </c>
      <c r="C6927" t="s">
        <v>81</v>
      </c>
      <c r="D6927" t="s">
        <v>128</v>
      </c>
      <c r="E6927" t="s">
        <v>196</v>
      </c>
      <c r="F6927" t="s">
        <v>4677</v>
      </c>
      <c r="G6927" t="s">
        <v>142</v>
      </c>
      <c r="H6927" t="s">
        <v>143</v>
      </c>
      <c r="I6927" t="s">
        <v>135</v>
      </c>
      <c r="J6927" t="s">
        <v>136</v>
      </c>
      <c r="K6927" t="s">
        <v>137</v>
      </c>
      <c r="L6927" t="s">
        <v>19824</v>
      </c>
      <c r="M6927" t="s">
        <v>19825</v>
      </c>
      <c r="N6927">
        <v>1.3372222220000001</v>
      </c>
      <c r="O6927">
        <v>0</v>
      </c>
      <c r="P6927">
        <v>0</v>
      </c>
      <c r="Q6927">
        <v>1</v>
      </c>
      <c r="R6927">
        <v>0</v>
      </c>
      <c r="S6927">
        <v>19</v>
      </c>
      <c r="T6927">
        <v>33</v>
      </c>
      <c r="U6927">
        <v>26</v>
      </c>
      <c r="V6927">
        <v>43</v>
      </c>
      <c r="W6927">
        <v>0</v>
      </c>
      <c r="X6927">
        <v>0</v>
      </c>
      <c r="Y6927">
        <v>1.969239554272</v>
      </c>
      <c r="Z6927">
        <v>0</v>
      </c>
      <c r="AA6927">
        <v>1120.9101280630259</v>
      </c>
      <c r="AB6927">
        <v>434.04106396381638</v>
      </c>
      <c r="AC6927">
        <v>4674.8011483796263</v>
      </c>
      <c r="AD6927">
        <v>3157.2280347967617</v>
      </c>
      <c r="AE6927">
        <v>9388.949614757501</v>
      </c>
    </row>
    <row r="6928" spans="1:31" x14ac:dyDescent="0.25">
      <c r="A6928">
        <v>2157593</v>
      </c>
      <c r="B6928">
        <v>1</v>
      </c>
      <c r="C6928" t="s">
        <v>80</v>
      </c>
      <c r="D6928" t="s">
        <v>105</v>
      </c>
      <c r="E6928" t="s">
        <v>174</v>
      </c>
      <c r="F6928" t="s">
        <v>19826</v>
      </c>
      <c r="G6928" t="s">
        <v>458</v>
      </c>
      <c r="H6928" t="s">
        <v>134</v>
      </c>
      <c r="I6928" t="s">
        <v>135</v>
      </c>
      <c r="J6928" t="s">
        <v>136</v>
      </c>
      <c r="K6928" t="s">
        <v>137</v>
      </c>
      <c r="L6928" t="s">
        <v>19827</v>
      </c>
      <c r="M6928" t="s">
        <v>19828</v>
      </c>
      <c r="N6928">
        <v>5.3988888880000001</v>
      </c>
      <c r="O6928">
        <v>0</v>
      </c>
      <c r="P6928">
        <v>32</v>
      </c>
      <c r="Q6928">
        <v>0</v>
      </c>
      <c r="R6928">
        <v>0</v>
      </c>
      <c r="S6928">
        <v>0</v>
      </c>
      <c r="T6928">
        <v>1</v>
      </c>
      <c r="U6928">
        <v>0</v>
      </c>
      <c r="V6928">
        <v>0</v>
      </c>
      <c r="W6928">
        <v>0</v>
      </c>
      <c r="X6928">
        <v>44.085009184843578</v>
      </c>
      <c r="Y6928">
        <v>0</v>
      </c>
      <c r="Z6928">
        <v>0</v>
      </c>
      <c r="AA6928">
        <v>0</v>
      </c>
      <c r="AB6928">
        <v>0.32008791155280003</v>
      </c>
      <c r="AC6928">
        <v>0</v>
      </c>
      <c r="AD6928">
        <v>0</v>
      </c>
      <c r="AE6928">
        <v>44.405097096396375</v>
      </c>
    </row>
    <row r="6929" spans="1:31" x14ac:dyDescent="0.25">
      <c r="A6929">
        <v>2157693</v>
      </c>
      <c r="B6929">
        <v>1</v>
      </c>
      <c r="C6929" t="s">
        <v>81</v>
      </c>
      <c r="D6929" t="s">
        <v>122</v>
      </c>
      <c r="E6929" t="s">
        <v>174</v>
      </c>
      <c r="F6929" t="s">
        <v>19588</v>
      </c>
      <c r="G6929" t="s">
        <v>384</v>
      </c>
      <c r="H6929" t="s">
        <v>134</v>
      </c>
      <c r="I6929" t="s">
        <v>135</v>
      </c>
      <c r="J6929" t="s">
        <v>136</v>
      </c>
      <c r="K6929" t="s">
        <v>137</v>
      </c>
      <c r="L6929" t="s">
        <v>19829</v>
      </c>
      <c r="M6929" t="s">
        <v>19830</v>
      </c>
      <c r="N6929">
        <v>5.2819444439999996</v>
      </c>
      <c r="O6929">
        <v>0</v>
      </c>
      <c r="P6929">
        <v>216</v>
      </c>
      <c r="Q6929">
        <v>0</v>
      </c>
      <c r="R6929">
        <v>0</v>
      </c>
      <c r="S6929">
        <v>0</v>
      </c>
      <c r="T6929">
        <v>7</v>
      </c>
      <c r="U6929">
        <v>0</v>
      </c>
      <c r="V6929">
        <v>0</v>
      </c>
      <c r="W6929">
        <v>0</v>
      </c>
      <c r="X6929">
        <v>187.71020323524789</v>
      </c>
      <c r="Y6929">
        <v>0</v>
      </c>
      <c r="Z6929">
        <v>0</v>
      </c>
      <c r="AA6929">
        <v>0</v>
      </c>
      <c r="AB6929">
        <v>20.865402479335632</v>
      </c>
      <c r="AC6929">
        <v>0</v>
      </c>
      <c r="AD6929">
        <v>0</v>
      </c>
      <c r="AE6929">
        <v>208.57560571458353</v>
      </c>
    </row>
    <row r="6930" spans="1:31" x14ac:dyDescent="0.25">
      <c r="A6930">
        <v>2157301</v>
      </c>
      <c r="B6930">
        <v>1</v>
      </c>
      <c r="C6930" t="s">
        <v>80</v>
      </c>
      <c r="D6930" t="s">
        <v>96</v>
      </c>
      <c r="E6930" t="s">
        <v>174</v>
      </c>
      <c r="F6930" t="s">
        <v>19831</v>
      </c>
      <c r="G6930" t="s">
        <v>458</v>
      </c>
      <c r="H6930" t="s">
        <v>134</v>
      </c>
      <c r="I6930" t="s">
        <v>135</v>
      </c>
      <c r="J6930" t="s">
        <v>136</v>
      </c>
      <c r="K6930" t="s">
        <v>137</v>
      </c>
      <c r="L6930" t="s">
        <v>19832</v>
      </c>
      <c r="M6930" t="s">
        <v>19833</v>
      </c>
      <c r="N6930">
        <v>1.753333333</v>
      </c>
      <c r="O6930">
        <v>0</v>
      </c>
      <c r="P6930">
        <v>144</v>
      </c>
      <c r="Q6930">
        <v>0</v>
      </c>
      <c r="R6930">
        <v>0</v>
      </c>
      <c r="S6930">
        <v>0</v>
      </c>
      <c r="T6930">
        <v>4</v>
      </c>
      <c r="U6930">
        <v>0</v>
      </c>
      <c r="V6930">
        <v>0</v>
      </c>
      <c r="W6930">
        <v>0</v>
      </c>
      <c r="X6930">
        <v>72.062929715102982</v>
      </c>
      <c r="Y6930">
        <v>0</v>
      </c>
      <c r="Z6930">
        <v>0</v>
      </c>
      <c r="AA6930">
        <v>0</v>
      </c>
      <c r="AB6930">
        <v>9.0046337940861605</v>
      </c>
      <c r="AC6930">
        <v>0</v>
      </c>
      <c r="AD6930">
        <v>0</v>
      </c>
      <c r="AE6930">
        <v>81.067563509189142</v>
      </c>
    </row>
    <row r="6931" spans="1:31" x14ac:dyDescent="0.25">
      <c r="A6931">
        <v>2157401</v>
      </c>
      <c r="B6931">
        <v>1</v>
      </c>
      <c r="C6931" t="s">
        <v>80</v>
      </c>
      <c r="D6931" t="s">
        <v>96</v>
      </c>
      <c r="E6931" t="s">
        <v>146</v>
      </c>
      <c r="F6931" t="s">
        <v>19834</v>
      </c>
      <c r="G6931" t="s">
        <v>142</v>
      </c>
      <c r="H6931" t="s">
        <v>143</v>
      </c>
      <c r="I6931" t="s">
        <v>135</v>
      </c>
      <c r="J6931" t="s">
        <v>136</v>
      </c>
      <c r="K6931" t="s">
        <v>137</v>
      </c>
      <c r="L6931" t="s">
        <v>19835</v>
      </c>
      <c r="M6931" t="s">
        <v>19836</v>
      </c>
      <c r="N6931">
        <v>0.76972222199999996</v>
      </c>
      <c r="O6931">
        <v>4</v>
      </c>
      <c r="P6931">
        <v>2068</v>
      </c>
      <c r="Q6931">
        <v>0</v>
      </c>
      <c r="R6931">
        <v>1</v>
      </c>
      <c r="S6931">
        <v>11</v>
      </c>
      <c r="T6931">
        <v>95</v>
      </c>
      <c r="U6931">
        <v>0</v>
      </c>
      <c r="V6931">
        <v>1</v>
      </c>
      <c r="W6931">
        <v>37.108425010716317</v>
      </c>
      <c r="X6931">
        <v>516.13927992490869</v>
      </c>
      <c r="Y6931">
        <v>0</v>
      </c>
      <c r="Z6931">
        <v>9.2124315509683363E-2</v>
      </c>
      <c r="AA6931">
        <v>113.50728995514191</v>
      </c>
      <c r="AB6931">
        <v>105.74018997857851</v>
      </c>
      <c r="AC6931">
        <v>0</v>
      </c>
      <c r="AD6931">
        <v>2.4078694705625001E-2</v>
      </c>
      <c r="AE6931">
        <v>772.61138787956077</v>
      </c>
    </row>
    <row r="6932" spans="1:31" x14ac:dyDescent="0.25">
      <c r="A6932">
        <v>2157009</v>
      </c>
      <c r="B6932">
        <v>1</v>
      </c>
      <c r="C6932" t="s">
        <v>81</v>
      </c>
      <c r="D6932" t="s">
        <v>122</v>
      </c>
      <c r="E6932" t="s">
        <v>140</v>
      </c>
      <c r="F6932" t="s">
        <v>19837</v>
      </c>
      <c r="G6932" t="s">
        <v>142</v>
      </c>
      <c r="H6932" t="s">
        <v>143</v>
      </c>
      <c r="I6932" t="s">
        <v>135</v>
      </c>
      <c r="J6932" t="s">
        <v>136</v>
      </c>
      <c r="K6932" t="s">
        <v>137</v>
      </c>
      <c r="L6932" t="s">
        <v>19838</v>
      </c>
      <c r="M6932" t="s">
        <v>19839</v>
      </c>
      <c r="N6932">
        <v>0.67722222200000004</v>
      </c>
      <c r="O6932">
        <v>0</v>
      </c>
      <c r="P6932">
        <v>7853</v>
      </c>
      <c r="Q6932">
        <v>0</v>
      </c>
      <c r="R6932">
        <v>21</v>
      </c>
      <c r="S6932">
        <v>0</v>
      </c>
      <c r="T6932">
        <v>388</v>
      </c>
      <c r="U6932">
        <v>0</v>
      </c>
      <c r="V6932">
        <v>0</v>
      </c>
      <c r="W6932">
        <v>0</v>
      </c>
      <c r="X6932">
        <v>1080.5669670012667</v>
      </c>
      <c r="Y6932">
        <v>0</v>
      </c>
      <c r="Z6932">
        <v>2.1229816411894671</v>
      </c>
      <c r="AA6932">
        <v>0</v>
      </c>
      <c r="AB6932">
        <v>207.78020170069618</v>
      </c>
      <c r="AC6932">
        <v>0</v>
      </c>
      <c r="AD6932">
        <v>0</v>
      </c>
      <c r="AE6932">
        <v>1290.4701503431522</v>
      </c>
    </row>
    <row r="6933" spans="1:31" x14ac:dyDescent="0.25">
      <c r="A6933">
        <v>2157550</v>
      </c>
      <c r="B6933">
        <v>1</v>
      </c>
      <c r="C6933" t="s">
        <v>80</v>
      </c>
      <c r="D6933" t="s">
        <v>89</v>
      </c>
      <c r="E6933" t="s">
        <v>174</v>
      </c>
      <c r="F6933" t="s">
        <v>19840</v>
      </c>
      <c r="G6933" t="s">
        <v>163</v>
      </c>
      <c r="H6933" t="s">
        <v>134</v>
      </c>
      <c r="I6933" t="s">
        <v>135</v>
      </c>
      <c r="J6933" t="s">
        <v>136</v>
      </c>
      <c r="K6933" t="s">
        <v>137</v>
      </c>
      <c r="L6933" t="s">
        <v>19841</v>
      </c>
      <c r="M6933" t="s">
        <v>19842</v>
      </c>
      <c r="N6933">
        <v>0.93694444399999999</v>
      </c>
      <c r="O6933">
        <v>0</v>
      </c>
      <c r="P6933">
        <v>68</v>
      </c>
      <c r="Q6933">
        <v>0</v>
      </c>
      <c r="R6933">
        <v>0</v>
      </c>
      <c r="S6933">
        <v>0</v>
      </c>
      <c r="T6933">
        <v>1</v>
      </c>
      <c r="U6933">
        <v>0</v>
      </c>
      <c r="V6933">
        <v>0</v>
      </c>
      <c r="W6933">
        <v>0</v>
      </c>
      <c r="X6933">
        <v>26.207160590395464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26.207160590395464</v>
      </c>
    </row>
    <row r="6934" spans="1:31" x14ac:dyDescent="0.25">
      <c r="A6934">
        <v>2157175</v>
      </c>
      <c r="B6934">
        <v>1</v>
      </c>
      <c r="C6934" t="s">
        <v>81</v>
      </c>
      <c r="D6934" t="s">
        <v>120</v>
      </c>
      <c r="E6934" t="s">
        <v>196</v>
      </c>
      <c r="F6934" t="s">
        <v>8160</v>
      </c>
      <c r="G6934" t="s">
        <v>142</v>
      </c>
      <c r="H6934" t="s">
        <v>143</v>
      </c>
      <c r="I6934" t="s">
        <v>135</v>
      </c>
      <c r="J6934" t="s">
        <v>136</v>
      </c>
      <c r="K6934" t="s">
        <v>137</v>
      </c>
      <c r="L6934" t="s">
        <v>19843</v>
      </c>
      <c r="M6934" t="s">
        <v>19844</v>
      </c>
      <c r="N6934">
        <v>0.61166666599999997</v>
      </c>
      <c r="O6934">
        <v>0</v>
      </c>
      <c r="P6934">
        <v>71</v>
      </c>
      <c r="Q6934">
        <v>54</v>
      </c>
      <c r="R6934">
        <v>18</v>
      </c>
      <c r="S6934">
        <v>11</v>
      </c>
      <c r="T6934">
        <v>3</v>
      </c>
      <c r="U6934">
        <v>0</v>
      </c>
      <c r="V6934">
        <v>0</v>
      </c>
      <c r="W6934">
        <v>0</v>
      </c>
      <c r="X6934">
        <v>11.655230219781282</v>
      </c>
      <c r="Y6934">
        <v>21.289781174651736</v>
      </c>
      <c r="Z6934">
        <v>10.5660950246808</v>
      </c>
      <c r="AA6934">
        <v>49.506236393176486</v>
      </c>
      <c r="AB6934">
        <v>0.42864160264575002</v>
      </c>
      <c r="AC6934">
        <v>0</v>
      </c>
      <c r="AD6934">
        <v>0</v>
      </c>
      <c r="AE6934">
        <v>93.445984414936063</v>
      </c>
    </row>
    <row r="6935" spans="1:31" x14ac:dyDescent="0.25">
      <c r="A6935">
        <v>2157361</v>
      </c>
      <c r="B6935">
        <v>1</v>
      </c>
      <c r="C6935" t="s">
        <v>80</v>
      </c>
      <c r="D6935" t="s">
        <v>110</v>
      </c>
      <c r="E6935" t="s">
        <v>161</v>
      </c>
      <c r="F6935" t="s">
        <v>19845</v>
      </c>
      <c r="G6935" t="s">
        <v>3654</v>
      </c>
      <c r="H6935" t="s">
        <v>134</v>
      </c>
      <c r="I6935" t="s">
        <v>135</v>
      </c>
      <c r="J6935" t="s">
        <v>136</v>
      </c>
      <c r="K6935" t="s">
        <v>137</v>
      </c>
      <c r="L6935" t="s">
        <v>19846</v>
      </c>
      <c r="M6935" t="s">
        <v>19847</v>
      </c>
      <c r="N6935">
        <v>1.143611111</v>
      </c>
      <c r="O6935">
        <v>0</v>
      </c>
      <c r="P6935">
        <v>683</v>
      </c>
      <c r="Q6935">
        <v>0</v>
      </c>
      <c r="R6935">
        <v>0</v>
      </c>
      <c r="S6935">
        <v>0</v>
      </c>
      <c r="T6935">
        <v>31</v>
      </c>
      <c r="U6935">
        <v>0</v>
      </c>
      <c r="V6935">
        <v>0</v>
      </c>
      <c r="W6935">
        <v>0</v>
      </c>
      <c r="X6935">
        <v>217.19547464094953</v>
      </c>
      <c r="Y6935">
        <v>0</v>
      </c>
      <c r="Z6935">
        <v>0</v>
      </c>
      <c r="AA6935">
        <v>0</v>
      </c>
      <c r="AB6935">
        <v>24.860516883595054</v>
      </c>
      <c r="AC6935">
        <v>0</v>
      </c>
      <c r="AD6935">
        <v>0</v>
      </c>
      <c r="AE6935">
        <v>242.05599152454459</v>
      </c>
    </row>
    <row r="6936" spans="1:31" x14ac:dyDescent="0.25">
      <c r="A6936">
        <v>2157338</v>
      </c>
      <c r="B6936">
        <v>1</v>
      </c>
      <c r="C6936" t="s">
        <v>80</v>
      </c>
      <c r="D6936" t="s">
        <v>90</v>
      </c>
      <c r="E6936" t="s">
        <v>174</v>
      </c>
      <c r="F6936" t="s">
        <v>19848</v>
      </c>
      <c r="G6936" t="s">
        <v>171</v>
      </c>
      <c r="H6936" t="s">
        <v>134</v>
      </c>
      <c r="I6936" t="s">
        <v>135</v>
      </c>
      <c r="J6936" t="s">
        <v>136</v>
      </c>
      <c r="K6936" t="s">
        <v>137</v>
      </c>
      <c r="L6936" t="s">
        <v>19849</v>
      </c>
      <c r="M6936" t="s">
        <v>19850</v>
      </c>
      <c r="N6936">
        <v>1.8105555550000001</v>
      </c>
      <c r="O6936">
        <v>0</v>
      </c>
      <c r="P6936">
        <v>143</v>
      </c>
      <c r="Q6936">
        <v>0</v>
      </c>
      <c r="R6936">
        <v>0</v>
      </c>
      <c r="S6936">
        <v>0</v>
      </c>
      <c r="T6936">
        <v>3</v>
      </c>
      <c r="U6936">
        <v>0</v>
      </c>
      <c r="V6936">
        <v>0</v>
      </c>
      <c r="W6936">
        <v>0</v>
      </c>
      <c r="X6936">
        <v>68.940735405080133</v>
      </c>
      <c r="Y6936">
        <v>0</v>
      </c>
      <c r="Z6936">
        <v>0</v>
      </c>
      <c r="AA6936">
        <v>0</v>
      </c>
      <c r="AB6936">
        <v>1.73996310257415</v>
      </c>
      <c r="AC6936">
        <v>0</v>
      </c>
      <c r="AD6936">
        <v>0</v>
      </c>
      <c r="AE6936">
        <v>70.680698507654284</v>
      </c>
    </row>
    <row r="6937" spans="1:31" x14ac:dyDescent="0.25">
      <c r="A6937">
        <v>2157344</v>
      </c>
      <c r="B6937">
        <v>1</v>
      </c>
      <c r="C6937" t="s">
        <v>80</v>
      </c>
      <c r="D6937" t="s">
        <v>89</v>
      </c>
      <c r="E6937" t="s">
        <v>131</v>
      </c>
      <c r="F6937" t="s">
        <v>19851</v>
      </c>
      <c r="G6937" t="s">
        <v>133</v>
      </c>
      <c r="H6937" t="s">
        <v>134</v>
      </c>
      <c r="I6937" t="s">
        <v>135</v>
      </c>
      <c r="J6937" t="s">
        <v>136</v>
      </c>
      <c r="K6937" t="s">
        <v>137</v>
      </c>
      <c r="L6937" t="s">
        <v>19852</v>
      </c>
      <c r="M6937" t="s">
        <v>19853</v>
      </c>
      <c r="N6937">
        <v>2.670555555</v>
      </c>
      <c r="O6937">
        <v>0</v>
      </c>
      <c r="P6937">
        <v>1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0.56202813397473328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0.56202813397473328</v>
      </c>
    </row>
    <row r="6938" spans="1:31" x14ac:dyDescent="0.25">
      <c r="A6938">
        <v>2157570</v>
      </c>
      <c r="B6938">
        <v>1</v>
      </c>
      <c r="C6938" t="s">
        <v>81</v>
      </c>
      <c r="D6938" t="s">
        <v>128</v>
      </c>
      <c r="E6938" t="s">
        <v>196</v>
      </c>
      <c r="F6938" t="s">
        <v>7609</v>
      </c>
      <c r="G6938" t="s">
        <v>142</v>
      </c>
      <c r="H6938" t="s">
        <v>143</v>
      </c>
      <c r="I6938" t="s">
        <v>135</v>
      </c>
      <c r="J6938" t="s">
        <v>136</v>
      </c>
      <c r="K6938" t="s">
        <v>137</v>
      </c>
      <c r="L6938" t="s">
        <v>19854</v>
      </c>
      <c r="M6938" t="s">
        <v>19855</v>
      </c>
      <c r="N6938">
        <v>3.423611111</v>
      </c>
      <c r="O6938">
        <v>6</v>
      </c>
      <c r="P6938">
        <v>1247</v>
      </c>
      <c r="Q6938">
        <v>21</v>
      </c>
      <c r="R6938">
        <v>16</v>
      </c>
      <c r="S6938">
        <v>11</v>
      </c>
      <c r="T6938">
        <v>88</v>
      </c>
      <c r="U6938">
        <v>0</v>
      </c>
      <c r="V6938">
        <v>0</v>
      </c>
      <c r="W6938">
        <v>5.6146915471063332</v>
      </c>
      <c r="X6938">
        <v>513.98072361132381</v>
      </c>
      <c r="Y6938">
        <v>336.54243202502028</v>
      </c>
      <c r="Z6938">
        <v>8.5468872179987976</v>
      </c>
      <c r="AA6938">
        <v>162.98921726938553</v>
      </c>
      <c r="AB6938">
        <v>46.480565764394207</v>
      </c>
      <c r="AC6938">
        <v>0</v>
      </c>
      <c r="AD6938">
        <v>0</v>
      </c>
      <c r="AE6938">
        <v>1074.1545174352289</v>
      </c>
    </row>
    <row r="6939" spans="1:31" x14ac:dyDescent="0.25">
      <c r="A6939">
        <v>2157321</v>
      </c>
      <c r="B6939">
        <v>1</v>
      </c>
      <c r="C6939" t="s">
        <v>80</v>
      </c>
      <c r="D6939" t="s">
        <v>110</v>
      </c>
      <c r="E6939" t="s">
        <v>131</v>
      </c>
      <c r="F6939" t="s">
        <v>19856</v>
      </c>
      <c r="G6939" t="s">
        <v>300</v>
      </c>
      <c r="H6939" t="s">
        <v>134</v>
      </c>
      <c r="I6939" t="s">
        <v>135</v>
      </c>
      <c r="J6939" t="s">
        <v>3</v>
      </c>
      <c r="K6939" t="s">
        <v>137</v>
      </c>
      <c r="L6939" t="s">
        <v>19857</v>
      </c>
      <c r="M6939" t="s">
        <v>19858</v>
      </c>
      <c r="N6939">
        <v>4.568333333</v>
      </c>
      <c r="O6939">
        <v>0</v>
      </c>
      <c r="P6939">
        <v>49</v>
      </c>
      <c r="Q6939">
        <v>0</v>
      </c>
      <c r="R6939">
        <v>0</v>
      </c>
      <c r="S6939">
        <v>0</v>
      </c>
      <c r="T6939">
        <v>3</v>
      </c>
      <c r="U6939">
        <v>0</v>
      </c>
      <c r="V6939">
        <v>0</v>
      </c>
      <c r="W6939">
        <v>0</v>
      </c>
      <c r="X6939">
        <v>100.23473094240312</v>
      </c>
      <c r="Y6939">
        <v>0</v>
      </c>
      <c r="Z6939">
        <v>0</v>
      </c>
      <c r="AA6939">
        <v>0</v>
      </c>
      <c r="AB6939">
        <v>7.6706427897213345</v>
      </c>
      <c r="AC6939">
        <v>0</v>
      </c>
      <c r="AD6939">
        <v>0</v>
      </c>
      <c r="AE6939">
        <v>107.90537373212445</v>
      </c>
    </row>
    <row r="6940" spans="1:31" x14ac:dyDescent="0.25">
      <c r="A6940">
        <v>2157630</v>
      </c>
      <c r="B6940">
        <v>1</v>
      </c>
      <c r="C6940" t="s">
        <v>81</v>
      </c>
      <c r="D6940" t="s">
        <v>127</v>
      </c>
      <c r="E6940" t="s">
        <v>196</v>
      </c>
      <c r="F6940" t="s">
        <v>6411</v>
      </c>
      <c r="G6940" t="s">
        <v>142</v>
      </c>
      <c r="H6940" t="s">
        <v>143</v>
      </c>
      <c r="I6940" t="s">
        <v>135</v>
      </c>
      <c r="J6940" t="s">
        <v>136</v>
      </c>
      <c r="K6940" t="s">
        <v>137</v>
      </c>
      <c r="L6940" t="s">
        <v>19859</v>
      </c>
      <c r="M6940" t="s">
        <v>19860</v>
      </c>
      <c r="N6940">
        <v>5.4233333330000004</v>
      </c>
      <c r="O6940">
        <v>0</v>
      </c>
      <c r="P6940">
        <v>116</v>
      </c>
      <c r="Q6940">
        <v>29</v>
      </c>
      <c r="R6940">
        <v>31</v>
      </c>
      <c r="S6940">
        <v>0</v>
      </c>
      <c r="T6940">
        <v>17</v>
      </c>
      <c r="U6940">
        <v>0</v>
      </c>
      <c r="V6940">
        <v>0</v>
      </c>
      <c r="W6940">
        <v>0</v>
      </c>
      <c r="X6940">
        <v>91.498104055334409</v>
      </c>
      <c r="Y6940">
        <v>53.200622583063016</v>
      </c>
      <c r="Z6940">
        <v>53.709051455956796</v>
      </c>
      <c r="AA6940">
        <v>0</v>
      </c>
      <c r="AB6940">
        <v>24.563126346407817</v>
      </c>
      <c r="AC6940">
        <v>0</v>
      </c>
      <c r="AD6940">
        <v>0</v>
      </c>
      <c r="AE6940">
        <v>222.97090444076204</v>
      </c>
    </row>
    <row r="6941" spans="1:31" x14ac:dyDescent="0.25">
      <c r="A6941">
        <v>2157447</v>
      </c>
      <c r="B6941">
        <v>1</v>
      </c>
      <c r="C6941" t="s">
        <v>80</v>
      </c>
      <c r="D6941" t="s">
        <v>99</v>
      </c>
      <c r="E6941" t="s">
        <v>140</v>
      </c>
      <c r="F6941" t="s">
        <v>10257</v>
      </c>
      <c r="G6941" t="s">
        <v>262</v>
      </c>
      <c r="H6941" t="s">
        <v>143</v>
      </c>
      <c r="I6941" t="s">
        <v>135</v>
      </c>
      <c r="J6941" t="s">
        <v>136</v>
      </c>
      <c r="K6941" t="s">
        <v>137</v>
      </c>
      <c r="L6941" t="s">
        <v>19861</v>
      </c>
      <c r="M6941" t="s">
        <v>19862</v>
      </c>
      <c r="N6941">
        <v>8.5500000000000007</v>
      </c>
      <c r="O6941">
        <v>4</v>
      </c>
      <c r="P6941">
        <v>753</v>
      </c>
      <c r="Q6941">
        <v>11</v>
      </c>
      <c r="R6941">
        <v>97</v>
      </c>
      <c r="S6941">
        <v>20</v>
      </c>
      <c r="T6941">
        <v>49</v>
      </c>
      <c r="U6941">
        <v>0</v>
      </c>
      <c r="V6941">
        <v>3</v>
      </c>
      <c r="W6941">
        <v>107.30685083371203</v>
      </c>
      <c r="X6941">
        <v>1089.2465231283188</v>
      </c>
      <c r="Y6941">
        <v>83.811877175224467</v>
      </c>
      <c r="Z6941">
        <v>176.10311780908893</v>
      </c>
      <c r="AA6941">
        <v>464.34904740789102</v>
      </c>
      <c r="AB6941">
        <v>86.458897393979996</v>
      </c>
      <c r="AC6941">
        <v>0</v>
      </c>
      <c r="AD6941">
        <v>42.294453129960509</v>
      </c>
      <c r="AE6941">
        <v>2049.5707668781756</v>
      </c>
    </row>
    <row r="6942" spans="1:31" x14ac:dyDescent="0.25">
      <c r="A6942">
        <v>2157590</v>
      </c>
      <c r="B6942">
        <v>1</v>
      </c>
      <c r="C6942" t="s">
        <v>80</v>
      </c>
      <c r="D6942" t="s">
        <v>96</v>
      </c>
      <c r="E6942" t="s">
        <v>174</v>
      </c>
      <c r="F6942" t="s">
        <v>14998</v>
      </c>
      <c r="G6942" t="s">
        <v>187</v>
      </c>
      <c r="H6942" t="s">
        <v>134</v>
      </c>
      <c r="I6942" t="s">
        <v>135</v>
      </c>
      <c r="J6942" t="s">
        <v>136</v>
      </c>
      <c r="K6942" t="s">
        <v>137</v>
      </c>
      <c r="L6942" t="s">
        <v>19863</v>
      </c>
      <c r="M6942" t="s">
        <v>19864</v>
      </c>
      <c r="N6942">
        <v>3.2141666660000001</v>
      </c>
      <c r="O6942">
        <v>0</v>
      </c>
      <c r="P6942">
        <v>32</v>
      </c>
      <c r="Q6942">
        <v>0</v>
      </c>
      <c r="R6942">
        <v>0</v>
      </c>
      <c r="S6942">
        <v>0</v>
      </c>
      <c r="T6942">
        <v>13</v>
      </c>
      <c r="U6942">
        <v>0</v>
      </c>
      <c r="V6942">
        <v>0</v>
      </c>
      <c r="W6942">
        <v>0</v>
      </c>
      <c r="X6942">
        <v>16.989560901210428</v>
      </c>
      <c r="Y6942">
        <v>0</v>
      </c>
      <c r="Z6942">
        <v>0</v>
      </c>
      <c r="AA6942">
        <v>0</v>
      </c>
      <c r="AB6942">
        <v>32.187956768132622</v>
      </c>
      <c r="AC6942">
        <v>0</v>
      </c>
      <c r="AD6942">
        <v>0</v>
      </c>
      <c r="AE6942">
        <v>49.177517669343047</v>
      </c>
    </row>
    <row r="6943" spans="1:31" x14ac:dyDescent="0.25">
      <c r="A6943">
        <v>2157235</v>
      </c>
      <c r="B6943">
        <v>1</v>
      </c>
      <c r="C6943" t="s">
        <v>80</v>
      </c>
      <c r="D6943" t="s">
        <v>107</v>
      </c>
      <c r="E6943" t="s">
        <v>131</v>
      </c>
      <c r="F6943" t="s">
        <v>19865</v>
      </c>
      <c r="G6943" t="s">
        <v>231</v>
      </c>
      <c r="H6943" t="s">
        <v>134</v>
      </c>
      <c r="I6943" t="s">
        <v>135</v>
      </c>
      <c r="J6943" t="s">
        <v>136</v>
      </c>
      <c r="K6943" t="s">
        <v>137</v>
      </c>
      <c r="L6943" t="s">
        <v>19866</v>
      </c>
      <c r="M6943" t="s">
        <v>19867</v>
      </c>
      <c r="N6943">
        <v>1.830833333</v>
      </c>
      <c r="O6943">
        <v>0</v>
      </c>
      <c r="P6943">
        <v>1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2.8870478867249999E-2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2.8870478867249999E-2</v>
      </c>
    </row>
    <row r="6944" spans="1:31" x14ac:dyDescent="0.25">
      <c r="A6944">
        <v>2157567</v>
      </c>
      <c r="B6944">
        <v>1</v>
      </c>
      <c r="C6944" t="s">
        <v>81</v>
      </c>
      <c r="D6944" t="s">
        <v>117</v>
      </c>
      <c r="E6944" t="s">
        <v>174</v>
      </c>
      <c r="F6944" t="s">
        <v>19868</v>
      </c>
      <c r="G6944" t="s">
        <v>187</v>
      </c>
      <c r="H6944" t="s">
        <v>134</v>
      </c>
      <c r="I6944" t="s">
        <v>135</v>
      </c>
      <c r="J6944" t="s">
        <v>136</v>
      </c>
      <c r="K6944" t="s">
        <v>137</v>
      </c>
      <c r="L6944" t="s">
        <v>19869</v>
      </c>
      <c r="M6944" t="s">
        <v>19870</v>
      </c>
      <c r="N6944">
        <v>1.8149999999999999</v>
      </c>
      <c r="O6944">
        <v>0</v>
      </c>
      <c r="P6944">
        <v>59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13.687212116430377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13.687212116430377</v>
      </c>
    </row>
    <row r="6945" spans="1:31" x14ac:dyDescent="0.25">
      <c r="A6945">
        <v>2157610</v>
      </c>
      <c r="B6945">
        <v>1</v>
      </c>
      <c r="C6945" t="s">
        <v>80</v>
      </c>
      <c r="D6945" t="s">
        <v>94</v>
      </c>
      <c r="E6945" t="s">
        <v>140</v>
      </c>
      <c r="F6945" t="s">
        <v>17221</v>
      </c>
      <c r="G6945" t="s">
        <v>142</v>
      </c>
      <c r="H6945" t="s">
        <v>143</v>
      </c>
      <c r="I6945" t="s">
        <v>135</v>
      </c>
      <c r="J6945" t="s">
        <v>136</v>
      </c>
      <c r="K6945" t="s">
        <v>137</v>
      </c>
      <c r="L6945" t="s">
        <v>19871</v>
      </c>
      <c r="M6945" t="s">
        <v>19872</v>
      </c>
      <c r="N6945">
        <v>0.86750000000000005</v>
      </c>
      <c r="O6945">
        <v>0</v>
      </c>
      <c r="P6945">
        <v>0</v>
      </c>
      <c r="Q6945">
        <v>15</v>
      </c>
      <c r="R6945">
        <v>4</v>
      </c>
      <c r="S6945">
        <v>7</v>
      </c>
      <c r="T6945">
        <v>0</v>
      </c>
      <c r="U6945">
        <v>4</v>
      </c>
      <c r="V6945">
        <v>0</v>
      </c>
      <c r="W6945">
        <v>0</v>
      </c>
      <c r="X6945">
        <v>0</v>
      </c>
      <c r="Y6945">
        <v>228.44842311606251</v>
      </c>
      <c r="Z6945">
        <v>7.4523867031415243</v>
      </c>
      <c r="AA6945">
        <v>38.960897017859025</v>
      </c>
      <c r="AB6945">
        <v>0</v>
      </c>
      <c r="AC6945">
        <v>416.19949564134868</v>
      </c>
      <c r="AD6945">
        <v>0</v>
      </c>
      <c r="AE6945">
        <v>691.0612024784117</v>
      </c>
    </row>
    <row r="6946" spans="1:31" x14ac:dyDescent="0.25">
      <c r="A6946">
        <v>2157633</v>
      </c>
      <c r="B6946">
        <v>1</v>
      </c>
      <c r="C6946" t="s">
        <v>80</v>
      </c>
      <c r="D6946" t="s">
        <v>103</v>
      </c>
      <c r="E6946" t="s">
        <v>174</v>
      </c>
      <c r="F6946" t="s">
        <v>19873</v>
      </c>
      <c r="G6946" t="s">
        <v>187</v>
      </c>
      <c r="H6946" t="s">
        <v>134</v>
      </c>
      <c r="I6946" t="s">
        <v>135</v>
      </c>
      <c r="J6946" t="s">
        <v>136</v>
      </c>
      <c r="K6946" t="s">
        <v>137</v>
      </c>
      <c r="L6946" t="s">
        <v>19874</v>
      </c>
      <c r="M6946" t="s">
        <v>19875</v>
      </c>
      <c r="N6946">
        <v>0.92305555500000003</v>
      </c>
      <c r="O6946">
        <v>0</v>
      </c>
      <c r="P6946">
        <v>24</v>
      </c>
      <c r="Q6946">
        <v>0</v>
      </c>
      <c r="R6946">
        <v>0</v>
      </c>
      <c r="S6946">
        <v>0</v>
      </c>
      <c r="T6946">
        <v>1</v>
      </c>
      <c r="U6946">
        <v>0</v>
      </c>
      <c r="V6946">
        <v>0</v>
      </c>
      <c r="W6946">
        <v>0</v>
      </c>
      <c r="X6946">
        <v>6.9162018408865</v>
      </c>
      <c r="Y6946">
        <v>0</v>
      </c>
      <c r="Z6946">
        <v>0</v>
      </c>
      <c r="AA6946">
        <v>0</v>
      </c>
      <c r="AB6946">
        <v>0.58645823027253341</v>
      </c>
      <c r="AC6946">
        <v>0</v>
      </c>
      <c r="AD6946">
        <v>0</v>
      </c>
      <c r="AE6946">
        <v>7.502660071159033</v>
      </c>
    </row>
    <row r="6947" spans="1:31" x14ac:dyDescent="0.25">
      <c r="A6947">
        <v>2156969</v>
      </c>
      <c r="B6947">
        <v>1</v>
      </c>
      <c r="C6947" t="s">
        <v>80</v>
      </c>
      <c r="D6947" t="s">
        <v>100</v>
      </c>
      <c r="E6947" t="s">
        <v>131</v>
      </c>
      <c r="F6947" t="s">
        <v>19876</v>
      </c>
      <c r="G6947" t="s">
        <v>152</v>
      </c>
      <c r="H6947" t="s">
        <v>134</v>
      </c>
      <c r="I6947" t="s">
        <v>135</v>
      </c>
      <c r="J6947" t="s">
        <v>136</v>
      </c>
      <c r="K6947" t="s">
        <v>137</v>
      </c>
      <c r="L6947" t="s">
        <v>19877</v>
      </c>
      <c r="M6947" t="s">
        <v>19878</v>
      </c>
      <c r="N6947">
        <v>1.3366666659999999</v>
      </c>
      <c r="O6947">
        <v>0</v>
      </c>
      <c r="P6947">
        <v>1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1.4329878826666667E-3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1.4329878826666667E-3</v>
      </c>
    </row>
    <row r="6948" spans="1:31" x14ac:dyDescent="0.25">
      <c r="A6948">
        <v>2157490</v>
      </c>
      <c r="B6948">
        <v>1</v>
      </c>
      <c r="C6948" t="s">
        <v>81</v>
      </c>
      <c r="D6948" t="s">
        <v>128</v>
      </c>
      <c r="E6948" t="s">
        <v>196</v>
      </c>
      <c r="F6948" t="s">
        <v>794</v>
      </c>
      <c r="G6948" t="s">
        <v>142</v>
      </c>
      <c r="H6948" t="s">
        <v>143</v>
      </c>
      <c r="I6948" t="s">
        <v>135</v>
      </c>
      <c r="J6948" t="s">
        <v>136</v>
      </c>
      <c r="K6948" t="s">
        <v>137</v>
      </c>
      <c r="L6948" t="s">
        <v>19879</v>
      </c>
      <c r="M6948" t="s">
        <v>19880</v>
      </c>
      <c r="N6948">
        <v>4.5836111109999997</v>
      </c>
      <c r="O6948">
        <v>1</v>
      </c>
      <c r="P6948">
        <v>552</v>
      </c>
      <c r="Q6948">
        <v>2</v>
      </c>
      <c r="R6948">
        <v>3</v>
      </c>
      <c r="S6948">
        <v>3</v>
      </c>
      <c r="T6948">
        <v>38</v>
      </c>
      <c r="U6948">
        <v>0</v>
      </c>
      <c r="V6948">
        <v>0</v>
      </c>
      <c r="W6948">
        <v>1.0588838182399998</v>
      </c>
      <c r="X6948">
        <v>264.39840549289875</v>
      </c>
      <c r="Y6948">
        <v>5.5125688691779846</v>
      </c>
      <c r="Z6948">
        <v>1.266978152248267</v>
      </c>
      <c r="AA6948">
        <v>38.601318168392766</v>
      </c>
      <c r="AB6948">
        <v>54.007875559471081</v>
      </c>
      <c r="AC6948">
        <v>0</v>
      </c>
      <c r="AD6948">
        <v>0</v>
      </c>
      <c r="AE6948">
        <v>364.84603006042886</v>
      </c>
    </row>
    <row r="6949" spans="1:31" x14ac:dyDescent="0.25">
      <c r="A6949">
        <v>2157733</v>
      </c>
      <c r="B6949">
        <v>1</v>
      </c>
      <c r="C6949" t="s">
        <v>81</v>
      </c>
      <c r="D6949" t="s">
        <v>122</v>
      </c>
      <c r="E6949" t="s">
        <v>146</v>
      </c>
      <c r="F6949" t="s">
        <v>13342</v>
      </c>
      <c r="G6949" t="s">
        <v>167</v>
      </c>
      <c r="H6949" t="s">
        <v>143</v>
      </c>
      <c r="I6949" t="s">
        <v>135</v>
      </c>
      <c r="J6949" t="s">
        <v>136</v>
      </c>
      <c r="K6949" t="s">
        <v>137</v>
      </c>
      <c r="L6949" t="s">
        <v>19881</v>
      </c>
      <c r="M6949" t="s">
        <v>19882</v>
      </c>
      <c r="N6949">
        <v>3.406111111</v>
      </c>
      <c r="O6949">
        <v>2</v>
      </c>
      <c r="P6949">
        <v>86</v>
      </c>
      <c r="Q6949">
        <v>5</v>
      </c>
      <c r="R6949">
        <v>11</v>
      </c>
      <c r="S6949">
        <v>4</v>
      </c>
      <c r="T6949">
        <v>4</v>
      </c>
      <c r="U6949">
        <v>0</v>
      </c>
      <c r="V6949">
        <v>0</v>
      </c>
      <c r="W6949">
        <v>2.1790577154888333</v>
      </c>
      <c r="X6949">
        <v>48.607435972804524</v>
      </c>
      <c r="Y6949">
        <v>31.55612576521975</v>
      </c>
      <c r="Z6949">
        <v>7.4265677937044003</v>
      </c>
      <c r="AA6949">
        <v>116.22302798976541</v>
      </c>
      <c r="AB6949">
        <v>7.0279524865239669</v>
      </c>
      <c r="AC6949">
        <v>0</v>
      </c>
      <c r="AD6949">
        <v>0</v>
      </c>
      <c r="AE6949">
        <v>213.02016772350689</v>
      </c>
    </row>
    <row r="6950" spans="1:31" x14ac:dyDescent="0.25">
      <c r="A6950">
        <v>2157069</v>
      </c>
      <c r="B6950">
        <v>1</v>
      </c>
      <c r="C6950" t="s">
        <v>80</v>
      </c>
      <c r="D6950" t="s">
        <v>95</v>
      </c>
      <c r="E6950" t="s">
        <v>224</v>
      </c>
      <c r="F6950" t="s">
        <v>19883</v>
      </c>
      <c r="G6950" t="s">
        <v>142</v>
      </c>
      <c r="H6950" t="s">
        <v>143</v>
      </c>
      <c r="I6950" t="s">
        <v>135</v>
      </c>
      <c r="J6950" t="s">
        <v>136</v>
      </c>
      <c r="K6950" t="s">
        <v>137</v>
      </c>
      <c r="L6950" t="s">
        <v>19884</v>
      </c>
      <c r="M6950" t="s">
        <v>19885</v>
      </c>
      <c r="N6950">
        <v>0.15897777699999999</v>
      </c>
      <c r="O6950">
        <v>8</v>
      </c>
      <c r="P6950">
        <v>3830</v>
      </c>
      <c r="Q6950">
        <v>14</v>
      </c>
      <c r="R6950">
        <v>148</v>
      </c>
      <c r="S6950">
        <v>76</v>
      </c>
      <c r="T6950">
        <v>331</v>
      </c>
      <c r="U6950">
        <v>16</v>
      </c>
      <c r="V6950">
        <v>2</v>
      </c>
      <c r="W6950">
        <v>0.70021383297579998</v>
      </c>
      <c r="X6950">
        <v>135.72734615734993</v>
      </c>
      <c r="Y6950">
        <v>17.678985632765599</v>
      </c>
      <c r="Z6950">
        <v>4.2022442303842009</v>
      </c>
      <c r="AA6950">
        <v>409.25118400544795</v>
      </c>
      <c r="AB6950">
        <v>65.511981681772028</v>
      </c>
      <c r="AC6950">
        <v>296.52392528530203</v>
      </c>
      <c r="AD6950">
        <v>2.5814213519522999</v>
      </c>
      <c r="AE6950">
        <v>932.17730217794974</v>
      </c>
    </row>
    <row r="6951" spans="1:31" x14ac:dyDescent="0.25">
      <c r="A6951">
        <v>2157049</v>
      </c>
      <c r="B6951">
        <v>1</v>
      </c>
      <c r="C6951" t="s">
        <v>80</v>
      </c>
      <c r="D6951" t="s">
        <v>83</v>
      </c>
      <c r="E6951" t="s">
        <v>131</v>
      </c>
      <c r="F6951" t="s">
        <v>19886</v>
      </c>
      <c r="G6951" t="s">
        <v>152</v>
      </c>
      <c r="H6951" t="s">
        <v>134</v>
      </c>
      <c r="I6951" t="s">
        <v>135</v>
      </c>
      <c r="J6951" t="s">
        <v>136</v>
      </c>
      <c r="K6951" t="s">
        <v>137</v>
      </c>
      <c r="L6951" t="s">
        <v>19887</v>
      </c>
      <c r="M6951" t="s">
        <v>19888</v>
      </c>
      <c r="N6951">
        <v>1.257777777</v>
      </c>
      <c r="O6951">
        <v>0</v>
      </c>
      <c r="P6951">
        <v>2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0.8740901404369501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0.8740901404369501</v>
      </c>
    </row>
    <row r="6952" spans="1:31" x14ac:dyDescent="0.25">
      <c r="A6952">
        <v>2157112</v>
      </c>
      <c r="B6952">
        <v>1</v>
      </c>
      <c r="C6952" t="s">
        <v>80</v>
      </c>
      <c r="D6952" t="s">
        <v>95</v>
      </c>
      <c r="E6952" t="s">
        <v>131</v>
      </c>
      <c r="F6952" t="s">
        <v>19889</v>
      </c>
      <c r="G6952" t="s">
        <v>152</v>
      </c>
      <c r="H6952" t="s">
        <v>134</v>
      </c>
      <c r="I6952" t="s">
        <v>135</v>
      </c>
      <c r="J6952" t="s">
        <v>136</v>
      </c>
      <c r="K6952" t="s">
        <v>137</v>
      </c>
      <c r="L6952" t="s">
        <v>19890</v>
      </c>
      <c r="M6952" t="s">
        <v>19891</v>
      </c>
      <c r="N6952">
        <v>4.1886111110000002</v>
      </c>
      <c r="O6952">
        <v>0</v>
      </c>
      <c r="P6952">
        <v>1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0.37718780814250003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0.37718780814250003</v>
      </c>
    </row>
    <row r="6953" spans="1:31" x14ac:dyDescent="0.25">
      <c r="A6953">
        <v>2156963</v>
      </c>
      <c r="B6953">
        <v>1</v>
      </c>
      <c r="C6953" t="s">
        <v>80</v>
      </c>
      <c r="D6953" t="s">
        <v>90</v>
      </c>
      <c r="E6953" t="s">
        <v>131</v>
      </c>
      <c r="F6953" t="s">
        <v>19892</v>
      </c>
      <c r="G6953" t="s">
        <v>183</v>
      </c>
      <c r="H6953" t="s">
        <v>134</v>
      </c>
      <c r="I6953" t="s">
        <v>135</v>
      </c>
      <c r="J6953" t="s">
        <v>136</v>
      </c>
      <c r="K6953" t="s">
        <v>137</v>
      </c>
      <c r="L6953" t="s">
        <v>19893</v>
      </c>
      <c r="M6953" t="s">
        <v>19894</v>
      </c>
      <c r="N6953">
        <v>2.7013888879999999</v>
      </c>
      <c r="O6953">
        <v>0</v>
      </c>
      <c r="P6953">
        <v>7</v>
      </c>
      <c r="Q6953">
        <v>0</v>
      </c>
      <c r="R6953">
        <v>0</v>
      </c>
      <c r="S6953">
        <v>0</v>
      </c>
      <c r="T6953">
        <v>2</v>
      </c>
      <c r="U6953">
        <v>0</v>
      </c>
      <c r="V6953">
        <v>0</v>
      </c>
      <c r="W6953">
        <v>0</v>
      </c>
      <c r="X6953">
        <v>3.8188265936549999</v>
      </c>
      <c r="Y6953">
        <v>0</v>
      </c>
      <c r="Z6953">
        <v>0</v>
      </c>
      <c r="AA6953">
        <v>0</v>
      </c>
      <c r="AB6953">
        <v>3.9127778946666664E-3</v>
      </c>
      <c r="AC6953">
        <v>0</v>
      </c>
      <c r="AD6953">
        <v>0</v>
      </c>
      <c r="AE6953">
        <v>3.8227393715496665</v>
      </c>
    </row>
    <row r="6954" spans="1:31" x14ac:dyDescent="0.25">
      <c r="A6954">
        <v>2157012</v>
      </c>
      <c r="B6954">
        <v>1</v>
      </c>
      <c r="C6954" t="s">
        <v>80</v>
      </c>
      <c r="D6954" t="s">
        <v>105</v>
      </c>
      <c r="E6954" t="s">
        <v>161</v>
      </c>
      <c r="F6954" t="s">
        <v>19895</v>
      </c>
      <c r="G6954" t="s">
        <v>538</v>
      </c>
      <c r="H6954" t="s">
        <v>134</v>
      </c>
      <c r="I6954" t="s">
        <v>135</v>
      </c>
      <c r="J6954" t="s">
        <v>136</v>
      </c>
      <c r="K6954" t="s">
        <v>236</v>
      </c>
      <c r="L6954" t="s">
        <v>19896</v>
      </c>
      <c r="M6954" t="s">
        <v>19897</v>
      </c>
      <c r="N6954">
        <v>3.6608333329999998</v>
      </c>
      <c r="O6954">
        <v>0</v>
      </c>
      <c r="P6954">
        <v>227</v>
      </c>
      <c r="Q6954">
        <v>0</v>
      </c>
      <c r="R6954">
        <v>0</v>
      </c>
      <c r="S6954">
        <v>0</v>
      </c>
      <c r="T6954">
        <v>9</v>
      </c>
      <c r="U6954">
        <v>0</v>
      </c>
      <c r="V6954">
        <v>0</v>
      </c>
      <c r="W6954">
        <v>0</v>
      </c>
      <c r="X6954">
        <v>185.03080919965589</v>
      </c>
      <c r="Y6954">
        <v>0</v>
      </c>
      <c r="Z6954">
        <v>0</v>
      </c>
      <c r="AA6954">
        <v>0</v>
      </c>
      <c r="AB6954">
        <v>16.388538114362397</v>
      </c>
      <c r="AC6954">
        <v>0</v>
      </c>
      <c r="AD6954">
        <v>0</v>
      </c>
      <c r="AE6954">
        <v>201.4193473140183</v>
      </c>
    </row>
    <row r="6955" spans="1:31" x14ac:dyDescent="0.25">
      <c r="A6955">
        <v>2157055</v>
      </c>
      <c r="B6955">
        <v>1</v>
      </c>
      <c r="C6955" t="s">
        <v>80</v>
      </c>
      <c r="D6955" t="s">
        <v>93</v>
      </c>
      <c r="E6955" t="s">
        <v>140</v>
      </c>
      <c r="F6955" t="s">
        <v>19898</v>
      </c>
      <c r="G6955" t="s">
        <v>235</v>
      </c>
      <c r="H6955" t="s">
        <v>143</v>
      </c>
      <c r="I6955" t="s">
        <v>135</v>
      </c>
      <c r="J6955" t="s">
        <v>136</v>
      </c>
      <c r="K6955" t="s">
        <v>236</v>
      </c>
      <c r="L6955" t="s">
        <v>19899</v>
      </c>
      <c r="M6955" t="s">
        <v>19900</v>
      </c>
      <c r="N6955">
        <v>0.66535833300000002</v>
      </c>
      <c r="O6955">
        <v>2</v>
      </c>
      <c r="P6955">
        <v>290</v>
      </c>
      <c r="Q6955">
        <v>33</v>
      </c>
      <c r="R6955">
        <v>60</v>
      </c>
      <c r="S6955">
        <v>6</v>
      </c>
      <c r="T6955">
        <v>68</v>
      </c>
      <c r="U6955">
        <v>1</v>
      </c>
      <c r="V6955">
        <v>0</v>
      </c>
      <c r="W6955">
        <v>0.86851809714020001</v>
      </c>
      <c r="X6955">
        <v>33.442724850105996</v>
      </c>
      <c r="Y6955">
        <v>98.316596741637014</v>
      </c>
      <c r="Z6955">
        <v>98.095177675819826</v>
      </c>
      <c r="AA6955">
        <v>22.324283537998912</v>
      </c>
      <c r="AB6955">
        <v>43.816308647733401</v>
      </c>
      <c r="AC6955">
        <v>5.6713978717305009</v>
      </c>
      <c r="AD6955">
        <v>0</v>
      </c>
      <c r="AE6955">
        <v>302.5350074221659</v>
      </c>
    </row>
    <row r="6956" spans="1:31" x14ac:dyDescent="0.25">
      <c r="A6956">
        <v>2157387</v>
      </c>
      <c r="B6956">
        <v>1</v>
      </c>
      <c r="C6956" t="s">
        <v>80</v>
      </c>
      <c r="D6956" t="s">
        <v>88</v>
      </c>
      <c r="E6956" t="s">
        <v>131</v>
      </c>
      <c r="F6956" t="s">
        <v>19901</v>
      </c>
      <c r="G6956" t="s">
        <v>231</v>
      </c>
      <c r="H6956" t="s">
        <v>134</v>
      </c>
      <c r="I6956" t="s">
        <v>135</v>
      </c>
      <c r="J6956" t="s">
        <v>136</v>
      </c>
      <c r="K6956" t="s">
        <v>137</v>
      </c>
      <c r="L6956" t="s">
        <v>19902</v>
      </c>
      <c r="M6956" t="s">
        <v>19903</v>
      </c>
      <c r="N6956">
        <v>3.4666666660000001</v>
      </c>
      <c r="O6956">
        <v>0</v>
      </c>
      <c r="P6956">
        <v>1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254.48397186526509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254.48397186526509</v>
      </c>
    </row>
    <row r="6957" spans="1:31" x14ac:dyDescent="0.25">
      <c r="A6957">
        <v>2157078</v>
      </c>
      <c r="B6957">
        <v>1</v>
      </c>
      <c r="C6957" t="s">
        <v>80</v>
      </c>
      <c r="D6957" t="s">
        <v>91</v>
      </c>
      <c r="E6957" t="s">
        <v>140</v>
      </c>
      <c r="F6957" t="s">
        <v>19904</v>
      </c>
      <c r="G6957" t="s">
        <v>142</v>
      </c>
      <c r="H6957" t="s">
        <v>143</v>
      </c>
      <c r="I6957" t="s">
        <v>135</v>
      </c>
      <c r="J6957" t="s">
        <v>136</v>
      </c>
      <c r="K6957" t="s">
        <v>137</v>
      </c>
      <c r="L6957" t="s">
        <v>19905</v>
      </c>
      <c r="M6957" t="s">
        <v>19906</v>
      </c>
      <c r="N6957">
        <v>0.74944444399999999</v>
      </c>
      <c r="O6957">
        <v>2</v>
      </c>
      <c r="P6957">
        <v>0</v>
      </c>
      <c r="Q6957">
        <v>15</v>
      </c>
      <c r="R6957">
        <v>23</v>
      </c>
      <c r="S6957">
        <v>8</v>
      </c>
      <c r="T6957">
        <v>3</v>
      </c>
      <c r="U6957">
        <v>0</v>
      </c>
      <c r="V6957">
        <v>0</v>
      </c>
      <c r="W6957">
        <v>2.2885503285632001</v>
      </c>
      <c r="X6957">
        <v>0</v>
      </c>
      <c r="Y6957">
        <v>18.600465155517917</v>
      </c>
      <c r="Z6957">
        <v>2.8753703444000109</v>
      </c>
      <c r="AA6957">
        <v>79.534833080501983</v>
      </c>
      <c r="AB6957">
        <v>13.440748077629868</v>
      </c>
      <c r="AC6957">
        <v>0</v>
      </c>
      <c r="AD6957">
        <v>0</v>
      </c>
      <c r="AE6957">
        <v>116.73996698661297</v>
      </c>
    </row>
    <row r="6958" spans="1:31" x14ac:dyDescent="0.25">
      <c r="A6958">
        <v>2157579</v>
      </c>
      <c r="B6958">
        <v>1</v>
      </c>
      <c r="C6958" t="s">
        <v>80</v>
      </c>
      <c r="D6958" t="s">
        <v>107</v>
      </c>
      <c r="E6958" t="s">
        <v>146</v>
      </c>
      <c r="F6958" t="s">
        <v>19907</v>
      </c>
      <c r="G6958" t="s">
        <v>142</v>
      </c>
      <c r="H6958" t="s">
        <v>143</v>
      </c>
      <c r="I6958" t="s">
        <v>135</v>
      </c>
      <c r="J6958" t="s">
        <v>136</v>
      </c>
      <c r="K6958" t="s">
        <v>137</v>
      </c>
      <c r="L6958" t="s">
        <v>19908</v>
      </c>
      <c r="M6958" t="s">
        <v>19909</v>
      </c>
      <c r="N6958">
        <v>2.81</v>
      </c>
      <c r="O6958">
        <v>0</v>
      </c>
      <c r="P6958">
        <v>614</v>
      </c>
      <c r="Q6958">
        <v>1</v>
      </c>
      <c r="R6958">
        <v>3</v>
      </c>
      <c r="S6958">
        <v>1</v>
      </c>
      <c r="T6958">
        <v>33</v>
      </c>
      <c r="U6958">
        <v>0</v>
      </c>
      <c r="V6958">
        <v>0</v>
      </c>
      <c r="W6958">
        <v>0</v>
      </c>
      <c r="X6958">
        <v>268.71542132878341</v>
      </c>
      <c r="Y6958">
        <v>1.372673686538</v>
      </c>
      <c r="Z6958">
        <v>3.7426314598296746</v>
      </c>
      <c r="AA6958">
        <v>2.7127118414207998</v>
      </c>
      <c r="AB6958">
        <v>31.180816751192225</v>
      </c>
      <c r="AC6958">
        <v>0</v>
      </c>
      <c r="AD6958">
        <v>0</v>
      </c>
      <c r="AE6958">
        <v>307.72425506776415</v>
      </c>
    </row>
    <row r="6959" spans="1:31" x14ac:dyDescent="0.25">
      <c r="A6959">
        <v>2157410</v>
      </c>
      <c r="B6959">
        <v>1</v>
      </c>
      <c r="C6959" t="s">
        <v>80</v>
      </c>
      <c r="D6959" t="s">
        <v>97</v>
      </c>
      <c r="E6959" t="s">
        <v>174</v>
      </c>
      <c r="F6959" t="s">
        <v>19910</v>
      </c>
      <c r="G6959" t="s">
        <v>384</v>
      </c>
      <c r="H6959" t="s">
        <v>134</v>
      </c>
      <c r="I6959" t="s">
        <v>135</v>
      </c>
      <c r="J6959" t="s">
        <v>136</v>
      </c>
      <c r="K6959" t="s">
        <v>137</v>
      </c>
      <c r="L6959" t="s">
        <v>19483</v>
      </c>
      <c r="M6959" t="s">
        <v>19911</v>
      </c>
      <c r="N6959">
        <v>1.429166666</v>
      </c>
      <c r="O6959">
        <v>0</v>
      </c>
      <c r="P6959">
        <v>24</v>
      </c>
      <c r="Q6959">
        <v>0</v>
      </c>
      <c r="R6959">
        <v>8</v>
      </c>
      <c r="S6959">
        <v>0</v>
      </c>
      <c r="T6959">
        <v>2</v>
      </c>
      <c r="U6959">
        <v>0</v>
      </c>
      <c r="V6959">
        <v>0</v>
      </c>
      <c r="W6959">
        <v>0</v>
      </c>
      <c r="X6959">
        <v>14.786324409675004</v>
      </c>
      <c r="Y6959">
        <v>0</v>
      </c>
      <c r="Z6959">
        <v>12.827503428682999</v>
      </c>
      <c r="AA6959">
        <v>0</v>
      </c>
      <c r="AB6959">
        <v>4.1936699930803751</v>
      </c>
      <c r="AC6959">
        <v>0</v>
      </c>
      <c r="AD6959">
        <v>0</v>
      </c>
      <c r="AE6959">
        <v>31.807497831438376</v>
      </c>
    </row>
    <row r="6960" spans="1:31" x14ac:dyDescent="0.25">
      <c r="A6960">
        <v>2157742</v>
      </c>
      <c r="B6960">
        <v>1</v>
      </c>
      <c r="C6960" t="s">
        <v>80</v>
      </c>
      <c r="D6960" t="s">
        <v>105</v>
      </c>
      <c r="E6960" t="s">
        <v>161</v>
      </c>
      <c r="F6960" t="s">
        <v>2969</v>
      </c>
      <c r="G6960" t="s">
        <v>215</v>
      </c>
      <c r="H6960" t="s">
        <v>134</v>
      </c>
      <c r="I6960" t="s">
        <v>135</v>
      </c>
      <c r="J6960" t="s">
        <v>136</v>
      </c>
      <c r="K6960" t="s">
        <v>137</v>
      </c>
      <c r="L6960" t="s">
        <v>19912</v>
      </c>
      <c r="M6960" t="s">
        <v>19913</v>
      </c>
      <c r="N6960">
        <v>2.4666666660000001</v>
      </c>
      <c r="O6960">
        <v>0</v>
      </c>
      <c r="P6960">
        <v>420</v>
      </c>
      <c r="Q6960">
        <v>0</v>
      </c>
      <c r="R6960">
        <v>0</v>
      </c>
      <c r="S6960">
        <v>0</v>
      </c>
      <c r="T6960">
        <v>4</v>
      </c>
      <c r="U6960">
        <v>0</v>
      </c>
      <c r="V6960">
        <v>0</v>
      </c>
      <c r="W6960">
        <v>0</v>
      </c>
      <c r="X6960">
        <v>221.56868354930046</v>
      </c>
      <c r="Y6960">
        <v>0</v>
      </c>
      <c r="Z6960">
        <v>0</v>
      </c>
      <c r="AA6960">
        <v>0</v>
      </c>
      <c r="AB6960">
        <v>14.423748365195733</v>
      </c>
      <c r="AC6960">
        <v>0</v>
      </c>
      <c r="AD6960">
        <v>0</v>
      </c>
      <c r="AE6960">
        <v>235.99243191449619</v>
      </c>
    </row>
    <row r="6961" spans="1:31" x14ac:dyDescent="0.25">
      <c r="A6961">
        <v>2157556</v>
      </c>
      <c r="B6961">
        <v>1</v>
      </c>
      <c r="C6961" t="s">
        <v>81</v>
      </c>
      <c r="D6961" t="s">
        <v>119</v>
      </c>
      <c r="E6961" t="s">
        <v>140</v>
      </c>
      <c r="F6961" t="s">
        <v>1562</v>
      </c>
      <c r="G6961" t="s">
        <v>142</v>
      </c>
      <c r="H6961" t="s">
        <v>143</v>
      </c>
      <c r="I6961" t="s">
        <v>135</v>
      </c>
      <c r="J6961" t="s">
        <v>136</v>
      </c>
      <c r="K6961" t="s">
        <v>137</v>
      </c>
      <c r="L6961" t="s">
        <v>19914</v>
      </c>
      <c r="M6961" t="s">
        <v>19915</v>
      </c>
      <c r="N6961">
        <v>0.37027777699999997</v>
      </c>
      <c r="O6961">
        <v>0</v>
      </c>
      <c r="P6961">
        <v>934</v>
      </c>
      <c r="Q6961">
        <v>17</v>
      </c>
      <c r="R6961">
        <v>204</v>
      </c>
      <c r="S6961">
        <v>0</v>
      </c>
      <c r="T6961">
        <v>54</v>
      </c>
      <c r="U6961">
        <v>0</v>
      </c>
      <c r="V6961">
        <v>0</v>
      </c>
      <c r="W6961">
        <v>0</v>
      </c>
      <c r="X6961">
        <v>67.177857008844853</v>
      </c>
      <c r="Y6961">
        <v>2.2180600849819996</v>
      </c>
      <c r="Z6961">
        <v>10.373392563733978</v>
      </c>
      <c r="AA6961">
        <v>0</v>
      </c>
      <c r="AB6961">
        <v>4.387174410719239</v>
      </c>
      <c r="AC6961">
        <v>0</v>
      </c>
      <c r="AD6961">
        <v>0</v>
      </c>
      <c r="AE6961">
        <v>84.156484068280065</v>
      </c>
    </row>
    <row r="6962" spans="1:31" x14ac:dyDescent="0.25">
      <c r="A6962">
        <v>2157433</v>
      </c>
      <c r="B6962">
        <v>1</v>
      </c>
      <c r="C6962" t="s">
        <v>80</v>
      </c>
      <c r="D6962" t="s">
        <v>106</v>
      </c>
      <c r="E6962" t="s">
        <v>206</v>
      </c>
      <c r="F6962" t="s">
        <v>19916</v>
      </c>
      <c r="G6962" t="s">
        <v>187</v>
      </c>
      <c r="H6962" t="s">
        <v>134</v>
      </c>
      <c r="I6962" t="s">
        <v>135</v>
      </c>
      <c r="J6962" t="s">
        <v>136</v>
      </c>
      <c r="K6962" t="s">
        <v>137</v>
      </c>
      <c r="L6962" t="s">
        <v>19917</v>
      </c>
      <c r="M6962" t="s">
        <v>19918</v>
      </c>
      <c r="N6962">
        <v>13.725</v>
      </c>
      <c r="O6962">
        <v>0</v>
      </c>
      <c r="P6962">
        <v>61</v>
      </c>
      <c r="Q6962">
        <v>0</v>
      </c>
      <c r="R6962">
        <v>0</v>
      </c>
      <c r="S6962">
        <v>0</v>
      </c>
      <c r="T6962">
        <v>3</v>
      </c>
      <c r="U6962">
        <v>0</v>
      </c>
      <c r="V6962">
        <v>0</v>
      </c>
      <c r="W6962">
        <v>0</v>
      </c>
      <c r="X6962">
        <v>146.53532634590334</v>
      </c>
      <c r="Y6962">
        <v>0</v>
      </c>
      <c r="Z6962">
        <v>0</v>
      </c>
      <c r="AA6962">
        <v>0</v>
      </c>
      <c r="AB6962">
        <v>69.827499205569609</v>
      </c>
      <c r="AC6962">
        <v>0</v>
      </c>
      <c r="AD6962">
        <v>0</v>
      </c>
      <c r="AE6962">
        <v>216.36282555147295</v>
      </c>
    </row>
    <row r="6963" spans="1:31" x14ac:dyDescent="0.25">
      <c r="A6963">
        <v>2157533</v>
      </c>
      <c r="B6963">
        <v>1</v>
      </c>
      <c r="C6963" t="s">
        <v>80</v>
      </c>
      <c r="D6963" t="s">
        <v>105</v>
      </c>
      <c r="E6963" t="s">
        <v>224</v>
      </c>
      <c r="F6963" t="s">
        <v>3012</v>
      </c>
      <c r="G6963" t="s">
        <v>142</v>
      </c>
      <c r="H6963" t="s">
        <v>143</v>
      </c>
      <c r="I6963" t="s">
        <v>135</v>
      </c>
      <c r="J6963" t="s">
        <v>136</v>
      </c>
      <c r="K6963" t="s">
        <v>137</v>
      </c>
      <c r="L6963" t="s">
        <v>19919</v>
      </c>
      <c r="M6963" t="s">
        <v>19920</v>
      </c>
      <c r="N6963">
        <v>1.8136111109999999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3</v>
      </c>
      <c r="U6963">
        <v>1</v>
      </c>
      <c r="V6963">
        <v>2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44.618819004400535</v>
      </c>
      <c r="AC6963">
        <v>0</v>
      </c>
      <c r="AD6963">
        <v>11.238127755523292</v>
      </c>
      <c r="AE6963">
        <v>55.856946759923829</v>
      </c>
    </row>
    <row r="6964" spans="1:31" x14ac:dyDescent="0.25">
      <c r="A6964">
        <v>2157287</v>
      </c>
      <c r="B6964">
        <v>1</v>
      </c>
      <c r="C6964" t="s">
        <v>80</v>
      </c>
      <c r="D6964" t="s">
        <v>88</v>
      </c>
      <c r="E6964" t="s">
        <v>146</v>
      </c>
      <c r="F6964" t="s">
        <v>19921</v>
      </c>
      <c r="G6964" t="s">
        <v>142</v>
      </c>
      <c r="H6964" t="s">
        <v>143</v>
      </c>
      <c r="I6964" t="s">
        <v>135</v>
      </c>
      <c r="J6964" t="s">
        <v>136</v>
      </c>
      <c r="K6964" t="s">
        <v>137</v>
      </c>
      <c r="L6964" t="s">
        <v>19922</v>
      </c>
      <c r="M6964" t="s">
        <v>19923</v>
      </c>
      <c r="N6964">
        <v>1.0944444440000001</v>
      </c>
      <c r="O6964">
        <v>2</v>
      </c>
      <c r="P6964">
        <v>988</v>
      </c>
      <c r="Q6964">
        <v>0</v>
      </c>
      <c r="R6964">
        <v>0</v>
      </c>
      <c r="S6964">
        <v>16</v>
      </c>
      <c r="T6964">
        <v>173</v>
      </c>
      <c r="U6964">
        <v>8</v>
      </c>
      <c r="V6964">
        <v>2</v>
      </c>
      <c r="W6964">
        <v>108.265328806977</v>
      </c>
      <c r="X6964">
        <v>613.84383329300681</v>
      </c>
      <c r="Y6964">
        <v>0</v>
      </c>
      <c r="Z6964">
        <v>0</v>
      </c>
      <c r="AA6964">
        <v>234.84664233253653</v>
      </c>
      <c r="AB6964">
        <v>228.67093279303546</v>
      </c>
      <c r="AC6964">
        <v>918.79523437947159</v>
      </c>
      <c r="AD6964">
        <v>423.54451481518936</v>
      </c>
      <c r="AE6964">
        <v>2527.9664864202168</v>
      </c>
    </row>
    <row r="6965" spans="1:31" x14ac:dyDescent="0.25">
      <c r="A6965">
        <v>2157619</v>
      </c>
      <c r="B6965">
        <v>1</v>
      </c>
      <c r="C6965" t="s">
        <v>81</v>
      </c>
      <c r="D6965" t="s">
        <v>123</v>
      </c>
      <c r="E6965" t="s">
        <v>174</v>
      </c>
      <c r="F6965" t="s">
        <v>2945</v>
      </c>
      <c r="G6965" t="s">
        <v>187</v>
      </c>
      <c r="H6965" t="s">
        <v>134</v>
      </c>
      <c r="I6965" t="s">
        <v>135</v>
      </c>
      <c r="J6965" t="s">
        <v>136</v>
      </c>
      <c r="K6965" t="s">
        <v>137</v>
      </c>
      <c r="L6965" t="s">
        <v>19924</v>
      </c>
      <c r="M6965" t="s">
        <v>19925</v>
      </c>
      <c r="N6965">
        <v>3.7252777770000001</v>
      </c>
      <c r="O6965">
        <v>0</v>
      </c>
      <c r="P6965">
        <v>54</v>
      </c>
      <c r="Q6965">
        <v>0</v>
      </c>
      <c r="R6965">
        <v>2</v>
      </c>
      <c r="S6965">
        <v>0</v>
      </c>
      <c r="T6965">
        <v>1</v>
      </c>
      <c r="U6965">
        <v>0</v>
      </c>
      <c r="V6965">
        <v>0</v>
      </c>
      <c r="W6965">
        <v>0</v>
      </c>
      <c r="X6965">
        <v>38.81162348127642</v>
      </c>
      <c r="Y6965">
        <v>0</v>
      </c>
      <c r="Z6965">
        <v>2.0230906662650501</v>
      </c>
      <c r="AA6965">
        <v>0</v>
      </c>
      <c r="AB6965">
        <v>4.123929866550001E-2</v>
      </c>
      <c r="AC6965">
        <v>0</v>
      </c>
      <c r="AD6965">
        <v>0</v>
      </c>
      <c r="AE6965">
        <v>40.875953446206971</v>
      </c>
    </row>
    <row r="6966" spans="1:31" x14ac:dyDescent="0.25">
      <c r="A6966">
        <v>2157370</v>
      </c>
      <c r="B6966">
        <v>1</v>
      </c>
      <c r="C6966" t="s">
        <v>80</v>
      </c>
      <c r="D6966" t="s">
        <v>92</v>
      </c>
      <c r="E6966" t="s">
        <v>131</v>
      </c>
      <c r="F6966" t="s">
        <v>19926</v>
      </c>
      <c r="G6966" t="s">
        <v>152</v>
      </c>
      <c r="H6966" t="s">
        <v>134</v>
      </c>
      <c r="I6966" t="s">
        <v>135</v>
      </c>
      <c r="J6966" t="s">
        <v>136</v>
      </c>
      <c r="K6966" t="s">
        <v>137</v>
      </c>
      <c r="L6966" t="s">
        <v>19927</v>
      </c>
      <c r="M6966" t="s">
        <v>19928</v>
      </c>
      <c r="N6966">
        <v>1.6955555550000001</v>
      </c>
      <c r="O6966">
        <v>0</v>
      </c>
      <c r="P6966">
        <v>1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0.22903742975760003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0.22903742975760003</v>
      </c>
    </row>
    <row r="6967" spans="1:31" x14ac:dyDescent="0.25">
      <c r="A6967">
        <v>2157038</v>
      </c>
      <c r="B6967">
        <v>1</v>
      </c>
      <c r="C6967" t="s">
        <v>81</v>
      </c>
      <c r="D6967" t="s">
        <v>127</v>
      </c>
      <c r="E6967" t="s">
        <v>131</v>
      </c>
      <c r="F6967" t="s">
        <v>19929</v>
      </c>
      <c r="G6967" t="s">
        <v>439</v>
      </c>
      <c r="H6967" t="s">
        <v>134</v>
      </c>
      <c r="I6967" t="s">
        <v>135</v>
      </c>
      <c r="J6967" t="s">
        <v>136</v>
      </c>
      <c r="K6967" t="s">
        <v>137</v>
      </c>
      <c r="L6967" t="s">
        <v>19930</v>
      </c>
      <c r="M6967" t="s">
        <v>19931</v>
      </c>
      <c r="N6967">
        <v>4.204722222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1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18.944240083570612</v>
      </c>
      <c r="AC6967">
        <v>0</v>
      </c>
      <c r="AD6967">
        <v>0</v>
      </c>
      <c r="AE6967">
        <v>18.944240083570612</v>
      </c>
    </row>
    <row r="6968" spans="1:31" x14ac:dyDescent="0.25">
      <c r="A6968">
        <v>2157665</v>
      </c>
      <c r="B6968">
        <v>1</v>
      </c>
      <c r="C6968" t="s">
        <v>80</v>
      </c>
      <c r="D6968" t="s">
        <v>103</v>
      </c>
      <c r="E6968" t="s">
        <v>224</v>
      </c>
      <c r="F6968" t="s">
        <v>12606</v>
      </c>
      <c r="G6968" t="s">
        <v>142</v>
      </c>
      <c r="H6968" t="s">
        <v>143</v>
      </c>
      <c r="I6968" t="s">
        <v>135</v>
      </c>
      <c r="J6968" t="s">
        <v>136</v>
      </c>
      <c r="K6968" t="s">
        <v>137</v>
      </c>
      <c r="L6968" t="s">
        <v>19013</v>
      </c>
      <c r="M6968" t="s">
        <v>19932</v>
      </c>
      <c r="N6968">
        <v>0.164676666</v>
      </c>
      <c r="O6968">
        <v>0</v>
      </c>
      <c r="P6968">
        <v>6</v>
      </c>
      <c r="Q6968">
        <v>37</v>
      </c>
      <c r="R6968">
        <v>60</v>
      </c>
      <c r="S6968">
        <v>7</v>
      </c>
      <c r="T6968">
        <v>16</v>
      </c>
      <c r="U6968">
        <v>5</v>
      </c>
      <c r="V6968">
        <v>0</v>
      </c>
      <c r="W6968">
        <v>0</v>
      </c>
      <c r="X6968">
        <v>0.45202588460000004</v>
      </c>
      <c r="Y6968">
        <v>6.2655270484662671</v>
      </c>
      <c r="Z6968">
        <v>6.5351958446054663</v>
      </c>
      <c r="AA6968">
        <v>24.2083280305052</v>
      </c>
      <c r="AB6968">
        <v>2.6134095815829337</v>
      </c>
      <c r="AC6968">
        <v>143.44468579106081</v>
      </c>
      <c r="AD6968">
        <v>0</v>
      </c>
      <c r="AE6968">
        <v>183.51917218082068</v>
      </c>
    </row>
    <row r="6969" spans="1:31" x14ac:dyDescent="0.25">
      <c r="A6969">
        <v>2157679</v>
      </c>
      <c r="B6969">
        <v>1</v>
      </c>
      <c r="C6969" t="s">
        <v>81</v>
      </c>
      <c r="D6969" t="s">
        <v>123</v>
      </c>
      <c r="E6969" t="s">
        <v>140</v>
      </c>
      <c r="F6969" t="s">
        <v>19933</v>
      </c>
      <c r="G6969" t="s">
        <v>142</v>
      </c>
      <c r="H6969" t="s">
        <v>143</v>
      </c>
      <c r="I6969" t="s">
        <v>135</v>
      </c>
      <c r="J6969" t="s">
        <v>136</v>
      </c>
      <c r="K6969" t="s">
        <v>137</v>
      </c>
      <c r="L6969" t="s">
        <v>19934</v>
      </c>
      <c r="M6969" t="s">
        <v>19935</v>
      </c>
      <c r="N6969">
        <v>0.50555555500000005</v>
      </c>
      <c r="O6969">
        <v>1</v>
      </c>
      <c r="P6969">
        <v>8429</v>
      </c>
      <c r="Q6969">
        <v>14</v>
      </c>
      <c r="R6969">
        <v>192</v>
      </c>
      <c r="S6969">
        <v>6</v>
      </c>
      <c r="T6969">
        <v>431</v>
      </c>
      <c r="U6969">
        <v>1</v>
      </c>
      <c r="V6969">
        <v>2</v>
      </c>
      <c r="W6969">
        <v>1.5365968799999999E-2</v>
      </c>
      <c r="X6969">
        <v>773.38645366691208</v>
      </c>
      <c r="Y6969">
        <v>4.4634261250113889</v>
      </c>
      <c r="Z6969">
        <v>18.560405015106497</v>
      </c>
      <c r="AA6969">
        <v>43.283901383950507</v>
      </c>
      <c r="AB6969">
        <v>89.04756914876549</v>
      </c>
      <c r="AC6969">
        <v>1.7863399008</v>
      </c>
      <c r="AD6969">
        <v>2.4773631423904998</v>
      </c>
      <c r="AE6969">
        <v>933.02082435173645</v>
      </c>
    </row>
    <row r="6970" spans="1:31" x14ac:dyDescent="0.25">
      <c r="A6970">
        <v>2156978</v>
      </c>
      <c r="B6970">
        <v>1</v>
      </c>
      <c r="C6970" t="s">
        <v>81</v>
      </c>
      <c r="D6970" t="s">
        <v>113</v>
      </c>
      <c r="E6970" t="s">
        <v>174</v>
      </c>
      <c r="F6970" t="s">
        <v>19936</v>
      </c>
      <c r="G6970" t="s">
        <v>187</v>
      </c>
      <c r="H6970" t="s">
        <v>134</v>
      </c>
      <c r="I6970" t="s">
        <v>135</v>
      </c>
      <c r="J6970" t="s">
        <v>136</v>
      </c>
      <c r="K6970" t="s">
        <v>137</v>
      </c>
      <c r="L6970" t="s">
        <v>19937</v>
      </c>
      <c r="M6970" t="s">
        <v>19938</v>
      </c>
      <c r="N6970">
        <v>0.78944444400000002</v>
      </c>
      <c r="O6970">
        <v>0</v>
      </c>
      <c r="P6970">
        <v>67</v>
      </c>
      <c r="Q6970">
        <v>0</v>
      </c>
      <c r="R6970">
        <v>0</v>
      </c>
      <c r="S6970">
        <v>0</v>
      </c>
      <c r="T6970">
        <v>5</v>
      </c>
      <c r="U6970">
        <v>0</v>
      </c>
      <c r="V6970">
        <v>0</v>
      </c>
      <c r="W6970">
        <v>0</v>
      </c>
      <c r="X6970">
        <v>14.389454181561462</v>
      </c>
      <c r="Y6970">
        <v>0</v>
      </c>
      <c r="Z6970">
        <v>0</v>
      </c>
      <c r="AA6970">
        <v>0</v>
      </c>
      <c r="AB6970">
        <v>1.7893323199510835</v>
      </c>
      <c r="AC6970">
        <v>0</v>
      </c>
      <c r="AD6970">
        <v>0</v>
      </c>
      <c r="AE6970">
        <v>16.178786501512544</v>
      </c>
    </row>
    <row r="6971" spans="1:31" x14ac:dyDescent="0.25">
      <c r="A6971">
        <v>2157473</v>
      </c>
      <c r="B6971">
        <v>1</v>
      </c>
      <c r="C6971" t="s">
        <v>80</v>
      </c>
      <c r="D6971" t="s">
        <v>84</v>
      </c>
      <c r="E6971" t="s">
        <v>131</v>
      </c>
      <c r="F6971" t="s">
        <v>19939</v>
      </c>
      <c r="G6971" t="s">
        <v>152</v>
      </c>
      <c r="H6971" t="s">
        <v>134</v>
      </c>
      <c r="I6971" t="s">
        <v>135</v>
      </c>
      <c r="J6971" t="s">
        <v>136</v>
      </c>
      <c r="K6971" t="s">
        <v>137</v>
      </c>
      <c r="L6971" t="s">
        <v>19940</v>
      </c>
      <c r="M6971" t="s">
        <v>19941</v>
      </c>
      <c r="N6971">
        <v>1.5319444440000001</v>
      </c>
      <c r="O6971">
        <v>0</v>
      </c>
      <c r="P6971">
        <v>3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0.70861001271883328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0.70861001271883328</v>
      </c>
    </row>
    <row r="6972" spans="1:31" x14ac:dyDescent="0.25">
      <c r="A6972">
        <v>2157493</v>
      </c>
      <c r="B6972">
        <v>1</v>
      </c>
      <c r="C6972" t="s">
        <v>81</v>
      </c>
      <c r="D6972" t="s">
        <v>117</v>
      </c>
      <c r="E6972" t="s">
        <v>174</v>
      </c>
      <c r="F6972" t="s">
        <v>19942</v>
      </c>
      <c r="G6972" t="s">
        <v>176</v>
      </c>
      <c r="H6972" t="s">
        <v>134</v>
      </c>
      <c r="I6972" t="s">
        <v>135</v>
      </c>
      <c r="J6972" t="s">
        <v>136</v>
      </c>
      <c r="K6972" t="s">
        <v>137</v>
      </c>
      <c r="L6972" t="s">
        <v>19943</v>
      </c>
      <c r="M6972" t="s">
        <v>19944</v>
      </c>
      <c r="N6972">
        <v>2.0027777769999999</v>
      </c>
      <c r="O6972">
        <v>0</v>
      </c>
      <c r="P6972">
        <v>8</v>
      </c>
      <c r="Q6972">
        <v>0</v>
      </c>
      <c r="R6972">
        <v>9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2.6205813548632175</v>
      </c>
      <c r="Y6972">
        <v>0</v>
      </c>
      <c r="Z6972">
        <v>4.2711010737066665E-2</v>
      </c>
      <c r="AA6972">
        <v>0</v>
      </c>
      <c r="AB6972">
        <v>0</v>
      </c>
      <c r="AC6972">
        <v>0</v>
      </c>
      <c r="AD6972">
        <v>0</v>
      </c>
      <c r="AE6972">
        <v>2.663292365600284</v>
      </c>
    </row>
    <row r="6973" spans="1:31" x14ac:dyDescent="0.25">
      <c r="A6973">
        <v>2157519</v>
      </c>
      <c r="B6973">
        <v>1</v>
      </c>
      <c r="C6973" t="s">
        <v>80</v>
      </c>
      <c r="D6973" t="s">
        <v>104</v>
      </c>
      <c r="E6973" t="s">
        <v>140</v>
      </c>
      <c r="F6973" t="s">
        <v>7658</v>
      </c>
      <c r="G6973" t="s">
        <v>142</v>
      </c>
      <c r="H6973" t="s">
        <v>143</v>
      </c>
      <c r="I6973" t="s">
        <v>135</v>
      </c>
      <c r="J6973" t="s">
        <v>136</v>
      </c>
      <c r="K6973" t="s">
        <v>137</v>
      </c>
      <c r="L6973" t="s">
        <v>19945</v>
      </c>
      <c r="M6973" t="s">
        <v>19305</v>
      </c>
      <c r="N6973">
        <v>0.28527777700000001</v>
      </c>
      <c r="O6973">
        <v>3</v>
      </c>
      <c r="P6973">
        <v>1562</v>
      </c>
      <c r="Q6973">
        <v>1</v>
      </c>
      <c r="R6973">
        <v>43</v>
      </c>
      <c r="S6973">
        <v>2</v>
      </c>
      <c r="T6973">
        <v>125</v>
      </c>
      <c r="U6973">
        <v>0</v>
      </c>
      <c r="V6973">
        <v>0</v>
      </c>
      <c r="W6973">
        <v>1.1382620624730335</v>
      </c>
      <c r="X6973">
        <v>103.12287583678967</v>
      </c>
      <c r="Y6973">
        <v>0.25331721321724998</v>
      </c>
      <c r="Z6973">
        <v>2.5363937497798981</v>
      </c>
      <c r="AA6973">
        <v>2.5731850386059998</v>
      </c>
      <c r="AB6973">
        <v>13.979451303422733</v>
      </c>
      <c r="AC6973">
        <v>0</v>
      </c>
      <c r="AD6973">
        <v>0</v>
      </c>
      <c r="AE6973">
        <v>123.60348520428859</v>
      </c>
    </row>
    <row r="6974" spans="1:31" x14ac:dyDescent="0.25">
      <c r="A6974">
        <v>2157470</v>
      </c>
      <c r="B6974">
        <v>1</v>
      </c>
      <c r="C6974" t="s">
        <v>80</v>
      </c>
      <c r="D6974" t="s">
        <v>96</v>
      </c>
      <c r="E6974" t="s">
        <v>174</v>
      </c>
      <c r="F6974" t="s">
        <v>19946</v>
      </c>
      <c r="G6974" t="s">
        <v>187</v>
      </c>
      <c r="H6974" t="s">
        <v>134</v>
      </c>
      <c r="I6974" t="s">
        <v>135</v>
      </c>
      <c r="J6974" t="s">
        <v>136</v>
      </c>
      <c r="K6974" t="s">
        <v>137</v>
      </c>
      <c r="L6974" t="s">
        <v>19947</v>
      </c>
      <c r="M6974" t="s">
        <v>18768</v>
      </c>
      <c r="N6974">
        <v>4.7033333329999998</v>
      </c>
      <c r="O6974">
        <v>0</v>
      </c>
      <c r="P6974">
        <v>104</v>
      </c>
      <c r="Q6974">
        <v>0</v>
      </c>
      <c r="R6974">
        <v>0</v>
      </c>
      <c r="S6974">
        <v>0</v>
      </c>
      <c r="T6974">
        <v>20</v>
      </c>
      <c r="U6974">
        <v>0</v>
      </c>
      <c r="V6974">
        <v>0</v>
      </c>
      <c r="W6974">
        <v>0</v>
      </c>
      <c r="X6974">
        <v>100.6493332109192</v>
      </c>
      <c r="Y6974">
        <v>0</v>
      </c>
      <c r="Z6974">
        <v>0</v>
      </c>
      <c r="AA6974">
        <v>0</v>
      </c>
      <c r="AB6974">
        <v>34.350239213991479</v>
      </c>
      <c r="AC6974">
        <v>0</v>
      </c>
      <c r="AD6974">
        <v>0</v>
      </c>
      <c r="AE6974">
        <v>134.99957242491067</v>
      </c>
    </row>
    <row r="6975" spans="1:31" x14ac:dyDescent="0.25">
      <c r="A6975">
        <v>2157705</v>
      </c>
      <c r="B6975">
        <v>1</v>
      </c>
      <c r="C6975" t="s">
        <v>80</v>
      </c>
      <c r="D6975" t="s">
        <v>110</v>
      </c>
      <c r="E6975" t="s">
        <v>174</v>
      </c>
      <c r="F6975" t="s">
        <v>19948</v>
      </c>
      <c r="G6975" t="s">
        <v>187</v>
      </c>
      <c r="H6975" t="s">
        <v>134</v>
      </c>
      <c r="I6975" t="s">
        <v>135</v>
      </c>
      <c r="J6975" t="s">
        <v>136</v>
      </c>
      <c r="K6975" t="s">
        <v>137</v>
      </c>
      <c r="L6975" t="s">
        <v>19949</v>
      </c>
      <c r="M6975" t="s">
        <v>19950</v>
      </c>
      <c r="N6975">
        <v>2.125555555</v>
      </c>
      <c r="O6975">
        <v>0</v>
      </c>
      <c r="P6975">
        <v>73</v>
      </c>
      <c r="Q6975">
        <v>0</v>
      </c>
      <c r="R6975">
        <v>0</v>
      </c>
      <c r="S6975">
        <v>0</v>
      </c>
      <c r="T6975">
        <v>7</v>
      </c>
      <c r="U6975">
        <v>0</v>
      </c>
      <c r="V6975">
        <v>0</v>
      </c>
      <c r="W6975">
        <v>0</v>
      </c>
      <c r="X6975">
        <v>34.922066562991134</v>
      </c>
      <c r="Y6975">
        <v>0</v>
      </c>
      <c r="Z6975">
        <v>0</v>
      </c>
      <c r="AA6975">
        <v>0</v>
      </c>
      <c r="AB6975">
        <v>7.0457461693341337</v>
      </c>
      <c r="AC6975">
        <v>0</v>
      </c>
      <c r="AD6975">
        <v>0</v>
      </c>
      <c r="AE6975">
        <v>41.967812732325271</v>
      </c>
    </row>
    <row r="6976" spans="1:31" x14ac:dyDescent="0.25">
      <c r="A6976">
        <v>2156995</v>
      </c>
      <c r="B6976">
        <v>1</v>
      </c>
      <c r="C6976" t="s">
        <v>80</v>
      </c>
      <c r="D6976" t="s">
        <v>100</v>
      </c>
      <c r="E6976" t="s">
        <v>174</v>
      </c>
      <c r="F6976" t="s">
        <v>19951</v>
      </c>
      <c r="G6976" t="s">
        <v>384</v>
      </c>
      <c r="H6976" t="s">
        <v>134</v>
      </c>
      <c r="I6976" t="s">
        <v>135</v>
      </c>
      <c r="J6976" t="s">
        <v>136</v>
      </c>
      <c r="K6976" t="s">
        <v>137</v>
      </c>
      <c r="L6976" t="s">
        <v>19952</v>
      </c>
      <c r="M6976" t="s">
        <v>19953</v>
      </c>
      <c r="N6976">
        <v>3.3702777770000001</v>
      </c>
      <c r="O6976">
        <v>0</v>
      </c>
      <c r="P6976">
        <v>5</v>
      </c>
      <c r="Q6976">
        <v>0</v>
      </c>
      <c r="R6976">
        <v>13</v>
      </c>
      <c r="S6976">
        <v>0</v>
      </c>
      <c r="T6976">
        <v>2</v>
      </c>
      <c r="U6976">
        <v>0</v>
      </c>
      <c r="V6976">
        <v>0</v>
      </c>
      <c r="W6976">
        <v>0</v>
      </c>
      <c r="X6976">
        <v>3.6333249745308676</v>
      </c>
      <c r="Y6976">
        <v>0</v>
      </c>
      <c r="Z6976">
        <v>9.796599789820899</v>
      </c>
      <c r="AA6976">
        <v>0</v>
      </c>
      <c r="AB6976">
        <v>25.530178186077666</v>
      </c>
      <c r="AC6976">
        <v>0</v>
      </c>
      <c r="AD6976">
        <v>0</v>
      </c>
      <c r="AE6976">
        <v>38.96010295042943</v>
      </c>
    </row>
    <row r="6977" spans="1:31" x14ac:dyDescent="0.25">
      <c r="A6977">
        <v>2157513</v>
      </c>
      <c r="B6977">
        <v>1</v>
      </c>
      <c r="C6977" t="s">
        <v>81</v>
      </c>
      <c r="D6977" t="s">
        <v>128</v>
      </c>
      <c r="E6977" t="s">
        <v>161</v>
      </c>
      <c r="F6977" t="s">
        <v>19954</v>
      </c>
      <c r="G6977" t="s">
        <v>215</v>
      </c>
      <c r="H6977" t="s">
        <v>134</v>
      </c>
      <c r="I6977" t="s">
        <v>135</v>
      </c>
      <c r="J6977" t="s">
        <v>136</v>
      </c>
      <c r="K6977" t="s">
        <v>137</v>
      </c>
      <c r="L6977" t="s">
        <v>19955</v>
      </c>
      <c r="M6977" t="s">
        <v>19956</v>
      </c>
      <c r="N6977">
        <v>3.295555555</v>
      </c>
      <c r="O6977">
        <v>0</v>
      </c>
      <c r="P6977">
        <v>229</v>
      </c>
      <c r="Q6977">
        <v>0</v>
      </c>
      <c r="R6977">
        <v>0</v>
      </c>
      <c r="S6977">
        <v>0</v>
      </c>
      <c r="T6977">
        <v>2</v>
      </c>
      <c r="U6977">
        <v>0</v>
      </c>
      <c r="V6977">
        <v>0</v>
      </c>
      <c r="W6977">
        <v>0</v>
      </c>
      <c r="X6977">
        <v>151.58180164284059</v>
      </c>
      <c r="Y6977">
        <v>0</v>
      </c>
      <c r="Z6977">
        <v>0</v>
      </c>
      <c r="AA6977">
        <v>0</v>
      </c>
      <c r="AB6977">
        <v>6.5057045320264679</v>
      </c>
      <c r="AC6977">
        <v>0</v>
      </c>
      <c r="AD6977">
        <v>0</v>
      </c>
      <c r="AE6977">
        <v>158.08750617486706</v>
      </c>
    </row>
    <row r="6978" spans="1:31" x14ac:dyDescent="0.25">
      <c r="A6978">
        <v>2157685</v>
      </c>
      <c r="B6978">
        <v>1</v>
      </c>
      <c r="C6978" t="s">
        <v>81</v>
      </c>
      <c r="D6978" t="s">
        <v>116</v>
      </c>
      <c r="E6978" t="s">
        <v>174</v>
      </c>
      <c r="F6978" t="s">
        <v>19957</v>
      </c>
      <c r="G6978" t="s">
        <v>187</v>
      </c>
      <c r="H6978" t="s">
        <v>134</v>
      </c>
      <c r="I6978" t="s">
        <v>135</v>
      </c>
      <c r="J6978" t="s">
        <v>136</v>
      </c>
      <c r="K6978" t="s">
        <v>137</v>
      </c>
      <c r="L6978" t="s">
        <v>19958</v>
      </c>
      <c r="M6978" t="s">
        <v>19959</v>
      </c>
      <c r="N6978">
        <v>0.78166666600000001</v>
      </c>
      <c r="O6978">
        <v>0</v>
      </c>
      <c r="P6978">
        <v>39</v>
      </c>
      <c r="Q6978">
        <v>0</v>
      </c>
      <c r="R6978">
        <v>0</v>
      </c>
      <c r="S6978">
        <v>0</v>
      </c>
      <c r="T6978">
        <v>1</v>
      </c>
      <c r="U6978">
        <v>0</v>
      </c>
      <c r="V6978">
        <v>0</v>
      </c>
      <c r="W6978">
        <v>0</v>
      </c>
      <c r="X6978">
        <v>3.8407754809840498</v>
      </c>
      <c r="Y6978">
        <v>0</v>
      </c>
      <c r="Z6978">
        <v>0</v>
      </c>
      <c r="AA6978">
        <v>0</v>
      </c>
      <c r="AB6978">
        <v>1.402801458905E-2</v>
      </c>
      <c r="AC6978">
        <v>0</v>
      </c>
      <c r="AD6978">
        <v>0</v>
      </c>
      <c r="AE6978">
        <v>3.8548034955730999</v>
      </c>
    </row>
    <row r="6979" spans="1:31" x14ac:dyDescent="0.25">
      <c r="A6979">
        <v>2157144</v>
      </c>
      <c r="B6979">
        <v>1</v>
      </c>
      <c r="C6979" t="s">
        <v>81</v>
      </c>
      <c r="D6979" t="s">
        <v>115</v>
      </c>
      <c r="E6979" t="s">
        <v>174</v>
      </c>
      <c r="F6979" t="s">
        <v>19960</v>
      </c>
      <c r="G6979" t="s">
        <v>187</v>
      </c>
      <c r="H6979" t="s">
        <v>134</v>
      </c>
      <c r="I6979" t="s">
        <v>135</v>
      </c>
      <c r="J6979" t="s">
        <v>136</v>
      </c>
      <c r="K6979" t="s">
        <v>137</v>
      </c>
      <c r="L6979" t="s">
        <v>19961</v>
      </c>
      <c r="M6979" t="s">
        <v>19962</v>
      </c>
      <c r="N6979">
        <v>3.997222222</v>
      </c>
      <c r="O6979">
        <v>0</v>
      </c>
      <c r="P6979">
        <v>4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0.19375189168241669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0.19375189168241669</v>
      </c>
    </row>
    <row r="6980" spans="1:31" x14ac:dyDescent="0.25">
      <c r="A6980">
        <v>2157264</v>
      </c>
      <c r="B6980">
        <v>1</v>
      </c>
      <c r="C6980" t="s">
        <v>81</v>
      </c>
      <c r="D6980" t="s">
        <v>118</v>
      </c>
      <c r="E6980" t="s">
        <v>196</v>
      </c>
      <c r="F6980" t="s">
        <v>4840</v>
      </c>
      <c r="G6980" t="s">
        <v>142</v>
      </c>
      <c r="H6980" t="s">
        <v>143</v>
      </c>
      <c r="I6980" t="s">
        <v>135</v>
      </c>
      <c r="J6980" t="s">
        <v>136</v>
      </c>
      <c r="K6980" t="s">
        <v>137</v>
      </c>
      <c r="L6980" t="s">
        <v>19963</v>
      </c>
      <c r="M6980" t="s">
        <v>19964</v>
      </c>
      <c r="N6980">
        <v>1.936666666</v>
      </c>
      <c r="O6980">
        <v>3</v>
      </c>
      <c r="P6980">
        <v>52</v>
      </c>
      <c r="Q6980">
        <v>37</v>
      </c>
      <c r="R6980">
        <v>87</v>
      </c>
      <c r="S6980">
        <v>2</v>
      </c>
      <c r="T6980">
        <v>24</v>
      </c>
      <c r="U6980">
        <v>0</v>
      </c>
      <c r="V6980">
        <v>0</v>
      </c>
      <c r="W6980">
        <v>2.9712833853591336</v>
      </c>
      <c r="X6980">
        <v>16.328788355931188</v>
      </c>
      <c r="Y6980">
        <v>18.638066406527507</v>
      </c>
      <c r="Z6980">
        <v>41.168063090448854</v>
      </c>
      <c r="AA6980">
        <v>4.3002997450344784</v>
      </c>
      <c r="AB6980">
        <v>44.930092143616015</v>
      </c>
      <c r="AC6980">
        <v>0</v>
      </c>
      <c r="AD6980">
        <v>0</v>
      </c>
      <c r="AE6980">
        <v>128.33659312691717</v>
      </c>
    </row>
    <row r="6981" spans="1:31" x14ac:dyDescent="0.25">
      <c r="A6981">
        <v>2157393</v>
      </c>
      <c r="B6981">
        <v>1</v>
      </c>
      <c r="C6981" t="s">
        <v>80</v>
      </c>
      <c r="D6981" t="s">
        <v>96</v>
      </c>
      <c r="E6981" t="s">
        <v>161</v>
      </c>
      <c r="F6981" t="s">
        <v>19965</v>
      </c>
      <c r="G6981" t="s">
        <v>215</v>
      </c>
      <c r="H6981" t="s">
        <v>134</v>
      </c>
      <c r="I6981" t="s">
        <v>135</v>
      </c>
      <c r="J6981" t="s">
        <v>136</v>
      </c>
      <c r="K6981" t="s">
        <v>137</v>
      </c>
      <c r="L6981" t="s">
        <v>19966</v>
      </c>
      <c r="M6981" t="s">
        <v>19967</v>
      </c>
      <c r="N6981">
        <v>1.3702777770000001</v>
      </c>
      <c r="O6981">
        <v>0</v>
      </c>
      <c r="P6981">
        <v>53</v>
      </c>
      <c r="Q6981">
        <v>0</v>
      </c>
      <c r="R6981">
        <v>0</v>
      </c>
      <c r="S6981">
        <v>0</v>
      </c>
      <c r="T6981">
        <v>4</v>
      </c>
      <c r="U6981">
        <v>0</v>
      </c>
      <c r="V6981">
        <v>0</v>
      </c>
      <c r="W6981">
        <v>0</v>
      </c>
      <c r="X6981">
        <v>46.821723332386377</v>
      </c>
      <c r="Y6981">
        <v>0</v>
      </c>
      <c r="Z6981">
        <v>0</v>
      </c>
      <c r="AA6981">
        <v>0</v>
      </c>
      <c r="AB6981">
        <v>5.097620511031999</v>
      </c>
      <c r="AC6981">
        <v>0</v>
      </c>
      <c r="AD6981">
        <v>0</v>
      </c>
      <c r="AE6981">
        <v>51.919343843418375</v>
      </c>
    </row>
    <row r="6982" spans="1:31" x14ac:dyDescent="0.25">
      <c r="A6982">
        <v>2157642</v>
      </c>
      <c r="B6982">
        <v>1</v>
      </c>
      <c r="C6982" t="s">
        <v>80</v>
      </c>
      <c r="D6982" t="s">
        <v>108</v>
      </c>
      <c r="E6982" t="s">
        <v>161</v>
      </c>
      <c r="F6982" t="s">
        <v>19301</v>
      </c>
      <c r="G6982" t="s">
        <v>215</v>
      </c>
      <c r="H6982" t="s">
        <v>134</v>
      </c>
      <c r="I6982" t="s">
        <v>135</v>
      </c>
      <c r="J6982" t="s">
        <v>136</v>
      </c>
      <c r="K6982" t="s">
        <v>137</v>
      </c>
      <c r="L6982" t="s">
        <v>19968</v>
      </c>
      <c r="M6982" t="s">
        <v>19969</v>
      </c>
      <c r="N6982">
        <v>6.5069444440000002</v>
      </c>
      <c r="O6982">
        <v>0</v>
      </c>
      <c r="P6982">
        <v>18</v>
      </c>
      <c r="Q6982">
        <v>0</v>
      </c>
      <c r="R6982">
        <v>1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12.040828652450001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12.040828652450001</v>
      </c>
    </row>
    <row r="6983" spans="1:31" x14ac:dyDescent="0.25">
      <c r="A6983">
        <v>2157015</v>
      </c>
      <c r="B6983">
        <v>1</v>
      </c>
      <c r="C6983" t="s">
        <v>80</v>
      </c>
      <c r="D6983" t="s">
        <v>87</v>
      </c>
      <c r="E6983" t="s">
        <v>146</v>
      </c>
      <c r="F6983" t="s">
        <v>16135</v>
      </c>
      <c r="G6983" t="s">
        <v>14396</v>
      </c>
      <c r="H6983" t="s">
        <v>143</v>
      </c>
      <c r="I6983" t="s">
        <v>135</v>
      </c>
      <c r="J6983" t="s">
        <v>136</v>
      </c>
      <c r="K6983" t="s">
        <v>236</v>
      </c>
      <c r="L6983" t="s">
        <v>19970</v>
      </c>
      <c r="M6983" t="s">
        <v>19971</v>
      </c>
      <c r="N6983">
        <v>0.61801944399999997</v>
      </c>
      <c r="O6983">
        <v>0</v>
      </c>
      <c r="P6983">
        <v>590</v>
      </c>
      <c r="Q6983">
        <v>0</v>
      </c>
      <c r="R6983">
        <v>0</v>
      </c>
      <c r="S6983">
        <v>0</v>
      </c>
      <c r="T6983">
        <v>4</v>
      </c>
      <c r="U6983">
        <v>0</v>
      </c>
      <c r="V6983">
        <v>0</v>
      </c>
      <c r="W6983">
        <v>0</v>
      </c>
      <c r="X6983">
        <v>80.234919690317597</v>
      </c>
      <c r="Y6983">
        <v>0</v>
      </c>
      <c r="Z6983">
        <v>0</v>
      </c>
      <c r="AA6983">
        <v>0</v>
      </c>
      <c r="AB6983">
        <v>3.5042390637687415</v>
      </c>
      <c r="AC6983">
        <v>0</v>
      </c>
      <c r="AD6983">
        <v>0</v>
      </c>
      <c r="AE6983">
        <v>83.739158754086333</v>
      </c>
    </row>
    <row r="6984" spans="1:31" x14ac:dyDescent="0.25">
      <c r="A6984">
        <v>2157699</v>
      </c>
      <c r="B6984">
        <v>1</v>
      </c>
      <c r="C6984" t="s">
        <v>81</v>
      </c>
      <c r="D6984" t="s">
        <v>122</v>
      </c>
      <c r="E6984" t="s">
        <v>196</v>
      </c>
      <c r="F6984" t="s">
        <v>19972</v>
      </c>
      <c r="G6984" t="s">
        <v>142</v>
      </c>
      <c r="H6984" t="s">
        <v>143</v>
      </c>
      <c r="I6984" t="s">
        <v>135</v>
      </c>
      <c r="J6984" t="s">
        <v>136</v>
      </c>
      <c r="K6984" t="s">
        <v>137</v>
      </c>
      <c r="L6984" t="s">
        <v>19973</v>
      </c>
      <c r="M6984" t="s">
        <v>19974</v>
      </c>
      <c r="N6984">
        <v>2.036944444</v>
      </c>
      <c r="O6984">
        <v>1</v>
      </c>
      <c r="P6984">
        <v>188</v>
      </c>
      <c r="Q6984">
        <v>9</v>
      </c>
      <c r="R6984">
        <v>2</v>
      </c>
      <c r="S6984">
        <v>1</v>
      </c>
      <c r="T6984">
        <v>20</v>
      </c>
      <c r="U6984">
        <v>0</v>
      </c>
      <c r="V6984">
        <v>0</v>
      </c>
      <c r="W6984">
        <v>0.36730763864406668</v>
      </c>
      <c r="X6984">
        <v>42.612031204620031</v>
      </c>
      <c r="Y6984">
        <v>2.2858121191507492</v>
      </c>
      <c r="Z6984">
        <v>8.6138684518733327E-2</v>
      </c>
      <c r="AA6984">
        <v>49.618220033376389</v>
      </c>
      <c r="AB6984">
        <v>7.5440772587224139</v>
      </c>
      <c r="AC6984">
        <v>0</v>
      </c>
      <c r="AD6984">
        <v>0</v>
      </c>
      <c r="AE6984">
        <v>102.51358693903238</v>
      </c>
    </row>
    <row r="6985" spans="1:31" x14ac:dyDescent="0.25">
      <c r="A6985">
        <v>2157201</v>
      </c>
      <c r="B6985">
        <v>1</v>
      </c>
      <c r="C6985" t="s">
        <v>81</v>
      </c>
      <c r="D6985" t="s">
        <v>122</v>
      </c>
      <c r="E6985" t="s">
        <v>140</v>
      </c>
      <c r="F6985" t="s">
        <v>4870</v>
      </c>
      <c r="G6985" t="s">
        <v>142</v>
      </c>
      <c r="H6985" t="s">
        <v>143</v>
      </c>
      <c r="I6985" t="s">
        <v>135</v>
      </c>
      <c r="J6985" t="s">
        <v>136</v>
      </c>
      <c r="K6985" t="s">
        <v>137</v>
      </c>
      <c r="L6985" t="s">
        <v>19975</v>
      </c>
      <c r="M6985" t="s">
        <v>19976</v>
      </c>
      <c r="N6985">
        <v>0.63749999999999996</v>
      </c>
      <c r="O6985">
        <v>23</v>
      </c>
      <c r="P6985">
        <v>689</v>
      </c>
      <c r="Q6985">
        <v>66</v>
      </c>
      <c r="R6985">
        <v>21</v>
      </c>
      <c r="S6985">
        <v>18</v>
      </c>
      <c r="T6985">
        <v>45</v>
      </c>
      <c r="U6985">
        <v>0</v>
      </c>
      <c r="V6985">
        <v>1</v>
      </c>
      <c r="W6985">
        <v>2.565114622956</v>
      </c>
      <c r="X6985">
        <v>51.120411014082336</v>
      </c>
      <c r="Y6985">
        <v>34.213881754254018</v>
      </c>
      <c r="Z6985">
        <v>2.5473536031787503</v>
      </c>
      <c r="AA6985">
        <v>67.732381968488241</v>
      </c>
      <c r="AB6985">
        <v>12.685576872400873</v>
      </c>
      <c r="AC6985">
        <v>0</v>
      </c>
      <c r="AD6985">
        <v>1.2241236168281249</v>
      </c>
      <c r="AE6985">
        <v>172.08884345218837</v>
      </c>
    </row>
    <row r="6986" spans="1:31" x14ac:dyDescent="0.25">
      <c r="A6986">
        <v>2157450</v>
      </c>
      <c r="B6986">
        <v>1</v>
      </c>
      <c r="C6986" t="s">
        <v>80</v>
      </c>
      <c r="D6986" t="s">
        <v>85</v>
      </c>
      <c r="E6986" t="s">
        <v>131</v>
      </c>
      <c r="F6986" t="s">
        <v>19977</v>
      </c>
      <c r="G6986" t="s">
        <v>300</v>
      </c>
      <c r="H6986" t="s">
        <v>134</v>
      </c>
      <c r="I6986" t="s">
        <v>135</v>
      </c>
      <c r="J6986" t="s">
        <v>3</v>
      </c>
      <c r="K6986" t="s">
        <v>137</v>
      </c>
      <c r="L6986" t="s">
        <v>19978</v>
      </c>
      <c r="M6986" t="s">
        <v>19979</v>
      </c>
      <c r="N6986">
        <v>0.84694444400000002</v>
      </c>
      <c r="O6986">
        <v>0</v>
      </c>
      <c r="P6986">
        <v>1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0.89455558293810022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0.89455558293810022</v>
      </c>
    </row>
    <row r="6987" spans="1:31" x14ac:dyDescent="0.25">
      <c r="A6987">
        <v>2157456</v>
      </c>
      <c r="B6987">
        <v>1</v>
      </c>
      <c r="C6987" t="s">
        <v>80</v>
      </c>
      <c r="D6987" t="s">
        <v>106</v>
      </c>
      <c r="E6987" t="s">
        <v>161</v>
      </c>
      <c r="F6987" t="s">
        <v>19980</v>
      </c>
      <c r="G6987" t="s">
        <v>215</v>
      </c>
      <c r="H6987" t="s">
        <v>134</v>
      </c>
      <c r="I6987" t="s">
        <v>135</v>
      </c>
      <c r="J6987" t="s">
        <v>136</v>
      </c>
      <c r="K6987" t="s">
        <v>137</v>
      </c>
      <c r="L6987" t="s">
        <v>19981</v>
      </c>
      <c r="M6987" t="s">
        <v>19982</v>
      </c>
      <c r="N6987">
        <v>7.1849999999999996</v>
      </c>
      <c r="O6987">
        <v>0</v>
      </c>
      <c r="P6987">
        <v>84</v>
      </c>
      <c r="Q6987">
        <v>0</v>
      </c>
      <c r="R6987">
        <v>0</v>
      </c>
      <c r="S6987">
        <v>0</v>
      </c>
      <c r="T6987">
        <v>6</v>
      </c>
      <c r="U6987">
        <v>0</v>
      </c>
      <c r="V6987">
        <v>0</v>
      </c>
      <c r="W6987">
        <v>0</v>
      </c>
      <c r="X6987">
        <v>98.118441149815013</v>
      </c>
      <c r="Y6987">
        <v>0</v>
      </c>
      <c r="Z6987">
        <v>0</v>
      </c>
      <c r="AA6987">
        <v>0</v>
      </c>
      <c r="AB6987">
        <v>2.8069096749849005</v>
      </c>
      <c r="AC6987">
        <v>0</v>
      </c>
      <c r="AD6987">
        <v>0</v>
      </c>
      <c r="AE6987">
        <v>100.92535082479991</v>
      </c>
    </row>
    <row r="6988" spans="1:31" x14ac:dyDescent="0.25">
      <c r="A6988">
        <v>2157307</v>
      </c>
      <c r="B6988">
        <v>1</v>
      </c>
      <c r="C6988" t="s">
        <v>80</v>
      </c>
      <c r="D6988" t="s">
        <v>104</v>
      </c>
      <c r="E6988" t="s">
        <v>174</v>
      </c>
      <c r="F6988" t="s">
        <v>19983</v>
      </c>
      <c r="G6988" t="s">
        <v>187</v>
      </c>
      <c r="H6988" t="s">
        <v>134</v>
      </c>
      <c r="I6988" t="s">
        <v>135</v>
      </c>
      <c r="J6988" t="s">
        <v>136</v>
      </c>
      <c r="K6988" t="s">
        <v>137</v>
      </c>
      <c r="L6988" t="s">
        <v>19984</v>
      </c>
      <c r="M6988" t="s">
        <v>19985</v>
      </c>
      <c r="N6988">
        <v>1.126944444</v>
      </c>
      <c r="O6988">
        <v>0</v>
      </c>
      <c r="P6988">
        <v>177</v>
      </c>
      <c r="Q6988">
        <v>0</v>
      </c>
      <c r="R6988">
        <v>1</v>
      </c>
      <c r="S6988">
        <v>0</v>
      </c>
      <c r="T6988">
        <v>12</v>
      </c>
      <c r="U6988">
        <v>0</v>
      </c>
      <c r="V6988">
        <v>0</v>
      </c>
      <c r="W6988">
        <v>0</v>
      </c>
      <c r="X6988">
        <v>44.495458706451764</v>
      </c>
      <c r="Y6988">
        <v>0</v>
      </c>
      <c r="Z6988">
        <v>2.8588137518554166</v>
      </c>
      <c r="AA6988">
        <v>0</v>
      </c>
      <c r="AB6988">
        <v>8.3821070922900969</v>
      </c>
      <c r="AC6988">
        <v>0</v>
      </c>
      <c r="AD6988">
        <v>0</v>
      </c>
      <c r="AE6988">
        <v>55.736379550597277</v>
      </c>
    </row>
    <row r="6989" spans="1:31" x14ac:dyDescent="0.25">
      <c r="A6989">
        <v>2157350</v>
      </c>
      <c r="B6989">
        <v>1</v>
      </c>
      <c r="C6989" t="s">
        <v>81</v>
      </c>
      <c r="D6989" t="s">
        <v>117</v>
      </c>
      <c r="E6989" t="s">
        <v>131</v>
      </c>
      <c r="F6989" t="s">
        <v>19986</v>
      </c>
      <c r="G6989" t="s">
        <v>231</v>
      </c>
      <c r="H6989" t="s">
        <v>134</v>
      </c>
      <c r="I6989" t="s">
        <v>135</v>
      </c>
      <c r="J6989" t="s">
        <v>136</v>
      </c>
      <c r="K6989" t="s">
        <v>137</v>
      </c>
      <c r="L6989" t="s">
        <v>19987</v>
      </c>
      <c r="M6989" t="s">
        <v>19988</v>
      </c>
      <c r="N6989">
        <v>1.010277777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1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</row>
    <row r="6990" spans="1:31" x14ac:dyDescent="0.25">
      <c r="A6990">
        <v>2156909</v>
      </c>
      <c r="B6990">
        <v>1</v>
      </c>
      <c r="C6990" t="s">
        <v>80</v>
      </c>
      <c r="D6990" t="s">
        <v>82</v>
      </c>
      <c r="E6990" t="s">
        <v>146</v>
      </c>
      <c r="F6990" t="s">
        <v>14040</v>
      </c>
      <c r="G6990" t="s">
        <v>226</v>
      </c>
      <c r="H6990" t="s">
        <v>143</v>
      </c>
      <c r="I6990" t="s">
        <v>135</v>
      </c>
      <c r="J6990" t="s">
        <v>136</v>
      </c>
      <c r="K6990" t="s">
        <v>236</v>
      </c>
      <c r="L6990" t="s">
        <v>19989</v>
      </c>
      <c r="M6990" t="s">
        <v>19990</v>
      </c>
      <c r="N6990">
        <v>0.17611111099999999</v>
      </c>
      <c r="O6990">
        <v>0</v>
      </c>
      <c r="P6990">
        <v>436</v>
      </c>
      <c r="Q6990">
        <v>0</v>
      </c>
      <c r="R6990">
        <v>0</v>
      </c>
      <c r="S6990">
        <v>0</v>
      </c>
      <c r="T6990">
        <v>18</v>
      </c>
      <c r="U6990">
        <v>0</v>
      </c>
      <c r="V6990">
        <v>0</v>
      </c>
      <c r="W6990">
        <v>0</v>
      </c>
      <c r="X6990">
        <v>14.678840824488301</v>
      </c>
      <c r="Y6990">
        <v>0</v>
      </c>
      <c r="Z6990">
        <v>0</v>
      </c>
      <c r="AA6990">
        <v>0</v>
      </c>
      <c r="AB6990">
        <v>0.65717772732237212</v>
      </c>
      <c r="AC6990">
        <v>0</v>
      </c>
      <c r="AD6990">
        <v>0</v>
      </c>
      <c r="AE6990">
        <v>15.336018551810673</v>
      </c>
    </row>
    <row r="6991" spans="1:31" x14ac:dyDescent="0.25">
      <c r="A6991">
        <v>2157058</v>
      </c>
      <c r="B6991">
        <v>1</v>
      </c>
      <c r="C6991" t="s">
        <v>81</v>
      </c>
      <c r="D6991" t="s">
        <v>122</v>
      </c>
      <c r="E6991" t="s">
        <v>196</v>
      </c>
      <c r="F6991" t="s">
        <v>19991</v>
      </c>
      <c r="G6991" t="s">
        <v>142</v>
      </c>
      <c r="H6991" t="s">
        <v>143</v>
      </c>
      <c r="I6991" t="s">
        <v>135</v>
      </c>
      <c r="J6991" t="s">
        <v>136</v>
      </c>
      <c r="K6991" t="s">
        <v>137</v>
      </c>
      <c r="L6991" t="s">
        <v>19992</v>
      </c>
      <c r="M6991" t="s">
        <v>19993</v>
      </c>
      <c r="N6991">
        <v>0.55388888800000002</v>
      </c>
      <c r="O6991">
        <v>1</v>
      </c>
      <c r="P6991">
        <v>3</v>
      </c>
      <c r="Q6991">
        <v>12</v>
      </c>
      <c r="R6991">
        <v>2</v>
      </c>
      <c r="S6991">
        <v>8</v>
      </c>
      <c r="T6991">
        <v>0</v>
      </c>
      <c r="U6991">
        <v>0</v>
      </c>
      <c r="V6991">
        <v>0</v>
      </c>
      <c r="W6991">
        <v>0.14605088463290003</v>
      </c>
      <c r="X6991">
        <v>0.26750129615559998</v>
      </c>
      <c r="Y6991">
        <v>5.9794624229879494</v>
      </c>
      <c r="Z6991">
        <v>0.20912688886133335</v>
      </c>
      <c r="AA6991">
        <v>122.23702192873584</v>
      </c>
      <c r="AB6991">
        <v>0</v>
      </c>
      <c r="AC6991">
        <v>0</v>
      </c>
      <c r="AD6991">
        <v>0</v>
      </c>
      <c r="AE6991">
        <v>128.83916342137363</v>
      </c>
    </row>
    <row r="6992" spans="1:31" x14ac:dyDescent="0.25">
      <c r="A6992">
        <v>2157221</v>
      </c>
      <c r="B6992">
        <v>1</v>
      </c>
      <c r="C6992" t="s">
        <v>81</v>
      </c>
      <c r="D6992" t="s">
        <v>116</v>
      </c>
      <c r="E6992" t="s">
        <v>196</v>
      </c>
      <c r="F6992" t="s">
        <v>9459</v>
      </c>
      <c r="G6992" t="s">
        <v>167</v>
      </c>
      <c r="H6992" t="s">
        <v>143</v>
      </c>
      <c r="I6992" t="s">
        <v>135</v>
      </c>
      <c r="J6992" t="s">
        <v>136</v>
      </c>
      <c r="K6992" t="s">
        <v>137</v>
      </c>
      <c r="L6992" t="s">
        <v>19994</v>
      </c>
      <c r="M6992" t="s">
        <v>19995</v>
      </c>
      <c r="N6992">
        <v>1.9738888880000001</v>
      </c>
      <c r="O6992">
        <v>0</v>
      </c>
      <c r="P6992">
        <v>1</v>
      </c>
      <c r="Q6992">
        <v>0</v>
      </c>
      <c r="R6992">
        <v>1</v>
      </c>
      <c r="S6992">
        <v>0</v>
      </c>
      <c r="T6992">
        <v>1</v>
      </c>
      <c r="U6992">
        <v>0</v>
      </c>
      <c r="V6992">
        <v>0</v>
      </c>
      <c r="W6992">
        <v>0</v>
      </c>
      <c r="X6992">
        <v>7.6984460377100009E-2</v>
      </c>
      <c r="Y6992">
        <v>0</v>
      </c>
      <c r="Z6992">
        <v>2.3950918456999998E-3</v>
      </c>
      <c r="AA6992">
        <v>0</v>
      </c>
      <c r="AB6992">
        <v>1.9212058081862999</v>
      </c>
      <c r="AC6992">
        <v>0</v>
      </c>
      <c r="AD6992">
        <v>0</v>
      </c>
      <c r="AE6992">
        <v>2.0005853604091</v>
      </c>
    </row>
    <row r="6993" spans="1:31" x14ac:dyDescent="0.25">
      <c r="A6993">
        <v>2157436</v>
      </c>
      <c r="B6993">
        <v>1</v>
      </c>
      <c r="C6993" t="s">
        <v>80</v>
      </c>
      <c r="D6993" t="s">
        <v>106</v>
      </c>
      <c r="E6993" t="s">
        <v>174</v>
      </c>
      <c r="F6993" t="s">
        <v>19996</v>
      </c>
      <c r="G6993" t="s">
        <v>384</v>
      </c>
      <c r="H6993" t="s">
        <v>134</v>
      </c>
      <c r="I6993" t="s">
        <v>135</v>
      </c>
      <c r="J6993" t="s">
        <v>136</v>
      </c>
      <c r="K6993" t="s">
        <v>137</v>
      </c>
      <c r="L6993" t="s">
        <v>19997</v>
      </c>
      <c r="M6993" t="s">
        <v>19998</v>
      </c>
      <c r="N6993">
        <v>2.497222222</v>
      </c>
      <c r="O6993">
        <v>0</v>
      </c>
      <c r="P6993">
        <v>126</v>
      </c>
      <c r="Q6993">
        <v>0</v>
      </c>
      <c r="R6993">
        <v>0</v>
      </c>
      <c r="S6993">
        <v>0</v>
      </c>
      <c r="T6993">
        <v>7</v>
      </c>
      <c r="U6993">
        <v>0</v>
      </c>
      <c r="V6993">
        <v>0</v>
      </c>
      <c r="W6993">
        <v>0</v>
      </c>
      <c r="X6993">
        <v>54.878482088460792</v>
      </c>
      <c r="Y6993">
        <v>0</v>
      </c>
      <c r="Z6993">
        <v>0</v>
      </c>
      <c r="AA6993">
        <v>0</v>
      </c>
      <c r="AB6993">
        <v>22.308635629789332</v>
      </c>
      <c r="AC6993">
        <v>0</v>
      </c>
      <c r="AD6993">
        <v>0</v>
      </c>
      <c r="AE6993">
        <v>77.187117718250121</v>
      </c>
    </row>
    <row r="6994" spans="1:31" x14ac:dyDescent="0.25">
      <c r="A6994">
        <v>2157367</v>
      </c>
      <c r="B6994">
        <v>1</v>
      </c>
      <c r="C6994" t="s">
        <v>80</v>
      </c>
      <c r="D6994" t="s">
        <v>98</v>
      </c>
      <c r="E6994" t="s">
        <v>131</v>
      </c>
      <c r="F6994" t="s">
        <v>19999</v>
      </c>
      <c r="G6994" t="s">
        <v>152</v>
      </c>
      <c r="H6994" t="s">
        <v>134</v>
      </c>
      <c r="I6994" t="s">
        <v>135</v>
      </c>
      <c r="J6994" t="s">
        <v>136</v>
      </c>
      <c r="K6994" t="s">
        <v>137</v>
      </c>
      <c r="L6994" t="s">
        <v>20000</v>
      </c>
      <c r="M6994" t="s">
        <v>20001</v>
      </c>
      <c r="N6994">
        <v>1.686111111</v>
      </c>
      <c r="O6994">
        <v>0</v>
      </c>
      <c r="P6994">
        <v>1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2.5323013500000002E-2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2.5323013500000002E-2</v>
      </c>
    </row>
    <row r="6995" spans="1:31" x14ac:dyDescent="0.25">
      <c r="A6995">
        <v>2157244</v>
      </c>
      <c r="B6995">
        <v>1</v>
      </c>
      <c r="C6995" t="s">
        <v>80</v>
      </c>
      <c r="D6995" t="s">
        <v>98</v>
      </c>
      <c r="E6995" t="s">
        <v>140</v>
      </c>
      <c r="F6995" t="s">
        <v>20002</v>
      </c>
      <c r="G6995" t="s">
        <v>142</v>
      </c>
      <c r="H6995" t="s">
        <v>143</v>
      </c>
      <c r="I6995" t="s">
        <v>135</v>
      </c>
      <c r="J6995" t="s">
        <v>136</v>
      </c>
      <c r="K6995" t="s">
        <v>137</v>
      </c>
      <c r="L6995" t="s">
        <v>20003</v>
      </c>
      <c r="M6995" t="s">
        <v>20004</v>
      </c>
      <c r="N6995">
        <v>0.46416666600000001</v>
      </c>
      <c r="O6995">
        <v>0</v>
      </c>
      <c r="P6995">
        <v>264</v>
      </c>
      <c r="Q6995">
        <v>27</v>
      </c>
      <c r="R6995">
        <v>89</v>
      </c>
      <c r="S6995">
        <v>16</v>
      </c>
      <c r="T6995">
        <v>44</v>
      </c>
      <c r="U6995">
        <v>2</v>
      </c>
      <c r="V6995">
        <v>0</v>
      </c>
      <c r="W6995">
        <v>0</v>
      </c>
      <c r="X6995">
        <v>29.302701026417878</v>
      </c>
      <c r="Y6995">
        <v>11.453823567227086</v>
      </c>
      <c r="Z6995">
        <v>15.14140477620705</v>
      </c>
      <c r="AA6995">
        <v>66.874271557117098</v>
      </c>
      <c r="AB6995">
        <v>24.23696174870825</v>
      </c>
      <c r="AC6995">
        <v>67.755879970213044</v>
      </c>
      <c r="AD6995">
        <v>0</v>
      </c>
      <c r="AE6995">
        <v>214.76504264589042</v>
      </c>
    </row>
    <row r="6996" spans="1:31" x14ac:dyDescent="0.25">
      <c r="A6996">
        <v>2157413</v>
      </c>
      <c r="B6996">
        <v>1</v>
      </c>
      <c r="C6996" t="s">
        <v>80</v>
      </c>
      <c r="D6996" t="s">
        <v>106</v>
      </c>
      <c r="E6996" t="s">
        <v>174</v>
      </c>
      <c r="F6996" t="s">
        <v>20005</v>
      </c>
      <c r="G6996" t="s">
        <v>384</v>
      </c>
      <c r="H6996" t="s">
        <v>134</v>
      </c>
      <c r="I6996" t="s">
        <v>135</v>
      </c>
      <c r="J6996" t="s">
        <v>136</v>
      </c>
      <c r="K6996" t="s">
        <v>137</v>
      </c>
      <c r="L6996" t="s">
        <v>20006</v>
      </c>
      <c r="M6996" t="s">
        <v>20007</v>
      </c>
      <c r="N6996">
        <v>3.9419444440000002</v>
      </c>
      <c r="O6996">
        <v>0</v>
      </c>
      <c r="P6996">
        <v>3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0.81635878438226661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0.81635878438226661</v>
      </c>
    </row>
    <row r="6997" spans="1:31" x14ac:dyDescent="0.25">
      <c r="A6997">
        <v>2157390</v>
      </c>
      <c r="B6997">
        <v>1</v>
      </c>
      <c r="C6997" t="s">
        <v>80</v>
      </c>
      <c r="D6997" t="s">
        <v>83</v>
      </c>
      <c r="E6997" t="s">
        <v>131</v>
      </c>
      <c r="F6997" t="s">
        <v>20008</v>
      </c>
      <c r="G6997" t="s">
        <v>152</v>
      </c>
      <c r="H6997" t="s">
        <v>134</v>
      </c>
      <c r="I6997" t="s">
        <v>135</v>
      </c>
      <c r="J6997" t="s">
        <v>136</v>
      </c>
      <c r="K6997" t="s">
        <v>137</v>
      </c>
      <c r="L6997" t="s">
        <v>20009</v>
      </c>
      <c r="M6997" t="s">
        <v>20010</v>
      </c>
      <c r="N6997">
        <v>2.7205555549999998</v>
      </c>
      <c r="O6997">
        <v>0</v>
      </c>
      <c r="P6997">
        <v>6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2.9633002785136506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2.9633002785136506</v>
      </c>
    </row>
    <row r="6998" spans="1:31" x14ac:dyDescent="0.25">
      <c r="A6998">
        <v>2157121</v>
      </c>
      <c r="B6998">
        <v>1</v>
      </c>
      <c r="C6998" t="s">
        <v>81</v>
      </c>
      <c r="D6998" t="s">
        <v>113</v>
      </c>
      <c r="E6998" t="s">
        <v>131</v>
      </c>
      <c r="F6998" t="s">
        <v>20011</v>
      </c>
      <c r="G6998" t="s">
        <v>152</v>
      </c>
      <c r="H6998" t="s">
        <v>134</v>
      </c>
      <c r="I6998" t="s">
        <v>135</v>
      </c>
      <c r="J6998" t="s">
        <v>136</v>
      </c>
      <c r="K6998" t="s">
        <v>137</v>
      </c>
      <c r="L6998" t="s">
        <v>20012</v>
      </c>
      <c r="M6998" t="s">
        <v>20013</v>
      </c>
      <c r="N6998">
        <v>4.0666666659999997</v>
      </c>
      <c r="O6998">
        <v>0</v>
      </c>
      <c r="P6998">
        <v>1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1.0135300171382502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1.0135300171382502</v>
      </c>
    </row>
    <row r="6999" spans="1:31" x14ac:dyDescent="0.25">
      <c r="A6999">
        <v>2157430</v>
      </c>
      <c r="B6999">
        <v>1</v>
      </c>
      <c r="C6999" t="s">
        <v>80</v>
      </c>
      <c r="D6999" t="s">
        <v>106</v>
      </c>
      <c r="E6999" t="s">
        <v>146</v>
      </c>
      <c r="F6999" t="s">
        <v>20014</v>
      </c>
      <c r="G6999" t="s">
        <v>10914</v>
      </c>
      <c r="H6999" t="s">
        <v>143</v>
      </c>
      <c r="I6999" t="s">
        <v>135</v>
      </c>
      <c r="J6999" t="s">
        <v>136</v>
      </c>
      <c r="K6999" t="s">
        <v>137</v>
      </c>
      <c r="L6999" t="s">
        <v>20015</v>
      </c>
      <c r="M6999" t="s">
        <v>20016</v>
      </c>
      <c r="N6999">
        <v>7.573611111</v>
      </c>
      <c r="O6999">
        <v>0</v>
      </c>
      <c r="P6999">
        <v>61</v>
      </c>
      <c r="Q6999">
        <v>0</v>
      </c>
      <c r="R6999">
        <v>5</v>
      </c>
      <c r="S6999">
        <v>0</v>
      </c>
      <c r="T6999">
        <v>10</v>
      </c>
      <c r="U6999">
        <v>0</v>
      </c>
      <c r="V6999">
        <v>0</v>
      </c>
      <c r="W6999">
        <v>0</v>
      </c>
      <c r="X6999">
        <v>54.210746674807496</v>
      </c>
      <c r="Y6999">
        <v>0</v>
      </c>
      <c r="Z6999">
        <v>1.0554904453448666</v>
      </c>
      <c r="AA6999">
        <v>0</v>
      </c>
      <c r="AB6999">
        <v>52.284667841609263</v>
      </c>
      <c r="AC6999">
        <v>0</v>
      </c>
      <c r="AD6999">
        <v>0</v>
      </c>
      <c r="AE6999">
        <v>107.55090496176163</v>
      </c>
    </row>
    <row r="7000" spans="1:31" x14ac:dyDescent="0.25">
      <c r="A7000">
        <v>2156929</v>
      </c>
      <c r="B7000">
        <v>1</v>
      </c>
      <c r="C7000" t="s">
        <v>81</v>
      </c>
      <c r="D7000" t="s">
        <v>117</v>
      </c>
      <c r="E7000" t="s">
        <v>196</v>
      </c>
      <c r="F7000" t="s">
        <v>20017</v>
      </c>
      <c r="G7000" t="s">
        <v>3244</v>
      </c>
      <c r="H7000" t="s">
        <v>143</v>
      </c>
      <c r="I7000" t="s">
        <v>135</v>
      </c>
      <c r="J7000" t="s">
        <v>136</v>
      </c>
      <c r="K7000" t="s">
        <v>137</v>
      </c>
      <c r="L7000" t="s">
        <v>20018</v>
      </c>
      <c r="M7000" t="s">
        <v>20019</v>
      </c>
      <c r="N7000">
        <v>2.7486111110000002</v>
      </c>
      <c r="O7000">
        <v>0</v>
      </c>
      <c r="P7000">
        <v>17</v>
      </c>
      <c r="Q7000">
        <v>0</v>
      </c>
      <c r="R7000">
        <v>0</v>
      </c>
      <c r="S7000">
        <v>0</v>
      </c>
      <c r="T7000">
        <v>4</v>
      </c>
      <c r="U7000">
        <v>0</v>
      </c>
      <c r="V7000">
        <v>0</v>
      </c>
      <c r="W7000">
        <v>0</v>
      </c>
      <c r="X7000">
        <v>11.115542948413172</v>
      </c>
      <c r="Y7000">
        <v>0</v>
      </c>
      <c r="Z7000">
        <v>0</v>
      </c>
      <c r="AA7000">
        <v>0</v>
      </c>
      <c r="AB7000">
        <v>2.7506459907858329</v>
      </c>
      <c r="AC7000">
        <v>0</v>
      </c>
      <c r="AD7000">
        <v>0</v>
      </c>
      <c r="AE7000">
        <v>13.866188939199004</v>
      </c>
    </row>
    <row r="7001" spans="1:31" x14ac:dyDescent="0.25">
      <c r="A7001">
        <v>2157622</v>
      </c>
      <c r="B7001">
        <v>1</v>
      </c>
      <c r="C7001" t="s">
        <v>80</v>
      </c>
      <c r="D7001" t="s">
        <v>94</v>
      </c>
      <c r="E7001" t="s">
        <v>224</v>
      </c>
      <c r="F7001" t="s">
        <v>20020</v>
      </c>
      <c r="G7001" t="s">
        <v>142</v>
      </c>
      <c r="H7001" t="s">
        <v>143</v>
      </c>
      <c r="I7001" t="s">
        <v>135</v>
      </c>
      <c r="J7001" t="s">
        <v>136</v>
      </c>
      <c r="K7001" t="s">
        <v>137</v>
      </c>
      <c r="L7001" t="s">
        <v>20021</v>
      </c>
      <c r="M7001" t="s">
        <v>20022</v>
      </c>
      <c r="N7001">
        <v>0.42694444399999998</v>
      </c>
      <c r="O7001">
        <v>0</v>
      </c>
      <c r="P7001">
        <v>9343</v>
      </c>
      <c r="Q7001">
        <v>6</v>
      </c>
      <c r="R7001">
        <v>148</v>
      </c>
      <c r="S7001">
        <v>6</v>
      </c>
      <c r="T7001">
        <v>598</v>
      </c>
      <c r="U7001">
        <v>1</v>
      </c>
      <c r="V7001">
        <v>0</v>
      </c>
      <c r="W7001">
        <v>0</v>
      </c>
      <c r="X7001">
        <v>1210.8810666441088</v>
      </c>
      <c r="Y7001">
        <v>3.6740925350701001</v>
      </c>
      <c r="Z7001">
        <v>10.296221179519968</v>
      </c>
      <c r="AA7001">
        <v>27.032155417890422</v>
      </c>
      <c r="AB7001">
        <v>173.70832299957479</v>
      </c>
      <c r="AC7001">
        <v>31.145173523981558</v>
      </c>
      <c r="AD7001">
        <v>0</v>
      </c>
      <c r="AE7001">
        <v>1456.7370323001458</v>
      </c>
    </row>
    <row r="7002" spans="1:31" x14ac:dyDescent="0.25">
      <c r="A7002">
        <v>2157035</v>
      </c>
      <c r="B7002">
        <v>1</v>
      </c>
      <c r="C7002" t="s">
        <v>80</v>
      </c>
      <c r="D7002" t="s">
        <v>98</v>
      </c>
      <c r="E7002" t="s">
        <v>146</v>
      </c>
      <c r="F7002" t="s">
        <v>20023</v>
      </c>
      <c r="G7002" t="s">
        <v>538</v>
      </c>
      <c r="H7002" t="s">
        <v>143</v>
      </c>
      <c r="I7002" t="s">
        <v>135</v>
      </c>
      <c r="J7002" t="s">
        <v>136</v>
      </c>
      <c r="K7002" t="s">
        <v>236</v>
      </c>
      <c r="L7002" t="s">
        <v>20024</v>
      </c>
      <c r="M7002" t="s">
        <v>20025</v>
      </c>
      <c r="N7002">
        <v>8.5991416659999995</v>
      </c>
      <c r="O7002">
        <v>0</v>
      </c>
      <c r="P7002">
        <v>68</v>
      </c>
      <c r="Q7002">
        <v>0</v>
      </c>
      <c r="R7002">
        <v>15</v>
      </c>
      <c r="S7002">
        <v>0</v>
      </c>
      <c r="T7002">
        <v>29</v>
      </c>
      <c r="U7002">
        <v>0</v>
      </c>
      <c r="V7002">
        <v>0</v>
      </c>
      <c r="W7002">
        <v>0</v>
      </c>
      <c r="X7002">
        <v>112.76057664977844</v>
      </c>
      <c r="Y7002">
        <v>0</v>
      </c>
      <c r="Z7002">
        <v>17.652449117260499</v>
      </c>
      <c r="AA7002">
        <v>0</v>
      </c>
      <c r="AB7002">
        <v>293.20582186558062</v>
      </c>
      <c r="AC7002">
        <v>0</v>
      </c>
      <c r="AD7002">
        <v>0</v>
      </c>
      <c r="AE7002">
        <v>423.61884763261958</v>
      </c>
    </row>
    <row r="7003" spans="1:31" x14ac:dyDescent="0.25">
      <c r="A7003">
        <v>2157330</v>
      </c>
      <c r="B7003">
        <v>1</v>
      </c>
      <c r="C7003" t="s">
        <v>80</v>
      </c>
      <c r="D7003" t="s">
        <v>100</v>
      </c>
      <c r="E7003" t="s">
        <v>131</v>
      </c>
      <c r="F7003" t="s">
        <v>20026</v>
      </c>
      <c r="G7003" t="s">
        <v>231</v>
      </c>
      <c r="H7003" t="s">
        <v>134</v>
      </c>
      <c r="I7003" t="s">
        <v>135</v>
      </c>
      <c r="J7003" t="s">
        <v>136</v>
      </c>
      <c r="K7003" t="s">
        <v>137</v>
      </c>
      <c r="L7003" t="s">
        <v>20027</v>
      </c>
      <c r="M7003" t="s">
        <v>20028</v>
      </c>
      <c r="N7003">
        <v>1.896666666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1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1.6814452015904999</v>
      </c>
      <c r="AC7003">
        <v>0</v>
      </c>
      <c r="AD7003">
        <v>0</v>
      </c>
      <c r="AE7003">
        <v>1.6814452015904999</v>
      </c>
    </row>
    <row r="7004" spans="1:31" x14ac:dyDescent="0.25">
      <c r="A7004">
        <v>2157476</v>
      </c>
      <c r="B7004">
        <v>1</v>
      </c>
      <c r="C7004" t="s">
        <v>80</v>
      </c>
      <c r="D7004" t="s">
        <v>88</v>
      </c>
      <c r="E7004" t="s">
        <v>174</v>
      </c>
      <c r="F7004" t="s">
        <v>20029</v>
      </c>
      <c r="G7004" t="s">
        <v>187</v>
      </c>
      <c r="H7004" t="s">
        <v>134</v>
      </c>
      <c r="I7004" t="s">
        <v>135</v>
      </c>
      <c r="J7004" t="s">
        <v>136</v>
      </c>
      <c r="K7004" t="s">
        <v>137</v>
      </c>
      <c r="L7004" t="s">
        <v>20030</v>
      </c>
      <c r="M7004" t="s">
        <v>20031</v>
      </c>
      <c r="N7004">
        <v>2.3872222220000001</v>
      </c>
      <c r="O7004">
        <v>0</v>
      </c>
      <c r="P7004">
        <v>61</v>
      </c>
      <c r="Q7004">
        <v>0</v>
      </c>
      <c r="R7004">
        <v>0</v>
      </c>
      <c r="S7004">
        <v>0</v>
      </c>
      <c r="T7004">
        <v>3</v>
      </c>
      <c r="U7004">
        <v>0</v>
      </c>
      <c r="V7004">
        <v>0</v>
      </c>
      <c r="W7004">
        <v>0</v>
      </c>
      <c r="X7004">
        <v>40.085748856478261</v>
      </c>
      <c r="Y7004">
        <v>0</v>
      </c>
      <c r="Z7004">
        <v>0</v>
      </c>
      <c r="AA7004">
        <v>0</v>
      </c>
      <c r="AB7004">
        <v>4.5731598135442555</v>
      </c>
      <c r="AC7004">
        <v>0</v>
      </c>
      <c r="AD7004">
        <v>0</v>
      </c>
      <c r="AE7004">
        <v>44.65890867002252</v>
      </c>
    </row>
    <row r="7005" spans="1:31" x14ac:dyDescent="0.25">
      <c r="A7005">
        <v>2157496</v>
      </c>
      <c r="B7005">
        <v>1</v>
      </c>
      <c r="C7005" t="s">
        <v>80</v>
      </c>
      <c r="D7005" t="s">
        <v>108</v>
      </c>
      <c r="E7005" t="s">
        <v>161</v>
      </c>
      <c r="F7005" t="s">
        <v>2755</v>
      </c>
      <c r="G7005" t="s">
        <v>215</v>
      </c>
      <c r="H7005" t="s">
        <v>134</v>
      </c>
      <c r="I7005" t="s">
        <v>135</v>
      </c>
      <c r="J7005" t="s">
        <v>136</v>
      </c>
      <c r="K7005" t="s">
        <v>137</v>
      </c>
      <c r="L7005" t="s">
        <v>20032</v>
      </c>
      <c r="M7005" t="s">
        <v>20033</v>
      </c>
      <c r="N7005">
        <v>1.311111111</v>
      </c>
      <c r="O7005">
        <v>0</v>
      </c>
      <c r="P7005">
        <v>39</v>
      </c>
      <c r="Q7005">
        <v>0</v>
      </c>
      <c r="R7005">
        <v>5</v>
      </c>
      <c r="S7005">
        <v>0</v>
      </c>
      <c r="T7005">
        <v>1</v>
      </c>
      <c r="U7005">
        <v>0</v>
      </c>
      <c r="V7005">
        <v>0</v>
      </c>
      <c r="W7005">
        <v>0</v>
      </c>
      <c r="X7005">
        <v>8.4041188178625017</v>
      </c>
      <c r="Y7005">
        <v>0</v>
      </c>
      <c r="Z7005">
        <v>5.7900803689566668E-2</v>
      </c>
      <c r="AA7005">
        <v>0</v>
      </c>
      <c r="AB7005">
        <v>2.5196049243933333E-2</v>
      </c>
      <c r="AC7005">
        <v>0</v>
      </c>
      <c r="AD7005">
        <v>0</v>
      </c>
      <c r="AE7005">
        <v>8.4872156707960009</v>
      </c>
    </row>
    <row r="7006" spans="1:31" x14ac:dyDescent="0.25">
      <c r="A7006">
        <v>2157161</v>
      </c>
      <c r="B7006">
        <v>1</v>
      </c>
      <c r="C7006" t="s">
        <v>80</v>
      </c>
      <c r="D7006" t="s">
        <v>84</v>
      </c>
      <c r="E7006" t="s">
        <v>131</v>
      </c>
      <c r="F7006" t="s">
        <v>20034</v>
      </c>
      <c r="G7006" t="s">
        <v>152</v>
      </c>
      <c r="H7006" t="s">
        <v>134</v>
      </c>
      <c r="I7006" t="s">
        <v>135</v>
      </c>
      <c r="J7006" t="s">
        <v>136</v>
      </c>
      <c r="K7006" t="s">
        <v>137</v>
      </c>
      <c r="L7006" t="s">
        <v>20035</v>
      </c>
      <c r="M7006" t="s">
        <v>20036</v>
      </c>
      <c r="N7006">
        <v>4.0422222220000004</v>
      </c>
      <c r="O7006">
        <v>0</v>
      </c>
      <c r="P7006">
        <v>1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5.4243196641333334E-2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5.4243196641333334E-2</v>
      </c>
    </row>
    <row r="7007" spans="1:31" x14ac:dyDescent="0.25">
      <c r="A7007">
        <v>2157539</v>
      </c>
      <c r="B7007">
        <v>1</v>
      </c>
      <c r="C7007" t="s">
        <v>80</v>
      </c>
      <c r="D7007" t="s">
        <v>106</v>
      </c>
      <c r="E7007" t="s">
        <v>161</v>
      </c>
      <c r="F7007" t="s">
        <v>20037</v>
      </c>
      <c r="G7007" t="s">
        <v>215</v>
      </c>
      <c r="H7007" t="s">
        <v>134</v>
      </c>
      <c r="I7007" t="s">
        <v>135</v>
      </c>
      <c r="J7007" t="s">
        <v>136</v>
      </c>
      <c r="K7007" t="s">
        <v>137</v>
      </c>
      <c r="L7007" t="s">
        <v>20038</v>
      </c>
      <c r="M7007" t="s">
        <v>20039</v>
      </c>
      <c r="N7007">
        <v>2.3541666659999998</v>
      </c>
      <c r="O7007">
        <v>0</v>
      </c>
      <c r="P7007">
        <v>7</v>
      </c>
      <c r="Q7007">
        <v>0</v>
      </c>
      <c r="R7007">
        <v>10</v>
      </c>
      <c r="S7007">
        <v>0</v>
      </c>
      <c r="T7007">
        <v>4</v>
      </c>
      <c r="U7007">
        <v>0</v>
      </c>
      <c r="V7007">
        <v>0</v>
      </c>
      <c r="W7007">
        <v>0</v>
      </c>
      <c r="X7007">
        <v>11.855746612707835</v>
      </c>
      <c r="Y7007">
        <v>0</v>
      </c>
      <c r="Z7007">
        <v>20.000650653901808</v>
      </c>
      <c r="AA7007">
        <v>0</v>
      </c>
      <c r="AB7007">
        <v>7.1993759444835508</v>
      </c>
      <c r="AC7007">
        <v>0</v>
      </c>
      <c r="AD7007">
        <v>0</v>
      </c>
      <c r="AE7007">
        <v>39.055773211093189</v>
      </c>
    </row>
    <row r="7008" spans="1:31" x14ac:dyDescent="0.25">
      <c r="A7008">
        <v>2157616</v>
      </c>
      <c r="B7008">
        <v>1</v>
      </c>
      <c r="C7008" t="s">
        <v>81</v>
      </c>
      <c r="D7008" t="s">
        <v>128</v>
      </c>
      <c r="E7008" t="s">
        <v>161</v>
      </c>
      <c r="F7008" t="s">
        <v>20040</v>
      </c>
      <c r="G7008" t="s">
        <v>215</v>
      </c>
      <c r="H7008" t="s">
        <v>134</v>
      </c>
      <c r="I7008" t="s">
        <v>135</v>
      </c>
      <c r="J7008" t="s">
        <v>136</v>
      </c>
      <c r="K7008" t="s">
        <v>137</v>
      </c>
      <c r="L7008" t="s">
        <v>20033</v>
      </c>
      <c r="M7008" t="s">
        <v>20041</v>
      </c>
      <c r="N7008">
        <v>15.518333332999999</v>
      </c>
      <c r="O7008">
        <v>0</v>
      </c>
      <c r="P7008">
        <v>12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15.11822370356632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15.11822370356632</v>
      </c>
    </row>
    <row r="7009" spans="1:31" x14ac:dyDescent="0.25">
      <c r="A7009">
        <v>2157118</v>
      </c>
      <c r="B7009">
        <v>1</v>
      </c>
      <c r="C7009" t="s">
        <v>80</v>
      </c>
      <c r="D7009" t="s">
        <v>96</v>
      </c>
      <c r="E7009" t="s">
        <v>131</v>
      </c>
      <c r="F7009" t="s">
        <v>20042</v>
      </c>
      <c r="G7009" t="s">
        <v>133</v>
      </c>
      <c r="H7009" t="s">
        <v>134</v>
      </c>
      <c r="I7009" t="s">
        <v>135</v>
      </c>
      <c r="J7009" t="s">
        <v>136</v>
      </c>
      <c r="K7009" t="s">
        <v>137</v>
      </c>
      <c r="L7009" t="s">
        <v>20043</v>
      </c>
      <c r="M7009" t="s">
        <v>20044</v>
      </c>
      <c r="N7009">
        <v>3.7577777769999998</v>
      </c>
      <c r="O7009">
        <v>0</v>
      </c>
      <c r="P7009">
        <v>1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0.23557515693226672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0.23557515693226672</v>
      </c>
    </row>
    <row r="7010" spans="1:31" x14ac:dyDescent="0.25">
      <c r="A7010">
        <v>2157018</v>
      </c>
      <c r="B7010">
        <v>1</v>
      </c>
      <c r="C7010" t="s">
        <v>80</v>
      </c>
      <c r="D7010" t="s">
        <v>85</v>
      </c>
      <c r="E7010" t="s">
        <v>146</v>
      </c>
      <c r="F7010" t="s">
        <v>20045</v>
      </c>
      <c r="G7010" t="s">
        <v>300</v>
      </c>
      <c r="H7010" t="s">
        <v>143</v>
      </c>
      <c r="I7010" t="s">
        <v>135</v>
      </c>
      <c r="J7010" t="s">
        <v>3</v>
      </c>
      <c r="K7010" t="s">
        <v>137</v>
      </c>
      <c r="L7010" t="s">
        <v>20046</v>
      </c>
      <c r="M7010" t="s">
        <v>20047</v>
      </c>
      <c r="N7010">
        <v>1.323611111</v>
      </c>
      <c r="O7010">
        <v>0</v>
      </c>
      <c r="P7010">
        <v>1250</v>
      </c>
      <c r="Q7010">
        <v>0</v>
      </c>
      <c r="R7010">
        <v>1</v>
      </c>
      <c r="S7010">
        <v>0</v>
      </c>
      <c r="T7010">
        <v>128</v>
      </c>
      <c r="U7010">
        <v>0</v>
      </c>
      <c r="V7010">
        <v>0</v>
      </c>
      <c r="W7010">
        <v>0</v>
      </c>
      <c r="X7010">
        <v>402.5967154879736</v>
      </c>
      <c r="Y7010">
        <v>0</v>
      </c>
      <c r="Z7010">
        <v>0</v>
      </c>
      <c r="AA7010">
        <v>0</v>
      </c>
      <c r="AB7010">
        <v>252.99227871929031</v>
      </c>
      <c r="AC7010">
        <v>0</v>
      </c>
      <c r="AD7010">
        <v>0</v>
      </c>
      <c r="AE7010">
        <v>655.58899420726391</v>
      </c>
    </row>
    <row r="7011" spans="1:31" x14ac:dyDescent="0.25">
      <c r="A7011">
        <v>2156975</v>
      </c>
      <c r="B7011">
        <v>1</v>
      </c>
      <c r="C7011" t="s">
        <v>80</v>
      </c>
      <c r="D7011" t="s">
        <v>88</v>
      </c>
      <c r="E7011" t="s">
        <v>146</v>
      </c>
      <c r="F7011" t="s">
        <v>20048</v>
      </c>
      <c r="G7011" t="s">
        <v>3244</v>
      </c>
      <c r="H7011" t="s">
        <v>143</v>
      </c>
      <c r="I7011" t="s">
        <v>135</v>
      </c>
      <c r="J7011" t="s">
        <v>136</v>
      </c>
      <c r="K7011" t="s">
        <v>137</v>
      </c>
      <c r="L7011" t="s">
        <v>20049</v>
      </c>
      <c r="M7011" t="s">
        <v>20050</v>
      </c>
      <c r="N7011">
        <v>0.93555555499999998</v>
      </c>
      <c r="O7011">
        <v>0</v>
      </c>
      <c r="P7011">
        <v>3435</v>
      </c>
      <c r="Q7011">
        <v>0</v>
      </c>
      <c r="R7011">
        <v>0</v>
      </c>
      <c r="S7011">
        <v>1</v>
      </c>
      <c r="T7011">
        <v>119</v>
      </c>
      <c r="U7011">
        <v>0</v>
      </c>
      <c r="V7011">
        <v>0</v>
      </c>
      <c r="W7011">
        <v>0</v>
      </c>
      <c r="X7011">
        <v>710.57824689195797</v>
      </c>
      <c r="Y7011">
        <v>0</v>
      </c>
      <c r="Z7011">
        <v>0</v>
      </c>
      <c r="AA7011">
        <v>38.162174538609335</v>
      </c>
      <c r="AB7011">
        <v>114.27204689487212</v>
      </c>
      <c r="AC7011">
        <v>0</v>
      </c>
      <c r="AD7011">
        <v>0</v>
      </c>
      <c r="AE7011">
        <v>863.01246832543939</v>
      </c>
    </row>
    <row r="7012" spans="1:31" x14ac:dyDescent="0.25">
      <c r="A7012">
        <v>2157516</v>
      </c>
      <c r="B7012">
        <v>1</v>
      </c>
      <c r="C7012" t="s">
        <v>80</v>
      </c>
      <c r="D7012" t="s">
        <v>106</v>
      </c>
      <c r="E7012" t="s">
        <v>131</v>
      </c>
      <c r="F7012" t="s">
        <v>20051</v>
      </c>
      <c r="G7012" t="s">
        <v>231</v>
      </c>
      <c r="H7012" t="s">
        <v>134</v>
      </c>
      <c r="I7012" t="s">
        <v>135</v>
      </c>
      <c r="J7012" t="s">
        <v>136</v>
      </c>
      <c r="K7012" t="s">
        <v>137</v>
      </c>
      <c r="L7012" t="s">
        <v>20052</v>
      </c>
      <c r="M7012" t="s">
        <v>20053</v>
      </c>
      <c r="N7012">
        <v>3.6247222219999999</v>
      </c>
      <c r="O7012">
        <v>0</v>
      </c>
      <c r="P7012">
        <v>13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8.3401205348158669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8.3401205348158669</v>
      </c>
    </row>
    <row r="7013" spans="1:31" x14ac:dyDescent="0.25">
      <c r="A7013">
        <v>2157682</v>
      </c>
      <c r="B7013">
        <v>1</v>
      </c>
      <c r="C7013" t="s">
        <v>80</v>
      </c>
      <c r="D7013" t="s">
        <v>83</v>
      </c>
      <c r="E7013" t="s">
        <v>131</v>
      </c>
      <c r="F7013" t="s">
        <v>20054</v>
      </c>
      <c r="G7013" t="s">
        <v>231</v>
      </c>
      <c r="H7013" t="s">
        <v>134</v>
      </c>
      <c r="I7013" t="s">
        <v>135</v>
      </c>
      <c r="J7013" t="s">
        <v>136</v>
      </c>
      <c r="K7013" t="s">
        <v>137</v>
      </c>
      <c r="L7013" t="s">
        <v>20055</v>
      </c>
      <c r="M7013" t="s">
        <v>20056</v>
      </c>
      <c r="N7013">
        <v>1.913333333</v>
      </c>
      <c r="O7013">
        <v>0</v>
      </c>
      <c r="P7013">
        <v>14</v>
      </c>
      <c r="Q7013">
        <v>0</v>
      </c>
      <c r="R7013">
        <v>0</v>
      </c>
      <c r="S7013">
        <v>0</v>
      </c>
      <c r="T7013">
        <v>2</v>
      </c>
      <c r="U7013">
        <v>0</v>
      </c>
      <c r="V7013">
        <v>0</v>
      </c>
      <c r="W7013">
        <v>0</v>
      </c>
      <c r="X7013">
        <v>6.236996646757798</v>
      </c>
      <c r="Y7013">
        <v>0</v>
      </c>
      <c r="Z7013">
        <v>0</v>
      </c>
      <c r="AA7013">
        <v>0</v>
      </c>
      <c r="AB7013">
        <v>3.7895938444800006</v>
      </c>
      <c r="AC7013">
        <v>0</v>
      </c>
      <c r="AD7013">
        <v>0</v>
      </c>
      <c r="AE7013">
        <v>10.026590491237798</v>
      </c>
    </row>
    <row r="7014" spans="1:31" x14ac:dyDescent="0.25">
      <c r="A7014">
        <v>2157141</v>
      </c>
      <c r="B7014">
        <v>1</v>
      </c>
      <c r="C7014" t="s">
        <v>80</v>
      </c>
      <c r="D7014" t="s">
        <v>107</v>
      </c>
      <c r="E7014" t="s">
        <v>131</v>
      </c>
      <c r="F7014" t="s">
        <v>20057</v>
      </c>
      <c r="G7014" t="s">
        <v>133</v>
      </c>
      <c r="H7014" t="s">
        <v>134</v>
      </c>
      <c r="I7014" t="s">
        <v>135</v>
      </c>
      <c r="J7014" t="s">
        <v>136</v>
      </c>
      <c r="K7014" t="s">
        <v>137</v>
      </c>
      <c r="L7014" t="s">
        <v>20058</v>
      </c>
      <c r="M7014" t="s">
        <v>20059</v>
      </c>
      <c r="N7014">
        <v>2.5530555549999998</v>
      </c>
      <c r="O7014">
        <v>0</v>
      </c>
      <c r="P7014">
        <v>4</v>
      </c>
      <c r="Q7014">
        <v>0</v>
      </c>
      <c r="R7014">
        <v>0</v>
      </c>
      <c r="S7014">
        <v>0</v>
      </c>
      <c r="T7014">
        <v>2</v>
      </c>
      <c r="U7014">
        <v>0</v>
      </c>
      <c r="V7014">
        <v>0</v>
      </c>
      <c r="W7014">
        <v>0</v>
      </c>
      <c r="X7014">
        <v>0.53684576084316671</v>
      </c>
      <c r="Y7014">
        <v>0</v>
      </c>
      <c r="Z7014">
        <v>0</v>
      </c>
      <c r="AA7014">
        <v>0</v>
      </c>
      <c r="AB7014">
        <v>8.9312246009416677E-3</v>
      </c>
      <c r="AC7014">
        <v>0</v>
      </c>
      <c r="AD7014">
        <v>0</v>
      </c>
      <c r="AE7014">
        <v>0.54577698544410835</v>
      </c>
    </row>
    <row r="7015" spans="1:31" x14ac:dyDescent="0.25">
      <c r="A7015">
        <v>2157204</v>
      </c>
      <c r="B7015">
        <v>1</v>
      </c>
      <c r="C7015" t="s">
        <v>80</v>
      </c>
      <c r="D7015" t="s">
        <v>88</v>
      </c>
      <c r="E7015" t="s">
        <v>224</v>
      </c>
      <c r="F7015" t="s">
        <v>20060</v>
      </c>
      <c r="G7015" t="s">
        <v>142</v>
      </c>
      <c r="H7015" t="s">
        <v>143</v>
      </c>
      <c r="I7015" t="s">
        <v>135</v>
      </c>
      <c r="J7015" t="s">
        <v>136</v>
      </c>
      <c r="K7015" t="s">
        <v>137</v>
      </c>
      <c r="L7015" t="s">
        <v>20061</v>
      </c>
      <c r="M7015" t="s">
        <v>20062</v>
      </c>
      <c r="N7015">
        <v>1.8816666660000001</v>
      </c>
      <c r="O7015">
        <v>2</v>
      </c>
      <c r="P7015">
        <v>988</v>
      </c>
      <c r="Q7015">
        <v>0</v>
      </c>
      <c r="R7015">
        <v>0</v>
      </c>
      <c r="S7015">
        <v>16</v>
      </c>
      <c r="T7015">
        <v>173</v>
      </c>
      <c r="U7015">
        <v>8</v>
      </c>
      <c r="V7015">
        <v>2</v>
      </c>
      <c r="W7015">
        <v>178.82369555536803</v>
      </c>
      <c r="X7015">
        <v>1013.8964766293418</v>
      </c>
      <c r="Y7015">
        <v>0</v>
      </c>
      <c r="Z7015">
        <v>0</v>
      </c>
      <c r="AA7015">
        <v>428.3713882139017</v>
      </c>
      <c r="AB7015">
        <v>415.82328092541206</v>
      </c>
      <c r="AC7015">
        <v>1746.7432528994907</v>
      </c>
      <c r="AD7015">
        <v>758.07972718942233</v>
      </c>
      <c r="AE7015">
        <v>4541.7378214129367</v>
      </c>
    </row>
    <row r="7016" spans="1:31" x14ac:dyDescent="0.25">
      <c r="A7016">
        <v>2156955</v>
      </c>
      <c r="B7016">
        <v>1</v>
      </c>
      <c r="C7016" t="s">
        <v>80</v>
      </c>
      <c r="D7016" t="s">
        <v>101</v>
      </c>
      <c r="E7016" t="s">
        <v>174</v>
      </c>
      <c r="F7016" t="s">
        <v>20063</v>
      </c>
      <c r="G7016" t="s">
        <v>187</v>
      </c>
      <c r="H7016" t="s">
        <v>134</v>
      </c>
      <c r="I7016" t="s">
        <v>135</v>
      </c>
      <c r="J7016" t="s">
        <v>136</v>
      </c>
      <c r="K7016" t="s">
        <v>137</v>
      </c>
      <c r="L7016" t="s">
        <v>18817</v>
      </c>
      <c r="M7016" t="s">
        <v>20064</v>
      </c>
      <c r="N7016">
        <v>1.9030555549999999</v>
      </c>
      <c r="O7016">
        <v>0</v>
      </c>
      <c r="P7016">
        <v>40</v>
      </c>
      <c r="Q7016">
        <v>0</v>
      </c>
      <c r="R7016">
        <v>1</v>
      </c>
      <c r="S7016">
        <v>0</v>
      </c>
      <c r="T7016">
        <v>22</v>
      </c>
      <c r="U7016">
        <v>0</v>
      </c>
      <c r="V7016">
        <v>0</v>
      </c>
      <c r="W7016">
        <v>0</v>
      </c>
      <c r="X7016">
        <v>22.225928261299558</v>
      </c>
      <c r="Y7016">
        <v>0</v>
      </c>
      <c r="Z7016">
        <v>0.34549035821175</v>
      </c>
      <c r="AA7016">
        <v>0</v>
      </c>
      <c r="AB7016">
        <v>27.698118124548365</v>
      </c>
      <c r="AC7016">
        <v>0</v>
      </c>
      <c r="AD7016">
        <v>0</v>
      </c>
      <c r="AE7016">
        <v>50.269536744059678</v>
      </c>
    </row>
    <row r="7017" spans="1:31" x14ac:dyDescent="0.25">
      <c r="A7017">
        <v>2157453</v>
      </c>
      <c r="B7017">
        <v>1</v>
      </c>
      <c r="C7017" t="s">
        <v>81</v>
      </c>
      <c r="D7017" t="s">
        <v>123</v>
      </c>
      <c r="E7017" t="s">
        <v>140</v>
      </c>
      <c r="F7017" t="s">
        <v>8102</v>
      </c>
      <c r="G7017" t="s">
        <v>142</v>
      </c>
      <c r="H7017" t="s">
        <v>143</v>
      </c>
      <c r="I7017" t="s">
        <v>135</v>
      </c>
      <c r="J7017" t="s">
        <v>136</v>
      </c>
      <c r="K7017" t="s">
        <v>137</v>
      </c>
      <c r="L7017" t="s">
        <v>20065</v>
      </c>
      <c r="M7017" t="s">
        <v>20066</v>
      </c>
      <c r="N7017">
        <v>0.49527777699999997</v>
      </c>
      <c r="O7017">
        <v>0</v>
      </c>
      <c r="P7017">
        <v>1006</v>
      </c>
      <c r="Q7017">
        <v>10</v>
      </c>
      <c r="R7017">
        <v>107</v>
      </c>
      <c r="S7017">
        <v>6</v>
      </c>
      <c r="T7017">
        <v>73</v>
      </c>
      <c r="U7017">
        <v>2</v>
      </c>
      <c r="V7017">
        <v>0</v>
      </c>
      <c r="W7017">
        <v>0</v>
      </c>
      <c r="X7017">
        <v>91.067500950069984</v>
      </c>
      <c r="Y7017">
        <v>7.9520021604894655</v>
      </c>
      <c r="Z7017">
        <v>11.435419920451833</v>
      </c>
      <c r="AA7017">
        <v>12.16819396315984</v>
      </c>
      <c r="AB7017">
        <v>13.244383329068954</v>
      </c>
      <c r="AC7017">
        <v>13.618042302773333</v>
      </c>
      <c r="AD7017">
        <v>0</v>
      </c>
      <c r="AE7017">
        <v>149.4855426260134</v>
      </c>
    </row>
    <row r="7018" spans="1:31" x14ac:dyDescent="0.25">
      <c r="A7018">
        <v>2157061</v>
      </c>
      <c r="B7018">
        <v>1</v>
      </c>
      <c r="C7018" t="s">
        <v>80</v>
      </c>
      <c r="D7018" t="s">
        <v>99</v>
      </c>
      <c r="E7018" t="s">
        <v>140</v>
      </c>
      <c r="F7018" t="s">
        <v>10257</v>
      </c>
      <c r="G7018" t="s">
        <v>538</v>
      </c>
      <c r="H7018" t="s">
        <v>143</v>
      </c>
      <c r="I7018" t="s">
        <v>135</v>
      </c>
      <c r="J7018" t="s">
        <v>136</v>
      </c>
      <c r="K7018" t="s">
        <v>236</v>
      </c>
      <c r="L7018" t="s">
        <v>20067</v>
      </c>
      <c r="M7018" t="s">
        <v>20068</v>
      </c>
      <c r="N7018">
        <v>3.3499694440000001</v>
      </c>
      <c r="O7018">
        <v>4</v>
      </c>
      <c r="P7018">
        <v>753</v>
      </c>
      <c r="Q7018">
        <v>11</v>
      </c>
      <c r="R7018">
        <v>97</v>
      </c>
      <c r="S7018">
        <v>20</v>
      </c>
      <c r="T7018">
        <v>49</v>
      </c>
      <c r="U7018">
        <v>0</v>
      </c>
      <c r="V7018">
        <v>3</v>
      </c>
      <c r="W7018">
        <v>44.569192853196007</v>
      </c>
      <c r="X7018">
        <v>448.66924752290032</v>
      </c>
      <c r="Y7018">
        <v>39.676539344868885</v>
      </c>
      <c r="Z7018">
        <v>77.60932528418833</v>
      </c>
      <c r="AA7018">
        <v>256.84748918361447</v>
      </c>
      <c r="AB7018">
        <v>57.208094196129395</v>
      </c>
      <c r="AC7018">
        <v>0</v>
      </c>
      <c r="AD7018">
        <v>41.833922912636247</v>
      </c>
      <c r="AE7018">
        <v>966.4138112975337</v>
      </c>
    </row>
    <row r="7019" spans="1:31" x14ac:dyDescent="0.25">
      <c r="A7019">
        <v>2157596</v>
      </c>
      <c r="B7019">
        <v>1</v>
      </c>
      <c r="C7019" t="s">
        <v>80</v>
      </c>
      <c r="D7019" t="s">
        <v>105</v>
      </c>
      <c r="E7019" t="s">
        <v>174</v>
      </c>
      <c r="F7019" t="s">
        <v>20069</v>
      </c>
      <c r="G7019" t="s">
        <v>187</v>
      </c>
      <c r="H7019" t="s">
        <v>134</v>
      </c>
      <c r="I7019" t="s">
        <v>135</v>
      </c>
      <c r="J7019" t="s">
        <v>136</v>
      </c>
      <c r="K7019" t="s">
        <v>137</v>
      </c>
      <c r="L7019" t="s">
        <v>20070</v>
      </c>
      <c r="M7019" t="s">
        <v>20071</v>
      </c>
      <c r="N7019">
        <v>0.90555555499999996</v>
      </c>
      <c r="O7019">
        <v>0</v>
      </c>
      <c r="P7019">
        <v>277</v>
      </c>
      <c r="Q7019">
        <v>0</v>
      </c>
      <c r="R7019">
        <v>0</v>
      </c>
      <c r="S7019">
        <v>0</v>
      </c>
      <c r="T7019">
        <v>2</v>
      </c>
      <c r="U7019">
        <v>0</v>
      </c>
      <c r="V7019">
        <v>0</v>
      </c>
      <c r="W7019">
        <v>0</v>
      </c>
      <c r="X7019">
        <v>55.190355541747358</v>
      </c>
      <c r="Y7019">
        <v>0</v>
      </c>
      <c r="Z7019">
        <v>0</v>
      </c>
      <c r="AA7019">
        <v>0</v>
      </c>
      <c r="AB7019">
        <v>0.11265941052733336</v>
      </c>
      <c r="AC7019">
        <v>0</v>
      </c>
      <c r="AD7019">
        <v>0</v>
      </c>
      <c r="AE7019">
        <v>55.303014952274694</v>
      </c>
    </row>
    <row r="7020" spans="1:31" x14ac:dyDescent="0.25">
      <c r="A7020">
        <v>2157559</v>
      </c>
      <c r="B7020">
        <v>1</v>
      </c>
      <c r="C7020" t="s">
        <v>81</v>
      </c>
      <c r="D7020" t="s">
        <v>127</v>
      </c>
      <c r="E7020" t="s">
        <v>174</v>
      </c>
      <c r="F7020" t="s">
        <v>20072</v>
      </c>
      <c r="G7020" t="s">
        <v>187</v>
      </c>
      <c r="H7020" t="s">
        <v>134</v>
      </c>
      <c r="I7020" t="s">
        <v>135</v>
      </c>
      <c r="J7020" t="s">
        <v>136</v>
      </c>
      <c r="K7020" t="s">
        <v>137</v>
      </c>
      <c r="L7020" t="s">
        <v>20073</v>
      </c>
      <c r="M7020" t="s">
        <v>20074</v>
      </c>
      <c r="N7020">
        <v>3.659166666</v>
      </c>
      <c r="O7020">
        <v>0</v>
      </c>
      <c r="P7020">
        <v>12</v>
      </c>
      <c r="Q7020">
        <v>0</v>
      </c>
      <c r="R7020">
        <v>0</v>
      </c>
      <c r="S7020">
        <v>0</v>
      </c>
      <c r="T7020">
        <v>3</v>
      </c>
      <c r="U7020">
        <v>0</v>
      </c>
      <c r="V7020">
        <v>0</v>
      </c>
      <c r="W7020">
        <v>0</v>
      </c>
      <c r="X7020">
        <v>8.1366770545247</v>
      </c>
      <c r="Y7020">
        <v>0</v>
      </c>
      <c r="Z7020">
        <v>0</v>
      </c>
      <c r="AA7020">
        <v>0</v>
      </c>
      <c r="AB7020">
        <v>0.24179794350075001</v>
      </c>
      <c r="AC7020">
        <v>0</v>
      </c>
      <c r="AD7020">
        <v>0</v>
      </c>
      <c r="AE7020">
        <v>8.3784749980254496</v>
      </c>
    </row>
    <row r="7021" spans="1:31" x14ac:dyDescent="0.25">
      <c r="A7021">
        <v>2157347</v>
      </c>
      <c r="B7021">
        <v>1</v>
      </c>
      <c r="C7021" t="s">
        <v>80</v>
      </c>
      <c r="D7021" t="s">
        <v>88</v>
      </c>
      <c r="E7021" t="s">
        <v>146</v>
      </c>
      <c r="F7021" t="s">
        <v>20075</v>
      </c>
      <c r="G7021" t="s">
        <v>142</v>
      </c>
      <c r="H7021" t="s">
        <v>143</v>
      </c>
      <c r="I7021" t="s">
        <v>135</v>
      </c>
      <c r="J7021" t="s">
        <v>136</v>
      </c>
      <c r="K7021" t="s">
        <v>137</v>
      </c>
      <c r="L7021" t="s">
        <v>20076</v>
      </c>
      <c r="M7021" t="s">
        <v>20077</v>
      </c>
      <c r="N7021">
        <v>2.2200000000000002</v>
      </c>
      <c r="O7021">
        <v>0</v>
      </c>
      <c r="P7021">
        <v>113</v>
      </c>
      <c r="Q7021">
        <v>0</v>
      </c>
      <c r="R7021">
        <v>0</v>
      </c>
      <c r="S7021">
        <v>0</v>
      </c>
      <c r="T7021">
        <v>1</v>
      </c>
      <c r="U7021">
        <v>0</v>
      </c>
      <c r="V7021">
        <v>0</v>
      </c>
      <c r="W7021">
        <v>0</v>
      </c>
      <c r="X7021">
        <v>256.77357361967807</v>
      </c>
      <c r="Y7021">
        <v>0</v>
      </c>
      <c r="Z7021">
        <v>0</v>
      </c>
      <c r="AA7021">
        <v>0</v>
      </c>
      <c r="AB7021">
        <v>2.8666701298303998</v>
      </c>
      <c r="AC7021">
        <v>0</v>
      </c>
      <c r="AD7021">
        <v>0</v>
      </c>
      <c r="AE7021">
        <v>259.6402437495085</v>
      </c>
    </row>
    <row r="7022" spans="1:31" x14ac:dyDescent="0.25">
      <c r="A7022">
        <v>2157304</v>
      </c>
      <c r="B7022">
        <v>1</v>
      </c>
      <c r="C7022" t="s">
        <v>80</v>
      </c>
      <c r="D7022" t="s">
        <v>96</v>
      </c>
      <c r="E7022" t="s">
        <v>131</v>
      </c>
      <c r="F7022" t="s">
        <v>20078</v>
      </c>
      <c r="G7022" t="s">
        <v>133</v>
      </c>
      <c r="H7022" t="s">
        <v>134</v>
      </c>
      <c r="I7022" t="s">
        <v>135</v>
      </c>
      <c r="J7022" t="s">
        <v>136</v>
      </c>
      <c r="K7022" t="s">
        <v>137</v>
      </c>
      <c r="L7022" t="s">
        <v>20079</v>
      </c>
      <c r="M7022" t="s">
        <v>20080</v>
      </c>
      <c r="N7022">
        <v>2.1755555549999999</v>
      </c>
      <c r="O7022">
        <v>0</v>
      </c>
      <c r="P7022">
        <v>2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1.3193350912424999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1.3193350912424999</v>
      </c>
    </row>
    <row r="7023" spans="1:31" x14ac:dyDescent="0.25">
      <c r="A7023">
        <v>2158388</v>
      </c>
      <c r="B7023">
        <v>1</v>
      </c>
      <c r="C7023" t="s">
        <v>81</v>
      </c>
      <c r="D7023" t="s">
        <v>123</v>
      </c>
      <c r="E7023" t="s">
        <v>131</v>
      </c>
      <c r="F7023" t="s">
        <v>20081</v>
      </c>
      <c r="G7023" t="s">
        <v>152</v>
      </c>
      <c r="H7023" t="s">
        <v>134</v>
      </c>
      <c r="I7023" t="s">
        <v>135</v>
      </c>
      <c r="J7023" t="s">
        <v>136</v>
      </c>
      <c r="K7023" t="s">
        <v>137</v>
      </c>
      <c r="L7023" t="s">
        <v>20082</v>
      </c>
      <c r="M7023" t="s">
        <v>20083</v>
      </c>
      <c r="N7023">
        <v>7.613888888</v>
      </c>
      <c r="O7023">
        <v>0</v>
      </c>
      <c r="P7023">
        <v>1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0.57978380463966672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0.57978380463966672</v>
      </c>
    </row>
    <row r="7024" spans="1:31" x14ac:dyDescent="0.25">
      <c r="A7024">
        <v>2158239</v>
      </c>
      <c r="B7024">
        <v>1</v>
      </c>
      <c r="C7024" t="s">
        <v>81</v>
      </c>
      <c r="D7024" t="s">
        <v>118</v>
      </c>
      <c r="E7024" t="s">
        <v>131</v>
      </c>
      <c r="F7024" t="s">
        <v>20084</v>
      </c>
      <c r="G7024" t="s">
        <v>152</v>
      </c>
      <c r="H7024" t="s">
        <v>134</v>
      </c>
      <c r="I7024" t="s">
        <v>135</v>
      </c>
      <c r="J7024" t="s">
        <v>136</v>
      </c>
      <c r="K7024" t="s">
        <v>137</v>
      </c>
      <c r="L7024" t="s">
        <v>20085</v>
      </c>
      <c r="M7024" t="s">
        <v>20086</v>
      </c>
      <c r="N7024">
        <v>2.255833333</v>
      </c>
      <c r="O7024">
        <v>0</v>
      </c>
      <c r="P7024">
        <v>2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7.76464056126E-2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7.76464056126E-2</v>
      </c>
    </row>
    <row r="7025" spans="1:31" x14ac:dyDescent="0.25">
      <c r="A7025">
        <v>2157767</v>
      </c>
      <c r="B7025">
        <v>1</v>
      </c>
      <c r="C7025" t="s">
        <v>80</v>
      </c>
      <c r="D7025" t="s">
        <v>104</v>
      </c>
      <c r="E7025" t="s">
        <v>146</v>
      </c>
      <c r="F7025" t="s">
        <v>20087</v>
      </c>
      <c r="G7025" t="s">
        <v>142</v>
      </c>
      <c r="H7025" t="s">
        <v>143</v>
      </c>
      <c r="I7025" t="s">
        <v>135</v>
      </c>
      <c r="J7025" t="s">
        <v>136</v>
      </c>
      <c r="K7025" t="s">
        <v>137</v>
      </c>
      <c r="L7025" t="s">
        <v>20088</v>
      </c>
      <c r="M7025" t="s">
        <v>2976</v>
      </c>
      <c r="N7025">
        <v>0.24222222199999999</v>
      </c>
      <c r="O7025">
        <v>0</v>
      </c>
      <c r="P7025">
        <v>3460</v>
      </c>
      <c r="Q7025">
        <v>6</v>
      </c>
      <c r="R7025">
        <v>33</v>
      </c>
      <c r="S7025">
        <v>7</v>
      </c>
      <c r="T7025">
        <v>259</v>
      </c>
      <c r="U7025">
        <v>5</v>
      </c>
      <c r="V7025">
        <v>2</v>
      </c>
      <c r="W7025">
        <v>0</v>
      </c>
      <c r="X7025">
        <v>142.53714674290276</v>
      </c>
      <c r="Y7025">
        <v>0.70640808866030014</v>
      </c>
      <c r="Z7025">
        <v>4.2856844232423885</v>
      </c>
      <c r="AA7025">
        <v>5.447626585331701</v>
      </c>
      <c r="AB7025">
        <v>32.705443569254506</v>
      </c>
      <c r="AC7025">
        <v>117.18765875226812</v>
      </c>
      <c r="AD7025">
        <v>1.891147918698</v>
      </c>
      <c r="AE7025">
        <v>304.76111608035779</v>
      </c>
    </row>
    <row r="7026" spans="1:31" x14ac:dyDescent="0.25">
      <c r="A7026">
        <v>2158145</v>
      </c>
      <c r="B7026">
        <v>1</v>
      </c>
      <c r="C7026" t="s">
        <v>80</v>
      </c>
      <c r="D7026" t="s">
        <v>106</v>
      </c>
      <c r="E7026" t="s">
        <v>161</v>
      </c>
      <c r="F7026" t="s">
        <v>20089</v>
      </c>
      <c r="G7026" t="s">
        <v>215</v>
      </c>
      <c r="H7026" t="s">
        <v>134</v>
      </c>
      <c r="I7026" t="s">
        <v>135</v>
      </c>
      <c r="J7026" t="s">
        <v>136</v>
      </c>
      <c r="K7026" t="s">
        <v>137</v>
      </c>
      <c r="L7026" t="s">
        <v>20090</v>
      </c>
      <c r="M7026" t="s">
        <v>20091</v>
      </c>
      <c r="N7026">
        <v>3.2233333329999998</v>
      </c>
      <c r="O7026">
        <v>0</v>
      </c>
      <c r="P7026">
        <v>79</v>
      </c>
      <c r="Q7026">
        <v>0</v>
      </c>
      <c r="R7026">
        <v>1</v>
      </c>
      <c r="S7026">
        <v>0</v>
      </c>
      <c r="T7026">
        <v>5</v>
      </c>
      <c r="U7026">
        <v>0</v>
      </c>
      <c r="V7026">
        <v>0</v>
      </c>
      <c r="W7026">
        <v>0</v>
      </c>
      <c r="X7026">
        <v>55.972276383690478</v>
      </c>
      <c r="Y7026">
        <v>0</v>
      </c>
      <c r="Z7026">
        <v>2.0114420698468001</v>
      </c>
      <c r="AA7026">
        <v>0</v>
      </c>
      <c r="AB7026">
        <v>4.1805547938140002</v>
      </c>
      <c r="AC7026">
        <v>0</v>
      </c>
      <c r="AD7026">
        <v>0</v>
      </c>
      <c r="AE7026">
        <v>62.164273247351275</v>
      </c>
    </row>
    <row r="7027" spans="1:31" x14ac:dyDescent="0.25">
      <c r="A7027">
        <v>2158477</v>
      </c>
      <c r="B7027">
        <v>1</v>
      </c>
      <c r="C7027" t="s">
        <v>80</v>
      </c>
      <c r="D7027" t="s">
        <v>84</v>
      </c>
      <c r="E7027" t="s">
        <v>131</v>
      </c>
      <c r="F7027" t="s">
        <v>20092</v>
      </c>
      <c r="G7027" t="s">
        <v>439</v>
      </c>
      <c r="H7027" t="s">
        <v>134</v>
      </c>
      <c r="I7027" t="s">
        <v>135</v>
      </c>
      <c r="J7027" t="s">
        <v>136</v>
      </c>
      <c r="K7027" t="s">
        <v>137</v>
      </c>
      <c r="L7027" t="s">
        <v>20093</v>
      </c>
      <c r="M7027" t="s">
        <v>20094</v>
      </c>
      <c r="N7027">
        <v>3.1797222220000001</v>
      </c>
      <c r="O7027">
        <v>0</v>
      </c>
      <c r="P7027">
        <v>1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0.4379236155931584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0.4379236155931584</v>
      </c>
    </row>
    <row r="7028" spans="1:31" x14ac:dyDescent="0.25">
      <c r="A7028">
        <v>2158523</v>
      </c>
      <c r="B7028">
        <v>1</v>
      </c>
      <c r="C7028" t="s">
        <v>80</v>
      </c>
      <c r="D7028" t="s">
        <v>107</v>
      </c>
      <c r="E7028" t="s">
        <v>131</v>
      </c>
      <c r="F7028" t="s">
        <v>20095</v>
      </c>
      <c r="G7028" t="s">
        <v>133</v>
      </c>
      <c r="H7028" t="s">
        <v>134</v>
      </c>
      <c r="I7028" t="s">
        <v>135</v>
      </c>
      <c r="J7028" t="s">
        <v>136</v>
      </c>
      <c r="K7028" t="s">
        <v>137</v>
      </c>
      <c r="L7028" t="s">
        <v>20096</v>
      </c>
      <c r="M7028" t="s">
        <v>20097</v>
      </c>
      <c r="N7028">
        <v>1.885555555</v>
      </c>
      <c r="O7028">
        <v>0</v>
      </c>
      <c r="P7028">
        <v>5</v>
      </c>
      <c r="Q7028">
        <v>0</v>
      </c>
      <c r="R7028">
        <v>0</v>
      </c>
      <c r="S7028">
        <v>0</v>
      </c>
      <c r="T7028">
        <v>1</v>
      </c>
      <c r="U7028">
        <v>0</v>
      </c>
      <c r="V7028">
        <v>0</v>
      </c>
      <c r="W7028">
        <v>0</v>
      </c>
      <c r="X7028">
        <v>3.5547855171308331</v>
      </c>
      <c r="Y7028">
        <v>0</v>
      </c>
      <c r="Z7028">
        <v>0</v>
      </c>
      <c r="AA7028">
        <v>0</v>
      </c>
      <c r="AB7028">
        <v>1.6020702197324999</v>
      </c>
      <c r="AC7028">
        <v>0</v>
      </c>
      <c r="AD7028">
        <v>0</v>
      </c>
      <c r="AE7028">
        <v>5.1568557368633332</v>
      </c>
    </row>
    <row r="7029" spans="1:31" x14ac:dyDescent="0.25">
      <c r="A7029">
        <v>2158600</v>
      </c>
      <c r="B7029">
        <v>1</v>
      </c>
      <c r="C7029" t="s">
        <v>80</v>
      </c>
      <c r="D7029" t="s">
        <v>90</v>
      </c>
      <c r="E7029" t="s">
        <v>174</v>
      </c>
      <c r="F7029" t="s">
        <v>20098</v>
      </c>
      <c r="G7029" t="s">
        <v>384</v>
      </c>
      <c r="H7029" t="s">
        <v>134</v>
      </c>
      <c r="I7029" t="s">
        <v>135</v>
      </c>
      <c r="J7029" t="s">
        <v>136</v>
      </c>
      <c r="K7029" t="s">
        <v>137</v>
      </c>
      <c r="L7029" t="s">
        <v>20099</v>
      </c>
      <c r="M7029" t="s">
        <v>20100</v>
      </c>
      <c r="N7029">
        <v>3.346666666</v>
      </c>
      <c r="O7029">
        <v>0</v>
      </c>
      <c r="P7029">
        <v>129</v>
      </c>
      <c r="Q7029">
        <v>0</v>
      </c>
      <c r="R7029">
        <v>0</v>
      </c>
      <c r="S7029">
        <v>0</v>
      </c>
      <c r="T7029">
        <v>27</v>
      </c>
      <c r="U7029">
        <v>0</v>
      </c>
      <c r="V7029">
        <v>0</v>
      </c>
      <c r="W7029">
        <v>0</v>
      </c>
      <c r="X7029">
        <v>118.70530276369287</v>
      </c>
      <c r="Y7029">
        <v>0</v>
      </c>
      <c r="Z7029">
        <v>0</v>
      </c>
      <c r="AA7029">
        <v>0</v>
      </c>
      <c r="AB7029">
        <v>16.393905396514636</v>
      </c>
      <c r="AC7029">
        <v>0</v>
      </c>
      <c r="AD7029">
        <v>0</v>
      </c>
      <c r="AE7029">
        <v>135.0992081602075</v>
      </c>
    </row>
    <row r="7030" spans="1:31" x14ac:dyDescent="0.25">
      <c r="A7030">
        <v>2157936</v>
      </c>
      <c r="B7030">
        <v>1</v>
      </c>
      <c r="C7030" t="s">
        <v>80</v>
      </c>
      <c r="D7030" t="s">
        <v>109</v>
      </c>
      <c r="E7030" t="s">
        <v>174</v>
      </c>
      <c r="F7030" t="s">
        <v>20101</v>
      </c>
      <c r="G7030" t="s">
        <v>187</v>
      </c>
      <c r="H7030" t="s">
        <v>134</v>
      </c>
      <c r="I7030" t="s">
        <v>135</v>
      </c>
      <c r="J7030" t="s">
        <v>136</v>
      </c>
      <c r="K7030" t="s">
        <v>137</v>
      </c>
      <c r="L7030" t="s">
        <v>20102</v>
      </c>
      <c r="M7030" t="s">
        <v>20103</v>
      </c>
      <c r="N7030">
        <v>3.7863888879999998</v>
      </c>
      <c r="O7030">
        <v>0</v>
      </c>
      <c r="P7030">
        <v>4</v>
      </c>
      <c r="Q7030">
        <v>0</v>
      </c>
      <c r="R7030">
        <v>2</v>
      </c>
      <c r="S7030">
        <v>0</v>
      </c>
      <c r="T7030">
        <v>8</v>
      </c>
      <c r="U7030">
        <v>0</v>
      </c>
      <c r="V7030">
        <v>0</v>
      </c>
      <c r="W7030">
        <v>0</v>
      </c>
      <c r="X7030">
        <v>3.6051286692466507</v>
      </c>
      <c r="Y7030">
        <v>0</v>
      </c>
      <c r="Z7030">
        <v>2.9712295653307832</v>
      </c>
      <c r="AA7030">
        <v>0</v>
      </c>
      <c r="AB7030">
        <v>2.2470056428823</v>
      </c>
      <c r="AC7030">
        <v>0</v>
      </c>
      <c r="AD7030">
        <v>0</v>
      </c>
      <c r="AE7030">
        <v>8.8233638774597338</v>
      </c>
    </row>
    <row r="7031" spans="1:31" x14ac:dyDescent="0.25">
      <c r="A7031">
        <v>2157959</v>
      </c>
      <c r="B7031">
        <v>1</v>
      </c>
      <c r="C7031" t="s">
        <v>80</v>
      </c>
      <c r="D7031" t="s">
        <v>103</v>
      </c>
      <c r="E7031" t="s">
        <v>174</v>
      </c>
      <c r="F7031" t="s">
        <v>19450</v>
      </c>
      <c r="G7031" t="s">
        <v>581</v>
      </c>
      <c r="H7031" t="s">
        <v>134</v>
      </c>
      <c r="I7031" t="s">
        <v>135</v>
      </c>
      <c r="J7031" t="s">
        <v>136</v>
      </c>
      <c r="K7031" t="s">
        <v>137</v>
      </c>
      <c r="L7031" t="s">
        <v>20104</v>
      </c>
      <c r="M7031" t="s">
        <v>20105</v>
      </c>
      <c r="N7031">
        <v>0.92944444400000004</v>
      </c>
      <c r="O7031">
        <v>0</v>
      </c>
      <c r="P7031">
        <v>102</v>
      </c>
      <c r="Q7031">
        <v>0</v>
      </c>
      <c r="R7031">
        <v>0</v>
      </c>
      <c r="S7031">
        <v>0</v>
      </c>
      <c r="T7031">
        <v>5</v>
      </c>
      <c r="U7031">
        <v>0</v>
      </c>
      <c r="V7031">
        <v>0</v>
      </c>
      <c r="W7031">
        <v>0</v>
      </c>
      <c r="X7031">
        <v>25.39031344112837</v>
      </c>
      <c r="Y7031">
        <v>0</v>
      </c>
      <c r="Z7031">
        <v>0</v>
      </c>
      <c r="AA7031">
        <v>0</v>
      </c>
      <c r="AB7031">
        <v>0.70443781068208333</v>
      </c>
      <c r="AC7031">
        <v>0</v>
      </c>
      <c r="AD7031">
        <v>0</v>
      </c>
      <c r="AE7031">
        <v>26.094751251810454</v>
      </c>
    </row>
    <row r="7032" spans="1:31" x14ac:dyDescent="0.25">
      <c r="A7032">
        <v>2157836</v>
      </c>
      <c r="B7032">
        <v>1</v>
      </c>
      <c r="C7032" t="s">
        <v>80</v>
      </c>
      <c r="D7032" t="s">
        <v>99</v>
      </c>
      <c r="E7032" t="s">
        <v>131</v>
      </c>
      <c r="F7032" t="s">
        <v>20106</v>
      </c>
      <c r="G7032" t="s">
        <v>231</v>
      </c>
      <c r="H7032" t="s">
        <v>134</v>
      </c>
      <c r="I7032" t="s">
        <v>135</v>
      </c>
      <c r="J7032" t="s">
        <v>136</v>
      </c>
      <c r="K7032" t="s">
        <v>137</v>
      </c>
      <c r="L7032" t="s">
        <v>20107</v>
      </c>
      <c r="M7032" t="s">
        <v>20108</v>
      </c>
      <c r="N7032">
        <v>16.304444444000001</v>
      </c>
      <c r="O7032">
        <v>0</v>
      </c>
      <c r="P7032">
        <v>1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7.5262947908269933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7.5262947908269933</v>
      </c>
    </row>
    <row r="7033" spans="1:31" x14ac:dyDescent="0.25">
      <c r="A7033">
        <v>2158623</v>
      </c>
      <c r="B7033">
        <v>1</v>
      </c>
      <c r="C7033" t="s">
        <v>80</v>
      </c>
      <c r="D7033" t="s">
        <v>88</v>
      </c>
      <c r="E7033" t="s">
        <v>140</v>
      </c>
      <c r="F7033" t="s">
        <v>20109</v>
      </c>
      <c r="G7033" t="s">
        <v>3244</v>
      </c>
      <c r="H7033" t="s">
        <v>143</v>
      </c>
      <c r="I7033" t="s">
        <v>135</v>
      </c>
      <c r="J7033" t="s">
        <v>136</v>
      </c>
      <c r="K7033" t="s">
        <v>137</v>
      </c>
      <c r="L7033" t="s">
        <v>20110</v>
      </c>
      <c r="M7033" t="s">
        <v>20111</v>
      </c>
      <c r="N7033">
        <v>1.1972222219999999</v>
      </c>
      <c r="O7033">
        <v>0</v>
      </c>
      <c r="P7033">
        <v>5355</v>
      </c>
      <c r="Q7033">
        <v>0</v>
      </c>
      <c r="R7033">
        <v>0</v>
      </c>
      <c r="S7033">
        <v>1</v>
      </c>
      <c r="T7033">
        <v>267</v>
      </c>
      <c r="U7033">
        <v>1</v>
      </c>
      <c r="V7033">
        <v>0</v>
      </c>
      <c r="W7033">
        <v>0</v>
      </c>
      <c r="X7033">
        <v>1557.0753391486883</v>
      </c>
      <c r="Y7033">
        <v>0</v>
      </c>
      <c r="Z7033">
        <v>0</v>
      </c>
      <c r="AA7033">
        <v>0.97526304528675012</v>
      </c>
      <c r="AB7033">
        <v>222.89460932547934</v>
      </c>
      <c r="AC7033">
        <v>12.362093694634501</v>
      </c>
      <c r="AD7033">
        <v>0</v>
      </c>
      <c r="AE7033">
        <v>1793.307305214089</v>
      </c>
    </row>
    <row r="7034" spans="1:31" x14ac:dyDescent="0.25">
      <c r="A7034">
        <v>2158128</v>
      </c>
      <c r="B7034">
        <v>1</v>
      </c>
      <c r="C7034" t="s">
        <v>80</v>
      </c>
      <c r="D7034" t="s">
        <v>108</v>
      </c>
      <c r="E7034" t="s">
        <v>131</v>
      </c>
      <c r="F7034" t="s">
        <v>20112</v>
      </c>
      <c r="G7034" t="s">
        <v>152</v>
      </c>
      <c r="H7034" t="s">
        <v>134</v>
      </c>
      <c r="I7034" t="s">
        <v>135</v>
      </c>
      <c r="J7034" t="s">
        <v>136</v>
      </c>
      <c r="K7034" t="s">
        <v>137</v>
      </c>
      <c r="L7034" t="s">
        <v>20113</v>
      </c>
      <c r="M7034" t="s">
        <v>20114</v>
      </c>
      <c r="N7034">
        <v>12.407777777</v>
      </c>
      <c r="O7034">
        <v>0</v>
      </c>
      <c r="P7034">
        <v>1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1.2482037630506666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1.2482037630506666</v>
      </c>
    </row>
    <row r="7035" spans="1:31" x14ac:dyDescent="0.25">
      <c r="A7035">
        <v>2157773</v>
      </c>
      <c r="B7035">
        <v>1</v>
      </c>
      <c r="C7035" t="s">
        <v>80</v>
      </c>
      <c r="D7035" t="s">
        <v>90</v>
      </c>
      <c r="E7035" t="s">
        <v>146</v>
      </c>
      <c r="F7035" t="s">
        <v>20115</v>
      </c>
      <c r="G7035" t="s">
        <v>477</v>
      </c>
      <c r="H7035" t="s">
        <v>143</v>
      </c>
      <c r="I7035" t="s">
        <v>135</v>
      </c>
      <c r="J7035" t="s">
        <v>136</v>
      </c>
      <c r="K7035" t="s">
        <v>137</v>
      </c>
      <c r="L7035" t="s">
        <v>20116</v>
      </c>
      <c r="M7035" t="s">
        <v>20117</v>
      </c>
      <c r="N7035">
        <v>2.4113888879999998</v>
      </c>
      <c r="O7035">
        <v>0</v>
      </c>
      <c r="P7035">
        <v>351</v>
      </c>
      <c r="Q7035">
        <v>0</v>
      </c>
      <c r="R7035">
        <v>0</v>
      </c>
      <c r="S7035">
        <v>0</v>
      </c>
      <c r="T7035">
        <v>46</v>
      </c>
      <c r="U7035">
        <v>0</v>
      </c>
      <c r="V7035">
        <v>0</v>
      </c>
      <c r="W7035">
        <v>0</v>
      </c>
      <c r="X7035">
        <v>124.55517068407205</v>
      </c>
      <c r="Y7035">
        <v>0</v>
      </c>
      <c r="Z7035">
        <v>0</v>
      </c>
      <c r="AA7035">
        <v>0</v>
      </c>
      <c r="AB7035">
        <v>81.367235186192048</v>
      </c>
      <c r="AC7035">
        <v>0</v>
      </c>
      <c r="AD7035">
        <v>0</v>
      </c>
      <c r="AE7035">
        <v>205.9224058702641</v>
      </c>
    </row>
    <row r="7036" spans="1:31" x14ac:dyDescent="0.25">
      <c r="A7036">
        <v>2158022</v>
      </c>
      <c r="B7036">
        <v>1</v>
      </c>
      <c r="C7036" t="s">
        <v>80</v>
      </c>
      <c r="D7036" t="s">
        <v>99</v>
      </c>
      <c r="E7036" t="s">
        <v>174</v>
      </c>
      <c r="F7036" t="s">
        <v>20118</v>
      </c>
      <c r="G7036" t="s">
        <v>2524</v>
      </c>
      <c r="H7036" t="s">
        <v>134</v>
      </c>
      <c r="I7036" t="s">
        <v>135</v>
      </c>
      <c r="J7036" t="s">
        <v>136</v>
      </c>
      <c r="K7036" t="s">
        <v>137</v>
      </c>
      <c r="L7036" t="s">
        <v>20119</v>
      </c>
      <c r="M7036" t="s">
        <v>20120</v>
      </c>
      <c r="N7036">
        <v>8.9188888879999997</v>
      </c>
      <c r="O7036">
        <v>0</v>
      </c>
      <c r="P7036">
        <v>37</v>
      </c>
      <c r="Q7036">
        <v>0</v>
      </c>
      <c r="R7036">
        <v>0</v>
      </c>
      <c r="S7036">
        <v>0</v>
      </c>
      <c r="T7036">
        <v>1</v>
      </c>
      <c r="U7036">
        <v>0</v>
      </c>
      <c r="V7036">
        <v>0</v>
      </c>
      <c r="W7036">
        <v>0</v>
      </c>
      <c r="X7036">
        <v>83.531978399810185</v>
      </c>
      <c r="Y7036">
        <v>0</v>
      </c>
      <c r="Z7036">
        <v>0</v>
      </c>
      <c r="AA7036">
        <v>0</v>
      </c>
      <c r="AB7036">
        <v>0.17503398719340002</v>
      </c>
      <c r="AC7036">
        <v>0</v>
      </c>
      <c r="AD7036">
        <v>0</v>
      </c>
      <c r="AE7036">
        <v>83.707012387003587</v>
      </c>
    </row>
    <row r="7037" spans="1:31" x14ac:dyDescent="0.25">
      <c r="A7037">
        <v>2158354</v>
      </c>
      <c r="B7037">
        <v>1</v>
      </c>
      <c r="C7037" t="s">
        <v>81</v>
      </c>
      <c r="D7037" t="s">
        <v>122</v>
      </c>
      <c r="E7037" t="s">
        <v>174</v>
      </c>
      <c r="F7037" t="s">
        <v>2785</v>
      </c>
      <c r="G7037" t="s">
        <v>187</v>
      </c>
      <c r="H7037" t="s">
        <v>134</v>
      </c>
      <c r="I7037" t="s">
        <v>135</v>
      </c>
      <c r="J7037" t="s">
        <v>136</v>
      </c>
      <c r="K7037" t="s">
        <v>137</v>
      </c>
      <c r="L7037" t="s">
        <v>20121</v>
      </c>
      <c r="M7037" t="s">
        <v>20122</v>
      </c>
      <c r="N7037">
        <v>1.882222222</v>
      </c>
      <c r="O7037">
        <v>0</v>
      </c>
      <c r="P7037">
        <v>230</v>
      </c>
      <c r="Q7037">
        <v>0</v>
      </c>
      <c r="R7037">
        <v>0</v>
      </c>
      <c r="S7037">
        <v>0</v>
      </c>
      <c r="T7037">
        <v>10</v>
      </c>
      <c r="U7037">
        <v>0</v>
      </c>
      <c r="V7037">
        <v>0</v>
      </c>
      <c r="W7037">
        <v>0</v>
      </c>
      <c r="X7037">
        <v>93.400562583802909</v>
      </c>
      <c r="Y7037">
        <v>0</v>
      </c>
      <c r="Z7037">
        <v>0</v>
      </c>
      <c r="AA7037">
        <v>0</v>
      </c>
      <c r="AB7037">
        <v>12.305457879221732</v>
      </c>
      <c r="AC7037">
        <v>0</v>
      </c>
      <c r="AD7037">
        <v>0</v>
      </c>
      <c r="AE7037">
        <v>105.70602046302464</v>
      </c>
    </row>
    <row r="7038" spans="1:31" x14ac:dyDescent="0.25">
      <c r="A7038">
        <v>2158414</v>
      </c>
      <c r="B7038">
        <v>1</v>
      </c>
      <c r="C7038" t="s">
        <v>80</v>
      </c>
      <c r="D7038" t="s">
        <v>105</v>
      </c>
      <c r="E7038" t="s">
        <v>161</v>
      </c>
      <c r="F7038" t="s">
        <v>20123</v>
      </c>
      <c r="G7038" t="s">
        <v>384</v>
      </c>
      <c r="H7038" t="s">
        <v>134</v>
      </c>
      <c r="I7038" t="s">
        <v>135</v>
      </c>
      <c r="J7038" t="s">
        <v>136</v>
      </c>
      <c r="K7038" t="s">
        <v>137</v>
      </c>
      <c r="L7038" t="s">
        <v>20124</v>
      </c>
      <c r="M7038" t="s">
        <v>20125</v>
      </c>
      <c r="N7038">
        <v>0.946111111</v>
      </c>
      <c r="O7038">
        <v>0</v>
      </c>
      <c r="P7038">
        <v>140</v>
      </c>
      <c r="Q7038">
        <v>0</v>
      </c>
      <c r="R7038">
        <v>0</v>
      </c>
      <c r="S7038">
        <v>0</v>
      </c>
      <c r="T7038">
        <v>3</v>
      </c>
      <c r="U7038">
        <v>0</v>
      </c>
      <c r="V7038">
        <v>0</v>
      </c>
      <c r="W7038">
        <v>0</v>
      </c>
      <c r="X7038">
        <v>31.599758186411027</v>
      </c>
      <c r="Y7038">
        <v>0</v>
      </c>
      <c r="Z7038">
        <v>0</v>
      </c>
      <c r="AA7038">
        <v>0</v>
      </c>
      <c r="AB7038">
        <v>0.15718324159708333</v>
      </c>
      <c r="AC7038">
        <v>0</v>
      </c>
      <c r="AD7038">
        <v>0</v>
      </c>
      <c r="AE7038">
        <v>31.756941428008108</v>
      </c>
    </row>
    <row r="7039" spans="1:31" x14ac:dyDescent="0.25">
      <c r="A7039">
        <v>2157976</v>
      </c>
      <c r="B7039">
        <v>1</v>
      </c>
      <c r="C7039" t="s">
        <v>81</v>
      </c>
      <c r="D7039" t="s">
        <v>118</v>
      </c>
      <c r="E7039" t="s">
        <v>196</v>
      </c>
      <c r="F7039" t="s">
        <v>20126</v>
      </c>
      <c r="G7039" t="s">
        <v>142</v>
      </c>
      <c r="H7039" t="s">
        <v>143</v>
      </c>
      <c r="I7039" t="s">
        <v>148</v>
      </c>
      <c r="J7039" t="s">
        <v>136</v>
      </c>
      <c r="K7039" t="s">
        <v>137</v>
      </c>
      <c r="L7039" t="s">
        <v>20127</v>
      </c>
      <c r="M7039" t="s">
        <v>20128</v>
      </c>
      <c r="N7039">
        <v>2.1111110999999998E-2</v>
      </c>
      <c r="O7039">
        <v>2</v>
      </c>
      <c r="P7039">
        <v>2886</v>
      </c>
      <c r="Q7039">
        <v>85</v>
      </c>
      <c r="R7039">
        <v>122</v>
      </c>
      <c r="S7039">
        <v>6</v>
      </c>
      <c r="T7039">
        <v>219</v>
      </c>
      <c r="U7039">
        <v>0</v>
      </c>
      <c r="V7039">
        <v>1</v>
      </c>
      <c r="W7039">
        <v>8.8335991072000016E-3</v>
      </c>
      <c r="X7039">
        <v>11.737782175502376</v>
      </c>
      <c r="Y7039">
        <v>0.72568889899128863</v>
      </c>
      <c r="Z7039">
        <v>0.57261569480060004</v>
      </c>
      <c r="AA7039">
        <v>0.68307613686613333</v>
      </c>
      <c r="AB7039">
        <v>1.4922918164107348</v>
      </c>
      <c r="AC7039">
        <v>0</v>
      </c>
      <c r="AD7039">
        <v>0.22012837709186667</v>
      </c>
      <c r="AE7039">
        <v>15.440416698770198</v>
      </c>
    </row>
    <row r="7040" spans="1:31" x14ac:dyDescent="0.25">
      <c r="A7040">
        <v>2157913</v>
      </c>
      <c r="B7040">
        <v>1</v>
      </c>
      <c r="C7040" t="s">
        <v>81</v>
      </c>
      <c r="D7040" t="s">
        <v>118</v>
      </c>
      <c r="E7040" t="s">
        <v>174</v>
      </c>
      <c r="F7040" t="s">
        <v>20129</v>
      </c>
      <c r="G7040" t="s">
        <v>187</v>
      </c>
      <c r="H7040" t="s">
        <v>134</v>
      </c>
      <c r="I7040" t="s">
        <v>135</v>
      </c>
      <c r="J7040" t="s">
        <v>136</v>
      </c>
      <c r="K7040" t="s">
        <v>137</v>
      </c>
      <c r="L7040" t="s">
        <v>20130</v>
      </c>
      <c r="M7040" t="s">
        <v>20131</v>
      </c>
      <c r="N7040">
        <v>1.1200000000000001</v>
      </c>
      <c r="O7040">
        <v>0</v>
      </c>
      <c r="P7040">
        <v>1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</row>
    <row r="7041" spans="1:31" x14ac:dyDescent="0.25">
      <c r="A7041">
        <v>2158606</v>
      </c>
      <c r="B7041">
        <v>1</v>
      </c>
      <c r="C7041" t="s">
        <v>80</v>
      </c>
      <c r="D7041" t="s">
        <v>97</v>
      </c>
      <c r="E7041" t="s">
        <v>131</v>
      </c>
      <c r="F7041" t="s">
        <v>20132</v>
      </c>
      <c r="G7041" t="s">
        <v>231</v>
      </c>
      <c r="H7041" t="s">
        <v>134</v>
      </c>
      <c r="I7041" t="s">
        <v>135</v>
      </c>
      <c r="J7041" t="s">
        <v>136</v>
      </c>
      <c r="K7041" t="s">
        <v>137</v>
      </c>
      <c r="L7041" t="s">
        <v>20133</v>
      </c>
      <c r="M7041" t="s">
        <v>20134</v>
      </c>
      <c r="N7041">
        <v>1.8316666660000001</v>
      </c>
      <c r="O7041">
        <v>0</v>
      </c>
      <c r="P7041">
        <v>1</v>
      </c>
      <c r="Q7041">
        <v>0</v>
      </c>
      <c r="R7041">
        <v>0</v>
      </c>
      <c r="S7041">
        <v>0</v>
      </c>
      <c r="T7041">
        <v>5</v>
      </c>
      <c r="U7041">
        <v>0</v>
      </c>
      <c r="V7041">
        <v>0</v>
      </c>
      <c r="W7041">
        <v>0</v>
      </c>
      <c r="X7041">
        <v>0.61576743583825011</v>
      </c>
      <c r="Y7041">
        <v>0</v>
      </c>
      <c r="Z7041">
        <v>0</v>
      </c>
      <c r="AA7041">
        <v>0</v>
      </c>
      <c r="AB7041">
        <v>1.4426218471622998</v>
      </c>
      <c r="AC7041">
        <v>0</v>
      </c>
      <c r="AD7041">
        <v>0</v>
      </c>
      <c r="AE7041">
        <v>2.0583892830005501</v>
      </c>
    </row>
    <row r="7042" spans="1:31" x14ac:dyDescent="0.25">
      <c r="A7042">
        <v>2158162</v>
      </c>
      <c r="B7042">
        <v>1</v>
      </c>
      <c r="C7042" t="s">
        <v>80</v>
      </c>
      <c r="D7042" t="s">
        <v>105</v>
      </c>
      <c r="E7042" t="s">
        <v>174</v>
      </c>
      <c r="F7042" t="s">
        <v>20135</v>
      </c>
      <c r="G7042" t="s">
        <v>187</v>
      </c>
      <c r="H7042" t="s">
        <v>134</v>
      </c>
      <c r="I7042" t="s">
        <v>135</v>
      </c>
      <c r="J7042" t="s">
        <v>136</v>
      </c>
      <c r="K7042" t="s">
        <v>137</v>
      </c>
      <c r="L7042" t="s">
        <v>20136</v>
      </c>
      <c r="M7042" t="s">
        <v>20137</v>
      </c>
      <c r="N7042">
        <v>5.7074999999999996</v>
      </c>
      <c r="O7042">
        <v>0</v>
      </c>
      <c r="P7042">
        <v>1</v>
      </c>
      <c r="Q7042">
        <v>0</v>
      </c>
      <c r="R7042">
        <v>18</v>
      </c>
      <c r="S7042">
        <v>0</v>
      </c>
      <c r="T7042">
        <v>1</v>
      </c>
      <c r="U7042">
        <v>0</v>
      </c>
      <c r="V7042">
        <v>0</v>
      </c>
      <c r="W7042">
        <v>0</v>
      </c>
      <c r="X7042">
        <v>7.9478153449222999</v>
      </c>
      <c r="Y7042">
        <v>0</v>
      </c>
      <c r="Z7042">
        <v>12.718283071991001</v>
      </c>
      <c r="AA7042">
        <v>0</v>
      </c>
      <c r="AB7042">
        <v>7.1018934300225007</v>
      </c>
      <c r="AC7042">
        <v>0</v>
      </c>
      <c r="AD7042">
        <v>0</v>
      </c>
      <c r="AE7042">
        <v>27.7679918469358</v>
      </c>
    </row>
    <row r="7043" spans="1:31" x14ac:dyDescent="0.25">
      <c r="A7043">
        <v>2158314</v>
      </c>
      <c r="B7043">
        <v>1</v>
      </c>
      <c r="C7043" t="s">
        <v>80</v>
      </c>
      <c r="D7043" t="s">
        <v>94</v>
      </c>
      <c r="E7043" t="s">
        <v>174</v>
      </c>
      <c r="F7043" t="s">
        <v>20138</v>
      </c>
      <c r="G7043" t="s">
        <v>384</v>
      </c>
      <c r="H7043" t="s">
        <v>134</v>
      </c>
      <c r="I7043" t="s">
        <v>135</v>
      </c>
      <c r="J7043" t="s">
        <v>136</v>
      </c>
      <c r="K7043" t="s">
        <v>137</v>
      </c>
      <c r="L7043" t="s">
        <v>20139</v>
      </c>
      <c r="M7043" t="s">
        <v>20140</v>
      </c>
      <c r="N7043">
        <v>4.3544444440000003</v>
      </c>
      <c r="O7043">
        <v>0</v>
      </c>
      <c r="P7043">
        <v>31</v>
      </c>
      <c r="Q7043">
        <v>0</v>
      </c>
      <c r="R7043">
        <v>0</v>
      </c>
      <c r="S7043">
        <v>0</v>
      </c>
      <c r="T7043">
        <v>6</v>
      </c>
      <c r="U7043">
        <v>0</v>
      </c>
      <c r="V7043">
        <v>0</v>
      </c>
      <c r="W7043">
        <v>0</v>
      </c>
      <c r="X7043">
        <v>20.247022793512759</v>
      </c>
      <c r="Y7043">
        <v>0</v>
      </c>
      <c r="Z7043">
        <v>0</v>
      </c>
      <c r="AA7043">
        <v>0</v>
      </c>
      <c r="AB7043">
        <v>21.758190700197332</v>
      </c>
      <c r="AC7043">
        <v>0</v>
      </c>
      <c r="AD7043">
        <v>0</v>
      </c>
      <c r="AE7043">
        <v>42.005213493710087</v>
      </c>
    </row>
    <row r="7044" spans="1:31" x14ac:dyDescent="0.25">
      <c r="A7044">
        <v>2158560</v>
      </c>
      <c r="B7044">
        <v>1</v>
      </c>
      <c r="C7044" t="s">
        <v>80</v>
      </c>
      <c r="D7044" t="s">
        <v>85</v>
      </c>
      <c r="E7044" t="s">
        <v>174</v>
      </c>
      <c r="F7044" t="s">
        <v>20141</v>
      </c>
      <c r="G7044" t="s">
        <v>187</v>
      </c>
      <c r="H7044" t="s">
        <v>134</v>
      </c>
      <c r="I7044" t="s">
        <v>135</v>
      </c>
      <c r="J7044" t="s">
        <v>136</v>
      </c>
      <c r="K7044" t="s">
        <v>137</v>
      </c>
      <c r="L7044" t="s">
        <v>20142</v>
      </c>
      <c r="M7044" t="s">
        <v>20143</v>
      </c>
      <c r="N7044">
        <v>3.5805555550000001</v>
      </c>
      <c r="O7044">
        <v>0</v>
      </c>
      <c r="P7044">
        <v>114</v>
      </c>
      <c r="Q7044">
        <v>0</v>
      </c>
      <c r="R7044">
        <v>0</v>
      </c>
      <c r="S7044">
        <v>0</v>
      </c>
      <c r="T7044">
        <v>12</v>
      </c>
      <c r="U7044">
        <v>0</v>
      </c>
      <c r="V7044">
        <v>0</v>
      </c>
      <c r="W7044">
        <v>0</v>
      </c>
      <c r="X7044">
        <v>97.825075347630673</v>
      </c>
      <c r="Y7044">
        <v>0</v>
      </c>
      <c r="Z7044">
        <v>0</v>
      </c>
      <c r="AA7044">
        <v>0</v>
      </c>
      <c r="AB7044">
        <v>18.448216106349204</v>
      </c>
      <c r="AC7044">
        <v>0</v>
      </c>
      <c r="AD7044">
        <v>0</v>
      </c>
      <c r="AE7044">
        <v>116.27329145397988</v>
      </c>
    </row>
    <row r="7045" spans="1:31" x14ac:dyDescent="0.25">
      <c r="A7045">
        <v>2158460</v>
      </c>
      <c r="B7045">
        <v>1</v>
      </c>
      <c r="C7045" t="s">
        <v>80</v>
      </c>
      <c r="D7045" t="s">
        <v>96</v>
      </c>
      <c r="E7045" t="s">
        <v>174</v>
      </c>
      <c r="F7045" t="s">
        <v>20144</v>
      </c>
      <c r="G7045" t="s">
        <v>374</v>
      </c>
      <c r="H7045" t="s">
        <v>134</v>
      </c>
      <c r="I7045" t="s">
        <v>135</v>
      </c>
      <c r="J7045" t="s">
        <v>136</v>
      </c>
      <c r="K7045" t="s">
        <v>137</v>
      </c>
      <c r="L7045" t="s">
        <v>20145</v>
      </c>
      <c r="M7045" t="s">
        <v>20146</v>
      </c>
      <c r="N7045">
        <v>3.7297222219999999</v>
      </c>
      <c r="O7045">
        <v>0</v>
      </c>
      <c r="P7045">
        <v>141</v>
      </c>
      <c r="Q7045">
        <v>0</v>
      </c>
      <c r="R7045">
        <v>0</v>
      </c>
      <c r="S7045">
        <v>0</v>
      </c>
      <c r="T7045">
        <v>6</v>
      </c>
      <c r="U7045">
        <v>0</v>
      </c>
      <c r="V7045">
        <v>0</v>
      </c>
      <c r="W7045">
        <v>0</v>
      </c>
      <c r="X7045">
        <v>242.85943367660565</v>
      </c>
      <c r="Y7045">
        <v>0</v>
      </c>
      <c r="Z7045">
        <v>0</v>
      </c>
      <c r="AA7045">
        <v>0</v>
      </c>
      <c r="AB7045">
        <v>33.962261269643179</v>
      </c>
      <c r="AC7045">
        <v>0</v>
      </c>
      <c r="AD7045">
        <v>0</v>
      </c>
      <c r="AE7045">
        <v>276.82169494624884</v>
      </c>
    </row>
    <row r="7046" spans="1:31" x14ac:dyDescent="0.25">
      <c r="A7046">
        <v>2157850</v>
      </c>
      <c r="B7046">
        <v>1</v>
      </c>
      <c r="C7046" t="s">
        <v>81</v>
      </c>
      <c r="D7046" t="s">
        <v>118</v>
      </c>
      <c r="E7046" t="s">
        <v>174</v>
      </c>
      <c r="F7046" t="s">
        <v>20147</v>
      </c>
      <c r="G7046" t="s">
        <v>187</v>
      </c>
      <c r="H7046" t="s">
        <v>134</v>
      </c>
      <c r="I7046" t="s">
        <v>135</v>
      </c>
      <c r="J7046" t="s">
        <v>136</v>
      </c>
      <c r="K7046" t="s">
        <v>137</v>
      </c>
      <c r="L7046" t="s">
        <v>20148</v>
      </c>
      <c r="M7046" t="s">
        <v>20149</v>
      </c>
      <c r="N7046">
        <v>5.3388888879999996</v>
      </c>
      <c r="O7046">
        <v>0</v>
      </c>
      <c r="P7046">
        <v>0</v>
      </c>
      <c r="Q7046">
        <v>0</v>
      </c>
      <c r="R7046">
        <v>2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5.2848883564772775</v>
      </c>
      <c r="AA7046">
        <v>0</v>
      </c>
      <c r="AB7046">
        <v>0</v>
      </c>
      <c r="AC7046">
        <v>0</v>
      </c>
      <c r="AD7046">
        <v>0</v>
      </c>
      <c r="AE7046">
        <v>5.2848883564772775</v>
      </c>
    </row>
    <row r="7047" spans="1:31" x14ac:dyDescent="0.25">
      <c r="A7047">
        <v>2158205</v>
      </c>
      <c r="B7047">
        <v>1</v>
      </c>
      <c r="C7047" t="s">
        <v>80</v>
      </c>
      <c r="D7047" t="s">
        <v>106</v>
      </c>
      <c r="E7047" t="s">
        <v>161</v>
      </c>
      <c r="F7047" t="s">
        <v>20150</v>
      </c>
      <c r="G7047" t="s">
        <v>215</v>
      </c>
      <c r="H7047" t="s">
        <v>134</v>
      </c>
      <c r="I7047" t="s">
        <v>135</v>
      </c>
      <c r="J7047" t="s">
        <v>136</v>
      </c>
      <c r="K7047" t="s">
        <v>137</v>
      </c>
      <c r="L7047" t="s">
        <v>20151</v>
      </c>
      <c r="M7047" t="s">
        <v>20152</v>
      </c>
      <c r="N7047">
        <v>1.796944444</v>
      </c>
      <c r="O7047">
        <v>0</v>
      </c>
      <c r="P7047">
        <v>98</v>
      </c>
      <c r="Q7047">
        <v>0</v>
      </c>
      <c r="R7047">
        <v>0</v>
      </c>
      <c r="S7047">
        <v>0</v>
      </c>
      <c r="T7047">
        <v>11</v>
      </c>
      <c r="U7047">
        <v>0</v>
      </c>
      <c r="V7047">
        <v>0</v>
      </c>
      <c r="W7047">
        <v>0</v>
      </c>
      <c r="X7047">
        <v>34.177285563830644</v>
      </c>
      <c r="Y7047">
        <v>0</v>
      </c>
      <c r="Z7047">
        <v>0</v>
      </c>
      <c r="AA7047">
        <v>0</v>
      </c>
      <c r="AB7047">
        <v>28.774146943073454</v>
      </c>
      <c r="AC7047">
        <v>0</v>
      </c>
      <c r="AD7047">
        <v>0</v>
      </c>
      <c r="AE7047">
        <v>62.951432506904098</v>
      </c>
    </row>
    <row r="7048" spans="1:31" x14ac:dyDescent="0.25">
      <c r="A7048">
        <v>2157899</v>
      </c>
      <c r="B7048">
        <v>1</v>
      </c>
      <c r="C7048" t="s">
        <v>81</v>
      </c>
      <c r="D7048" t="s">
        <v>128</v>
      </c>
      <c r="E7048" t="s">
        <v>146</v>
      </c>
      <c r="F7048" t="s">
        <v>20153</v>
      </c>
      <c r="G7048" t="s">
        <v>167</v>
      </c>
      <c r="H7048" t="s">
        <v>143</v>
      </c>
      <c r="I7048" t="s">
        <v>135</v>
      </c>
      <c r="J7048" t="s">
        <v>136</v>
      </c>
      <c r="K7048" t="s">
        <v>137</v>
      </c>
      <c r="L7048" t="s">
        <v>20154</v>
      </c>
      <c r="M7048" t="s">
        <v>20155</v>
      </c>
      <c r="N7048">
        <v>13.904444443999999</v>
      </c>
      <c r="O7048">
        <v>0</v>
      </c>
      <c r="P7048">
        <v>80</v>
      </c>
      <c r="Q7048">
        <v>0</v>
      </c>
      <c r="R7048">
        <v>8</v>
      </c>
      <c r="S7048">
        <v>0</v>
      </c>
      <c r="T7048">
        <v>2</v>
      </c>
      <c r="U7048">
        <v>0</v>
      </c>
      <c r="V7048">
        <v>0</v>
      </c>
      <c r="W7048">
        <v>0</v>
      </c>
      <c r="X7048">
        <v>169.93218513117145</v>
      </c>
      <c r="Y7048">
        <v>0</v>
      </c>
      <c r="Z7048">
        <v>38.724110536173058</v>
      </c>
      <c r="AA7048">
        <v>0</v>
      </c>
      <c r="AB7048">
        <v>0.25761247127499998</v>
      </c>
      <c r="AC7048">
        <v>0</v>
      </c>
      <c r="AD7048">
        <v>0</v>
      </c>
      <c r="AE7048">
        <v>208.91390813861952</v>
      </c>
    </row>
    <row r="7049" spans="1:31" x14ac:dyDescent="0.25">
      <c r="A7049">
        <v>2158563</v>
      </c>
      <c r="B7049">
        <v>1</v>
      </c>
      <c r="C7049" t="s">
        <v>80</v>
      </c>
      <c r="D7049" t="s">
        <v>104</v>
      </c>
      <c r="E7049" t="s">
        <v>161</v>
      </c>
      <c r="F7049" t="s">
        <v>20156</v>
      </c>
      <c r="G7049" t="s">
        <v>215</v>
      </c>
      <c r="H7049" t="s">
        <v>134</v>
      </c>
      <c r="I7049" t="s">
        <v>135</v>
      </c>
      <c r="J7049" t="s">
        <v>136</v>
      </c>
      <c r="K7049" t="s">
        <v>137</v>
      </c>
      <c r="L7049" t="s">
        <v>20157</v>
      </c>
      <c r="M7049" t="s">
        <v>20158</v>
      </c>
      <c r="N7049">
        <v>2.7749999999999999</v>
      </c>
      <c r="O7049">
        <v>0</v>
      </c>
      <c r="P7049">
        <v>16</v>
      </c>
      <c r="Q7049">
        <v>0</v>
      </c>
      <c r="R7049">
        <v>21</v>
      </c>
      <c r="S7049">
        <v>0</v>
      </c>
      <c r="T7049">
        <v>4</v>
      </c>
      <c r="U7049">
        <v>0</v>
      </c>
      <c r="V7049">
        <v>0</v>
      </c>
      <c r="W7049">
        <v>0</v>
      </c>
      <c r="X7049">
        <v>21.046536082473501</v>
      </c>
      <c r="Y7049">
        <v>0</v>
      </c>
      <c r="Z7049">
        <v>4.0905348875556982</v>
      </c>
      <c r="AA7049">
        <v>0</v>
      </c>
      <c r="AB7049">
        <v>3.8837304412576001</v>
      </c>
      <c r="AC7049">
        <v>0</v>
      </c>
      <c r="AD7049">
        <v>0</v>
      </c>
      <c r="AE7049">
        <v>29.020801411286801</v>
      </c>
    </row>
    <row r="7050" spans="1:31" x14ac:dyDescent="0.25">
      <c r="A7050">
        <v>2158062</v>
      </c>
      <c r="B7050">
        <v>1</v>
      </c>
      <c r="C7050" t="s">
        <v>81</v>
      </c>
      <c r="D7050" t="s">
        <v>119</v>
      </c>
      <c r="E7050" t="s">
        <v>161</v>
      </c>
      <c r="F7050" t="s">
        <v>20159</v>
      </c>
      <c r="G7050" t="s">
        <v>215</v>
      </c>
      <c r="H7050" t="s">
        <v>134</v>
      </c>
      <c r="I7050" t="s">
        <v>135</v>
      </c>
      <c r="J7050" t="s">
        <v>136</v>
      </c>
      <c r="K7050" t="s">
        <v>137</v>
      </c>
      <c r="L7050" t="s">
        <v>20160</v>
      </c>
      <c r="M7050" t="s">
        <v>20161</v>
      </c>
      <c r="N7050">
        <v>2.085555555</v>
      </c>
      <c r="O7050">
        <v>0</v>
      </c>
      <c r="P7050">
        <v>0</v>
      </c>
      <c r="Q7050">
        <v>0</v>
      </c>
      <c r="R7050">
        <v>8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1.2255413816547946</v>
      </c>
      <c r="AA7050">
        <v>0</v>
      </c>
      <c r="AB7050">
        <v>0</v>
      </c>
      <c r="AC7050">
        <v>0</v>
      </c>
      <c r="AD7050">
        <v>0</v>
      </c>
      <c r="AE7050">
        <v>1.2255413816547946</v>
      </c>
    </row>
    <row r="7051" spans="1:31" x14ac:dyDescent="0.25">
      <c r="A7051">
        <v>2158085</v>
      </c>
      <c r="B7051">
        <v>1</v>
      </c>
      <c r="C7051" t="s">
        <v>81</v>
      </c>
      <c r="D7051" t="s">
        <v>123</v>
      </c>
      <c r="E7051" t="s">
        <v>146</v>
      </c>
      <c r="F7051" t="s">
        <v>20162</v>
      </c>
      <c r="G7051" t="s">
        <v>142</v>
      </c>
      <c r="H7051" t="s">
        <v>143</v>
      </c>
      <c r="I7051" t="s">
        <v>135</v>
      </c>
      <c r="J7051" t="s">
        <v>136</v>
      </c>
      <c r="K7051" t="s">
        <v>137</v>
      </c>
      <c r="L7051" t="s">
        <v>20163</v>
      </c>
      <c r="M7051" t="s">
        <v>20164</v>
      </c>
      <c r="N7051">
        <v>6.2555555549999999</v>
      </c>
      <c r="O7051">
        <v>1</v>
      </c>
      <c r="P7051">
        <v>356</v>
      </c>
      <c r="Q7051">
        <v>5</v>
      </c>
      <c r="R7051">
        <v>13</v>
      </c>
      <c r="S7051">
        <v>3</v>
      </c>
      <c r="T7051">
        <v>15</v>
      </c>
      <c r="U7051">
        <v>2</v>
      </c>
      <c r="V7051">
        <v>0</v>
      </c>
      <c r="W7051">
        <v>0.29324046874979998</v>
      </c>
      <c r="X7051">
        <v>460.05710062397958</v>
      </c>
      <c r="Y7051">
        <v>34.719940936859459</v>
      </c>
      <c r="Z7051">
        <v>10.589041070262605</v>
      </c>
      <c r="AA7051">
        <v>182.54662158712367</v>
      </c>
      <c r="AB7051">
        <v>54.270822127636301</v>
      </c>
      <c r="AC7051">
        <v>101.07928440224002</v>
      </c>
      <c r="AD7051">
        <v>0</v>
      </c>
      <c r="AE7051">
        <v>843.55605121685142</v>
      </c>
    </row>
    <row r="7052" spans="1:31" x14ac:dyDescent="0.25">
      <c r="A7052">
        <v>2158228</v>
      </c>
      <c r="B7052">
        <v>1</v>
      </c>
      <c r="C7052" t="s">
        <v>80</v>
      </c>
      <c r="D7052" t="s">
        <v>105</v>
      </c>
      <c r="E7052" t="s">
        <v>146</v>
      </c>
      <c r="F7052" t="s">
        <v>7833</v>
      </c>
      <c r="G7052" t="s">
        <v>226</v>
      </c>
      <c r="H7052" t="s">
        <v>143</v>
      </c>
      <c r="I7052" t="s">
        <v>148</v>
      </c>
      <c r="J7052" t="s">
        <v>136</v>
      </c>
      <c r="K7052" t="s">
        <v>137</v>
      </c>
      <c r="L7052" t="s">
        <v>20165</v>
      </c>
      <c r="M7052" t="s">
        <v>20166</v>
      </c>
      <c r="N7052">
        <v>8.3333330000000001E-3</v>
      </c>
      <c r="O7052">
        <v>0</v>
      </c>
      <c r="P7052">
        <v>1399</v>
      </c>
      <c r="Q7052">
        <v>4</v>
      </c>
      <c r="R7052">
        <v>92</v>
      </c>
      <c r="S7052">
        <v>4</v>
      </c>
      <c r="T7052">
        <v>122</v>
      </c>
      <c r="U7052">
        <v>1</v>
      </c>
      <c r="V7052">
        <v>0</v>
      </c>
      <c r="W7052">
        <v>0</v>
      </c>
      <c r="X7052">
        <v>2.2069233877540051</v>
      </c>
      <c r="Y7052">
        <v>2.4889926369000004E-2</v>
      </c>
      <c r="Z7052">
        <v>6.8188921139999997E-2</v>
      </c>
      <c r="AA7052">
        <v>0.31828890722600001</v>
      </c>
      <c r="AB7052">
        <v>0.71909525354966641</v>
      </c>
      <c r="AC7052">
        <v>9.9481301689999996E-2</v>
      </c>
      <c r="AD7052">
        <v>0</v>
      </c>
      <c r="AE7052">
        <v>3.4368676977286716</v>
      </c>
    </row>
    <row r="7053" spans="1:31" x14ac:dyDescent="0.25">
      <c r="A7053">
        <v>2158397</v>
      </c>
      <c r="B7053">
        <v>1</v>
      </c>
      <c r="C7053" t="s">
        <v>80</v>
      </c>
      <c r="D7053" t="s">
        <v>100</v>
      </c>
      <c r="E7053" t="s">
        <v>131</v>
      </c>
      <c r="F7053" t="s">
        <v>20167</v>
      </c>
      <c r="G7053" t="s">
        <v>152</v>
      </c>
      <c r="H7053" t="s">
        <v>134</v>
      </c>
      <c r="I7053" t="s">
        <v>135</v>
      </c>
      <c r="J7053" t="s">
        <v>136</v>
      </c>
      <c r="K7053" t="s">
        <v>137</v>
      </c>
      <c r="L7053" t="s">
        <v>20168</v>
      </c>
      <c r="M7053" t="s">
        <v>20169</v>
      </c>
      <c r="N7053">
        <v>1.733333333</v>
      </c>
      <c r="O7053">
        <v>0</v>
      </c>
      <c r="P7053">
        <v>1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1.3845429842386998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1.3845429842386998</v>
      </c>
    </row>
    <row r="7054" spans="1:31" x14ac:dyDescent="0.25">
      <c r="A7054">
        <v>2157856</v>
      </c>
      <c r="B7054">
        <v>1</v>
      </c>
      <c r="C7054" t="s">
        <v>81</v>
      </c>
      <c r="D7054" t="s">
        <v>127</v>
      </c>
      <c r="E7054" t="s">
        <v>196</v>
      </c>
      <c r="F7054" t="s">
        <v>20170</v>
      </c>
      <c r="G7054" t="s">
        <v>142</v>
      </c>
      <c r="H7054" t="s">
        <v>143</v>
      </c>
      <c r="I7054" t="s">
        <v>148</v>
      </c>
      <c r="J7054" t="s">
        <v>136</v>
      </c>
      <c r="K7054" t="s">
        <v>137</v>
      </c>
      <c r="L7054" t="s">
        <v>20171</v>
      </c>
      <c r="M7054" t="s">
        <v>20172</v>
      </c>
      <c r="N7054">
        <v>3.5000000000000003E-2</v>
      </c>
      <c r="O7054">
        <v>6</v>
      </c>
      <c r="P7054">
        <v>2086</v>
      </c>
      <c r="Q7054">
        <v>275</v>
      </c>
      <c r="R7054">
        <v>178</v>
      </c>
      <c r="S7054">
        <v>19</v>
      </c>
      <c r="T7054">
        <v>200</v>
      </c>
      <c r="U7054">
        <v>0</v>
      </c>
      <c r="V7054">
        <v>0</v>
      </c>
      <c r="W7054">
        <v>6.1071693700500002E-2</v>
      </c>
      <c r="X7054">
        <v>10.645527794658776</v>
      </c>
      <c r="Y7054">
        <v>2.7579885457677</v>
      </c>
      <c r="Z7054">
        <v>1.5693147948796495</v>
      </c>
      <c r="AA7054">
        <v>1.5957666659949004</v>
      </c>
      <c r="AB7054">
        <v>2.1855806073759001</v>
      </c>
      <c r="AC7054">
        <v>0</v>
      </c>
      <c r="AD7054">
        <v>0</v>
      </c>
      <c r="AE7054">
        <v>18.815250102377426</v>
      </c>
    </row>
    <row r="7055" spans="1:31" x14ac:dyDescent="0.25">
      <c r="A7055">
        <v>2158377</v>
      </c>
      <c r="B7055">
        <v>1</v>
      </c>
      <c r="C7055" t="s">
        <v>81</v>
      </c>
      <c r="D7055" t="s">
        <v>113</v>
      </c>
      <c r="E7055" t="s">
        <v>224</v>
      </c>
      <c r="F7055" t="s">
        <v>10325</v>
      </c>
      <c r="G7055" t="s">
        <v>142</v>
      </c>
      <c r="H7055" t="s">
        <v>143</v>
      </c>
      <c r="I7055" t="s">
        <v>135</v>
      </c>
      <c r="J7055" t="s">
        <v>136</v>
      </c>
      <c r="K7055" t="s">
        <v>137</v>
      </c>
      <c r="L7055" t="s">
        <v>20173</v>
      </c>
      <c r="M7055" t="s">
        <v>20174</v>
      </c>
      <c r="N7055">
        <v>0.16666666599999999</v>
      </c>
      <c r="O7055">
        <v>15</v>
      </c>
      <c r="P7055">
        <v>3639</v>
      </c>
      <c r="Q7055">
        <v>250</v>
      </c>
      <c r="R7055">
        <v>1096</v>
      </c>
      <c r="S7055">
        <v>32</v>
      </c>
      <c r="T7055">
        <v>244</v>
      </c>
      <c r="U7055">
        <v>4</v>
      </c>
      <c r="V7055">
        <v>0</v>
      </c>
      <c r="W7055">
        <v>0.42749623302</v>
      </c>
      <c r="X7055">
        <v>95.284238895730184</v>
      </c>
      <c r="Y7055">
        <v>23.066073355591637</v>
      </c>
      <c r="Z7055">
        <v>34.31275646443499</v>
      </c>
      <c r="AA7055">
        <v>28.457450765639997</v>
      </c>
      <c r="AB7055">
        <v>20.224900281324992</v>
      </c>
      <c r="AC7055">
        <v>18.237347209830002</v>
      </c>
      <c r="AD7055">
        <v>0</v>
      </c>
      <c r="AE7055">
        <v>220.01026320557182</v>
      </c>
    </row>
    <row r="7056" spans="1:31" x14ac:dyDescent="0.25">
      <c r="A7056">
        <v>2157750</v>
      </c>
      <c r="B7056">
        <v>1</v>
      </c>
      <c r="C7056" t="s">
        <v>80</v>
      </c>
      <c r="D7056" t="s">
        <v>94</v>
      </c>
      <c r="E7056" t="s">
        <v>174</v>
      </c>
      <c r="F7056" t="s">
        <v>20175</v>
      </c>
      <c r="G7056" t="s">
        <v>187</v>
      </c>
      <c r="H7056" t="s">
        <v>134</v>
      </c>
      <c r="I7056" t="s">
        <v>135</v>
      </c>
      <c r="J7056" t="s">
        <v>136</v>
      </c>
      <c r="K7056" t="s">
        <v>137</v>
      </c>
      <c r="L7056" t="s">
        <v>20176</v>
      </c>
      <c r="M7056" t="s">
        <v>20177</v>
      </c>
      <c r="N7056">
        <v>8.9324999999999992</v>
      </c>
      <c r="O7056">
        <v>0</v>
      </c>
      <c r="P7056">
        <v>20</v>
      </c>
      <c r="Q7056">
        <v>0</v>
      </c>
      <c r="R7056">
        <v>5</v>
      </c>
      <c r="S7056">
        <v>0</v>
      </c>
      <c r="T7056">
        <v>2</v>
      </c>
      <c r="U7056">
        <v>0</v>
      </c>
      <c r="V7056">
        <v>0</v>
      </c>
      <c r="W7056">
        <v>0</v>
      </c>
      <c r="X7056">
        <v>31.36032130170587</v>
      </c>
      <c r="Y7056">
        <v>0</v>
      </c>
      <c r="Z7056">
        <v>0.49093025586994993</v>
      </c>
      <c r="AA7056">
        <v>0</v>
      </c>
      <c r="AB7056">
        <v>9.3628626217875404</v>
      </c>
      <c r="AC7056">
        <v>0</v>
      </c>
      <c r="AD7056">
        <v>0</v>
      </c>
      <c r="AE7056">
        <v>41.214114179363364</v>
      </c>
    </row>
    <row r="7057" spans="1:31" x14ac:dyDescent="0.25">
      <c r="A7057">
        <v>2158440</v>
      </c>
      <c r="B7057">
        <v>1</v>
      </c>
      <c r="C7057" t="s">
        <v>80</v>
      </c>
      <c r="D7057" t="s">
        <v>105</v>
      </c>
      <c r="E7057" t="s">
        <v>131</v>
      </c>
      <c r="F7057" t="s">
        <v>20178</v>
      </c>
      <c r="G7057" t="s">
        <v>133</v>
      </c>
      <c r="H7057" t="s">
        <v>134</v>
      </c>
      <c r="I7057" t="s">
        <v>135</v>
      </c>
      <c r="J7057" t="s">
        <v>136</v>
      </c>
      <c r="K7057" t="s">
        <v>137</v>
      </c>
      <c r="L7057" t="s">
        <v>20179</v>
      </c>
      <c r="M7057" t="s">
        <v>2732</v>
      </c>
      <c r="N7057">
        <v>3.633888888</v>
      </c>
      <c r="O7057">
        <v>0</v>
      </c>
      <c r="P7057">
        <v>1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1.3741280757954999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1.3741280757954999</v>
      </c>
    </row>
    <row r="7058" spans="1:31" x14ac:dyDescent="0.25">
      <c r="A7058">
        <v>2158434</v>
      </c>
      <c r="B7058">
        <v>1</v>
      </c>
      <c r="C7058" t="s">
        <v>80</v>
      </c>
      <c r="D7058" t="s">
        <v>103</v>
      </c>
      <c r="E7058" t="s">
        <v>174</v>
      </c>
      <c r="F7058" t="s">
        <v>20180</v>
      </c>
      <c r="G7058" t="s">
        <v>187</v>
      </c>
      <c r="H7058" t="s">
        <v>134</v>
      </c>
      <c r="I7058" t="s">
        <v>135</v>
      </c>
      <c r="J7058" t="s">
        <v>136</v>
      </c>
      <c r="K7058" t="s">
        <v>137</v>
      </c>
      <c r="L7058" t="s">
        <v>20181</v>
      </c>
      <c r="M7058" t="s">
        <v>20182</v>
      </c>
      <c r="N7058">
        <v>1.125555555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12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3.5991509234855914</v>
      </c>
      <c r="AC7058">
        <v>0</v>
      </c>
      <c r="AD7058">
        <v>0</v>
      </c>
      <c r="AE7058">
        <v>3.5991509234855914</v>
      </c>
    </row>
    <row r="7059" spans="1:31" x14ac:dyDescent="0.25">
      <c r="A7059">
        <v>2158185</v>
      </c>
      <c r="B7059">
        <v>1</v>
      </c>
      <c r="C7059" t="s">
        <v>80</v>
      </c>
      <c r="D7059" t="s">
        <v>83</v>
      </c>
      <c r="E7059" t="s">
        <v>174</v>
      </c>
      <c r="F7059" t="s">
        <v>20183</v>
      </c>
      <c r="G7059" t="s">
        <v>235</v>
      </c>
      <c r="H7059" t="s">
        <v>134</v>
      </c>
      <c r="I7059" t="s">
        <v>135</v>
      </c>
      <c r="J7059" t="s">
        <v>136</v>
      </c>
      <c r="K7059" t="s">
        <v>236</v>
      </c>
      <c r="L7059" t="s">
        <v>20184</v>
      </c>
      <c r="M7059" t="s">
        <v>20185</v>
      </c>
      <c r="N7059">
        <v>3.4166666659999998</v>
      </c>
      <c r="O7059">
        <v>0</v>
      </c>
      <c r="P7059">
        <v>15</v>
      </c>
      <c r="Q7059">
        <v>0</v>
      </c>
      <c r="R7059">
        <v>0</v>
      </c>
      <c r="S7059">
        <v>0</v>
      </c>
      <c r="T7059">
        <v>1</v>
      </c>
      <c r="U7059">
        <v>0</v>
      </c>
      <c r="V7059">
        <v>0</v>
      </c>
      <c r="W7059">
        <v>0</v>
      </c>
      <c r="X7059">
        <v>12.929492644498502</v>
      </c>
      <c r="Y7059">
        <v>0</v>
      </c>
      <c r="Z7059">
        <v>0</v>
      </c>
      <c r="AA7059">
        <v>0</v>
      </c>
      <c r="AB7059">
        <v>0.34517988857800003</v>
      </c>
      <c r="AC7059">
        <v>0</v>
      </c>
      <c r="AD7059">
        <v>0</v>
      </c>
      <c r="AE7059">
        <v>13.274672533076503</v>
      </c>
    </row>
    <row r="7060" spans="1:31" x14ac:dyDescent="0.25">
      <c r="A7060">
        <v>2158291</v>
      </c>
      <c r="B7060">
        <v>1</v>
      </c>
      <c r="C7060" t="s">
        <v>80</v>
      </c>
      <c r="D7060" t="s">
        <v>94</v>
      </c>
      <c r="E7060" t="s">
        <v>224</v>
      </c>
      <c r="F7060" t="s">
        <v>20186</v>
      </c>
      <c r="G7060" t="s">
        <v>142</v>
      </c>
      <c r="H7060" t="s">
        <v>143</v>
      </c>
      <c r="I7060" t="s">
        <v>135</v>
      </c>
      <c r="J7060" t="s">
        <v>136</v>
      </c>
      <c r="K7060" t="s">
        <v>137</v>
      </c>
      <c r="L7060" t="s">
        <v>20187</v>
      </c>
      <c r="M7060" t="s">
        <v>20188</v>
      </c>
      <c r="N7060">
        <v>0.16305555499999999</v>
      </c>
      <c r="O7060">
        <v>4</v>
      </c>
      <c r="P7060">
        <v>3154</v>
      </c>
      <c r="Q7060">
        <v>112</v>
      </c>
      <c r="R7060">
        <v>532</v>
      </c>
      <c r="S7060">
        <v>36</v>
      </c>
      <c r="T7060">
        <v>330</v>
      </c>
      <c r="U7060">
        <v>5</v>
      </c>
      <c r="V7060">
        <v>0</v>
      </c>
      <c r="W7060">
        <v>0.34922201191104169</v>
      </c>
      <c r="X7060">
        <v>60.928558885409934</v>
      </c>
      <c r="Y7060">
        <v>17.483379228105452</v>
      </c>
      <c r="Z7060">
        <v>14.106154415008843</v>
      </c>
      <c r="AA7060">
        <v>27.02333722516433</v>
      </c>
      <c r="AB7060">
        <v>19.021277842663469</v>
      </c>
      <c r="AC7060">
        <v>48.612837676232509</v>
      </c>
      <c r="AD7060">
        <v>0</v>
      </c>
      <c r="AE7060">
        <v>187.5247672844956</v>
      </c>
    </row>
    <row r="7061" spans="1:31" x14ac:dyDescent="0.25">
      <c r="A7061">
        <v>2158334</v>
      </c>
      <c r="B7061">
        <v>1</v>
      </c>
      <c r="C7061" t="s">
        <v>80</v>
      </c>
      <c r="D7061" t="s">
        <v>106</v>
      </c>
      <c r="E7061" t="s">
        <v>146</v>
      </c>
      <c r="F7061" t="s">
        <v>20189</v>
      </c>
      <c r="G7061" t="s">
        <v>167</v>
      </c>
      <c r="H7061" t="s">
        <v>143</v>
      </c>
      <c r="I7061" t="s">
        <v>135</v>
      </c>
      <c r="J7061" t="s">
        <v>136</v>
      </c>
      <c r="K7061" t="s">
        <v>137</v>
      </c>
      <c r="L7061" t="s">
        <v>20190</v>
      </c>
      <c r="M7061" t="s">
        <v>20191</v>
      </c>
      <c r="N7061">
        <v>3.4636111110000001</v>
      </c>
      <c r="O7061">
        <v>0</v>
      </c>
      <c r="P7061">
        <v>23</v>
      </c>
      <c r="Q7061">
        <v>0</v>
      </c>
      <c r="R7061">
        <v>1</v>
      </c>
      <c r="S7061">
        <v>1</v>
      </c>
      <c r="T7061">
        <v>1</v>
      </c>
      <c r="U7061">
        <v>0</v>
      </c>
      <c r="V7061">
        <v>0</v>
      </c>
      <c r="W7061">
        <v>0</v>
      </c>
      <c r="X7061">
        <v>8.6697305468360337</v>
      </c>
      <c r="Y7061">
        <v>0</v>
      </c>
      <c r="Z7061">
        <v>3.4993635357833335E-2</v>
      </c>
      <c r="AA7061">
        <v>5.0012241940214999</v>
      </c>
      <c r="AB7061">
        <v>1.6439771623306667</v>
      </c>
      <c r="AC7061">
        <v>0</v>
      </c>
      <c r="AD7061">
        <v>0</v>
      </c>
      <c r="AE7061">
        <v>15.349925538546035</v>
      </c>
    </row>
    <row r="7062" spans="1:31" x14ac:dyDescent="0.25">
      <c r="A7062">
        <v>2157793</v>
      </c>
      <c r="B7062">
        <v>1</v>
      </c>
      <c r="C7062" t="s">
        <v>80</v>
      </c>
      <c r="D7062" t="s">
        <v>84</v>
      </c>
      <c r="E7062" t="s">
        <v>146</v>
      </c>
      <c r="F7062" t="s">
        <v>20192</v>
      </c>
      <c r="G7062" t="s">
        <v>226</v>
      </c>
      <c r="H7062" t="s">
        <v>143</v>
      </c>
      <c r="I7062" t="s">
        <v>135</v>
      </c>
      <c r="J7062" t="s">
        <v>136</v>
      </c>
      <c r="K7062" t="s">
        <v>236</v>
      </c>
      <c r="L7062" t="s">
        <v>20193</v>
      </c>
      <c r="M7062" t="s">
        <v>20194</v>
      </c>
      <c r="N7062">
        <v>0.233333333</v>
      </c>
      <c r="O7062">
        <v>0</v>
      </c>
      <c r="P7062">
        <v>3344</v>
      </c>
      <c r="Q7062">
        <v>0</v>
      </c>
      <c r="R7062">
        <v>0</v>
      </c>
      <c r="S7062">
        <v>3</v>
      </c>
      <c r="T7062">
        <v>86</v>
      </c>
      <c r="U7062">
        <v>0</v>
      </c>
      <c r="V7062">
        <v>0</v>
      </c>
      <c r="W7062">
        <v>0</v>
      </c>
      <c r="X7062">
        <v>115.97270074590719</v>
      </c>
      <c r="Y7062">
        <v>0</v>
      </c>
      <c r="Z7062">
        <v>0</v>
      </c>
      <c r="AA7062">
        <v>31.193734129740005</v>
      </c>
      <c r="AB7062">
        <v>7.988200077807444</v>
      </c>
      <c r="AC7062">
        <v>0</v>
      </c>
      <c r="AD7062">
        <v>0</v>
      </c>
      <c r="AE7062">
        <v>155.15463495345463</v>
      </c>
    </row>
    <row r="7063" spans="1:31" x14ac:dyDescent="0.25">
      <c r="A7063">
        <v>2158142</v>
      </c>
      <c r="B7063">
        <v>1</v>
      </c>
      <c r="C7063" t="s">
        <v>80</v>
      </c>
      <c r="D7063" t="s">
        <v>99</v>
      </c>
      <c r="E7063" t="s">
        <v>174</v>
      </c>
      <c r="F7063" t="s">
        <v>14586</v>
      </c>
      <c r="G7063" t="s">
        <v>187</v>
      </c>
      <c r="H7063" t="s">
        <v>134</v>
      </c>
      <c r="I7063" t="s">
        <v>135</v>
      </c>
      <c r="J7063" t="s">
        <v>136</v>
      </c>
      <c r="K7063" t="s">
        <v>137</v>
      </c>
      <c r="L7063" t="s">
        <v>20195</v>
      </c>
      <c r="M7063" t="s">
        <v>20196</v>
      </c>
      <c r="N7063">
        <v>17.752777776999999</v>
      </c>
      <c r="O7063">
        <v>0</v>
      </c>
      <c r="P7063">
        <v>117</v>
      </c>
      <c r="Q7063">
        <v>0</v>
      </c>
      <c r="R7063">
        <v>1</v>
      </c>
      <c r="S7063">
        <v>0</v>
      </c>
      <c r="T7063">
        <v>4</v>
      </c>
      <c r="U7063">
        <v>0</v>
      </c>
      <c r="V7063">
        <v>0</v>
      </c>
      <c r="W7063">
        <v>0</v>
      </c>
      <c r="X7063">
        <v>476.79632553959232</v>
      </c>
      <c r="Y7063">
        <v>0</v>
      </c>
      <c r="Z7063">
        <v>5.7813556761333346E-2</v>
      </c>
      <c r="AA7063">
        <v>0</v>
      </c>
      <c r="AB7063">
        <v>146.82426256224562</v>
      </c>
      <c r="AC7063">
        <v>0</v>
      </c>
      <c r="AD7063">
        <v>0</v>
      </c>
      <c r="AE7063">
        <v>623.67840165859934</v>
      </c>
    </row>
    <row r="7064" spans="1:31" x14ac:dyDescent="0.25">
      <c r="A7064">
        <v>2157893</v>
      </c>
      <c r="B7064">
        <v>1</v>
      </c>
      <c r="C7064" t="s">
        <v>80</v>
      </c>
      <c r="D7064" t="s">
        <v>104</v>
      </c>
      <c r="E7064" t="s">
        <v>131</v>
      </c>
      <c r="F7064" t="s">
        <v>20197</v>
      </c>
      <c r="G7064" t="s">
        <v>152</v>
      </c>
      <c r="H7064" t="s">
        <v>134</v>
      </c>
      <c r="I7064" t="s">
        <v>135</v>
      </c>
      <c r="J7064" t="s">
        <v>136</v>
      </c>
      <c r="K7064" t="s">
        <v>137</v>
      </c>
      <c r="L7064" t="s">
        <v>20198</v>
      </c>
      <c r="M7064" t="s">
        <v>20199</v>
      </c>
      <c r="N7064">
        <v>5.6916666659999997</v>
      </c>
      <c r="O7064">
        <v>0</v>
      </c>
      <c r="P7064">
        <v>0</v>
      </c>
      <c r="Q7064">
        <v>0</v>
      </c>
      <c r="R7064">
        <v>1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7.9922752468000006E-3</v>
      </c>
      <c r="AA7064">
        <v>0</v>
      </c>
      <c r="AB7064">
        <v>0</v>
      </c>
      <c r="AC7064">
        <v>0</v>
      </c>
      <c r="AD7064">
        <v>0</v>
      </c>
      <c r="AE7064">
        <v>7.9922752468000006E-3</v>
      </c>
    </row>
    <row r="7065" spans="1:31" x14ac:dyDescent="0.25">
      <c r="A7065">
        <v>2158583</v>
      </c>
      <c r="B7065">
        <v>1</v>
      </c>
      <c r="C7065" t="s">
        <v>80</v>
      </c>
      <c r="D7065" t="s">
        <v>93</v>
      </c>
      <c r="E7065" t="s">
        <v>131</v>
      </c>
      <c r="F7065" t="s">
        <v>20200</v>
      </c>
      <c r="G7065" t="s">
        <v>152</v>
      </c>
      <c r="H7065" t="s">
        <v>134</v>
      </c>
      <c r="I7065" t="s">
        <v>135</v>
      </c>
      <c r="J7065" t="s">
        <v>136</v>
      </c>
      <c r="K7065" t="s">
        <v>137</v>
      </c>
      <c r="L7065" t="s">
        <v>20201</v>
      </c>
      <c r="M7065" t="s">
        <v>20202</v>
      </c>
      <c r="N7065">
        <v>2.5313888879999999</v>
      </c>
      <c r="O7065">
        <v>0</v>
      </c>
      <c r="P7065">
        <v>3</v>
      </c>
      <c r="Q7065">
        <v>0</v>
      </c>
      <c r="R7065">
        <v>0</v>
      </c>
      <c r="S7065">
        <v>0</v>
      </c>
      <c r="T7065">
        <v>1</v>
      </c>
      <c r="U7065">
        <v>0</v>
      </c>
      <c r="V7065">
        <v>0</v>
      </c>
      <c r="W7065">
        <v>0</v>
      </c>
      <c r="X7065">
        <v>1.4543658025544501</v>
      </c>
      <c r="Y7065">
        <v>0</v>
      </c>
      <c r="Z7065">
        <v>0</v>
      </c>
      <c r="AA7065">
        <v>0</v>
      </c>
      <c r="AB7065">
        <v>1.8403454232000254</v>
      </c>
      <c r="AC7065">
        <v>0</v>
      </c>
      <c r="AD7065">
        <v>0</v>
      </c>
      <c r="AE7065">
        <v>3.2947112257544755</v>
      </c>
    </row>
    <row r="7066" spans="1:31" x14ac:dyDescent="0.25">
      <c r="A7066">
        <v>2158042</v>
      </c>
      <c r="B7066">
        <v>1</v>
      </c>
      <c r="C7066" t="s">
        <v>80</v>
      </c>
      <c r="D7066" t="s">
        <v>94</v>
      </c>
      <c r="E7066" t="s">
        <v>140</v>
      </c>
      <c r="F7066" t="s">
        <v>234</v>
      </c>
      <c r="G7066" t="s">
        <v>142</v>
      </c>
      <c r="H7066" t="s">
        <v>143</v>
      </c>
      <c r="I7066" t="s">
        <v>135</v>
      </c>
      <c r="J7066" t="s">
        <v>136</v>
      </c>
      <c r="K7066" t="s">
        <v>137</v>
      </c>
      <c r="L7066" t="s">
        <v>20203</v>
      </c>
      <c r="M7066" t="s">
        <v>20204</v>
      </c>
      <c r="N7066">
        <v>2.2519444439999998</v>
      </c>
      <c r="O7066">
        <v>0</v>
      </c>
      <c r="P7066">
        <v>324</v>
      </c>
      <c r="Q7066">
        <v>2</v>
      </c>
      <c r="R7066">
        <v>1</v>
      </c>
      <c r="S7066">
        <v>2</v>
      </c>
      <c r="T7066">
        <v>23</v>
      </c>
      <c r="U7066">
        <v>0</v>
      </c>
      <c r="V7066">
        <v>0</v>
      </c>
      <c r="W7066">
        <v>0</v>
      </c>
      <c r="X7066">
        <v>71.131470033682021</v>
      </c>
      <c r="Y7066">
        <v>10.173727498976566</v>
      </c>
      <c r="Z7066">
        <v>0.13169398462403334</v>
      </c>
      <c r="AA7066">
        <v>7.3272365178711993</v>
      </c>
      <c r="AB7066">
        <v>3.7925302359840014</v>
      </c>
      <c r="AC7066">
        <v>0</v>
      </c>
      <c r="AD7066">
        <v>0</v>
      </c>
      <c r="AE7066">
        <v>92.55665827113782</v>
      </c>
    </row>
    <row r="7067" spans="1:31" x14ac:dyDescent="0.25">
      <c r="A7067">
        <v>2157933</v>
      </c>
      <c r="B7067">
        <v>1</v>
      </c>
      <c r="C7067" t="s">
        <v>80</v>
      </c>
      <c r="D7067" t="s">
        <v>104</v>
      </c>
      <c r="E7067" t="s">
        <v>174</v>
      </c>
      <c r="F7067" t="s">
        <v>20205</v>
      </c>
      <c r="G7067" t="s">
        <v>187</v>
      </c>
      <c r="H7067" t="s">
        <v>134</v>
      </c>
      <c r="I7067" t="s">
        <v>135</v>
      </c>
      <c r="J7067" t="s">
        <v>136</v>
      </c>
      <c r="K7067" t="s">
        <v>137</v>
      </c>
      <c r="L7067" t="s">
        <v>20206</v>
      </c>
      <c r="M7067" t="s">
        <v>20207</v>
      </c>
      <c r="N7067">
        <v>1.395</v>
      </c>
      <c r="O7067">
        <v>0</v>
      </c>
      <c r="P7067">
        <v>0</v>
      </c>
      <c r="Q7067">
        <v>0</v>
      </c>
      <c r="R7067">
        <v>1</v>
      </c>
      <c r="S7067">
        <v>0</v>
      </c>
      <c r="T7067">
        <v>3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0.21805877857040837</v>
      </c>
      <c r="AA7067">
        <v>0</v>
      </c>
      <c r="AB7067">
        <v>4.8798097639956</v>
      </c>
      <c r="AC7067">
        <v>0</v>
      </c>
      <c r="AD7067">
        <v>0</v>
      </c>
      <c r="AE7067">
        <v>5.0978685425660082</v>
      </c>
    </row>
    <row r="7068" spans="1:31" x14ac:dyDescent="0.25">
      <c r="A7068">
        <v>2158148</v>
      </c>
      <c r="B7068">
        <v>1</v>
      </c>
      <c r="C7068" t="s">
        <v>80</v>
      </c>
      <c r="D7068" t="s">
        <v>93</v>
      </c>
      <c r="E7068" t="s">
        <v>131</v>
      </c>
      <c r="F7068" t="s">
        <v>20208</v>
      </c>
      <c r="G7068" t="s">
        <v>152</v>
      </c>
      <c r="H7068" t="s">
        <v>134</v>
      </c>
      <c r="I7068" t="s">
        <v>135</v>
      </c>
      <c r="J7068" t="s">
        <v>136</v>
      </c>
      <c r="K7068" t="s">
        <v>137</v>
      </c>
      <c r="L7068" t="s">
        <v>20209</v>
      </c>
      <c r="M7068" t="s">
        <v>20210</v>
      </c>
      <c r="N7068">
        <v>4.7038888879999998</v>
      </c>
      <c r="O7068">
        <v>0</v>
      </c>
      <c r="P7068">
        <v>2</v>
      </c>
      <c r="Q7068">
        <v>0</v>
      </c>
      <c r="R7068">
        <v>0</v>
      </c>
      <c r="S7068">
        <v>0</v>
      </c>
      <c r="T7068">
        <v>1</v>
      </c>
      <c r="U7068">
        <v>0</v>
      </c>
      <c r="V7068">
        <v>0</v>
      </c>
      <c r="W7068">
        <v>0</v>
      </c>
      <c r="X7068">
        <v>1.9778928296718499</v>
      </c>
      <c r="Y7068">
        <v>0</v>
      </c>
      <c r="Z7068">
        <v>0</v>
      </c>
      <c r="AA7068">
        <v>0</v>
      </c>
      <c r="AB7068">
        <v>0.13209275468740003</v>
      </c>
      <c r="AC7068">
        <v>0</v>
      </c>
      <c r="AD7068">
        <v>0</v>
      </c>
      <c r="AE7068">
        <v>2.1099855843592499</v>
      </c>
    </row>
    <row r="7069" spans="1:31" x14ac:dyDescent="0.25">
      <c r="A7069">
        <v>2158102</v>
      </c>
      <c r="B7069">
        <v>1</v>
      </c>
      <c r="C7069" t="s">
        <v>80</v>
      </c>
      <c r="D7069" t="s">
        <v>97</v>
      </c>
      <c r="E7069" t="s">
        <v>174</v>
      </c>
      <c r="F7069" t="s">
        <v>20211</v>
      </c>
      <c r="G7069" t="s">
        <v>384</v>
      </c>
      <c r="H7069" t="s">
        <v>134</v>
      </c>
      <c r="I7069" t="s">
        <v>135</v>
      </c>
      <c r="J7069" t="s">
        <v>136</v>
      </c>
      <c r="K7069" t="s">
        <v>137</v>
      </c>
      <c r="L7069" t="s">
        <v>20212</v>
      </c>
      <c r="M7069" t="s">
        <v>20213</v>
      </c>
      <c r="N7069">
        <v>8.2494444439999999</v>
      </c>
      <c r="O7069">
        <v>0</v>
      </c>
      <c r="P7069">
        <v>6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18.85858428527688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18.85858428527688</v>
      </c>
    </row>
    <row r="7070" spans="1:31" x14ac:dyDescent="0.25">
      <c r="A7070">
        <v>2158002</v>
      </c>
      <c r="B7070">
        <v>1</v>
      </c>
      <c r="C7070" t="s">
        <v>80</v>
      </c>
      <c r="D7070" t="s">
        <v>108</v>
      </c>
      <c r="E7070" t="s">
        <v>174</v>
      </c>
      <c r="F7070" t="s">
        <v>20214</v>
      </c>
      <c r="G7070" t="s">
        <v>187</v>
      </c>
      <c r="H7070" t="s">
        <v>134</v>
      </c>
      <c r="I7070" t="s">
        <v>135</v>
      </c>
      <c r="J7070" t="s">
        <v>136</v>
      </c>
      <c r="K7070" t="s">
        <v>137</v>
      </c>
      <c r="L7070" t="s">
        <v>20215</v>
      </c>
      <c r="M7070" t="s">
        <v>20216</v>
      </c>
      <c r="N7070">
        <v>1.628055555</v>
      </c>
      <c r="O7070">
        <v>0</v>
      </c>
      <c r="P7070">
        <v>3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0.49924101121295833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0.49924101121295833</v>
      </c>
    </row>
    <row r="7071" spans="1:31" x14ac:dyDescent="0.25">
      <c r="A7071">
        <v>2157979</v>
      </c>
      <c r="B7071">
        <v>1</v>
      </c>
      <c r="C7071" t="s">
        <v>80</v>
      </c>
      <c r="D7071" t="s">
        <v>105</v>
      </c>
      <c r="E7071" t="s">
        <v>146</v>
      </c>
      <c r="F7071" t="s">
        <v>20217</v>
      </c>
      <c r="G7071" t="s">
        <v>167</v>
      </c>
      <c r="H7071" t="s">
        <v>143</v>
      </c>
      <c r="I7071" t="s">
        <v>135</v>
      </c>
      <c r="J7071" t="s">
        <v>136</v>
      </c>
      <c r="K7071" t="s">
        <v>137</v>
      </c>
      <c r="L7071" t="s">
        <v>20218</v>
      </c>
      <c r="M7071" t="s">
        <v>20219</v>
      </c>
      <c r="N7071">
        <v>4.9397222220000003</v>
      </c>
      <c r="O7071">
        <v>2</v>
      </c>
      <c r="P7071">
        <v>0</v>
      </c>
      <c r="Q7071">
        <v>1</v>
      </c>
      <c r="R7071">
        <v>0</v>
      </c>
      <c r="S7071">
        <v>2</v>
      </c>
      <c r="T7071">
        <v>0</v>
      </c>
      <c r="U7071">
        <v>0</v>
      </c>
      <c r="V7071">
        <v>0</v>
      </c>
      <c r="W7071">
        <v>2.7709539440354418</v>
      </c>
      <c r="X7071">
        <v>0</v>
      </c>
      <c r="Y7071">
        <v>5.0255840978334998</v>
      </c>
      <c r="Z7071">
        <v>0</v>
      </c>
      <c r="AA7071">
        <v>6.4798175547923993</v>
      </c>
      <c r="AB7071">
        <v>0</v>
      </c>
      <c r="AC7071">
        <v>0</v>
      </c>
      <c r="AD7071">
        <v>0</v>
      </c>
      <c r="AE7071">
        <v>14.276355596661341</v>
      </c>
    </row>
    <row r="7072" spans="1:31" x14ac:dyDescent="0.25">
      <c r="A7072">
        <v>2157810</v>
      </c>
      <c r="B7072">
        <v>1</v>
      </c>
      <c r="C7072" t="s">
        <v>80</v>
      </c>
      <c r="D7072" t="s">
        <v>96</v>
      </c>
      <c r="E7072" t="s">
        <v>161</v>
      </c>
      <c r="F7072" t="s">
        <v>20220</v>
      </c>
      <c r="G7072" t="s">
        <v>215</v>
      </c>
      <c r="H7072" t="s">
        <v>134</v>
      </c>
      <c r="I7072" t="s">
        <v>135</v>
      </c>
      <c r="J7072" t="s">
        <v>136</v>
      </c>
      <c r="K7072" t="s">
        <v>137</v>
      </c>
      <c r="L7072" t="s">
        <v>20221</v>
      </c>
      <c r="M7072" t="s">
        <v>20222</v>
      </c>
      <c r="N7072">
        <v>1.1697222220000001</v>
      </c>
      <c r="O7072">
        <v>0</v>
      </c>
      <c r="P7072">
        <v>130</v>
      </c>
      <c r="Q7072">
        <v>0</v>
      </c>
      <c r="R7072">
        <v>1</v>
      </c>
      <c r="S7072">
        <v>0</v>
      </c>
      <c r="T7072">
        <v>11</v>
      </c>
      <c r="U7072">
        <v>0</v>
      </c>
      <c r="V7072">
        <v>0</v>
      </c>
      <c r="W7072">
        <v>0</v>
      </c>
      <c r="X7072">
        <v>57.854169621879912</v>
      </c>
      <c r="Y7072">
        <v>0</v>
      </c>
      <c r="Z7072">
        <v>1.5798754069833332</v>
      </c>
      <c r="AA7072">
        <v>0</v>
      </c>
      <c r="AB7072">
        <v>7.1585156805359995</v>
      </c>
      <c r="AC7072">
        <v>0</v>
      </c>
      <c r="AD7072">
        <v>0</v>
      </c>
      <c r="AE7072">
        <v>66.592560709399251</v>
      </c>
    </row>
    <row r="7073" spans="1:31" x14ac:dyDescent="0.25">
      <c r="A7073">
        <v>2157833</v>
      </c>
      <c r="B7073">
        <v>1</v>
      </c>
      <c r="C7073" t="s">
        <v>81</v>
      </c>
      <c r="D7073" t="s">
        <v>118</v>
      </c>
      <c r="E7073" t="s">
        <v>146</v>
      </c>
      <c r="F7073" t="s">
        <v>20223</v>
      </c>
      <c r="G7073" t="s">
        <v>262</v>
      </c>
      <c r="H7073" t="s">
        <v>143</v>
      </c>
      <c r="I7073" t="s">
        <v>135</v>
      </c>
      <c r="J7073" t="s">
        <v>136</v>
      </c>
      <c r="K7073" t="s">
        <v>137</v>
      </c>
      <c r="L7073" t="s">
        <v>20224</v>
      </c>
      <c r="M7073" t="s">
        <v>20225</v>
      </c>
      <c r="N7073">
        <v>4.829722222</v>
      </c>
      <c r="O7073">
        <v>11</v>
      </c>
      <c r="P7073">
        <v>238</v>
      </c>
      <c r="Q7073">
        <v>96</v>
      </c>
      <c r="R7073">
        <v>17</v>
      </c>
      <c r="S7073">
        <v>11</v>
      </c>
      <c r="T7073">
        <v>17</v>
      </c>
      <c r="U7073">
        <v>0</v>
      </c>
      <c r="V7073">
        <v>0</v>
      </c>
      <c r="W7073">
        <v>2.0202726720026751</v>
      </c>
      <c r="X7073">
        <v>229.56675867442738</v>
      </c>
      <c r="Y7073">
        <v>195.29282582935733</v>
      </c>
      <c r="Z7073">
        <v>23.252319643871566</v>
      </c>
      <c r="AA7073">
        <v>17.69185970734798</v>
      </c>
      <c r="AB7073">
        <v>53.112550966896293</v>
      </c>
      <c r="AC7073">
        <v>0</v>
      </c>
      <c r="AD7073">
        <v>0</v>
      </c>
      <c r="AE7073">
        <v>520.93658749390318</v>
      </c>
    </row>
    <row r="7074" spans="1:31" x14ac:dyDescent="0.25">
      <c r="A7074">
        <v>2157956</v>
      </c>
      <c r="B7074">
        <v>1</v>
      </c>
      <c r="C7074" t="s">
        <v>80</v>
      </c>
      <c r="D7074" t="s">
        <v>99</v>
      </c>
      <c r="E7074" t="s">
        <v>174</v>
      </c>
      <c r="F7074" t="s">
        <v>20226</v>
      </c>
      <c r="G7074" t="s">
        <v>384</v>
      </c>
      <c r="H7074" t="s">
        <v>134</v>
      </c>
      <c r="I7074" t="s">
        <v>135</v>
      </c>
      <c r="J7074" t="s">
        <v>136</v>
      </c>
      <c r="K7074" t="s">
        <v>137</v>
      </c>
      <c r="L7074" t="s">
        <v>20227</v>
      </c>
      <c r="M7074" t="s">
        <v>20228</v>
      </c>
      <c r="N7074">
        <v>12.893611111</v>
      </c>
      <c r="O7074">
        <v>0</v>
      </c>
      <c r="P7074">
        <v>6</v>
      </c>
      <c r="Q7074">
        <v>0</v>
      </c>
      <c r="R7074">
        <v>1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15.188965031379768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15.188965031379768</v>
      </c>
    </row>
    <row r="7075" spans="1:31" x14ac:dyDescent="0.25">
      <c r="A7075">
        <v>2158620</v>
      </c>
      <c r="B7075">
        <v>1</v>
      </c>
      <c r="C7075" t="s">
        <v>81</v>
      </c>
      <c r="D7075" t="s">
        <v>123</v>
      </c>
      <c r="E7075" t="s">
        <v>131</v>
      </c>
      <c r="F7075" t="s">
        <v>20229</v>
      </c>
      <c r="G7075" t="s">
        <v>231</v>
      </c>
      <c r="H7075" t="s">
        <v>134</v>
      </c>
      <c r="I7075" t="s">
        <v>135</v>
      </c>
      <c r="J7075" t="s">
        <v>136</v>
      </c>
      <c r="K7075" t="s">
        <v>137</v>
      </c>
      <c r="L7075" t="s">
        <v>20230</v>
      </c>
      <c r="M7075" t="s">
        <v>20231</v>
      </c>
      <c r="N7075">
        <v>0.93</v>
      </c>
      <c r="O7075">
        <v>0</v>
      </c>
      <c r="P7075">
        <v>1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8.960785905866667E-3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8.960785905866667E-3</v>
      </c>
    </row>
    <row r="7076" spans="1:31" x14ac:dyDescent="0.25">
      <c r="A7076">
        <v>2158079</v>
      </c>
      <c r="B7076">
        <v>1</v>
      </c>
      <c r="C7076" t="s">
        <v>80</v>
      </c>
      <c r="D7076" t="s">
        <v>96</v>
      </c>
      <c r="E7076" t="s">
        <v>131</v>
      </c>
      <c r="F7076" t="s">
        <v>20232</v>
      </c>
      <c r="G7076" t="s">
        <v>231</v>
      </c>
      <c r="H7076" t="s">
        <v>134</v>
      </c>
      <c r="I7076" t="s">
        <v>135</v>
      </c>
      <c r="J7076" t="s">
        <v>136</v>
      </c>
      <c r="K7076" t="s">
        <v>137</v>
      </c>
      <c r="L7076" t="s">
        <v>20233</v>
      </c>
      <c r="M7076" t="s">
        <v>20234</v>
      </c>
      <c r="N7076">
        <v>8.3166666659999997</v>
      </c>
      <c r="O7076">
        <v>0</v>
      </c>
      <c r="P7076">
        <v>1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2.2898800128839003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2.2898800128839003</v>
      </c>
    </row>
    <row r="7077" spans="1:31" x14ac:dyDescent="0.25">
      <c r="A7077">
        <v>2158520</v>
      </c>
      <c r="B7077">
        <v>1</v>
      </c>
      <c r="C7077" t="s">
        <v>80</v>
      </c>
      <c r="D7077" t="s">
        <v>84</v>
      </c>
      <c r="E7077" t="s">
        <v>131</v>
      </c>
      <c r="F7077" t="s">
        <v>20235</v>
      </c>
      <c r="G7077" t="s">
        <v>231</v>
      </c>
      <c r="H7077" t="s">
        <v>134</v>
      </c>
      <c r="I7077" t="s">
        <v>135</v>
      </c>
      <c r="J7077" t="s">
        <v>136</v>
      </c>
      <c r="K7077" t="s">
        <v>137</v>
      </c>
      <c r="L7077" t="s">
        <v>20236</v>
      </c>
      <c r="M7077" t="s">
        <v>20237</v>
      </c>
      <c r="N7077">
        <v>1.6811111110000001</v>
      </c>
      <c r="O7077">
        <v>0</v>
      </c>
      <c r="P7077">
        <v>5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2.1909062972080999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2.1909062972080999</v>
      </c>
    </row>
    <row r="7078" spans="1:31" x14ac:dyDescent="0.25">
      <c r="A7078">
        <v>2158211</v>
      </c>
      <c r="B7078">
        <v>1</v>
      </c>
      <c r="C7078" t="s">
        <v>80</v>
      </c>
      <c r="D7078" t="s">
        <v>100</v>
      </c>
      <c r="E7078" t="s">
        <v>174</v>
      </c>
      <c r="F7078" t="s">
        <v>20238</v>
      </c>
      <c r="G7078" t="s">
        <v>384</v>
      </c>
      <c r="H7078" t="s">
        <v>134</v>
      </c>
      <c r="I7078" t="s">
        <v>135</v>
      </c>
      <c r="J7078" t="s">
        <v>136</v>
      </c>
      <c r="K7078" t="s">
        <v>137</v>
      </c>
      <c r="L7078" t="s">
        <v>20239</v>
      </c>
      <c r="M7078" t="s">
        <v>20240</v>
      </c>
      <c r="N7078">
        <v>1.7766666659999999</v>
      </c>
      <c r="O7078">
        <v>0</v>
      </c>
      <c r="P7078">
        <v>12</v>
      </c>
      <c r="Q7078">
        <v>0</v>
      </c>
      <c r="R7078">
        <v>11</v>
      </c>
      <c r="S7078">
        <v>0</v>
      </c>
      <c r="T7078">
        <v>4</v>
      </c>
      <c r="U7078">
        <v>0</v>
      </c>
      <c r="V7078">
        <v>0</v>
      </c>
      <c r="W7078">
        <v>0</v>
      </c>
      <c r="X7078">
        <v>8.9143897034656749</v>
      </c>
      <c r="Y7078">
        <v>0</v>
      </c>
      <c r="Z7078">
        <v>11.152297900740429</v>
      </c>
      <c r="AA7078">
        <v>0</v>
      </c>
      <c r="AB7078">
        <v>8.7228967501898449</v>
      </c>
      <c r="AC7078">
        <v>0</v>
      </c>
      <c r="AD7078">
        <v>0</v>
      </c>
      <c r="AE7078">
        <v>28.789584354395949</v>
      </c>
    </row>
    <row r="7079" spans="1:31" x14ac:dyDescent="0.25">
      <c r="A7079">
        <v>2157916</v>
      </c>
      <c r="B7079">
        <v>1</v>
      </c>
      <c r="C7079" t="s">
        <v>80</v>
      </c>
      <c r="D7079" t="s">
        <v>99</v>
      </c>
      <c r="E7079" t="s">
        <v>174</v>
      </c>
      <c r="F7079" t="s">
        <v>20241</v>
      </c>
      <c r="G7079" t="s">
        <v>176</v>
      </c>
      <c r="H7079" t="s">
        <v>134</v>
      </c>
      <c r="I7079" t="s">
        <v>135</v>
      </c>
      <c r="J7079" t="s">
        <v>136</v>
      </c>
      <c r="K7079" t="s">
        <v>137</v>
      </c>
      <c r="L7079" t="s">
        <v>20242</v>
      </c>
      <c r="M7079" t="s">
        <v>20243</v>
      </c>
      <c r="N7079">
        <v>13.946111111</v>
      </c>
      <c r="O7079">
        <v>0</v>
      </c>
      <c r="P7079">
        <v>22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51.551496322928202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51.551496322928202</v>
      </c>
    </row>
    <row r="7080" spans="1:31" x14ac:dyDescent="0.25">
      <c r="A7080">
        <v>2158457</v>
      </c>
      <c r="B7080">
        <v>1</v>
      </c>
      <c r="C7080" t="s">
        <v>80</v>
      </c>
      <c r="D7080" t="s">
        <v>108</v>
      </c>
      <c r="E7080" t="s">
        <v>146</v>
      </c>
      <c r="F7080" t="s">
        <v>20244</v>
      </c>
      <c r="G7080" t="s">
        <v>167</v>
      </c>
      <c r="H7080" t="s">
        <v>143</v>
      </c>
      <c r="I7080" t="s">
        <v>135</v>
      </c>
      <c r="J7080" t="s">
        <v>136</v>
      </c>
      <c r="K7080" t="s">
        <v>137</v>
      </c>
      <c r="L7080" t="s">
        <v>20245</v>
      </c>
      <c r="M7080" t="s">
        <v>20246</v>
      </c>
      <c r="N7080">
        <v>1.3008333329999999</v>
      </c>
      <c r="O7080">
        <v>0</v>
      </c>
      <c r="P7080">
        <v>8</v>
      </c>
      <c r="Q7080">
        <v>0</v>
      </c>
      <c r="R7080">
        <v>1</v>
      </c>
      <c r="S7080">
        <v>0</v>
      </c>
      <c r="T7080">
        <v>1</v>
      </c>
      <c r="U7080">
        <v>0</v>
      </c>
      <c r="V7080">
        <v>0</v>
      </c>
      <c r="W7080">
        <v>0</v>
      </c>
      <c r="X7080">
        <v>1.61272871513225</v>
      </c>
      <c r="Y7080">
        <v>0</v>
      </c>
      <c r="Z7080">
        <v>8.1371624289666683E-2</v>
      </c>
      <c r="AA7080">
        <v>0</v>
      </c>
      <c r="AB7080">
        <v>0.4534773434397501</v>
      </c>
      <c r="AC7080">
        <v>0</v>
      </c>
      <c r="AD7080">
        <v>0</v>
      </c>
      <c r="AE7080">
        <v>2.1475776828616668</v>
      </c>
    </row>
    <row r="7081" spans="1:31" x14ac:dyDescent="0.25">
      <c r="A7081">
        <v>2158065</v>
      </c>
      <c r="B7081">
        <v>1</v>
      </c>
      <c r="C7081" t="s">
        <v>80</v>
      </c>
      <c r="D7081" t="s">
        <v>110</v>
      </c>
      <c r="E7081" t="s">
        <v>146</v>
      </c>
      <c r="F7081" t="s">
        <v>20247</v>
      </c>
      <c r="G7081" t="s">
        <v>235</v>
      </c>
      <c r="H7081" t="s">
        <v>143</v>
      </c>
      <c r="I7081" t="s">
        <v>135</v>
      </c>
      <c r="J7081" t="s">
        <v>136</v>
      </c>
      <c r="K7081" t="s">
        <v>236</v>
      </c>
      <c r="L7081" t="s">
        <v>20248</v>
      </c>
      <c r="M7081" t="s">
        <v>20249</v>
      </c>
      <c r="N7081">
        <v>0.69444444400000005</v>
      </c>
      <c r="O7081">
        <v>4</v>
      </c>
      <c r="P7081">
        <v>1703</v>
      </c>
      <c r="Q7081">
        <v>4</v>
      </c>
      <c r="R7081">
        <v>7</v>
      </c>
      <c r="S7081">
        <v>6</v>
      </c>
      <c r="T7081">
        <v>133</v>
      </c>
      <c r="U7081">
        <v>0</v>
      </c>
      <c r="V7081">
        <v>0</v>
      </c>
      <c r="W7081">
        <v>3.1150242434895503</v>
      </c>
      <c r="X7081">
        <v>380.06629711803879</v>
      </c>
      <c r="Y7081">
        <v>1.5301951428914999</v>
      </c>
      <c r="Z7081">
        <v>2.2215928413880999</v>
      </c>
      <c r="AA7081">
        <v>73.827801826759881</v>
      </c>
      <c r="AB7081">
        <v>58.354193331879358</v>
      </c>
      <c r="AC7081">
        <v>0</v>
      </c>
      <c r="AD7081">
        <v>0</v>
      </c>
      <c r="AE7081">
        <v>519.11510450444712</v>
      </c>
    </row>
    <row r="7082" spans="1:31" x14ac:dyDescent="0.25">
      <c r="A7082">
        <v>2158311</v>
      </c>
      <c r="B7082">
        <v>1</v>
      </c>
      <c r="C7082" t="s">
        <v>81</v>
      </c>
      <c r="D7082" t="s">
        <v>128</v>
      </c>
      <c r="E7082" t="s">
        <v>174</v>
      </c>
      <c r="F7082" t="s">
        <v>20250</v>
      </c>
      <c r="G7082" t="s">
        <v>187</v>
      </c>
      <c r="H7082" t="s">
        <v>134</v>
      </c>
      <c r="I7082" t="s">
        <v>135</v>
      </c>
      <c r="J7082" t="s">
        <v>136</v>
      </c>
      <c r="K7082" t="s">
        <v>137</v>
      </c>
      <c r="L7082" t="s">
        <v>20251</v>
      </c>
      <c r="M7082" t="s">
        <v>20252</v>
      </c>
      <c r="N7082">
        <v>2.9258333329999999</v>
      </c>
      <c r="O7082">
        <v>0</v>
      </c>
      <c r="P7082">
        <v>280</v>
      </c>
      <c r="Q7082">
        <v>0</v>
      </c>
      <c r="R7082">
        <v>0</v>
      </c>
      <c r="S7082">
        <v>0</v>
      </c>
      <c r="T7082">
        <v>12</v>
      </c>
      <c r="U7082">
        <v>0</v>
      </c>
      <c r="V7082">
        <v>0</v>
      </c>
      <c r="W7082">
        <v>0</v>
      </c>
      <c r="X7082">
        <v>168.38659206239265</v>
      </c>
      <c r="Y7082">
        <v>0</v>
      </c>
      <c r="Z7082">
        <v>0</v>
      </c>
      <c r="AA7082">
        <v>0</v>
      </c>
      <c r="AB7082">
        <v>42.304472759760664</v>
      </c>
      <c r="AC7082">
        <v>0</v>
      </c>
      <c r="AD7082">
        <v>0</v>
      </c>
      <c r="AE7082">
        <v>210.69106482215332</v>
      </c>
    </row>
    <row r="7083" spans="1:31" x14ac:dyDescent="0.25">
      <c r="A7083">
        <v>2158039</v>
      </c>
      <c r="B7083">
        <v>1</v>
      </c>
      <c r="C7083" t="s">
        <v>80</v>
      </c>
      <c r="D7083" t="s">
        <v>101</v>
      </c>
      <c r="E7083" t="s">
        <v>146</v>
      </c>
      <c r="F7083" t="s">
        <v>20253</v>
      </c>
      <c r="G7083" t="s">
        <v>235</v>
      </c>
      <c r="H7083" t="s">
        <v>143</v>
      </c>
      <c r="I7083" t="s">
        <v>135</v>
      </c>
      <c r="J7083" t="s">
        <v>136</v>
      </c>
      <c r="K7083" t="s">
        <v>236</v>
      </c>
      <c r="L7083" t="s">
        <v>2414</v>
      </c>
      <c r="M7083" t="s">
        <v>20254</v>
      </c>
      <c r="N7083">
        <v>9.824166666</v>
      </c>
      <c r="O7083">
        <v>0</v>
      </c>
      <c r="P7083">
        <v>83</v>
      </c>
      <c r="Q7083">
        <v>0</v>
      </c>
      <c r="R7083">
        <v>0</v>
      </c>
      <c r="S7083">
        <v>0</v>
      </c>
      <c r="T7083">
        <v>5</v>
      </c>
      <c r="U7083">
        <v>0</v>
      </c>
      <c r="V7083">
        <v>0</v>
      </c>
      <c r="W7083">
        <v>0</v>
      </c>
      <c r="X7083">
        <v>214.38791413540341</v>
      </c>
      <c r="Y7083">
        <v>0</v>
      </c>
      <c r="Z7083">
        <v>0</v>
      </c>
      <c r="AA7083">
        <v>0</v>
      </c>
      <c r="AB7083">
        <v>131.35681773685624</v>
      </c>
      <c r="AC7083">
        <v>0</v>
      </c>
      <c r="AD7083">
        <v>0</v>
      </c>
      <c r="AE7083">
        <v>345.74473187225965</v>
      </c>
    </row>
    <row r="7084" spans="1:31" x14ac:dyDescent="0.25">
      <c r="A7084">
        <v>2158231</v>
      </c>
      <c r="B7084">
        <v>1</v>
      </c>
      <c r="C7084" t="s">
        <v>80</v>
      </c>
      <c r="D7084" t="s">
        <v>108</v>
      </c>
      <c r="E7084" t="s">
        <v>174</v>
      </c>
      <c r="F7084" t="s">
        <v>20255</v>
      </c>
      <c r="G7084" t="s">
        <v>187</v>
      </c>
      <c r="H7084" t="s">
        <v>134</v>
      </c>
      <c r="I7084" t="s">
        <v>135</v>
      </c>
      <c r="J7084" t="s">
        <v>136</v>
      </c>
      <c r="K7084" t="s">
        <v>137</v>
      </c>
      <c r="L7084" t="s">
        <v>20256</v>
      </c>
      <c r="M7084" t="s">
        <v>20257</v>
      </c>
      <c r="N7084">
        <v>12.474444444</v>
      </c>
      <c r="O7084">
        <v>0</v>
      </c>
      <c r="P7084">
        <v>8</v>
      </c>
      <c r="Q7084">
        <v>0</v>
      </c>
      <c r="R7084">
        <v>6</v>
      </c>
      <c r="S7084">
        <v>0</v>
      </c>
      <c r="T7084">
        <v>1</v>
      </c>
      <c r="U7084">
        <v>0</v>
      </c>
      <c r="V7084">
        <v>0</v>
      </c>
      <c r="W7084">
        <v>0</v>
      </c>
      <c r="X7084">
        <v>16.521225072460759</v>
      </c>
      <c r="Y7084">
        <v>0</v>
      </c>
      <c r="Z7084">
        <v>17.611334425420011</v>
      </c>
      <c r="AA7084">
        <v>0</v>
      </c>
      <c r="AB7084">
        <v>0</v>
      </c>
      <c r="AC7084">
        <v>0</v>
      </c>
      <c r="AD7084">
        <v>0</v>
      </c>
      <c r="AE7084">
        <v>34.13255949788077</v>
      </c>
    </row>
    <row r="7085" spans="1:31" x14ac:dyDescent="0.25">
      <c r="A7085">
        <v>2158394</v>
      </c>
      <c r="B7085">
        <v>1</v>
      </c>
      <c r="C7085" t="s">
        <v>80</v>
      </c>
      <c r="D7085" t="s">
        <v>90</v>
      </c>
      <c r="E7085" t="s">
        <v>131</v>
      </c>
      <c r="F7085" t="s">
        <v>3076</v>
      </c>
      <c r="G7085" t="s">
        <v>152</v>
      </c>
      <c r="H7085" t="s">
        <v>134</v>
      </c>
      <c r="I7085" t="s">
        <v>135</v>
      </c>
      <c r="J7085" t="s">
        <v>136</v>
      </c>
      <c r="K7085" t="s">
        <v>137</v>
      </c>
      <c r="L7085" t="s">
        <v>20258</v>
      </c>
      <c r="M7085" t="s">
        <v>20259</v>
      </c>
      <c r="N7085">
        <v>5.0711111109999996</v>
      </c>
      <c r="O7085">
        <v>0</v>
      </c>
      <c r="P7085">
        <v>3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2.8237063384644001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2.8237063384644001</v>
      </c>
    </row>
    <row r="7086" spans="1:31" x14ac:dyDescent="0.25">
      <c r="A7086">
        <v>2158208</v>
      </c>
      <c r="B7086">
        <v>1</v>
      </c>
      <c r="C7086" t="s">
        <v>80</v>
      </c>
      <c r="D7086" t="s">
        <v>107</v>
      </c>
      <c r="E7086" t="s">
        <v>146</v>
      </c>
      <c r="F7086" t="s">
        <v>20260</v>
      </c>
      <c r="G7086" t="s">
        <v>1254</v>
      </c>
      <c r="H7086" t="s">
        <v>143</v>
      </c>
      <c r="I7086" t="s">
        <v>135</v>
      </c>
      <c r="J7086" t="s">
        <v>136</v>
      </c>
      <c r="K7086" t="s">
        <v>137</v>
      </c>
      <c r="L7086" t="s">
        <v>20261</v>
      </c>
      <c r="M7086" t="s">
        <v>20262</v>
      </c>
      <c r="N7086">
        <v>4.5175000000000001</v>
      </c>
      <c r="O7086">
        <v>0</v>
      </c>
      <c r="P7086">
        <v>134</v>
      </c>
      <c r="Q7086">
        <v>0</v>
      </c>
      <c r="R7086">
        <v>0</v>
      </c>
      <c r="S7086">
        <v>0</v>
      </c>
      <c r="T7086">
        <v>2</v>
      </c>
      <c r="U7086">
        <v>0</v>
      </c>
      <c r="V7086">
        <v>1</v>
      </c>
      <c r="W7086">
        <v>0</v>
      </c>
      <c r="X7086">
        <v>115.92425238549818</v>
      </c>
      <c r="Y7086">
        <v>0</v>
      </c>
      <c r="Z7086">
        <v>0</v>
      </c>
      <c r="AA7086">
        <v>0</v>
      </c>
      <c r="AB7086">
        <v>0.21032868322453335</v>
      </c>
      <c r="AC7086">
        <v>0</v>
      </c>
      <c r="AD7086">
        <v>4.2412334870190662</v>
      </c>
      <c r="AE7086">
        <v>120.37581455574178</v>
      </c>
    </row>
    <row r="7087" spans="1:31" x14ac:dyDescent="0.25">
      <c r="A7087">
        <v>2157853</v>
      </c>
      <c r="B7087">
        <v>1</v>
      </c>
      <c r="C7087" t="s">
        <v>80</v>
      </c>
      <c r="D7087" t="s">
        <v>108</v>
      </c>
      <c r="E7087" t="s">
        <v>196</v>
      </c>
      <c r="F7087" t="s">
        <v>2601</v>
      </c>
      <c r="G7087" t="s">
        <v>142</v>
      </c>
      <c r="H7087" t="s">
        <v>143</v>
      </c>
      <c r="I7087" t="s">
        <v>135</v>
      </c>
      <c r="J7087" t="s">
        <v>136</v>
      </c>
      <c r="K7087" t="s">
        <v>137</v>
      </c>
      <c r="L7087" t="s">
        <v>20263</v>
      </c>
      <c r="M7087" t="s">
        <v>20264</v>
      </c>
      <c r="N7087">
        <v>0.137222222</v>
      </c>
      <c r="O7087">
        <v>0</v>
      </c>
      <c r="P7087">
        <v>1818</v>
      </c>
      <c r="Q7087">
        <v>2</v>
      </c>
      <c r="R7087">
        <v>375</v>
      </c>
      <c r="S7087">
        <v>13</v>
      </c>
      <c r="T7087">
        <v>199</v>
      </c>
      <c r="U7087">
        <v>0</v>
      </c>
      <c r="V7087">
        <v>0</v>
      </c>
      <c r="W7087">
        <v>0</v>
      </c>
      <c r="X7087">
        <v>29.265076782683057</v>
      </c>
      <c r="Y7087">
        <v>4.0658855112997339</v>
      </c>
      <c r="Z7087">
        <v>7.4494292001447553</v>
      </c>
      <c r="AA7087">
        <v>12.068754051560271</v>
      </c>
      <c r="AB7087">
        <v>9.4180549937668943</v>
      </c>
      <c r="AC7087">
        <v>0</v>
      </c>
      <c r="AD7087">
        <v>0</v>
      </c>
      <c r="AE7087">
        <v>62.267200539454713</v>
      </c>
    </row>
    <row r="7088" spans="1:31" x14ac:dyDescent="0.25">
      <c r="A7088">
        <v>2158351</v>
      </c>
      <c r="B7088">
        <v>1</v>
      </c>
      <c r="C7088" t="s">
        <v>80</v>
      </c>
      <c r="D7088" t="s">
        <v>103</v>
      </c>
      <c r="E7088" t="s">
        <v>174</v>
      </c>
      <c r="F7088" t="s">
        <v>20265</v>
      </c>
      <c r="G7088" t="s">
        <v>187</v>
      </c>
      <c r="H7088" t="s">
        <v>134</v>
      </c>
      <c r="I7088" t="s">
        <v>135</v>
      </c>
      <c r="J7088" t="s">
        <v>136</v>
      </c>
      <c r="K7088" t="s">
        <v>137</v>
      </c>
      <c r="L7088" t="s">
        <v>2869</v>
      </c>
      <c r="M7088" t="s">
        <v>20266</v>
      </c>
      <c r="N7088">
        <v>2.199166666</v>
      </c>
      <c r="O7088">
        <v>0</v>
      </c>
      <c r="P7088">
        <v>0</v>
      </c>
      <c r="Q7088">
        <v>0</v>
      </c>
      <c r="R7088">
        <v>2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7.8574663305375001</v>
      </c>
      <c r="AA7088">
        <v>0</v>
      </c>
      <c r="AB7088">
        <v>0</v>
      </c>
      <c r="AC7088">
        <v>0</v>
      </c>
      <c r="AD7088">
        <v>0</v>
      </c>
      <c r="AE7088">
        <v>7.8574663305375001</v>
      </c>
    </row>
    <row r="7089" spans="1:31" x14ac:dyDescent="0.25">
      <c r="A7089">
        <v>2158517</v>
      </c>
      <c r="B7089">
        <v>1</v>
      </c>
      <c r="C7089" t="s">
        <v>80</v>
      </c>
      <c r="D7089" t="s">
        <v>96</v>
      </c>
      <c r="E7089" t="s">
        <v>131</v>
      </c>
      <c r="F7089" t="s">
        <v>20267</v>
      </c>
      <c r="G7089" t="s">
        <v>231</v>
      </c>
      <c r="H7089" t="s">
        <v>134</v>
      </c>
      <c r="I7089" t="s">
        <v>135</v>
      </c>
      <c r="J7089" t="s">
        <v>136</v>
      </c>
      <c r="K7089" t="s">
        <v>137</v>
      </c>
      <c r="L7089" t="s">
        <v>20268</v>
      </c>
      <c r="M7089" t="s">
        <v>20269</v>
      </c>
      <c r="N7089">
        <v>6.6749999999999998</v>
      </c>
      <c r="O7089">
        <v>0</v>
      </c>
      <c r="P7089">
        <v>1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0.78524312760466675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0.78524312760466675</v>
      </c>
    </row>
    <row r="7090" spans="1:31" x14ac:dyDescent="0.25">
      <c r="A7090">
        <v>2158374</v>
      </c>
      <c r="B7090">
        <v>1</v>
      </c>
      <c r="C7090" t="s">
        <v>80</v>
      </c>
      <c r="D7090" t="s">
        <v>106</v>
      </c>
      <c r="E7090" t="s">
        <v>174</v>
      </c>
      <c r="F7090" t="s">
        <v>20270</v>
      </c>
      <c r="G7090" t="s">
        <v>187</v>
      </c>
      <c r="H7090" t="s">
        <v>134</v>
      </c>
      <c r="I7090" t="s">
        <v>135</v>
      </c>
      <c r="J7090" t="s">
        <v>136</v>
      </c>
      <c r="K7090" t="s">
        <v>137</v>
      </c>
      <c r="L7090" t="s">
        <v>2675</v>
      </c>
      <c r="M7090" t="s">
        <v>20271</v>
      </c>
      <c r="N7090">
        <v>3.4108333329999998</v>
      </c>
      <c r="O7090">
        <v>0</v>
      </c>
      <c r="P7090">
        <v>37</v>
      </c>
      <c r="Q7090">
        <v>0</v>
      </c>
      <c r="R7090">
        <v>0</v>
      </c>
      <c r="S7090">
        <v>0</v>
      </c>
      <c r="T7090">
        <v>4</v>
      </c>
      <c r="U7090">
        <v>0</v>
      </c>
      <c r="V7090">
        <v>0</v>
      </c>
      <c r="W7090">
        <v>0</v>
      </c>
      <c r="X7090">
        <v>24.691536975536916</v>
      </c>
      <c r="Y7090">
        <v>0</v>
      </c>
      <c r="Z7090">
        <v>0</v>
      </c>
      <c r="AA7090">
        <v>0</v>
      </c>
      <c r="AB7090">
        <v>1.8688761821876667</v>
      </c>
      <c r="AC7090">
        <v>0</v>
      </c>
      <c r="AD7090">
        <v>0</v>
      </c>
      <c r="AE7090">
        <v>26.560413157724582</v>
      </c>
    </row>
    <row r="7091" spans="1:31" x14ac:dyDescent="0.25">
      <c r="A7091">
        <v>2158251</v>
      </c>
      <c r="B7091">
        <v>1</v>
      </c>
      <c r="C7091" t="s">
        <v>80</v>
      </c>
      <c r="D7091" t="s">
        <v>89</v>
      </c>
      <c r="E7091" t="s">
        <v>131</v>
      </c>
      <c r="F7091" t="s">
        <v>20272</v>
      </c>
      <c r="G7091" t="s">
        <v>439</v>
      </c>
      <c r="H7091" t="s">
        <v>134</v>
      </c>
      <c r="I7091" t="s">
        <v>135</v>
      </c>
      <c r="J7091" t="s">
        <v>136</v>
      </c>
      <c r="K7091" t="s">
        <v>137</v>
      </c>
      <c r="L7091" t="s">
        <v>20273</v>
      </c>
      <c r="M7091" t="s">
        <v>20274</v>
      </c>
      <c r="N7091">
        <v>4.5188888880000002</v>
      </c>
      <c r="O7091">
        <v>0</v>
      </c>
      <c r="P7091">
        <v>1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1.4756390429199999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1.4756390429199999</v>
      </c>
    </row>
    <row r="7092" spans="1:31" x14ac:dyDescent="0.25">
      <c r="A7092">
        <v>2158188</v>
      </c>
      <c r="B7092">
        <v>1</v>
      </c>
      <c r="C7092" t="s">
        <v>80</v>
      </c>
      <c r="D7092" t="s">
        <v>108</v>
      </c>
      <c r="E7092" t="s">
        <v>174</v>
      </c>
      <c r="F7092" t="s">
        <v>20275</v>
      </c>
      <c r="G7092" t="s">
        <v>187</v>
      </c>
      <c r="H7092" t="s">
        <v>134</v>
      </c>
      <c r="I7092" t="s">
        <v>135</v>
      </c>
      <c r="J7092" t="s">
        <v>136</v>
      </c>
      <c r="K7092" t="s">
        <v>137</v>
      </c>
      <c r="L7092" t="s">
        <v>20276</v>
      </c>
      <c r="M7092" t="s">
        <v>20277</v>
      </c>
      <c r="N7092">
        <v>11.248055555000001</v>
      </c>
      <c r="O7092">
        <v>0</v>
      </c>
      <c r="P7092">
        <v>16</v>
      </c>
      <c r="Q7092">
        <v>0</v>
      </c>
      <c r="R7092">
        <v>5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19.516434429433335</v>
      </c>
      <c r="Y7092">
        <v>0</v>
      </c>
      <c r="Z7092">
        <v>2.113748559598025</v>
      </c>
      <c r="AA7092">
        <v>0</v>
      </c>
      <c r="AB7092">
        <v>0</v>
      </c>
      <c r="AC7092">
        <v>0</v>
      </c>
      <c r="AD7092">
        <v>0</v>
      </c>
      <c r="AE7092">
        <v>21.630182989031361</v>
      </c>
    </row>
    <row r="7093" spans="1:31" x14ac:dyDescent="0.25">
      <c r="A7093">
        <v>2158437</v>
      </c>
      <c r="B7093">
        <v>1</v>
      </c>
      <c r="C7093" t="s">
        <v>80</v>
      </c>
      <c r="D7093" t="s">
        <v>83</v>
      </c>
      <c r="E7093" t="s">
        <v>131</v>
      </c>
      <c r="F7093" t="s">
        <v>20278</v>
      </c>
      <c r="G7093" t="s">
        <v>152</v>
      </c>
      <c r="H7093" t="s">
        <v>134</v>
      </c>
      <c r="I7093" t="s">
        <v>135</v>
      </c>
      <c r="J7093" t="s">
        <v>136</v>
      </c>
      <c r="K7093" t="s">
        <v>137</v>
      </c>
      <c r="L7093" t="s">
        <v>20279</v>
      </c>
      <c r="M7093" t="s">
        <v>20280</v>
      </c>
      <c r="N7093">
        <v>2.159444444</v>
      </c>
      <c r="O7093">
        <v>0</v>
      </c>
      <c r="P7093">
        <v>3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2.1704249932217166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2.1704249932217166</v>
      </c>
    </row>
    <row r="7094" spans="1:31" x14ac:dyDescent="0.25">
      <c r="A7094">
        <v>2157939</v>
      </c>
      <c r="B7094">
        <v>1</v>
      </c>
      <c r="C7094" t="s">
        <v>80</v>
      </c>
      <c r="D7094" t="s">
        <v>89</v>
      </c>
      <c r="E7094" t="s">
        <v>174</v>
      </c>
      <c r="F7094" t="s">
        <v>20281</v>
      </c>
      <c r="G7094" t="s">
        <v>384</v>
      </c>
      <c r="H7094" t="s">
        <v>134</v>
      </c>
      <c r="I7094" t="s">
        <v>135</v>
      </c>
      <c r="J7094" t="s">
        <v>136</v>
      </c>
      <c r="K7094" t="s">
        <v>137</v>
      </c>
      <c r="L7094" t="s">
        <v>20282</v>
      </c>
      <c r="M7094" t="s">
        <v>20283</v>
      </c>
      <c r="N7094">
        <v>3.687777777</v>
      </c>
      <c r="O7094">
        <v>0</v>
      </c>
      <c r="P7094">
        <v>118</v>
      </c>
      <c r="Q7094">
        <v>0</v>
      </c>
      <c r="R7094">
        <v>1</v>
      </c>
      <c r="S7094">
        <v>0</v>
      </c>
      <c r="T7094">
        <v>3</v>
      </c>
      <c r="U7094">
        <v>0</v>
      </c>
      <c r="V7094">
        <v>0</v>
      </c>
      <c r="W7094">
        <v>0</v>
      </c>
      <c r="X7094">
        <v>157.01459695953014</v>
      </c>
      <c r="Y7094">
        <v>0</v>
      </c>
      <c r="Z7094">
        <v>7.8085593980064001</v>
      </c>
      <c r="AA7094">
        <v>0</v>
      </c>
      <c r="AB7094">
        <v>2.8810621395686167</v>
      </c>
      <c r="AC7094">
        <v>0</v>
      </c>
      <c r="AD7094">
        <v>0</v>
      </c>
      <c r="AE7094">
        <v>167.70421849710516</v>
      </c>
    </row>
    <row r="7095" spans="1:31" x14ac:dyDescent="0.25">
      <c r="A7095">
        <v>2158580</v>
      </c>
      <c r="B7095">
        <v>1</v>
      </c>
      <c r="C7095" t="s">
        <v>81</v>
      </c>
      <c r="D7095" t="s">
        <v>122</v>
      </c>
      <c r="E7095" t="s">
        <v>196</v>
      </c>
      <c r="F7095" t="s">
        <v>9805</v>
      </c>
      <c r="G7095" t="s">
        <v>142</v>
      </c>
      <c r="H7095" t="s">
        <v>143</v>
      </c>
      <c r="I7095" t="s">
        <v>135</v>
      </c>
      <c r="J7095" t="s">
        <v>136</v>
      </c>
      <c r="K7095" t="s">
        <v>137</v>
      </c>
      <c r="L7095" t="s">
        <v>20284</v>
      </c>
      <c r="M7095" t="s">
        <v>20285</v>
      </c>
      <c r="N7095">
        <v>0.72055555500000001</v>
      </c>
      <c r="O7095">
        <v>1</v>
      </c>
      <c r="P7095">
        <v>465</v>
      </c>
      <c r="Q7095">
        <v>4</v>
      </c>
      <c r="R7095">
        <v>0</v>
      </c>
      <c r="S7095">
        <v>2</v>
      </c>
      <c r="T7095">
        <v>18</v>
      </c>
      <c r="U7095">
        <v>0</v>
      </c>
      <c r="V7095">
        <v>0</v>
      </c>
      <c r="W7095">
        <v>9.4947796999983347E-2</v>
      </c>
      <c r="X7095">
        <v>36.248366038134144</v>
      </c>
      <c r="Y7095">
        <v>1.1324433469926503</v>
      </c>
      <c r="Z7095">
        <v>0</v>
      </c>
      <c r="AA7095">
        <v>6.988751918518501</v>
      </c>
      <c r="AB7095">
        <v>0.86321692891699997</v>
      </c>
      <c r="AC7095">
        <v>0</v>
      </c>
      <c r="AD7095">
        <v>0</v>
      </c>
      <c r="AE7095">
        <v>45.327726029562278</v>
      </c>
    </row>
    <row r="7096" spans="1:31" x14ac:dyDescent="0.25">
      <c r="A7096">
        <v>2158294</v>
      </c>
      <c r="B7096">
        <v>1</v>
      </c>
      <c r="C7096" t="s">
        <v>80</v>
      </c>
      <c r="D7096" t="s">
        <v>104</v>
      </c>
      <c r="E7096" t="s">
        <v>174</v>
      </c>
      <c r="F7096" t="s">
        <v>20286</v>
      </c>
      <c r="G7096" t="s">
        <v>384</v>
      </c>
      <c r="H7096" t="s">
        <v>134</v>
      </c>
      <c r="I7096" t="s">
        <v>135</v>
      </c>
      <c r="J7096" t="s">
        <v>136</v>
      </c>
      <c r="K7096" t="s">
        <v>137</v>
      </c>
      <c r="L7096" t="s">
        <v>20287</v>
      </c>
      <c r="M7096" t="s">
        <v>20288</v>
      </c>
      <c r="N7096">
        <v>6.4766666659999999</v>
      </c>
      <c r="O7096">
        <v>0</v>
      </c>
      <c r="P7096">
        <v>16</v>
      </c>
      <c r="Q7096">
        <v>0</v>
      </c>
      <c r="R7096">
        <v>0</v>
      </c>
      <c r="S7096">
        <v>0</v>
      </c>
      <c r="T7096">
        <v>3</v>
      </c>
      <c r="U7096">
        <v>0</v>
      </c>
      <c r="V7096">
        <v>0</v>
      </c>
      <c r="W7096">
        <v>0</v>
      </c>
      <c r="X7096">
        <v>22.826979779489509</v>
      </c>
      <c r="Y7096">
        <v>0</v>
      </c>
      <c r="Z7096">
        <v>0</v>
      </c>
      <c r="AA7096">
        <v>0</v>
      </c>
      <c r="AB7096">
        <v>96.810605913422222</v>
      </c>
      <c r="AC7096">
        <v>0</v>
      </c>
      <c r="AD7096">
        <v>0</v>
      </c>
      <c r="AE7096">
        <v>119.63758569291173</v>
      </c>
    </row>
    <row r="7097" spans="1:31" x14ac:dyDescent="0.25">
      <c r="A7097">
        <v>2157996</v>
      </c>
      <c r="B7097">
        <v>1</v>
      </c>
      <c r="C7097" t="s">
        <v>80</v>
      </c>
      <c r="D7097" t="s">
        <v>94</v>
      </c>
      <c r="E7097" t="s">
        <v>161</v>
      </c>
      <c r="F7097" t="s">
        <v>20289</v>
      </c>
      <c r="G7097" t="s">
        <v>215</v>
      </c>
      <c r="H7097" t="s">
        <v>134</v>
      </c>
      <c r="I7097" t="s">
        <v>135</v>
      </c>
      <c r="J7097" t="s">
        <v>136</v>
      </c>
      <c r="K7097" t="s">
        <v>137</v>
      </c>
      <c r="L7097" t="s">
        <v>20290</v>
      </c>
      <c r="M7097" t="s">
        <v>20291</v>
      </c>
      <c r="N7097">
        <v>2.6288888880000001</v>
      </c>
      <c r="O7097">
        <v>0</v>
      </c>
      <c r="P7097">
        <v>129</v>
      </c>
      <c r="Q7097">
        <v>0</v>
      </c>
      <c r="R7097">
        <v>12</v>
      </c>
      <c r="S7097">
        <v>0</v>
      </c>
      <c r="T7097">
        <v>13</v>
      </c>
      <c r="U7097">
        <v>0</v>
      </c>
      <c r="V7097">
        <v>0</v>
      </c>
      <c r="W7097">
        <v>0</v>
      </c>
      <c r="X7097">
        <v>73.403486621264804</v>
      </c>
      <c r="Y7097">
        <v>0</v>
      </c>
      <c r="Z7097">
        <v>2.5243099061113496</v>
      </c>
      <c r="AA7097">
        <v>0</v>
      </c>
      <c r="AB7097">
        <v>31.055265904487005</v>
      </c>
      <c r="AC7097">
        <v>0</v>
      </c>
      <c r="AD7097">
        <v>0</v>
      </c>
      <c r="AE7097">
        <v>106.98306243186316</v>
      </c>
    </row>
    <row r="7098" spans="1:31" x14ac:dyDescent="0.25">
      <c r="A7098">
        <v>2157747</v>
      </c>
      <c r="B7098">
        <v>1</v>
      </c>
      <c r="C7098" t="s">
        <v>81</v>
      </c>
      <c r="D7098" t="s">
        <v>128</v>
      </c>
      <c r="E7098" t="s">
        <v>196</v>
      </c>
      <c r="F7098" t="s">
        <v>20292</v>
      </c>
      <c r="G7098" t="s">
        <v>142</v>
      </c>
      <c r="H7098" t="s">
        <v>143</v>
      </c>
      <c r="I7098" t="s">
        <v>135</v>
      </c>
      <c r="J7098" t="s">
        <v>136</v>
      </c>
      <c r="K7098" t="s">
        <v>137</v>
      </c>
      <c r="L7098" t="s">
        <v>20293</v>
      </c>
      <c r="M7098" t="s">
        <v>20294</v>
      </c>
      <c r="N7098">
        <v>3.4108333329999998</v>
      </c>
      <c r="O7098">
        <v>0</v>
      </c>
      <c r="P7098">
        <v>0</v>
      </c>
      <c r="Q7098">
        <v>0</v>
      </c>
      <c r="R7098">
        <v>0</v>
      </c>
      <c r="S7098">
        <v>20</v>
      </c>
      <c r="T7098">
        <v>0</v>
      </c>
      <c r="U7098">
        <v>16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824.63653822717197</v>
      </c>
      <c r="AB7098">
        <v>0</v>
      </c>
      <c r="AC7098">
        <v>4314.0750707475954</v>
      </c>
      <c r="AD7098">
        <v>0</v>
      </c>
      <c r="AE7098">
        <v>5138.7116089747669</v>
      </c>
    </row>
    <row r="7099" spans="1:31" x14ac:dyDescent="0.25">
      <c r="A7099">
        <v>2158360</v>
      </c>
      <c r="B7099">
        <v>1</v>
      </c>
      <c r="C7099" t="s">
        <v>80</v>
      </c>
      <c r="D7099" t="s">
        <v>93</v>
      </c>
      <c r="E7099" t="s">
        <v>131</v>
      </c>
      <c r="F7099" t="s">
        <v>20295</v>
      </c>
      <c r="G7099" t="s">
        <v>152</v>
      </c>
      <c r="H7099" t="s">
        <v>134</v>
      </c>
      <c r="I7099" t="s">
        <v>135</v>
      </c>
      <c r="J7099" t="s">
        <v>136</v>
      </c>
      <c r="K7099" t="s">
        <v>137</v>
      </c>
      <c r="L7099" t="s">
        <v>20296</v>
      </c>
      <c r="M7099" t="s">
        <v>20297</v>
      </c>
      <c r="N7099">
        <v>6.5</v>
      </c>
      <c r="O7099">
        <v>0</v>
      </c>
      <c r="P7099">
        <v>0</v>
      </c>
      <c r="Q7099">
        <v>0</v>
      </c>
      <c r="R7099">
        <v>1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0.35106662682346668</v>
      </c>
      <c r="AA7099">
        <v>0</v>
      </c>
      <c r="AB7099">
        <v>0</v>
      </c>
      <c r="AC7099">
        <v>0</v>
      </c>
      <c r="AD7099">
        <v>0</v>
      </c>
      <c r="AE7099">
        <v>0.35106662682346668</v>
      </c>
    </row>
    <row r="7100" spans="1:31" x14ac:dyDescent="0.25">
      <c r="A7100">
        <v>2158051</v>
      </c>
      <c r="B7100">
        <v>1</v>
      </c>
      <c r="C7100" t="s">
        <v>80</v>
      </c>
      <c r="D7100" t="s">
        <v>99</v>
      </c>
      <c r="E7100" t="s">
        <v>131</v>
      </c>
      <c r="F7100" t="s">
        <v>20298</v>
      </c>
      <c r="G7100" t="s">
        <v>152</v>
      </c>
      <c r="H7100" t="s">
        <v>134</v>
      </c>
      <c r="I7100" t="s">
        <v>135</v>
      </c>
      <c r="J7100" t="s">
        <v>136</v>
      </c>
      <c r="K7100" t="s">
        <v>137</v>
      </c>
      <c r="L7100" t="s">
        <v>20299</v>
      </c>
      <c r="M7100" t="s">
        <v>20300</v>
      </c>
      <c r="N7100">
        <v>5.8936111110000002</v>
      </c>
      <c r="O7100">
        <v>0</v>
      </c>
      <c r="P7100">
        <v>1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1.7017898141172831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1.7017898141172831</v>
      </c>
    </row>
    <row r="7101" spans="1:31" x14ac:dyDescent="0.25">
      <c r="A7101">
        <v>2158383</v>
      </c>
      <c r="B7101">
        <v>1</v>
      </c>
      <c r="C7101" t="s">
        <v>81</v>
      </c>
      <c r="D7101" t="s">
        <v>113</v>
      </c>
      <c r="E7101" t="s">
        <v>174</v>
      </c>
      <c r="F7101" t="s">
        <v>20301</v>
      </c>
      <c r="G7101" t="s">
        <v>187</v>
      </c>
      <c r="H7101" t="s">
        <v>134</v>
      </c>
      <c r="I7101" t="s">
        <v>135</v>
      </c>
      <c r="J7101" t="s">
        <v>136</v>
      </c>
      <c r="K7101" t="s">
        <v>137</v>
      </c>
      <c r="L7101" t="s">
        <v>20302</v>
      </c>
      <c r="M7101" t="s">
        <v>20303</v>
      </c>
      <c r="N7101">
        <v>1.5863888880000001</v>
      </c>
      <c r="O7101">
        <v>0</v>
      </c>
      <c r="P7101">
        <v>69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23.507984338754373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23.507984338754373</v>
      </c>
    </row>
    <row r="7102" spans="1:31" x14ac:dyDescent="0.25">
      <c r="A7102">
        <v>2158406</v>
      </c>
      <c r="B7102">
        <v>1</v>
      </c>
      <c r="C7102" t="s">
        <v>80</v>
      </c>
      <c r="D7102" t="s">
        <v>108</v>
      </c>
      <c r="E7102" t="s">
        <v>174</v>
      </c>
      <c r="F7102" t="s">
        <v>11754</v>
      </c>
      <c r="G7102" t="s">
        <v>187</v>
      </c>
      <c r="H7102" t="s">
        <v>134</v>
      </c>
      <c r="I7102" t="s">
        <v>135</v>
      </c>
      <c r="J7102" t="s">
        <v>136</v>
      </c>
      <c r="K7102" t="s">
        <v>137</v>
      </c>
      <c r="L7102" t="s">
        <v>20304</v>
      </c>
      <c r="M7102" t="s">
        <v>20305</v>
      </c>
      <c r="N7102">
        <v>1.0522222219999999</v>
      </c>
      <c r="O7102">
        <v>0</v>
      </c>
      <c r="P7102">
        <v>5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0.4431594042925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0.4431594042925</v>
      </c>
    </row>
    <row r="7103" spans="1:31" x14ac:dyDescent="0.25">
      <c r="A7103">
        <v>2157859</v>
      </c>
      <c r="B7103">
        <v>1</v>
      </c>
      <c r="C7103" t="s">
        <v>80</v>
      </c>
      <c r="D7103" t="s">
        <v>93</v>
      </c>
      <c r="E7103" t="s">
        <v>140</v>
      </c>
      <c r="F7103" t="s">
        <v>20306</v>
      </c>
      <c r="G7103" t="s">
        <v>142</v>
      </c>
      <c r="H7103" t="s">
        <v>143</v>
      </c>
      <c r="I7103" t="s">
        <v>135</v>
      </c>
      <c r="J7103" t="s">
        <v>136</v>
      </c>
      <c r="K7103" t="s">
        <v>137</v>
      </c>
      <c r="L7103" t="s">
        <v>20307</v>
      </c>
      <c r="M7103" t="s">
        <v>20308</v>
      </c>
      <c r="N7103">
        <v>0.97083333299999997</v>
      </c>
      <c r="O7103">
        <v>8</v>
      </c>
      <c r="P7103">
        <v>4259</v>
      </c>
      <c r="Q7103">
        <v>229</v>
      </c>
      <c r="R7103">
        <v>1209</v>
      </c>
      <c r="S7103">
        <v>49</v>
      </c>
      <c r="T7103">
        <v>1048</v>
      </c>
      <c r="U7103">
        <v>7</v>
      </c>
      <c r="V7103">
        <v>0</v>
      </c>
      <c r="W7103">
        <v>8.778071511023283</v>
      </c>
      <c r="X7103">
        <v>638.94920631243201</v>
      </c>
      <c r="Y7103">
        <v>655.69225230204574</v>
      </c>
      <c r="Z7103">
        <v>732.9004638179091</v>
      </c>
      <c r="AA7103">
        <v>476.96353992346337</v>
      </c>
      <c r="AB7103">
        <v>441.60364696605239</v>
      </c>
      <c r="AC7103">
        <v>373.71303092833745</v>
      </c>
      <c r="AD7103">
        <v>0</v>
      </c>
      <c r="AE7103">
        <v>3328.6002117612638</v>
      </c>
    </row>
    <row r="7104" spans="1:31" x14ac:dyDescent="0.25">
      <c r="A7104">
        <v>2158197</v>
      </c>
      <c r="B7104">
        <v>1</v>
      </c>
      <c r="C7104" t="s">
        <v>80</v>
      </c>
      <c r="D7104" t="s">
        <v>106</v>
      </c>
      <c r="E7104" t="s">
        <v>174</v>
      </c>
      <c r="F7104" t="s">
        <v>20309</v>
      </c>
      <c r="G7104" t="s">
        <v>384</v>
      </c>
      <c r="H7104" t="s">
        <v>134</v>
      </c>
      <c r="I7104" t="s">
        <v>135</v>
      </c>
      <c r="J7104" t="s">
        <v>136</v>
      </c>
      <c r="K7104" t="s">
        <v>137</v>
      </c>
      <c r="L7104" t="s">
        <v>20310</v>
      </c>
      <c r="M7104" t="s">
        <v>20311</v>
      </c>
      <c r="N7104">
        <v>2.207222222</v>
      </c>
      <c r="O7104">
        <v>0</v>
      </c>
      <c r="P7104">
        <v>0</v>
      </c>
      <c r="Q7104">
        <v>0</v>
      </c>
      <c r="R7104">
        <v>4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0.16574012992833331</v>
      </c>
      <c r="AA7104">
        <v>0</v>
      </c>
      <c r="AB7104">
        <v>0</v>
      </c>
      <c r="AC7104">
        <v>0</v>
      </c>
      <c r="AD7104">
        <v>0</v>
      </c>
      <c r="AE7104">
        <v>0.16574012992833331</v>
      </c>
    </row>
    <row r="7105" spans="1:31" x14ac:dyDescent="0.25">
      <c r="A7105">
        <v>2158151</v>
      </c>
      <c r="B7105">
        <v>1</v>
      </c>
      <c r="C7105" t="s">
        <v>81</v>
      </c>
      <c r="D7105" t="s">
        <v>113</v>
      </c>
      <c r="E7105" t="s">
        <v>174</v>
      </c>
      <c r="F7105" t="s">
        <v>20312</v>
      </c>
      <c r="G7105" t="s">
        <v>187</v>
      </c>
      <c r="H7105" t="s">
        <v>134</v>
      </c>
      <c r="I7105" t="s">
        <v>135</v>
      </c>
      <c r="J7105" t="s">
        <v>136</v>
      </c>
      <c r="K7105" t="s">
        <v>137</v>
      </c>
      <c r="L7105" t="s">
        <v>20313</v>
      </c>
      <c r="M7105" t="s">
        <v>20314</v>
      </c>
      <c r="N7105">
        <v>4.3397222219999998</v>
      </c>
      <c r="O7105">
        <v>0</v>
      </c>
      <c r="P7105">
        <v>24</v>
      </c>
      <c r="Q7105">
        <v>0</v>
      </c>
      <c r="R7105">
        <v>3</v>
      </c>
      <c r="S7105">
        <v>0</v>
      </c>
      <c r="T7105">
        <v>1</v>
      </c>
      <c r="U7105">
        <v>0</v>
      </c>
      <c r="V7105">
        <v>0</v>
      </c>
      <c r="W7105">
        <v>0</v>
      </c>
      <c r="X7105">
        <v>21.256039332404107</v>
      </c>
      <c r="Y7105">
        <v>0</v>
      </c>
      <c r="Z7105">
        <v>0.31560853083046664</v>
      </c>
      <c r="AA7105">
        <v>0</v>
      </c>
      <c r="AB7105">
        <v>2.05838732489805</v>
      </c>
      <c r="AC7105">
        <v>0</v>
      </c>
      <c r="AD7105">
        <v>0</v>
      </c>
      <c r="AE7105">
        <v>23.630035188132624</v>
      </c>
    </row>
    <row r="7106" spans="1:31" x14ac:dyDescent="0.25">
      <c r="A7106">
        <v>2157905</v>
      </c>
      <c r="B7106">
        <v>1</v>
      </c>
      <c r="C7106" t="s">
        <v>81</v>
      </c>
      <c r="D7106" t="s">
        <v>127</v>
      </c>
      <c r="E7106" t="s">
        <v>174</v>
      </c>
      <c r="F7106" t="s">
        <v>20315</v>
      </c>
      <c r="G7106" t="s">
        <v>187</v>
      </c>
      <c r="H7106" t="s">
        <v>134</v>
      </c>
      <c r="I7106" t="s">
        <v>135</v>
      </c>
      <c r="J7106" t="s">
        <v>136</v>
      </c>
      <c r="K7106" t="s">
        <v>137</v>
      </c>
      <c r="L7106" t="s">
        <v>20316</v>
      </c>
      <c r="M7106" t="s">
        <v>20317</v>
      </c>
      <c r="N7106">
        <v>2.6744444440000001</v>
      </c>
      <c r="O7106">
        <v>0</v>
      </c>
      <c r="P7106">
        <v>24</v>
      </c>
      <c r="Q7106">
        <v>0</v>
      </c>
      <c r="R7106">
        <v>3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16.288660142521252</v>
      </c>
      <c r="Y7106">
        <v>0</v>
      </c>
      <c r="Z7106">
        <v>3.9995872236833339E-2</v>
      </c>
      <c r="AA7106">
        <v>0</v>
      </c>
      <c r="AB7106">
        <v>0</v>
      </c>
      <c r="AC7106">
        <v>0</v>
      </c>
      <c r="AD7106">
        <v>0</v>
      </c>
      <c r="AE7106">
        <v>16.328656014758085</v>
      </c>
    </row>
    <row r="7107" spans="1:31" x14ac:dyDescent="0.25">
      <c r="A7107">
        <v>2157882</v>
      </c>
      <c r="B7107">
        <v>1</v>
      </c>
      <c r="C7107" t="s">
        <v>80</v>
      </c>
      <c r="D7107" t="s">
        <v>96</v>
      </c>
      <c r="E7107" t="s">
        <v>174</v>
      </c>
      <c r="F7107" t="s">
        <v>20318</v>
      </c>
      <c r="G7107" t="s">
        <v>176</v>
      </c>
      <c r="H7107" t="s">
        <v>134</v>
      </c>
      <c r="I7107" t="s">
        <v>135</v>
      </c>
      <c r="J7107" t="s">
        <v>136</v>
      </c>
      <c r="K7107" t="s">
        <v>137</v>
      </c>
      <c r="L7107" t="s">
        <v>20319</v>
      </c>
      <c r="M7107" t="s">
        <v>20320</v>
      </c>
      <c r="N7107">
        <v>3.4505555550000002</v>
      </c>
      <c r="O7107">
        <v>0</v>
      </c>
      <c r="P7107">
        <v>29</v>
      </c>
      <c r="Q7107">
        <v>0</v>
      </c>
      <c r="R7107">
        <v>0</v>
      </c>
      <c r="S7107">
        <v>0</v>
      </c>
      <c r="T7107">
        <v>8</v>
      </c>
      <c r="U7107">
        <v>0</v>
      </c>
      <c r="V7107">
        <v>0</v>
      </c>
      <c r="W7107">
        <v>0</v>
      </c>
      <c r="X7107">
        <v>47.889027936149859</v>
      </c>
      <c r="Y7107">
        <v>0</v>
      </c>
      <c r="Z7107">
        <v>0</v>
      </c>
      <c r="AA7107">
        <v>0</v>
      </c>
      <c r="AB7107">
        <v>10.477825980321485</v>
      </c>
      <c r="AC7107">
        <v>0</v>
      </c>
      <c r="AD7107">
        <v>0</v>
      </c>
      <c r="AE7107">
        <v>58.366853916471342</v>
      </c>
    </row>
    <row r="7108" spans="1:31" x14ac:dyDescent="0.25">
      <c r="A7108">
        <v>2158260</v>
      </c>
      <c r="B7108">
        <v>1</v>
      </c>
      <c r="C7108" t="s">
        <v>80</v>
      </c>
      <c r="D7108" t="s">
        <v>97</v>
      </c>
      <c r="E7108" t="s">
        <v>131</v>
      </c>
      <c r="F7108" t="s">
        <v>20321</v>
      </c>
      <c r="G7108" t="s">
        <v>152</v>
      </c>
      <c r="H7108" t="s">
        <v>134</v>
      </c>
      <c r="I7108" t="s">
        <v>135</v>
      </c>
      <c r="J7108" t="s">
        <v>136</v>
      </c>
      <c r="K7108" t="s">
        <v>137</v>
      </c>
      <c r="L7108" t="s">
        <v>20322</v>
      </c>
      <c r="M7108" t="s">
        <v>20323</v>
      </c>
      <c r="N7108">
        <v>4.5250000000000004</v>
      </c>
      <c r="O7108">
        <v>0</v>
      </c>
      <c r="P7108">
        <v>1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1.1233785596661749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1.1233785596661749</v>
      </c>
    </row>
    <row r="7109" spans="1:31" x14ac:dyDescent="0.25">
      <c r="A7109">
        <v>2158320</v>
      </c>
      <c r="B7109">
        <v>1</v>
      </c>
      <c r="C7109" t="s">
        <v>80</v>
      </c>
      <c r="D7109" t="s">
        <v>83</v>
      </c>
      <c r="E7109" t="s">
        <v>146</v>
      </c>
      <c r="F7109" t="s">
        <v>2751</v>
      </c>
      <c r="G7109" t="s">
        <v>142</v>
      </c>
      <c r="H7109" t="s">
        <v>143</v>
      </c>
      <c r="I7109" t="s">
        <v>135</v>
      </c>
      <c r="J7109" t="s">
        <v>136</v>
      </c>
      <c r="K7109" t="s">
        <v>137</v>
      </c>
      <c r="L7109" t="s">
        <v>20324</v>
      </c>
      <c r="M7109" t="s">
        <v>20325</v>
      </c>
      <c r="N7109">
        <v>0.61638888800000002</v>
      </c>
      <c r="O7109">
        <v>0</v>
      </c>
      <c r="P7109">
        <v>11</v>
      </c>
      <c r="Q7109">
        <v>0</v>
      </c>
      <c r="R7109">
        <v>1</v>
      </c>
      <c r="S7109">
        <v>17</v>
      </c>
      <c r="T7109">
        <v>24</v>
      </c>
      <c r="U7109">
        <v>6</v>
      </c>
      <c r="V7109">
        <v>1</v>
      </c>
      <c r="W7109">
        <v>0</v>
      </c>
      <c r="X7109">
        <v>1.4102643772665</v>
      </c>
      <c r="Y7109">
        <v>0</v>
      </c>
      <c r="Z7109">
        <v>1.2343444736835332</v>
      </c>
      <c r="AA7109">
        <v>95.752820422663618</v>
      </c>
      <c r="AB7109">
        <v>21.257815533450227</v>
      </c>
      <c r="AC7109">
        <v>357.48654516003916</v>
      </c>
      <c r="AD7109">
        <v>21.692100537315365</v>
      </c>
      <c r="AE7109">
        <v>498.83389050441838</v>
      </c>
    </row>
    <row r="7110" spans="1:31" x14ac:dyDescent="0.25">
      <c r="A7110">
        <v>2157865</v>
      </c>
      <c r="B7110">
        <v>1</v>
      </c>
      <c r="C7110" t="s">
        <v>80</v>
      </c>
      <c r="D7110" t="s">
        <v>106</v>
      </c>
      <c r="E7110" t="s">
        <v>146</v>
      </c>
      <c r="F7110" t="s">
        <v>20326</v>
      </c>
      <c r="G7110" t="s">
        <v>262</v>
      </c>
      <c r="H7110" t="s">
        <v>143</v>
      </c>
      <c r="I7110" t="s">
        <v>135</v>
      </c>
      <c r="J7110" t="s">
        <v>136</v>
      </c>
      <c r="K7110" t="s">
        <v>137</v>
      </c>
      <c r="L7110" t="s">
        <v>20327</v>
      </c>
      <c r="M7110" t="s">
        <v>20328</v>
      </c>
      <c r="N7110">
        <v>4.1597222220000001</v>
      </c>
      <c r="O7110">
        <v>0</v>
      </c>
      <c r="P7110">
        <v>96</v>
      </c>
      <c r="Q7110">
        <v>0</v>
      </c>
      <c r="R7110">
        <v>1</v>
      </c>
      <c r="S7110">
        <v>0</v>
      </c>
      <c r="T7110">
        <v>5</v>
      </c>
      <c r="U7110">
        <v>0</v>
      </c>
      <c r="V7110">
        <v>0</v>
      </c>
      <c r="W7110">
        <v>0</v>
      </c>
      <c r="X7110">
        <v>59.08841919840583</v>
      </c>
      <c r="Y7110">
        <v>0</v>
      </c>
      <c r="Z7110">
        <v>3.6081091269229333</v>
      </c>
      <c r="AA7110">
        <v>0</v>
      </c>
      <c r="AB7110">
        <v>1.9055039052549336</v>
      </c>
      <c r="AC7110">
        <v>0</v>
      </c>
      <c r="AD7110">
        <v>0</v>
      </c>
      <c r="AE7110">
        <v>64.602032230583703</v>
      </c>
    </row>
    <row r="7111" spans="1:31" x14ac:dyDescent="0.25">
      <c r="A7111">
        <v>2158114</v>
      </c>
      <c r="B7111">
        <v>1</v>
      </c>
      <c r="C7111" t="s">
        <v>80</v>
      </c>
      <c r="D7111" t="s">
        <v>83</v>
      </c>
      <c r="E7111" t="s">
        <v>174</v>
      </c>
      <c r="F7111" t="s">
        <v>20329</v>
      </c>
      <c r="G7111" t="s">
        <v>187</v>
      </c>
      <c r="H7111" t="s">
        <v>134</v>
      </c>
      <c r="I7111" t="s">
        <v>135</v>
      </c>
      <c r="J7111" t="s">
        <v>136</v>
      </c>
      <c r="K7111" t="s">
        <v>137</v>
      </c>
      <c r="L7111" t="s">
        <v>20330</v>
      </c>
      <c r="M7111" t="s">
        <v>20331</v>
      </c>
      <c r="N7111">
        <v>0.76888888799999999</v>
      </c>
      <c r="O7111">
        <v>0</v>
      </c>
      <c r="P7111">
        <v>155</v>
      </c>
      <c r="Q7111">
        <v>0</v>
      </c>
      <c r="R7111">
        <v>0</v>
      </c>
      <c r="S7111">
        <v>0</v>
      </c>
      <c r="T7111">
        <v>9</v>
      </c>
      <c r="U7111">
        <v>0</v>
      </c>
      <c r="V7111">
        <v>0</v>
      </c>
      <c r="W7111">
        <v>0</v>
      </c>
      <c r="X7111">
        <v>27.695553232419616</v>
      </c>
      <c r="Y7111">
        <v>0</v>
      </c>
      <c r="Z7111">
        <v>0</v>
      </c>
      <c r="AA7111">
        <v>0</v>
      </c>
      <c r="AB7111">
        <v>2.4197097754392001</v>
      </c>
      <c r="AC7111">
        <v>0</v>
      </c>
      <c r="AD7111">
        <v>0</v>
      </c>
      <c r="AE7111">
        <v>30.115263007858815</v>
      </c>
    </row>
    <row r="7112" spans="1:31" x14ac:dyDescent="0.25">
      <c r="A7112">
        <v>2157965</v>
      </c>
      <c r="B7112">
        <v>1</v>
      </c>
      <c r="C7112" t="s">
        <v>81</v>
      </c>
      <c r="D7112" t="s">
        <v>118</v>
      </c>
      <c r="E7112" t="s">
        <v>174</v>
      </c>
      <c r="F7112" t="s">
        <v>19751</v>
      </c>
      <c r="G7112" t="s">
        <v>384</v>
      </c>
      <c r="H7112" t="s">
        <v>134</v>
      </c>
      <c r="I7112" t="s">
        <v>135</v>
      </c>
      <c r="J7112" t="s">
        <v>136</v>
      </c>
      <c r="K7112" t="s">
        <v>137</v>
      </c>
      <c r="L7112" t="s">
        <v>20332</v>
      </c>
      <c r="M7112" t="s">
        <v>20333</v>
      </c>
      <c r="N7112">
        <v>1.868055555</v>
      </c>
      <c r="O7112">
        <v>0</v>
      </c>
      <c r="P7112">
        <v>18</v>
      </c>
      <c r="Q7112">
        <v>0</v>
      </c>
      <c r="R7112">
        <v>0</v>
      </c>
      <c r="S7112">
        <v>0</v>
      </c>
      <c r="T7112">
        <v>40</v>
      </c>
      <c r="U7112">
        <v>0</v>
      </c>
      <c r="V7112">
        <v>0</v>
      </c>
      <c r="W7112">
        <v>0</v>
      </c>
      <c r="X7112">
        <v>10.583319398351129</v>
      </c>
      <c r="Y7112">
        <v>0</v>
      </c>
      <c r="Z7112">
        <v>0</v>
      </c>
      <c r="AA7112">
        <v>0</v>
      </c>
      <c r="AB7112">
        <v>30.656443316014226</v>
      </c>
      <c r="AC7112">
        <v>0</v>
      </c>
      <c r="AD7112">
        <v>0</v>
      </c>
      <c r="AE7112">
        <v>41.239762714365355</v>
      </c>
    </row>
    <row r="7113" spans="1:31" x14ac:dyDescent="0.25">
      <c r="A7113">
        <v>2158506</v>
      </c>
      <c r="B7113">
        <v>1</v>
      </c>
      <c r="C7113" t="s">
        <v>80</v>
      </c>
      <c r="D7113" t="s">
        <v>93</v>
      </c>
      <c r="E7113" t="s">
        <v>161</v>
      </c>
      <c r="F7113" t="s">
        <v>16376</v>
      </c>
      <c r="G7113" t="s">
        <v>215</v>
      </c>
      <c r="H7113" t="s">
        <v>134</v>
      </c>
      <c r="I7113" t="s">
        <v>135</v>
      </c>
      <c r="J7113" t="s">
        <v>136</v>
      </c>
      <c r="K7113" t="s">
        <v>137</v>
      </c>
      <c r="L7113" t="s">
        <v>20334</v>
      </c>
      <c r="M7113" t="s">
        <v>20335</v>
      </c>
      <c r="N7113">
        <v>0.99444444399999998</v>
      </c>
      <c r="O7113">
        <v>0</v>
      </c>
      <c r="P7113">
        <v>6</v>
      </c>
      <c r="Q7113">
        <v>0</v>
      </c>
      <c r="R7113">
        <v>13</v>
      </c>
      <c r="S7113">
        <v>0</v>
      </c>
      <c r="T7113">
        <v>14</v>
      </c>
      <c r="U7113">
        <v>0</v>
      </c>
      <c r="V7113">
        <v>0</v>
      </c>
      <c r="W7113">
        <v>0</v>
      </c>
      <c r="X7113">
        <v>4.9087171233021989</v>
      </c>
      <c r="Y7113">
        <v>0</v>
      </c>
      <c r="Z7113">
        <v>11.375771584237997</v>
      </c>
      <c r="AA7113">
        <v>0</v>
      </c>
      <c r="AB7113">
        <v>10.046326324463863</v>
      </c>
      <c r="AC7113">
        <v>0</v>
      </c>
      <c r="AD7113">
        <v>0</v>
      </c>
      <c r="AE7113">
        <v>26.330815032004057</v>
      </c>
    </row>
    <row r="7114" spans="1:31" x14ac:dyDescent="0.25">
      <c r="A7114">
        <v>2158068</v>
      </c>
      <c r="B7114">
        <v>1</v>
      </c>
      <c r="C7114" t="s">
        <v>80</v>
      </c>
      <c r="D7114" t="s">
        <v>97</v>
      </c>
      <c r="E7114" t="s">
        <v>174</v>
      </c>
      <c r="F7114" t="s">
        <v>20336</v>
      </c>
      <c r="G7114" t="s">
        <v>2524</v>
      </c>
      <c r="H7114" t="s">
        <v>134</v>
      </c>
      <c r="I7114" t="s">
        <v>135</v>
      </c>
      <c r="J7114" t="s">
        <v>136</v>
      </c>
      <c r="K7114" t="s">
        <v>137</v>
      </c>
      <c r="L7114" t="s">
        <v>20337</v>
      </c>
      <c r="M7114" t="s">
        <v>20338</v>
      </c>
      <c r="N7114">
        <v>8.4041666660000001</v>
      </c>
      <c r="O7114">
        <v>0</v>
      </c>
      <c r="P7114">
        <v>11</v>
      </c>
      <c r="Q7114">
        <v>0</v>
      </c>
      <c r="R7114">
        <v>0</v>
      </c>
      <c r="S7114">
        <v>0</v>
      </c>
      <c r="T7114">
        <v>4</v>
      </c>
      <c r="U7114">
        <v>0</v>
      </c>
      <c r="V7114">
        <v>0</v>
      </c>
      <c r="W7114">
        <v>0</v>
      </c>
      <c r="X7114">
        <v>15.363039169915099</v>
      </c>
      <c r="Y7114">
        <v>0</v>
      </c>
      <c r="Z7114">
        <v>0</v>
      </c>
      <c r="AA7114">
        <v>0</v>
      </c>
      <c r="AB7114">
        <v>4.8191931489833744</v>
      </c>
      <c r="AC7114">
        <v>0</v>
      </c>
      <c r="AD7114">
        <v>0</v>
      </c>
      <c r="AE7114">
        <v>20.182232318898475</v>
      </c>
    </row>
    <row r="7115" spans="1:31" x14ac:dyDescent="0.25">
      <c r="A7115">
        <v>2158214</v>
      </c>
      <c r="B7115">
        <v>1</v>
      </c>
      <c r="C7115" t="s">
        <v>80</v>
      </c>
      <c r="D7115" t="s">
        <v>110</v>
      </c>
      <c r="E7115" t="s">
        <v>174</v>
      </c>
      <c r="F7115" t="s">
        <v>2251</v>
      </c>
      <c r="G7115" t="s">
        <v>187</v>
      </c>
      <c r="H7115" t="s">
        <v>134</v>
      </c>
      <c r="I7115" t="s">
        <v>135</v>
      </c>
      <c r="J7115" t="s">
        <v>136</v>
      </c>
      <c r="K7115" t="s">
        <v>137</v>
      </c>
      <c r="L7115" t="s">
        <v>20339</v>
      </c>
      <c r="M7115" t="s">
        <v>20340</v>
      </c>
      <c r="N7115">
        <v>4.489166666</v>
      </c>
      <c r="O7115">
        <v>0</v>
      </c>
      <c r="P7115">
        <v>122</v>
      </c>
      <c r="Q7115">
        <v>0</v>
      </c>
      <c r="R7115">
        <v>0</v>
      </c>
      <c r="S7115">
        <v>0</v>
      </c>
      <c r="T7115">
        <v>5</v>
      </c>
      <c r="U7115">
        <v>0</v>
      </c>
      <c r="V7115">
        <v>0</v>
      </c>
      <c r="W7115">
        <v>0</v>
      </c>
      <c r="X7115">
        <v>163.8054432609656</v>
      </c>
      <c r="Y7115">
        <v>0</v>
      </c>
      <c r="Z7115">
        <v>0</v>
      </c>
      <c r="AA7115">
        <v>0</v>
      </c>
      <c r="AB7115">
        <v>3.8008353006606503</v>
      </c>
      <c r="AC7115">
        <v>0</v>
      </c>
      <c r="AD7115">
        <v>0</v>
      </c>
      <c r="AE7115">
        <v>167.60627856162625</v>
      </c>
    </row>
    <row r="7116" spans="1:31" x14ac:dyDescent="0.25">
      <c r="A7116">
        <v>2158277</v>
      </c>
      <c r="B7116">
        <v>1</v>
      </c>
      <c r="C7116" t="s">
        <v>80</v>
      </c>
      <c r="D7116" t="s">
        <v>107</v>
      </c>
      <c r="E7116" t="s">
        <v>174</v>
      </c>
      <c r="F7116" t="s">
        <v>20341</v>
      </c>
      <c r="G7116" t="s">
        <v>328</v>
      </c>
      <c r="H7116" t="s">
        <v>134</v>
      </c>
      <c r="I7116" t="s">
        <v>135</v>
      </c>
      <c r="J7116" t="s">
        <v>136</v>
      </c>
      <c r="K7116" t="s">
        <v>137</v>
      </c>
      <c r="L7116" t="s">
        <v>20342</v>
      </c>
      <c r="M7116" t="s">
        <v>20343</v>
      </c>
      <c r="N7116">
        <v>0.62444444399999999</v>
      </c>
      <c r="O7116">
        <v>0</v>
      </c>
      <c r="P7116">
        <v>48</v>
      </c>
      <c r="Q7116">
        <v>0</v>
      </c>
      <c r="R7116">
        <v>2</v>
      </c>
      <c r="S7116">
        <v>0</v>
      </c>
      <c r="T7116">
        <v>8</v>
      </c>
      <c r="U7116">
        <v>0</v>
      </c>
      <c r="V7116">
        <v>0</v>
      </c>
      <c r="W7116">
        <v>0</v>
      </c>
      <c r="X7116">
        <v>5.385752164106707</v>
      </c>
      <c r="Y7116">
        <v>0</v>
      </c>
      <c r="Z7116">
        <v>0.16648288565856667</v>
      </c>
      <c r="AA7116">
        <v>0</v>
      </c>
      <c r="AB7116">
        <v>2.4065905075760328</v>
      </c>
      <c r="AC7116">
        <v>0</v>
      </c>
      <c r="AD7116">
        <v>0</v>
      </c>
      <c r="AE7116">
        <v>7.9588255573413065</v>
      </c>
    </row>
    <row r="7117" spans="1:31" x14ac:dyDescent="0.25">
      <c r="A7117">
        <v>2158420</v>
      </c>
      <c r="B7117">
        <v>1</v>
      </c>
      <c r="C7117" t="s">
        <v>80</v>
      </c>
      <c r="D7117" t="s">
        <v>101</v>
      </c>
      <c r="E7117" t="s">
        <v>140</v>
      </c>
      <c r="F7117" t="s">
        <v>2413</v>
      </c>
      <c r="G7117" t="s">
        <v>226</v>
      </c>
      <c r="H7117" t="s">
        <v>143</v>
      </c>
      <c r="I7117" t="s">
        <v>135</v>
      </c>
      <c r="J7117" t="s">
        <v>136</v>
      </c>
      <c r="K7117" t="s">
        <v>236</v>
      </c>
      <c r="L7117" t="s">
        <v>20344</v>
      </c>
      <c r="M7117" t="s">
        <v>20345</v>
      </c>
      <c r="N7117">
        <v>1.853611111</v>
      </c>
      <c r="O7117">
        <v>0</v>
      </c>
      <c r="P7117">
        <v>1557</v>
      </c>
      <c r="Q7117">
        <v>0</v>
      </c>
      <c r="R7117">
        <v>1</v>
      </c>
      <c r="S7117">
        <v>1</v>
      </c>
      <c r="T7117">
        <v>55</v>
      </c>
      <c r="U7117">
        <v>1</v>
      </c>
      <c r="V7117">
        <v>0</v>
      </c>
      <c r="W7117">
        <v>0</v>
      </c>
      <c r="X7117">
        <v>692.51267569961772</v>
      </c>
      <c r="Y7117">
        <v>0</v>
      </c>
      <c r="Z7117">
        <v>0.17558666279080001</v>
      </c>
      <c r="AA7117">
        <v>20.613268045028001</v>
      </c>
      <c r="AB7117">
        <v>128.29905078083704</v>
      </c>
      <c r="AC7117">
        <v>130.24238802358062</v>
      </c>
      <c r="AD7117">
        <v>0</v>
      </c>
      <c r="AE7117">
        <v>971.8429692118541</v>
      </c>
    </row>
    <row r="7118" spans="1:31" x14ac:dyDescent="0.25">
      <c r="A7118">
        <v>2157756</v>
      </c>
      <c r="B7118">
        <v>1</v>
      </c>
      <c r="C7118" t="s">
        <v>80</v>
      </c>
      <c r="D7118" t="s">
        <v>94</v>
      </c>
      <c r="E7118" t="s">
        <v>161</v>
      </c>
      <c r="F7118" t="s">
        <v>20346</v>
      </c>
      <c r="G7118" t="s">
        <v>215</v>
      </c>
      <c r="H7118" t="s">
        <v>134</v>
      </c>
      <c r="I7118" t="s">
        <v>135</v>
      </c>
      <c r="J7118" t="s">
        <v>136</v>
      </c>
      <c r="K7118" t="s">
        <v>137</v>
      </c>
      <c r="L7118" t="s">
        <v>20347</v>
      </c>
      <c r="M7118" t="s">
        <v>20348</v>
      </c>
      <c r="N7118">
        <v>2.1630555550000001</v>
      </c>
      <c r="O7118">
        <v>0</v>
      </c>
      <c r="P7118">
        <v>44</v>
      </c>
      <c r="Q7118">
        <v>0</v>
      </c>
      <c r="R7118">
        <v>0</v>
      </c>
      <c r="S7118">
        <v>0</v>
      </c>
      <c r="T7118">
        <v>8</v>
      </c>
      <c r="U7118">
        <v>0</v>
      </c>
      <c r="V7118">
        <v>0</v>
      </c>
      <c r="W7118">
        <v>0</v>
      </c>
      <c r="X7118">
        <v>12.875276984236375</v>
      </c>
      <c r="Y7118">
        <v>0</v>
      </c>
      <c r="Z7118">
        <v>0</v>
      </c>
      <c r="AA7118">
        <v>0</v>
      </c>
      <c r="AB7118">
        <v>4.3599715302696751</v>
      </c>
      <c r="AC7118">
        <v>0</v>
      </c>
      <c r="AD7118">
        <v>0</v>
      </c>
      <c r="AE7118">
        <v>17.235248514506051</v>
      </c>
    </row>
    <row r="7119" spans="1:31" x14ac:dyDescent="0.25">
      <c r="A7119">
        <v>2158254</v>
      </c>
      <c r="B7119">
        <v>1</v>
      </c>
      <c r="C7119" t="s">
        <v>80</v>
      </c>
      <c r="D7119" t="s">
        <v>108</v>
      </c>
      <c r="E7119" t="s">
        <v>161</v>
      </c>
      <c r="F7119" t="s">
        <v>19301</v>
      </c>
      <c r="G7119" t="s">
        <v>215</v>
      </c>
      <c r="H7119" t="s">
        <v>134</v>
      </c>
      <c r="I7119" t="s">
        <v>135</v>
      </c>
      <c r="J7119" t="s">
        <v>136</v>
      </c>
      <c r="K7119" t="s">
        <v>137</v>
      </c>
      <c r="L7119" t="s">
        <v>20349</v>
      </c>
      <c r="M7119" t="s">
        <v>20350</v>
      </c>
      <c r="N7119">
        <v>3.1636111109999998</v>
      </c>
      <c r="O7119">
        <v>0</v>
      </c>
      <c r="P7119">
        <v>18</v>
      </c>
      <c r="Q7119">
        <v>0</v>
      </c>
      <c r="R7119">
        <v>1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7.1778916358674927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7.1778916358674927</v>
      </c>
    </row>
    <row r="7120" spans="1:31" x14ac:dyDescent="0.25">
      <c r="A7120">
        <v>2158489</v>
      </c>
      <c r="B7120">
        <v>1</v>
      </c>
      <c r="C7120" t="s">
        <v>81</v>
      </c>
      <c r="D7120" t="s">
        <v>116</v>
      </c>
      <c r="E7120" t="s">
        <v>131</v>
      </c>
      <c r="F7120" t="s">
        <v>20351</v>
      </c>
      <c r="G7120" t="s">
        <v>133</v>
      </c>
      <c r="H7120" t="s">
        <v>134</v>
      </c>
      <c r="I7120" t="s">
        <v>135</v>
      </c>
      <c r="J7120" t="s">
        <v>136</v>
      </c>
      <c r="K7120" t="s">
        <v>137</v>
      </c>
      <c r="L7120" t="s">
        <v>20352</v>
      </c>
      <c r="M7120" t="s">
        <v>20353</v>
      </c>
      <c r="N7120">
        <v>2.1941666660000001</v>
      </c>
      <c r="O7120">
        <v>0</v>
      </c>
      <c r="P7120">
        <v>3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1.0105353692927086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1.0105353692927086</v>
      </c>
    </row>
    <row r="7121" spans="1:31" x14ac:dyDescent="0.25">
      <c r="A7121">
        <v>2158134</v>
      </c>
      <c r="B7121">
        <v>1</v>
      </c>
      <c r="C7121" t="s">
        <v>80</v>
      </c>
      <c r="D7121" t="s">
        <v>85</v>
      </c>
      <c r="E7121" t="s">
        <v>131</v>
      </c>
      <c r="F7121" t="s">
        <v>20354</v>
      </c>
      <c r="G7121" t="s">
        <v>152</v>
      </c>
      <c r="H7121" t="s">
        <v>134</v>
      </c>
      <c r="I7121" t="s">
        <v>135</v>
      </c>
      <c r="J7121" t="s">
        <v>136</v>
      </c>
      <c r="K7121" t="s">
        <v>137</v>
      </c>
      <c r="L7121" t="s">
        <v>20355</v>
      </c>
      <c r="M7121" t="s">
        <v>20356</v>
      </c>
      <c r="N7121">
        <v>8.4086111110000008</v>
      </c>
      <c r="O7121">
        <v>0</v>
      </c>
      <c r="P7121">
        <v>6</v>
      </c>
      <c r="Q7121">
        <v>0</v>
      </c>
      <c r="R7121">
        <v>0</v>
      </c>
      <c r="S7121">
        <v>0</v>
      </c>
      <c r="T7121">
        <v>2</v>
      </c>
      <c r="U7121">
        <v>0</v>
      </c>
      <c r="V7121">
        <v>0</v>
      </c>
      <c r="W7121">
        <v>0</v>
      </c>
      <c r="X7121">
        <v>14.674902793370835</v>
      </c>
      <c r="Y7121">
        <v>0</v>
      </c>
      <c r="Z7121">
        <v>0</v>
      </c>
      <c r="AA7121">
        <v>0</v>
      </c>
      <c r="AB7121">
        <v>2.0867415707076256</v>
      </c>
      <c r="AC7121">
        <v>0</v>
      </c>
      <c r="AD7121">
        <v>0</v>
      </c>
      <c r="AE7121">
        <v>16.76164436407846</v>
      </c>
    </row>
    <row r="7122" spans="1:31" x14ac:dyDescent="0.25">
      <c r="A7122">
        <v>2158446</v>
      </c>
      <c r="B7122">
        <v>1</v>
      </c>
      <c r="C7122" t="s">
        <v>80</v>
      </c>
      <c r="D7122" t="s">
        <v>100</v>
      </c>
      <c r="E7122" t="s">
        <v>131</v>
      </c>
      <c r="F7122" t="s">
        <v>20357</v>
      </c>
      <c r="G7122" t="s">
        <v>171</v>
      </c>
      <c r="H7122" t="s">
        <v>134</v>
      </c>
      <c r="I7122" t="s">
        <v>135</v>
      </c>
      <c r="J7122" t="s">
        <v>136</v>
      </c>
      <c r="K7122" t="s">
        <v>137</v>
      </c>
      <c r="L7122" t="s">
        <v>20358</v>
      </c>
      <c r="M7122" t="s">
        <v>20359</v>
      </c>
      <c r="N7122">
        <v>2.082777777</v>
      </c>
      <c r="O7122">
        <v>0</v>
      </c>
      <c r="P7122">
        <v>0</v>
      </c>
      <c r="Q7122">
        <v>0</v>
      </c>
      <c r="R7122">
        <v>1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1.2146610492077916</v>
      </c>
      <c r="AA7122">
        <v>0</v>
      </c>
      <c r="AB7122">
        <v>0</v>
      </c>
      <c r="AC7122">
        <v>0</v>
      </c>
      <c r="AD7122">
        <v>0</v>
      </c>
      <c r="AE7122">
        <v>1.2146610492077916</v>
      </c>
    </row>
    <row r="7123" spans="1:31" x14ac:dyDescent="0.25">
      <c r="A7123">
        <v>2157736</v>
      </c>
      <c r="B7123">
        <v>1</v>
      </c>
      <c r="C7123" t="s">
        <v>81</v>
      </c>
      <c r="D7123" t="s">
        <v>118</v>
      </c>
      <c r="E7123" t="s">
        <v>174</v>
      </c>
      <c r="F7123" t="s">
        <v>20360</v>
      </c>
      <c r="G7123" t="s">
        <v>187</v>
      </c>
      <c r="H7123" t="s">
        <v>134</v>
      </c>
      <c r="I7123" t="s">
        <v>135</v>
      </c>
      <c r="J7123" t="s">
        <v>136</v>
      </c>
      <c r="K7123" t="s">
        <v>137</v>
      </c>
      <c r="L7123" t="s">
        <v>20361</v>
      </c>
      <c r="M7123" t="s">
        <v>20362</v>
      </c>
      <c r="N7123">
        <v>2.4933333329999998</v>
      </c>
      <c r="O7123">
        <v>0</v>
      </c>
      <c r="P7123">
        <v>1</v>
      </c>
      <c r="Q7123">
        <v>0</v>
      </c>
      <c r="R7123">
        <v>1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0.53405769106794998</v>
      </c>
      <c r="Y7123">
        <v>0</v>
      </c>
      <c r="Z7123">
        <v>0.99023355300619165</v>
      </c>
      <c r="AA7123">
        <v>0</v>
      </c>
      <c r="AB7123">
        <v>0</v>
      </c>
      <c r="AC7123">
        <v>0</v>
      </c>
      <c r="AD7123">
        <v>0</v>
      </c>
      <c r="AE7123">
        <v>1.5242912440741416</v>
      </c>
    </row>
    <row r="7124" spans="1:31" x14ac:dyDescent="0.25">
      <c r="A7124">
        <v>2158154</v>
      </c>
      <c r="B7124">
        <v>1</v>
      </c>
      <c r="C7124" t="s">
        <v>80</v>
      </c>
      <c r="D7124" t="s">
        <v>85</v>
      </c>
      <c r="E7124" t="s">
        <v>131</v>
      </c>
      <c r="F7124" t="s">
        <v>20363</v>
      </c>
      <c r="G7124" t="s">
        <v>231</v>
      </c>
      <c r="H7124" t="s">
        <v>134</v>
      </c>
      <c r="I7124" t="s">
        <v>135</v>
      </c>
      <c r="J7124" t="s">
        <v>136</v>
      </c>
      <c r="K7124" t="s">
        <v>137</v>
      </c>
      <c r="L7124" t="s">
        <v>20364</v>
      </c>
      <c r="M7124" t="s">
        <v>20365</v>
      </c>
      <c r="N7124">
        <v>6.2988888879999996</v>
      </c>
      <c r="O7124">
        <v>0</v>
      </c>
      <c r="P7124">
        <v>10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12.93182316258765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12.93182316258765</v>
      </c>
    </row>
    <row r="7125" spans="1:31" x14ac:dyDescent="0.25">
      <c r="A7125">
        <v>2158234</v>
      </c>
      <c r="B7125">
        <v>1</v>
      </c>
      <c r="C7125" t="s">
        <v>81</v>
      </c>
      <c r="D7125" t="s">
        <v>126</v>
      </c>
      <c r="E7125" t="s">
        <v>196</v>
      </c>
      <c r="F7125" t="s">
        <v>20366</v>
      </c>
      <c r="G7125" t="s">
        <v>142</v>
      </c>
      <c r="H7125" t="s">
        <v>143</v>
      </c>
      <c r="I7125" t="s">
        <v>135</v>
      </c>
      <c r="J7125" t="s">
        <v>136</v>
      </c>
      <c r="K7125" t="s">
        <v>137</v>
      </c>
      <c r="L7125" t="s">
        <v>20367</v>
      </c>
      <c r="M7125" t="s">
        <v>20368</v>
      </c>
      <c r="N7125">
        <v>0.42444444399999998</v>
      </c>
      <c r="O7125">
        <v>3</v>
      </c>
      <c r="P7125">
        <v>7329</v>
      </c>
      <c r="Q7125">
        <v>165</v>
      </c>
      <c r="R7125">
        <v>1080</v>
      </c>
      <c r="S7125">
        <v>39</v>
      </c>
      <c r="T7125">
        <v>875</v>
      </c>
      <c r="U7125">
        <v>3</v>
      </c>
      <c r="V7125">
        <v>1</v>
      </c>
      <c r="W7125">
        <v>0.56137920561941668</v>
      </c>
      <c r="X7125">
        <v>454.31374876507414</v>
      </c>
      <c r="Y7125">
        <v>137.93980910636839</v>
      </c>
      <c r="Z7125">
        <v>97.524597270012904</v>
      </c>
      <c r="AA7125">
        <v>107.88985084656207</v>
      </c>
      <c r="AB7125">
        <v>245.19723044839591</v>
      </c>
      <c r="AC7125">
        <v>70.147124110468766</v>
      </c>
      <c r="AD7125">
        <v>3.5420448889980332</v>
      </c>
      <c r="AE7125">
        <v>1117.1157846414997</v>
      </c>
    </row>
    <row r="7126" spans="1:31" x14ac:dyDescent="0.25">
      <c r="A7126">
        <v>2157985</v>
      </c>
      <c r="B7126">
        <v>1</v>
      </c>
      <c r="C7126" t="s">
        <v>81</v>
      </c>
      <c r="D7126" t="s">
        <v>117</v>
      </c>
      <c r="E7126" t="s">
        <v>174</v>
      </c>
      <c r="F7126" t="s">
        <v>20369</v>
      </c>
      <c r="G7126" t="s">
        <v>187</v>
      </c>
      <c r="H7126" t="s">
        <v>134</v>
      </c>
      <c r="I7126" t="s">
        <v>135</v>
      </c>
      <c r="J7126" t="s">
        <v>136</v>
      </c>
      <c r="K7126" t="s">
        <v>137</v>
      </c>
      <c r="L7126" t="s">
        <v>20370</v>
      </c>
      <c r="M7126" t="s">
        <v>20371</v>
      </c>
      <c r="N7126">
        <v>2.2374999999999998</v>
      </c>
      <c r="O7126">
        <v>0</v>
      </c>
      <c r="P7126">
        <v>16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4.1318129239749757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4.1318129239749757</v>
      </c>
    </row>
    <row r="7127" spans="1:31" x14ac:dyDescent="0.25">
      <c r="A7127">
        <v>2158589</v>
      </c>
      <c r="B7127">
        <v>1</v>
      </c>
      <c r="C7127" t="s">
        <v>80</v>
      </c>
      <c r="D7127" t="s">
        <v>100</v>
      </c>
      <c r="E7127" t="s">
        <v>131</v>
      </c>
      <c r="F7127" t="s">
        <v>20372</v>
      </c>
      <c r="G7127" t="s">
        <v>152</v>
      </c>
      <c r="H7127" t="s">
        <v>134</v>
      </c>
      <c r="I7127" t="s">
        <v>135</v>
      </c>
      <c r="J7127" t="s">
        <v>136</v>
      </c>
      <c r="K7127" t="s">
        <v>137</v>
      </c>
      <c r="L7127" t="s">
        <v>20373</v>
      </c>
      <c r="M7127" t="s">
        <v>20374</v>
      </c>
      <c r="N7127">
        <v>1.416666666</v>
      </c>
      <c r="O7127">
        <v>0</v>
      </c>
      <c r="P7127">
        <v>0</v>
      </c>
      <c r="Q7127">
        <v>0</v>
      </c>
      <c r="R7127">
        <v>1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1.9766019933835501</v>
      </c>
      <c r="AA7127">
        <v>0</v>
      </c>
      <c r="AB7127">
        <v>0</v>
      </c>
      <c r="AC7127">
        <v>0</v>
      </c>
      <c r="AD7127">
        <v>0</v>
      </c>
      <c r="AE7127">
        <v>1.9766019933835501</v>
      </c>
    </row>
    <row r="7128" spans="1:31" x14ac:dyDescent="0.25">
      <c r="A7128">
        <v>2157942</v>
      </c>
      <c r="B7128">
        <v>1</v>
      </c>
      <c r="C7128" t="s">
        <v>80</v>
      </c>
      <c r="D7128" t="s">
        <v>109</v>
      </c>
      <c r="E7128" t="s">
        <v>174</v>
      </c>
      <c r="F7128" t="s">
        <v>20375</v>
      </c>
      <c r="G7128" t="s">
        <v>187</v>
      </c>
      <c r="H7128" t="s">
        <v>134</v>
      </c>
      <c r="I7128" t="s">
        <v>135</v>
      </c>
      <c r="J7128" t="s">
        <v>136</v>
      </c>
      <c r="K7128" t="s">
        <v>137</v>
      </c>
      <c r="L7128" t="s">
        <v>20376</v>
      </c>
      <c r="M7128" t="s">
        <v>20377</v>
      </c>
      <c r="N7128">
        <v>5.0541666660000004</v>
      </c>
      <c r="O7128">
        <v>0</v>
      </c>
      <c r="P7128">
        <v>53</v>
      </c>
      <c r="Q7128">
        <v>0</v>
      </c>
      <c r="R7128">
        <v>0</v>
      </c>
      <c r="S7128">
        <v>0</v>
      </c>
      <c r="T7128">
        <v>3</v>
      </c>
      <c r="U7128">
        <v>0</v>
      </c>
      <c r="V7128">
        <v>0</v>
      </c>
      <c r="W7128">
        <v>0</v>
      </c>
      <c r="X7128">
        <v>33.886787564261361</v>
      </c>
      <c r="Y7128">
        <v>0</v>
      </c>
      <c r="Z7128">
        <v>0</v>
      </c>
      <c r="AA7128">
        <v>0</v>
      </c>
      <c r="AB7128">
        <v>18.776630925593327</v>
      </c>
      <c r="AC7128">
        <v>0</v>
      </c>
      <c r="AD7128">
        <v>0</v>
      </c>
      <c r="AE7128">
        <v>52.663418489854692</v>
      </c>
    </row>
    <row r="7129" spans="1:31" x14ac:dyDescent="0.25">
      <c r="A7129">
        <v>2158340</v>
      </c>
      <c r="B7129">
        <v>1</v>
      </c>
      <c r="C7129" t="s">
        <v>80</v>
      </c>
      <c r="D7129" t="s">
        <v>96</v>
      </c>
      <c r="E7129" t="s">
        <v>131</v>
      </c>
      <c r="F7129" t="s">
        <v>20378</v>
      </c>
      <c r="G7129" t="s">
        <v>439</v>
      </c>
      <c r="H7129" t="s">
        <v>134</v>
      </c>
      <c r="I7129" t="s">
        <v>135</v>
      </c>
      <c r="J7129" t="s">
        <v>136</v>
      </c>
      <c r="K7129" t="s">
        <v>137</v>
      </c>
      <c r="L7129" t="s">
        <v>20379</v>
      </c>
      <c r="M7129" t="s">
        <v>20380</v>
      </c>
      <c r="N7129">
        <v>2.997222222</v>
      </c>
      <c r="O7129">
        <v>0</v>
      </c>
      <c r="P7129">
        <v>2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8.2599225121875008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8.2599225121875008</v>
      </c>
    </row>
    <row r="7130" spans="1:31" x14ac:dyDescent="0.25">
      <c r="A7130">
        <v>2157842</v>
      </c>
      <c r="B7130">
        <v>1</v>
      </c>
      <c r="C7130" t="s">
        <v>80</v>
      </c>
      <c r="D7130" t="s">
        <v>108</v>
      </c>
      <c r="E7130" t="s">
        <v>174</v>
      </c>
      <c r="F7130" t="s">
        <v>20381</v>
      </c>
      <c r="G7130" t="s">
        <v>187</v>
      </c>
      <c r="H7130" t="s">
        <v>134</v>
      </c>
      <c r="I7130" t="s">
        <v>135</v>
      </c>
      <c r="J7130" t="s">
        <v>136</v>
      </c>
      <c r="K7130" t="s">
        <v>137</v>
      </c>
      <c r="L7130" t="s">
        <v>20382</v>
      </c>
      <c r="M7130" t="s">
        <v>20383</v>
      </c>
      <c r="N7130">
        <v>2.1530555549999999</v>
      </c>
      <c r="O7130">
        <v>0</v>
      </c>
      <c r="P7130">
        <v>3</v>
      </c>
      <c r="Q7130">
        <v>0</v>
      </c>
      <c r="R7130">
        <v>5</v>
      </c>
      <c r="S7130">
        <v>0</v>
      </c>
      <c r="T7130">
        <v>1</v>
      </c>
      <c r="U7130">
        <v>0</v>
      </c>
      <c r="V7130">
        <v>0</v>
      </c>
      <c r="W7130">
        <v>0</v>
      </c>
      <c r="X7130">
        <v>0.71908044033179996</v>
      </c>
      <c r="Y7130">
        <v>0</v>
      </c>
      <c r="Z7130">
        <v>21.814687107485469</v>
      </c>
      <c r="AA7130">
        <v>0</v>
      </c>
      <c r="AB7130">
        <v>0.87201093958238318</v>
      </c>
      <c r="AC7130">
        <v>0</v>
      </c>
      <c r="AD7130">
        <v>0</v>
      </c>
      <c r="AE7130">
        <v>23.405778487399655</v>
      </c>
    </row>
    <row r="7131" spans="1:31" x14ac:dyDescent="0.25">
      <c r="A7131">
        <v>2157799</v>
      </c>
      <c r="B7131">
        <v>1</v>
      </c>
      <c r="C7131" t="s">
        <v>80</v>
      </c>
      <c r="D7131" t="s">
        <v>94</v>
      </c>
      <c r="E7131" t="s">
        <v>146</v>
      </c>
      <c r="F7131" t="s">
        <v>18726</v>
      </c>
      <c r="G7131" t="s">
        <v>142</v>
      </c>
      <c r="H7131" t="s">
        <v>143</v>
      </c>
      <c r="I7131" t="s">
        <v>135</v>
      </c>
      <c r="J7131" t="s">
        <v>136</v>
      </c>
      <c r="K7131" t="s">
        <v>137</v>
      </c>
      <c r="L7131" t="s">
        <v>20384</v>
      </c>
      <c r="M7131" t="s">
        <v>20385</v>
      </c>
      <c r="N7131">
        <v>2.409444444</v>
      </c>
      <c r="O7131">
        <v>0</v>
      </c>
      <c r="P7131">
        <v>334</v>
      </c>
      <c r="Q7131">
        <v>0</v>
      </c>
      <c r="R7131">
        <v>137</v>
      </c>
      <c r="S7131">
        <v>4</v>
      </c>
      <c r="T7131">
        <v>34</v>
      </c>
      <c r="U7131">
        <v>0</v>
      </c>
      <c r="V7131">
        <v>0</v>
      </c>
      <c r="W7131">
        <v>0</v>
      </c>
      <c r="X7131">
        <v>137.70512494035441</v>
      </c>
      <c r="Y7131">
        <v>0</v>
      </c>
      <c r="Z7131">
        <v>58.93127762959849</v>
      </c>
      <c r="AA7131">
        <v>285.41248679989496</v>
      </c>
      <c r="AB7131">
        <v>131.81259199413543</v>
      </c>
      <c r="AC7131">
        <v>0</v>
      </c>
      <c r="AD7131">
        <v>0</v>
      </c>
      <c r="AE7131">
        <v>613.86148136398333</v>
      </c>
    </row>
    <row r="7132" spans="1:31" x14ac:dyDescent="0.25">
      <c r="A7132">
        <v>2158483</v>
      </c>
      <c r="B7132">
        <v>1</v>
      </c>
      <c r="C7132" t="s">
        <v>80</v>
      </c>
      <c r="D7132" t="s">
        <v>104</v>
      </c>
      <c r="E7132" t="s">
        <v>146</v>
      </c>
      <c r="F7132" t="s">
        <v>20386</v>
      </c>
      <c r="G7132" t="s">
        <v>142</v>
      </c>
      <c r="H7132" t="s">
        <v>143</v>
      </c>
      <c r="I7132" t="s">
        <v>135</v>
      </c>
      <c r="J7132" t="s">
        <v>136</v>
      </c>
      <c r="K7132" t="s">
        <v>137</v>
      </c>
      <c r="L7132" t="s">
        <v>20387</v>
      </c>
      <c r="M7132" t="s">
        <v>20388</v>
      </c>
      <c r="N7132">
        <v>0.25777777699999999</v>
      </c>
      <c r="O7132">
        <v>0</v>
      </c>
      <c r="P7132">
        <v>3407</v>
      </c>
      <c r="Q7132">
        <v>0</v>
      </c>
      <c r="R7132">
        <v>9</v>
      </c>
      <c r="S7132">
        <v>2</v>
      </c>
      <c r="T7132">
        <v>242</v>
      </c>
      <c r="U7132">
        <v>0</v>
      </c>
      <c r="V7132">
        <v>1</v>
      </c>
      <c r="W7132">
        <v>0</v>
      </c>
      <c r="X7132">
        <v>210.89782262763811</v>
      </c>
      <c r="Y7132">
        <v>0</v>
      </c>
      <c r="Z7132">
        <v>0.60877155029599983</v>
      </c>
      <c r="AA7132">
        <v>3.0521178972048002</v>
      </c>
      <c r="AB7132">
        <v>51.895062104299768</v>
      </c>
      <c r="AC7132">
        <v>0</v>
      </c>
      <c r="AD7132">
        <v>0.55343354729600003</v>
      </c>
      <c r="AE7132">
        <v>267.00720772673469</v>
      </c>
    </row>
    <row r="7133" spans="1:31" x14ac:dyDescent="0.25">
      <c r="A7133">
        <v>2158632</v>
      </c>
      <c r="B7133">
        <v>1</v>
      </c>
      <c r="C7133" t="s">
        <v>80</v>
      </c>
      <c r="D7133" t="s">
        <v>100</v>
      </c>
      <c r="E7133" t="s">
        <v>146</v>
      </c>
      <c r="F7133" t="s">
        <v>20389</v>
      </c>
      <c r="G7133" t="s">
        <v>167</v>
      </c>
      <c r="H7133" t="s">
        <v>143</v>
      </c>
      <c r="I7133" t="s">
        <v>135</v>
      </c>
      <c r="J7133" t="s">
        <v>136</v>
      </c>
      <c r="K7133" t="s">
        <v>137</v>
      </c>
      <c r="L7133" t="s">
        <v>20390</v>
      </c>
      <c r="M7133" t="s">
        <v>20391</v>
      </c>
      <c r="N7133">
        <v>2.613611111</v>
      </c>
      <c r="O7133">
        <v>1</v>
      </c>
      <c r="P7133">
        <v>585</v>
      </c>
      <c r="Q7133">
        <v>1</v>
      </c>
      <c r="R7133">
        <v>18</v>
      </c>
      <c r="S7133">
        <v>6</v>
      </c>
      <c r="T7133">
        <v>59</v>
      </c>
      <c r="U7133">
        <v>6</v>
      </c>
      <c r="V7133">
        <v>1</v>
      </c>
      <c r="W7133">
        <v>0</v>
      </c>
      <c r="X7133">
        <v>382.28758107024623</v>
      </c>
      <c r="Y7133">
        <v>0.66280183406625004</v>
      </c>
      <c r="Z7133">
        <v>20.888472162019305</v>
      </c>
      <c r="AA7133">
        <v>114.72307653276773</v>
      </c>
      <c r="AB7133">
        <v>72.633675797286188</v>
      </c>
      <c r="AC7133">
        <v>295.84426231508201</v>
      </c>
      <c r="AD7133">
        <v>59.110874657600313</v>
      </c>
      <c r="AE7133">
        <v>946.15074436906809</v>
      </c>
    </row>
    <row r="7134" spans="1:31" x14ac:dyDescent="0.25">
      <c r="A7134">
        <v>2158526</v>
      </c>
      <c r="B7134">
        <v>1</v>
      </c>
      <c r="C7134" t="s">
        <v>80</v>
      </c>
      <c r="D7134" t="s">
        <v>100</v>
      </c>
      <c r="E7134" t="s">
        <v>174</v>
      </c>
      <c r="F7134" t="s">
        <v>20392</v>
      </c>
      <c r="G7134" t="s">
        <v>187</v>
      </c>
      <c r="H7134" t="s">
        <v>134</v>
      </c>
      <c r="I7134" t="s">
        <v>135</v>
      </c>
      <c r="J7134" t="s">
        <v>136</v>
      </c>
      <c r="K7134" t="s">
        <v>137</v>
      </c>
      <c r="L7134" t="s">
        <v>20393</v>
      </c>
      <c r="M7134" t="s">
        <v>20394</v>
      </c>
      <c r="N7134">
        <v>0.76277777700000005</v>
      </c>
      <c r="O7134">
        <v>0</v>
      </c>
      <c r="P7134">
        <v>48</v>
      </c>
      <c r="Q7134">
        <v>0</v>
      </c>
      <c r="R7134">
        <v>1</v>
      </c>
      <c r="S7134">
        <v>0</v>
      </c>
      <c r="T7134">
        <v>4</v>
      </c>
      <c r="U7134">
        <v>0</v>
      </c>
      <c r="V7134">
        <v>0</v>
      </c>
      <c r="W7134">
        <v>0</v>
      </c>
      <c r="X7134">
        <v>11.306756802915771</v>
      </c>
      <c r="Y7134">
        <v>0</v>
      </c>
      <c r="Z7134">
        <v>0</v>
      </c>
      <c r="AA7134">
        <v>0</v>
      </c>
      <c r="AB7134">
        <v>0.76828127190835016</v>
      </c>
      <c r="AC7134">
        <v>0</v>
      </c>
      <c r="AD7134">
        <v>0</v>
      </c>
      <c r="AE7134">
        <v>12.075038074824121</v>
      </c>
    </row>
    <row r="7135" spans="1:31" x14ac:dyDescent="0.25">
      <c r="A7135">
        <v>2157862</v>
      </c>
      <c r="B7135">
        <v>1</v>
      </c>
      <c r="C7135" t="s">
        <v>80</v>
      </c>
      <c r="D7135" t="s">
        <v>96</v>
      </c>
      <c r="E7135" t="s">
        <v>174</v>
      </c>
      <c r="F7135" t="s">
        <v>20395</v>
      </c>
      <c r="G7135" t="s">
        <v>2524</v>
      </c>
      <c r="H7135" t="s">
        <v>134</v>
      </c>
      <c r="I7135" t="s">
        <v>135</v>
      </c>
      <c r="J7135" t="s">
        <v>136</v>
      </c>
      <c r="K7135" t="s">
        <v>137</v>
      </c>
      <c r="L7135" t="s">
        <v>20396</v>
      </c>
      <c r="M7135" t="s">
        <v>20397</v>
      </c>
      <c r="N7135">
        <v>5.1711111110000001</v>
      </c>
      <c r="O7135">
        <v>0</v>
      </c>
      <c r="P7135">
        <v>47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48.614703352884092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48.614703352884092</v>
      </c>
    </row>
    <row r="7136" spans="1:31" x14ac:dyDescent="0.25">
      <c r="A7136">
        <v>2158549</v>
      </c>
      <c r="B7136">
        <v>1</v>
      </c>
      <c r="C7136" t="s">
        <v>81</v>
      </c>
      <c r="D7136" t="s">
        <v>121</v>
      </c>
      <c r="E7136" t="s">
        <v>174</v>
      </c>
      <c r="F7136" t="s">
        <v>20398</v>
      </c>
      <c r="G7136" t="s">
        <v>187</v>
      </c>
      <c r="H7136" t="s">
        <v>134</v>
      </c>
      <c r="I7136" t="s">
        <v>135</v>
      </c>
      <c r="J7136" t="s">
        <v>136</v>
      </c>
      <c r="K7136" t="s">
        <v>137</v>
      </c>
      <c r="L7136" t="s">
        <v>20399</v>
      </c>
      <c r="M7136" t="s">
        <v>20400</v>
      </c>
      <c r="N7136">
        <v>1.3963888879999999</v>
      </c>
      <c r="O7136">
        <v>0</v>
      </c>
      <c r="P7136">
        <v>2</v>
      </c>
      <c r="Q7136">
        <v>0</v>
      </c>
      <c r="R7136">
        <v>0</v>
      </c>
      <c r="S7136">
        <v>0</v>
      </c>
      <c r="T7136">
        <v>1</v>
      </c>
      <c r="U7136">
        <v>0</v>
      </c>
      <c r="V7136">
        <v>0</v>
      </c>
      <c r="W7136">
        <v>0</v>
      </c>
      <c r="X7136">
        <v>0.38964679120629164</v>
      </c>
      <c r="Y7136">
        <v>0</v>
      </c>
      <c r="Z7136">
        <v>0</v>
      </c>
      <c r="AA7136">
        <v>0</v>
      </c>
      <c r="AB7136">
        <v>1.6067393268608001</v>
      </c>
      <c r="AC7136">
        <v>0</v>
      </c>
      <c r="AD7136">
        <v>0</v>
      </c>
      <c r="AE7136">
        <v>1.9963861180670919</v>
      </c>
    </row>
    <row r="7137" spans="1:31" x14ac:dyDescent="0.25">
      <c r="A7137">
        <v>2158217</v>
      </c>
      <c r="B7137">
        <v>1</v>
      </c>
      <c r="C7137" t="s">
        <v>80</v>
      </c>
      <c r="D7137" t="s">
        <v>94</v>
      </c>
      <c r="E7137" t="s">
        <v>131</v>
      </c>
      <c r="F7137" t="s">
        <v>20401</v>
      </c>
      <c r="G7137" t="s">
        <v>152</v>
      </c>
      <c r="H7137" t="s">
        <v>134</v>
      </c>
      <c r="I7137" t="s">
        <v>135</v>
      </c>
      <c r="J7137" t="s">
        <v>136</v>
      </c>
      <c r="K7137" t="s">
        <v>137</v>
      </c>
      <c r="L7137" t="s">
        <v>20402</v>
      </c>
      <c r="M7137" t="s">
        <v>20403</v>
      </c>
      <c r="N7137">
        <v>7.2538888879999996</v>
      </c>
      <c r="O7137">
        <v>0</v>
      </c>
      <c r="P7137">
        <v>0</v>
      </c>
      <c r="Q7137">
        <v>0</v>
      </c>
      <c r="R7137">
        <v>2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1.9100217417320835</v>
      </c>
      <c r="AA7137">
        <v>0</v>
      </c>
      <c r="AB7137">
        <v>0</v>
      </c>
      <c r="AC7137">
        <v>0</v>
      </c>
      <c r="AD7137">
        <v>0</v>
      </c>
      <c r="AE7137">
        <v>1.9100217417320835</v>
      </c>
    </row>
    <row r="7138" spans="1:31" x14ac:dyDescent="0.25">
      <c r="A7138">
        <v>2158503</v>
      </c>
      <c r="B7138">
        <v>1</v>
      </c>
      <c r="C7138" t="s">
        <v>80</v>
      </c>
      <c r="D7138" t="s">
        <v>87</v>
      </c>
      <c r="E7138" t="s">
        <v>146</v>
      </c>
      <c r="F7138" t="s">
        <v>20404</v>
      </c>
      <c r="G7138" t="s">
        <v>477</v>
      </c>
      <c r="H7138" t="s">
        <v>143</v>
      </c>
      <c r="I7138" t="s">
        <v>135</v>
      </c>
      <c r="J7138" t="s">
        <v>136</v>
      </c>
      <c r="K7138" t="s">
        <v>137</v>
      </c>
      <c r="L7138" t="s">
        <v>20405</v>
      </c>
      <c r="M7138" t="s">
        <v>20406</v>
      </c>
      <c r="N7138">
        <v>6.8224999999999998</v>
      </c>
      <c r="O7138">
        <v>0</v>
      </c>
      <c r="P7138">
        <v>32</v>
      </c>
      <c r="Q7138">
        <v>0</v>
      </c>
      <c r="R7138">
        <v>0</v>
      </c>
      <c r="S7138">
        <v>0</v>
      </c>
      <c r="T7138">
        <v>12</v>
      </c>
      <c r="U7138">
        <v>0</v>
      </c>
      <c r="V7138">
        <v>2</v>
      </c>
      <c r="W7138">
        <v>0</v>
      </c>
      <c r="X7138">
        <v>76.228796690730888</v>
      </c>
      <c r="Y7138">
        <v>0</v>
      </c>
      <c r="Z7138">
        <v>0</v>
      </c>
      <c r="AA7138">
        <v>0</v>
      </c>
      <c r="AB7138">
        <v>234.19519408020065</v>
      </c>
      <c r="AC7138">
        <v>0</v>
      </c>
      <c r="AD7138">
        <v>69.64037321480788</v>
      </c>
      <c r="AE7138">
        <v>380.06436398573942</v>
      </c>
    </row>
    <row r="7139" spans="1:31" x14ac:dyDescent="0.25">
      <c r="A7139">
        <v>2158025</v>
      </c>
      <c r="B7139">
        <v>1</v>
      </c>
      <c r="C7139" t="s">
        <v>80</v>
      </c>
      <c r="D7139" t="s">
        <v>110</v>
      </c>
      <c r="E7139" t="s">
        <v>146</v>
      </c>
      <c r="F7139" t="s">
        <v>20407</v>
      </c>
      <c r="G7139" t="s">
        <v>142</v>
      </c>
      <c r="H7139" t="s">
        <v>143</v>
      </c>
      <c r="I7139" t="s">
        <v>148</v>
      </c>
      <c r="J7139" t="s">
        <v>136</v>
      </c>
      <c r="K7139" t="s">
        <v>137</v>
      </c>
      <c r="L7139" t="s">
        <v>20408</v>
      </c>
      <c r="M7139" t="s">
        <v>20409</v>
      </c>
      <c r="N7139">
        <v>3.7222221999999999E-2</v>
      </c>
      <c r="O7139">
        <v>4</v>
      </c>
      <c r="P7139">
        <v>2892</v>
      </c>
      <c r="Q7139">
        <v>4</v>
      </c>
      <c r="R7139">
        <v>7</v>
      </c>
      <c r="S7139">
        <v>6</v>
      </c>
      <c r="T7139">
        <v>214</v>
      </c>
      <c r="U7139">
        <v>0</v>
      </c>
      <c r="V7139">
        <v>0</v>
      </c>
      <c r="W7139">
        <v>0.1658695610099</v>
      </c>
      <c r="X7139">
        <v>33.709106390123608</v>
      </c>
      <c r="Y7139">
        <v>8.2732110740999981E-2</v>
      </c>
      <c r="Z7139">
        <v>0.13333178787825001</v>
      </c>
      <c r="AA7139">
        <v>3.9149862430354658</v>
      </c>
      <c r="AB7139">
        <v>4.465085813151207</v>
      </c>
      <c r="AC7139">
        <v>0</v>
      </c>
      <c r="AD7139">
        <v>0</v>
      </c>
      <c r="AE7139">
        <v>42.471111905939424</v>
      </c>
    </row>
    <row r="7140" spans="1:31" x14ac:dyDescent="0.25">
      <c r="A7140">
        <v>2158031</v>
      </c>
      <c r="B7140">
        <v>1</v>
      </c>
      <c r="C7140" t="s">
        <v>81</v>
      </c>
      <c r="D7140" t="s">
        <v>128</v>
      </c>
      <c r="E7140" t="s">
        <v>206</v>
      </c>
      <c r="F7140" t="s">
        <v>20410</v>
      </c>
      <c r="G7140" t="s">
        <v>2524</v>
      </c>
      <c r="H7140" t="s">
        <v>134</v>
      </c>
      <c r="I7140" t="s">
        <v>135</v>
      </c>
      <c r="J7140" t="s">
        <v>136</v>
      </c>
      <c r="K7140" t="s">
        <v>137</v>
      </c>
      <c r="L7140" t="s">
        <v>20411</v>
      </c>
      <c r="M7140" t="s">
        <v>20412</v>
      </c>
      <c r="N7140">
        <v>30.563333332999999</v>
      </c>
      <c r="O7140">
        <v>0</v>
      </c>
      <c r="P7140">
        <v>54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323.65958738084646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323.65958738084646</v>
      </c>
    </row>
    <row r="7141" spans="1:31" x14ac:dyDescent="0.25">
      <c r="A7141">
        <v>2158008</v>
      </c>
      <c r="B7141">
        <v>1</v>
      </c>
      <c r="C7141" t="s">
        <v>80</v>
      </c>
      <c r="D7141" t="s">
        <v>95</v>
      </c>
      <c r="E7141" t="s">
        <v>174</v>
      </c>
      <c r="F7141" t="s">
        <v>20413</v>
      </c>
      <c r="G7141" t="s">
        <v>538</v>
      </c>
      <c r="H7141" t="s">
        <v>134</v>
      </c>
      <c r="I7141" t="s">
        <v>135</v>
      </c>
      <c r="J7141" t="s">
        <v>136</v>
      </c>
      <c r="K7141" t="s">
        <v>236</v>
      </c>
      <c r="L7141" t="s">
        <v>20414</v>
      </c>
      <c r="M7141" t="s">
        <v>20415</v>
      </c>
      <c r="N7141">
        <v>8.438358333</v>
      </c>
      <c r="O7141">
        <v>0</v>
      </c>
      <c r="P7141">
        <v>56</v>
      </c>
      <c r="Q7141">
        <v>0</v>
      </c>
      <c r="R7141">
        <v>0</v>
      </c>
      <c r="S7141">
        <v>0</v>
      </c>
      <c r="T7141">
        <v>1</v>
      </c>
      <c r="U7141">
        <v>0</v>
      </c>
      <c r="V7141">
        <v>0</v>
      </c>
      <c r="W7141">
        <v>0</v>
      </c>
      <c r="X7141">
        <v>105.27846648143664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105.27846648143664</v>
      </c>
    </row>
    <row r="7142" spans="1:31" x14ac:dyDescent="0.25">
      <c r="A7142">
        <v>2157879</v>
      </c>
      <c r="B7142">
        <v>1</v>
      </c>
      <c r="C7142" t="s">
        <v>80</v>
      </c>
      <c r="D7142" t="s">
        <v>84</v>
      </c>
      <c r="E7142" t="s">
        <v>174</v>
      </c>
      <c r="F7142" t="s">
        <v>20416</v>
      </c>
      <c r="G7142" t="s">
        <v>187</v>
      </c>
      <c r="H7142" t="s">
        <v>134</v>
      </c>
      <c r="I7142" t="s">
        <v>135</v>
      </c>
      <c r="J7142" t="s">
        <v>136</v>
      </c>
      <c r="K7142" t="s">
        <v>137</v>
      </c>
      <c r="L7142" t="s">
        <v>20417</v>
      </c>
      <c r="M7142" t="s">
        <v>20418</v>
      </c>
      <c r="N7142">
        <v>3.8736111110000002</v>
      </c>
      <c r="O7142">
        <v>0</v>
      </c>
      <c r="P7142">
        <v>63</v>
      </c>
      <c r="Q7142">
        <v>0</v>
      </c>
      <c r="R7142">
        <v>5</v>
      </c>
      <c r="S7142">
        <v>0</v>
      </c>
      <c r="T7142">
        <v>8</v>
      </c>
      <c r="U7142">
        <v>0</v>
      </c>
      <c r="V7142">
        <v>0</v>
      </c>
      <c r="W7142">
        <v>0</v>
      </c>
      <c r="X7142">
        <v>52.134832293476649</v>
      </c>
      <c r="Y7142">
        <v>0</v>
      </c>
      <c r="Z7142">
        <v>11.97565376805</v>
      </c>
      <c r="AA7142">
        <v>0</v>
      </c>
      <c r="AB7142">
        <v>11.124590000949002</v>
      </c>
      <c r="AC7142">
        <v>0</v>
      </c>
      <c r="AD7142">
        <v>0</v>
      </c>
      <c r="AE7142">
        <v>75.235076062475642</v>
      </c>
    </row>
    <row r="7143" spans="1:31" x14ac:dyDescent="0.25">
      <c r="A7143">
        <v>2158317</v>
      </c>
      <c r="B7143">
        <v>1</v>
      </c>
      <c r="C7143" t="s">
        <v>80</v>
      </c>
      <c r="D7143" t="s">
        <v>107</v>
      </c>
      <c r="E7143" t="s">
        <v>174</v>
      </c>
      <c r="F7143" t="s">
        <v>20419</v>
      </c>
      <c r="G7143" t="s">
        <v>187</v>
      </c>
      <c r="H7143" t="s">
        <v>134</v>
      </c>
      <c r="I7143" t="s">
        <v>135</v>
      </c>
      <c r="J7143" t="s">
        <v>136</v>
      </c>
      <c r="K7143" t="s">
        <v>137</v>
      </c>
      <c r="L7143" t="s">
        <v>20420</v>
      </c>
      <c r="M7143" t="s">
        <v>20421</v>
      </c>
      <c r="N7143">
        <v>3.000555555</v>
      </c>
      <c r="O7143">
        <v>0</v>
      </c>
      <c r="P7143">
        <v>62</v>
      </c>
      <c r="Q7143">
        <v>0</v>
      </c>
      <c r="R7143">
        <v>0</v>
      </c>
      <c r="S7143">
        <v>0</v>
      </c>
      <c r="T7143">
        <v>3</v>
      </c>
      <c r="U7143">
        <v>0</v>
      </c>
      <c r="V7143">
        <v>0</v>
      </c>
      <c r="W7143">
        <v>0</v>
      </c>
      <c r="X7143">
        <v>34.885721201826534</v>
      </c>
      <c r="Y7143">
        <v>0</v>
      </c>
      <c r="Z7143">
        <v>0</v>
      </c>
      <c r="AA7143">
        <v>0</v>
      </c>
      <c r="AB7143">
        <v>0.102335313522325</v>
      </c>
      <c r="AC7143">
        <v>0</v>
      </c>
      <c r="AD7143">
        <v>0</v>
      </c>
      <c r="AE7143">
        <v>34.988056515348859</v>
      </c>
    </row>
    <row r="7144" spans="1:31" x14ac:dyDescent="0.25">
      <c r="A7144">
        <v>2157962</v>
      </c>
      <c r="B7144">
        <v>1</v>
      </c>
      <c r="C7144" t="s">
        <v>80</v>
      </c>
      <c r="D7144" t="s">
        <v>89</v>
      </c>
      <c r="E7144" t="s">
        <v>131</v>
      </c>
      <c r="F7144" t="s">
        <v>20422</v>
      </c>
      <c r="G7144" t="s">
        <v>133</v>
      </c>
      <c r="H7144" t="s">
        <v>134</v>
      </c>
      <c r="I7144" t="s">
        <v>135</v>
      </c>
      <c r="J7144" t="s">
        <v>136</v>
      </c>
      <c r="K7144" t="s">
        <v>137</v>
      </c>
      <c r="L7144" t="s">
        <v>20423</v>
      </c>
      <c r="M7144" t="s">
        <v>20424</v>
      </c>
      <c r="N7144">
        <v>1.6319444439999999</v>
      </c>
      <c r="O7144">
        <v>0</v>
      </c>
      <c r="P7144">
        <v>1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0.54468462379798332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0.54468462379798332</v>
      </c>
    </row>
    <row r="7145" spans="1:31" x14ac:dyDescent="0.25">
      <c r="A7145">
        <v>2158257</v>
      </c>
      <c r="B7145">
        <v>1</v>
      </c>
      <c r="C7145" t="s">
        <v>80</v>
      </c>
      <c r="D7145" t="s">
        <v>107</v>
      </c>
      <c r="E7145" t="s">
        <v>174</v>
      </c>
      <c r="F7145" t="s">
        <v>12710</v>
      </c>
      <c r="G7145" t="s">
        <v>384</v>
      </c>
      <c r="H7145" t="s">
        <v>134</v>
      </c>
      <c r="I7145" t="s">
        <v>135</v>
      </c>
      <c r="J7145" t="s">
        <v>136</v>
      </c>
      <c r="K7145" t="s">
        <v>137</v>
      </c>
      <c r="L7145" t="s">
        <v>20425</v>
      </c>
      <c r="M7145" t="s">
        <v>20426</v>
      </c>
      <c r="N7145">
        <v>5.7575000000000003</v>
      </c>
      <c r="O7145">
        <v>0</v>
      </c>
      <c r="P7145">
        <v>59</v>
      </c>
      <c r="Q7145">
        <v>0</v>
      </c>
      <c r="R7145">
        <v>0</v>
      </c>
      <c r="S7145">
        <v>0</v>
      </c>
      <c r="T7145">
        <v>3</v>
      </c>
      <c r="U7145">
        <v>0</v>
      </c>
      <c r="V7145">
        <v>0</v>
      </c>
      <c r="W7145">
        <v>0</v>
      </c>
      <c r="X7145">
        <v>82.281885012937707</v>
      </c>
      <c r="Y7145">
        <v>0</v>
      </c>
      <c r="Z7145">
        <v>0</v>
      </c>
      <c r="AA7145">
        <v>0</v>
      </c>
      <c r="AB7145">
        <v>1.0950096954676667</v>
      </c>
      <c r="AC7145">
        <v>0</v>
      </c>
      <c r="AD7145">
        <v>0</v>
      </c>
      <c r="AE7145">
        <v>83.376894708405374</v>
      </c>
    </row>
    <row r="7146" spans="1:31" x14ac:dyDescent="0.25">
      <c r="A7146">
        <v>2157925</v>
      </c>
      <c r="B7146">
        <v>1</v>
      </c>
      <c r="C7146" t="s">
        <v>81</v>
      </c>
      <c r="D7146" t="s">
        <v>113</v>
      </c>
      <c r="E7146" t="s">
        <v>161</v>
      </c>
      <c r="F7146" t="s">
        <v>2948</v>
      </c>
      <c r="G7146" t="s">
        <v>215</v>
      </c>
      <c r="H7146" t="s">
        <v>134</v>
      </c>
      <c r="I7146" t="s">
        <v>135</v>
      </c>
      <c r="J7146" t="s">
        <v>136</v>
      </c>
      <c r="K7146" t="s">
        <v>137</v>
      </c>
      <c r="L7146" t="s">
        <v>20427</v>
      </c>
      <c r="M7146" t="s">
        <v>20428</v>
      </c>
      <c r="N7146">
        <v>0.873611111</v>
      </c>
      <c r="O7146">
        <v>0</v>
      </c>
      <c r="P7146">
        <v>288</v>
      </c>
      <c r="Q7146">
        <v>0</v>
      </c>
      <c r="R7146">
        <v>9</v>
      </c>
      <c r="S7146">
        <v>0</v>
      </c>
      <c r="T7146">
        <v>39</v>
      </c>
      <c r="U7146">
        <v>0</v>
      </c>
      <c r="V7146">
        <v>0</v>
      </c>
      <c r="W7146">
        <v>0</v>
      </c>
      <c r="X7146">
        <v>74.949025207346807</v>
      </c>
      <c r="Y7146">
        <v>0</v>
      </c>
      <c r="Z7146">
        <v>5.8132705865752925</v>
      </c>
      <c r="AA7146">
        <v>0</v>
      </c>
      <c r="AB7146">
        <v>12.302739565503332</v>
      </c>
      <c r="AC7146">
        <v>0</v>
      </c>
      <c r="AD7146">
        <v>0</v>
      </c>
      <c r="AE7146">
        <v>93.065035359425437</v>
      </c>
    </row>
    <row r="7147" spans="1:31" x14ac:dyDescent="0.25">
      <c r="A7147">
        <v>2158363</v>
      </c>
      <c r="B7147">
        <v>1</v>
      </c>
      <c r="C7147" t="s">
        <v>80</v>
      </c>
      <c r="D7147" t="s">
        <v>104</v>
      </c>
      <c r="E7147" t="s">
        <v>174</v>
      </c>
      <c r="F7147" t="s">
        <v>20429</v>
      </c>
      <c r="G7147" t="s">
        <v>384</v>
      </c>
      <c r="H7147" t="s">
        <v>134</v>
      </c>
      <c r="I7147" t="s">
        <v>135</v>
      </c>
      <c r="J7147" t="s">
        <v>136</v>
      </c>
      <c r="K7147" t="s">
        <v>137</v>
      </c>
      <c r="L7147" t="s">
        <v>20430</v>
      </c>
      <c r="M7147" t="s">
        <v>20431</v>
      </c>
      <c r="N7147">
        <v>2.3533333330000001</v>
      </c>
      <c r="O7147">
        <v>0</v>
      </c>
      <c r="P7147">
        <v>47</v>
      </c>
      <c r="Q7147">
        <v>0</v>
      </c>
      <c r="R7147">
        <v>1</v>
      </c>
      <c r="S7147">
        <v>0</v>
      </c>
      <c r="T7147">
        <v>5</v>
      </c>
      <c r="U7147">
        <v>0</v>
      </c>
      <c r="V7147">
        <v>0</v>
      </c>
      <c r="W7147">
        <v>0</v>
      </c>
      <c r="X7147">
        <v>31.379014525993991</v>
      </c>
      <c r="Y7147">
        <v>0</v>
      </c>
      <c r="Z7147">
        <v>2.1331897182200001E-2</v>
      </c>
      <c r="AA7147">
        <v>0</v>
      </c>
      <c r="AB7147">
        <v>1.4163766561485667</v>
      </c>
      <c r="AC7147">
        <v>0</v>
      </c>
      <c r="AD7147">
        <v>0</v>
      </c>
      <c r="AE7147">
        <v>32.81672307932476</v>
      </c>
    </row>
    <row r="7148" spans="1:31" x14ac:dyDescent="0.25">
      <c r="A7148">
        <v>2157968</v>
      </c>
      <c r="B7148">
        <v>1</v>
      </c>
      <c r="C7148" t="s">
        <v>80</v>
      </c>
      <c r="D7148" t="s">
        <v>96</v>
      </c>
      <c r="E7148" t="s">
        <v>174</v>
      </c>
      <c r="F7148" t="s">
        <v>20432</v>
      </c>
      <c r="G7148" t="s">
        <v>2524</v>
      </c>
      <c r="H7148" t="s">
        <v>134</v>
      </c>
      <c r="I7148" t="s">
        <v>135</v>
      </c>
      <c r="J7148" t="s">
        <v>136</v>
      </c>
      <c r="K7148" t="s">
        <v>137</v>
      </c>
      <c r="L7148" t="s">
        <v>20433</v>
      </c>
      <c r="M7148" t="s">
        <v>20434</v>
      </c>
      <c r="N7148">
        <v>5.318333333</v>
      </c>
      <c r="O7148">
        <v>0</v>
      </c>
      <c r="P7148">
        <v>3</v>
      </c>
      <c r="Q7148">
        <v>0</v>
      </c>
      <c r="R7148">
        <v>3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4.0948347017305835</v>
      </c>
      <c r="Y7148">
        <v>0</v>
      </c>
      <c r="Z7148">
        <v>2.507309659887083</v>
      </c>
      <c r="AA7148">
        <v>0</v>
      </c>
      <c r="AB7148">
        <v>0</v>
      </c>
      <c r="AC7148">
        <v>0</v>
      </c>
      <c r="AD7148">
        <v>0</v>
      </c>
      <c r="AE7148">
        <v>6.6021443616176665</v>
      </c>
    </row>
    <row r="7149" spans="1:31" x14ac:dyDescent="0.25">
      <c r="A7149">
        <v>2158509</v>
      </c>
      <c r="B7149">
        <v>1</v>
      </c>
      <c r="C7149" t="s">
        <v>80</v>
      </c>
      <c r="D7149" t="s">
        <v>93</v>
      </c>
      <c r="E7149" t="s">
        <v>131</v>
      </c>
      <c r="F7149" t="s">
        <v>20435</v>
      </c>
      <c r="G7149" t="s">
        <v>152</v>
      </c>
      <c r="H7149" t="s">
        <v>134</v>
      </c>
      <c r="I7149" t="s">
        <v>135</v>
      </c>
      <c r="J7149" t="s">
        <v>136</v>
      </c>
      <c r="K7149" t="s">
        <v>137</v>
      </c>
      <c r="L7149" t="s">
        <v>20436</v>
      </c>
      <c r="M7149" t="s">
        <v>20437</v>
      </c>
      <c r="N7149">
        <v>5.4738888880000003</v>
      </c>
      <c r="O7149">
        <v>0</v>
      </c>
      <c r="P7149">
        <v>1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1.4794788488011998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1.4794788488011998</v>
      </c>
    </row>
    <row r="7150" spans="1:31" x14ac:dyDescent="0.25">
      <c r="A7150">
        <v>2158609</v>
      </c>
      <c r="B7150">
        <v>1</v>
      </c>
      <c r="C7150" t="s">
        <v>80</v>
      </c>
      <c r="D7150" t="s">
        <v>104</v>
      </c>
      <c r="E7150" t="s">
        <v>131</v>
      </c>
      <c r="F7150" t="s">
        <v>20438</v>
      </c>
      <c r="G7150" t="s">
        <v>231</v>
      </c>
      <c r="H7150" t="s">
        <v>134</v>
      </c>
      <c r="I7150" t="s">
        <v>135</v>
      </c>
      <c r="J7150" t="s">
        <v>136</v>
      </c>
      <c r="K7150" t="s">
        <v>137</v>
      </c>
      <c r="L7150" t="s">
        <v>20439</v>
      </c>
      <c r="M7150" t="s">
        <v>20440</v>
      </c>
      <c r="N7150">
        <v>1.94</v>
      </c>
      <c r="O7150">
        <v>0</v>
      </c>
      <c r="P7150">
        <v>2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2.1483085707192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2.1483085707192</v>
      </c>
    </row>
    <row r="7151" spans="1:31" x14ac:dyDescent="0.25">
      <c r="A7151">
        <v>2158088</v>
      </c>
      <c r="B7151">
        <v>1</v>
      </c>
      <c r="C7151" t="s">
        <v>80</v>
      </c>
      <c r="D7151" t="s">
        <v>96</v>
      </c>
      <c r="E7151" t="s">
        <v>174</v>
      </c>
      <c r="F7151" t="s">
        <v>20441</v>
      </c>
      <c r="G7151" t="s">
        <v>328</v>
      </c>
      <c r="H7151" t="s">
        <v>134</v>
      </c>
      <c r="I7151" t="s">
        <v>135</v>
      </c>
      <c r="J7151" t="s">
        <v>136</v>
      </c>
      <c r="K7151" t="s">
        <v>137</v>
      </c>
      <c r="L7151" t="s">
        <v>20442</v>
      </c>
      <c r="M7151" t="s">
        <v>20443</v>
      </c>
      <c r="N7151">
        <v>8.380833333</v>
      </c>
      <c r="O7151">
        <v>0</v>
      </c>
      <c r="P7151">
        <v>2</v>
      </c>
      <c r="Q7151">
        <v>0</v>
      </c>
      <c r="R7151">
        <v>2</v>
      </c>
      <c r="S7151">
        <v>0</v>
      </c>
      <c r="T7151">
        <v>1</v>
      </c>
      <c r="U7151">
        <v>0</v>
      </c>
      <c r="V7151">
        <v>0</v>
      </c>
      <c r="W7151">
        <v>0</v>
      </c>
      <c r="X7151">
        <v>23.992516707952504</v>
      </c>
      <c r="Y7151">
        <v>0</v>
      </c>
      <c r="Z7151">
        <v>4.7019087816889993</v>
      </c>
      <c r="AA7151">
        <v>0</v>
      </c>
      <c r="AB7151">
        <v>20.263585907047599</v>
      </c>
      <c r="AC7151">
        <v>0</v>
      </c>
      <c r="AD7151">
        <v>0</v>
      </c>
      <c r="AE7151">
        <v>48.958011396689102</v>
      </c>
    </row>
    <row r="7152" spans="1:31" x14ac:dyDescent="0.25">
      <c r="A7152">
        <v>2158586</v>
      </c>
      <c r="B7152">
        <v>1</v>
      </c>
      <c r="C7152" t="s">
        <v>80</v>
      </c>
      <c r="D7152" t="s">
        <v>97</v>
      </c>
      <c r="E7152" t="s">
        <v>131</v>
      </c>
      <c r="F7152" t="s">
        <v>20444</v>
      </c>
      <c r="G7152" t="s">
        <v>152</v>
      </c>
      <c r="H7152" t="s">
        <v>134</v>
      </c>
      <c r="I7152" t="s">
        <v>135</v>
      </c>
      <c r="J7152" t="s">
        <v>136</v>
      </c>
      <c r="K7152" t="s">
        <v>137</v>
      </c>
      <c r="L7152" t="s">
        <v>20445</v>
      </c>
      <c r="M7152" t="s">
        <v>20446</v>
      </c>
      <c r="N7152">
        <v>1.579722222</v>
      </c>
      <c r="O7152">
        <v>0</v>
      </c>
      <c r="P7152">
        <v>2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0.67283978335279992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0.67283978335279992</v>
      </c>
    </row>
    <row r="7153" spans="1:31" x14ac:dyDescent="0.25">
      <c r="A7153">
        <v>2158466</v>
      </c>
      <c r="B7153">
        <v>1</v>
      </c>
      <c r="C7153" t="s">
        <v>80</v>
      </c>
      <c r="D7153" t="s">
        <v>101</v>
      </c>
      <c r="E7153" t="s">
        <v>146</v>
      </c>
      <c r="F7153" t="s">
        <v>20447</v>
      </c>
      <c r="G7153" t="s">
        <v>226</v>
      </c>
      <c r="H7153" t="s">
        <v>143</v>
      </c>
      <c r="I7153" t="s">
        <v>135</v>
      </c>
      <c r="J7153" t="s">
        <v>136</v>
      </c>
      <c r="K7153" t="s">
        <v>236</v>
      </c>
      <c r="L7153" t="s">
        <v>20448</v>
      </c>
      <c r="M7153" t="s">
        <v>20449</v>
      </c>
      <c r="N7153">
        <v>0.96861111099999997</v>
      </c>
      <c r="O7153">
        <v>0</v>
      </c>
      <c r="P7153">
        <v>2228</v>
      </c>
      <c r="Q7153">
        <v>0</v>
      </c>
      <c r="R7153">
        <v>41</v>
      </c>
      <c r="S7153">
        <v>1</v>
      </c>
      <c r="T7153">
        <v>120</v>
      </c>
      <c r="U7153">
        <v>1</v>
      </c>
      <c r="V7153">
        <v>1</v>
      </c>
      <c r="W7153">
        <v>0</v>
      </c>
      <c r="X7153">
        <v>641.46454224824356</v>
      </c>
      <c r="Y7153">
        <v>0</v>
      </c>
      <c r="Z7153">
        <v>8.921675541079491</v>
      </c>
      <c r="AA7153">
        <v>10.761592051156001</v>
      </c>
      <c r="AB7153">
        <v>116.10582045916954</v>
      </c>
      <c r="AC7153">
        <v>64.937330895805871</v>
      </c>
      <c r="AD7153">
        <v>5.6535235958520005</v>
      </c>
      <c r="AE7153">
        <v>847.8444847913064</v>
      </c>
    </row>
    <row r="7154" spans="1:31" x14ac:dyDescent="0.25">
      <c r="A7154">
        <v>2157802</v>
      </c>
      <c r="B7154">
        <v>1</v>
      </c>
      <c r="C7154" t="s">
        <v>80</v>
      </c>
      <c r="D7154" t="s">
        <v>107</v>
      </c>
      <c r="E7154" t="s">
        <v>174</v>
      </c>
      <c r="F7154" t="s">
        <v>20450</v>
      </c>
      <c r="G7154" t="s">
        <v>187</v>
      </c>
      <c r="H7154" t="s">
        <v>134</v>
      </c>
      <c r="I7154" t="s">
        <v>135</v>
      </c>
      <c r="J7154" t="s">
        <v>136</v>
      </c>
      <c r="K7154" t="s">
        <v>137</v>
      </c>
      <c r="L7154" t="s">
        <v>20451</v>
      </c>
      <c r="M7154" t="s">
        <v>20452</v>
      </c>
      <c r="N7154">
        <v>2.008611111</v>
      </c>
      <c r="O7154">
        <v>0</v>
      </c>
      <c r="P7154">
        <v>1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8.0093154793050001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8.0093154793050001</v>
      </c>
    </row>
    <row r="7155" spans="1:31" x14ac:dyDescent="0.25">
      <c r="A7155">
        <v>2158274</v>
      </c>
      <c r="B7155">
        <v>1</v>
      </c>
      <c r="C7155" t="s">
        <v>80</v>
      </c>
      <c r="D7155" t="s">
        <v>99</v>
      </c>
      <c r="E7155" t="s">
        <v>174</v>
      </c>
      <c r="F7155" t="s">
        <v>20453</v>
      </c>
      <c r="G7155" t="s">
        <v>384</v>
      </c>
      <c r="H7155" t="s">
        <v>134</v>
      </c>
      <c r="I7155" t="s">
        <v>135</v>
      </c>
      <c r="J7155" t="s">
        <v>136</v>
      </c>
      <c r="K7155" t="s">
        <v>137</v>
      </c>
      <c r="L7155" t="s">
        <v>20454</v>
      </c>
      <c r="M7155" t="s">
        <v>20455</v>
      </c>
      <c r="N7155">
        <v>7.8319444440000003</v>
      </c>
      <c r="O7155">
        <v>0</v>
      </c>
      <c r="P7155">
        <v>40</v>
      </c>
      <c r="Q7155">
        <v>0</v>
      </c>
      <c r="R7155">
        <v>0</v>
      </c>
      <c r="S7155">
        <v>0</v>
      </c>
      <c r="T7155">
        <v>2</v>
      </c>
      <c r="U7155">
        <v>0</v>
      </c>
      <c r="V7155">
        <v>0</v>
      </c>
      <c r="W7155">
        <v>0</v>
      </c>
      <c r="X7155">
        <v>83.301494174286333</v>
      </c>
      <c r="Y7155">
        <v>0</v>
      </c>
      <c r="Z7155">
        <v>0</v>
      </c>
      <c r="AA7155">
        <v>0</v>
      </c>
      <c r="AB7155">
        <v>6.8493881744920486</v>
      </c>
      <c r="AC7155">
        <v>0</v>
      </c>
      <c r="AD7155">
        <v>0</v>
      </c>
      <c r="AE7155">
        <v>90.150882348778381</v>
      </c>
    </row>
    <row r="7156" spans="1:31" x14ac:dyDescent="0.25">
      <c r="A7156">
        <v>2157782</v>
      </c>
      <c r="B7156">
        <v>1</v>
      </c>
      <c r="C7156" t="s">
        <v>81</v>
      </c>
      <c r="D7156" t="s">
        <v>127</v>
      </c>
      <c r="E7156" t="s">
        <v>196</v>
      </c>
      <c r="F7156" t="s">
        <v>9355</v>
      </c>
      <c r="G7156" t="s">
        <v>142</v>
      </c>
      <c r="H7156" t="s">
        <v>143</v>
      </c>
      <c r="I7156" t="s">
        <v>135</v>
      </c>
      <c r="J7156" t="s">
        <v>136</v>
      </c>
      <c r="K7156" t="s">
        <v>137</v>
      </c>
      <c r="L7156" t="s">
        <v>20456</v>
      </c>
      <c r="M7156" t="s">
        <v>20457</v>
      </c>
      <c r="N7156">
        <v>1.382222222</v>
      </c>
      <c r="O7156">
        <v>0</v>
      </c>
      <c r="P7156">
        <v>717</v>
      </c>
      <c r="Q7156">
        <v>26</v>
      </c>
      <c r="R7156">
        <v>30</v>
      </c>
      <c r="S7156">
        <v>2</v>
      </c>
      <c r="T7156">
        <v>76</v>
      </c>
      <c r="U7156">
        <v>0</v>
      </c>
      <c r="V7156">
        <v>0</v>
      </c>
      <c r="W7156">
        <v>0</v>
      </c>
      <c r="X7156">
        <v>111.68977325412845</v>
      </c>
      <c r="Y7156">
        <v>7.7735386525690346</v>
      </c>
      <c r="Z7156">
        <v>2.9335276153308163</v>
      </c>
      <c r="AA7156">
        <v>3.9401251065420717</v>
      </c>
      <c r="AB7156">
        <v>34.78284405319291</v>
      </c>
      <c r="AC7156">
        <v>0</v>
      </c>
      <c r="AD7156">
        <v>0</v>
      </c>
      <c r="AE7156">
        <v>161.11980868176329</v>
      </c>
    </row>
    <row r="7157" spans="1:31" x14ac:dyDescent="0.25">
      <c r="A7157">
        <v>2158280</v>
      </c>
      <c r="B7157">
        <v>1</v>
      </c>
      <c r="C7157" t="s">
        <v>81</v>
      </c>
      <c r="D7157" t="s">
        <v>120</v>
      </c>
      <c r="E7157" t="s">
        <v>131</v>
      </c>
      <c r="F7157" t="s">
        <v>20458</v>
      </c>
      <c r="G7157" t="s">
        <v>152</v>
      </c>
      <c r="H7157" t="s">
        <v>134</v>
      </c>
      <c r="I7157" t="s">
        <v>135</v>
      </c>
      <c r="J7157" t="s">
        <v>136</v>
      </c>
      <c r="K7157" t="s">
        <v>137</v>
      </c>
      <c r="L7157" t="s">
        <v>20459</v>
      </c>
      <c r="M7157" t="s">
        <v>20460</v>
      </c>
      <c r="N7157">
        <v>2.3919444439999999</v>
      </c>
      <c r="O7157">
        <v>0</v>
      </c>
      <c r="P7157">
        <v>1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0.51088360062313332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0.51088360062313332</v>
      </c>
    </row>
    <row r="7158" spans="1:31" x14ac:dyDescent="0.25">
      <c r="A7158">
        <v>2158131</v>
      </c>
      <c r="B7158">
        <v>1</v>
      </c>
      <c r="C7158" t="s">
        <v>80</v>
      </c>
      <c r="D7158" t="s">
        <v>86</v>
      </c>
      <c r="E7158" t="s">
        <v>174</v>
      </c>
      <c r="F7158" t="s">
        <v>20461</v>
      </c>
      <c r="G7158" t="s">
        <v>211</v>
      </c>
      <c r="H7158" t="s">
        <v>134</v>
      </c>
      <c r="I7158" t="s">
        <v>135</v>
      </c>
      <c r="J7158" t="s">
        <v>136</v>
      </c>
      <c r="K7158" t="s">
        <v>137</v>
      </c>
      <c r="L7158" t="s">
        <v>20462</v>
      </c>
      <c r="M7158" t="s">
        <v>20463</v>
      </c>
      <c r="N7158">
        <v>3.1444444439999999</v>
      </c>
      <c r="O7158">
        <v>0</v>
      </c>
      <c r="P7158">
        <v>69</v>
      </c>
      <c r="Q7158">
        <v>0</v>
      </c>
      <c r="R7158">
        <v>0</v>
      </c>
      <c r="S7158">
        <v>0</v>
      </c>
      <c r="T7158">
        <v>2</v>
      </c>
      <c r="U7158">
        <v>0</v>
      </c>
      <c r="V7158">
        <v>0</v>
      </c>
      <c r="W7158">
        <v>0</v>
      </c>
      <c r="X7158">
        <v>76.915418425829131</v>
      </c>
      <c r="Y7158">
        <v>0</v>
      </c>
      <c r="Z7158">
        <v>0</v>
      </c>
      <c r="AA7158">
        <v>0</v>
      </c>
      <c r="AB7158">
        <v>8.7812085045108681</v>
      </c>
      <c r="AC7158">
        <v>0</v>
      </c>
      <c r="AD7158">
        <v>0</v>
      </c>
      <c r="AE7158">
        <v>85.696626930340003</v>
      </c>
    </row>
    <row r="7159" spans="1:31" x14ac:dyDescent="0.25">
      <c r="A7159">
        <v>2158323</v>
      </c>
      <c r="B7159">
        <v>1</v>
      </c>
      <c r="C7159" t="s">
        <v>80</v>
      </c>
      <c r="D7159" t="s">
        <v>93</v>
      </c>
      <c r="E7159" t="s">
        <v>131</v>
      </c>
      <c r="F7159" t="s">
        <v>20464</v>
      </c>
      <c r="G7159" t="s">
        <v>152</v>
      </c>
      <c r="H7159" t="s">
        <v>134</v>
      </c>
      <c r="I7159" t="s">
        <v>135</v>
      </c>
      <c r="J7159" t="s">
        <v>136</v>
      </c>
      <c r="K7159" t="s">
        <v>137</v>
      </c>
      <c r="L7159" t="s">
        <v>20465</v>
      </c>
      <c r="M7159" t="s">
        <v>20466</v>
      </c>
      <c r="N7159">
        <v>3.784444444</v>
      </c>
      <c r="O7159">
        <v>0</v>
      </c>
      <c r="P7159">
        <v>0</v>
      </c>
      <c r="Q7159">
        <v>0</v>
      </c>
      <c r="R7159">
        <v>1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0.5278081010865</v>
      </c>
      <c r="AA7159">
        <v>0</v>
      </c>
      <c r="AB7159">
        <v>0</v>
      </c>
      <c r="AC7159">
        <v>0</v>
      </c>
      <c r="AD7159">
        <v>0</v>
      </c>
      <c r="AE7159">
        <v>0.5278081010865</v>
      </c>
    </row>
    <row r="7160" spans="1:31" x14ac:dyDescent="0.25">
      <c r="A7160">
        <v>2157759</v>
      </c>
      <c r="B7160">
        <v>1</v>
      </c>
      <c r="C7160" t="s">
        <v>80</v>
      </c>
      <c r="D7160" t="s">
        <v>93</v>
      </c>
      <c r="E7160" t="s">
        <v>140</v>
      </c>
      <c r="F7160" t="s">
        <v>3462</v>
      </c>
      <c r="G7160" t="s">
        <v>2008</v>
      </c>
      <c r="H7160" t="s">
        <v>143</v>
      </c>
      <c r="I7160" t="s">
        <v>135</v>
      </c>
      <c r="J7160" t="s">
        <v>136</v>
      </c>
      <c r="K7160" t="s">
        <v>137</v>
      </c>
      <c r="L7160" t="s">
        <v>20467</v>
      </c>
      <c r="M7160" t="s">
        <v>20468</v>
      </c>
      <c r="N7160">
        <v>1.808888888</v>
      </c>
      <c r="O7160">
        <v>1</v>
      </c>
      <c r="P7160">
        <v>86</v>
      </c>
      <c r="Q7160">
        <v>10</v>
      </c>
      <c r="R7160">
        <v>139</v>
      </c>
      <c r="S7160">
        <v>2</v>
      </c>
      <c r="T7160">
        <v>51</v>
      </c>
      <c r="U7160">
        <v>3</v>
      </c>
      <c r="V7160">
        <v>0</v>
      </c>
      <c r="W7160">
        <v>0.13926463119470001</v>
      </c>
      <c r="X7160">
        <v>30.976543208546556</v>
      </c>
      <c r="Y7160">
        <v>18.596776701788333</v>
      </c>
      <c r="Z7160">
        <v>86.52069069856455</v>
      </c>
      <c r="AA7160">
        <v>52.193810074018273</v>
      </c>
      <c r="AB7160">
        <v>28.684929736678487</v>
      </c>
      <c r="AC7160">
        <v>191.32638688116802</v>
      </c>
      <c r="AD7160">
        <v>0</v>
      </c>
      <c r="AE7160">
        <v>408.43840193195894</v>
      </c>
    </row>
    <row r="7161" spans="1:31" x14ac:dyDescent="0.25">
      <c r="A7161">
        <v>2158423</v>
      </c>
      <c r="B7161">
        <v>1</v>
      </c>
      <c r="C7161" t="s">
        <v>80</v>
      </c>
      <c r="D7161" t="s">
        <v>93</v>
      </c>
      <c r="E7161" t="s">
        <v>131</v>
      </c>
      <c r="F7161" t="s">
        <v>20469</v>
      </c>
      <c r="G7161" t="s">
        <v>133</v>
      </c>
      <c r="H7161" t="s">
        <v>134</v>
      </c>
      <c r="I7161" t="s">
        <v>135</v>
      </c>
      <c r="J7161" t="s">
        <v>136</v>
      </c>
      <c r="K7161" t="s">
        <v>137</v>
      </c>
      <c r="L7161" t="s">
        <v>20470</v>
      </c>
      <c r="M7161" t="s">
        <v>20471</v>
      </c>
      <c r="N7161">
        <v>1.8319444439999999</v>
      </c>
      <c r="O7161">
        <v>0</v>
      </c>
      <c r="P7161">
        <v>2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0.57576570670079996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0.57576570670079996</v>
      </c>
    </row>
    <row r="7162" spans="1:31" x14ac:dyDescent="0.25">
      <c r="A7162">
        <v>2158094</v>
      </c>
      <c r="B7162">
        <v>1</v>
      </c>
      <c r="C7162" t="s">
        <v>81</v>
      </c>
      <c r="D7162" t="s">
        <v>122</v>
      </c>
      <c r="E7162" t="s">
        <v>174</v>
      </c>
      <c r="F7162" t="s">
        <v>19158</v>
      </c>
      <c r="G7162" t="s">
        <v>187</v>
      </c>
      <c r="H7162" t="s">
        <v>134</v>
      </c>
      <c r="I7162" t="s">
        <v>135</v>
      </c>
      <c r="J7162" t="s">
        <v>136</v>
      </c>
      <c r="K7162" t="s">
        <v>137</v>
      </c>
      <c r="L7162" t="s">
        <v>20472</v>
      </c>
      <c r="M7162" t="s">
        <v>20473</v>
      </c>
      <c r="N7162">
        <v>4.1833333330000002</v>
      </c>
      <c r="O7162">
        <v>0</v>
      </c>
      <c r="P7162">
        <v>175</v>
      </c>
      <c r="Q7162">
        <v>0</v>
      </c>
      <c r="R7162">
        <v>0</v>
      </c>
      <c r="S7162">
        <v>0</v>
      </c>
      <c r="T7162">
        <v>15</v>
      </c>
      <c r="U7162">
        <v>0</v>
      </c>
      <c r="V7162">
        <v>1</v>
      </c>
      <c r="W7162">
        <v>0</v>
      </c>
      <c r="X7162">
        <v>142.62905589505388</v>
      </c>
      <c r="Y7162">
        <v>0</v>
      </c>
      <c r="Z7162">
        <v>0</v>
      </c>
      <c r="AA7162">
        <v>0</v>
      </c>
      <c r="AB7162">
        <v>13.732717873682802</v>
      </c>
      <c r="AC7162">
        <v>0</v>
      </c>
      <c r="AD7162">
        <v>19.173581884029876</v>
      </c>
      <c r="AE7162">
        <v>175.53535565276655</v>
      </c>
    </row>
    <row r="7163" spans="1:31" x14ac:dyDescent="0.25">
      <c r="A7163">
        <v>2157988</v>
      </c>
      <c r="B7163">
        <v>1</v>
      </c>
      <c r="C7163" t="s">
        <v>81</v>
      </c>
      <c r="D7163" t="s">
        <v>115</v>
      </c>
      <c r="E7163" t="s">
        <v>196</v>
      </c>
      <c r="F7163" t="s">
        <v>16272</v>
      </c>
      <c r="G7163" t="s">
        <v>2752</v>
      </c>
      <c r="H7163" t="s">
        <v>143</v>
      </c>
      <c r="I7163" t="s">
        <v>135</v>
      </c>
      <c r="J7163" t="s">
        <v>136</v>
      </c>
      <c r="K7163" t="s">
        <v>137</v>
      </c>
      <c r="L7163" t="s">
        <v>20474</v>
      </c>
      <c r="M7163" t="s">
        <v>20475</v>
      </c>
      <c r="N7163">
        <v>1.9</v>
      </c>
      <c r="O7163">
        <v>0</v>
      </c>
      <c r="P7163">
        <v>418</v>
      </c>
      <c r="Q7163">
        <v>3</v>
      </c>
      <c r="R7163">
        <v>16</v>
      </c>
      <c r="S7163">
        <v>0</v>
      </c>
      <c r="T7163">
        <v>29</v>
      </c>
      <c r="U7163">
        <v>0</v>
      </c>
      <c r="V7163">
        <v>1</v>
      </c>
      <c r="W7163">
        <v>0</v>
      </c>
      <c r="X7163">
        <v>76.803109563558124</v>
      </c>
      <c r="Y7163">
        <v>1.1348457482880001</v>
      </c>
      <c r="Z7163">
        <v>3.7023936599490002</v>
      </c>
      <c r="AA7163">
        <v>0</v>
      </c>
      <c r="AB7163">
        <v>8.3421920433600025</v>
      </c>
      <c r="AC7163">
        <v>0</v>
      </c>
      <c r="AD7163">
        <v>8.61572898E-4</v>
      </c>
      <c r="AE7163">
        <v>89.983402588053124</v>
      </c>
    </row>
    <row r="7164" spans="1:31" x14ac:dyDescent="0.25">
      <c r="A7164">
        <v>2157739</v>
      </c>
      <c r="B7164">
        <v>1</v>
      </c>
      <c r="C7164" t="s">
        <v>80</v>
      </c>
      <c r="D7164" t="s">
        <v>94</v>
      </c>
      <c r="E7164" t="s">
        <v>146</v>
      </c>
      <c r="F7164" t="s">
        <v>15573</v>
      </c>
      <c r="G7164" t="s">
        <v>142</v>
      </c>
      <c r="H7164" t="s">
        <v>143</v>
      </c>
      <c r="I7164" t="s">
        <v>135</v>
      </c>
      <c r="J7164" t="s">
        <v>136</v>
      </c>
      <c r="K7164" t="s">
        <v>137</v>
      </c>
      <c r="L7164" t="s">
        <v>20476</v>
      </c>
      <c r="M7164" t="s">
        <v>20477</v>
      </c>
      <c r="N7164">
        <v>0.5625</v>
      </c>
      <c r="O7164">
        <v>0</v>
      </c>
      <c r="P7164">
        <v>1131</v>
      </c>
      <c r="Q7164">
        <v>0</v>
      </c>
      <c r="R7164">
        <v>0</v>
      </c>
      <c r="S7164">
        <v>0</v>
      </c>
      <c r="T7164">
        <v>82</v>
      </c>
      <c r="U7164">
        <v>0</v>
      </c>
      <c r="V7164">
        <v>0</v>
      </c>
      <c r="W7164">
        <v>0</v>
      </c>
      <c r="X7164">
        <v>118.34741478021762</v>
      </c>
      <c r="Y7164">
        <v>0</v>
      </c>
      <c r="Z7164">
        <v>0</v>
      </c>
      <c r="AA7164">
        <v>0</v>
      </c>
      <c r="AB7164">
        <v>20.694938708075618</v>
      </c>
      <c r="AC7164">
        <v>0</v>
      </c>
      <c r="AD7164">
        <v>0</v>
      </c>
      <c r="AE7164">
        <v>139.04235348829323</v>
      </c>
    </row>
    <row r="7165" spans="1:31" x14ac:dyDescent="0.25">
      <c r="A7165">
        <v>2158635</v>
      </c>
      <c r="B7165">
        <v>1</v>
      </c>
      <c r="C7165" t="s">
        <v>80</v>
      </c>
      <c r="D7165" t="s">
        <v>83</v>
      </c>
      <c r="E7165" t="s">
        <v>131</v>
      </c>
      <c r="F7165" t="s">
        <v>20478</v>
      </c>
      <c r="G7165" t="s">
        <v>231</v>
      </c>
      <c r="H7165" t="s">
        <v>134</v>
      </c>
      <c r="I7165" t="s">
        <v>135</v>
      </c>
      <c r="J7165" t="s">
        <v>136</v>
      </c>
      <c r="K7165" t="s">
        <v>137</v>
      </c>
      <c r="L7165" t="s">
        <v>20479</v>
      </c>
      <c r="M7165" t="s">
        <v>20480</v>
      </c>
      <c r="N7165">
        <v>0.92222222200000004</v>
      </c>
      <c r="O7165">
        <v>0</v>
      </c>
      <c r="P7165">
        <v>28</v>
      </c>
      <c r="Q7165">
        <v>0</v>
      </c>
      <c r="R7165">
        <v>0</v>
      </c>
      <c r="S7165">
        <v>0</v>
      </c>
      <c r="T7165">
        <v>1</v>
      </c>
      <c r="U7165">
        <v>0</v>
      </c>
      <c r="V7165">
        <v>0</v>
      </c>
      <c r="W7165">
        <v>0</v>
      </c>
      <c r="X7165">
        <v>4.9652564975885012</v>
      </c>
      <c r="Y7165">
        <v>0</v>
      </c>
      <c r="Z7165">
        <v>0</v>
      </c>
      <c r="AA7165">
        <v>0</v>
      </c>
      <c r="AB7165">
        <v>0.45167122236649998</v>
      </c>
      <c r="AC7165">
        <v>0</v>
      </c>
      <c r="AD7165">
        <v>0</v>
      </c>
      <c r="AE7165">
        <v>5.4169277199550008</v>
      </c>
    </row>
    <row r="7166" spans="1:31" x14ac:dyDescent="0.25">
      <c r="A7166">
        <v>2158237</v>
      </c>
      <c r="B7166">
        <v>1</v>
      </c>
      <c r="C7166" t="s">
        <v>81</v>
      </c>
      <c r="D7166" t="s">
        <v>119</v>
      </c>
      <c r="E7166" t="s">
        <v>131</v>
      </c>
      <c r="F7166" t="s">
        <v>20481</v>
      </c>
      <c r="G7166" t="s">
        <v>152</v>
      </c>
      <c r="H7166" t="s">
        <v>134</v>
      </c>
      <c r="I7166" t="s">
        <v>135</v>
      </c>
      <c r="J7166" t="s">
        <v>136</v>
      </c>
      <c r="K7166" t="s">
        <v>137</v>
      </c>
      <c r="L7166" t="s">
        <v>20482</v>
      </c>
      <c r="M7166" t="s">
        <v>20483</v>
      </c>
      <c r="N7166">
        <v>1.582777777</v>
      </c>
      <c r="O7166">
        <v>0</v>
      </c>
      <c r="P7166">
        <v>1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0.31983750914175002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0.31983750914175002</v>
      </c>
    </row>
    <row r="7167" spans="1:31" x14ac:dyDescent="0.25">
      <c r="A7167">
        <v>2158486</v>
      </c>
      <c r="B7167">
        <v>1</v>
      </c>
      <c r="C7167" t="s">
        <v>81</v>
      </c>
      <c r="D7167" t="s">
        <v>112</v>
      </c>
      <c r="E7167" t="s">
        <v>131</v>
      </c>
      <c r="F7167" t="s">
        <v>20484</v>
      </c>
      <c r="G7167" t="s">
        <v>152</v>
      </c>
      <c r="H7167" t="s">
        <v>134</v>
      </c>
      <c r="I7167" t="s">
        <v>135</v>
      </c>
      <c r="J7167" t="s">
        <v>136</v>
      </c>
      <c r="K7167" t="s">
        <v>137</v>
      </c>
      <c r="L7167" t="s">
        <v>20485</v>
      </c>
      <c r="M7167" t="s">
        <v>20486</v>
      </c>
      <c r="N7167">
        <v>0.79861111100000004</v>
      </c>
      <c r="O7167">
        <v>0</v>
      </c>
      <c r="P7167">
        <v>2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0.50580696899232502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0.50580696899232502</v>
      </c>
    </row>
    <row r="7168" spans="1:31" x14ac:dyDescent="0.25">
      <c r="A7168">
        <v>2157796</v>
      </c>
      <c r="B7168">
        <v>1</v>
      </c>
      <c r="C7168" t="s">
        <v>80</v>
      </c>
      <c r="D7168" t="s">
        <v>106</v>
      </c>
      <c r="E7168" t="s">
        <v>196</v>
      </c>
      <c r="F7168" t="s">
        <v>20487</v>
      </c>
      <c r="G7168" t="s">
        <v>262</v>
      </c>
      <c r="H7168" t="s">
        <v>143</v>
      </c>
      <c r="I7168" t="s">
        <v>135</v>
      </c>
      <c r="J7168" t="s">
        <v>136</v>
      </c>
      <c r="K7168" t="s">
        <v>137</v>
      </c>
      <c r="L7168" t="s">
        <v>20488</v>
      </c>
      <c r="M7168" t="s">
        <v>20489</v>
      </c>
      <c r="N7168">
        <v>7.1808333329999998</v>
      </c>
      <c r="O7168">
        <v>0</v>
      </c>
      <c r="P7168">
        <v>555</v>
      </c>
      <c r="Q7168">
        <v>0</v>
      </c>
      <c r="R7168">
        <v>15</v>
      </c>
      <c r="S7168">
        <v>3</v>
      </c>
      <c r="T7168">
        <v>55</v>
      </c>
      <c r="U7168">
        <v>0</v>
      </c>
      <c r="V7168">
        <v>0</v>
      </c>
      <c r="W7168">
        <v>0</v>
      </c>
      <c r="X7168">
        <v>392.83451346955343</v>
      </c>
      <c r="Y7168">
        <v>0</v>
      </c>
      <c r="Z7168">
        <v>15.939015312499203</v>
      </c>
      <c r="AA7168">
        <v>94.3535795492472</v>
      </c>
      <c r="AB7168">
        <v>122.64594325062538</v>
      </c>
      <c r="AC7168">
        <v>0</v>
      </c>
      <c r="AD7168">
        <v>0</v>
      </c>
      <c r="AE7168">
        <v>625.77305158192519</v>
      </c>
    </row>
    <row r="7169" spans="1:31" x14ac:dyDescent="0.25">
      <c r="A7169">
        <v>2158289</v>
      </c>
      <c r="B7169">
        <v>1</v>
      </c>
      <c r="C7169" t="s">
        <v>80</v>
      </c>
      <c r="D7169" t="s">
        <v>108</v>
      </c>
      <c r="E7169" t="s">
        <v>174</v>
      </c>
      <c r="F7169" t="s">
        <v>20490</v>
      </c>
      <c r="G7169" t="s">
        <v>187</v>
      </c>
      <c r="H7169" t="s">
        <v>134</v>
      </c>
      <c r="I7169" t="s">
        <v>135</v>
      </c>
      <c r="J7169" t="s">
        <v>136</v>
      </c>
      <c r="K7169" t="s">
        <v>137</v>
      </c>
      <c r="L7169" t="s">
        <v>20491</v>
      </c>
      <c r="M7169" t="s">
        <v>20492</v>
      </c>
      <c r="N7169">
        <v>2.6247222219999999</v>
      </c>
      <c r="O7169">
        <v>0</v>
      </c>
      <c r="P7169">
        <v>39</v>
      </c>
      <c r="Q7169">
        <v>0</v>
      </c>
      <c r="R7169">
        <v>2</v>
      </c>
      <c r="S7169">
        <v>0</v>
      </c>
      <c r="T7169">
        <v>4</v>
      </c>
      <c r="U7169">
        <v>0</v>
      </c>
      <c r="V7169">
        <v>0</v>
      </c>
      <c r="W7169">
        <v>0</v>
      </c>
      <c r="X7169">
        <v>22.256274925541558</v>
      </c>
      <c r="Y7169">
        <v>0</v>
      </c>
      <c r="Z7169">
        <v>0.37347412932075008</v>
      </c>
      <c r="AA7169">
        <v>0</v>
      </c>
      <c r="AB7169">
        <v>6.5843425424824007</v>
      </c>
      <c r="AC7169">
        <v>0</v>
      </c>
      <c r="AD7169">
        <v>0</v>
      </c>
      <c r="AE7169">
        <v>29.214091597344709</v>
      </c>
    </row>
    <row r="7170" spans="1:31" x14ac:dyDescent="0.25">
      <c r="A7170">
        <v>2158621</v>
      </c>
      <c r="B7170">
        <v>1</v>
      </c>
      <c r="C7170" t="s">
        <v>80</v>
      </c>
      <c r="D7170" t="s">
        <v>109</v>
      </c>
      <c r="E7170" t="s">
        <v>131</v>
      </c>
      <c r="F7170" t="s">
        <v>11739</v>
      </c>
      <c r="G7170" t="s">
        <v>152</v>
      </c>
      <c r="H7170" t="s">
        <v>134</v>
      </c>
      <c r="I7170" t="s">
        <v>135</v>
      </c>
      <c r="J7170" t="s">
        <v>136</v>
      </c>
      <c r="K7170" t="s">
        <v>137</v>
      </c>
      <c r="L7170" t="s">
        <v>20493</v>
      </c>
      <c r="M7170" t="s">
        <v>20494</v>
      </c>
      <c r="N7170">
        <v>1.359722222</v>
      </c>
      <c r="O7170">
        <v>0</v>
      </c>
      <c r="P7170">
        <v>1</v>
      </c>
      <c r="Q7170">
        <v>0</v>
      </c>
      <c r="R7170">
        <v>0</v>
      </c>
      <c r="S7170">
        <v>0</v>
      </c>
      <c r="T7170">
        <v>1</v>
      </c>
      <c r="U7170">
        <v>0</v>
      </c>
      <c r="V7170">
        <v>0</v>
      </c>
      <c r="W7170">
        <v>0</v>
      </c>
      <c r="X7170">
        <v>0.12492489112810001</v>
      </c>
      <c r="Y7170">
        <v>0</v>
      </c>
      <c r="Z7170">
        <v>0</v>
      </c>
      <c r="AA7170">
        <v>0</v>
      </c>
      <c r="AB7170">
        <v>2.8688474893333337E-4</v>
      </c>
      <c r="AC7170">
        <v>0</v>
      </c>
      <c r="AD7170">
        <v>0</v>
      </c>
      <c r="AE7170">
        <v>0.12521177587703336</v>
      </c>
    </row>
    <row r="7171" spans="1:31" x14ac:dyDescent="0.25">
      <c r="A7171">
        <v>2158598</v>
      </c>
      <c r="B7171">
        <v>1</v>
      </c>
      <c r="C7171" t="s">
        <v>80</v>
      </c>
      <c r="D7171" t="s">
        <v>107</v>
      </c>
      <c r="E7171" t="s">
        <v>131</v>
      </c>
      <c r="F7171" t="s">
        <v>20495</v>
      </c>
      <c r="G7171" t="s">
        <v>152</v>
      </c>
      <c r="H7171" t="s">
        <v>134</v>
      </c>
      <c r="I7171" t="s">
        <v>135</v>
      </c>
      <c r="J7171" t="s">
        <v>136</v>
      </c>
      <c r="K7171" t="s">
        <v>137</v>
      </c>
      <c r="L7171" t="s">
        <v>20496</v>
      </c>
      <c r="M7171" t="s">
        <v>20497</v>
      </c>
      <c r="N7171">
        <v>1.5266666659999999</v>
      </c>
      <c r="O7171">
        <v>0</v>
      </c>
      <c r="P7171">
        <v>1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1.09087128471025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1.09087128471025</v>
      </c>
    </row>
    <row r="7172" spans="1:31" x14ac:dyDescent="0.25">
      <c r="A7172">
        <v>2157934</v>
      </c>
      <c r="B7172">
        <v>1</v>
      </c>
      <c r="C7172" t="s">
        <v>80</v>
      </c>
      <c r="D7172" t="s">
        <v>109</v>
      </c>
      <c r="E7172" t="s">
        <v>174</v>
      </c>
      <c r="F7172" t="s">
        <v>20498</v>
      </c>
      <c r="G7172" t="s">
        <v>187</v>
      </c>
      <c r="H7172" t="s">
        <v>134</v>
      </c>
      <c r="I7172" t="s">
        <v>135</v>
      </c>
      <c r="J7172" t="s">
        <v>136</v>
      </c>
      <c r="K7172" t="s">
        <v>137</v>
      </c>
      <c r="L7172" t="s">
        <v>20499</v>
      </c>
      <c r="M7172" t="s">
        <v>20500</v>
      </c>
      <c r="N7172">
        <v>6.8769444440000003</v>
      </c>
      <c r="O7172">
        <v>0</v>
      </c>
      <c r="P7172">
        <v>4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2.3943531352149581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2.3943531352149581</v>
      </c>
    </row>
    <row r="7173" spans="1:31" x14ac:dyDescent="0.25">
      <c r="A7173">
        <v>2158266</v>
      </c>
      <c r="B7173">
        <v>1</v>
      </c>
      <c r="C7173" t="s">
        <v>80</v>
      </c>
      <c r="D7173" t="s">
        <v>109</v>
      </c>
      <c r="E7173" t="s">
        <v>174</v>
      </c>
      <c r="F7173" t="s">
        <v>12877</v>
      </c>
      <c r="G7173" t="s">
        <v>187</v>
      </c>
      <c r="H7173" t="s">
        <v>134</v>
      </c>
      <c r="I7173" t="s">
        <v>135</v>
      </c>
      <c r="J7173" t="s">
        <v>136</v>
      </c>
      <c r="K7173" t="s">
        <v>137</v>
      </c>
      <c r="L7173" t="s">
        <v>20501</v>
      </c>
      <c r="M7173" t="s">
        <v>20502</v>
      </c>
      <c r="N7173">
        <v>9.7888888880000007</v>
      </c>
      <c r="O7173">
        <v>0</v>
      </c>
      <c r="P7173">
        <v>9</v>
      </c>
      <c r="Q7173">
        <v>0</v>
      </c>
      <c r="R7173">
        <v>0</v>
      </c>
      <c r="S7173">
        <v>0</v>
      </c>
      <c r="T7173">
        <v>1</v>
      </c>
      <c r="U7173">
        <v>0</v>
      </c>
      <c r="V7173">
        <v>0</v>
      </c>
      <c r="W7173">
        <v>0</v>
      </c>
      <c r="X7173">
        <v>10.851281567131917</v>
      </c>
      <c r="Y7173">
        <v>0</v>
      </c>
      <c r="Z7173">
        <v>0</v>
      </c>
      <c r="AA7173">
        <v>0</v>
      </c>
      <c r="AB7173">
        <v>54.139822295067006</v>
      </c>
      <c r="AC7173">
        <v>0</v>
      </c>
      <c r="AD7173">
        <v>0</v>
      </c>
      <c r="AE7173">
        <v>64.991103862198926</v>
      </c>
    </row>
    <row r="7174" spans="1:31" x14ac:dyDescent="0.25">
      <c r="A7174">
        <v>2158243</v>
      </c>
      <c r="B7174">
        <v>1</v>
      </c>
      <c r="C7174" t="s">
        <v>80</v>
      </c>
      <c r="D7174" t="s">
        <v>104</v>
      </c>
      <c r="E7174" t="s">
        <v>196</v>
      </c>
      <c r="F7174" t="s">
        <v>20503</v>
      </c>
      <c r="G7174" t="s">
        <v>2752</v>
      </c>
      <c r="H7174" t="s">
        <v>143</v>
      </c>
      <c r="I7174" t="s">
        <v>135</v>
      </c>
      <c r="J7174" t="s">
        <v>136</v>
      </c>
      <c r="K7174" t="s">
        <v>137</v>
      </c>
      <c r="L7174" t="s">
        <v>20504</v>
      </c>
      <c r="M7174" t="s">
        <v>20505</v>
      </c>
      <c r="N7174">
        <v>3.0555555550000002</v>
      </c>
      <c r="O7174">
        <v>0</v>
      </c>
      <c r="P7174">
        <v>33</v>
      </c>
      <c r="Q7174">
        <v>0</v>
      </c>
      <c r="R7174">
        <v>16</v>
      </c>
      <c r="S7174">
        <v>0</v>
      </c>
      <c r="T7174">
        <v>6</v>
      </c>
      <c r="U7174">
        <v>0</v>
      </c>
      <c r="V7174">
        <v>0</v>
      </c>
      <c r="W7174">
        <v>0</v>
      </c>
      <c r="X7174">
        <v>10.440600763061608</v>
      </c>
      <c r="Y7174">
        <v>0</v>
      </c>
      <c r="Z7174">
        <v>8.9285550119870294</v>
      </c>
      <c r="AA7174">
        <v>0</v>
      </c>
      <c r="AB7174">
        <v>3.9145767585982996</v>
      </c>
      <c r="AC7174">
        <v>0</v>
      </c>
      <c r="AD7174">
        <v>0</v>
      </c>
      <c r="AE7174">
        <v>23.283732533646941</v>
      </c>
    </row>
    <row r="7175" spans="1:31" x14ac:dyDescent="0.25">
      <c r="A7175">
        <v>2158575</v>
      </c>
      <c r="B7175">
        <v>1</v>
      </c>
      <c r="C7175" t="s">
        <v>80</v>
      </c>
      <c r="D7175" t="s">
        <v>83</v>
      </c>
      <c r="E7175" t="s">
        <v>131</v>
      </c>
      <c r="F7175" t="s">
        <v>20506</v>
      </c>
      <c r="G7175" t="s">
        <v>152</v>
      </c>
      <c r="H7175" t="s">
        <v>134</v>
      </c>
      <c r="I7175" t="s">
        <v>135</v>
      </c>
      <c r="J7175" t="s">
        <v>136</v>
      </c>
      <c r="K7175" t="s">
        <v>137</v>
      </c>
      <c r="L7175" t="s">
        <v>20507</v>
      </c>
      <c r="M7175" t="s">
        <v>20508</v>
      </c>
      <c r="N7175">
        <v>1.095555555</v>
      </c>
      <c r="O7175">
        <v>0</v>
      </c>
      <c r="P7175">
        <v>2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0.46217104737336673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0.46217104737336673</v>
      </c>
    </row>
    <row r="7176" spans="1:31" x14ac:dyDescent="0.25">
      <c r="A7176">
        <v>2157911</v>
      </c>
      <c r="B7176">
        <v>1</v>
      </c>
      <c r="C7176" t="s">
        <v>80</v>
      </c>
      <c r="D7176" t="s">
        <v>99</v>
      </c>
      <c r="E7176" t="s">
        <v>174</v>
      </c>
      <c r="F7176" t="s">
        <v>20509</v>
      </c>
      <c r="G7176" t="s">
        <v>187</v>
      </c>
      <c r="H7176" t="s">
        <v>134</v>
      </c>
      <c r="I7176" t="s">
        <v>135</v>
      </c>
      <c r="J7176" t="s">
        <v>136</v>
      </c>
      <c r="K7176" t="s">
        <v>137</v>
      </c>
      <c r="L7176" t="s">
        <v>20510</v>
      </c>
      <c r="M7176" t="s">
        <v>20511</v>
      </c>
      <c r="N7176">
        <v>14.102777777</v>
      </c>
      <c r="O7176">
        <v>0</v>
      </c>
      <c r="P7176">
        <v>5</v>
      </c>
      <c r="Q7176">
        <v>0</v>
      </c>
      <c r="R7176">
        <v>0</v>
      </c>
      <c r="S7176">
        <v>0</v>
      </c>
      <c r="T7176">
        <v>1</v>
      </c>
      <c r="U7176">
        <v>0</v>
      </c>
      <c r="V7176">
        <v>0</v>
      </c>
      <c r="W7176">
        <v>0</v>
      </c>
      <c r="X7176">
        <v>17.026444786841754</v>
      </c>
      <c r="Y7176">
        <v>0</v>
      </c>
      <c r="Z7176">
        <v>0</v>
      </c>
      <c r="AA7176">
        <v>0</v>
      </c>
      <c r="AB7176">
        <v>1.6602647134409998</v>
      </c>
      <c r="AC7176">
        <v>0</v>
      </c>
      <c r="AD7176">
        <v>0</v>
      </c>
      <c r="AE7176">
        <v>18.686709500282753</v>
      </c>
    </row>
    <row r="7177" spans="1:31" x14ac:dyDescent="0.25">
      <c r="A7177">
        <v>2158220</v>
      </c>
      <c r="B7177">
        <v>1</v>
      </c>
      <c r="C7177" t="s">
        <v>80</v>
      </c>
      <c r="D7177" t="s">
        <v>106</v>
      </c>
      <c r="E7177" t="s">
        <v>140</v>
      </c>
      <c r="F7177" t="s">
        <v>20512</v>
      </c>
      <c r="G7177" t="s">
        <v>142</v>
      </c>
      <c r="H7177" t="s">
        <v>143</v>
      </c>
      <c r="I7177" t="s">
        <v>135</v>
      </c>
      <c r="J7177" t="s">
        <v>136</v>
      </c>
      <c r="K7177" t="s">
        <v>137</v>
      </c>
      <c r="L7177" t="s">
        <v>20513</v>
      </c>
      <c r="M7177" t="s">
        <v>20514</v>
      </c>
      <c r="N7177">
        <v>1.4197222220000001</v>
      </c>
      <c r="O7177">
        <v>2</v>
      </c>
      <c r="P7177">
        <v>754</v>
      </c>
      <c r="Q7177">
        <v>128</v>
      </c>
      <c r="R7177">
        <v>236</v>
      </c>
      <c r="S7177">
        <v>16</v>
      </c>
      <c r="T7177">
        <v>164</v>
      </c>
      <c r="U7177">
        <v>0</v>
      </c>
      <c r="V7177">
        <v>0</v>
      </c>
      <c r="W7177">
        <v>1.0935907283883333</v>
      </c>
      <c r="X7177">
        <v>276.92572507494612</v>
      </c>
      <c r="Y7177">
        <v>218.07608624965036</v>
      </c>
      <c r="Z7177">
        <v>347.02584196398277</v>
      </c>
      <c r="AA7177">
        <v>108.49898718847034</v>
      </c>
      <c r="AB7177">
        <v>147.55169261396196</v>
      </c>
      <c r="AC7177">
        <v>0</v>
      </c>
      <c r="AD7177">
        <v>0</v>
      </c>
      <c r="AE7177">
        <v>1099.1719238193998</v>
      </c>
    </row>
    <row r="7178" spans="1:31" x14ac:dyDescent="0.25">
      <c r="A7178">
        <v>2158429</v>
      </c>
      <c r="B7178">
        <v>1</v>
      </c>
      <c r="C7178" t="s">
        <v>80</v>
      </c>
      <c r="D7178" t="s">
        <v>93</v>
      </c>
      <c r="E7178" t="s">
        <v>131</v>
      </c>
      <c r="F7178" t="s">
        <v>20515</v>
      </c>
      <c r="G7178" t="s">
        <v>152</v>
      </c>
      <c r="H7178" t="s">
        <v>134</v>
      </c>
      <c r="I7178" t="s">
        <v>135</v>
      </c>
      <c r="J7178" t="s">
        <v>136</v>
      </c>
      <c r="K7178" t="s">
        <v>137</v>
      </c>
      <c r="L7178" t="s">
        <v>20516</v>
      </c>
      <c r="M7178" t="s">
        <v>20517</v>
      </c>
      <c r="N7178">
        <v>1.151944444</v>
      </c>
      <c r="O7178">
        <v>0</v>
      </c>
      <c r="P7178">
        <v>1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0.29235333922794998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0.29235333922794998</v>
      </c>
    </row>
    <row r="7179" spans="1:31" x14ac:dyDescent="0.25">
      <c r="A7179">
        <v>2158097</v>
      </c>
      <c r="B7179">
        <v>1</v>
      </c>
      <c r="C7179" t="s">
        <v>81</v>
      </c>
      <c r="D7179" t="s">
        <v>112</v>
      </c>
      <c r="E7179" t="s">
        <v>146</v>
      </c>
      <c r="F7179" t="s">
        <v>20518</v>
      </c>
      <c r="G7179" t="s">
        <v>167</v>
      </c>
      <c r="H7179" t="s">
        <v>143</v>
      </c>
      <c r="I7179" t="s">
        <v>135</v>
      </c>
      <c r="J7179" t="s">
        <v>136</v>
      </c>
      <c r="K7179" t="s">
        <v>137</v>
      </c>
      <c r="L7179" t="s">
        <v>20519</v>
      </c>
      <c r="M7179" t="s">
        <v>20520</v>
      </c>
      <c r="N7179">
        <v>1.3138888879999999</v>
      </c>
      <c r="O7179">
        <v>0</v>
      </c>
      <c r="P7179">
        <v>76</v>
      </c>
      <c r="Q7179">
        <v>0</v>
      </c>
      <c r="R7179">
        <v>1</v>
      </c>
      <c r="S7179">
        <v>0</v>
      </c>
      <c r="T7179">
        <v>5</v>
      </c>
      <c r="U7179">
        <v>0</v>
      </c>
      <c r="V7179">
        <v>0</v>
      </c>
      <c r="W7179">
        <v>0</v>
      </c>
      <c r="X7179">
        <v>10.886126143557249</v>
      </c>
      <c r="Y7179">
        <v>0</v>
      </c>
      <c r="Z7179">
        <v>2.7577248125096667</v>
      </c>
      <c r="AA7179">
        <v>0</v>
      </c>
      <c r="AB7179">
        <v>4.5793051889568659</v>
      </c>
      <c r="AC7179">
        <v>0</v>
      </c>
      <c r="AD7179">
        <v>0</v>
      </c>
      <c r="AE7179">
        <v>18.223156145023779</v>
      </c>
    </row>
    <row r="7180" spans="1:31" x14ac:dyDescent="0.25">
      <c r="A7180">
        <v>2157788</v>
      </c>
      <c r="B7180">
        <v>1</v>
      </c>
      <c r="C7180" t="s">
        <v>80</v>
      </c>
      <c r="D7180" t="s">
        <v>110</v>
      </c>
      <c r="E7180" t="s">
        <v>146</v>
      </c>
      <c r="F7180" t="s">
        <v>20521</v>
      </c>
      <c r="G7180" t="s">
        <v>477</v>
      </c>
      <c r="H7180" t="s">
        <v>143</v>
      </c>
      <c r="I7180" t="s">
        <v>135</v>
      </c>
      <c r="J7180" t="s">
        <v>136</v>
      </c>
      <c r="K7180" t="s">
        <v>137</v>
      </c>
      <c r="L7180" t="s">
        <v>20522</v>
      </c>
      <c r="M7180" t="s">
        <v>3216</v>
      </c>
      <c r="N7180">
        <v>1.083611111</v>
      </c>
      <c r="O7180">
        <v>0</v>
      </c>
      <c r="P7180">
        <v>406</v>
      </c>
      <c r="Q7180">
        <v>0</v>
      </c>
      <c r="R7180">
        <v>0</v>
      </c>
      <c r="S7180">
        <v>0</v>
      </c>
      <c r="T7180">
        <v>6</v>
      </c>
      <c r="U7180">
        <v>0</v>
      </c>
      <c r="V7180">
        <v>0</v>
      </c>
      <c r="W7180">
        <v>0</v>
      </c>
      <c r="X7180">
        <v>94.282422770636359</v>
      </c>
      <c r="Y7180">
        <v>0</v>
      </c>
      <c r="Z7180">
        <v>0</v>
      </c>
      <c r="AA7180">
        <v>0</v>
      </c>
      <c r="AB7180">
        <v>1.6138860141646387</v>
      </c>
      <c r="AC7180">
        <v>0</v>
      </c>
      <c r="AD7180">
        <v>0</v>
      </c>
      <c r="AE7180">
        <v>95.896308784800993</v>
      </c>
    </row>
    <row r="7181" spans="1:31" x14ac:dyDescent="0.25">
      <c r="A7181">
        <v>2158080</v>
      </c>
      <c r="B7181">
        <v>1</v>
      </c>
      <c r="C7181" t="s">
        <v>80</v>
      </c>
      <c r="D7181" t="s">
        <v>108</v>
      </c>
      <c r="E7181" t="s">
        <v>174</v>
      </c>
      <c r="F7181" t="s">
        <v>20523</v>
      </c>
      <c r="G7181" t="s">
        <v>187</v>
      </c>
      <c r="H7181" t="s">
        <v>134</v>
      </c>
      <c r="I7181" t="s">
        <v>135</v>
      </c>
      <c r="J7181" t="s">
        <v>136</v>
      </c>
      <c r="K7181" t="s">
        <v>137</v>
      </c>
      <c r="L7181" t="s">
        <v>20524</v>
      </c>
      <c r="M7181" t="s">
        <v>20525</v>
      </c>
      <c r="N7181">
        <v>14.623055555000001</v>
      </c>
      <c r="O7181">
        <v>0</v>
      </c>
      <c r="P7181">
        <v>2</v>
      </c>
      <c r="Q7181">
        <v>0</v>
      </c>
      <c r="R7181">
        <v>10</v>
      </c>
      <c r="S7181">
        <v>0</v>
      </c>
      <c r="T7181">
        <v>4</v>
      </c>
      <c r="U7181">
        <v>0</v>
      </c>
      <c r="V7181">
        <v>0</v>
      </c>
      <c r="W7181">
        <v>0</v>
      </c>
      <c r="X7181">
        <v>3.354969614535233</v>
      </c>
      <c r="Y7181">
        <v>0</v>
      </c>
      <c r="Z7181">
        <v>10.431248196807006</v>
      </c>
      <c r="AA7181">
        <v>0</v>
      </c>
      <c r="AB7181">
        <v>24.325313794201502</v>
      </c>
      <c r="AC7181">
        <v>0</v>
      </c>
      <c r="AD7181">
        <v>0</v>
      </c>
      <c r="AE7181">
        <v>38.111531605543746</v>
      </c>
    </row>
    <row r="7182" spans="1:31" x14ac:dyDescent="0.25">
      <c r="A7182">
        <v>2158366</v>
      </c>
      <c r="B7182">
        <v>1</v>
      </c>
      <c r="C7182" t="s">
        <v>81</v>
      </c>
      <c r="D7182" t="s">
        <v>123</v>
      </c>
      <c r="E7182" t="s">
        <v>174</v>
      </c>
      <c r="F7182" t="s">
        <v>20526</v>
      </c>
      <c r="G7182" t="s">
        <v>187</v>
      </c>
      <c r="H7182" t="s">
        <v>134</v>
      </c>
      <c r="I7182" t="s">
        <v>135</v>
      </c>
      <c r="J7182" t="s">
        <v>136</v>
      </c>
      <c r="K7182" t="s">
        <v>137</v>
      </c>
      <c r="L7182" t="s">
        <v>20527</v>
      </c>
      <c r="M7182" t="s">
        <v>20528</v>
      </c>
      <c r="N7182">
        <v>7.7208333329999999</v>
      </c>
      <c r="O7182">
        <v>0</v>
      </c>
      <c r="P7182">
        <v>6</v>
      </c>
      <c r="Q7182">
        <v>0</v>
      </c>
      <c r="R7182">
        <v>2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6.1891346245062531</v>
      </c>
      <c r="Y7182">
        <v>0</v>
      </c>
      <c r="Z7182">
        <v>3.0565367784731667</v>
      </c>
      <c r="AA7182">
        <v>0</v>
      </c>
      <c r="AB7182">
        <v>0</v>
      </c>
      <c r="AC7182">
        <v>0</v>
      </c>
      <c r="AD7182">
        <v>0</v>
      </c>
      <c r="AE7182">
        <v>9.2456714029794203</v>
      </c>
    </row>
    <row r="7183" spans="1:31" x14ac:dyDescent="0.25">
      <c r="A7183">
        <v>2158615</v>
      </c>
      <c r="B7183">
        <v>1</v>
      </c>
      <c r="C7183" t="s">
        <v>81</v>
      </c>
      <c r="D7183" t="s">
        <v>122</v>
      </c>
      <c r="E7183" t="s">
        <v>131</v>
      </c>
      <c r="F7183" t="s">
        <v>20529</v>
      </c>
      <c r="G7183" t="s">
        <v>152</v>
      </c>
      <c r="H7183" t="s">
        <v>134</v>
      </c>
      <c r="I7183" t="s">
        <v>135</v>
      </c>
      <c r="J7183" t="s">
        <v>136</v>
      </c>
      <c r="K7183" t="s">
        <v>137</v>
      </c>
      <c r="L7183" t="s">
        <v>20530</v>
      </c>
      <c r="M7183" t="s">
        <v>20531</v>
      </c>
      <c r="N7183">
        <v>0.875</v>
      </c>
      <c r="O7183">
        <v>0</v>
      </c>
      <c r="P7183">
        <v>1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7.4963695275000006E-2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7.4963695275000006E-2</v>
      </c>
    </row>
    <row r="7184" spans="1:31" x14ac:dyDescent="0.25">
      <c r="A7184">
        <v>2157928</v>
      </c>
      <c r="B7184">
        <v>1</v>
      </c>
      <c r="C7184" t="s">
        <v>80</v>
      </c>
      <c r="D7184" t="s">
        <v>99</v>
      </c>
      <c r="E7184" t="s">
        <v>174</v>
      </c>
      <c r="F7184" t="s">
        <v>20532</v>
      </c>
      <c r="G7184" t="s">
        <v>187</v>
      </c>
      <c r="H7184" t="s">
        <v>134</v>
      </c>
      <c r="I7184" t="s">
        <v>135</v>
      </c>
      <c r="J7184" t="s">
        <v>136</v>
      </c>
      <c r="K7184" t="s">
        <v>137</v>
      </c>
      <c r="L7184" t="s">
        <v>20533</v>
      </c>
      <c r="M7184" t="s">
        <v>20534</v>
      </c>
      <c r="N7184">
        <v>13.376388887999999</v>
      </c>
      <c r="O7184">
        <v>0</v>
      </c>
      <c r="P7184">
        <v>8</v>
      </c>
      <c r="Q7184">
        <v>0</v>
      </c>
      <c r="R7184">
        <v>3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25.248159295796608</v>
      </c>
      <c r="Y7184">
        <v>0</v>
      </c>
      <c r="Z7184">
        <v>35.746160818033935</v>
      </c>
      <c r="AA7184">
        <v>0</v>
      </c>
      <c r="AB7184">
        <v>0</v>
      </c>
      <c r="AC7184">
        <v>0</v>
      </c>
      <c r="AD7184">
        <v>0</v>
      </c>
      <c r="AE7184">
        <v>60.99432011383054</v>
      </c>
    </row>
    <row r="7185" spans="1:31" x14ac:dyDescent="0.25">
      <c r="A7185">
        <v>2158057</v>
      </c>
      <c r="B7185">
        <v>1</v>
      </c>
      <c r="C7185" t="s">
        <v>80</v>
      </c>
      <c r="D7185" t="s">
        <v>106</v>
      </c>
      <c r="E7185" t="s">
        <v>146</v>
      </c>
      <c r="F7185" t="s">
        <v>20535</v>
      </c>
      <c r="G7185" t="s">
        <v>167</v>
      </c>
      <c r="H7185" t="s">
        <v>143</v>
      </c>
      <c r="I7185" t="s">
        <v>135</v>
      </c>
      <c r="J7185" t="s">
        <v>136</v>
      </c>
      <c r="K7185" t="s">
        <v>137</v>
      </c>
      <c r="L7185" t="s">
        <v>20536</v>
      </c>
      <c r="M7185" t="s">
        <v>20537</v>
      </c>
      <c r="N7185">
        <v>1.7188888879999999</v>
      </c>
      <c r="O7185">
        <v>0</v>
      </c>
      <c r="P7185">
        <v>105</v>
      </c>
      <c r="Q7185">
        <v>0</v>
      </c>
      <c r="R7185">
        <v>11</v>
      </c>
      <c r="S7185">
        <v>0</v>
      </c>
      <c r="T7185">
        <v>17</v>
      </c>
      <c r="U7185">
        <v>0</v>
      </c>
      <c r="V7185">
        <v>0</v>
      </c>
      <c r="W7185">
        <v>0</v>
      </c>
      <c r="X7185">
        <v>55.565490769235119</v>
      </c>
      <c r="Y7185">
        <v>0</v>
      </c>
      <c r="Z7185">
        <v>8.4512447783234155</v>
      </c>
      <c r="AA7185">
        <v>0</v>
      </c>
      <c r="AB7185">
        <v>16.762466268237397</v>
      </c>
      <c r="AC7185">
        <v>0</v>
      </c>
      <c r="AD7185">
        <v>0</v>
      </c>
      <c r="AE7185">
        <v>80.779201815795943</v>
      </c>
    </row>
    <row r="7186" spans="1:31" x14ac:dyDescent="0.25">
      <c r="A7186">
        <v>2158120</v>
      </c>
      <c r="B7186">
        <v>1</v>
      </c>
      <c r="C7186" t="s">
        <v>81</v>
      </c>
      <c r="D7186" t="s">
        <v>113</v>
      </c>
      <c r="E7186" t="s">
        <v>161</v>
      </c>
      <c r="F7186" t="s">
        <v>20538</v>
      </c>
      <c r="G7186" t="s">
        <v>215</v>
      </c>
      <c r="H7186" t="s">
        <v>134</v>
      </c>
      <c r="I7186" t="s">
        <v>135</v>
      </c>
      <c r="J7186" t="s">
        <v>136</v>
      </c>
      <c r="K7186" t="s">
        <v>137</v>
      </c>
      <c r="L7186" t="s">
        <v>20539</v>
      </c>
      <c r="M7186" t="s">
        <v>20540</v>
      </c>
      <c r="N7186">
        <v>3.7819444440000001</v>
      </c>
      <c r="O7186">
        <v>0</v>
      </c>
      <c r="P7186">
        <v>20</v>
      </c>
      <c r="Q7186">
        <v>0</v>
      </c>
      <c r="R7186">
        <v>1</v>
      </c>
      <c r="S7186">
        <v>0</v>
      </c>
      <c r="T7186">
        <v>3</v>
      </c>
      <c r="U7186">
        <v>0</v>
      </c>
      <c r="V7186">
        <v>0</v>
      </c>
      <c r="W7186">
        <v>0</v>
      </c>
      <c r="X7186">
        <v>12.337930927603335</v>
      </c>
      <c r="Y7186">
        <v>0</v>
      </c>
      <c r="Z7186">
        <v>2.5801533975000003E-3</v>
      </c>
      <c r="AA7186">
        <v>0</v>
      </c>
      <c r="AB7186">
        <v>4.0014723410083342</v>
      </c>
      <c r="AC7186">
        <v>0</v>
      </c>
      <c r="AD7186">
        <v>0</v>
      </c>
      <c r="AE7186">
        <v>16.341983422009168</v>
      </c>
    </row>
    <row r="7187" spans="1:31" x14ac:dyDescent="0.25">
      <c r="A7187">
        <v>2157871</v>
      </c>
      <c r="B7187">
        <v>1</v>
      </c>
      <c r="C7187" t="s">
        <v>80</v>
      </c>
      <c r="D7187" t="s">
        <v>99</v>
      </c>
      <c r="E7187" t="s">
        <v>174</v>
      </c>
      <c r="F7187" t="s">
        <v>20541</v>
      </c>
      <c r="G7187" t="s">
        <v>187</v>
      </c>
      <c r="H7187" t="s">
        <v>134</v>
      </c>
      <c r="I7187" t="s">
        <v>135</v>
      </c>
      <c r="J7187" t="s">
        <v>136</v>
      </c>
      <c r="K7187" t="s">
        <v>137</v>
      </c>
      <c r="L7187" t="s">
        <v>20542</v>
      </c>
      <c r="M7187" t="s">
        <v>20543</v>
      </c>
      <c r="N7187">
        <v>6.1108333330000004</v>
      </c>
      <c r="O7187">
        <v>0</v>
      </c>
      <c r="P7187">
        <v>34</v>
      </c>
      <c r="Q7187">
        <v>0</v>
      </c>
      <c r="R7187">
        <v>0</v>
      </c>
      <c r="S7187">
        <v>0</v>
      </c>
      <c r="T7187">
        <v>16</v>
      </c>
      <c r="U7187">
        <v>0</v>
      </c>
      <c r="V7187">
        <v>1</v>
      </c>
      <c r="W7187">
        <v>0</v>
      </c>
      <c r="X7187">
        <v>57.318026990352273</v>
      </c>
      <c r="Y7187">
        <v>0</v>
      </c>
      <c r="Z7187">
        <v>0</v>
      </c>
      <c r="AA7187">
        <v>0</v>
      </c>
      <c r="AB7187">
        <v>58.74716336759311</v>
      </c>
      <c r="AC7187">
        <v>0</v>
      </c>
      <c r="AD7187">
        <v>33.92193805105336</v>
      </c>
      <c r="AE7187">
        <v>149.98712840899873</v>
      </c>
    </row>
    <row r="7188" spans="1:31" x14ac:dyDescent="0.25">
      <c r="A7188">
        <v>2158538</v>
      </c>
      <c r="B7188">
        <v>1</v>
      </c>
      <c r="C7188" t="s">
        <v>80</v>
      </c>
      <c r="D7188" t="s">
        <v>109</v>
      </c>
      <c r="E7188" t="s">
        <v>131</v>
      </c>
      <c r="F7188" t="s">
        <v>20544</v>
      </c>
      <c r="G7188" t="s">
        <v>152</v>
      </c>
      <c r="H7188" t="s">
        <v>134</v>
      </c>
      <c r="I7188" t="s">
        <v>135</v>
      </c>
      <c r="J7188" t="s">
        <v>136</v>
      </c>
      <c r="K7188" t="s">
        <v>137</v>
      </c>
      <c r="L7188" t="s">
        <v>20545</v>
      </c>
      <c r="M7188" t="s">
        <v>20546</v>
      </c>
      <c r="N7188">
        <v>3.4586111110000002</v>
      </c>
      <c r="O7188">
        <v>0</v>
      </c>
      <c r="P7188">
        <v>7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5.3170437212904673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5.3170437212904673</v>
      </c>
    </row>
    <row r="7189" spans="1:31" x14ac:dyDescent="0.25">
      <c r="A7189">
        <v>2157828</v>
      </c>
      <c r="B7189">
        <v>1</v>
      </c>
      <c r="C7189" t="s">
        <v>80</v>
      </c>
      <c r="D7189" t="s">
        <v>104</v>
      </c>
      <c r="E7189" t="s">
        <v>196</v>
      </c>
      <c r="F7189" t="s">
        <v>10410</v>
      </c>
      <c r="G7189" t="s">
        <v>142</v>
      </c>
      <c r="H7189" t="s">
        <v>143</v>
      </c>
      <c r="I7189" t="s">
        <v>135</v>
      </c>
      <c r="J7189" t="s">
        <v>136</v>
      </c>
      <c r="K7189" t="s">
        <v>137</v>
      </c>
      <c r="L7189" t="s">
        <v>20547</v>
      </c>
      <c r="M7189" t="s">
        <v>20548</v>
      </c>
      <c r="N7189">
        <v>1.8677777769999999</v>
      </c>
      <c r="O7189">
        <v>9</v>
      </c>
      <c r="P7189">
        <v>202</v>
      </c>
      <c r="Q7189">
        <v>32</v>
      </c>
      <c r="R7189">
        <v>13</v>
      </c>
      <c r="S7189">
        <v>35</v>
      </c>
      <c r="T7189">
        <v>37</v>
      </c>
      <c r="U7189">
        <v>9</v>
      </c>
      <c r="V7189">
        <v>0</v>
      </c>
      <c r="W7189">
        <v>5.3903016208353343</v>
      </c>
      <c r="X7189">
        <v>94.700701367777924</v>
      </c>
      <c r="Y7189">
        <v>18.805583216318514</v>
      </c>
      <c r="Z7189">
        <v>5.4465592090002986</v>
      </c>
      <c r="AA7189">
        <v>302.36433129042229</v>
      </c>
      <c r="AB7189">
        <v>52.560986033885975</v>
      </c>
      <c r="AC7189">
        <v>1877.9370455004639</v>
      </c>
      <c r="AD7189">
        <v>0</v>
      </c>
      <c r="AE7189">
        <v>2357.2055082387042</v>
      </c>
    </row>
    <row r="7190" spans="1:31" x14ac:dyDescent="0.25">
      <c r="A7190">
        <v>2158160</v>
      </c>
      <c r="B7190">
        <v>1</v>
      </c>
      <c r="C7190" t="s">
        <v>80</v>
      </c>
      <c r="D7190" t="s">
        <v>100</v>
      </c>
      <c r="E7190" t="s">
        <v>174</v>
      </c>
      <c r="F7190" t="s">
        <v>20549</v>
      </c>
      <c r="G7190" t="s">
        <v>187</v>
      </c>
      <c r="H7190" t="s">
        <v>134</v>
      </c>
      <c r="I7190" t="s">
        <v>135</v>
      </c>
      <c r="J7190" t="s">
        <v>136</v>
      </c>
      <c r="K7190" t="s">
        <v>137</v>
      </c>
      <c r="L7190" t="s">
        <v>20550</v>
      </c>
      <c r="M7190" t="s">
        <v>20551</v>
      </c>
      <c r="N7190">
        <v>2.0447222219999999</v>
      </c>
      <c r="O7190">
        <v>0</v>
      </c>
      <c r="P7190">
        <v>143</v>
      </c>
      <c r="Q7190">
        <v>0</v>
      </c>
      <c r="R7190">
        <v>2</v>
      </c>
      <c r="S7190">
        <v>0</v>
      </c>
      <c r="T7190">
        <v>10</v>
      </c>
      <c r="U7190">
        <v>0</v>
      </c>
      <c r="V7190">
        <v>0</v>
      </c>
      <c r="W7190">
        <v>0</v>
      </c>
      <c r="X7190">
        <v>86.940760437073962</v>
      </c>
      <c r="Y7190">
        <v>0</v>
      </c>
      <c r="Z7190">
        <v>1.3500340143695999</v>
      </c>
      <c r="AA7190">
        <v>0</v>
      </c>
      <c r="AB7190">
        <v>13.017182275515802</v>
      </c>
      <c r="AC7190">
        <v>0</v>
      </c>
      <c r="AD7190">
        <v>0</v>
      </c>
      <c r="AE7190">
        <v>101.30797672695937</v>
      </c>
    </row>
    <row r="7191" spans="1:31" x14ac:dyDescent="0.25">
      <c r="A7191">
        <v>2158183</v>
      </c>
      <c r="B7191">
        <v>1</v>
      </c>
      <c r="C7191" t="s">
        <v>80</v>
      </c>
      <c r="D7191" t="s">
        <v>108</v>
      </c>
      <c r="E7191" t="s">
        <v>174</v>
      </c>
      <c r="F7191" t="s">
        <v>20552</v>
      </c>
      <c r="G7191" t="s">
        <v>187</v>
      </c>
      <c r="H7191" t="s">
        <v>134</v>
      </c>
      <c r="I7191" t="s">
        <v>135</v>
      </c>
      <c r="J7191" t="s">
        <v>136</v>
      </c>
      <c r="K7191" t="s">
        <v>137</v>
      </c>
      <c r="L7191" t="s">
        <v>20553</v>
      </c>
      <c r="M7191" t="s">
        <v>20554</v>
      </c>
      <c r="N7191">
        <v>1.1172222220000001</v>
      </c>
      <c r="O7191">
        <v>0</v>
      </c>
      <c r="P7191">
        <v>5</v>
      </c>
      <c r="Q7191">
        <v>0</v>
      </c>
      <c r="R7191">
        <v>1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0.67506681810680003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0.67506681810680003</v>
      </c>
    </row>
    <row r="7192" spans="1:31" x14ac:dyDescent="0.25">
      <c r="A7192">
        <v>2158469</v>
      </c>
      <c r="B7192">
        <v>1</v>
      </c>
      <c r="C7192" t="s">
        <v>80</v>
      </c>
      <c r="D7192" t="s">
        <v>108</v>
      </c>
      <c r="E7192" t="s">
        <v>174</v>
      </c>
      <c r="F7192" t="s">
        <v>20555</v>
      </c>
      <c r="G7192" t="s">
        <v>187</v>
      </c>
      <c r="H7192" t="s">
        <v>134</v>
      </c>
      <c r="I7192" t="s">
        <v>135</v>
      </c>
      <c r="J7192" t="s">
        <v>136</v>
      </c>
      <c r="K7192" t="s">
        <v>137</v>
      </c>
      <c r="L7192" t="s">
        <v>20556</v>
      </c>
      <c r="M7192" t="s">
        <v>20557</v>
      </c>
      <c r="N7192">
        <v>10.029999999999999</v>
      </c>
      <c r="O7192">
        <v>0</v>
      </c>
      <c r="P7192">
        <v>5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7.3431957906445255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7.3431957906445255</v>
      </c>
    </row>
    <row r="7193" spans="1:31" x14ac:dyDescent="0.25">
      <c r="A7193">
        <v>2158346</v>
      </c>
      <c r="B7193">
        <v>1</v>
      </c>
      <c r="C7193" t="s">
        <v>80</v>
      </c>
      <c r="D7193" t="s">
        <v>104</v>
      </c>
      <c r="E7193" t="s">
        <v>174</v>
      </c>
      <c r="F7193" t="s">
        <v>18590</v>
      </c>
      <c r="G7193" t="s">
        <v>384</v>
      </c>
      <c r="H7193" t="s">
        <v>134</v>
      </c>
      <c r="I7193" t="s">
        <v>135</v>
      </c>
      <c r="J7193" t="s">
        <v>136</v>
      </c>
      <c r="K7193" t="s">
        <v>137</v>
      </c>
      <c r="L7193" t="s">
        <v>20558</v>
      </c>
      <c r="M7193" t="s">
        <v>20559</v>
      </c>
      <c r="N7193">
        <v>1.447777777</v>
      </c>
      <c r="O7193">
        <v>0</v>
      </c>
      <c r="P7193">
        <v>66</v>
      </c>
      <c r="Q7193">
        <v>0</v>
      </c>
      <c r="R7193">
        <v>2</v>
      </c>
      <c r="S7193">
        <v>0</v>
      </c>
      <c r="T7193">
        <v>16</v>
      </c>
      <c r="U7193">
        <v>0</v>
      </c>
      <c r="V7193">
        <v>0</v>
      </c>
      <c r="W7193">
        <v>0</v>
      </c>
      <c r="X7193">
        <v>29.128444972126797</v>
      </c>
      <c r="Y7193">
        <v>0</v>
      </c>
      <c r="Z7193">
        <v>1.9111613337375333</v>
      </c>
      <c r="AA7193">
        <v>0</v>
      </c>
      <c r="AB7193">
        <v>6.0415006387567995</v>
      </c>
      <c r="AC7193">
        <v>0</v>
      </c>
      <c r="AD7193">
        <v>0</v>
      </c>
      <c r="AE7193">
        <v>37.081106944621126</v>
      </c>
    </row>
    <row r="7194" spans="1:31" x14ac:dyDescent="0.25">
      <c r="A7194">
        <v>2157805</v>
      </c>
      <c r="B7194">
        <v>1</v>
      </c>
      <c r="C7194" t="s">
        <v>81</v>
      </c>
      <c r="D7194" t="s">
        <v>123</v>
      </c>
      <c r="E7194" t="s">
        <v>131</v>
      </c>
      <c r="F7194" t="s">
        <v>20560</v>
      </c>
      <c r="G7194" t="s">
        <v>231</v>
      </c>
      <c r="H7194" t="s">
        <v>134</v>
      </c>
      <c r="I7194" t="s">
        <v>135</v>
      </c>
      <c r="J7194" t="s">
        <v>136</v>
      </c>
      <c r="K7194" t="s">
        <v>137</v>
      </c>
      <c r="L7194" t="s">
        <v>20561</v>
      </c>
      <c r="M7194" t="s">
        <v>20562</v>
      </c>
      <c r="N7194">
        <v>1.7522222220000001</v>
      </c>
      <c r="O7194">
        <v>0</v>
      </c>
      <c r="P7194">
        <v>26</v>
      </c>
      <c r="Q7194">
        <v>0</v>
      </c>
      <c r="R7194">
        <v>0</v>
      </c>
      <c r="S7194">
        <v>0</v>
      </c>
      <c r="T7194">
        <v>1</v>
      </c>
      <c r="U7194">
        <v>0</v>
      </c>
      <c r="V7194">
        <v>0</v>
      </c>
      <c r="W7194">
        <v>0</v>
      </c>
      <c r="X7194">
        <v>7.7444242975571997</v>
      </c>
      <c r="Y7194">
        <v>0</v>
      </c>
      <c r="Z7194">
        <v>0</v>
      </c>
      <c r="AA7194">
        <v>0</v>
      </c>
      <c r="AB7194">
        <v>6.519455900874001</v>
      </c>
      <c r="AC7194">
        <v>0</v>
      </c>
      <c r="AD7194">
        <v>0</v>
      </c>
      <c r="AE7194">
        <v>14.263880198431201</v>
      </c>
    </row>
    <row r="7195" spans="1:31" x14ac:dyDescent="0.25">
      <c r="A7195">
        <v>2158518</v>
      </c>
      <c r="B7195">
        <v>1</v>
      </c>
      <c r="C7195" t="s">
        <v>80</v>
      </c>
      <c r="D7195" t="s">
        <v>93</v>
      </c>
      <c r="E7195" t="s">
        <v>131</v>
      </c>
      <c r="F7195" t="s">
        <v>18603</v>
      </c>
      <c r="G7195" t="s">
        <v>152</v>
      </c>
      <c r="H7195" t="s">
        <v>134</v>
      </c>
      <c r="I7195" t="s">
        <v>135</v>
      </c>
      <c r="J7195" t="s">
        <v>136</v>
      </c>
      <c r="K7195" t="s">
        <v>137</v>
      </c>
      <c r="L7195" t="s">
        <v>20563</v>
      </c>
      <c r="M7195" t="s">
        <v>20564</v>
      </c>
      <c r="N7195">
        <v>5.2477777769999996</v>
      </c>
      <c r="O7195">
        <v>0</v>
      </c>
      <c r="P7195">
        <v>1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0.14271592362937502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0.14271592362937502</v>
      </c>
    </row>
    <row r="7196" spans="1:31" x14ac:dyDescent="0.25">
      <c r="A7196">
        <v>2158303</v>
      </c>
      <c r="B7196">
        <v>1</v>
      </c>
      <c r="C7196" t="s">
        <v>80</v>
      </c>
      <c r="D7196" t="s">
        <v>93</v>
      </c>
      <c r="E7196" t="s">
        <v>131</v>
      </c>
      <c r="F7196" t="s">
        <v>20565</v>
      </c>
      <c r="G7196" t="s">
        <v>152</v>
      </c>
      <c r="H7196" t="s">
        <v>134</v>
      </c>
      <c r="I7196" t="s">
        <v>135</v>
      </c>
      <c r="J7196" t="s">
        <v>136</v>
      </c>
      <c r="K7196" t="s">
        <v>137</v>
      </c>
      <c r="L7196" t="s">
        <v>20566</v>
      </c>
      <c r="M7196" t="s">
        <v>20567</v>
      </c>
      <c r="N7196">
        <v>1.851388888</v>
      </c>
      <c r="O7196">
        <v>0</v>
      </c>
      <c r="P7196">
        <v>0</v>
      </c>
      <c r="Q7196">
        <v>0</v>
      </c>
      <c r="R7196">
        <v>1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1.1530674452502083</v>
      </c>
      <c r="AA7196">
        <v>0</v>
      </c>
      <c r="AB7196">
        <v>0</v>
      </c>
      <c r="AC7196">
        <v>0</v>
      </c>
      <c r="AD7196">
        <v>0</v>
      </c>
      <c r="AE7196">
        <v>1.1530674452502083</v>
      </c>
    </row>
    <row r="7197" spans="1:31" x14ac:dyDescent="0.25">
      <c r="A7197">
        <v>2158495</v>
      </c>
      <c r="B7197">
        <v>1</v>
      </c>
      <c r="C7197" t="s">
        <v>81</v>
      </c>
      <c r="D7197" t="s">
        <v>122</v>
      </c>
      <c r="E7197" t="s">
        <v>174</v>
      </c>
      <c r="F7197" t="s">
        <v>20568</v>
      </c>
      <c r="G7197" t="s">
        <v>187</v>
      </c>
      <c r="H7197" t="s">
        <v>134</v>
      </c>
      <c r="I7197" t="s">
        <v>135</v>
      </c>
      <c r="J7197" t="s">
        <v>136</v>
      </c>
      <c r="K7197" t="s">
        <v>137</v>
      </c>
      <c r="L7197" t="s">
        <v>20569</v>
      </c>
      <c r="M7197" t="s">
        <v>20570</v>
      </c>
      <c r="N7197">
        <v>1.446111111</v>
      </c>
      <c r="O7197">
        <v>0</v>
      </c>
      <c r="P7197">
        <v>0</v>
      </c>
      <c r="Q7197">
        <v>0</v>
      </c>
      <c r="R7197">
        <v>1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1.285565547005775</v>
      </c>
      <c r="AA7197">
        <v>0</v>
      </c>
      <c r="AB7197">
        <v>0</v>
      </c>
      <c r="AC7197">
        <v>0</v>
      </c>
      <c r="AD7197">
        <v>0</v>
      </c>
      <c r="AE7197">
        <v>1.285565547005775</v>
      </c>
    </row>
    <row r="7198" spans="1:31" x14ac:dyDescent="0.25">
      <c r="A7198">
        <v>2158226</v>
      </c>
      <c r="B7198">
        <v>1</v>
      </c>
      <c r="C7198" t="s">
        <v>81</v>
      </c>
      <c r="D7198" t="s">
        <v>128</v>
      </c>
      <c r="E7198" t="s">
        <v>174</v>
      </c>
      <c r="F7198" t="s">
        <v>383</v>
      </c>
      <c r="G7198" t="s">
        <v>187</v>
      </c>
      <c r="H7198" t="s">
        <v>134</v>
      </c>
      <c r="I7198" t="s">
        <v>135</v>
      </c>
      <c r="J7198" t="s">
        <v>136</v>
      </c>
      <c r="K7198" t="s">
        <v>137</v>
      </c>
      <c r="L7198" t="s">
        <v>20571</v>
      </c>
      <c r="M7198" t="s">
        <v>20572</v>
      </c>
      <c r="N7198">
        <v>7.2088888879999997</v>
      </c>
      <c r="O7198">
        <v>0</v>
      </c>
      <c r="P7198">
        <v>93</v>
      </c>
      <c r="Q7198">
        <v>0</v>
      </c>
      <c r="R7198">
        <v>0</v>
      </c>
      <c r="S7198">
        <v>0</v>
      </c>
      <c r="T7198">
        <v>1</v>
      </c>
      <c r="U7198">
        <v>0</v>
      </c>
      <c r="V7198">
        <v>0</v>
      </c>
      <c r="W7198">
        <v>0</v>
      </c>
      <c r="X7198">
        <v>132.48235976077947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132.48235976077947</v>
      </c>
    </row>
    <row r="7199" spans="1:31" x14ac:dyDescent="0.25">
      <c r="A7199">
        <v>2157785</v>
      </c>
      <c r="B7199">
        <v>1</v>
      </c>
      <c r="C7199" t="s">
        <v>80</v>
      </c>
      <c r="D7199" t="s">
        <v>82</v>
      </c>
      <c r="E7199" t="s">
        <v>131</v>
      </c>
      <c r="F7199" t="s">
        <v>20573</v>
      </c>
      <c r="G7199" t="s">
        <v>133</v>
      </c>
      <c r="H7199" t="s">
        <v>134</v>
      </c>
      <c r="I7199" t="s">
        <v>135</v>
      </c>
      <c r="J7199" t="s">
        <v>136</v>
      </c>
      <c r="K7199" t="s">
        <v>137</v>
      </c>
      <c r="L7199" t="s">
        <v>20574</v>
      </c>
      <c r="M7199" t="s">
        <v>20575</v>
      </c>
      <c r="N7199">
        <v>1.7936111109999999</v>
      </c>
      <c r="O7199">
        <v>0</v>
      </c>
      <c r="P7199">
        <v>1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0.20258484236508334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0.20258484236508334</v>
      </c>
    </row>
    <row r="7200" spans="1:31" x14ac:dyDescent="0.25">
      <c r="A7200">
        <v>2158034</v>
      </c>
      <c r="B7200">
        <v>1</v>
      </c>
      <c r="C7200" t="s">
        <v>81</v>
      </c>
      <c r="D7200" t="s">
        <v>127</v>
      </c>
      <c r="E7200" t="s">
        <v>174</v>
      </c>
      <c r="F7200" t="s">
        <v>19637</v>
      </c>
      <c r="G7200" t="s">
        <v>187</v>
      </c>
      <c r="H7200" t="s">
        <v>134</v>
      </c>
      <c r="I7200" t="s">
        <v>135</v>
      </c>
      <c r="J7200" t="s">
        <v>136</v>
      </c>
      <c r="K7200" t="s">
        <v>137</v>
      </c>
      <c r="L7200" t="s">
        <v>20576</v>
      </c>
      <c r="M7200" t="s">
        <v>20577</v>
      </c>
      <c r="N7200">
        <v>15.594722222</v>
      </c>
      <c r="O7200">
        <v>0</v>
      </c>
      <c r="P7200">
        <v>23</v>
      </c>
      <c r="Q7200">
        <v>0</v>
      </c>
      <c r="R7200">
        <v>8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72.855636765496953</v>
      </c>
      <c r="Y7200">
        <v>0</v>
      </c>
      <c r="Z7200">
        <v>10.451432104535099</v>
      </c>
      <c r="AA7200">
        <v>0</v>
      </c>
      <c r="AB7200">
        <v>0</v>
      </c>
      <c r="AC7200">
        <v>0</v>
      </c>
      <c r="AD7200">
        <v>0</v>
      </c>
      <c r="AE7200">
        <v>83.307068870032055</v>
      </c>
    </row>
    <row r="7201" spans="1:31" x14ac:dyDescent="0.25">
      <c r="A7201">
        <v>2158389</v>
      </c>
      <c r="B7201">
        <v>1</v>
      </c>
      <c r="C7201" t="s">
        <v>81</v>
      </c>
      <c r="D7201" t="s">
        <v>118</v>
      </c>
      <c r="E7201" t="s">
        <v>146</v>
      </c>
      <c r="F7201" t="s">
        <v>11361</v>
      </c>
      <c r="G7201" t="s">
        <v>142</v>
      </c>
      <c r="H7201" t="s">
        <v>143</v>
      </c>
      <c r="I7201" t="s">
        <v>135</v>
      </c>
      <c r="J7201" t="s">
        <v>136</v>
      </c>
      <c r="K7201" t="s">
        <v>137</v>
      </c>
      <c r="L7201" t="s">
        <v>20578</v>
      </c>
      <c r="M7201" t="s">
        <v>20579</v>
      </c>
      <c r="N7201">
        <v>0.82277777699999999</v>
      </c>
      <c r="O7201">
        <v>0</v>
      </c>
      <c r="P7201">
        <v>0</v>
      </c>
      <c r="Q7201">
        <v>0</v>
      </c>
      <c r="R7201">
        <v>1</v>
      </c>
      <c r="S7201">
        <v>1</v>
      </c>
      <c r="T7201">
        <v>2</v>
      </c>
      <c r="U7201">
        <v>1</v>
      </c>
      <c r="V7201">
        <v>0</v>
      </c>
      <c r="W7201">
        <v>0</v>
      </c>
      <c r="X7201">
        <v>0</v>
      </c>
      <c r="Y7201">
        <v>0</v>
      </c>
      <c r="Z7201">
        <v>0.28923826822345838</v>
      </c>
      <c r="AA7201">
        <v>4.7446308855082506</v>
      </c>
      <c r="AB7201">
        <v>8.5924436335038781</v>
      </c>
      <c r="AC7201">
        <v>4.935508716120534</v>
      </c>
      <c r="AD7201">
        <v>0</v>
      </c>
      <c r="AE7201">
        <v>18.561821503356121</v>
      </c>
    </row>
    <row r="7202" spans="1:31" x14ac:dyDescent="0.25">
      <c r="A7202">
        <v>2157891</v>
      </c>
      <c r="B7202">
        <v>1</v>
      </c>
      <c r="C7202" t="s">
        <v>80</v>
      </c>
      <c r="D7202" t="s">
        <v>97</v>
      </c>
      <c r="E7202" t="s">
        <v>174</v>
      </c>
      <c r="F7202" t="s">
        <v>20580</v>
      </c>
      <c r="G7202" t="s">
        <v>374</v>
      </c>
      <c r="H7202" t="s">
        <v>134</v>
      </c>
      <c r="I7202" t="s">
        <v>135</v>
      </c>
      <c r="J7202" t="s">
        <v>136</v>
      </c>
      <c r="K7202" t="s">
        <v>137</v>
      </c>
      <c r="L7202" t="s">
        <v>20581</v>
      </c>
      <c r="M7202" t="s">
        <v>20582</v>
      </c>
      <c r="N7202">
        <v>4.6147222220000002</v>
      </c>
      <c r="O7202">
        <v>0</v>
      </c>
      <c r="P7202">
        <v>9</v>
      </c>
      <c r="Q7202">
        <v>0</v>
      </c>
      <c r="R7202">
        <v>10</v>
      </c>
      <c r="S7202">
        <v>0</v>
      </c>
      <c r="T7202">
        <v>1</v>
      </c>
      <c r="U7202">
        <v>0</v>
      </c>
      <c r="V7202">
        <v>0</v>
      </c>
      <c r="W7202">
        <v>0</v>
      </c>
      <c r="X7202">
        <v>4.9653203874272069</v>
      </c>
      <c r="Y7202">
        <v>0</v>
      </c>
      <c r="Z7202">
        <v>15.680458772159035</v>
      </c>
      <c r="AA7202">
        <v>0</v>
      </c>
      <c r="AB7202">
        <v>3.7014650002891671</v>
      </c>
      <c r="AC7202">
        <v>0</v>
      </c>
      <c r="AD7202">
        <v>0</v>
      </c>
      <c r="AE7202">
        <v>24.347244159875409</v>
      </c>
    </row>
    <row r="7203" spans="1:31" x14ac:dyDescent="0.25">
      <c r="A7203">
        <v>2157848</v>
      </c>
      <c r="B7203">
        <v>1</v>
      </c>
      <c r="C7203" t="s">
        <v>81</v>
      </c>
      <c r="D7203" t="s">
        <v>117</v>
      </c>
      <c r="E7203" t="s">
        <v>174</v>
      </c>
      <c r="F7203" t="s">
        <v>20583</v>
      </c>
      <c r="G7203" t="s">
        <v>187</v>
      </c>
      <c r="H7203" t="s">
        <v>134</v>
      </c>
      <c r="I7203" t="s">
        <v>135</v>
      </c>
      <c r="J7203" t="s">
        <v>136</v>
      </c>
      <c r="K7203" t="s">
        <v>137</v>
      </c>
      <c r="L7203" t="s">
        <v>20584</v>
      </c>
      <c r="M7203" t="s">
        <v>20585</v>
      </c>
      <c r="N7203">
        <v>3.542777777</v>
      </c>
      <c r="O7203">
        <v>0</v>
      </c>
      <c r="P7203">
        <v>2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0.24852702561785001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0.24852702561785001</v>
      </c>
    </row>
    <row r="7204" spans="1:31" x14ac:dyDescent="0.25">
      <c r="A7204">
        <v>2157748</v>
      </c>
      <c r="B7204">
        <v>1</v>
      </c>
      <c r="C7204" t="s">
        <v>80</v>
      </c>
      <c r="D7204" t="s">
        <v>97</v>
      </c>
      <c r="E7204" t="s">
        <v>174</v>
      </c>
      <c r="F7204" t="s">
        <v>20586</v>
      </c>
      <c r="G7204" t="s">
        <v>187</v>
      </c>
      <c r="H7204" t="s">
        <v>134</v>
      </c>
      <c r="I7204" t="s">
        <v>135</v>
      </c>
      <c r="J7204" t="s">
        <v>136</v>
      </c>
      <c r="K7204" t="s">
        <v>137</v>
      </c>
      <c r="L7204" t="s">
        <v>20587</v>
      </c>
      <c r="M7204" t="s">
        <v>20588</v>
      </c>
      <c r="N7204">
        <v>7.3716666660000003</v>
      </c>
      <c r="O7204">
        <v>0</v>
      </c>
      <c r="P7204">
        <v>10</v>
      </c>
      <c r="Q7204">
        <v>0</v>
      </c>
      <c r="R7204">
        <v>1</v>
      </c>
      <c r="S7204">
        <v>0</v>
      </c>
      <c r="T7204">
        <v>1</v>
      </c>
      <c r="U7204">
        <v>0</v>
      </c>
      <c r="V7204">
        <v>0</v>
      </c>
      <c r="W7204">
        <v>0</v>
      </c>
      <c r="X7204">
        <v>15.799828820290553</v>
      </c>
      <c r="Y7204">
        <v>0</v>
      </c>
      <c r="Z7204">
        <v>8.7668718358591988</v>
      </c>
      <c r="AA7204">
        <v>0</v>
      </c>
      <c r="AB7204">
        <v>0</v>
      </c>
      <c r="AC7204">
        <v>0</v>
      </c>
      <c r="AD7204">
        <v>0</v>
      </c>
      <c r="AE7204">
        <v>24.566700656149752</v>
      </c>
    </row>
    <row r="7205" spans="1:31" x14ac:dyDescent="0.25">
      <c r="A7205">
        <v>2158240</v>
      </c>
      <c r="B7205">
        <v>1</v>
      </c>
      <c r="C7205" t="s">
        <v>80</v>
      </c>
      <c r="D7205" t="s">
        <v>99</v>
      </c>
      <c r="E7205" t="s">
        <v>174</v>
      </c>
      <c r="F7205" t="s">
        <v>20589</v>
      </c>
      <c r="G7205" t="s">
        <v>384</v>
      </c>
      <c r="H7205" t="s">
        <v>134</v>
      </c>
      <c r="I7205" t="s">
        <v>135</v>
      </c>
      <c r="J7205" t="s">
        <v>136</v>
      </c>
      <c r="K7205" t="s">
        <v>137</v>
      </c>
      <c r="L7205" t="s">
        <v>20590</v>
      </c>
      <c r="M7205" t="s">
        <v>20591</v>
      </c>
      <c r="N7205">
        <v>8.9516666659999995</v>
      </c>
      <c r="O7205">
        <v>0</v>
      </c>
      <c r="P7205">
        <v>17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32.483829199428804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32.483829199428804</v>
      </c>
    </row>
    <row r="7206" spans="1:31" x14ac:dyDescent="0.25">
      <c r="A7206">
        <v>2158140</v>
      </c>
      <c r="B7206">
        <v>1</v>
      </c>
      <c r="C7206" t="s">
        <v>81</v>
      </c>
      <c r="D7206" t="s">
        <v>123</v>
      </c>
      <c r="E7206" t="s">
        <v>131</v>
      </c>
      <c r="F7206" t="s">
        <v>20592</v>
      </c>
      <c r="G7206" t="s">
        <v>231</v>
      </c>
      <c r="H7206" t="s">
        <v>134</v>
      </c>
      <c r="I7206" t="s">
        <v>135</v>
      </c>
      <c r="J7206" t="s">
        <v>136</v>
      </c>
      <c r="K7206" t="s">
        <v>137</v>
      </c>
      <c r="L7206" t="s">
        <v>20593</v>
      </c>
      <c r="M7206" t="s">
        <v>20594</v>
      </c>
      <c r="N7206">
        <v>1.3363888880000001</v>
      </c>
      <c r="O7206">
        <v>0</v>
      </c>
      <c r="P7206">
        <v>5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1.2596827460305331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1.2596827460305331</v>
      </c>
    </row>
    <row r="7207" spans="1:31" x14ac:dyDescent="0.25">
      <c r="A7207">
        <v>2158455</v>
      </c>
      <c r="B7207">
        <v>1</v>
      </c>
      <c r="C7207" t="s">
        <v>80</v>
      </c>
      <c r="D7207" t="s">
        <v>92</v>
      </c>
      <c r="E7207" t="s">
        <v>131</v>
      </c>
      <c r="F7207" t="s">
        <v>20595</v>
      </c>
      <c r="G7207" t="s">
        <v>152</v>
      </c>
      <c r="H7207" t="s">
        <v>134</v>
      </c>
      <c r="I7207" t="s">
        <v>135</v>
      </c>
      <c r="J7207" t="s">
        <v>136</v>
      </c>
      <c r="K7207" t="s">
        <v>137</v>
      </c>
      <c r="L7207" t="s">
        <v>20596</v>
      </c>
      <c r="M7207" t="s">
        <v>20597</v>
      </c>
      <c r="N7207">
        <v>3.0594444439999999</v>
      </c>
      <c r="O7207">
        <v>0</v>
      </c>
      <c r="P7207">
        <v>1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0.63869195292675007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0.63869195292675007</v>
      </c>
    </row>
    <row r="7208" spans="1:31" x14ac:dyDescent="0.25">
      <c r="A7208">
        <v>2158100</v>
      </c>
      <c r="B7208">
        <v>1</v>
      </c>
      <c r="C7208" t="s">
        <v>80</v>
      </c>
      <c r="D7208" t="s">
        <v>97</v>
      </c>
      <c r="E7208" t="s">
        <v>131</v>
      </c>
      <c r="F7208" t="s">
        <v>20598</v>
      </c>
      <c r="G7208" t="s">
        <v>152</v>
      </c>
      <c r="H7208" t="s">
        <v>134</v>
      </c>
      <c r="I7208" t="s">
        <v>135</v>
      </c>
      <c r="J7208" t="s">
        <v>136</v>
      </c>
      <c r="K7208" t="s">
        <v>137</v>
      </c>
      <c r="L7208" t="s">
        <v>20599</v>
      </c>
      <c r="M7208" t="s">
        <v>20600</v>
      </c>
      <c r="N7208">
        <v>3.8888888879999999</v>
      </c>
      <c r="O7208">
        <v>0</v>
      </c>
      <c r="P7208">
        <v>0</v>
      </c>
      <c r="Q7208">
        <v>0</v>
      </c>
      <c r="R7208">
        <v>1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0.28629829004639995</v>
      </c>
      <c r="AA7208">
        <v>0</v>
      </c>
      <c r="AB7208">
        <v>0</v>
      </c>
      <c r="AC7208">
        <v>0</v>
      </c>
      <c r="AD7208">
        <v>0</v>
      </c>
      <c r="AE7208">
        <v>0.28629829004639995</v>
      </c>
    </row>
    <row r="7209" spans="1:31" x14ac:dyDescent="0.25">
      <c r="A7209">
        <v>2158432</v>
      </c>
      <c r="B7209">
        <v>1</v>
      </c>
      <c r="C7209" t="s">
        <v>80</v>
      </c>
      <c r="D7209" t="s">
        <v>107</v>
      </c>
      <c r="E7209" t="s">
        <v>146</v>
      </c>
      <c r="F7209" t="s">
        <v>20260</v>
      </c>
      <c r="G7209" t="s">
        <v>167</v>
      </c>
      <c r="H7209" t="s">
        <v>143</v>
      </c>
      <c r="I7209" t="s">
        <v>135</v>
      </c>
      <c r="J7209" t="s">
        <v>136</v>
      </c>
      <c r="K7209" t="s">
        <v>137</v>
      </c>
      <c r="L7209" t="s">
        <v>20601</v>
      </c>
      <c r="M7209" t="s">
        <v>20602</v>
      </c>
      <c r="N7209">
        <v>1.5608333329999999</v>
      </c>
      <c r="O7209">
        <v>0</v>
      </c>
      <c r="P7209">
        <v>134</v>
      </c>
      <c r="Q7209">
        <v>0</v>
      </c>
      <c r="R7209">
        <v>0</v>
      </c>
      <c r="S7209">
        <v>0</v>
      </c>
      <c r="T7209">
        <v>2</v>
      </c>
      <c r="U7209">
        <v>0</v>
      </c>
      <c r="V7209">
        <v>1</v>
      </c>
      <c r="W7209">
        <v>0</v>
      </c>
      <c r="X7209">
        <v>43.691321101851287</v>
      </c>
      <c r="Y7209">
        <v>0</v>
      </c>
      <c r="Z7209">
        <v>0</v>
      </c>
      <c r="AA7209">
        <v>0</v>
      </c>
      <c r="AB7209">
        <v>6.9286088968800008E-2</v>
      </c>
      <c r="AC7209">
        <v>0</v>
      </c>
      <c r="AD7209">
        <v>0.72809121513610009</v>
      </c>
      <c r="AE7209">
        <v>44.488698405956185</v>
      </c>
    </row>
    <row r="7210" spans="1:31" x14ac:dyDescent="0.25">
      <c r="A7210">
        <v>2157768</v>
      </c>
      <c r="B7210">
        <v>1</v>
      </c>
      <c r="C7210" t="s">
        <v>80</v>
      </c>
      <c r="D7210" t="s">
        <v>96</v>
      </c>
      <c r="E7210" t="s">
        <v>174</v>
      </c>
      <c r="F7210" t="s">
        <v>1843</v>
      </c>
      <c r="G7210" t="s">
        <v>183</v>
      </c>
      <c r="H7210" t="s">
        <v>134</v>
      </c>
      <c r="I7210" t="s">
        <v>135</v>
      </c>
      <c r="J7210" t="s">
        <v>136</v>
      </c>
      <c r="K7210" t="s">
        <v>137</v>
      </c>
      <c r="L7210" t="s">
        <v>20603</v>
      </c>
      <c r="M7210" t="s">
        <v>20604</v>
      </c>
      <c r="N7210">
        <v>0.94277777699999998</v>
      </c>
      <c r="O7210">
        <v>0</v>
      </c>
      <c r="P7210">
        <v>145</v>
      </c>
      <c r="Q7210">
        <v>0</v>
      </c>
      <c r="R7210">
        <v>0</v>
      </c>
      <c r="S7210">
        <v>0</v>
      </c>
      <c r="T7210">
        <v>5</v>
      </c>
      <c r="U7210">
        <v>0</v>
      </c>
      <c r="V7210">
        <v>0</v>
      </c>
      <c r="W7210">
        <v>0</v>
      </c>
      <c r="X7210">
        <v>26.564849613479872</v>
      </c>
      <c r="Y7210">
        <v>0</v>
      </c>
      <c r="Z7210">
        <v>0</v>
      </c>
      <c r="AA7210">
        <v>0</v>
      </c>
      <c r="AB7210">
        <v>1.1733197049603887</v>
      </c>
      <c r="AC7210">
        <v>0</v>
      </c>
      <c r="AD7210">
        <v>0</v>
      </c>
      <c r="AE7210">
        <v>27.73816931844026</v>
      </c>
    </row>
    <row r="7211" spans="1:31" x14ac:dyDescent="0.25">
      <c r="A7211">
        <v>2157954</v>
      </c>
      <c r="B7211">
        <v>1</v>
      </c>
      <c r="C7211" t="s">
        <v>81</v>
      </c>
      <c r="D7211" t="s">
        <v>127</v>
      </c>
      <c r="E7211" t="s">
        <v>161</v>
      </c>
      <c r="F7211" t="s">
        <v>20605</v>
      </c>
      <c r="G7211" t="s">
        <v>187</v>
      </c>
      <c r="H7211" t="s">
        <v>134</v>
      </c>
      <c r="I7211" t="s">
        <v>135</v>
      </c>
      <c r="J7211" t="s">
        <v>136</v>
      </c>
      <c r="K7211" t="s">
        <v>137</v>
      </c>
      <c r="L7211" t="s">
        <v>20606</v>
      </c>
      <c r="M7211" t="s">
        <v>20607</v>
      </c>
      <c r="N7211">
        <v>16.014166666000001</v>
      </c>
      <c r="O7211">
        <v>0</v>
      </c>
      <c r="P7211">
        <v>1</v>
      </c>
      <c r="Q7211">
        <v>0</v>
      </c>
      <c r="R7211">
        <v>8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0.98335416988184998</v>
      </c>
      <c r="Y7211">
        <v>0</v>
      </c>
      <c r="Z7211">
        <v>34.720649210810947</v>
      </c>
      <c r="AA7211">
        <v>0</v>
      </c>
      <c r="AB7211">
        <v>0</v>
      </c>
      <c r="AC7211">
        <v>0</v>
      </c>
      <c r="AD7211">
        <v>0</v>
      </c>
      <c r="AE7211">
        <v>35.704003380692797</v>
      </c>
    </row>
    <row r="7212" spans="1:31" x14ac:dyDescent="0.25">
      <c r="A7212">
        <v>2157977</v>
      </c>
      <c r="B7212">
        <v>1</v>
      </c>
      <c r="C7212" t="s">
        <v>80</v>
      </c>
      <c r="D7212" t="s">
        <v>93</v>
      </c>
      <c r="E7212" t="s">
        <v>174</v>
      </c>
      <c r="F7212" t="s">
        <v>20608</v>
      </c>
      <c r="G7212" t="s">
        <v>187</v>
      </c>
      <c r="H7212" t="s">
        <v>134</v>
      </c>
      <c r="I7212" t="s">
        <v>135</v>
      </c>
      <c r="J7212" t="s">
        <v>136</v>
      </c>
      <c r="K7212" t="s">
        <v>137</v>
      </c>
      <c r="L7212" t="s">
        <v>20609</v>
      </c>
      <c r="M7212" t="s">
        <v>20610</v>
      </c>
      <c r="N7212">
        <v>2.3174999999999999</v>
      </c>
      <c r="O7212">
        <v>0</v>
      </c>
      <c r="P7212">
        <v>17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10.260254211288901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10.260254211288901</v>
      </c>
    </row>
    <row r="7213" spans="1:31" x14ac:dyDescent="0.25">
      <c r="A7213">
        <v>2157908</v>
      </c>
      <c r="B7213">
        <v>1</v>
      </c>
      <c r="C7213" t="s">
        <v>81</v>
      </c>
      <c r="D7213" t="s">
        <v>118</v>
      </c>
      <c r="E7213" t="s">
        <v>174</v>
      </c>
      <c r="F7213" t="s">
        <v>20611</v>
      </c>
      <c r="G7213" t="s">
        <v>187</v>
      </c>
      <c r="H7213" t="s">
        <v>134</v>
      </c>
      <c r="I7213" t="s">
        <v>135</v>
      </c>
      <c r="J7213" t="s">
        <v>136</v>
      </c>
      <c r="K7213" t="s">
        <v>137</v>
      </c>
      <c r="L7213" t="s">
        <v>20612</v>
      </c>
      <c r="M7213" t="s">
        <v>20613</v>
      </c>
      <c r="N7213">
        <v>4.1569444439999996</v>
      </c>
      <c r="O7213">
        <v>0</v>
      </c>
      <c r="P7213">
        <v>6</v>
      </c>
      <c r="Q7213">
        <v>0</v>
      </c>
      <c r="R7213">
        <v>2</v>
      </c>
      <c r="S7213">
        <v>0</v>
      </c>
      <c r="T7213">
        <v>4</v>
      </c>
      <c r="U7213">
        <v>0</v>
      </c>
      <c r="V7213">
        <v>0</v>
      </c>
      <c r="W7213">
        <v>0</v>
      </c>
      <c r="X7213">
        <v>14.928811463818667</v>
      </c>
      <c r="Y7213">
        <v>0</v>
      </c>
      <c r="Z7213">
        <v>1.3555780088206086</v>
      </c>
      <c r="AA7213">
        <v>0</v>
      </c>
      <c r="AB7213">
        <v>5.5334727017557661</v>
      </c>
      <c r="AC7213">
        <v>0</v>
      </c>
      <c r="AD7213">
        <v>0</v>
      </c>
      <c r="AE7213">
        <v>21.817862174395042</v>
      </c>
    </row>
    <row r="7214" spans="1:31" x14ac:dyDescent="0.25">
      <c r="A7214">
        <v>2158077</v>
      </c>
      <c r="B7214">
        <v>1</v>
      </c>
      <c r="C7214" t="s">
        <v>81</v>
      </c>
      <c r="D7214" t="s">
        <v>122</v>
      </c>
      <c r="E7214" t="s">
        <v>161</v>
      </c>
      <c r="F7214" t="s">
        <v>20614</v>
      </c>
      <c r="G7214" t="s">
        <v>215</v>
      </c>
      <c r="H7214" t="s">
        <v>134</v>
      </c>
      <c r="I7214" t="s">
        <v>135</v>
      </c>
      <c r="J7214" t="s">
        <v>136</v>
      </c>
      <c r="K7214" t="s">
        <v>137</v>
      </c>
      <c r="L7214" t="s">
        <v>20615</v>
      </c>
      <c r="M7214" t="s">
        <v>20616</v>
      </c>
      <c r="N7214">
        <v>3.3544444439999999</v>
      </c>
      <c r="O7214">
        <v>0</v>
      </c>
      <c r="P7214">
        <v>42</v>
      </c>
      <c r="Q7214">
        <v>0</v>
      </c>
      <c r="R7214">
        <v>0</v>
      </c>
      <c r="S7214">
        <v>0</v>
      </c>
      <c r="T7214">
        <v>1</v>
      </c>
      <c r="U7214">
        <v>0</v>
      </c>
      <c r="V7214">
        <v>0</v>
      </c>
      <c r="W7214">
        <v>0</v>
      </c>
      <c r="X7214">
        <v>12.91683247325324</v>
      </c>
      <c r="Y7214">
        <v>0</v>
      </c>
      <c r="Z7214">
        <v>0</v>
      </c>
      <c r="AA7214">
        <v>0</v>
      </c>
      <c r="AB7214">
        <v>4.4011088237000007E-2</v>
      </c>
      <c r="AC7214">
        <v>0</v>
      </c>
      <c r="AD7214">
        <v>0</v>
      </c>
      <c r="AE7214">
        <v>12.96084356149024</v>
      </c>
    </row>
    <row r="7215" spans="1:31" x14ac:dyDescent="0.25">
      <c r="A7215">
        <v>2157931</v>
      </c>
      <c r="B7215">
        <v>1</v>
      </c>
      <c r="C7215" t="s">
        <v>80</v>
      </c>
      <c r="D7215" t="s">
        <v>93</v>
      </c>
      <c r="E7215" t="s">
        <v>174</v>
      </c>
      <c r="F7215" t="s">
        <v>15217</v>
      </c>
      <c r="G7215" t="s">
        <v>187</v>
      </c>
      <c r="H7215" t="s">
        <v>134</v>
      </c>
      <c r="I7215" t="s">
        <v>135</v>
      </c>
      <c r="J7215" t="s">
        <v>136</v>
      </c>
      <c r="K7215" t="s">
        <v>137</v>
      </c>
      <c r="L7215" t="s">
        <v>2500</v>
      </c>
      <c r="M7215" t="s">
        <v>20617</v>
      </c>
      <c r="N7215">
        <v>2.372222222</v>
      </c>
      <c r="O7215">
        <v>0</v>
      </c>
      <c r="P7215">
        <v>6</v>
      </c>
      <c r="Q7215">
        <v>0</v>
      </c>
      <c r="R7215">
        <v>2</v>
      </c>
      <c r="S7215">
        <v>0</v>
      </c>
      <c r="T7215">
        <v>2</v>
      </c>
      <c r="U7215">
        <v>0</v>
      </c>
      <c r="V7215">
        <v>0</v>
      </c>
      <c r="W7215">
        <v>0</v>
      </c>
      <c r="X7215">
        <v>3.2099282425457338</v>
      </c>
      <c r="Y7215">
        <v>0</v>
      </c>
      <c r="Z7215">
        <v>0.20561573172806669</v>
      </c>
      <c r="AA7215">
        <v>0</v>
      </c>
      <c r="AB7215">
        <v>0.11070467803875</v>
      </c>
      <c r="AC7215">
        <v>0</v>
      </c>
      <c r="AD7215">
        <v>0</v>
      </c>
      <c r="AE7215">
        <v>3.5262486523125509</v>
      </c>
    </row>
    <row r="7216" spans="1:31" x14ac:dyDescent="0.25">
      <c r="A7216">
        <v>2157868</v>
      </c>
      <c r="B7216">
        <v>1</v>
      </c>
      <c r="C7216" t="s">
        <v>80</v>
      </c>
      <c r="D7216" t="s">
        <v>107</v>
      </c>
      <c r="E7216" t="s">
        <v>146</v>
      </c>
      <c r="F7216" t="s">
        <v>20618</v>
      </c>
      <c r="G7216" t="s">
        <v>167</v>
      </c>
      <c r="H7216" t="s">
        <v>143</v>
      </c>
      <c r="I7216" t="s">
        <v>135</v>
      </c>
      <c r="J7216" t="s">
        <v>136</v>
      </c>
      <c r="K7216" t="s">
        <v>137</v>
      </c>
      <c r="L7216" t="s">
        <v>20619</v>
      </c>
      <c r="M7216" t="s">
        <v>20620</v>
      </c>
      <c r="N7216">
        <v>5.3833333330000004</v>
      </c>
      <c r="O7216">
        <v>0</v>
      </c>
      <c r="P7216">
        <v>1286</v>
      </c>
      <c r="Q7216">
        <v>0</v>
      </c>
      <c r="R7216">
        <v>0</v>
      </c>
      <c r="S7216">
        <v>0</v>
      </c>
      <c r="T7216">
        <v>28</v>
      </c>
      <c r="U7216">
        <v>0</v>
      </c>
      <c r="V7216">
        <v>2</v>
      </c>
      <c r="W7216">
        <v>0</v>
      </c>
      <c r="X7216">
        <v>1004.1422385183291</v>
      </c>
      <c r="Y7216">
        <v>0</v>
      </c>
      <c r="Z7216">
        <v>0</v>
      </c>
      <c r="AA7216">
        <v>0</v>
      </c>
      <c r="AB7216">
        <v>195.11171233284935</v>
      </c>
      <c r="AC7216">
        <v>0</v>
      </c>
      <c r="AD7216">
        <v>8.5958409523747488</v>
      </c>
      <c r="AE7216">
        <v>1207.8497918035532</v>
      </c>
    </row>
    <row r="7217" spans="1:31" x14ac:dyDescent="0.25">
      <c r="A7217">
        <v>2158449</v>
      </c>
      <c r="B7217">
        <v>1</v>
      </c>
      <c r="C7217" t="s">
        <v>80</v>
      </c>
      <c r="D7217" t="s">
        <v>91</v>
      </c>
      <c r="E7217" t="s">
        <v>174</v>
      </c>
      <c r="F7217" t="s">
        <v>20621</v>
      </c>
      <c r="G7217" t="s">
        <v>187</v>
      </c>
      <c r="H7217" t="s">
        <v>134</v>
      </c>
      <c r="I7217" t="s">
        <v>135</v>
      </c>
      <c r="J7217" t="s">
        <v>136</v>
      </c>
      <c r="K7217" t="s">
        <v>137</v>
      </c>
      <c r="L7217" t="s">
        <v>20622</v>
      </c>
      <c r="M7217" t="s">
        <v>20623</v>
      </c>
      <c r="N7217">
        <v>0.79388888800000001</v>
      </c>
      <c r="O7217">
        <v>0</v>
      </c>
      <c r="P7217">
        <v>0</v>
      </c>
      <c r="Q7217">
        <v>0</v>
      </c>
      <c r="R7217">
        <v>6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0.95596140955066677</v>
      </c>
      <c r="AA7217">
        <v>0</v>
      </c>
      <c r="AB7217">
        <v>0</v>
      </c>
      <c r="AC7217">
        <v>0</v>
      </c>
      <c r="AD7217">
        <v>0</v>
      </c>
      <c r="AE7217">
        <v>0.95596140955066677</v>
      </c>
    </row>
    <row r="7218" spans="1:31" x14ac:dyDescent="0.25">
      <c r="A7218">
        <v>2158555</v>
      </c>
      <c r="B7218">
        <v>1</v>
      </c>
      <c r="C7218" t="s">
        <v>80</v>
      </c>
      <c r="D7218" t="s">
        <v>83</v>
      </c>
      <c r="E7218" t="s">
        <v>131</v>
      </c>
      <c r="F7218" t="s">
        <v>20624</v>
      </c>
      <c r="G7218" t="s">
        <v>231</v>
      </c>
      <c r="H7218" t="s">
        <v>134</v>
      </c>
      <c r="I7218" t="s">
        <v>135</v>
      </c>
      <c r="J7218" t="s">
        <v>136</v>
      </c>
      <c r="K7218" t="s">
        <v>137</v>
      </c>
      <c r="L7218" t="s">
        <v>20625</v>
      </c>
      <c r="M7218" t="s">
        <v>20626</v>
      </c>
      <c r="N7218">
        <v>0.91527777700000001</v>
      </c>
      <c r="O7218">
        <v>0</v>
      </c>
      <c r="P7218">
        <v>9</v>
      </c>
      <c r="Q7218">
        <v>0</v>
      </c>
      <c r="R7218">
        <v>0</v>
      </c>
      <c r="S7218">
        <v>0</v>
      </c>
      <c r="T7218">
        <v>4</v>
      </c>
      <c r="U7218">
        <v>0</v>
      </c>
      <c r="V7218">
        <v>0</v>
      </c>
      <c r="W7218">
        <v>0</v>
      </c>
      <c r="X7218">
        <v>2.0835835643239</v>
      </c>
      <c r="Y7218">
        <v>0</v>
      </c>
      <c r="Z7218">
        <v>0</v>
      </c>
      <c r="AA7218">
        <v>0</v>
      </c>
      <c r="AB7218">
        <v>0.55311344844929999</v>
      </c>
      <c r="AC7218">
        <v>0</v>
      </c>
      <c r="AD7218">
        <v>0</v>
      </c>
      <c r="AE7218">
        <v>2.6366970127732001</v>
      </c>
    </row>
    <row r="7219" spans="1:31" x14ac:dyDescent="0.25">
      <c r="A7219">
        <v>2157762</v>
      </c>
      <c r="B7219">
        <v>1</v>
      </c>
      <c r="C7219" t="s">
        <v>80</v>
      </c>
      <c r="D7219" t="s">
        <v>93</v>
      </c>
      <c r="E7219" t="s">
        <v>174</v>
      </c>
      <c r="F7219" t="s">
        <v>16502</v>
      </c>
      <c r="G7219" t="s">
        <v>187</v>
      </c>
      <c r="H7219" t="s">
        <v>134</v>
      </c>
      <c r="I7219" t="s">
        <v>135</v>
      </c>
      <c r="J7219" t="s">
        <v>136</v>
      </c>
      <c r="K7219" t="s">
        <v>137</v>
      </c>
      <c r="L7219" t="s">
        <v>20627</v>
      </c>
      <c r="M7219" t="s">
        <v>20628</v>
      </c>
      <c r="N7219">
        <v>6.1177777769999997</v>
      </c>
      <c r="O7219">
        <v>0</v>
      </c>
      <c r="P7219">
        <v>11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6.2019477655447508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6.2019477655447508</v>
      </c>
    </row>
    <row r="7220" spans="1:31" x14ac:dyDescent="0.25">
      <c r="A7220">
        <v>2158223</v>
      </c>
      <c r="B7220">
        <v>1</v>
      </c>
      <c r="C7220" t="s">
        <v>81</v>
      </c>
      <c r="D7220" t="s">
        <v>118</v>
      </c>
      <c r="E7220" t="s">
        <v>146</v>
      </c>
      <c r="F7220" t="s">
        <v>20629</v>
      </c>
      <c r="G7220" t="s">
        <v>538</v>
      </c>
      <c r="H7220" t="s">
        <v>143</v>
      </c>
      <c r="I7220" t="s">
        <v>135</v>
      </c>
      <c r="J7220" t="s">
        <v>136</v>
      </c>
      <c r="K7220" t="s">
        <v>236</v>
      </c>
      <c r="L7220" t="s">
        <v>20630</v>
      </c>
      <c r="M7220" t="s">
        <v>20631</v>
      </c>
      <c r="N7220">
        <v>5.7911111110000002</v>
      </c>
      <c r="O7220">
        <v>0</v>
      </c>
      <c r="P7220">
        <v>52</v>
      </c>
      <c r="Q7220">
        <v>1</v>
      </c>
      <c r="R7220">
        <v>10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62.584731817815374</v>
      </c>
      <c r="Y7220">
        <v>8.6476937686436663</v>
      </c>
      <c r="Z7220">
        <v>108.67131925109351</v>
      </c>
      <c r="AA7220">
        <v>0</v>
      </c>
      <c r="AB7220">
        <v>0</v>
      </c>
      <c r="AC7220">
        <v>0</v>
      </c>
      <c r="AD7220">
        <v>0</v>
      </c>
      <c r="AE7220">
        <v>179.90374483755255</v>
      </c>
    </row>
    <row r="7221" spans="1:31" x14ac:dyDescent="0.25">
      <c r="A7221">
        <v>2158060</v>
      </c>
      <c r="B7221">
        <v>1</v>
      </c>
      <c r="C7221" t="s">
        <v>80</v>
      </c>
      <c r="D7221" t="s">
        <v>93</v>
      </c>
      <c r="E7221" t="s">
        <v>161</v>
      </c>
      <c r="F7221" t="s">
        <v>16376</v>
      </c>
      <c r="G7221" t="s">
        <v>538</v>
      </c>
      <c r="H7221" t="s">
        <v>143</v>
      </c>
      <c r="I7221" t="s">
        <v>135</v>
      </c>
      <c r="J7221" t="s">
        <v>136</v>
      </c>
      <c r="K7221" t="s">
        <v>236</v>
      </c>
      <c r="L7221" t="s">
        <v>20632</v>
      </c>
      <c r="M7221" t="s">
        <v>20633</v>
      </c>
      <c r="N7221">
        <v>7.5833333329999997</v>
      </c>
      <c r="O7221">
        <v>0</v>
      </c>
      <c r="P7221">
        <v>6</v>
      </c>
      <c r="Q7221">
        <v>0</v>
      </c>
      <c r="R7221">
        <v>13</v>
      </c>
      <c r="S7221">
        <v>0</v>
      </c>
      <c r="T7221">
        <v>14</v>
      </c>
      <c r="U7221">
        <v>0</v>
      </c>
      <c r="V7221">
        <v>0</v>
      </c>
      <c r="W7221">
        <v>0</v>
      </c>
      <c r="X7221">
        <v>32.973070047663001</v>
      </c>
      <c r="Y7221">
        <v>0</v>
      </c>
      <c r="Z7221">
        <v>77.573454558558012</v>
      </c>
      <c r="AA7221">
        <v>0</v>
      </c>
      <c r="AB7221">
        <v>80.87625934537833</v>
      </c>
      <c r="AC7221">
        <v>0</v>
      </c>
      <c r="AD7221">
        <v>0</v>
      </c>
      <c r="AE7221">
        <v>191.42278395159934</v>
      </c>
    </row>
    <row r="7222" spans="1:31" x14ac:dyDescent="0.25">
      <c r="A7222">
        <v>2158309</v>
      </c>
      <c r="B7222">
        <v>1</v>
      </c>
      <c r="C7222" t="s">
        <v>80</v>
      </c>
      <c r="D7222" t="s">
        <v>99</v>
      </c>
      <c r="E7222" t="s">
        <v>140</v>
      </c>
      <c r="F7222" t="s">
        <v>2739</v>
      </c>
      <c r="G7222" t="s">
        <v>883</v>
      </c>
      <c r="H7222" t="s">
        <v>143</v>
      </c>
      <c r="I7222" t="s">
        <v>135</v>
      </c>
      <c r="J7222" t="s">
        <v>136</v>
      </c>
      <c r="K7222" t="s">
        <v>137</v>
      </c>
      <c r="L7222" t="s">
        <v>20634</v>
      </c>
      <c r="M7222" t="s">
        <v>20635</v>
      </c>
      <c r="N7222">
        <v>1.005833333</v>
      </c>
      <c r="O7222">
        <v>4</v>
      </c>
      <c r="P7222">
        <v>753</v>
      </c>
      <c r="Q7222">
        <v>11</v>
      </c>
      <c r="R7222">
        <v>97</v>
      </c>
      <c r="S7222">
        <v>20</v>
      </c>
      <c r="T7222">
        <v>49</v>
      </c>
      <c r="U7222">
        <v>0</v>
      </c>
      <c r="V7222">
        <v>3</v>
      </c>
      <c r="W7222">
        <v>13.889357075340001</v>
      </c>
      <c r="X7222">
        <v>139.8214023787844</v>
      </c>
      <c r="Y7222">
        <v>11.921975101818424</v>
      </c>
      <c r="Z7222">
        <v>24.252574548074698</v>
      </c>
      <c r="AA7222">
        <v>64.462252233526812</v>
      </c>
      <c r="AB7222">
        <v>14.261628718775304</v>
      </c>
      <c r="AC7222">
        <v>0</v>
      </c>
      <c r="AD7222">
        <v>6.6902445481601012</v>
      </c>
      <c r="AE7222">
        <v>275.2994346044797</v>
      </c>
    </row>
    <row r="7223" spans="1:31" x14ac:dyDescent="0.25">
      <c r="A7223">
        <v>2158409</v>
      </c>
      <c r="B7223">
        <v>1</v>
      </c>
      <c r="C7223" t="s">
        <v>80</v>
      </c>
      <c r="D7223" t="s">
        <v>109</v>
      </c>
      <c r="E7223" t="s">
        <v>174</v>
      </c>
      <c r="F7223" t="s">
        <v>20636</v>
      </c>
      <c r="G7223" t="s">
        <v>187</v>
      </c>
      <c r="H7223" t="s">
        <v>134</v>
      </c>
      <c r="I7223" t="s">
        <v>135</v>
      </c>
      <c r="J7223" t="s">
        <v>136</v>
      </c>
      <c r="K7223" t="s">
        <v>137</v>
      </c>
      <c r="L7223" t="s">
        <v>20637</v>
      </c>
      <c r="M7223" t="s">
        <v>20638</v>
      </c>
      <c r="N7223">
        <v>4.443333333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1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</row>
    <row r="7224" spans="1:31" x14ac:dyDescent="0.25">
      <c r="A7224">
        <v>2158017</v>
      </c>
      <c r="B7224">
        <v>1</v>
      </c>
      <c r="C7224" t="s">
        <v>81</v>
      </c>
      <c r="D7224" t="s">
        <v>122</v>
      </c>
      <c r="E7224" t="s">
        <v>146</v>
      </c>
      <c r="F7224" t="s">
        <v>20639</v>
      </c>
      <c r="G7224" t="s">
        <v>538</v>
      </c>
      <c r="H7224" t="s">
        <v>143</v>
      </c>
      <c r="I7224" t="s">
        <v>135</v>
      </c>
      <c r="J7224" t="s">
        <v>136</v>
      </c>
      <c r="K7224" t="s">
        <v>236</v>
      </c>
      <c r="L7224" t="s">
        <v>20640</v>
      </c>
      <c r="M7224" t="s">
        <v>20641</v>
      </c>
      <c r="N7224">
        <v>2.0508333329999999</v>
      </c>
      <c r="O7224">
        <v>0</v>
      </c>
      <c r="P7224">
        <v>1943</v>
      </c>
      <c r="Q7224">
        <v>0</v>
      </c>
      <c r="R7224">
        <v>0</v>
      </c>
      <c r="S7224">
        <v>2</v>
      </c>
      <c r="T7224">
        <v>107</v>
      </c>
      <c r="U7224">
        <v>0</v>
      </c>
      <c r="V7224">
        <v>0</v>
      </c>
      <c r="W7224">
        <v>0</v>
      </c>
      <c r="X7224">
        <v>988.65516427398563</v>
      </c>
      <c r="Y7224">
        <v>0</v>
      </c>
      <c r="Z7224">
        <v>0</v>
      </c>
      <c r="AA7224">
        <v>334.54409980615236</v>
      </c>
      <c r="AB7224">
        <v>242.3964658627078</v>
      </c>
      <c r="AC7224">
        <v>0</v>
      </c>
      <c r="AD7224">
        <v>0</v>
      </c>
      <c r="AE7224">
        <v>1565.5957299428458</v>
      </c>
    </row>
    <row r="7225" spans="1:31" x14ac:dyDescent="0.25">
      <c r="A7225">
        <v>2158372</v>
      </c>
      <c r="B7225">
        <v>1</v>
      </c>
      <c r="C7225" t="s">
        <v>81</v>
      </c>
      <c r="D7225" t="s">
        <v>127</v>
      </c>
      <c r="E7225" t="s">
        <v>174</v>
      </c>
      <c r="F7225" t="s">
        <v>20642</v>
      </c>
      <c r="G7225" t="s">
        <v>187</v>
      </c>
      <c r="H7225" t="s">
        <v>134</v>
      </c>
      <c r="I7225" t="s">
        <v>135</v>
      </c>
      <c r="J7225" t="s">
        <v>136</v>
      </c>
      <c r="K7225" t="s">
        <v>137</v>
      </c>
      <c r="L7225" t="s">
        <v>20643</v>
      </c>
      <c r="M7225" t="s">
        <v>20644</v>
      </c>
      <c r="N7225">
        <v>2.338055555</v>
      </c>
      <c r="O7225">
        <v>0</v>
      </c>
      <c r="P7225">
        <v>0</v>
      </c>
      <c r="Q7225">
        <v>0</v>
      </c>
      <c r="R7225">
        <v>4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5.7054108151774745</v>
      </c>
      <c r="AA7225">
        <v>0</v>
      </c>
      <c r="AB7225">
        <v>0</v>
      </c>
      <c r="AC7225">
        <v>0</v>
      </c>
      <c r="AD7225">
        <v>0</v>
      </c>
      <c r="AE7225">
        <v>5.7054108151774745</v>
      </c>
    </row>
    <row r="7226" spans="1:31" x14ac:dyDescent="0.25">
      <c r="A7226">
        <v>2157825</v>
      </c>
      <c r="B7226">
        <v>1</v>
      </c>
      <c r="C7226" t="s">
        <v>81</v>
      </c>
      <c r="D7226" t="s">
        <v>127</v>
      </c>
      <c r="E7226" t="s">
        <v>196</v>
      </c>
      <c r="F7226" t="s">
        <v>20645</v>
      </c>
      <c r="G7226" t="s">
        <v>142</v>
      </c>
      <c r="H7226" t="s">
        <v>143</v>
      </c>
      <c r="I7226" t="s">
        <v>135</v>
      </c>
      <c r="J7226" t="s">
        <v>136</v>
      </c>
      <c r="K7226" t="s">
        <v>137</v>
      </c>
      <c r="L7226" t="s">
        <v>20646</v>
      </c>
      <c r="M7226" t="s">
        <v>20647</v>
      </c>
      <c r="N7226">
        <v>0.99472222200000004</v>
      </c>
      <c r="O7226">
        <v>0</v>
      </c>
      <c r="P7226">
        <v>778</v>
      </c>
      <c r="Q7226">
        <v>0</v>
      </c>
      <c r="R7226">
        <v>21</v>
      </c>
      <c r="S7226">
        <v>0</v>
      </c>
      <c r="T7226">
        <v>85</v>
      </c>
      <c r="U7226">
        <v>0</v>
      </c>
      <c r="V7226">
        <v>0</v>
      </c>
      <c r="W7226">
        <v>0</v>
      </c>
      <c r="X7226">
        <v>107.18078229807882</v>
      </c>
      <c r="Y7226">
        <v>0</v>
      </c>
      <c r="Z7226">
        <v>6.0755850312337349</v>
      </c>
      <c r="AA7226">
        <v>0</v>
      </c>
      <c r="AB7226">
        <v>27.402007622686963</v>
      </c>
      <c r="AC7226">
        <v>0</v>
      </c>
      <c r="AD7226">
        <v>0</v>
      </c>
      <c r="AE7226">
        <v>140.65837495199952</v>
      </c>
    </row>
    <row r="7227" spans="1:31" x14ac:dyDescent="0.25">
      <c r="A7227">
        <v>2158157</v>
      </c>
      <c r="B7227">
        <v>1</v>
      </c>
      <c r="C7227" t="s">
        <v>81</v>
      </c>
      <c r="D7227" t="s">
        <v>112</v>
      </c>
      <c r="E7227" t="s">
        <v>140</v>
      </c>
      <c r="F7227" t="s">
        <v>739</v>
      </c>
      <c r="G7227" t="s">
        <v>142</v>
      </c>
      <c r="H7227" t="s">
        <v>143</v>
      </c>
      <c r="I7227" t="s">
        <v>135</v>
      </c>
      <c r="J7227" t="s">
        <v>136</v>
      </c>
      <c r="K7227" t="s">
        <v>137</v>
      </c>
      <c r="L7227" t="s">
        <v>20648</v>
      </c>
      <c r="M7227" t="s">
        <v>20649</v>
      </c>
      <c r="N7227">
        <v>3.9213888880000001</v>
      </c>
      <c r="O7227">
        <v>1</v>
      </c>
      <c r="P7227">
        <v>13</v>
      </c>
      <c r="Q7227">
        <v>89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1.0160766963306669</v>
      </c>
      <c r="X7227">
        <v>13.558854701333329</v>
      </c>
      <c r="Y7227">
        <v>154.39206523312666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168.96699663079065</v>
      </c>
    </row>
    <row r="7228" spans="1:31" x14ac:dyDescent="0.25">
      <c r="A7228">
        <v>2158492</v>
      </c>
      <c r="B7228">
        <v>1</v>
      </c>
      <c r="C7228" t="s">
        <v>81</v>
      </c>
      <c r="D7228" t="s">
        <v>124</v>
      </c>
      <c r="E7228" t="s">
        <v>174</v>
      </c>
      <c r="F7228" t="s">
        <v>20650</v>
      </c>
      <c r="G7228" t="s">
        <v>187</v>
      </c>
      <c r="H7228" t="s">
        <v>134</v>
      </c>
      <c r="I7228" t="s">
        <v>135</v>
      </c>
      <c r="J7228" t="s">
        <v>136</v>
      </c>
      <c r="K7228" t="s">
        <v>137</v>
      </c>
      <c r="L7228" t="s">
        <v>20651</v>
      </c>
      <c r="M7228" t="s">
        <v>2357</v>
      </c>
      <c r="N7228">
        <v>4.7691666660000003</v>
      </c>
      <c r="O7228">
        <v>0</v>
      </c>
      <c r="P7228">
        <v>4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1.9721329815958337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1.9721329815958337</v>
      </c>
    </row>
    <row r="7229" spans="1:31" x14ac:dyDescent="0.25">
      <c r="A7229">
        <v>2158515</v>
      </c>
      <c r="B7229">
        <v>1</v>
      </c>
      <c r="C7229" t="s">
        <v>81</v>
      </c>
      <c r="D7229" t="s">
        <v>127</v>
      </c>
      <c r="E7229" t="s">
        <v>196</v>
      </c>
      <c r="F7229" t="s">
        <v>8730</v>
      </c>
      <c r="G7229" t="s">
        <v>142</v>
      </c>
      <c r="H7229" t="s">
        <v>143</v>
      </c>
      <c r="I7229" t="s">
        <v>135</v>
      </c>
      <c r="J7229" t="s">
        <v>136</v>
      </c>
      <c r="K7229" t="s">
        <v>137</v>
      </c>
      <c r="L7229" t="s">
        <v>20652</v>
      </c>
      <c r="M7229" t="s">
        <v>20653</v>
      </c>
      <c r="N7229">
        <v>11.868055555</v>
      </c>
      <c r="O7229">
        <v>0</v>
      </c>
      <c r="P7229">
        <v>1</v>
      </c>
      <c r="Q7229">
        <v>84</v>
      </c>
      <c r="R7229">
        <v>67</v>
      </c>
      <c r="S7229">
        <v>2</v>
      </c>
      <c r="T7229">
        <v>0</v>
      </c>
      <c r="U7229">
        <v>0</v>
      </c>
      <c r="V7229">
        <v>0</v>
      </c>
      <c r="W7229">
        <v>0</v>
      </c>
      <c r="X7229">
        <v>1.0343140853709001</v>
      </c>
      <c r="Y7229">
        <v>233.55156018453172</v>
      </c>
      <c r="Z7229">
        <v>263.48280436281181</v>
      </c>
      <c r="AA7229">
        <v>11.995709551194567</v>
      </c>
      <c r="AB7229">
        <v>0</v>
      </c>
      <c r="AC7229">
        <v>0</v>
      </c>
      <c r="AD7229">
        <v>0</v>
      </c>
      <c r="AE7229">
        <v>510.06438818390899</v>
      </c>
    </row>
    <row r="7230" spans="1:31" x14ac:dyDescent="0.25">
      <c r="A7230">
        <v>2157831</v>
      </c>
      <c r="B7230">
        <v>1</v>
      </c>
      <c r="C7230" t="s">
        <v>80</v>
      </c>
      <c r="D7230" t="s">
        <v>106</v>
      </c>
      <c r="E7230" t="s">
        <v>196</v>
      </c>
      <c r="F7230" t="s">
        <v>2472</v>
      </c>
      <c r="G7230" t="s">
        <v>142</v>
      </c>
      <c r="H7230" t="s">
        <v>143</v>
      </c>
      <c r="I7230" t="s">
        <v>135</v>
      </c>
      <c r="J7230" t="s">
        <v>136</v>
      </c>
      <c r="K7230" t="s">
        <v>137</v>
      </c>
      <c r="L7230" t="s">
        <v>20654</v>
      </c>
      <c r="M7230" t="s">
        <v>20655</v>
      </c>
      <c r="N7230">
        <v>1.169166666</v>
      </c>
      <c r="O7230">
        <v>0</v>
      </c>
      <c r="P7230">
        <v>1569</v>
      </c>
      <c r="Q7230">
        <v>20</v>
      </c>
      <c r="R7230">
        <v>174</v>
      </c>
      <c r="S7230">
        <v>15</v>
      </c>
      <c r="T7230">
        <v>235</v>
      </c>
      <c r="U7230">
        <v>0</v>
      </c>
      <c r="V7230">
        <v>0</v>
      </c>
      <c r="W7230">
        <v>0</v>
      </c>
      <c r="X7230">
        <v>231.64283651337698</v>
      </c>
      <c r="Y7230">
        <v>32.063775801921118</v>
      </c>
      <c r="Z7230">
        <v>143.73794308938287</v>
      </c>
      <c r="AA7230">
        <v>53.466853879744718</v>
      </c>
      <c r="AB7230">
        <v>119.30147084395237</v>
      </c>
      <c r="AC7230">
        <v>0</v>
      </c>
      <c r="AD7230">
        <v>0</v>
      </c>
      <c r="AE7230">
        <v>580.21288012837806</v>
      </c>
    </row>
    <row r="7231" spans="1:31" x14ac:dyDescent="0.25">
      <c r="A7231">
        <v>2158349</v>
      </c>
      <c r="B7231">
        <v>1</v>
      </c>
      <c r="C7231" t="s">
        <v>80</v>
      </c>
      <c r="D7231" t="s">
        <v>102</v>
      </c>
      <c r="E7231" t="s">
        <v>131</v>
      </c>
      <c r="F7231" t="s">
        <v>20656</v>
      </c>
      <c r="G7231" t="s">
        <v>231</v>
      </c>
      <c r="H7231" t="s">
        <v>134</v>
      </c>
      <c r="I7231" t="s">
        <v>135</v>
      </c>
      <c r="J7231" t="s">
        <v>136</v>
      </c>
      <c r="K7231" t="s">
        <v>137</v>
      </c>
      <c r="L7231" t="s">
        <v>20657</v>
      </c>
      <c r="M7231" t="s">
        <v>20658</v>
      </c>
      <c r="N7231">
        <v>0.30861111099999999</v>
      </c>
      <c r="O7231">
        <v>0</v>
      </c>
      <c r="P7231">
        <v>0</v>
      </c>
      <c r="Q7231">
        <v>0</v>
      </c>
      <c r="R7231">
        <v>8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0.11907296651250002</v>
      </c>
      <c r="AA7231">
        <v>0</v>
      </c>
      <c r="AB7231">
        <v>0</v>
      </c>
      <c r="AC7231">
        <v>0</v>
      </c>
      <c r="AD7231">
        <v>0</v>
      </c>
      <c r="AE7231">
        <v>0.11907296651250002</v>
      </c>
    </row>
    <row r="7232" spans="1:31" x14ac:dyDescent="0.25">
      <c r="A7232">
        <v>2158472</v>
      </c>
      <c r="B7232">
        <v>1</v>
      </c>
      <c r="C7232" t="s">
        <v>81</v>
      </c>
      <c r="D7232" t="s">
        <v>127</v>
      </c>
      <c r="E7232" t="s">
        <v>131</v>
      </c>
      <c r="F7232" t="s">
        <v>20659</v>
      </c>
      <c r="G7232" t="s">
        <v>152</v>
      </c>
      <c r="H7232" t="s">
        <v>134</v>
      </c>
      <c r="I7232" t="s">
        <v>135</v>
      </c>
      <c r="J7232" t="s">
        <v>136</v>
      </c>
      <c r="K7232" t="s">
        <v>137</v>
      </c>
      <c r="L7232" t="s">
        <v>20660</v>
      </c>
      <c r="M7232" t="s">
        <v>20661</v>
      </c>
      <c r="N7232">
        <v>7.7533333329999996</v>
      </c>
      <c r="O7232">
        <v>0</v>
      </c>
      <c r="P7232">
        <v>2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1.9531464558898499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1.9531464558898499</v>
      </c>
    </row>
    <row r="7233" spans="1:31" x14ac:dyDescent="0.25">
      <c r="A7233">
        <v>2157951</v>
      </c>
      <c r="B7233">
        <v>1</v>
      </c>
      <c r="C7233" t="s">
        <v>80</v>
      </c>
      <c r="D7233" t="s">
        <v>107</v>
      </c>
      <c r="E7233" t="s">
        <v>146</v>
      </c>
      <c r="F7233" t="s">
        <v>20662</v>
      </c>
      <c r="G7233" t="s">
        <v>2008</v>
      </c>
      <c r="H7233" t="s">
        <v>143</v>
      </c>
      <c r="I7233" t="s">
        <v>135</v>
      </c>
      <c r="J7233" t="s">
        <v>136</v>
      </c>
      <c r="K7233" t="s">
        <v>137</v>
      </c>
      <c r="L7233" t="s">
        <v>20663</v>
      </c>
      <c r="M7233" t="s">
        <v>20664</v>
      </c>
      <c r="N7233">
        <v>4.699166666</v>
      </c>
      <c r="O7233">
        <v>0</v>
      </c>
      <c r="P7233">
        <v>70</v>
      </c>
      <c r="Q7233">
        <v>0</v>
      </c>
      <c r="R7233">
        <v>0</v>
      </c>
      <c r="S7233">
        <v>0</v>
      </c>
      <c r="T7233">
        <v>1</v>
      </c>
      <c r="U7233">
        <v>0</v>
      </c>
      <c r="V7233">
        <v>0</v>
      </c>
      <c r="W7233">
        <v>0</v>
      </c>
      <c r="X7233">
        <v>45.089840774787511</v>
      </c>
      <c r="Y7233">
        <v>0</v>
      </c>
      <c r="Z7233">
        <v>0</v>
      </c>
      <c r="AA7233">
        <v>0</v>
      </c>
      <c r="AB7233">
        <v>9.8335292796833361E-3</v>
      </c>
      <c r="AC7233">
        <v>0</v>
      </c>
      <c r="AD7233">
        <v>0</v>
      </c>
      <c r="AE7233">
        <v>45.099674304067193</v>
      </c>
    </row>
    <row r="7234" spans="1:31" x14ac:dyDescent="0.25">
      <c r="A7234">
        <v>2158200</v>
      </c>
      <c r="B7234">
        <v>1</v>
      </c>
      <c r="C7234" t="s">
        <v>81</v>
      </c>
      <c r="D7234" t="s">
        <v>117</v>
      </c>
      <c r="E7234" t="s">
        <v>206</v>
      </c>
      <c r="F7234" t="s">
        <v>20665</v>
      </c>
      <c r="G7234" t="s">
        <v>246</v>
      </c>
      <c r="H7234" t="s">
        <v>134</v>
      </c>
      <c r="I7234" t="s">
        <v>135</v>
      </c>
      <c r="J7234" t="s">
        <v>136</v>
      </c>
      <c r="K7234" t="s">
        <v>137</v>
      </c>
      <c r="L7234" t="s">
        <v>20666</v>
      </c>
      <c r="M7234" t="s">
        <v>20667</v>
      </c>
      <c r="N7234">
        <v>4.2119444440000002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1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</row>
    <row r="7235" spans="1:31" x14ac:dyDescent="0.25">
      <c r="A7235">
        <v>2158578</v>
      </c>
      <c r="B7235">
        <v>1</v>
      </c>
      <c r="C7235" t="s">
        <v>80</v>
      </c>
      <c r="D7235" t="s">
        <v>84</v>
      </c>
      <c r="E7235" t="s">
        <v>161</v>
      </c>
      <c r="F7235" t="s">
        <v>20668</v>
      </c>
      <c r="G7235" t="s">
        <v>211</v>
      </c>
      <c r="H7235" t="s">
        <v>134</v>
      </c>
      <c r="I7235" t="s">
        <v>135</v>
      </c>
      <c r="J7235" t="s">
        <v>136</v>
      </c>
      <c r="K7235" t="s">
        <v>137</v>
      </c>
      <c r="L7235" t="s">
        <v>20669</v>
      </c>
      <c r="M7235" t="s">
        <v>20670</v>
      </c>
      <c r="N7235">
        <v>2.9133333330000002</v>
      </c>
      <c r="O7235">
        <v>0</v>
      </c>
      <c r="P7235">
        <v>65</v>
      </c>
      <c r="Q7235">
        <v>0</v>
      </c>
      <c r="R7235">
        <v>30</v>
      </c>
      <c r="S7235">
        <v>0</v>
      </c>
      <c r="T7235">
        <v>10</v>
      </c>
      <c r="U7235">
        <v>0</v>
      </c>
      <c r="V7235">
        <v>0</v>
      </c>
      <c r="W7235">
        <v>0</v>
      </c>
      <c r="X7235">
        <v>56.97781960355762</v>
      </c>
      <c r="Y7235">
        <v>0</v>
      </c>
      <c r="Z7235">
        <v>30.678341653807827</v>
      </c>
      <c r="AA7235">
        <v>0</v>
      </c>
      <c r="AB7235">
        <v>27.45016649799086</v>
      </c>
      <c r="AC7235">
        <v>0</v>
      </c>
      <c r="AD7235">
        <v>0</v>
      </c>
      <c r="AE7235">
        <v>115.10632775535632</v>
      </c>
    </row>
    <row r="7236" spans="1:31" x14ac:dyDescent="0.25">
      <c r="A7236">
        <v>2158329</v>
      </c>
      <c r="B7236">
        <v>1</v>
      </c>
      <c r="C7236" t="s">
        <v>80</v>
      </c>
      <c r="D7236" t="s">
        <v>99</v>
      </c>
      <c r="E7236" t="s">
        <v>146</v>
      </c>
      <c r="F7236" t="s">
        <v>20671</v>
      </c>
      <c r="G7236" t="s">
        <v>167</v>
      </c>
      <c r="H7236" t="s">
        <v>143</v>
      </c>
      <c r="I7236" t="s">
        <v>135</v>
      </c>
      <c r="J7236" t="s">
        <v>136</v>
      </c>
      <c r="K7236" t="s">
        <v>137</v>
      </c>
      <c r="L7236" t="s">
        <v>20672</v>
      </c>
      <c r="M7236" t="s">
        <v>20673</v>
      </c>
      <c r="N7236">
        <v>3.3925000000000001</v>
      </c>
      <c r="O7236">
        <v>1</v>
      </c>
      <c r="P7236">
        <v>258</v>
      </c>
      <c r="Q7236">
        <v>0</v>
      </c>
      <c r="R7236">
        <v>28</v>
      </c>
      <c r="S7236">
        <v>0</v>
      </c>
      <c r="T7236">
        <v>30</v>
      </c>
      <c r="U7236">
        <v>0</v>
      </c>
      <c r="V7236">
        <v>0</v>
      </c>
      <c r="W7236">
        <v>14.972042266935292</v>
      </c>
      <c r="X7236">
        <v>213.11604464459438</v>
      </c>
      <c r="Y7236">
        <v>0</v>
      </c>
      <c r="Z7236">
        <v>13.793639061268159</v>
      </c>
      <c r="AA7236">
        <v>0</v>
      </c>
      <c r="AB7236">
        <v>67.415703774684062</v>
      </c>
      <c r="AC7236">
        <v>0</v>
      </c>
      <c r="AD7236">
        <v>0</v>
      </c>
      <c r="AE7236">
        <v>309.29742974748189</v>
      </c>
    </row>
    <row r="7237" spans="1:31" x14ac:dyDescent="0.25">
      <c r="A7237">
        <v>2158392</v>
      </c>
      <c r="B7237">
        <v>1</v>
      </c>
      <c r="C7237" t="s">
        <v>81</v>
      </c>
      <c r="D7237" t="s">
        <v>113</v>
      </c>
      <c r="E7237" t="s">
        <v>174</v>
      </c>
      <c r="F7237" t="s">
        <v>20674</v>
      </c>
      <c r="G7237" t="s">
        <v>187</v>
      </c>
      <c r="H7237" t="s">
        <v>134</v>
      </c>
      <c r="I7237" t="s">
        <v>135</v>
      </c>
      <c r="J7237" t="s">
        <v>136</v>
      </c>
      <c r="K7237" t="s">
        <v>137</v>
      </c>
      <c r="L7237" t="s">
        <v>20675</v>
      </c>
      <c r="M7237" t="s">
        <v>20676</v>
      </c>
      <c r="N7237">
        <v>6.4936111109999999</v>
      </c>
      <c r="O7237">
        <v>0</v>
      </c>
      <c r="P7237">
        <v>39</v>
      </c>
      <c r="Q7237">
        <v>0</v>
      </c>
      <c r="R7237">
        <v>0</v>
      </c>
      <c r="S7237">
        <v>0</v>
      </c>
      <c r="T7237">
        <v>1</v>
      </c>
      <c r="U7237">
        <v>0</v>
      </c>
      <c r="V7237">
        <v>0</v>
      </c>
      <c r="W7237">
        <v>0</v>
      </c>
      <c r="X7237">
        <v>33.961561955131877</v>
      </c>
      <c r="Y7237">
        <v>0</v>
      </c>
      <c r="Z7237">
        <v>0</v>
      </c>
      <c r="AA7237">
        <v>0</v>
      </c>
      <c r="AB7237">
        <v>2.0330945742475004</v>
      </c>
      <c r="AC7237">
        <v>0</v>
      </c>
      <c r="AD7237">
        <v>0</v>
      </c>
      <c r="AE7237">
        <v>35.994656529379377</v>
      </c>
    </row>
    <row r="7238" spans="1:31" x14ac:dyDescent="0.25">
      <c r="A7238">
        <v>2158286</v>
      </c>
      <c r="B7238">
        <v>1</v>
      </c>
      <c r="C7238" t="s">
        <v>81</v>
      </c>
      <c r="D7238" t="s">
        <v>128</v>
      </c>
      <c r="E7238" t="s">
        <v>131</v>
      </c>
      <c r="F7238" t="s">
        <v>20677</v>
      </c>
      <c r="G7238" t="s">
        <v>152</v>
      </c>
      <c r="H7238" t="s">
        <v>134</v>
      </c>
      <c r="I7238" t="s">
        <v>135</v>
      </c>
      <c r="J7238" t="s">
        <v>136</v>
      </c>
      <c r="K7238" t="s">
        <v>137</v>
      </c>
      <c r="L7238" t="s">
        <v>20678</v>
      </c>
      <c r="M7238" t="s">
        <v>20679</v>
      </c>
      <c r="N7238">
        <v>1.3474999999999999</v>
      </c>
      <c r="O7238">
        <v>0</v>
      </c>
      <c r="P7238">
        <v>12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4.712433025678016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4.712433025678016</v>
      </c>
    </row>
    <row r="7239" spans="1:31" x14ac:dyDescent="0.25">
      <c r="A7239">
        <v>2158037</v>
      </c>
      <c r="B7239">
        <v>1</v>
      </c>
      <c r="C7239" t="s">
        <v>80</v>
      </c>
      <c r="D7239" t="s">
        <v>111</v>
      </c>
      <c r="E7239" t="s">
        <v>146</v>
      </c>
      <c r="F7239" t="s">
        <v>20680</v>
      </c>
      <c r="G7239" t="s">
        <v>235</v>
      </c>
      <c r="H7239" t="s">
        <v>143</v>
      </c>
      <c r="I7239" t="s">
        <v>135</v>
      </c>
      <c r="J7239" t="s">
        <v>136</v>
      </c>
      <c r="K7239" t="s">
        <v>236</v>
      </c>
      <c r="L7239" t="s">
        <v>20681</v>
      </c>
      <c r="M7239" t="s">
        <v>20472</v>
      </c>
      <c r="N7239">
        <v>0.54277777699999996</v>
      </c>
      <c r="O7239">
        <v>0</v>
      </c>
      <c r="P7239">
        <v>621</v>
      </c>
      <c r="Q7239">
        <v>0</v>
      </c>
      <c r="R7239">
        <v>0</v>
      </c>
      <c r="S7239">
        <v>0</v>
      </c>
      <c r="T7239">
        <v>57</v>
      </c>
      <c r="U7239">
        <v>0</v>
      </c>
      <c r="V7239">
        <v>0</v>
      </c>
      <c r="W7239">
        <v>0</v>
      </c>
      <c r="X7239">
        <v>93.532920914224505</v>
      </c>
      <c r="Y7239">
        <v>0</v>
      </c>
      <c r="Z7239">
        <v>0</v>
      </c>
      <c r="AA7239">
        <v>0</v>
      </c>
      <c r="AB7239">
        <v>10.201516229942346</v>
      </c>
      <c r="AC7239">
        <v>0</v>
      </c>
      <c r="AD7239">
        <v>0</v>
      </c>
      <c r="AE7239">
        <v>103.73443714416685</v>
      </c>
    </row>
    <row r="7240" spans="1:31" x14ac:dyDescent="0.25">
      <c r="A7240">
        <v>2158137</v>
      </c>
      <c r="B7240">
        <v>1</v>
      </c>
      <c r="C7240" t="s">
        <v>80</v>
      </c>
      <c r="D7240" t="s">
        <v>95</v>
      </c>
      <c r="E7240" t="s">
        <v>131</v>
      </c>
      <c r="F7240" t="s">
        <v>20682</v>
      </c>
      <c r="G7240" t="s">
        <v>152</v>
      </c>
      <c r="H7240" t="s">
        <v>134</v>
      </c>
      <c r="I7240" t="s">
        <v>135</v>
      </c>
      <c r="J7240" t="s">
        <v>136</v>
      </c>
      <c r="K7240" t="s">
        <v>137</v>
      </c>
      <c r="L7240" t="s">
        <v>20683</v>
      </c>
      <c r="M7240" t="s">
        <v>20684</v>
      </c>
      <c r="N7240">
        <v>2.3066666659999999</v>
      </c>
      <c r="O7240">
        <v>0</v>
      </c>
      <c r="P7240">
        <v>17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9.3099981120535986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9.3099981120535986</v>
      </c>
    </row>
    <row r="7241" spans="1:31" x14ac:dyDescent="0.25">
      <c r="A7241">
        <v>2158143</v>
      </c>
      <c r="B7241">
        <v>1</v>
      </c>
      <c r="C7241" t="s">
        <v>81</v>
      </c>
      <c r="D7241" t="s">
        <v>127</v>
      </c>
      <c r="E7241" t="s">
        <v>131</v>
      </c>
      <c r="F7241" t="s">
        <v>20685</v>
      </c>
      <c r="G7241" t="s">
        <v>231</v>
      </c>
      <c r="H7241" t="s">
        <v>134</v>
      </c>
      <c r="I7241" t="s">
        <v>135</v>
      </c>
      <c r="J7241" t="s">
        <v>136</v>
      </c>
      <c r="K7241" t="s">
        <v>137</v>
      </c>
      <c r="L7241" t="s">
        <v>20686</v>
      </c>
      <c r="M7241" t="s">
        <v>20687</v>
      </c>
      <c r="N7241">
        <v>1.7625</v>
      </c>
      <c r="O7241">
        <v>0</v>
      </c>
      <c r="P7241">
        <v>8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2.7738777331009006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2.7738777331009006</v>
      </c>
    </row>
    <row r="7242" spans="1:31" x14ac:dyDescent="0.25">
      <c r="A7242">
        <v>2157994</v>
      </c>
      <c r="B7242">
        <v>1</v>
      </c>
      <c r="C7242" t="s">
        <v>81</v>
      </c>
      <c r="D7242" t="s">
        <v>123</v>
      </c>
      <c r="E7242" t="s">
        <v>131</v>
      </c>
      <c r="F7242" t="s">
        <v>20688</v>
      </c>
      <c r="G7242" t="s">
        <v>152</v>
      </c>
      <c r="H7242" t="s">
        <v>134</v>
      </c>
      <c r="I7242" t="s">
        <v>135</v>
      </c>
      <c r="J7242" t="s">
        <v>136</v>
      </c>
      <c r="K7242" t="s">
        <v>137</v>
      </c>
      <c r="L7242" t="s">
        <v>20689</v>
      </c>
      <c r="M7242" t="s">
        <v>20690</v>
      </c>
      <c r="N7242">
        <v>2.5074999999999998</v>
      </c>
      <c r="O7242">
        <v>0</v>
      </c>
      <c r="P7242">
        <v>3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1.2732080766705831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1.2732080766705831</v>
      </c>
    </row>
    <row r="7243" spans="1:31" x14ac:dyDescent="0.25">
      <c r="A7243">
        <v>2158435</v>
      </c>
      <c r="B7243">
        <v>1</v>
      </c>
      <c r="C7243" t="s">
        <v>80</v>
      </c>
      <c r="D7243" t="s">
        <v>108</v>
      </c>
      <c r="E7243" t="s">
        <v>196</v>
      </c>
      <c r="F7243" t="s">
        <v>20691</v>
      </c>
      <c r="G7243" t="s">
        <v>142</v>
      </c>
      <c r="H7243" t="s">
        <v>143</v>
      </c>
      <c r="I7243" t="s">
        <v>148</v>
      </c>
      <c r="J7243" t="s">
        <v>136</v>
      </c>
      <c r="K7243" t="s">
        <v>137</v>
      </c>
      <c r="L7243" t="s">
        <v>20692</v>
      </c>
      <c r="M7243" t="s">
        <v>2378</v>
      </c>
      <c r="N7243">
        <v>6.3888879999999997E-3</v>
      </c>
      <c r="O7243">
        <v>0</v>
      </c>
      <c r="P7243">
        <v>342</v>
      </c>
      <c r="Q7243">
        <v>0</v>
      </c>
      <c r="R7243">
        <v>68</v>
      </c>
      <c r="S7243">
        <v>3</v>
      </c>
      <c r="T7243">
        <v>35</v>
      </c>
      <c r="U7243">
        <v>0</v>
      </c>
      <c r="V7243">
        <v>0</v>
      </c>
      <c r="W7243">
        <v>0</v>
      </c>
      <c r="X7243">
        <v>0.40261147324842522</v>
      </c>
      <c r="Y7243">
        <v>0</v>
      </c>
      <c r="Z7243">
        <v>0.11848560261373889</v>
      </c>
      <c r="AA7243">
        <v>4.3413440964308339E-2</v>
      </c>
      <c r="AB7243">
        <v>6.9497136947124991E-2</v>
      </c>
      <c r="AC7243">
        <v>0</v>
      </c>
      <c r="AD7243">
        <v>0</v>
      </c>
      <c r="AE7243">
        <v>0.63400765377359747</v>
      </c>
    </row>
    <row r="7244" spans="1:31" x14ac:dyDescent="0.25">
      <c r="A7244">
        <v>2158386</v>
      </c>
      <c r="B7244">
        <v>1</v>
      </c>
      <c r="C7244" t="s">
        <v>80</v>
      </c>
      <c r="D7244" t="s">
        <v>100</v>
      </c>
      <c r="E7244" t="s">
        <v>146</v>
      </c>
      <c r="F7244" t="s">
        <v>20693</v>
      </c>
      <c r="G7244" t="s">
        <v>2008</v>
      </c>
      <c r="H7244" t="s">
        <v>143</v>
      </c>
      <c r="I7244" t="s">
        <v>135</v>
      </c>
      <c r="J7244" t="s">
        <v>136</v>
      </c>
      <c r="K7244" t="s">
        <v>137</v>
      </c>
      <c r="L7244" t="s">
        <v>20694</v>
      </c>
      <c r="M7244" t="s">
        <v>20695</v>
      </c>
      <c r="N7244">
        <v>2.4097222220000001</v>
      </c>
      <c r="O7244">
        <v>0</v>
      </c>
      <c r="P7244">
        <v>4</v>
      </c>
      <c r="Q7244">
        <v>0</v>
      </c>
      <c r="R7244">
        <v>0</v>
      </c>
      <c r="S7244">
        <v>0</v>
      </c>
      <c r="T7244">
        <v>58</v>
      </c>
      <c r="U7244">
        <v>0</v>
      </c>
      <c r="V7244">
        <v>0</v>
      </c>
      <c r="W7244">
        <v>0</v>
      </c>
      <c r="X7244">
        <v>4.4402859528752003</v>
      </c>
      <c r="Y7244">
        <v>0</v>
      </c>
      <c r="Z7244">
        <v>0</v>
      </c>
      <c r="AA7244">
        <v>0</v>
      </c>
      <c r="AB7244">
        <v>500.64784290053331</v>
      </c>
      <c r="AC7244">
        <v>0</v>
      </c>
      <c r="AD7244">
        <v>0</v>
      </c>
      <c r="AE7244">
        <v>505.08812885340853</v>
      </c>
    </row>
    <row r="7245" spans="1:31" x14ac:dyDescent="0.25">
      <c r="A7245">
        <v>2158644</v>
      </c>
      <c r="B7245">
        <v>1</v>
      </c>
      <c r="C7245" t="s">
        <v>81</v>
      </c>
      <c r="D7245" t="s">
        <v>127</v>
      </c>
      <c r="E7245" t="s">
        <v>196</v>
      </c>
      <c r="F7245" t="s">
        <v>20696</v>
      </c>
      <c r="G7245" t="s">
        <v>2752</v>
      </c>
      <c r="H7245" t="s">
        <v>143</v>
      </c>
      <c r="I7245" t="s">
        <v>135</v>
      </c>
      <c r="J7245" t="s">
        <v>136</v>
      </c>
      <c r="K7245" t="s">
        <v>137</v>
      </c>
      <c r="L7245" t="s">
        <v>20697</v>
      </c>
      <c r="M7245" t="s">
        <v>20698</v>
      </c>
      <c r="N7245">
        <v>4.3088888880000003</v>
      </c>
      <c r="O7245">
        <v>3</v>
      </c>
      <c r="P7245">
        <v>441</v>
      </c>
      <c r="Q7245">
        <v>72</v>
      </c>
      <c r="R7245">
        <v>67</v>
      </c>
      <c r="S7245">
        <v>15</v>
      </c>
      <c r="T7245">
        <v>29</v>
      </c>
      <c r="U7245">
        <v>5</v>
      </c>
      <c r="V7245">
        <v>0</v>
      </c>
      <c r="W7245">
        <v>2.1213564220026333</v>
      </c>
      <c r="X7245">
        <v>273.32210837337522</v>
      </c>
      <c r="Y7245">
        <v>265.85480046687275</v>
      </c>
      <c r="Z7245">
        <v>74.74809309808532</v>
      </c>
      <c r="AA7245">
        <v>970.68773581063999</v>
      </c>
      <c r="AB7245">
        <v>30.241813455015858</v>
      </c>
      <c r="AC7245">
        <v>597.61509426860221</v>
      </c>
      <c r="AD7245">
        <v>0</v>
      </c>
      <c r="AE7245">
        <v>2214.5910018945938</v>
      </c>
    </row>
    <row r="7246" spans="1:31" x14ac:dyDescent="0.25">
      <c r="A7246">
        <v>2158999</v>
      </c>
      <c r="B7246">
        <v>1</v>
      </c>
      <c r="C7246" t="s">
        <v>80</v>
      </c>
      <c r="D7246" t="s">
        <v>100</v>
      </c>
      <c r="E7246" t="s">
        <v>140</v>
      </c>
      <c r="F7246" t="s">
        <v>13185</v>
      </c>
      <c r="G7246" t="s">
        <v>142</v>
      </c>
      <c r="H7246" t="s">
        <v>143</v>
      </c>
      <c r="I7246" t="s">
        <v>135</v>
      </c>
      <c r="J7246" t="s">
        <v>136</v>
      </c>
      <c r="K7246" t="s">
        <v>137</v>
      </c>
      <c r="L7246" t="s">
        <v>20699</v>
      </c>
      <c r="M7246" t="s">
        <v>20700</v>
      </c>
      <c r="N7246">
        <v>0.51944444400000001</v>
      </c>
      <c r="O7246">
        <v>0</v>
      </c>
      <c r="P7246">
        <v>689</v>
      </c>
      <c r="Q7246">
        <v>2</v>
      </c>
      <c r="R7246">
        <v>34</v>
      </c>
      <c r="S7246">
        <v>9</v>
      </c>
      <c r="T7246">
        <v>78</v>
      </c>
      <c r="U7246">
        <v>4</v>
      </c>
      <c r="V7246">
        <v>4</v>
      </c>
      <c r="W7246">
        <v>0</v>
      </c>
      <c r="X7246">
        <v>110.59636160189602</v>
      </c>
      <c r="Y7246">
        <v>0.75894317952120005</v>
      </c>
      <c r="Z7246">
        <v>6.7111248897252489</v>
      </c>
      <c r="AA7246">
        <v>24.276814150874017</v>
      </c>
      <c r="AB7246">
        <v>39.965194948623491</v>
      </c>
      <c r="AC7246">
        <v>10.627614687839467</v>
      </c>
      <c r="AD7246">
        <v>21.748498403919935</v>
      </c>
      <c r="AE7246">
        <v>214.68455186239939</v>
      </c>
    </row>
    <row r="7247" spans="1:31" x14ac:dyDescent="0.25">
      <c r="A7247">
        <v>2158690</v>
      </c>
      <c r="B7247">
        <v>1</v>
      </c>
      <c r="C7247" t="s">
        <v>81</v>
      </c>
      <c r="D7247" t="s">
        <v>128</v>
      </c>
      <c r="E7247" t="s">
        <v>174</v>
      </c>
      <c r="F7247" t="s">
        <v>15891</v>
      </c>
      <c r="G7247" t="s">
        <v>187</v>
      </c>
      <c r="H7247" t="s">
        <v>134</v>
      </c>
      <c r="I7247" t="s">
        <v>135</v>
      </c>
      <c r="J7247" t="s">
        <v>136</v>
      </c>
      <c r="K7247" t="s">
        <v>137</v>
      </c>
      <c r="L7247" t="s">
        <v>20701</v>
      </c>
      <c r="M7247" t="s">
        <v>20702</v>
      </c>
      <c r="N7247">
        <v>9.1013888880000007</v>
      </c>
      <c r="O7247">
        <v>0</v>
      </c>
      <c r="P7247">
        <v>47</v>
      </c>
      <c r="Q7247">
        <v>0</v>
      </c>
      <c r="R7247">
        <v>0</v>
      </c>
      <c r="S7247">
        <v>0</v>
      </c>
      <c r="T7247">
        <v>2</v>
      </c>
      <c r="U7247">
        <v>0</v>
      </c>
      <c r="V7247">
        <v>0</v>
      </c>
      <c r="W7247">
        <v>0</v>
      </c>
      <c r="X7247">
        <v>86.241382241442267</v>
      </c>
      <c r="Y7247">
        <v>0</v>
      </c>
      <c r="Z7247">
        <v>0</v>
      </c>
      <c r="AA7247">
        <v>0</v>
      </c>
      <c r="AB7247">
        <v>5.3330374853206006</v>
      </c>
      <c r="AC7247">
        <v>0</v>
      </c>
      <c r="AD7247">
        <v>0</v>
      </c>
      <c r="AE7247">
        <v>91.574419726762869</v>
      </c>
    </row>
    <row r="7248" spans="1:31" x14ac:dyDescent="0.25">
      <c r="A7248">
        <v>2159045</v>
      </c>
      <c r="B7248">
        <v>1</v>
      </c>
      <c r="C7248" t="s">
        <v>80</v>
      </c>
      <c r="D7248" t="s">
        <v>96</v>
      </c>
      <c r="E7248" t="s">
        <v>174</v>
      </c>
      <c r="F7248" t="s">
        <v>20703</v>
      </c>
      <c r="G7248" t="s">
        <v>384</v>
      </c>
      <c r="H7248" t="s">
        <v>134</v>
      </c>
      <c r="I7248" t="s">
        <v>135</v>
      </c>
      <c r="J7248" t="s">
        <v>136</v>
      </c>
      <c r="K7248" t="s">
        <v>137</v>
      </c>
      <c r="L7248" t="s">
        <v>20704</v>
      </c>
      <c r="M7248" t="s">
        <v>20705</v>
      </c>
      <c r="N7248">
        <v>0.70666666600000005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2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0.36511548509040004</v>
      </c>
      <c r="AC7248">
        <v>0</v>
      </c>
      <c r="AD7248">
        <v>0</v>
      </c>
      <c r="AE7248">
        <v>0.36511548509040004</v>
      </c>
    </row>
    <row r="7249" spans="1:31" x14ac:dyDescent="0.25">
      <c r="A7249">
        <v>2158813</v>
      </c>
      <c r="B7249">
        <v>1</v>
      </c>
      <c r="C7249" t="s">
        <v>80</v>
      </c>
      <c r="D7249" t="s">
        <v>90</v>
      </c>
      <c r="E7249" t="s">
        <v>146</v>
      </c>
      <c r="F7249" t="s">
        <v>20706</v>
      </c>
      <c r="G7249" t="s">
        <v>235</v>
      </c>
      <c r="H7249" t="s">
        <v>143</v>
      </c>
      <c r="I7249" t="s">
        <v>135</v>
      </c>
      <c r="J7249" t="s">
        <v>136</v>
      </c>
      <c r="K7249" t="s">
        <v>236</v>
      </c>
      <c r="L7249" t="s">
        <v>20707</v>
      </c>
      <c r="M7249" t="s">
        <v>20708</v>
      </c>
      <c r="N7249">
        <v>8.6950000000000003</v>
      </c>
      <c r="O7249">
        <v>0</v>
      </c>
      <c r="P7249">
        <v>4</v>
      </c>
      <c r="Q7249">
        <v>0</v>
      </c>
      <c r="R7249">
        <v>0</v>
      </c>
      <c r="S7249">
        <v>0</v>
      </c>
      <c r="T7249">
        <v>155</v>
      </c>
      <c r="U7249">
        <v>0</v>
      </c>
      <c r="V7249">
        <v>1</v>
      </c>
      <c r="W7249">
        <v>0</v>
      </c>
      <c r="X7249">
        <v>7.870644412558951</v>
      </c>
      <c r="Y7249">
        <v>0</v>
      </c>
      <c r="Z7249">
        <v>0</v>
      </c>
      <c r="AA7249">
        <v>0</v>
      </c>
      <c r="AB7249">
        <v>1175.1694795149556</v>
      </c>
      <c r="AC7249">
        <v>0</v>
      </c>
      <c r="AD7249">
        <v>19.2767783324466</v>
      </c>
      <c r="AE7249">
        <v>1202.3169022599611</v>
      </c>
    </row>
    <row r="7250" spans="1:31" x14ac:dyDescent="0.25">
      <c r="A7250">
        <v>2158790</v>
      </c>
      <c r="B7250">
        <v>1</v>
      </c>
      <c r="C7250" t="s">
        <v>80</v>
      </c>
      <c r="D7250" t="s">
        <v>90</v>
      </c>
      <c r="E7250" t="s">
        <v>146</v>
      </c>
      <c r="F7250" t="s">
        <v>20709</v>
      </c>
      <c r="G7250" t="s">
        <v>235</v>
      </c>
      <c r="H7250" t="s">
        <v>143</v>
      </c>
      <c r="I7250" t="s">
        <v>135</v>
      </c>
      <c r="J7250" t="s">
        <v>136</v>
      </c>
      <c r="K7250" t="s">
        <v>236</v>
      </c>
      <c r="L7250" t="s">
        <v>20710</v>
      </c>
      <c r="M7250" t="s">
        <v>20711</v>
      </c>
      <c r="N7250">
        <v>7.7908333330000001</v>
      </c>
      <c r="O7250">
        <v>0</v>
      </c>
      <c r="P7250">
        <v>811</v>
      </c>
      <c r="Q7250">
        <v>0</v>
      </c>
      <c r="R7250">
        <v>0</v>
      </c>
      <c r="S7250">
        <v>0</v>
      </c>
      <c r="T7250">
        <v>97</v>
      </c>
      <c r="U7250">
        <v>0</v>
      </c>
      <c r="V7250">
        <v>0</v>
      </c>
      <c r="W7250">
        <v>0</v>
      </c>
      <c r="X7250">
        <v>1580.2867160152146</v>
      </c>
      <c r="Y7250">
        <v>0</v>
      </c>
      <c r="Z7250">
        <v>0</v>
      </c>
      <c r="AA7250">
        <v>0</v>
      </c>
      <c r="AB7250">
        <v>406.58747409525608</v>
      </c>
      <c r="AC7250">
        <v>0</v>
      </c>
      <c r="AD7250">
        <v>0</v>
      </c>
      <c r="AE7250">
        <v>1986.8741901104706</v>
      </c>
    </row>
    <row r="7251" spans="1:31" x14ac:dyDescent="0.25">
      <c r="A7251">
        <v>2169241</v>
      </c>
      <c r="B7251">
        <v>1</v>
      </c>
      <c r="C7251" t="s">
        <v>81</v>
      </c>
      <c r="D7251" t="s">
        <v>117</v>
      </c>
      <c r="E7251" t="s">
        <v>174</v>
      </c>
      <c r="F7251" t="s">
        <v>20712</v>
      </c>
      <c r="G7251" t="s">
        <v>187</v>
      </c>
      <c r="H7251" t="s">
        <v>134</v>
      </c>
      <c r="I7251" t="s">
        <v>135</v>
      </c>
      <c r="J7251" t="s">
        <v>136</v>
      </c>
      <c r="K7251" t="s">
        <v>137</v>
      </c>
      <c r="L7251" t="s">
        <v>20713</v>
      </c>
      <c r="M7251" t="s">
        <v>20714</v>
      </c>
      <c r="N7251">
        <v>2.1627777770000001</v>
      </c>
      <c r="O7251">
        <v>0</v>
      </c>
      <c r="P7251">
        <v>16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4.7341262229120007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4.7341262229120007</v>
      </c>
    </row>
    <row r="7252" spans="1:31" x14ac:dyDescent="0.25">
      <c r="A7252">
        <v>2169195</v>
      </c>
      <c r="B7252">
        <v>1</v>
      </c>
      <c r="C7252" t="s">
        <v>80</v>
      </c>
      <c r="D7252" t="s">
        <v>82</v>
      </c>
      <c r="E7252" t="s">
        <v>131</v>
      </c>
      <c r="F7252" t="s">
        <v>20715</v>
      </c>
      <c r="G7252" t="s">
        <v>152</v>
      </c>
      <c r="H7252" t="s">
        <v>134</v>
      </c>
      <c r="I7252" t="s">
        <v>135</v>
      </c>
      <c r="J7252" t="s">
        <v>136</v>
      </c>
      <c r="K7252" t="s">
        <v>137</v>
      </c>
      <c r="L7252" t="s">
        <v>20716</v>
      </c>
      <c r="M7252" t="s">
        <v>20717</v>
      </c>
      <c r="N7252">
        <v>0.44194444399999999</v>
      </c>
      <c r="O7252">
        <v>0</v>
      </c>
      <c r="P7252">
        <v>3</v>
      </c>
      <c r="Q7252">
        <v>0</v>
      </c>
      <c r="R7252">
        <v>0</v>
      </c>
      <c r="S7252">
        <v>0</v>
      </c>
      <c r="T7252">
        <v>2</v>
      </c>
      <c r="U7252">
        <v>0</v>
      </c>
      <c r="V7252">
        <v>0</v>
      </c>
      <c r="W7252">
        <v>0</v>
      </c>
      <c r="X7252">
        <v>0.25595262721240836</v>
      </c>
      <c r="Y7252">
        <v>0</v>
      </c>
      <c r="Z7252">
        <v>0</v>
      </c>
      <c r="AA7252">
        <v>0</v>
      </c>
      <c r="AB7252">
        <v>0.138938599804</v>
      </c>
      <c r="AC7252">
        <v>0</v>
      </c>
      <c r="AD7252">
        <v>0</v>
      </c>
      <c r="AE7252">
        <v>0.39489122701640833</v>
      </c>
    </row>
    <row r="7253" spans="1:31" x14ac:dyDescent="0.25">
      <c r="A7253">
        <v>2169178</v>
      </c>
      <c r="B7253">
        <v>1</v>
      </c>
      <c r="C7253" t="s">
        <v>81</v>
      </c>
      <c r="D7253" t="s">
        <v>118</v>
      </c>
      <c r="E7253" t="s">
        <v>174</v>
      </c>
      <c r="F7253" t="s">
        <v>20718</v>
      </c>
      <c r="G7253" t="s">
        <v>187</v>
      </c>
      <c r="H7253" t="s">
        <v>134</v>
      </c>
      <c r="I7253" t="s">
        <v>135</v>
      </c>
      <c r="J7253" t="s">
        <v>136</v>
      </c>
      <c r="K7253" t="s">
        <v>137</v>
      </c>
      <c r="L7253" t="s">
        <v>20719</v>
      </c>
      <c r="M7253" t="s">
        <v>20720</v>
      </c>
      <c r="N7253">
        <v>1.6541666660000001</v>
      </c>
      <c r="O7253">
        <v>0</v>
      </c>
      <c r="P7253">
        <v>29</v>
      </c>
      <c r="Q7253">
        <v>0</v>
      </c>
      <c r="R7253">
        <v>0</v>
      </c>
      <c r="S7253">
        <v>0</v>
      </c>
      <c r="T7253">
        <v>2</v>
      </c>
      <c r="U7253">
        <v>0</v>
      </c>
      <c r="V7253">
        <v>0</v>
      </c>
      <c r="W7253">
        <v>0</v>
      </c>
      <c r="X7253">
        <v>14.289969793389329</v>
      </c>
      <c r="Y7253">
        <v>0</v>
      </c>
      <c r="Z7253">
        <v>0</v>
      </c>
      <c r="AA7253">
        <v>0</v>
      </c>
      <c r="AB7253">
        <v>3.664883337344667</v>
      </c>
      <c r="AC7253">
        <v>0</v>
      </c>
      <c r="AD7253">
        <v>0</v>
      </c>
      <c r="AE7253">
        <v>17.954853130733994</v>
      </c>
    </row>
    <row r="7254" spans="1:31" x14ac:dyDescent="0.25">
      <c r="A7254">
        <v>2158959</v>
      </c>
      <c r="B7254">
        <v>1</v>
      </c>
      <c r="C7254" t="s">
        <v>80</v>
      </c>
      <c r="D7254" t="s">
        <v>94</v>
      </c>
      <c r="E7254" t="s">
        <v>174</v>
      </c>
      <c r="F7254" t="s">
        <v>20721</v>
      </c>
      <c r="G7254" t="s">
        <v>187</v>
      </c>
      <c r="H7254" t="s">
        <v>134</v>
      </c>
      <c r="I7254" t="s">
        <v>135</v>
      </c>
      <c r="J7254" t="s">
        <v>136</v>
      </c>
      <c r="K7254" t="s">
        <v>137</v>
      </c>
      <c r="L7254" t="s">
        <v>20722</v>
      </c>
      <c r="M7254" t="s">
        <v>20723</v>
      </c>
      <c r="N7254">
        <v>8.4536111110000007</v>
      </c>
      <c r="O7254">
        <v>0</v>
      </c>
      <c r="P7254">
        <v>9</v>
      </c>
      <c r="Q7254">
        <v>0</v>
      </c>
      <c r="R7254">
        <v>2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13.600769802792707</v>
      </c>
      <c r="Y7254">
        <v>0</v>
      </c>
      <c r="Z7254">
        <v>4.0066167919760165</v>
      </c>
      <c r="AA7254">
        <v>0</v>
      </c>
      <c r="AB7254">
        <v>0</v>
      </c>
      <c r="AC7254">
        <v>0</v>
      </c>
      <c r="AD7254">
        <v>0</v>
      </c>
      <c r="AE7254">
        <v>17.607386594768723</v>
      </c>
    </row>
    <row r="7255" spans="1:31" x14ac:dyDescent="0.25">
      <c r="A7255">
        <v>2158893</v>
      </c>
      <c r="B7255">
        <v>1</v>
      </c>
      <c r="C7255" t="s">
        <v>80</v>
      </c>
      <c r="D7255" t="s">
        <v>108</v>
      </c>
      <c r="E7255" t="s">
        <v>174</v>
      </c>
      <c r="F7255" t="s">
        <v>20724</v>
      </c>
      <c r="G7255" t="s">
        <v>187</v>
      </c>
      <c r="H7255" t="s">
        <v>134</v>
      </c>
      <c r="I7255" t="s">
        <v>135</v>
      </c>
      <c r="J7255" t="s">
        <v>136</v>
      </c>
      <c r="K7255" t="s">
        <v>137</v>
      </c>
      <c r="L7255" t="s">
        <v>20725</v>
      </c>
      <c r="M7255" t="s">
        <v>20726</v>
      </c>
      <c r="N7255">
        <v>3.3830555549999999</v>
      </c>
      <c r="O7255">
        <v>0</v>
      </c>
      <c r="P7255">
        <v>23</v>
      </c>
      <c r="Q7255">
        <v>0</v>
      </c>
      <c r="R7255">
        <v>3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10.838891189933916</v>
      </c>
      <c r="Y7255">
        <v>0</v>
      </c>
      <c r="Z7255">
        <v>0.49014615001425005</v>
      </c>
      <c r="AA7255">
        <v>0</v>
      </c>
      <c r="AB7255">
        <v>0</v>
      </c>
      <c r="AC7255">
        <v>0</v>
      </c>
      <c r="AD7255">
        <v>0</v>
      </c>
      <c r="AE7255">
        <v>11.329037339948165</v>
      </c>
    </row>
    <row r="7256" spans="1:31" x14ac:dyDescent="0.25">
      <c r="A7256">
        <v>2159108</v>
      </c>
      <c r="B7256">
        <v>1</v>
      </c>
      <c r="C7256" t="s">
        <v>80</v>
      </c>
      <c r="D7256" t="s">
        <v>95</v>
      </c>
      <c r="E7256" t="s">
        <v>224</v>
      </c>
      <c r="F7256" t="s">
        <v>20727</v>
      </c>
      <c r="G7256" t="s">
        <v>2990</v>
      </c>
      <c r="H7256" t="s">
        <v>143</v>
      </c>
      <c r="I7256" t="s">
        <v>135</v>
      </c>
      <c r="J7256" t="s">
        <v>136</v>
      </c>
      <c r="K7256" t="s">
        <v>137</v>
      </c>
      <c r="L7256" t="s">
        <v>20728</v>
      </c>
      <c r="M7256" t="s">
        <v>20729</v>
      </c>
      <c r="N7256">
        <v>1.166666666</v>
      </c>
      <c r="O7256">
        <v>49</v>
      </c>
      <c r="P7256">
        <v>4276</v>
      </c>
      <c r="Q7256">
        <v>78</v>
      </c>
      <c r="R7256">
        <v>150</v>
      </c>
      <c r="S7256">
        <v>73</v>
      </c>
      <c r="T7256">
        <v>508</v>
      </c>
      <c r="U7256">
        <v>13</v>
      </c>
      <c r="V7256">
        <v>1</v>
      </c>
      <c r="W7256">
        <v>51.116632156273006</v>
      </c>
      <c r="X7256">
        <v>1503.8660694210348</v>
      </c>
      <c r="Y7256">
        <v>519.58989349582203</v>
      </c>
      <c r="Z7256">
        <v>58.141497267872026</v>
      </c>
      <c r="AA7256">
        <v>582.51240163871103</v>
      </c>
      <c r="AB7256">
        <v>431.40577113521846</v>
      </c>
      <c r="AC7256">
        <v>444.38562377737298</v>
      </c>
      <c r="AD7256">
        <v>0.19286249454000004</v>
      </c>
      <c r="AE7256">
        <v>3591.2107513868445</v>
      </c>
    </row>
    <row r="7257" spans="1:31" x14ac:dyDescent="0.25">
      <c r="A7257">
        <v>2158773</v>
      </c>
      <c r="B7257">
        <v>1</v>
      </c>
      <c r="C7257" t="s">
        <v>80</v>
      </c>
      <c r="D7257" t="s">
        <v>93</v>
      </c>
      <c r="E7257" t="s">
        <v>174</v>
      </c>
      <c r="F7257" t="s">
        <v>20730</v>
      </c>
      <c r="G7257" t="s">
        <v>187</v>
      </c>
      <c r="H7257" t="s">
        <v>134</v>
      </c>
      <c r="I7257" t="s">
        <v>135</v>
      </c>
      <c r="J7257" t="s">
        <v>136</v>
      </c>
      <c r="K7257" t="s">
        <v>137</v>
      </c>
      <c r="L7257" t="s">
        <v>20731</v>
      </c>
      <c r="M7257" t="s">
        <v>20732</v>
      </c>
      <c r="N7257">
        <v>2.168055555</v>
      </c>
      <c r="O7257">
        <v>0</v>
      </c>
      <c r="P7257">
        <v>0</v>
      </c>
      <c r="Q7257">
        <v>0</v>
      </c>
      <c r="R7257">
        <v>5</v>
      </c>
      <c r="S7257">
        <v>0</v>
      </c>
      <c r="T7257">
        <v>1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8.5495114831975005</v>
      </c>
      <c r="AA7257">
        <v>0</v>
      </c>
      <c r="AB7257">
        <v>2.4880339356444443</v>
      </c>
      <c r="AC7257">
        <v>0</v>
      </c>
      <c r="AD7257">
        <v>0</v>
      </c>
      <c r="AE7257">
        <v>11.037545418841944</v>
      </c>
    </row>
    <row r="7258" spans="1:31" x14ac:dyDescent="0.25">
      <c r="A7258">
        <v>2159085</v>
      </c>
      <c r="B7258">
        <v>1</v>
      </c>
      <c r="C7258" t="s">
        <v>81</v>
      </c>
      <c r="D7258" t="s">
        <v>116</v>
      </c>
      <c r="E7258" t="s">
        <v>161</v>
      </c>
      <c r="F7258" t="s">
        <v>20733</v>
      </c>
      <c r="G7258" t="s">
        <v>215</v>
      </c>
      <c r="H7258" t="s">
        <v>134</v>
      </c>
      <c r="I7258" t="s">
        <v>135</v>
      </c>
      <c r="J7258" t="s">
        <v>136</v>
      </c>
      <c r="K7258" t="s">
        <v>137</v>
      </c>
      <c r="L7258" t="s">
        <v>20734</v>
      </c>
      <c r="M7258" t="s">
        <v>20735</v>
      </c>
      <c r="N7258">
        <v>0.587777777</v>
      </c>
      <c r="O7258">
        <v>0</v>
      </c>
      <c r="P7258">
        <v>336</v>
      </c>
      <c r="Q7258">
        <v>0</v>
      </c>
      <c r="R7258">
        <v>0</v>
      </c>
      <c r="S7258">
        <v>0</v>
      </c>
      <c r="T7258">
        <v>25</v>
      </c>
      <c r="U7258">
        <v>0</v>
      </c>
      <c r="V7258">
        <v>0</v>
      </c>
      <c r="W7258">
        <v>0</v>
      </c>
      <c r="X7258">
        <v>39.934375362754999</v>
      </c>
      <c r="Y7258">
        <v>0</v>
      </c>
      <c r="Z7258">
        <v>0</v>
      </c>
      <c r="AA7258">
        <v>0</v>
      </c>
      <c r="AB7258">
        <v>5.0551932970309439</v>
      </c>
      <c r="AC7258">
        <v>0</v>
      </c>
      <c r="AD7258">
        <v>0</v>
      </c>
      <c r="AE7258">
        <v>44.989568659785945</v>
      </c>
    </row>
    <row r="7259" spans="1:31" x14ac:dyDescent="0.25">
      <c r="A7259">
        <v>2158942</v>
      </c>
      <c r="B7259">
        <v>1</v>
      </c>
      <c r="C7259" t="s">
        <v>81</v>
      </c>
      <c r="D7259" t="s">
        <v>112</v>
      </c>
      <c r="E7259" t="s">
        <v>174</v>
      </c>
      <c r="F7259" t="s">
        <v>20736</v>
      </c>
      <c r="G7259" t="s">
        <v>187</v>
      </c>
      <c r="H7259" t="s">
        <v>134</v>
      </c>
      <c r="I7259" t="s">
        <v>135</v>
      </c>
      <c r="J7259" t="s">
        <v>136</v>
      </c>
      <c r="K7259" t="s">
        <v>137</v>
      </c>
      <c r="L7259" t="s">
        <v>20737</v>
      </c>
      <c r="M7259" t="s">
        <v>20738</v>
      </c>
      <c r="N7259">
        <v>0.74555555500000004</v>
      </c>
      <c r="O7259">
        <v>0</v>
      </c>
      <c r="P7259">
        <v>42</v>
      </c>
      <c r="Q7259">
        <v>0</v>
      </c>
      <c r="R7259">
        <v>0</v>
      </c>
      <c r="S7259">
        <v>0</v>
      </c>
      <c r="T7259">
        <v>1</v>
      </c>
      <c r="U7259">
        <v>0</v>
      </c>
      <c r="V7259">
        <v>0</v>
      </c>
      <c r="W7259">
        <v>0</v>
      </c>
      <c r="X7259">
        <v>2.6603466255003005</v>
      </c>
      <c r="Y7259">
        <v>0</v>
      </c>
      <c r="Z7259">
        <v>0</v>
      </c>
      <c r="AA7259">
        <v>0</v>
      </c>
      <c r="AB7259">
        <v>2.1095449114666664E-2</v>
      </c>
      <c r="AC7259">
        <v>0</v>
      </c>
      <c r="AD7259">
        <v>0</v>
      </c>
      <c r="AE7259">
        <v>2.6814420746149672</v>
      </c>
    </row>
    <row r="7260" spans="1:31" x14ac:dyDescent="0.25">
      <c r="A7260">
        <v>2169215</v>
      </c>
      <c r="B7260">
        <v>1</v>
      </c>
      <c r="C7260" t="s">
        <v>80</v>
      </c>
      <c r="D7260" t="s">
        <v>108</v>
      </c>
      <c r="E7260" t="s">
        <v>174</v>
      </c>
      <c r="F7260" t="s">
        <v>15852</v>
      </c>
      <c r="G7260" t="s">
        <v>176</v>
      </c>
      <c r="H7260" t="s">
        <v>134</v>
      </c>
      <c r="I7260" t="s">
        <v>135</v>
      </c>
      <c r="J7260" t="s">
        <v>136</v>
      </c>
      <c r="K7260" t="s">
        <v>137</v>
      </c>
      <c r="L7260" t="s">
        <v>20739</v>
      </c>
      <c r="M7260" t="s">
        <v>20740</v>
      </c>
      <c r="N7260">
        <v>3.948611111</v>
      </c>
      <c r="O7260">
        <v>0</v>
      </c>
      <c r="P7260">
        <v>15</v>
      </c>
      <c r="Q7260">
        <v>0</v>
      </c>
      <c r="R7260">
        <v>8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7.600144081931667</v>
      </c>
      <c r="Y7260">
        <v>0</v>
      </c>
      <c r="Z7260">
        <v>0.79747652239600009</v>
      </c>
      <c r="AA7260">
        <v>0</v>
      </c>
      <c r="AB7260">
        <v>0</v>
      </c>
      <c r="AC7260">
        <v>0</v>
      </c>
      <c r="AD7260">
        <v>0</v>
      </c>
      <c r="AE7260">
        <v>8.3976206043276669</v>
      </c>
    </row>
    <row r="7261" spans="1:31" x14ac:dyDescent="0.25">
      <c r="A7261">
        <v>2159065</v>
      </c>
      <c r="B7261">
        <v>1</v>
      </c>
      <c r="C7261" t="s">
        <v>80</v>
      </c>
      <c r="D7261" t="s">
        <v>94</v>
      </c>
      <c r="E7261" t="s">
        <v>131</v>
      </c>
      <c r="F7261" t="s">
        <v>20741</v>
      </c>
      <c r="G7261" t="s">
        <v>152</v>
      </c>
      <c r="H7261" t="s">
        <v>134</v>
      </c>
      <c r="I7261" t="s">
        <v>135</v>
      </c>
      <c r="J7261" t="s">
        <v>136</v>
      </c>
      <c r="K7261" t="s">
        <v>137</v>
      </c>
      <c r="L7261" t="s">
        <v>20742</v>
      </c>
      <c r="M7261" t="s">
        <v>20743</v>
      </c>
      <c r="N7261">
        <v>2.688055555</v>
      </c>
      <c r="O7261">
        <v>0</v>
      </c>
      <c r="P7261">
        <v>2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1.0557895402870334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1.0557895402870334</v>
      </c>
    </row>
    <row r="7262" spans="1:31" x14ac:dyDescent="0.25">
      <c r="A7262">
        <v>2158687</v>
      </c>
      <c r="B7262">
        <v>1</v>
      </c>
      <c r="C7262" t="s">
        <v>81</v>
      </c>
      <c r="D7262" t="s">
        <v>119</v>
      </c>
      <c r="E7262" t="s">
        <v>196</v>
      </c>
      <c r="F7262" t="s">
        <v>1598</v>
      </c>
      <c r="G7262" t="s">
        <v>142</v>
      </c>
      <c r="H7262" t="s">
        <v>143</v>
      </c>
      <c r="I7262" t="s">
        <v>148</v>
      </c>
      <c r="J7262" t="s">
        <v>136</v>
      </c>
      <c r="K7262" t="s">
        <v>137</v>
      </c>
      <c r="L7262" t="s">
        <v>20744</v>
      </c>
      <c r="M7262" t="s">
        <v>20745</v>
      </c>
      <c r="N7262">
        <v>7.2222220000000004E-3</v>
      </c>
      <c r="O7262">
        <v>0</v>
      </c>
      <c r="P7262">
        <v>1498</v>
      </c>
      <c r="Q7262">
        <v>92</v>
      </c>
      <c r="R7262">
        <v>335</v>
      </c>
      <c r="S7262">
        <v>2</v>
      </c>
      <c r="T7262">
        <v>66</v>
      </c>
      <c r="U7262">
        <v>0</v>
      </c>
      <c r="V7262">
        <v>0</v>
      </c>
      <c r="W7262">
        <v>0</v>
      </c>
      <c r="X7262">
        <v>1.231828499126115</v>
      </c>
      <c r="Y7262">
        <v>0.27144024361234442</v>
      </c>
      <c r="Z7262">
        <v>0.70652634355427235</v>
      </c>
      <c r="AA7262">
        <v>3.1523725233650005E-2</v>
      </c>
      <c r="AB7262">
        <v>9.9995494533133361E-2</v>
      </c>
      <c r="AC7262">
        <v>0</v>
      </c>
      <c r="AD7262">
        <v>0</v>
      </c>
      <c r="AE7262">
        <v>2.3413143060595152</v>
      </c>
    </row>
    <row r="7263" spans="1:31" x14ac:dyDescent="0.25">
      <c r="A7263">
        <v>2158936</v>
      </c>
      <c r="B7263">
        <v>1</v>
      </c>
      <c r="C7263" t="s">
        <v>81</v>
      </c>
      <c r="D7263" t="s">
        <v>118</v>
      </c>
      <c r="E7263" t="s">
        <v>131</v>
      </c>
      <c r="F7263" t="s">
        <v>20746</v>
      </c>
      <c r="G7263" t="s">
        <v>152</v>
      </c>
      <c r="H7263" t="s">
        <v>134</v>
      </c>
      <c r="I7263" t="s">
        <v>135</v>
      </c>
      <c r="J7263" t="s">
        <v>136</v>
      </c>
      <c r="K7263" t="s">
        <v>137</v>
      </c>
      <c r="L7263" t="s">
        <v>20747</v>
      </c>
      <c r="M7263" t="s">
        <v>20748</v>
      </c>
      <c r="N7263">
        <v>6.5108333329999999</v>
      </c>
      <c r="O7263">
        <v>0</v>
      </c>
      <c r="P7263">
        <v>1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7.1418967623333329E-2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7.1418967623333329E-2</v>
      </c>
    </row>
    <row r="7264" spans="1:31" x14ac:dyDescent="0.25">
      <c r="A7264">
        <v>2169201</v>
      </c>
      <c r="B7264">
        <v>1</v>
      </c>
      <c r="C7264" t="s">
        <v>81</v>
      </c>
      <c r="D7264" t="s">
        <v>113</v>
      </c>
      <c r="E7264" t="s">
        <v>224</v>
      </c>
      <c r="F7264" t="s">
        <v>2700</v>
      </c>
      <c r="G7264" t="s">
        <v>2701</v>
      </c>
      <c r="H7264" t="s">
        <v>227</v>
      </c>
      <c r="I7264" t="s">
        <v>135</v>
      </c>
      <c r="J7264" t="s">
        <v>136</v>
      </c>
      <c r="K7264" t="s">
        <v>137</v>
      </c>
      <c r="L7264" t="s">
        <v>20749</v>
      </c>
      <c r="M7264" t="s">
        <v>20750</v>
      </c>
      <c r="N7264">
        <v>0.54194444399999997</v>
      </c>
      <c r="O7264">
        <v>2</v>
      </c>
      <c r="P7264">
        <v>2979</v>
      </c>
      <c r="Q7264">
        <v>86</v>
      </c>
      <c r="R7264">
        <v>987</v>
      </c>
      <c r="S7264">
        <v>21</v>
      </c>
      <c r="T7264">
        <v>184</v>
      </c>
      <c r="U7264">
        <v>1</v>
      </c>
      <c r="V7264">
        <v>2</v>
      </c>
      <c r="W7264">
        <v>0.5844666055072667</v>
      </c>
      <c r="X7264">
        <v>318.01686469598593</v>
      </c>
      <c r="Y7264">
        <v>17.205864625343153</v>
      </c>
      <c r="Z7264">
        <v>94.893157467362968</v>
      </c>
      <c r="AA7264">
        <v>306.91682526035396</v>
      </c>
      <c r="AB7264">
        <v>44.89576688562417</v>
      </c>
      <c r="AC7264">
        <v>61.708429410069598</v>
      </c>
      <c r="AD7264">
        <v>0.29795362522625002</v>
      </c>
      <c r="AE7264">
        <v>844.51932857547331</v>
      </c>
    </row>
    <row r="7265" spans="1:31" x14ac:dyDescent="0.25">
      <c r="A7265">
        <v>2158873</v>
      </c>
      <c r="B7265">
        <v>1</v>
      </c>
      <c r="C7265" t="s">
        <v>81</v>
      </c>
      <c r="D7265" t="s">
        <v>128</v>
      </c>
      <c r="E7265" t="s">
        <v>174</v>
      </c>
      <c r="F7265" t="s">
        <v>20751</v>
      </c>
      <c r="G7265" t="s">
        <v>187</v>
      </c>
      <c r="H7265" t="s">
        <v>134</v>
      </c>
      <c r="I7265" t="s">
        <v>135</v>
      </c>
      <c r="J7265" t="s">
        <v>136</v>
      </c>
      <c r="K7265" t="s">
        <v>137</v>
      </c>
      <c r="L7265" t="s">
        <v>20752</v>
      </c>
      <c r="M7265" t="s">
        <v>20753</v>
      </c>
      <c r="N7265">
        <v>2.1702777769999999</v>
      </c>
      <c r="O7265">
        <v>0</v>
      </c>
      <c r="P7265">
        <v>100</v>
      </c>
      <c r="Q7265">
        <v>0</v>
      </c>
      <c r="R7265">
        <v>0</v>
      </c>
      <c r="S7265">
        <v>0</v>
      </c>
      <c r="T7265">
        <v>8</v>
      </c>
      <c r="U7265">
        <v>0</v>
      </c>
      <c r="V7265">
        <v>0</v>
      </c>
      <c r="W7265">
        <v>0</v>
      </c>
      <c r="X7265">
        <v>54.805271177725899</v>
      </c>
      <c r="Y7265">
        <v>0</v>
      </c>
      <c r="Z7265">
        <v>0</v>
      </c>
      <c r="AA7265">
        <v>0</v>
      </c>
      <c r="AB7265">
        <v>7.7225430661114594</v>
      </c>
      <c r="AC7265">
        <v>0</v>
      </c>
      <c r="AD7265">
        <v>0</v>
      </c>
      <c r="AE7265">
        <v>62.527814243837355</v>
      </c>
    </row>
    <row r="7266" spans="1:31" x14ac:dyDescent="0.25">
      <c r="A7266">
        <v>2158730</v>
      </c>
      <c r="B7266">
        <v>1</v>
      </c>
      <c r="C7266" t="s">
        <v>80</v>
      </c>
      <c r="D7266" t="s">
        <v>99</v>
      </c>
      <c r="E7266" t="s">
        <v>174</v>
      </c>
      <c r="F7266" t="s">
        <v>20754</v>
      </c>
      <c r="G7266" t="s">
        <v>374</v>
      </c>
      <c r="H7266" t="s">
        <v>134</v>
      </c>
      <c r="I7266" t="s">
        <v>135</v>
      </c>
      <c r="J7266" t="s">
        <v>136</v>
      </c>
      <c r="K7266" t="s">
        <v>137</v>
      </c>
      <c r="L7266" t="s">
        <v>20755</v>
      </c>
      <c r="M7266" t="s">
        <v>20756</v>
      </c>
      <c r="N7266">
        <v>7.8672222219999997</v>
      </c>
      <c r="O7266">
        <v>0</v>
      </c>
      <c r="P7266">
        <v>13</v>
      </c>
      <c r="Q7266">
        <v>0</v>
      </c>
      <c r="R7266">
        <v>2</v>
      </c>
      <c r="S7266">
        <v>0</v>
      </c>
      <c r="T7266">
        <v>1</v>
      </c>
      <c r="U7266">
        <v>0</v>
      </c>
      <c r="V7266">
        <v>0</v>
      </c>
      <c r="W7266">
        <v>0</v>
      </c>
      <c r="X7266">
        <v>53.157799271661865</v>
      </c>
      <c r="Y7266">
        <v>0</v>
      </c>
      <c r="Z7266">
        <v>3.5770491929525998</v>
      </c>
      <c r="AA7266">
        <v>0</v>
      </c>
      <c r="AB7266">
        <v>9.767443923050001E-2</v>
      </c>
      <c r="AC7266">
        <v>0</v>
      </c>
      <c r="AD7266">
        <v>0</v>
      </c>
      <c r="AE7266">
        <v>56.832522903844968</v>
      </c>
    </row>
    <row r="7267" spans="1:31" x14ac:dyDescent="0.25">
      <c r="A7267">
        <v>2158979</v>
      </c>
      <c r="B7267">
        <v>1</v>
      </c>
      <c r="C7267" t="s">
        <v>81</v>
      </c>
      <c r="D7267" t="s">
        <v>119</v>
      </c>
      <c r="E7267" t="s">
        <v>174</v>
      </c>
      <c r="F7267" t="s">
        <v>20757</v>
      </c>
      <c r="G7267" t="s">
        <v>187</v>
      </c>
      <c r="H7267" t="s">
        <v>134</v>
      </c>
      <c r="I7267" t="s">
        <v>135</v>
      </c>
      <c r="J7267" t="s">
        <v>136</v>
      </c>
      <c r="K7267" t="s">
        <v>137</v>
      </c>
      <c r="L7267" t="s">
        <v>20758</v>
      </c>
      <c r="M7267" t="s">
        <v>20759</v>
      </c>
      <c r="N7267">
        <v>1.407777777</v>
      </c>
      <c r="O7267">
        <v>0</v>
      </c>
      <c r="P7267">
        <v>12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2.3471823765540005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2.3471823765540005</v>
      </c>
    </row>
    <row r="7268" spans="1:31" x14ac:dyDescent="0.25">
      <c r="A7268">
        <v>2159128</v>
      </c>
      <c r="B7268">
        <v>1</v>
      </c>
      <c r="C7268" t="s">
        <v>80</v>
      </c>
      <c r="D7268" t="s">
        <v>99</v>
      </c>
      <c r="E7268" t="s">
        <v>174</v>
      </c>
      <c r="F7268" t="s">
        <v>20760</v>
      </c>
      <c r="G7268" t="s">
        <v>187</v>
      </c>
      <c r="H7268" t="s">
        <v>134</v>
      </c>
      <c r="I7268" t="s">
        <v>135</v>
      </c>
      <c r="J7268" t="s">
        <v>136</v>
      </c>
      <c r="K7268" t="s">
        <v>137</v>
      </c>
      <c r="L7268" t="s">
        <v>20761</v>
      </c>
      <c r="M7268" t="s">
        <v>20762</v>
      </c>
      <c r="N7268">
        <v>11.326388888</v>
      </c>
      <c r="O7268">
        <v>0</v>
      </c>
      <c r="P7268">
        <v>2</v>
      </c>
      <c r="Q7268">
        <v>0</v>
      </c>
      <c r="R7268">
        <v>1</v>
      </c>
      <c r="S7268">
        <v>0</v>
      </c>
      <c r="T7268">
        <v>13</v>
      </c>
      <c r="U7268">
        <v>0</v>
      </c>
      <c r="V7268">
        <v>0</v>
      </c>
      <c r="W7268">
        <v>0</v>
      </c>
      <c r="X7268">
        <v>3.0251375547651835</v>
      </c>
      <c r="Y7268">
        <v>0</v>
      </c>
      <c r="Z7268">
        <v>5.3388844811690337</v>
      </c>
      <c r="AA7268">
        <v>0</v>
      </c>
      <c r="AB7268">
        <v>38.888109924888283</v>
      </c>
      <c r="AC7268">
        <v>0</v>
      </c>
      <c r="AD7268">
        <v>0</v>
      </c>
      <c r="AE7268">
        <v>47.252131960822503</v>
      </c>
    </row>
    <row r="7269" spans="1:31" x14ac:dyDescent="0.25">
      <c r="A7269">
        <v>2169258</v>
      </c>
      <c r="B7269">
        <v>1</v>
      </c>
      <c r="C7269" t="s">
        <v>81</v>
      </c>
      <c r="D7269" t="s">
        <v>127</v>
      </c>
      <c r="E7269" t="s">
        <v>174</v>
      </c>
      <c r="F7269" t="s">
        <v>20763</v>
      </c>
      <c r="G7269" t="s">
        <v>10010</v>
      </c>
      <c r="H7269" t="s">
        <v>134</v>
      </c>
      <c r="I7269" t="s">
        <v>135</v>
      </c>
      <c r="J7269" t="s">
        <v>136</v>
      </c>
      <c r="K7269" t="s">
        <v>137</v>
      </c>
      <c r="L7269" t="s">
        <v>20764</v>
      </c>
      <c r="M7269" t="s">
        <v>20765</v>
      </c>
      <c r="N7269">
        <v>2.380833333</v>
      </c>
      <c r="O7269">
        <v>0</v>
      </c>
      <c r="P7269">
        <v>160</v>
      </c>
      <c r="Q7269">
        <v>0</v>
      </c>
      <c r="R7269">
        <v>0</v>
      </c>
      <c r="S7269">
        <v>0</v>
      </c>
      <c r="T7269">
        <v>13</v>
      </c>
      <c r="U7269">
        <v>0</v>
      </c>
      <c r="V7269">
        <v>0</v>
      </c>
      <c r="W7269">
        <v>0</v>
      </c>
      <c r="X7269">
        <v>62.62400358276588</v>
      </c>
      <c r="Y7269">
        <v>0</v>
      </c>
      <c r="Z7269">
        <v>0</v>
      </c>
      <c r="AA7269">
        <v>0</v>
      </c>
      <c r="AB7269">
        <v>18.32991408142863</v>
      </c>
      <c r="AC7269">
        <v>0</v>
      </c>
      <c r="AD7269">
        <v>0</v>
      </c>
      <c r="AE7269">
        <v>80.953917664194506</v>
      </c>
    </row>
    <row r="7270" spans="1:31" x14ac:dyDescent="0.25">
      <c r="A7270">
        <v>2158879</v>
      </c>
      <c r="B7270">
        <v>1</v>
      </c>
      <c r="C7270" t="s">
        <v>81</v>
      </c>
      <c r="D7270" t="s">
        <v>127</v>
      </c>
      <c r="E7270" t="s">
        <v>174</v>
      </c>
      <c r="F7270" t="s">
        <v>20766</v>
      </c>
      <c r="G7270" t="s">
        <v>384</v>
      </c>
      <c r="H7270" t="s">
        <v>134</v>
      </c>
      <c r="I7270" t="s">
        <v>135</v>
      </c>
      <c r="J7270" t="s">
        <v>136</v>
      </c>
      <c r="K7270" t="s">
        <v>137</v>
      </c>
      <c r="L7270" t="s">
        <v>20767</v>
      </c>
      <c r="M7270" t="s">
        <v>20768</v>
      </c>
      <c r="N7270">
        <v>12.871388888</v>
      </c>
      <c r="O7270">
        <v>0</v>
      </c>
      <c r="P7270">
        <v>2</v>
      </c>
      <c r="Q7270">
        <v>0</v>
      </c>
      <c r="R7270">
        <v>4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0.32033689682715011</v>
      </c>
      <c r="Y7270">
        <v>0</v>
      </c>
      <c r="Z7270">
        <v>58.25638675503</v>
      </c>
      <c r="AA7270">
        <v>0</v>
      </c>
      <c r="AB7270">
        <v>0</v>
      </c>
      <c r="AC7270">
        <v>0</v>
      </c>
      <c r="AD7270">
        <v>0</v>
      </c>
      <c r="AE7270">
        <v>58.576723651857151</v>
      </c>
    </row>
    <row r="7271" spans="1:31" x14ac:dyDescent="0.25">
      <c r="A7271">
        <v>2158810</v>
      </c>
      <c r="B7271">
        <v>1</v>
      </c>
      <c r="C7271" t="s">
        <v>80</v>
      </c>
      <c r="D7271" t="s">
        <v>99</v>
      </c>
      <c r="E7271" t="s">
        <v>174</v>
      </c>
      <c r="F7271" t="s">
        <v>17654</v>
      </c>
      <c r="G7271" t="s">
        <v>187</v>
      </c>
      <c r="H7271" t="s">
        <v>134</v>
      </c>
      <c r="I7271" t="s">
        <v>135</v>
      </c>
      <c r="J7271" t="s">
        <v>136</v>
      </c>
      <c r="K7271" t="s">
        <v>137</v>
      </c>
      <c r="L7271" t="s">
        <v>20769</v>
      </c>
      <c r="M7271" t="s">
        <v>20770</v>
      </c>
      <c r="N7271">
        <v>3.548333333</v>
      </c>
      <c r="O7271">
        <v>0</v>
      </c>
      <c r="P7271">
        <v>13</v>
      </c>
      <c r="Q7271">
        <v>0</v>
      </c>
      <c r="R7271">
        <v>0</v>
      </c>
      <c r="S7271">
        <v>0</v>
      </c>
      <c r="T7271">
        <v>2</v>
      </c>
      <c r="U7271">
        <v>0</v>
      </c>
      <c r="V7271">
        <v>0</v>
      </c>
      <c r="W7271">
        <v>0</v>
      </c>
      <c r="X7271">
        <v>13.585838678039604</v>
      </c>
      <c r="Y7271">
        <v>0</v>
      </c>
      <c r="Z7271">
        <v>0</v>
      </c>
      <c r="AA7271">
        <v>0</v>
      </c>
      <c r="AB7271">
        <v>1.7159297206934749</v>
      </c>
      <c r="AC7271">
        <v>0</v>
      </c>
      <c r="AD7271">
        <v>0</v>
      </c>
      <c r="AE7271">
        <v>15.301768398733079</v>
      </c>
    </row>
    <row r="7272" spans="1:31" x14ac:dyDescent="0.25">
      <c r="A7272">
        <v>2158647</v>
      </c>
      <c r="B7272">
        <v>1</v>
      </c>
      <c r="C7272" t="s">
        <v>80</v>
      </c>
      <c r="D7272" t="s">
        <v>108</v>
      </c>
      <c r="E7272" t="s">
        <v>174</v>
      </c>
      <c r="F7272" t="s">
        <v>20771</v>
      </c>
      <c r="G7272" t="s">
        <v>187</v>
      </c>
      <c r="H7272" t="s">
        <v>134</v>
      </c>
      <c r="I7272" t="s">
        <v>135</v>
      </c>
      <c r="J7272" t="s">
        <v>136</v>
      </c>
      <c r="K7272" t="s">
        <v>137</v>
      </c>
      <c r="L7272" t="s">
        <v>20772</v>
      </c>
      <c r="M7272" t="s">
        <v>20773</v>
      </c>
      <c r="N7272">
        <v>5.3775000000000004</v>
      </c>
      <c r="O7272">
        <v>0</v>
      </c>
      <c r="P7272">
        <v>5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1.8245824826166002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1.8245824826166002</v>
      </c>
    </row>
    <row r="7273" spans="1:31" x14ac:dyDescent="0.25">
      <c r="A7273">
        <v>2158670</v>
      </c>
      <c r="B7273">
        <v>1</v>
      </c>
      <c r="C7273" t="s">
        <v>80</v>
      </c>
      <c r="D7273" t="s">
        <v>99</v>
      </c>
      <c r="E7273" t="s">
        <v>140</v>
      </c>
      <c r="F7273" t="s">
        <v>2739</v>
      </c>
      <c r="G7273" t="s">
        <v>142</v>
      </c>
      <c r="H7273" t="s">
        <v>143</v>
      </c>
      <c r="I7273" t="s">
        <v>135</v>
      </c>
      <c r="J7273" t="s">
        <v>136</v>
      </c>
      <c r="K7273" t="s">
        <v>137</v>
      </c>
      <c r="L7273" t="s">
        <v>20774</v>
      </c>
      <c r="M7273" t="s">
        <v>20775</v>
      </c>
      <c r="N7273">
        <v>2.1116666660000001</v>
      </c>
      <c r="O7273">
        <v>4</v>
      </c>
      <c r="P7273">
        <v>753</v>
      </c>
      <c r="Q7273">
        <v>11</v>
      </c>
      <c r="R7273">
        <v>97</v>
      </c>
      <c r="S7273">
        <v>20</v>
      </c>
      <c r="T7273">
        <v>49</v>
      </c>
      <c r="U7273">
        <v>0</v>
      </c>
      <c r="V7273">
        <v>3</v>
      </c>
      <c r="W7273">
        <v>22.767340329806402</v>
      </c>
      <c r="X7273">
        <v>230.68261183041125</v>
      </c>
      <c r="Y7273">
        <v>20.741788480336403</v>
      </c>
      <c r="Z7273">
        <v>45.41150183521416</v>
      </c>
      <c r="AA7273">
        <v>105.95969110374105</v>
      </c>
      <c r="AB7273">
        <v>19.051925162590393</v>
      </c>
      <c r="AC7273">
        <v>0</v>
      </c>
      <c r="AD7273">
        <v>6.2752744054273997</v>
      </c>
      <c r="AE7273">
        <v>450.89013314752708</v>
      </c>
    </row>
    <row r="7274" spans="1:31" x14ac:dyDescent="0.25">
      <c r="A7274">
        <v>2159042</v>
      </c>
      <c r="B7274">
        <v>1</v>
      </c>
      <c r="C7274" t="s">
        <v>80</v>
      </c>
      <c r="D7274" t="s">
        <v>82</v>
      </c>
      <c r="E7274" t="s">
        <v>174</v>
      </c>
      <c r="F7274" t="s">
        <v>20776</v>
      </c>
      <c r="G7274" t="s">
        <v>187</v>
      </c>
      <c r="H7274" t="s">
        <v>134</v>
      </c>
      <c r="I7274" t="s">
        <v>135</v>
      </c>
      <c r="J7274" t="s">
        <v>136</v>
      </c>
      <c r="K7274" t="s">
        <v>137</v>
      </c>
      <c r="L7274" t="s">
        <v>20777</v>
      </c>
      <c r="M7274" t="s">
        <v>20778</v>
      </c>
      <c r="N7274">
        <v>1.186111111</v>
      </c>
      <c r="O7274">
        <v>0</v>
      </c>
      <c r="P7274">
        <v>231</v>
      </c>
      <c r="Q7274">
        <v>0</v>
      </c>
      <c r="R7274">
        <v>0</v>
      </c>
      <c r="S7274">
        <v>0</v>
      </c>
      <c r="T7274">
        <v>31</v>
      </c>
      <c r="U7274">
        <v>0</v>
      </c>
      <c r="V7274">
        <v>0</v>
      </c>
      <c r="W7274">
        <v>0</v>
      </c>
      <c r="X7274">
        <v>61.065125511003806</v>
      </c>
      <c r="Y7274">
        <v>0</v>
      </c>
      <c r="Z7274">
        <v>0</v>
      </c>
      <c r="AA7274">
        <v>0</v>
      </c>
      <c r="AB7274">
        <v>12.238534454886283</v>
      </c>
      <c r="AC7274">
        <v>0</v>
      </c>
      <c r="AD7274">
        <v>0</v>
      </c>
      <c r="AE7274">
        <v>73.303659965890091</v>
      </c>
    </row>
    <row r="7275" spans="1:31" x14ac:dyDescent="0.25">
      <c r="A7275">
        <v>2158710</v>
      </c>
      <c r="B7275">
        <v>1</v>
      </c>
      <c r="C7275" t="s">
        <v>81</v>
      </c>
      <c r="D7275" t="s">
        <v>118</v>
      </c>
      <c r="E7275" t="s">
        <v>174</v>
      </c>
      <c r="F7275" t="s">
        <v>20779</v>
      </c>
      <c r="G7275" t="s">
        <v>187</v>
      </c>
      <c r="H7275" t="s">
        <v>134</v>
      </c>
      <c r="I7275" t="s">
        <v>135</v>
      </c>
      <c r="J7275" t="s">
        <v>136</v>
      </c>
      <c r="K7275" t="s">
        <v>137</v>
      </c>
      <c r="L7275" t="s">
        <v>20780</v>
      </c>
      <c r="M7275" t="s">
        <v>20781</v>
      </c>
      <c r="N7275">
        <v>3.9841666660000001</v>
      </c>
      <c r="O7275">
        <v>0</v>
      </c>
      <c r="P7275">
        <v>12</v>
      </c>
      <c r="Q7275">
        <v>0</v>
      </c>
      <c r="R7275">
        <v>0</v>
      </c>
      <c r="S7275">
        <v>0</v>
      </c>
      <c r="T7275">
        <v>2</v>
      </c>
      <c r="U7275">
        <v>0</v>
      </c>
      <c r="V7275">
        <v>0</v>
      </c>
      <c r="W7275">
        <v>0</v>
      </c>
      <c r="X7275">
        <v>7.6568304616518761</v>
      </c>
      <c r="Y7275">
        <v>0</v>
      </c>
      <c r="Z7275">
        <v>0</v>
      </c>
      <c r="AA7275">
        <v>0</v>
      </c>
      <c r="AB7275">
        <v>26.027988505181028</v>
      </c>
      <c r="AC7275">
        <v>0</v>
      </c>
      <c r="AD7275">
        <v>0</v>
      </c>
      <c r="AE7275">
        <v>33.684818966832907</v>
      </c>
    </row>
    <row r="7276" spans="1:31" x14ac:dyDescent="0.25">
      <c r="A7276">
        <v>2169238</v>
      </c>
      <c r="B7276">
        <v>1</v>
      </c>
      <c r="C7276" t="s">
        <v>81</v>
      </c>
      <c r="D7276" t="s">
        <v>119</v>
      </c>
      <c r="E7276" t="s">
        <v>131</v>
      </c>
      <c r="F7276" t="s">
        <v>20782</v>
      </c>
      <c r="G7276" t="s">
        <v>152</v>
      </c>
      <c r="H7276" t="s">
        <v>134</v>
      </c>
      <c r="I7276" t="s">
        <v>135</v>
      </c>
      <c r="J7276" t="s">
        <v>136</v>
      </c>
      <c r="K7276" t="s">
        <v>137</v>
      </c>
      <c r="L7276" t="s">
        <v>20783</v>
      </c>
      <c r="M7276" t="s">
        <v>20784</v>
      </c>
      <c r="N7276">
        <v>2.5891666660000001</v>
      </c>
      <c r="O7276">
        <v>0</v>
      </c>
      <c r="P7276">
        <v>1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0.32337756739126666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0.32337756739126666</v>
      </c>
    </row>
    <row r="7277" spans="1:31" x14ac:dyDescent="0.25">
      <c r="A7277">
        <v>2158956</v>
      </c>
      <c r="B7277">
        <v>1</v>
      </c>
      <c r="C7277" t="s">
        <v>81</v>
      </c>
      <c r="D7277" t="s">
        <v>114</v>
      </c>
      <c r="E7277" t="s">
        <v>146</v>
      </c>
      <c r="F7277" t="s">
        <v>20785</v>
      </c>
      <c r="G7277" t="s">
        <v>142</v>
      </c>
      <c r="H7277" t="s">
        <v>143</v>
      </c>
      <c r="I7277" t="s">
        <v>148</v>
      </c>
      <c r="J7277" t="s">
        <v>136</v>
      </c>
      <c r="K7277" t="s">
        <v>137</v>
      </c>
      <c r="L7277" t="s">
        <v>20786</v>
      </c>
      <c r="M7277" t="s">
        <v>20787</v>
      </c>
      <c r="N7277">
        <v>4.8333332999999999E-2</v>
      </c>
      <c r="O7277">
        <v>0</v>
      </c>
      <c r="P7277">
        <v>40</v>
      </c>
      <c r="Q7277">
        <v>0</v>
      </c>
      <c r="R7277">
        <v>41</v>
      </c>
      <c r="S7277">
        <v>1</v>
      </c>
      <c r="T7277">
        <v>10</v>
      </c>
      <c r="U7277">
        <v>0</v>
      </c>
      <c r="V7277">
        <v>0</v>
      </c>
      <c r="W7277">
        <v>0</v>
      </c>
      <c r="X7277">
        <v>0.14476504756509997</v>
      </c>
      <c r="Y7277">
        <v>0</v>
      </c>
      <c r="Z7277">
        <v>9.1231887434099976E-2</v>
      </c>
      <c r="AA7277">
        <v>0.14961514150015001</v>
      </c>
      <c r="AB7277">
        <v>0.55176551648386674</v>
      </c>
      <c r="AC7277">
        <v>0</v>
      </c>
      <c r="AD7277">
        <v>0</v>
      </c>
      <c r="AE7277">
        <v>0.93737759298321666</v>
      </c>
    </row>
    <row r="7278" spans="1:31" x14ac:dyDescent="0.25">
      <c r="A7278">
        <v>2159002</v>
      </c>
      <c r="B7278">
        <v>1</v>
      </c>
      <c r="C7278" t="s">
        <v>80</v>
      </c>
      <c r="D7278" t="s">
        <v>100</v>
      </c>
      <c r="E7278" t="s">
        <v>140</v>
      </c>
      <c r="F7278" t="s">
        <v>5019</v>
      </c>
      <c r="G7278" t="s">
        <v>142</v>
      </c>
      <c r="H7278" t="s">
        <v>143</v>
      </c>
      <c r="I7278" t="s">
        <v>135</v>
      </c>
      <c r="J7278" t="s">
        <v>136</v>
      </c>
      <c r="K7278" t="s">
        <v>137</v>
      </c>
      <c r="L7278" t="s">
        <v>20788</v>
      </c>
      <c r="M7278" t="s">
        <v>20789</v>
      </c>
      <c r="N7278">
        <v>0.571944444</v>
      </c>
      <c r="O7278">
        <v>0</v>
      </c>
      <c r="P7278">
        <v>486</v>
      </c>
      <c r="Q7278">
        <v>0</v>
      </c>
      <c r="R7278">
        <v>88</v>
      </c>
      <c r="S7278">
        <v>1</v>
      </c>
      <c r="T7278">
        <v>83</v>
      </c>
      <c r="U7278">
        <v>0</v>
      </c>
      <c r="V7278">
        <v>0</v>
      </c>
      <c r="W7278">
        <v>0</v>
      </c>
      <c r="X7278">
        <v>71.190473815925856</v>
      </c>
      <c r="Y7278">
        <v>0</v>
      </c>
      <c r="Z7278">
        <v>19.381386758476776</v>
      </c>
      <c r="AA7278">
        <v>1.2954973200167998</v>
      </c>
      <c r="AB7278">
        <v>20.207233657399968</v>
      </c>
      <c r="AC7278">
        <v>0</v>
      </c>
      <c r="AD7278">
        <v>0</v>
      </c>
      <c r="AE7278">
        <v>112.0745915518194</v>
      </c>
    </row>
    <row r="7279" spans="1:31" x14ac:dyDescent="0.25">
      <c r="A7279">
        <v>2159105</v>
      </c>
      <c r="B7279">
        <v>1</v>
      </c>
      <c r="C7279" t="s">
        <v>80</v>
      </c>
      <c r="D7279" t="s">
        <v>110</v>
      </c>
      <c r="E7279" t="s">
        <v>161</v>
      </c>
      <c r="F7279" t="s">
        <v>20790</v>
      </c>
      <c r="G7279" t="s">
        <v>8469</v>
      </c>
      <c r="H7279" t="s">
        <v>134</v>
      </c>
      <c r="I7279" t="s">
        <v>135</v>
      </c>
      <c r="J7279" t="s">
        <v>136</v>
      </c>
      <c r="K7279" t="s">
        <v>137</v>
      </c>
      <c r="L7279" t="s">
        <v>20791</v>
      </c>
      <c r="M7279" t="s">
        <v>20792</v>
      </c>
      <c r="N7279">
        <v>0.98555555500000003</v>
      </c>
      <c r="O7279">
        <v>0</v>
      </c>
      <c r="P7279">
        <v>384</v>
      </c>
      <c r="Q7279">
        <v>0</v>
      </c>
      <c r="R7279">
        <v>0</v>
      </c>
      <c r="S7279">
        <v>0</v>
      </c>
      <c r="T7279">
        <v>37</v>
      </c>
      <c r="U7279">
        <v>0</v>
      </c>
      <c r="V7279">
        <v>0</v>
      </c>
      <c r="W7279">
        <v>0</v>
      </c>
      <c r="X7279">
        <v>116.68511947859584</v>
      </c>
      <c r="Y7279">
        <v>0</v>
      </c>
      <c r="Z7279">
        <v>0</v>
      </c>
      <c r="AA7279">
        <v>0</v>
      </c>
      <c r="AB7279">
        <v>41.098787213514804</v>
      </c>
      <c r="AC7279">
        <v>0</v>
      </c>
      <c r="AD7279">
        <v>0</v>
      </c>
      <c r="AE7279">
        <v>157.78390669211063</v>
      </c>
    </row>
    <row r="7280" spans="1:31" x14ac:dyDescent="0.25">
      <c r="A7280">
        <v>2159082</v>
      </c>
      <c r="B7280">
        <v>1</v>
      </c>
      <c r="C7280" t="s">
        <v>80</v>
      </c>
      <c r="D7280" t="s">
        <v>83</v>
      </c>
      <c r="E7280" t="s">
        <v>131</v>
      </c>
      <c r="F7280" t="s">
        <v>20793</v>
      </c>
      <c r="G7280" t="s">
        <v>133</v>
      </c>
      <c r="H7280" t="s">
        <v>134</v>
      </c>
      <c r="I7280" t="s">
        <v>135</v>
      </c>
      <c r="J7280" t="s">
        <v>136</v>
      </c>
      <c r="K7280" t="s">
        <v>137</v>
      </c>
      <c r="L7280" t="s">
        <v>20794</v>
      </c>
      <c r="M7280" t="s">
        <v>20795</v>
      </c>
      <c r="N7280">
        <v>1.4669444439999999</v>
      </c>
      <c r="O7280">
        <v>0</v>
      </c>
      <c r="P7280">
        <v>3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0.75071304527700822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0.75071304527700822</v>
      </c>
    </row>
    <row r="7281" spans="1:31" x14ac:dyDescent="0.25">
      <c r="A7281">
        <v>2158962</v>
      </c>
      <c r="B7281">
        <v>1</v>
      </c>
      <c r="C7281" t="s">
        <v>80</v>
      </c>
      <c r="D7281" t="s">
        <v>84</v>
      </c>
      <c r="E7281" t="s">
        <v>146</v>
      </c>
      <c r="F7281" t="s">
        <v>20796</v>
      </c>
      <c r="G7281" t="s">
        <v>662</v>
      </c>
      <c r="H7281" t="s">
        <v>143</v>
      </c>
      <c r="I7281" t="s">
        <v>135</v>
      </c>
      <c r="J7281" t="s">
        <v>136</v>
      </c>
      <c r="K7281" t="s">
        <v>137</v>
      </c>
      <c r="L7281" t="s">
        <v>20797</v>
      </c>
      <c r="M7281" t="s">
        <v>20798</v>
      </c>
      <c r="N7281">
        <v>15.566666666</v>
      </c>
      <c r="O7281">
        <v>0</v>
      </c>
      <c r="P7281">
        <v>14</v>
      </c>
      <c r="Q7281">
        <v>0</v>
      </c>
      <c r="R7281">
        <v>14</v>
      </c>
      <c r="S7281">
        <v>0</v>
      </c>
      <c r="T7281">
        <v>1</v>
      </c>
      <c r="U7281">
        <v>0</v>
      </c>
      <c r="V7281">
        <v>0</v>
      </c>
      <c r="W7281">
        <v>0</v>
      </c>
      <c r="X7281">
        <v>119.00628595837756</v>
      </c>
      <c r="Y7281">
        <v>0</v>
      </c>
      <c r="Z7281">
        <v>138.50012145739908</v>
      </c>
      <c r="AA7281">
        <v>0</v>
      </c>
      <c r="AB7281">
        <v>1.7390888470140002</v>
      </c>
      <c r="AC7281">
        <v>0</v>
      </c>
      <c r="AD7281">
        <v>0</v>
      </c>
      <c r="AE7281">
        <v>259.2454962627906</v>
      </c>
    </row>
    <row r="7282" spans="1:31" x14ac:dyDescent="0.25">
      <c r="A7282">
        <v>2158796</v>
      </c>
      <c r="B7282">
        <v>1</v>
      </c>
      <c r="C7282" t="s">
        <v>81</v>
      </c>
      <c r="D7282" t="s">
        <v>123</v>
      </c>
      <c r="E7282" t="s">
        <v>174</v>
      </c>
      <c r="F7282" t="s">
        <v>20799</v>
      </c>
      <c r="G7282" t="s">
        <v>538</v>
      </c>
      <c r="H7282" t="s">
        <v>134</v>
      </c>
      <c r="I7282" t="s">
        <v>135</v>
      </c>
      <c r="J7282" t="s">
        <v>136</v>
      </c>
      <c r="K7282" t="s">
        <v>236</v>
      </c>
      <c r="L7282" t="s">
        <v>20800</v>
      </c>
      <c r="M7282" t="s">
        <v>20801</v>
      </c>
      <c r="N7282">
        <v>7.5968333330000002</v>
      </c>
      <c r="O7282">
        <v>0</v>
      </c>
      <c r="P7282">
        <v>230</v>
      </c>
      <c r="Q7282">
        <v>0</v>
      </c>
      <c r="R7282">
        <v>0</v>
      </c>
      <c r="S7282">
        <v>0</v>
      </c>
      <c r="T7282">
        <v>11</v>
      </c>
      <c r="U7282">
        <v>0</v>
      </c>
      <c r="V7282">
        <v>0</v>
      </c>
      <c r="W7282">
        <v>0</v>
      </c>
      <c r="X7282">
        <v>477.53731064237616</v>
      </c>
      <c r="Y7282">
        <v>0</v>
      </c>
      <c r="Z7282">
        <v>0</v>
      </c>
      <c r="AA7282">
        <v>0</v>
      </c>
      <c r="AB7282">
        <v>13.359775043160003</v>
      </c>
      <c r="AC7282">
        <v>0</v>
      </c>
      <c r="AD7282">
        <v>0</v>
      </c>
      <c r="AE7282">
        <v>490.89708568553618</v>
      </c>
    </row>
    <row r="7283" spans="1:31" x14ac:dyDescent="0.25">
      <c r="A7283">
        <v>2158939</v>
      </c>
      <c r="B7283">
        <v>1</v>
      </c>
      <c r="C7283" t="s">
        <v>80</v>
      </c>
      <c r="D7283" t="s">
        <v>93</v>
      </c>
      <c r="E7283" t="s">
        <v>174</v>
      </c>
      <c r="F7283" t="s">
        <v>20802</v>
      </c>
      <c r="G7283" t="s">
        <v>755</v>
      </c>
      <c r="H7283" t="s">
        <v>134</v>
      </c>
      <c r="I7283" t="s">
        <v>135</v>
      </c>
      <c r="J7283" t="s">
        <v>136</v>
      </c>
      <c r="K7283" t="s">
        <v>137</v>
      </c>
      <c r="L7283" t="s">
        <v>20803</v>
      </c>
      <c r="M7283" t="s">
        <v>20804</v>
      </c>
      <c r="N7283">
        <v>1.6641666660000001</v>
      </c>
      <c r="O7283">
        <v>0</v>
      </c>
      <c r="P7283">
        <v>2</v>
      </c>
      <c r="Q7283">
        <v>0</v>
      </c>
      <c r="R7283">
        <v>6</v>
      </c>
      <c r="S7283">
        <v>0</v>
      </c>
      <c r="T7283">
        <v>2</v>
      </c>
      <c r="U7283">
        <v>0</v>
      </c>
      <c r="V7283">
        <v>0</v>
      </c>
      <c r="W7283">
        <v>0</v>
      </c>
      <c r="X7283">
        <v>1.5622331444086504</v>
      </c>
      <c r="Y7283">
        <v>0</v>
      </c>
      <c r="Z7283">
        <v>12.195862489206201</v>
      </c>
      <c r="AA7283">
        <v>0</v>
      </c>
      <c r="AB7283">
        <v>4.8504985130829166</v>
      </c>
      <c r="AC7283">
        <v>0</v>
      </c>
      <c r="AD7283">
        <v>0</v>
      </c>
      <c r="AE7283">
        <v>18.608594146697769</v>
      </c>
    </row>
    <row r="7284" spans="1:31" x14ac:dyDescent="0.25">
      <c r="A7284">
        <v>2159039</v>
      </c>
      <c r="B7284">
        <v>1</v>
      </c>
      <c r="C7284" t="s">
        <v>81</v>
      </c>
      <c r="D7284" t="s">
        <v>123</v>
      </c>
      <c r="E7284" t="s">
        <v>174</v>
      </c>
      <c r="F7284" t="s">
        <v>20805</v>
      </c>
      <c r="G7284" t="s">
        <v>187</v>
      </c>
      <c r="H7284" t="s">
        <v>134</v>
      </c>
      <c r="I7284" t="s">
        <v>135</v>
      </c>
      <c r="J7284" t="s">
        <v>136</v>
      </c>
      <c r="K7284" t="s">
        <v>137</v>
      </c>
      <c r="L7284" t="s">
        <v>20806</v>
      </c>
      <c r="M7284" t="s">
        <v>20807</v>
      </c>
      <c r="N7284">
        <v>2.9411111110000001</v>
      </c>
      <c r="O7284">
        <v>0</v>
      </c>
      <c r="P7284">
        <v>27</v>
      </c>
      <c r="Q7284">
        <v>0</v>
      </c>
      <c r="R7284">
        <v>0</v>
      </c>
      <c r="S7284">
        <v>0</v>
      </c>
      <c r="T7284">
        <v>1</v>
      </c>
      <c r="U7284">
        <v>0</v>
      </c>
      <c r="V7284">
        <v>0</v>
      </c>
      <c r="W7284">
        <v>0</v>
      </c>
      <c r="X7284">
        <v>22.788640550642416</v>
      </c>
      <c r="Y7284">
        <v>0</v>
      </c>
      <c r="Z7284">
        <v>0</v>
      </c>
      <c r="AA7284">
        <v>0</v>
      </c>
      <c r="AB7284">
        <v>2.4210300146223496</v>
      </c>
      <c r="AC7284">
        <v>0</v>
      </c>
      <c r="AD7284">
        <v>0</v>
      </c>
      <c r="AE7284">
        <v>25.209670565264766</v>
      </c>
    </row>
    <row r="7285" spans="1:31" x14ac:dyDescent="0.25">
      <c r="A7285">
        <v>2158982</v>
      </c>
      <c r="B7285">
        <v>1</v>
      </c>
      <c r="C7285" t="s">
        <v>81</v>
      </c>
      <c r="D7285" t="s">
        <v>120</v>
      </c>
      <c r="E7285" t="s">
        <v>131</v>
      </c>
      <c r="F7285" t="s">
        <v>20808</v>
      </c>
      <c r="G7285" t="s">
        <v>152</v>
      </c>
      <c r="H7285" t="s">
        <v>134</v>
      </c>
      <c r="I7285" t="s">
        <v>135</v>
      </c>
      <c r="J7285" t="s">
        <v>136</v>
      </c>
      <c r="K7285" t="s">
        <v>137</v>
      </c>
      <c r="L7285" t="s">
        <v>20809</v>
      </c>
      <c r="M7285" t="s">
        <v>20810</v>
      </c>
      <c r="N7285">
        <v>1.6511111110000001</v>
      </c>
      <c r="O7285">
        <v>0</v>
      </c>
      <c r="P7285">
        <v>2</v>
      </c>
      <c r="Q7285">
        <v>0</v>
      </c>
      <c r="R7285">
        <v>0</v>
      </c>
      <c r="S7285">
        <v>0</v>
      </c>
      <c r="T7285">
        <v>1</v>
      </c>
      <c r="U7285">
        <v>0</v>
      </c>
      <c r="V7285">
        <v>0</v>
      </c>
      <c r="W7285">
        <v>0</v>
      </c>
      <c r="X7285">
        <v>0.60124174771279992</v>
      </c>
      <c r="Y7285">
        <v>0</v>
      </c>
      <c r="Z7285">
        <v>0</v>
      </c>
      <c r="AA7285">
        <v>0</v>
      </c>
      <c r="AB7285">
        <v>1.3749853277578501</v>
      </c>
      <c r="AC7285">
        <v>0</v>
      </c>
      <c r="AD7285">
        <v>0</v>
      </c>
      <c r="AE7285">
        <v>1.9762270754706499</v>
      </c>
    </row>
    <row r="7286" spans="1:31" x14ac:dyDescent="0.25">
      <c r="A7286">
        <v>2159019</v>
      </c>
      <c r="B7286">
        <v>1</v>
      </c>
      <c r="C7286" t="s">
        <v>81</v>
      </c>
      <c r="D7286" t="s">
        <v>118</v>
      </c>
      <c r="E7286" t="s">
        <v>140</v>
      </c>
      <c r="F7286" t="s">
        <v>20811</v>
      </c>
      <c r="G7286" t="s">
        <v>142</v>
      </c>
      <c r="H7286" t="s">
        <v>143</v>
      </c>
      <c r="I7286" t="s">
        <v>135</v>
      </c>
      <c r="J7286" t="s">
        <v>136</v>
      </c>
      <c r="K7286" t="s">
        <v>137</v>
      </c>
      <c r="L7286" t="s">
        <v>20812</v>
      </c>
      <c r="M7286" t="s">
        <v>20813</v>
      </c>
      <c r="N7286">
        <v>0.45972222200000001</v>
      </c>
      <c r="O7286">
        <v>0</v>
      </c>
      <c r="P7286">
        <v>14573</v>
      </c>
      <c r="Q7286">
        <v>0</v>
      </c>
      <c r="R7286">
        <v>69</v>
      </c>
      <c r="S7286">
        <v>9</v>
      </c>
      <c r="T7286">
        <v>1107</v>
      </c>
      <c r="U7286">
        <v>1</v>
      </c>
      <c r="V7286">
        <v>8</v>
      </c>
      <c r="W7286">
        <v>0</v>
      </c>
      <c r="X7286">
        <v>1772.9967753517294</v>
      </c>
      <c r="Y7286">
        <v>0</v>
      </c>
      <c r="Z7286">
        <v>13.768865903800453</v>
      </c>
      <c r="AA7286">
        <v>119.87097704818922</v>
      </c>
      <c r="AB7286">
        <v>296.05928122898962</v>
      </c>
      <c r="AC7286">
        <v>27.214556322089997</v>
      </c>
      <c r="AD7286">
        <v>10.841590957392041</v>
      </c>
      <c r="AE7286">
        <v>2240.7520468121907</v>
      </c>
    </row>
    <row r="7287" spans="1:31" x14ac:dyDescent="0.25">
      <c r="A7287">
        <v>2169261</v>
      </c>
      <c r="B7287">
        <v>1</v>
      </c>
      <c r="C7287" t="s">
        <v>80</v>
      </c>
      <c r="D7287" t="s">
        <v>93</v>
      </c>
      <c r="E7287" t="s">
        <v>174</v>
      </c>
      <c r="F7287" t="s">
        <v>20814</v>
      </c>
      <c r="G7287" t="s">
        <v>187</v>
      </c>
      <c r="H7287" t="s">
        <v>134</v>
      </c>
      <c r="I7287" t="s">
        <v>135</v>
      </c>
      <c r="J7287" t="s">
        <v>136</v>
      </c>
      <c r="K7287" t="s">
        <v>137</v>
      </c>
      <c r="L7287" t="s">
        <v>20815</v>
      </c>
      <c r="M7287" t="s">
        <v>20816</v>
      </c>
      <c r="N7287">
        <v>8.5941666659999996</v>
      </c>
      <c r="O7287">
        <v>0</v>
      </c>
      <c r="P7287">
        <v>0</v>
      </c>
      <c r="Q7287">
        <v>0</v>
      </c>
      <c r="R7287">
        <v>5</v>
      </c>
      <c r="S7287">
        <v>0</v>
      </c>
      <c r="T7287">
        <v>1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22.794130312145501</v>
      </c>
      <c r="AA7287">
        <v>0</v>
      </c>
      <c r="AB7287">
        <v>8.5692864419905508</v>
      </c>
      <c r="AC7287">
        <v>0</v>
      </c>
      <c r="AD7287">
        <v>0</v>
      </c>
      <c r="AE7287">
        <v>31.363416754136054</v>
      </c>
    </row>
    <row r="7288" spans="1:31" x14ac:dyDescent="0.25">
      <c r="A7288">
        <v>2158905</v>
      </c>
      <c r="B7288">
        <v>1</v>
      </c>
      <c r="C7288" t="s">
        <v>81</v>
      </c>
      <c r="D7288" t="s">
        <v>123</v>
      </c>
      <c r="E7288" t="s">
        <v>174</v>
      </c>
      <c r="F7288" t="s">
        <v>20817</v>
      </c>
      <c r="G7288" t="s">
        <v>187</v>
      </c>
      <c r="H7288" t="s">
        <v>134</v>
      </c>
      <c r="I7288" t="s">
        <v>135</v>
      </c>
      <c r="J7288" t="s">
        <v>136</v>
      </c>
      <c r="K7288" t="s">
        <v>137</v>
      </c>
      <c r="L7288" t="s">
        <v>20818</v>
      </c>
      <c r="M7288" t="s">
        <v>20819</v>
      </c>
      <c r="N7288">
        <v>2.8605555549999999</v>
      </c>
      <c r="O7288">
        <v>0</v>
      </c>
      <c r="P7288">
        <v>141</v>
      </c>
      <c r="Q7288">
        <v>0</v>
      </c>
      <c r="R7288">
        <v>0</v>
      </c>
      <c r="S7288">
        <v>0</v>
      </c>
      <c r="T7288">
        <v>2</v>
      </c>
      <c r="U7288">
        <v>0</v>
      </c>
      <c r="V7288">
        <v>0</v>
      </c>
      <c r="W7288">
        <v>0</v>
      </c>
      <c r="X7288">
        <v>78.60676144218391</v>
      </c>
      <c r="Y7288">
        <v>0</v>
      </c>
      <c r="Z7288">
        <v>0</v>
      </c>
      <c r="AA7288">
        <v>0</v>
      </c>
      <c r="AB7288">
        <v>1.3978624050765001</v>
      </c>
      <c r="AC7288">
        <v>0</v>
      </c>
      <c r="AD7288">
        <v>0</v>
      </c>
      <c r="AE7288">
        <v>80.004623847260405</v>
      </c>
    </row>
    <row r="7289" spans="1:31" x14ac:dyDescent="0.25">
      <c r="A7289">
        <v>2158882</v>
      </c>
      <c r="B7289">
        <v>1</v>
      </c>
      <c r="C7289" t="s">
        <v>81</v>
      </c>
      <c r="D7289" t="s">
        <v>128</v>
      </c>
      <c r="E7289" t="s">
        <v>174</v>
      </c>
      <c r="F7289" t="s">
        <v>20820</v>
      </c>
      <c r="G7289" t="s">
        <v>187</v>
      </c>
      <c r="H7289" t="s">
        <v>134</v>
      </c>
      <c r="I7289" t="s">
        <v>135</v>
      </c>
      <c r="J7289" t="s">
        <v>136</v>
      </c>
      <c r="K7289" t="s">
        <v>137</v>
      </c>
      <c r="L7289" t="s">
        <v>20821</v>
      </c>
      <c r="M7289" t="s">
        <v>20822</v>
      </c>
      <c r="N7289">
        <v>30.512777777</v>
      </c>
      <c r="O7289">
        <v>0</v>
      </c>
      <c r="P7289">
        <v>11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38.493738423823409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38.493738423823409</v>
      </c>
    </row>
    <row r="7290" spans="1:31" x14ac:dyDescent="0.25">
      <c r="A7290">
        <v>2158742</v>
      </c>
      <c r="B7290">
        <v>1</v>
      </c>
      <c r="C7290" t="s">
        <v>80</v>
      </c>
      <c r="D7290" t="s">
        <v>94</v>
      </c>
      <c r="E7290" t="s">
        <v>140</v>
      </c>
      <c r="F7290" t="s">
        <v>20823</v>
      </c>
      <c r="G7290" t="s">
        <v>142</v>
      </c>
      <c r="H7290" t="s">
        <v>143</v>
      </c>
      <c r="I7290" t="s">
        <v>135</v>
      </c>
      <c r="J7290" t="s">
        <v>136</v>
      </c>
      <c r="K7290" t="s">
        <v>137</v>
      </c>
      <c r="L7290" t="s">
        <v>20824</v>
      </c>
      <c r="M7290" t="s">
        <v>20825</v>
      </c>
      <c r="N7290">
        <v>6.1844444440000004</v>
      </c>
      <c r="O7290">
        <v>0</v>
      </c>
      <c r="P7290">
        <v>903</v>
      </c>
      <c r="Q7290">
        <v>0</v>
      </c>
      <c r="R7290">
        <v>4</v>
      </c>
      <c r="S7290">
        <v>6</v>
      </c>
      <c r="T7290">
        <v>163</v>
      </c>
      <c r="U7290">
        <v>1</v>
      </c>
      <c r="V7290">
        <v>0</v>
      </c>
      <c r="W7290">
        <v>0</v>
      </c>
      <c r="X7290">
        <v>940.6490304074772</v>
      </c>
      <c r="Y7290">
        <v>0</v>
      </c>
      <c r="Z7290">
        <v>7.6541218636106692</v>
      </c>
      <c r="AA7290">
        <v>80.680850130079577</v>
      </c>
      <c r="AB7290">
        <v>207.50324148012751</v>
      </c>
      <c r="AC7290">
        <v>0</v>
      </c>
      <c r="AD7290">
        <v>0</v>
      </c>
      <c r="AE7290">
        <v>1236.4872438812949</v>
      </c>
    </row>
    <row r="7291" spans="1:31" x14ac:dyDescent="0.25">
      <c r="A7291">
        <v>2159091</v>
      </c>
      <c r="B7291">
        <v>1</v>
      </c>
      <c r="C7291" t="s">
        <v>81</v>
      </c>
      <c r="D7291" t="s">
        <v>127</v>
      </c>
      <c r="E7291" t="s">
        <v>196</v>
      </c>
      <c r="F7291" t="s">
        <v>8730</v>
      </c>
      <c r="G7291" t="s">
        <v>142</v>
      </c>
      <c r="H7291" t="s">
        <v>143</v>
      </c>
      <c r="I7291" t="s">
        <v>135</v>
      </c>
      <c r="J7291" t="s">
        <v>136</v>
      </c>
      <c r="K7291" t="s">
        <v>137</v>
      </c>
      <c r="L7291" t="s">
        <v>20826</v>
      </c>
      <c r="M7291" t="s">
        <v>20827</v>
      </c>
      <c r="N7291">
        <v>1.4913888879999999</v>
      </c>
      <c r="O7291">
        <v>0</v>
      </c>
      <c r="P7291">
        <v>1</v>
      </c>
      <c r="Q7291">
        <v>84</v>
      </c>
      <c r="R7291">
        <v>67</v>
      </c>
      <c r="S7291">
        <v>2</v>
      </c>
      <c r="T7291">
        <v>0</v>
      </c>
      <c r="U7291">
        <v>0</v>
      </c>
      <c r="V7291">
        <v>0</v>
      </c>
      <c r="W7291">
        <v>0</v>
      </c>
      <c r="X7291">
        <v>0.14365243848959999</v>
      </c>
      <c r="Y7291">
        <v>32.396437365696947</v>
      </c>
      <c r="Z7291">
        <v>42.347873613887309</v>
      </c>
      <c r="AA7291">
        <v>1.6814294388100914</v>
      </c>
      <c r="AB7291">
        <v>0</v>
      </c>
      <c r="AC7291">
        <v>0</v>
      </c>
      <c r="AD7291">
        <v>0</v>
      </c>
      <c r="AE7291">
        <v>76.569392856883951</v>
      </c>
    </row>
    <row r="7292" spans="1:31" x14ac:dyDescent="0.25">
      <c r="A7292">
        <v>2159114</v>
      </c>
      <c r="B7292">
        <v>1</v>
      </c>
      <c r="C7292" t="s">
        <v>80</v>
      </c>
      <c r="D7292" t="s">
        <v>104</v>
      </c>
      <c r="E7292" t="s">
        <v>224</v>
      </c>
      <c r="F7292" t="s">
        <v>20828</v>
      </c>
      <c r="G7292" t="s">
        <v>142</v>
      </c>
      <c r="H7292" t="s">
        <v>143</v>
      </c>
      <c r="I7292" t="s">
        <v>135</v>
      </c>
      <c r="J7292" t="s">
        <v>136</v>
      </c>
      <c r="K7292" t="s">
        <v>137</v>
      </c>
      <c r="L7292" t="s">
        <v>20801</v>
      </c>
      <c r="M7292" t="s">
        <v>20829</v>
      </c>
      <c r="N7292">
        <v>0.59177222200000001</v>
      </c>
      <c r="O7292">
        <v>5</v>
      </c>
      <c r="P7292">
        <v>137</v>
      </c>
      <c r="Q7292">
        <v>19</v>
      </c>
      <c r="R7292">
        <v>287</v>
      </c>
      <c r="S7292">
        <v>42</v>
      </c>
      <c r="T7292">
        <v>64</v>
      </c>
      <c r="U7292">
        <v>20</v>
      </c>
      <c r="V7292">
        <v>0</v>
      </c>
      <c r="W7292">
        <v>22.182386253400001</v>
      </c>
      <c r="X7292">
        <v>24.901668438736746</v>
      </c>
      <c r="Y7292">
        <v>21.421567336869753</v>
      </c>
      <c r="Z7292">
        <v>46.364090639218261</v>
      </c>
      <c r="AA7292">
        <v>174.89779566748666</v>
      </c>
      <c r="AB7292">
        <v>30.333638972119996</v>
      </c>
      <c r="AC7292">
        <v>1368.1981405372096</v>
      </c>
      <c r="AD7292">
        <v>0</v>
      </c>
      <c r="AE7292">
        <v>1688.2992878450411</v>
      </c>
    </row>
    <row r="7293" spans="1:31" x14ac:dyDescent="0.25">
      <c r="A7293">
        <v>2158719</v>
      </c>
      <c r="B7293">
        <v>1</v>
      </c>
      <c r="C7293" t="s">
        <v>80</v>
      </c>
      <c r="D7293" t="s">
        <v>104</v>
      </c>
      <c r="E7293" t="s">
        <v>196</v>
      </c>
      <c r="F7293" t="s">
        <v>12840</v>
      </c>
      <c r="G7293" t="s">
        <v>142</v>
      </c>
      <c r="H7293" t="s">
        <v>143</v>
      </c>
      <c r="I7293" t="s">
        <v>135</v>
      </c>
      <c r="J7293" t="s">
        <v>136</v>
      </c>
      <c r="K7293" t="s">
        <v>137</v>
      </c>
      <c r="L7293" t="s">
        <v>20830</v>
      </c>
      <c r="M7293" t="s">
        <v>20831</v>
      </c>
      <c r="N7293">
        <v>1.445277777</v>
      </c>
      <c r="O7293">
        <v>15</v>
      </c>
      <c r="P7293">
        <v>299</v>
      </c>
      <c r="Q7293">
        <v>24</v>
      </c>
      <c r="R7293">
        <v>22</v>
      </c>
      <c r="S7293">
        <v>35</v>
      </c>
      <c r="T7293">
        <v>30</v>
      </c>
      <c r="U7293">
        <v>14</v>
      </c>
      <c r="V7293">
        <v>2</v>
      </c>
      <c r="W7293">
        <v>18.637792277836041</v>
      </c>
      <c r="X7293">
        <v>135.38509079492505</v>
      </c>
      <c r="Y7293">
        <v>32.921914787013222</v>
      </c>
      <c r="Z7293">
        <v>21.220082986629112</v>
      </c>
      <c r="AA7293">
        <v>662.59504078108478</v>
      </c>
      <c r="AB7293">
        <v>40.835765600796989</v>
      </c>
      <c r="AC7293">
        <v>1981.9474033670397</v>
      </c>
      <c r="AD7293">
        <v>66.398166764206138</v>
      </c>
      <c r="AE7293">
        <v>2959.9412573595309</v>
      </c>
    </row>
    <row r="7294" spans="1:31" x14ac:dyDescent="0.25">
      <c r="A7294">
        <v>2159137</v>
      </c>
      <c r="B7294">
        <v>1</v>
      </c>
      <c r="C7294" t="s">
        <v>80</v>
      </c>
      <c r="D7294" t="s">
        <v>99</v>
      </c>
      <c r="E7294" t="s">
        <v>174</v>
      </c>
      <c r="F7294" t="s">
        <v>20832</v>
      </c>
      <c r="G7294" t="s">
        <v>187</v>
      </c>
      <c r="H7294" t="s">
        <v>134</v>
      </c>
      <c r="I7294" t="s">
        <v>135</v>
      </c>
      <c r="J7294" t="s">
        <v>136</v>
      </c>
      <c r="K7294" t="s">
        <v>137</v>
      </c>
      <c r="L7294" t="s">
        <v>20833</v>
      </c>
      <c r="M7294" t="s">
        <v>20834</v>
      </c>
      <c r="N7294">
        <v>0.78333333299999997</v>
      </c>
      <c r="O7294">
        <v>0</v>
      </c>
      <c r="P7294">
        <v>9</v>
      </c>
      <c r="Q7294">
        <v>0</v>
      </c>
      <c r="R7294">
        <v>2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3.0504861985358001</v>
      </c>
      <c r="Y7294">
        <v>0</v>
      </c>
      <c r="Z7294">
        <v>3.9474136127000004E-3</v>
      </c>
      <c r="AA7294">
        <v>0</v>
      </c>
      <c r="AB7294">
        <v>0</v>
      </c>
      <c r="AC7294">
        <v>0</v>
      </c>
      <c r="AD7294">
        <v>0</v>
      </c>
      <c r="AE7294">
        <v>3.0544336121484998</v>
      </c>
    </row>
    <row r="7295" spans="1:31" x14ac:dyDescent="0.25">
      <c r="A7295">
        <v>2159005</v>
      </c>
      <c r="B7295">
        <v>1</v>
      </c>
      <c r="C7295" t="s">
        <v>80</v>
      </c>
      <c r="D7295" t="s">
        <v>101</v>
      </c>
      <c r="E7295" t="s">
        <v>146</v>
      </c>
      <c r="F7295" t="s">
        <v>6036</v>
      </c>
      <c r="G7295" t="s">
        <v>167</v>
      </c>
      <c r="H7295" t="s">
        <v>143</v>
      </c>
      <c r="I7295" t="s">
        <v>135</v>
      </c>
      <c r="J7295" t="s">
        <v>136</v>
      </c>
      <c r="K7295" t="s">
        <v>137</v>
      </c>
      <c r="L7295" t="s">
        <v>20835</v>
      </c>
      <c r="M7295" t="s">
        <v>20836</v>
      </c>
      <c r="N7295">
        <v>1.886111111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1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32.051738853487855</v>
      </c>
      <c r="AD7295">
        <v>0</v>
      </c>
      <c r="AE7295">
        <v>32.051738853487855</v>
      </c>
    </row>
    <row r="7296" spans="1:31" x14ac:dyDescent="0.25">
      <c r="A7296">
        <v>2158945</v>
      </c>
      <c r="B7296">
        <v>1</v>
      </c>
      <c r="C7296" t="s">
        <v>81</v>
      </c>
      <c r="D7296" t="s">
        <v>113</v>
      </c>
      <c r="E7296" t="s">
        <v>196</v>
      </c>
      <c r="F7296" t="s">
        <v>7528</v>
      </c>
      <c r="G7296" t="s">
        <v>142</v>
      </c>
      <c r="H7296" t="s">
        <v>143</v>
      </c>
      <c r="I7296" t="s">
        <v>148</v>
      </c>
      <c r="J7296" t="s">
        <v>136</v>
      </c>
      <c r="K7296" t="s">
        <v>137</v>
      </c>
      <c r="L7296" t="s">
        <v>20837</v>
      </c>
      <c r="M7296" t="s">
        <v>20838</v>
      </c>
      <c r="N7296">
        <v>1.6666666E-2</v>
      </c>
      <c r="O7296">
        <v>1</v>
      </c>
      <c r="P7296">
        <v>1502</v>
      </c>
      <c r="Q7296">
        <v>15</v>
      </c>
      <c r="R7296">
        <v>377</v>
      </c>
      <c r="S7296">
        <v>4</v>
      </c>
      <c r="T7296">
        <v>103</v>
      </c>
      <c r="U7296">
        <v>0</v>
      </c>
      <c r="V7296">
        <v>1</v>
      </c>
      <c r="W7296">
        <v>9.6077967390000001E-3</v>
      </c>
      <c r="X7296">
        <v>4.6334137620180105</v>
      </c>
      <c r="Y7296">
        <v>7.3406327641333355E-2</v>
      </c>
      <c r="Z7296">
        <v>1.735612183931168</v>
      </c>
      <c r="AA7296">
        <v>0.49302074655000006</v>
      </c>
      <c r="AB7296">
        <v>0.97874580483466689</v>
      </c>
      <c r="AC7296">
        <v>0</v>
      </c>
      <c r="AD7296">
        <v>3.6280450290000002E-3</v>
      </c>
      <c r="AE7296">
        <v>7.9274346667431779</v>
      </c>
    </row>
    <row r="7297" spans="1:31" x14ac:dyDescent="0.25">
      <c r="A7297">
        <v>2169184</v>
      </c>
      <c r="B7297">
        <v>1</v>
      </c>
      <c r="C7297" t="s">
        <v>81</v>
      </c>
      <c r="D7297" t="s">
        <v>118</v>
      </c>
      <c r="E7297" t="s">
        <v>146</v>
      </c>
      <c r="F7297" t="s">
        <v>20839</v>
      </c>
      <c r="G7297" t="s">
        <v>2008</v>
      </c>
      <c r="H7297" t="s">
        <v>143</v>
      </c>
      <c r="I7297" t="s">
        <v>135</v>
      </c>
      <c r="J7297" t="s">
        <v>136</v>
      </c>
      <c r="K7297" t="s">
        <v>137</v>
      </c>
      <c r="L7297" t="s">
        <v>20840</v>
      </c>
      <c r="M7297" t="s">
        <v>20841</v>
      </c>
      <c r="N7297">
        <v>2.188055555</v>
      </c>
      <c r="O7297">
        <v>1</v>
      </c>
      <c r="P7297">
        <v>207</v>
      </c>
      <c r="Q7297">
        <v>20</v>
      </c>
      <c r="R7297">
        <v>6</v>
      </c>
      <c r="S7297">
        <v>0</v>
      </c>
      <c r="T7297">
        <v>10</v>
      </c>
      <c r="U7297">
        <v>0</v>
      </c>
      <c r="V7297">
        <v>0</v>
      </c>
      <c r="W7297">
        <v>0.40479662588773335</v>
      </c>
      <c r="X7297">
        <v>34.754495309568298</v>
      </c>
      <c r="Y7297">
        <v>32.08714280074458</v>
      </c>
      <c r="Z7297">
        <v>0.46610976964958339</v>
      </c>
      <c r="AA7297">
        <v>0</v>
      </c>
      <c r="AB7297">
        <v>7.7868102959313505</v>
      </c>
      <c r="AC7297">
        <v>0</v>
      </c>
      <c r="AD7297">
        <v>0</v>
      </c>
      <c r="AE7297">
        <v>75.499354801781536</v>
      </c>
    </row>
    <row r="7298" spans="1:31" x14ac:dyDescent="0.25">
      <c r="A7298">
        <v>2159051</v>
      </c>
      <c r="B7298">
        <v>1</v>
      </c>
      <c r="C7298" t="s">
        <v>80</v>
      </c>
      <c r="D7298" t="s">
        <v>109</v>
      </c>
      <c r="E7298" t="s">
        <v>174</v>
      </c>
      <c r="F7298" t="s">
        <v>9811</v>
      </c>
      <c r="G7298" t="s">
        <v>187</v>
      </c>
      <c r="H7298" t="s">
        <v>134</v>
      </c>
      <c r="I7298" t="s">
        <v>135</v>
      </c>
      <c r="J7298" t="s">
        <v>136</v>
      </c>
      <c r="K7298" t="s">
        <v>137</v>
      </c>
      <c r="L7298" t="s">
        <v>20842</v>
      </c>
      <c r="M7298" t="s">
        <v>20843</v>
      </c>
      <c r="N7298">
        <v>2.6922222219999998</v>
      </c>
      <c r="O7298">
        <v>0</v>
      </c>
      <c r="P7298">
        <v>5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3.8376726645595665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3.8376726645595665</v>
      </c>
    </row>
    <row r="7299" spans="1:31" x14ac:dyDescent="0.25">
      <c r="A7299">
        <v>2158822</v>
      </c>
      <c r="B7299">
        <v>1</v>
      </c>
      <c r="C7299" t="s">
        <v>81</v>
      </c>
      <c r="D7299" t="s">
        <v>123</v>
      </c>
      <c r="E7299" t="s">
        <v>161</v>
      </c>
      <c r="F7299" t="s">
        <v>2037</v>
      </c>
      <c r="G7299" t="s">
        <v>215</v>
      </c>
      <c r="H7299" t="s">
        <v>134</v>
      </c>
      <c r="I7299" t="s">
        <v>135</v>
      </c>
      <c r="J7299" t="s">
        <v>136</v>
      </c>
      <c r="K7299" t="s">
        <v>137</v>
      </c>
      <c r="L7299" t="s">
        <v>20844</v>
      </c>
      <c r="M7299" t="s">
        <v>20845</v>
      </c>
      <c r="N7299">
        <v>1.2188888879999999</v>
      </c>
      <c r="O7299">
        <v>0</v>
      </c>
      <c r="P7299">
        <v>51</v>
      </c>
      <c r="Q7299">
        <v>0</v>
      </c>
      <c r="R7299">
        <v>5</v>
      </c>
      <c r="S7299">
        <v>0</v>
      </c>
      <c r="T7299">
        <v>4</v>
      </c>
      <c r="U7299">
        <v>0</v>
      </c>
      <c r="V7299">
        <v>0</v>
      </c>
      <c r="W7299">
        <v>0</v>
      </c>
      <c r="X7299">
        <v>10.622737802056534</v>
      </c>
      <c r="Y7299">
        <v>0</v>
      </c>
      <c r="Z7299">
        <v>0.77478824942009994</v>
      </c>
      <c r="AA7299">
        <v>0</v>
      </c>
      <c r="AB7299">
        <v>0.21794611239760003</v>
      </c>
      <c r="AC7299">
        <v>0</v>
      </c>
      <c r="AD7299">
        <v>0</v>
      </c>
      <c r="AE7299">
        <v>11.615472163874234</v>
      </c>
    </row>
    <row r="7300" spans="1:31" x14ac:dyDescent="0.25">
      <c r="A7300">
        <v>2169187</v>
      </c>
      <c r="B7300">
        <v>1</v>
      </c>
      <c r="C7300" t="s">
        <v>80</v>
      </c>
      <c r="D7300" t="s">
        <v>93</v>
      </c>
      <c r="E7300" t="s">
        <v>174</v>
      </c>
      <c r="F7300" t="s">
        <v>20846</v>
      </c>
      <c r="G7300" t="s">
        <v>187</v>
      </c>
      <c r="H7300" t="s">
        <v>134</v>
      </c>
      <c r="I7300" t="s">
        <v>135</v>
      </c>
      <c r="J7300" t="s">
        <v>136</v>
      </c>
      <c r="K7300" t="s">
        <v>137</v>
      </c>
      <c r="L7300" t="s">
        <v>20847</v>
      </c>
      <c r="M7300" t="s">
        <v>20848</v>
      </c>
      <c r="N7300">
        <v>3.0836111110000002</v>
      </c>
      <c r="O7300">
        <v>0</v>
      </c>
      <c r="P7300">
        <v>1</v>
      </c>
      <c r="Q7300">
        <v>0</v>
      </c>
      <c r="R7300">
        <v>2</v>
      </c>
      <c r="S7300">
        <v>0</v>
      </c>
      <c r="T7300">
        <v>1</v>
      </c>
      <c r="U7300">
        <v>0</v>
      </c>
      <c r="V7300">
        <v>0</v>
      </c>
      <c r="W7300">
        <v>0</v>
      </c>
      <c r="X7300">
        <v>2.1216938919824</v>
      </c>
      <c r="Y7300">
        <v>0</v>
      </c>
      <c r="Z7300">
        <v>5.3446720190126999</v>
      </c>
      <c r="AA7300">
        <v>0</v>
      </c>
      <c r="AB7300">
        <v>2.5419468866477581</v>
      </c>
      <c r="AC7300">
        <v>0</v>
      </c>
      <c r="AD7300">
        <v>0</v>
      </c>
      <c r="AE7300">
        <v>10.008312797642859</v>
      </c>
    </row>
    <row r="7301" spans="1:31" x14ac:dyDescent="0.25">
      <c r="A7301">
        <v>2158799</v>
      </c>
      <c r="B7301">
        <v>1</v>
      </c>
      <c r="C7301" t="s">
        <v>81</v>
      </c>
      <c r="D7301" t="s">
        <v>118</v>
      </c>
      <c r="E7301" t="s">
        <v>196</v>
      </c>
      <c r="F7301" t="s">
        <v>14019</v>
      </c>
      <c r="G7301" t="s">
        <v>538</v>
      </c>
      <c r="H7301" t="s">
        <v>143</v>
      </c>
      <c r="I7301" t="s">
        <v>135</v>
      </c>
      <c r="J7301" t="s">
        <v>136</v>
      </c>
      <c r="K7301" t="s">
        <v>236</v>
      </c>
      <c r="L7301" t="s">
        <v>20849</v>
      </c>
      <c r="M7301" t="s">
        <v>20850</v>
      </c>
      <c r="N7301">
        <v>6.5166666659999999</v>
      </c>
      <c r="O7301">
        <v>0</v>
      </c>
      <c r="P7301">
        <v>0</v>
      </c>
      <c r="Q7301">
        <v>13</v>
      </c>
      <c r="R7301">
        <v>8</v>
      </c>
      <c r="S7301">
        <v>9</v>
      </c>
      <c r="T7301">
        <v>0</v>
      </c>
      <c r="U7301">
        <v>10</v>
      </c>
      <c r="V7301">
        <v>0</v>
      </c>
      <c r="W7301">
        <v>0</v>
      </c>
      <c r="X7301">
        <v>0</v>
      </c>
      <c r="Y7301">
        <v>156.23569329873757</v>
      </c>
      <c r="Z7301">
        <v>1.8255803816305003</v>
      </c>
      <c r="AA7301">
        <v>1045.4430710014835</v>
      </c>
      <c r="AB7301">
        <v>0</v>
      </c>
      <c r="AC7301">
        <v>5111.6918509255183</v>
      </c>
      <c r="AD7301">
        <v>0</v>
      </c>
      <c r="AE7301">
        <v>6315.1961956073701</v>
      </c>
    </row>
    <row r="7302" spans="1:31" x14ac:dyDescent="0.25">
      <c r="A7302">
        <v>2169164</v>
      </c>
      <c r="B7302">
        <v>1</v>
      </c>
      <c r="C7302" t="s">
        <v>80</v>
      </c>
      <c r="D7302" t="s">
        <v>97</v>
      </c>
      <c r="E7302" t="s">
        <v>131</v>
      </c>
      <c r="F7302" t="s">
        <v>20851</v>
      </c>
      <c r="G7302" t="s">
        <v>152</v>
      </c>
      <c r="H7302" t="s">
        <v>134</v>
      </c>
      <c r="I7302" t="s">
        <v>135</v>
      </c>
      <c r="J7302" t="s">
        <v>136</v>
      </c>
      <c r="K7302" t="s">
        <v>137</v>
      </c>
      <c r="L7302" t="s">
        <v>20852</v>
      </c>
      <c r="M7302" t="s">
        <v>20853</v>
      </c>
      <c r="N7302">
        <v>1.639444444</v>
      </c>
      <c r="O7302">
        <v>0</v>
      </c>
      <c r="P7302">
        <v>1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0.78864467847819997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0.78864467847819997</v>
      </c>
    </row>
    <row r="7303" spans="1:31" x14ac:dyDescent="0.25">
      <c r="A7303">
        <v>2158985</v>
      </c>
      <c r="B7303">
        <v>1</v>
      </c>
      <c r="C7303" t="s">
        <v>80</v>
      </c>
      <c r="D7303" t="s">
        <v>110</v>
      </c>
      <c r="E7303" t="s">
        <v>131</v>
      </c>
      <c r="F7303" t="s">
        <v>20854</v>
      </c>
      <c r="G7303" t="s">
        <v>152</v>
      </c>
      <c r="H7303" t="s">
        <v>134</v>
      </c>
      <c r="I7303" t="s">
        <v>135</v>
      </c>
      <c r="J7303" t="s">
        <v>136</v>
      </c>
      <c r="K7303" t="s">
        <v>137</v>
      </c>
      <c r="L7303" t="s">
        <v>20855</v>
      </c>
      <c r="M7303" t="s">
        <v>20856</v>
      </c>
      <c r="N7303">
        <v>4.4019444439999997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1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1.5609761699395834</v>
      </c>
      <c r="AC7303">
        <v>0</v>
      </c>
      <c r="AD7303">
        <v>0</v>
      </c>
      <c r="AE7303">
        <v>1.5609761699395834</v>
      </c>
    </row>
    <row r="7304" spans="1:31" x14ac:dyDescent="0.25">
      <c r="A7304">
        <v>2159157</v>
      </c>
      <c r="B7304">
        <v>1</v>
      </c>
      <c r="C7304" t="s">
        <v>80</v>
      </c>
      <c r="D7304" t="s">
        <v>104</v>
      </c>
      <c r="E7304" t="s">
        <v>224</v>
      </c>
      <c r="F7304" t="s">
        <v>20828</v>
      </c>
      <c r="G7304" t="s">
        <v>142</v>
      </c>
      <c r="H7304" t="s">
        <v>143</v>
      </c>
      <c r="I7304" t="s">
        <v>135</v>
      </c>
      <c r="J7304" t="s">
        <v>136</v>
      </c>
      <c r="K7304" t="s">
        <v>137</v>
      </c>
      <c r="L7304" t="s">
        <v>20857</v>
      </c>
      <c r="M7304" t="s">
        <v>20858</v>
      </c>
      <c r="N7304">
        <v>0.12666472200000001</v>
      </c>
      <c r="O7304">
        <v>5</v>
      </c>
      <c r="P7304">
        <v>137</v>
      </c>
      <c r="Q7304">
        <v>19</v>
      </c>
      <c r="R7304">
        <v>287</v>
      </c>
      <c r="S7304">
        <v>42</v>
      </c>
      <c r="T7304">
        <v>64</v>
      </c>
      <c r="U7304">
        <v>20</v>
      </c>
      <c r="V7304">
        <v>0</v>
      </c>
      <c r="W7304">
        <v>5.2409067588453331</v>
      </c>
      <c r="X7304">
        <v>5.883376951941127</v>
      </c>
      <c r="Y7304">
        <v>4.503921688929541</v>
      </c>
      <c r="Z7304">
        <v>9.1711056249729594</v>
      </c>
      <c r="AA7304">
        <v>37.410914412140208</v>
      </c>
      <c r="AB7304">
        <v>6.3771629815226678</v>
      </c>
      <c r="AC7304">
        <v>286.94853758108036</v>
      </c>
      <c r="AD7304">
        <v>0</v>
      </c>
      <c r="AE7304">
        <v>355.53592599943221</v>
      </c>
    </row>
    <row r="7305" spans="1:31" x14ac:dyDescent="0.25">
      <c r="A7305">
        <v>2158991</v>
      </c>
      <c r="B7305">
        <v>1</v>
      </c>
      <c r="C7305" t="s">
        <v>81</v>
      </c>
      <c r="D7305" t="s">
        <v>116</v>
      </c>
      <c r="E7305" t="s">
        <v>131</v>
      </c>
      <c r="F7305" t="s">
        <v>20859</v>
      </c>
      <c r="G7305" t="s">
        <v>152</v>
      </c>
      <c r="H7305" t="s">
        <v>134</v>
      </c>
      <c r="I7305" t="s">
        <v>135</v>
      </c>
      <c r="J7305" t="s">
        <v>136</v>
      </c>
      <c r="K7305" t="s">
        <v>137</v>
      </c>
      <c r="L7305" t="s">
        <v>20860</v>
      </c>
      <c r="M7305" t="s">
        <v>20861</v>
      </c>
      <c r="N7305">
        <v>2.403611111</v>
      </c>
      <c r="O7305">
        <v>0</v>
      </c>
      <c r="P7305">
        <v>2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0.89901387621361672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0.89901387621361672</v>
      </c>
    </row>
    <row r="7306" spans="1:31" x14ac:dyDescent="0.25">
      <c r="A7306">
        <v>2158865</v>
      </c>
      <c r="B7306">
        <v>1</v>
      </c>
      <c r="C7306" t="s">
        <v>80</v>
      </c>
      <c r="D7306" t="s">
        <v>107</v>
      </c>
      <c r="E7306" t="s">
        <v>131</v>
      </c>
      <c r="F7306" t="s">
        <v>20862</v>
      </c>
      <c r="G7306" t="s">
        <v>152</v>
      </c>
      <c r="H7306" t="s">
        <v>134</v>
      </c>
      <c r="I7306" t="s">
        <v>135</v>
      </c>
      <c r="J7306" t="s">
        <v>136</v>
      </c>
      <c r="K7306" t="s">
        <v>137</v>
      </c>
      <c r="L7306" t="s">
        <v>20863</v>
      </c>
      <c r="M7306" t="s">
        <v>20864</v>
      </c>
      <c r="N7306">
        <v>4.1041666660000002</v>
      </c>
      <c r="O7306">
        <v>0</v>
      </c>
      <c r="P7306">
        <v>22</v>
      </c>
      <c r="Q7306">
        <v>0</v>
      </c>
      <c r="R7306">
        <v>0</v>
      </c>
      <c r="S7306">
        <v>0</v>
      </c>
      <c r="T7306">
        <v>1</v>
      </c>
      <c r="U7306">
        <v>0</v>
      </c>
      <c r="V7306">
        <v>0</v>
      </c>
      <c r="W7306">
        <v>0</v>
      </c>
      <c r="X7306">
        <v>13.855774989351257</v>
      </c>
      <c r="Y7306">
        <v>0</v>
      </c>
      <c r="Z7306">
        <v>0</v>
      </c>
      <c r="AA7306">
        <v>0</v>
      </c>
      <c r="AB7306">
        <v>0.31350892823249998</v>
      </c>
      <c r="AC7306">
        <v>0</v>
      </c>
      <c r="AD7306">
        <v>0</v>
      </c>
      <c r="AE7306">
        <v>14.169283917583757</v>
      </c>
    </row>
    <row r="7307" spans="1:31" x14ac:dyDescent="0.25">
      <c r="A7307">
        <v>2158965</v>
      </c>
      <c r="B7307">
        <v>1</v>
      </c>
      <c r="C7307" t="s">
        <v>80</v>
      </c>
      <c r="D7307" t="s">
        <v>94</v>
      </c>
      <c r="E7307" t="s">
        <v>174</v>
      </c>
      <c r="F7307" t="s">
        <v>20865</v>
      </c>
      <c r="G7307" t="s">
        <v>187</v>
      </c>
      <c r="H7307" t="s">
        <v>134</v>
      </c>
      <c r="I7307" t="s">
        <v>135</v>
      </c>
      <c r="J7307" t="s">
        <v>136</v>
      </c>
      <c r="K7307" t="s">
        <v>137</v>
      </c>
      <c r="L7307" t="s">
        <v>20866</v>
      </c>
      <c r="M7307" t="s">
        <v>20867</v>
      </c>
      <c r="N7307">
        <v>0.3125</v>
      </c>
      <c r="O7307">
        <v>0</v>
      </c>
      <c r="P7307">
        <v>49</v>
      </c>
      <c r="Q7307">
        <v>0</v>
      </c>
      <c r="R7307">
        <v>0</v>
      </c>
      <c r="S7307">
        <v>0</v>
      </c>
      <c r="T7307">
        <v>3</v>
      </c>
      <c r="U7307">
        <v>0</v>
      </c>
      <c r="V7307">
        <v>0</v>
      </c>
      <c r="W7307">
        <v>0</v>
      </c>
      <c r="X7307">
        <v>11.389148260020137</v>
      </c>
      <c r="Y7307">
        <v>0</v>
      </c>
      <c r="Z7307">
        <v>0</v>
      </c>
      <c r="AA7307">
        <v>0</v>
      </c>
      <c r="AB7307">
        <v>1.891843520326375</v>
      </c>
      <c r="AC7307">
        <v>0</v>
      </c>
      <c r="AD7307">
        <v>0</v>
      </c>
      <c r="AE7307">
        <v>13.280991780346513</v>
      </c>
    </row>
    <row r="7308" spans="1:31" x14ac:dyDescent="0.25">
      <c r="A7308">
        <v>2158673</v>
      </c>
      <c r="B7308">
        <v>1</v>
      </c>
      <c r="C7308" t="s">
        <v>80</v>
      </c>
      <c r="D7308" t="s">
        <v>104</v>
      </c>
      <c r="E7308" t="s">
        <v>196</v>
      </c>
      <c r="F7308" t="s">
        <v>3836</v>
      </c>
      <c r="G7308" t="s">
        <v>142</v>
      </c>
      <c r="H7308" t="s">
        <v>143</v>
      </c>
      <c r="I7308" t="s">
        <v>135</v>
      </c>
      <c r="J7308" t="s">
        <v>136</v>
      </c>
      <c r="K7308" t="s">
        <v>137</v>
      </c>
      <c r="L7308" t="s">
        <v>20868</v>
      </c>
      <c r="M7308" t="s">
        <v>20869</v>
      </c>
      <c r="N7308">
        <v>0.24833333299999999</v>
      </c>
      <c r="O7308">
        <v>4</v>
      </c>
      <c r="P7308">
        <v>1662</v>
      </c>
      <c r="Q7308">
        <v>10</v>
      </c>
      <c r="R7308">
        <v>17</v>
      </c>
      <c r="S7308">
        <v>15</v>
      </c>
      <c r="T7308">
        <v>181</v>
      </c>
      <c r="U7308">
        <v>3</v>
      </c>
      <c r="V7308">
        <v>0</v>
      </c>
      <c r="W7308">
        <v>5.4374515525600006E-2</v>
      </c>
      <c r="X7308">
        <v>70.411337452359263</v>
      </c>
      <c r="Y7308">
        <v>0.7137916803994</v>
      </c>
      <c r="Z7308">
        <v>0.27334204773749993</v>
      </c>
      <c r="AA7308">
        <v>79.945193759276108</v>
      </c>
      <c r="AB7308">
        <v>15.566373624361241</v>
      </c>
      <c r="AC7308">
        <v>5.3608489533342008</v>
      </c>
      <c r="AD7308">
        <v>0</v>
      </c>
      <c r="AE7308">
        <v>172.32526203299329</v>
      </c>
    </row>
    <row r="7309" spans="1:31" x14ac:dyDescent="0.25">
      <c r="A7309">
        <v>2158885</v>
      </c>
      <c r="B7309">
        <v>1</v>
      </c>
      <c r="C7309" t="s">
        <v>80</v>
      </c>
      <c r="D7309" t="s">
        <v>84</v>
      </c>
      <c r="E7309" t="s">
        <v>131</v>
      </c>
      <c r="F7309" t="s">
        <v>20870</v>
      </c>
      <c r="G7309" t="s">
        <v>152</v>
      </c>
      <c r="H7309" t="s">
        <v>134</v>
      </c>
      <c r="I7309" t="s">
        <v>135</v>
      </c>
      <c r="J7309" t="s">
        <v>136</v>
      </c>
      <c r="K7309" t="s">
        <v>137</v>
      </c>
      <c r="L7309" t="s">
        <v>20871</v>
      </c>
      <c r="M7309" t="s">
        <v>20872</v>
      </c>
      <c r="N7309">
        <v>7.2424999999999997</v>
      </c>
      <c r="O7309">
        <v>0</v>
      </c>
      <c r="P7309">
        <v>2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1.79568582104665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1.79568582104665</v>
      </c>
    </row>
    <row r="7310" spans="1:31" x14ac:dyDescent="0.25">
      <c r="A7310">
        <v>2158736</v>
      </c>
      <c r="B7310">
        <v>1</v>
      </c>
      <c r="C7310" t="s">
        <v>80</v>
      </c>
      <c r="D7310" t="s">
        <v>101</v>
      </c>
      <c r="E7310" t="s">
        <v>174</v>
      </c>
      <c r="F7310" t="s">
        <v>20873</v>
      </c>
      <c r="G7310" t="s">
        <v>187</v>
      </c>
      <c r="H7310" t="s">
        <v>134</v>
      </c>
      <c r="I7310" t="s">
        <v>135</v>
      </c>
      <c r="J7310" t="s">
        <v>136</v>
      </c>
      <c r="K7310" t="s">
        <v>137</v>
      </c>
      <c r="L7310" t="s">
        <v>20874</v>
      </c>
      <c r="M7310" t="s">
        <v>20875</v>
      </c>
      <c r="N7310">
        <v>26.879444444000001</v>
      </c>
      <c r="O7310">
        <v>0</v>
      </c>
      <c r="P7310">
        <v>2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11.319791659037978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11.319791659037978</v>
      </c>
    </row>
    <row r="7311" spans="1:31" x14ac:dyDescent="0.25">
      <c r="A7311">
        <v>2158779</v>
      </c>
      <c r="B7311">
        <v>1</v>
      </c>
      <c r="C7311" t="s">
        <v>80</v>
      </c>
      <c r="D7311" t="s">
        <v>110</v>
      </c>
      <c r="E7311" t="s">
        <v>174</v>
      </c>
      <c r="F7311" t="s">
        <v>19253</v>
      </c>
      <c r="G7311" t="s">
        <v>187</v>
      </c>
      <c r="H7311" t="s">
        <v>134</v>
      </c>
      <c r="I7311" t="s">
        <v>135</v>
      </c>
      <c r="J7311" t="s">
        <v>136</v>
      </c>
      <c r="K7311" t="s">
        <v>137</v>
      </c>
      <c r="L7311" t="s">
        <v>20876</v>
      </c>
      <c r="M7311" t="s">
        <v>20877</v>
      </c>
      <c r="N7311">
        <v>2.0536111109999999</v>
      </c>
      <c r="O7311">
        <v>0</v>
      </c>
      <c r="P7311">
        <v>72</v>
      </c>
      <c r="Q7311">
        <v>0</v>
      </c>
      <c r="R7311">
        <v>0</v>
      </c>
      <c r="S7311">
        <v>0</v>
      </c>
      <c r="T7311">
        <v>15</v>
      </c>
      <c r="U7311">
        <v>0</v>
      </c>
      <c r="V7311">
        <v>0</v>
      </c>
      <c r="W7311">
        <v>0</v>
      </c>
      <c r="X7311">
        <v>47.806905162208146</v>
      </c>
      <c r="Y7311">
        <v>0</v>
      </c>
      <c r="Z7311">
        <v>0</v>
      </c>
      <c r="AA7311">
        <v>0</v>
      </c>
      <c r="AB7311">
        <v>10.380679145175348</v>
      </c>
      <c r="AC7311">
        <v>0</v>
      </c>
      <c r="AD7311">
        <v>0</v>
      </c>
      <c r="AE7311">
        <v>58.187584307383496</v>
      </c>
    </row>
    <row r="7312" spans="1:31" x14ac:dyDescent="0.25">
      <c r="A7312">
        <v>2158928</v>
      </c>
      <c r="B7312">
        <v>1</v>
      </c>
      <c r="C7312" t="s">
        <v>81</v>
      </c>
      <c r="D7312" t="s">
        <v>128</v>
      </c>
      <c r="E7312" t="s">
        <v>174</v>
      </c>
      <c r="F7312" t="s">
        <v>20878</v>
      </c>
      <c r="G7312" t="s">
        <v>187</v>
      </c>
      <c r="H7312" t="s">
        <v>134</v>
      </c>
      <c r="I7312" t="s">
        <v>135</v>
      </c>
      <c r="J7312" t="s">
        <v>136</v>
      </c>
      <c r="K7312" t="s">
        <v>137</v>
      </c>
      <c r="L7312" t="s">
        <v>20879</v>
      </c>
      <c r="M7312" t="s">
        <v>20880</v>
      </c>
      <c r="N7312">
        <v>1.6725000000000001</v>
      </c>
      <c r="O7312">
        <v>0</v>
      </c>
      <c r="P7312">
        <v>33</v>
      </c>
      <c r="Q7312">
        <v>0</v>
      </c>
      <c r="R7312">
        <v>15</v>
      </c>
      <c r="S7312">
        <v>0</v>
      </c>
      <c r="T7312">
        <v>2</v>
      </c>
      <c r="U7312">
        <v>0</v>
      </c>
      <c r="V7312">
        <v>0</v>
      </c>
      <c r="W7312">
        <v>0</v>
      </c>
      <c r="X7312">
        <v>16.013318069185406</v>
      </c>
      <c r="Y7312">
        <v>0</v>
      </c>
      <c r="Z7312">
        <v>10.419146715545105</v>
      </c>
      <c r="AA7312">
        <v>0</v>
      </c>
      <c r="AB7312">
        <v>1.2440066275083002</v>
      </c>
      <c r="AC7312">
        <v>0</v>
      </c>
      <c r="AD7312">
        <v>0</v>
      </c>
      <c r="AE7312">
        <v>27.676471412238811</v>
      </c>
    </row>
    <row r="7313" spans="1:31" x14ac:dyDescent="0.25">
      <c r="A7313">
        <v>2169207</v>
      </c>
      <c r="B7313">
        <v>1</v>
      </c>
      <c r="C7313" t="s">
        <v>80</v>
      </c>
      <c r="D7313" t="s">
        <v>109</v>
      </c>
      <c r="E7313" t="s">
        <v>174</v>
      </c>
      <c r="F7313" t="s">
        <v>20881</v>
      </c>
      <c r="G7313" t="s">
        <v>187</v>
      </c>
      <c r="H7313" t="s">
        <v>134</v>
      </c>
      <c r="I7313" t="s">
        <v>135</v>
      </c>
      <c r="J7313" t="s">
        <v>136</v>
      </c>
      <c r="K7313" t="s">
        <v>137</v>
      </c>
      <c r="L7313" t="s">
        <v>20882</v>
      </c>
      <c r="M7313" t="s">
        <v>20883</v>
      </c>
      <c r="N7313">
        <v>1.491944444</v>
      </c>
      <c r="O7313">
        <v>0</v>
      </c>
      <c r="P7313">
        <v>7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0.99739958764705006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0.99739958764705006</v>
      </c>
    </row>
    <row r="7314" spans="1:31" x14ac:dyDescent="0.25">
      <c r="A7314">
        <v>2158739</v>
      </c>
      <c r="B7314">
        <v>1</v>
      </c>
      <c r="C7314" t="s">
        <v>80</v>
      </c>
      <c r="D7314" t="s">
        <v>84</v>
      </c>
      <c r="E7314" t="s">
        <v>174</v>
      </c>
      <c r="F7314" t="s">
        <v>20884</v>
      </c>
      <c r="G7314" t="s">
        <v>187</v>
      </c>
      <c r="H7314" t="s">
        <v>134</v>
      </c>
      <c r="I7314" t="s">
        <v>135</v>
      </c>
      <c r="J7314" t="s">
        <v>136</v>
      </c>
      <c r="K7314" t="s">
        <v>137</v>
      </c>
      <c r="L7314" t="s">
        <v>20885</v>
      </c>
      <c r="M7314" t="s">
        <v>20886</v>
      </c>
      <c r="N7314">
        <v>5.0102777769999998</v>
      </c>
      <c r="O7314">
        <v>0</v>
      </c>
      <c r="P7314">
        <v>118</v>
      </c>
      <c r="Q7314">
        <v>0</v>
      </c>
      <c r="R7314">
        <v>0</v>
      </c>
      <c r="S7314">
        <v>0</v>
      </c>
      <c r="T7314">
        <v>34</v>
      </c>
      <c r="U7314">
        <v>0</v>
      </c>
      <c r="V7314">
        <v>0</v>
      </c>
      <c r="W7314">
        <v>0</v>
      </c>
      <c r="X7314">
        <v>181.99352214189969</v>
      </c>
      <c r="Y7314">
        <v>0</v>
      </c>
      <c r="Z7314">
        <v>0</v>
      </c>
      <c r="AA7314">
        <v>0</v>
      </c>
      <c r="AB7314">
        <v>121.67005159001624</v>
      </c>
      <c r="AC7314">
        <v>0</v>
      </c>
      <c r="AD7314">
        <v>0</v>
      </c>
      <c r="AE7314">
        <v>303.6635737319159</v>
      </c>
    </row>
    <row r="7315" spans="1:31" x14ac:dyDescent="0.25">
      <c r="A7315">
        <v>2159071</v>
      </c>
      <c r="B7315">
        <v>1</v>
      </c>
      <c r="C7315" t="s">
        <v>80</v>
      </c>
      <c r="D7315" t="s">
        <v>85</v>
      </c>
      <c r="E7315" t="s">
        <v>131</v>
      </c>
      <c r="F7315" t="s">
        <v>20887</v>
      </c>
      <c r="G7315" t="s">
        <v>152</v>
      </c>
      <c r="H7315" t="s">
        <v>134</v>
      </c>
      <c r="I7315" t="s">
        <v>135</v>
      </c>
      <c r="J7315" t="s">
        <v>136</v>
      </c>
      <c r="K7315" t="s">
        <v>137</v>
      </c>
      <c r="L7315" t="s">
        <v>20888</v>
      </c>
      <c r="M7315" t="s">
        <v>20889</v>
      </c>
      <c r="N7315">
        <v>0.35111111099999998</v>
      </c>
      <c r="O7315">
        <v>0</v>
      </c>
      <c r="P7315">
        <v>14</v>
      </c>
      <c r="Q7315">
        <v>0</v>
      </c>
      <c r="R7315">
        <v>0</v>
      </c>
      <c r="S7315">
        <v>0</v>
      </c>
      <c r="T7315">
        <v>1</v>
      </c>
      <c r="U7315">
        <v>0</v>
      </c>
      <c r="V7315">
        <v>0</v>
      </c>
      <c r="W7315">
        <v>0</v>
      </c>
      <c r="X7315">
        <v>1.4511555208224001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1.4511555208224001</v>
      </c>
    </row>
    <row r="7316" spans="1:31" x14ac:dyDescent="0.25">
      <c r="A7316">
        <v>2159048</v>
      </c>
      <c r="B7316">
        <v>1</v>
      </c>
      <c r="C7316" t="s">
        <v>80</v>
      </c>
      <c r="D7316" t="s">
        <v>94</v>
      </c>
      <c r="E7316" t="s">
        <v>131</v>
      </c>
      <c r="F7316" t="s">
        <v>20890</v>
      </c>
      <c r="G7316" t="s">
        <v>231</v>
      </c>
      <c r="H7316" t="s">
        <v>134</v>
      </c>
      <c r="I7316" t="s">
        <v>135</v>
      </c>
      <c r="J7316" t="s">
        <v>136</v>
      </c>
      <c r="K7316" t="s">
        <v>137</v>
      </c>
      <c r="L7316" t="s">
        <v>20891</v>
      </c>
      <c r="M7316" t="s">
        <v>20892</v>
      </c>
      <c r="N7316">
        <v>4.4983333329999997</v>
      </c>
      <c r="O7316">
        <v>0</v>
      </c>
      <c r="P7316">
        <v>0</v>
      </c>
      <c r="Q7316">
        <v>0</v>
      </c>
      <c r="R7316">
        <v>4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1.7633695079999998E-4</v>
      </c>
      <c r="AA7316">
        <v>0</v>
      </c>
      <c r="AB7316">
        <v>0</v>
      </c>
      <c r="AC7316">
        <v>0</v>
      </c>
      <c r="AD7316">
        <v>0</v>
      </c>
      <c r="AE7316">
        <v>1.7633695079999998E-4</v>
      </c>
    </row>
    <row r="7317" spans="1:31" x14ac:dyDescent="0.25">
      <c r="A7317">
        <v>2159094</v>
      </c>
      <c r="B7317">
        <v>1</v>
      </c>
      <c r="C7317" t="s">
        <v>81</v>
      </c>
      <c r="D7317" t="s">
        <v>127</v>
      </c>
      <c r="E7317" t="s">
        <v>131</v>
      </c>
      <c r="F7317" t="s">
        <v>20893</v>
      </c>
      <c r="G7317" t="s">
        <v>152</v>
      </c>
      <c r="H7317" t="s">
        <v>134</v>
      </c>
      <c r="I7317" t="s">
        <v>135</v>
      </c>
      <c r="J7317" t="s">
        <v>136</v>
      </c>
      <c r="K7317" t="s">
        <v>137</v>
      </c>
      <c r="L7317" t="s">
        <v>20894</v>
      </c>
      <c r="M7317" t="s">
        <v>20895</v>
      </c>
      <c r="N7317">
        <v>2.809722222</v>
      </c>
      <c r="O7317">
        <v>0</v>
      </c>
      <c r="P7317">
        <v>3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0.75463101718576686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0.75463101718576686</v>
      </c>
    </row>
    <row r="7318" spans="1:31" x14ac:dyDescent="0.25">
      <c r="A7318">
        <v>2169267</v>
      </c>
      <c r="B7318">
        <v>1</v>
      </c>
      <c r="C7318" t="s">
        <v>81</v>
      </c>
      <c r="D7318" t="s">
        <v>112</v>
      </c>
      <c r="E7318" t="s">
        <v>131</v>
      </c>
      <c r="F7318" t="s">
        <v>20896</v>
      </c>
      <c r="G7318" t="s">
        <v>231</v>
      </c>
      <c r="H7318" t="s">
        <v>134</v>
      </c>
      <c r="I7318" t="s">
        <v>135</v>
      </c>
      <c r="J7318" t="s">
        <v>136</v>
      </c>
      <c r="K7318" t="s">
        <v>137</v>
      </c>
      <c r="L7318" t="s">
        <v>20897</v>
      </c>
      <c r="M7318" t="s">
        <v>20898</v>
      </c>
      <c r="N7318">
        <v>1.060277777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2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7.9880128003111253</v>
      </c>
      <c r="AC7318">
        <v>0</v>
      </c>
      <c r="AD7318">
        <v>0</v>
      </c>
      <c r="AE7318">
        <v>7.9880128003111253</v>
      </c>
    </row>
    <row r="7319" spans="1:31" x14ac:dyDescent="0.25">
      <c r="A7319">
        <v>2169227</v>
      </c>
      <c r="B7319">
        <v>1</v>
      </c>
      <c r="C7319" t="s">
        <v>80</v>
      </c>
      <c r="D7319" t="s">
        <v>108</v>
      </c>
      <c r="E7319" t="s">
        <v>174</v>
      </c>
      <c r="F7319" t="s">
        <v>20899</v>
      </c>
      <c r="G7319" t="s">
        <v>187</v>
      </c>
      <c r="H7319" t="s">
        <v>134</v>
      </c>
      <c r="I7319" t="s">
        <v>135</v>
      </c>
      <c r="J7319" t="s">
        <v>136</v>
      </c>
      <c r="K7319" t="s">
        <v>137</v>
      </c>
      <c r="L7319" t="s">
        <v>20900</v>
      </c>
      <c r="M7319" t="s">
        <v>20901</v>
      </c>
      <c r="N7319">
        <v>4.3383333329999996</v>
      </c>
      <c r="O7319">
        <v>0</v>
      </c>
      <c r="P7319">
        <v>1</v>
      </c>
      <c r="Q7319">
        <v>0</v>
      </c>
      <c r="R7319">
        <v>1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0.64016105789891675</v>
      </c>
      <c r="Y7319">
        <v>0</v>
      </c>
      <c r="Z7319">
        <v>0.16156593553739168</v>
      </c>
      <c r="AA7319">
        <v>0</v>
      </c>
      <c r="AB7319">
        <v>0</v>
      </c>
      <c r="AC7319">
        <v>0</v>
      </c>
      <c r="AD7319">
        <v>0</v>
      </c>
      <c r="AE7319">
        <v>0.80172699343630849</v>
      </c>
    </row>
    <row r="7320" spans="1:31" x14ac:dyDescent="0.25">
      <c r="A7320">
        <v>2158948</v>
      </c>
      <c r="B7320">
        <v>1</v>
      </c>
      <c r="C7320" t="s">
        <v>81</v>
      </c>
      <c r="D7320" t="s">
        <v>128</v>
      </c>
      <c r="E7320" t="s">
        <v>196</v>
      </c>
      <c r="F7320" t="s">
        <v>17172</v>
      </c>
      <c r="G7320" t="s">
        <v>142</v>
      </c>
      <c r="H7320" t="s">
        <v>143</v>
      </c>
      <c r="I7320" t="s">
        <v>135</v>
      </c>
      <c r="J7320" t="s">
        <v>136</v>
      </c>
      <c r="K7320" t="s">
        <v>137</v>
      </c>
      <c r="L7320" t="s">
        <v>20902</v>
      </c>
      <c r="M7320" t="s">
        <v>20903</v>
      </c>
      <c r="N7320">
        <v>1.1802777769999999</v>
      </c>
      <c r="O7320">
        <v>1</v>
      </c>
      <c r="P7320">
        <v>552</v>
      </c>
      <c r="Q7320">
        <v>2</v>
      </c>
      <c r="R7320">
        <v>3</v>
      </c>
      <c r="S7320">
        <v>3</v>
      </c>
      <c r="T7320">
        <v>38</v>
      </c>
      <c r="U7320">
        <v>0</v>
      </c>
      <c r="V7320">
        <v>0</v>
      </c>
      <c r="W7320">
        <v>0.29589497147999999</v>
      </c>
      <c r="X7320">
        <v>73.469634384634119</v>
      </c>
      <c r="Y7320">
        <v>1.3937446445128503</v>
      </c>
      <c r="Z7320">
        <v>0.43625762133681673</v>
      </c>
      <c r="AA7320">
        <v>11.159899934869083</v>
      </c>
      <c r="AB7320">
        <v>15.973120533784369</v>
      </c>
      <c r="AC7320">
        <v>0</v>
      </c>
      <c r="AD7320">
        <v>0</v>
      </c>
      <c r="AE7320">
        <v>102.72855209061724</v>
      </c>
    </row>
    <row r="7321" spans="1:31" x14ac:dyDescent="0.25">
      <c r="A7321">
        <v>2158699</v>
      </c>
      <c r="B7321">
        <v>1</v>
      </c>
      <c r="C7321" t="s">
        <v>81</v>
      </c>
      <c r="D7321" t="s">
        <v>123</v>
      </c>
      <c r="E7321" t="s">
        <v>161</v>
      </c>
      <c r="F7321" t="s">
        <v>20904</v>
      </c>
      <c r="G7321" t="s">
        <v>215</v>
      </c>
      <c r="H7321" t="s">
        <v>134</v>
      </c>
      <c r="I7321" t="s">
        <v>135</v>
      </c>
      <c r="J7321" t="s">
        <v>136</v>
      </c>
      <c r="K7321" t="s">
        <v>137</v>
      </c>
      <c r="L7321" t="s">
        <v>20905</v>
      </c>
      <c r="M7321" t="s">
        <v>20906</v>
      </c>
      <c r="N7321">
        <v>5.6572222219999997</v>
      </c>
      <c r="O7321">
        <v>0</v>
      </c>
      <c r="P7321">
        <v>56</v>
      </c>
      <c r="Q7321">
        <v>0</v>
      </c>
      <c r="R7321">
        <v>3</v>
      </c>
      <c r="S7321">
        <v>0</v>
      </c>
      <c r="T7321">
        <v>1</v>
      </c>
      <c r="U7321">
        <v>0</v>
      </c>
      <c r="V7321">
        <v>0</v>
      </c>
      <c r="W7321">
        <v>0</v>
      </c>
      <c r="X7321">
        <v>45.591560732691626</v>
      </c>
      <c r="Y7321">
        <v>0</v>
      </c>
      <c r="Z7321">
        <v>0.20482069713728332</v>
      </c>
      <c r="AA7321">
        <v>0</v>
      </c>
      <c r="AB7321">
        <v>1.1846796869351501</v>
      </c>
      <c r="AC7321">
        <v>0</v>
      </c>
      <c r="AD7321">
        <v>0</v>
      </c>
      <c r="AE7321">
        <v>46.98106111676406</v>
      </c>
    </row>
    <row r="7322" spans="1:31" x14ac:dyDescent="0.25">
      <c r="A7322">
        <v>2158862</v>
      </c>
      <c r="B7322">
        <v>1</v>
      </c>
      <c r="C7322" t="s">
        <v>80</v>
      </c>
      <c r="D7322" t="s">
        <v>106</v>
      </c>
      <c r="E7322" t="s">
        <v>131</v>
      </c>
      <c r="F7322" t="s">
        <v>20907</v>
      </c>
      <c r="G7322" t="s">
        <v>152</v>
      </c>
      <c r="H7322" t="s">
        <v>134</v>
      </c>
      <c r="I7322" t="s">
        <v>135</v>
      </c>
      <c r="J7322" t="s">
        <v>136</v>
      </c>
      <c r="K7322" t="s">
        <v>137</v>
      </c>
      <c r="L7322" t="s">
        <v>20908</v>
      </c>
      <c r="M7322" t="s">
        <v>20909</v>
      </c>
      <c r="N7322">
        <v>2.8036111109999999</v>
      </c>
      <c r="O7322">
        <v>0</v>
      </c>
      <c r="P7322">
        <v>1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0.37398813766805838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0.37398813766805838</v>
      </c>
    </row>
    <row r="7323" spans="1:31" x14ac:dyDescent="0.25">
      <c r="A7323">
        <v>2158902</v>
      </c>
      <c r="B7323">
        <v>1</v>
      </c>
      <c r="C7323" t="s">
        <v>80</v>
      </c>
      <c r="D7323" t="s">
        <v>102</v>
      </c>
      <c r="E7323" t="s">
        <v>146</v>
      </c>
      <c r="F7323" t="s">
        <v>2812</v>
      </c>
      <c r="G7323" t="s">
        <v>167</v>
      </c>
      <c r="H7323" t="s">
        <v>143</v>
      </c>
      <c r="I7323" t="s">
        <v>135</v>
      </c>
      <c r="J7323" t="s">
        <v>136</v>
      </c>
      <c r="K7323" t="s">
        <v>137</v>
      </c>
      <c r="L7323" t="s">
        <v>20910</v>
      </c>
      <c r="M7323" t="s">
        <v>20911</v>
      </c>
      <c r="N7323">
        <v>1.5802777770000001</v>
      </c>
      <c r="O7323">
        <v>0</v>
      </c>
      <c r="P7323">
        <v>18</v>
      </c>
      <c r="Q7323">
        <v>0</v>
      </c>
      <c r="R7323">
        <v>48</v>
      </c>
      <c r="S7323">
        <v>0</v>
      </c>
      <c r="T7323">
        <v>7</v>
      </c>
      <c r="U7323">
        <v>0</v>
      </c>
      <c r="V7323">
        <v>0</v>
      </c>
      <c r="W7323">
        <v>0</v>
      </c>
      <c r="X7323">
        <v>2.8331875783795839</v>
      </c>
      <c r="Y7323">
        <v>0</v>
      </c>
      <c r="Z7323">
        <v>33.896021530021997</v>
      </c>
      <c r="AA7323">
        <v>0</v>
      </c>
      <c r="AB7323">
        <v>17.418927278714204</v>
      </c>
      <c r="AC7323">
        <v>0</v>
      </c>
      <c r="AD7323">
        <v>0</v>
      </c>
      <c r="AE7323">
        <v>54.148136387115784</v>
      </c>
    </row>
    <row r="7324" spans="1:31" x14ac:dyDescent="0.25">
      <c r="A7324">
        <v>2158908</v>
      </c>
      <c r="B7324">
        <v>1</v>
      </c>
      <c r="C7324" t="s">
        <v>80</v>
      </c>
      <c r="D7324" t="s">
        <v>105</v>
      </c>
      <c r="E7324" t="s">
        <v>174</v>
      </c>
      <c r="F7324" t="s">
        <v>20912</v>
      </c>
      <c r="G7324" t="s">
        <v>755</v>
      </c>
      <c r="H7324" t="s">
        <v>134</v>
      </c>
      <c r="I7324" t="s">
        <v>135</v>
      </c>
      <c r="J7324" t="s">
        <v>136</v>
      </c>
      <c r="K7324" t="s">
        <v>137</v>
      </c>
      <c r="L7324" t="s">
        <v>20913</v>
      </c>
      <c r="M7324" t="s">
        <v>20914</v>
      </c>
      <c r="N7324">
        <v>3.1808333329999998</v>
      </c>
      <c r="O7324">
        <v>0</v>
      </c>
      <c r="P7324">
        <v>24</v>
      </c>
      <c r="Q7324">
        <v>0</v>
      </c>
      <c r="R7324">
        <v>6</v>
      </c>
      <c r="S7324">
        <v>0</v>
      </c>
      <c r="T7324">
        <v>5</v>
      </c>
      <c r="U7324">
        <v>0</v>
      </c>
      <c r="V7324">
        <v>0</v>
      </c>
      <c r="W7324">
        <v>0</v>
      </c>
      <c r="X7324">
        <v>17.411612371020013</v>
      </c>
      <c r="Y7324">
        <v>0</v>
      </c>
      <c r="Z7324">
        <v>1.3961974557448502</v>
      </c>
      <c r="AA7324">
        <v>0</v>
      </c>
      <c r="AB7324">
        <v>11.539470744642225</v>
      </c>
      <c r="AC7324">
        <v>0</v>
      </c>
      <c r="AD7324">
        <v>0</v>
      </c>
      <c r="AE7324">
        <v>30.34728057140709</v>
      </c>
    </row>
    <row r="7325" spans="1:31" x14ac:dyDescent="0.25">
      <c r="A7325">
        <v>2158802</v>
      </c>
      <c r="B7325">
        <v>1</v>
      </c>
      <c r="C7325" t="s">
        <v>81</v>
      </c>
      <c r="D7325" t="s">
        <v>115</v>
      </c>
      <c r="E7325" t="s">
        <v>146</v>
      </c>
      <c r="F7325" t="s">
        <v>20915</v>
      </c>
      <c r="G7325" t="s">
        <v>167</v>
      </c>
      <c r="H7325" t="s">
        <v>143</v>
      </c>
      <c r="I7325" t="s">
        <v>135</v>
      </c>
      <c r="J7325" t="s">
        <v>136</v>
      </c>
      <c r="K7325" t="s">
        <v>137</v>
      </c>
      <c r="L7325" t="s">
        <v>20916</v>
      </c>
      <c r="M7325" t="s">
        <v>20917</v>
      </c>
      <c r="N7325">
        <v>1.716111111</v>
      </c>
      <c r="O7325">
        <v>0</v>
      </c>
      <c r="P7325">
        <v>19</v>
      </c>
      <c r="Q7325">
        <v>0</v>
      </c>
      <c r="R7325">
        <v>0</v>
      </c>
      <c r="S7325">
        <v>0</v>
      </c>
      <c r="T7325">
        <v>3</v>
      </c>
      <c r="U7325">
        <v>0</v>
      </c>
      <c r="V7325">
        <v>0</v>
      </c>
      <c r="W7325">
        <v>0</v>
      </c>
      <c r="X7325">
        <v>8.2336694081187023</v>
      </c>
      <c r="Y7325">
        <v>0</v>
      </c>
      <c r="Z7325">
        <v>0</v>
      </c>
      <c r="AA7325">
        <v>0</v>
      </c>
      <c r="AB7325">
        <v>4.1779718050338754</v>
      </c>
      <c r="AC7325">
        <v>0</v>
      </c>
      <c r="AD7325">
        <v>0</v>
      </c>
      <c r="AE7325">
        <v>12.411641213152578</v>
      </c>
    </row>
    <row r="7326" spans="1:31" x14ac:dyDescent="0.25">
      <c r="A7326">
        <v>2158845</v>
      </c>
      <c r="B7326">
        <v>1</v>
      </c>
      <c r="C7326" t="s">
        <v>80</v>
      </c>
      <c r="D7326" t="s">
        <v>96</v>
      </c>
      <c r="E7326" t="s">
        <v>174</v>
      </c>
      <c r="F7326" t="s">
        <v>20918</v>
      </c>
      <c r="G7326" t="s">
        <v>384</v>
      </c>
      <c r="H7326" t="s">
        <v>134</v>
      </c>
      <c r="I7326" t="s">
        <v>135</v>
      </c>
      <c r="J7326" t="s">
        <v>136</v>
      </c>
      <c r="K7326" t="s">
        <v>137</v>
      </c>
      <c r="L7326" t="s">
        <v>20919</v>
      </c>
      <c r="M7326" t="s">
        <v>20920</v>
      </c>
      <c r="N7326">
        <v>1.7749999999999999</v>
      </c>
      <c r="O7326">
        <v>0</v>
      </c>
      <c r="P7326">
        <v>25</v>
      </c>
      <c r="Q7326">
        <v>0</v>
      </c>
      <c r="R7326">
        <v>0</v>
      </c>
      <c r="S7326">
        <v>0</v>
      </c>
      <c r="T7326">
        <v>1</v>
      </c>
      <c r="U7326">
        <v>0</v>
      </c>
      <c r="V7326">
        <v>0</v>
      </c>
      <c r="W7326">
        <v>0</v>
      </c>
      <c r="X7326">
        <v>37.529342870307758</v>
      </c>
      <c r="Y7326">
        <v>0</v>
      </c>
      <c r="Z7326">
        <v>0</v>
      </c>
      <c r="AA7326">
        <v>0</v>
      </c>
      <c r="AB7326">
        <v>15.297927992729999</v>
      </c>
      <c r="AC7326">
        <v>0</v>
      </c>
      <c r="AD7326">
        <v>0</v>
      </c>
      <c r="AE7326">
        <v>52.827270863037754</v>
      </c>
    </row>
    <row r="7327" spans="1:31" x14ac:dyDescent="0.25">
      <c r="A7327">
        <v>2158776</v>
      </c>
      <c r="B7327">
        <v>1</v>
      </c>
      <c r="C7327" t="s">
        <v>80</v>
      </c>
      <c r="D7327" t="s">
        <v>99</v>
      </c>
      <c r="E7327" t="s">
        <v>174</v>
      </c>
      <c r="F7327" t="s">
        <v>2838</v>
      </c>
      <c r="G7327" t="s">
        <v>187</v>
      </c>
      <c r="H7327" t="s">
        <v>134</v>
      </c>
      <c r="I7327" t="s">
        <v>135</v>
      </c>
      <c r="J7327" t="s">
        <v>136</v>
      </c>
      <c r="K7327" t="s">
        <v>137</v>
      </c>
      <c r="L7327" t="s">
        <v>20921</v>
      </c>
      <c r="M7327" t="s">
        <v>20922</v>
      </c>
      <c r="N7327">
        <v>6.7594444439999997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1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</row>
    <row r="7328" spans="1:31" x14ac:dyDescent="0.25">
      <c r="A7328">
        <v>2159131</v>
      </c>
      <c r="B7328">
        <v>1</v>
      </c>
      <c r="C7328" t="s">
        <v>80</v>
      </c>
      <c r="D7328" t="s">
        <v>98</v>
      </c>
      <c r="E7328" t="s">
        <v>174</v>
      </c>
      <c r="F7328" t="s">
        <v>20923</v>
      </c>
      <c r="G7328" t="s">
        <v>187</v>
      </c>
      <c r="H7328" t="s">
        <v>134</v>
      </c>
      <c r="I7328" t="s">
        <v>135</v>
      </c>
      <c r="J7328" t="s">
        <v>136</v>
      </c>
      <c r="K7328" t="s">
        <v>137</v>
      </c>
      <c r="L7328" t="s">
        <v>20924</v>
      </c>
      <c r="M7328" t="s">
        <v>20925</v>
      </c>
      <c r="N7328">
        <v>1.8149999999999999</v>
      </c>
      <c r="O7328">
        <v>0</v>
      </c>
      <c r="P7328">
        <v>4</v>
      </c>
      <c r="Q7328">
        <v>0</v>
      </c>
      <c r="R7328">
        <v>5</v>
      </c>
      <c r="S7328">
        <v>0</v>
      </c>
      <c r="T7328">
        <v>1</v>
      </c>
      <c r="U7328">
        <v>0</v>
      </c>
      <c r="V7328">
        <v>0</v>
      </c>
      <c r="W7328">
        <v>0</v>
      </c>
      <c r="X7328">
        <v>2.0903073719855008</v>
      </c>
      <c r="Y7328">
        <v>0</v>
      </c>
      <c r="Z7328">
        <v>0.53665637670829991</v>
      </c>
      <c r="AA7328">
        <v>0</v>
      </c>
      <c r="AB7328">
        <v>0.17203875254175</v>
      </c>
      <c r="AC7328">
        <v>0</v>
      </c>
      <c r="AD7328">
        <v>0</v>
      </c>
      <c r="AE7328">
        <v>2.7990025012355506</v>
      </c>
    </row>
    <row r="7329" spans="1:31" x14ac:dyDescent="0.25">
      <c r="A7329">
        <v>2158819</v>
      </c>
      <c r="B7329">
        <v>1</v>
      </c>
      <c r="C7329" t="s">
        <v>80</v>
      </c>
      <c r="D7329" t="s">
        <v>103</v>
      </c>
      <c r="E7329" t="s">
        <v>161</v>
      </c>
      <c r="F7329" t="s">
        <v>20926</v>
      </c>
      <c r="G7329" t="s">
        <v>458</v>
      </c>
      <c r="H7329" t="s">
        <v>134</v>
      </c>
      <c r="I7329" t="s">
        <v>135</v>
      </c>
      <c r="J7329" t="s">
        <v>136</v>
      </c>
      <c r="K7329" t="s">
        <v>137</v>
      </c>
      <c r="L7329" t="s">
        <v>20927</v>
      </c>
      <c r="M7329" t="s">
        <v>20928</v>
      </c>
      <c r="N7329">
        <v>3.4249999999999998</v>
      </c>
      <c r="O7329">
        <v>0</v>
      </c>
      <c r="P7329">
        <v>3</v>
      </c>
      <c r="Q7329">
        <v>0</v>
      </c>
      <c r="R7329">
        <v>8</v>
      </c>
      <c r="S7329">
        <v>0</v>
      </c>
      <c r="T7329">
        <v>3</v>
      </c>
      <c r="U7329">
        <v>0</v>
      </c>
      <c r="V7329">
        <v>0</v>
      </c>
      <c r="W7329">
        <v>0</v>
      </c>
      <c r="X7329">
        <v>1.5972909058192002</v>
      </c>
      <c r="Y7329">
        <v>0</v>
      </c>
      <c r="Z7329">
        <v>7.7720900926839516</v>
      </c>
      <c r="AA7329">
        <v>0</v>
      </c>
      <c r="AB7329">
        <v>3.5374607600200001</v>
      </c>
      <c r="AC7329">
        <v>0</v>
      </c>
      <c r="AD7329">
        <v>0</v>
      </c>
      <c r="AE7329">
        <v>12.906841758523152</v>
      </c>
    </row>
    <row r="7330" spans="1:31" x14ac:dyDescent="0.25">
      <c r="A7330">
        <v>2159111</v>
      </c>
      <c r="B7330">
        <v>1</v>
      </c>
      <c r="C7330" t="s">
        <v>80</v>
      </c>
      <c r="D7330" t="s">
        <v>108</v>
      </c>
      <c r="E7330" t="s">
        <v>174</v>
      </c>
      <c r="F7330" t="s">
        <v>20929</v>
      </c>
      <c r="G7330" t="s">
        <v>187</v>
      </c>
      <c r="H7330" t="s">
        <v>134</v>
      </c>
      <c r="I7330" t="s">
        <v>135</v>
      </c>
      <c r="J7330" t="s">
        <v>136</v>
      </c>
      <c r="K7330" t="s">
        <v>137</v>
      </c>
      <c r="L7330" t="s">
        <v>20930</v>
      </c>
      <c r="M7330" t="s">
        <v>20931</v>
      </c>
      <c r="N7330">
        <v>4.3661111110000004</v>
      </c>
      <c r="O7330">
        <v>0</v>
      </c>
      <c r="P7330">
        <v>4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3.5450098991515002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3.5450098991515002</v>
      </c>
    </row>
    <row r="7331" spans="1:31" x14ac:dyDescent="0.25">
      <c r="A7331">
        <v>2159088</v>
      </c>
      <c r="B7331">
        <v>1</v>
      </c>
      <c r="C7331" t="s">
        <v>80</v>
      </c>
      <c r="D7331" t="s">
        <v>97</v>
      </c>
      <c r="E7331" t="s">
        <v>161</v>
      </c>
      <c r="F7331" t="s">
        <v>20932</v>
      </c>
      <c r="G7331" t="s">
        <v>176</v>
      </c>
      <c r="H7331" t="s">
        <v>134</v>
      </c>
      <c r="I7331" t="s">
        <v>135</v>
      </c>
      <c r="J7331" t="s">
        <v>136</v>
      </c>
      <c r="K7331" t="s">
        <v>137</v>
      </c>
      <c r="L7331" t="s">
        <v>20933</v>
      </c>
      <c r="M7331" t="s">
        <v>20934</v>
      </c>
      <c r="N7331">
        <v>6.4474999999999998</v>
      </c>
      <c r="O7331">
        <v>0</v>
      </c>
      <c r="P7331">
        <v>26</v>
      </c>
      <c r="Q7331">
        <v>0</v>
      </c>
      <c r="R7331">
        <v>21</v>
      </c>
      <c r="S7331">
        <v>0</v>
      </c>
      <c r="T7331">
        <v>3</v>
      </c>
      <c r="U7331">
        <v>0</v>
      </c>
      <c r="V7331">
        <v>0</v>
      </c>
      <c r="W7331">
        <v>0</v>
      </c>
      <c r="X7331">
        <v>54.972482726935851</v>
      </c>
      <c r="Y7331">
        <v>0</v>
      </c>
      <c r="Z7331">
        <v>30.814170835267713</v>
      </c>
      <c r="AA7331">
        <v>0</v>
      </c>
      <c r="AB7331">
        <v>73.09534223279789</v>
      </c>
      <c r="AC7331">
        <v>0</v>
      </c>
      <c r="AD7331">
        <v>0</v>
      </c>
      <c r="AE7331">
        <v>158.88199579500144</v>
      </c>
    </row>
    <row r="7332" spans="1:31" x14ac:dyDescent="0.25">
      <c r="A7332">
        <v>2169167</v>
      </c>
      <c r="B7332">
        <v>1</v>
      </c>
      <c r="C7332" t="s">
        <v>81</v>
      </c>
      <c r="D7332" t="s">
        <v>122</v>
      </c>
      <c r="E7332" t="s">
        <v>161</v>
      </c>
      <c r="F7332" t="s">
        <v>20935</v>
      </c>
      <c r="G7332" t="s">
        <v>215</v>
      </c>
      <c r="H7332" t="s">
        <v>134</v>
      </c>
      <c r="I7332" t="s">
        <v>135</v>
      </c>
      <c r="J7332" t="s">
        <v>136</v>
      </c>
      <c r="K7332" t="s">
        <v>137</v>
      </c>
      <c r="L7332" t="s">
        <v>20936</v>
      </c>
      <c r="M7332" t="s">
        <v>20937</v>
      </c>
      <c r="N7332">
        <v>1.7822222219999999</v>
      </c>
      <c r="O7332">
        <v>0</v>
      </c>
      <c r="P7332">
        <v>20</v>
      </c>
      <c r="Q7332">
        <v>0</v>
      </c>
      <c r="R7332">
        <v>0</v>
      </c>
      <c r="S7332">
        <v>0</v>
      </c>
      <c r="T7332">
        <v>1</v>
      </c>
      <c r="U7332">
        <v>0</v>
      </c>
      <c r="V7332">
        <v>0</v>
      </c>
      <c r="W7332">
        <v>0</v>
      </c>
      <c r="X7332">
        <v>7.3249500292104344</v>
      </c>
      <c r="Y7332">
        <v>0</v>
      </c>
      <c r="Z7332">
        <v>0</v>
      </c>
      <c r="AA7332">
        <v>0</v>
      </c>
      <c r="AB7332">
        <v>0.60174098726150005</v>
      </c>
      <c r="AC7332">
        <v>0</v>
      </c>
      <c r="AD7332">
        <v>0</v>
      </c>
      <c r="AE7332">
        <v>7.9266910164719349</v>
      </c>
    </row>
    <row r="7333" spans="1:31" x14ac:dyDescent="0.25">
      <c r="A7333">
        <v>2158839</v>
      </c>
      <c r="B7333">
        <v>1</v>
      </c>
      <c r="C7333" t="s">
        <v>80</v>
      </c>
      <c r="D7333" t="s">
        <v>105</v>
      </c>
      <c r="E7333" t="s">
        <v>131</v>
      </c>
      <c r="F7333" t="s">
        <v>20938</v>
      </c>
      <c r="G7333" t="s">
        <v>300</v>
      </c>
      <c r="H7333" t="s">
        <v>134</v>
      </c>
      <c r="I7333" t="s">
        <v>135</v>
      </c>
      <c r="J7333" t="s">
        <v>136</v>
      </c>
      <c r="K7333" t="s">
        <v>137</v>
      </c>
      <c r="L7333" t="s">
        <v>20939</v>
      </c>
      <c r="M7333" t="s">
        <v>20940</v>
      </c>
      <c r="N7333">
        <v>6.9286111110000004</v>
      </c>
      <c r="O7333">
        <v>0</v>
      </c>
      <c r="P7333">
        <v>1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3.9037411801732498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3.9037411801732498</v>
      </c>
    </row>
    <row r="7334" spans="1:31" x14ac:dyDescent="0.25">
      <c r="A7334">
        <v>2159031</v>
      </c>
      <c r="B7334">
        <v>1</v>
      </c>
      <c r="C7334" t="s">
        <v>80</v>
      </c>
      <c r="D7334" t="s">
        <v>93</v>
      </c>
      <c r="E7334" t="s">
        <v>140</v>
      </c>
      <c r="F7334" t="s">
        <v>3920</v>
      </c>
      <c r="G7334" t="s">
        <v>142</v>
      </c>
      <c r="H7334" t="s">
        <v>143</v>
      </c>
      <c r="I7334" t="s">
        <v>135</v>
      </c>
      <c r="J7334" t="s">
        <v>136</v>
      </c>
      <c r="K7334" t="s">
        <v>137</v>
      </c>
      <c r="L7334" t="s">
        <v>20941</v>
      </c>
      <c r="M7334" t="s">
        <v>20942</v>
      </c>
      <c r="N7334">
        <v>2.4102777770000001</v>
      </c>
      <c r="O7334">
        <v>3</v>
      </c>
      <c r="P7334">
        <v>12</v>
      </c>
      <c r="Q7334">
        <v>39</v>
      </c>
      <c r="R7334">
        <v>145</v>
      </c>
      <c r="S7334">
        <v>10</v>
      </c>
      <c r="T7334">
        <v>35</v>
      </c>
      <c r="U7334">
        <v>0</v>
      </c>
      <c r="V7334">
        <v>0</v>
      </c>
      <c r="W7334">
        <v>15.764516883743832</v>
      </c>
      <c r="X7334">
        <v>14.065858171334202</v>
      </c>
      <c r="Y7334">
        <v>200.76438789677093</v>
      </c>
      <c r="Z7334">
        <v>518.4622392579912</v>
      </c>
      <c r="AA7334">
        <v>197.8083828655586</v>
      </c>
      <c r="AB7334">
        <v>46.649838269337238</v>
      </c>
      <c r="AC7334">
        <v>0</v>
      </c>
      <c r="AD7334">
        <v>0</v>
      </c>
      <c r="AE7334">
        <v>993.515223344736</v>
      </c>
    </row>
    <row r="7335" spans="1:31" x14ac:dyDescent="0.25">
      <c r="A7335">
        <v>2158925</v>
      </c>
      <c r="B7335">
        <v>1</v>
      </c>
      <c r="C7335" t="s">
        <v>81</v>
      </c>
      <c r="D7335" t="s">
        <v>128</v>
      </c>
      <c r="E7335" t="s">
        <v>131</v>
      </c>
      <c r="F7335" t="s">
        <v>20943</v>
      </c>
      <c r="G7335" t="s">
        <v>152</v>
      </c>
      <c r="H7335" t="s">
        <v>134</v>
      </c>
      <c r="I7335" t="s">
        <v>135</v>
      </c>
      <c r="J7335" t="s">
        <v>136</v>
      </c>
      <c r="K7335" t="s">
        <v>137</v>
      </c>
      <c r="L7335" t="s">
        <v>20944</v>
      </c>
      <c r="M7335" t="s">
        <v>20945</v>
      </c>
      <c r="N7335">
        <v>3.4483333329999999</v>
      </c>
      <c r="O7335">
        <v>0</v>
      </c>
      <c r="P7335">
        <v>1</v>
      </c>
      <c r="Q7335">
        <v>0</v>
      </c>
      <c r="R7335">
        <v>13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0.37855815394545006</v>
      </c>
      <c r="Y7335">
        <v>0</v>
      </c>
      <c r="Z7335">
        <v>22.256535636289801</v>
      </c>
      <c r="AA7335">
        <v>0</v>
      </c>
      <c r="AB7335">
        <v>0</v>
      </c>
      <c r="AC7335">
        <v>0</v>
      </c>
      <c r="AD7335">
        <v>0</v>
      </c>
      <c r="AE7335">
        <v>22.635093790235249</v>
      </c>
    </row>
    <row r="7336" spans="1:31" x14ac:dyDescent="0.25">
      <c r="A7336">
        <v>2158782</v>
      </c>
      <c r="B7336">
        <v>1</v>
      </c>
      <c r="C7336" t="s">
        <v>80</v>
      </c>
      <c r="D7336" t="s">
        <v>99</v>
      </c>
      <c r="E7336" t="s">
        <v>174</v>
      </c>
      <c r="F7336" t="s">
        <v>20946</v>
      </c>
      <c r="G7336" t="s">
        <v>384</v>
      </c>
      <c r="H7336" t="s">
        <v>134</v>
      </c>
      <c r="I7336" t="s">
        <v>135</v>
      </c>
      <c r="J7336" t="s">
        <v>136</v>
      </c>
      <c r="K7336" t="s">
        <v>137</v>
      </c>
      <c r="L7336" t="s">
        <v>20947</v>
      </c>
      <c r="M7336" t="s">
        <v>20948</v>
      </c>
      <c r="N7336">
        <v>5.5055555549999999</v>
      </c>
      <c r="O7336">
        <v>0</v>
      </c>
      <c r="P7336">
        <v>43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47.347797087302951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47.347797087302951</v>
      </c>
    </row>
    <row r="7337" spans="1:31" x14ac:dyDescent="0.25">
      <c r="A7337">
        <v>2158788</v>
      </c>
      <c r="B7337">
        <v>1</v>
      </c>
      <c r="C7337" t="s">
        <v>80</v>
      </c>
      <c r="D7337" t="s">
        <v>95</v>
      </c>
      <c r="E7337" t="s">
        <v>140</v>
      </c>
      <c r="F7337" t="s">
        <v>17215</v>
      </c>
      <c r="G7337" t="s">
        <v>142</v>
      </c>
      <c r="H7337" t="s">
        <v>143</v>
      </c>
      <c r="I7337" t="s">
        <v>135</v>
      </c>
      <c r="J7337" t="s">
        <v>136</v>
      </c>
      <c r="K7337" t="s">
        <v>137</v>
      </c>
      <c r="L7337" t="s">
        <v>20949</v>
      </c>
      <c r="M7337" t="s">
        <v>20950</v>
      </c>
      <c r="N7337">
        <v>0.36666666599999997</v>
      </c>
      <c r="O7337">
        <v>3</v>
      </c>
      <c r="P7337">
        <v>390</v>
      </c>
      <c r="Q7337">
        <v>7</v>
      </c>
      <c r="R7337">
        <v>2</v>
      </c>
      <c r="S7337">
        <v>30</v>
      </c>
      <c r="T7337">
        <v>15</v>
      </c>
      <c r="U7337">
        <v>4</v>
      </c>
      <c r="V7337">
        <v>0</v>
      </c>
      <c r="W7337">
        <v>0.74120863689399996</v>
      </c>
      <c r="X7337">
        <v>36.919820311197995</v>
      </c>
      <c r="Y7337">
        <v>31.85024474584699</v>
      </c>
      <c r="Z7337">
        <v>0.85261027391099986</v>
      </c>
      <c r="AA7337">
        <v>129.33319468935798</v>
      </c>
      <c r="AB7337">
        <v>2.0370859654933331</v>
      </c>
      <c r="AC7337">
        <v>54.834650146650006</v>
      </c>
      <c r="AD7337">
        <v>0</v>
      </c>
      <c r="AE7337">
        <v>256.56881476935132</v>
      </c>
    </row>
    <row r="7338" spans="1:31" x14ac:dyDescent="0.25">
      <c r="A7338">
        <v>2159120</v>
      </c>
      <c r="B7338">
        <v>1</v>
      </c>
      <c r="C7338" t="s">
        <v>80</v>
      </c>
      <c r="D7338" t="s">
        <v>104</v>
      </c>
      <c r="E7338" t="s">
        <v>196</v>
      </c>
      <c r="F7338" t="s">
        <v>3888</v>
      </c>
      <c r="G7338" t="s">
        <v>262</v>
      </c>
      <c r="H7338" t="s">
        <v>143</v>
      </c>
      <c r="I7338" t="s">
        <v>135</v>
      </c>
      <c r="J7338" t="s">
        <v>136</v>
      </c>
      <c r="K7338" t="s">
        <v>137</v>
      </c>
      <c r="L7338" t="s">
        <v>20951</v>
      </c>
      <c r="M7338" t="s">
        <v>20952</v>
      </c>
      <c r="N7338">
        <v>6.4930555549999998</v>
      </c>
      <c r="O7338">
        <v>3</v>
      </c>
      <c r="P7338">
        <v>115</v>
      </c>
      <c r="Q7338">
        <v>18</v>
      </c>
      <c r="R7338">
        <v>225</v>
      </c>
      <c r="S7338">
        <v>9</v>
      </c>
      <c r="T7338">
        <v>54</v>
      </c>
      <c r="U7338">
        <v>4</v>
      </c>
      <c r="V7338">
        <v>0</v>
      </c>
      <c r="W7338">
        <v>236.33043102697991</v>
      </c>
      <c r="X7338">
        <v>235.04340506581559</v>
      </c>
      <c r="Y7338">
        <v>216.774640063693</v>
      </c>
      <c r="Z7338">
        <v>331.09708501606701</v>
      </c>
      <c r="AA7338">
        <v>184.31754957550305</v>
      </c>
      <c r="AB7338">
        <v>274.87072375526685</v>
      </c>
      <c r="AC7338">
        <v>962.01728187305855</v>
      </c>
      <c r="AD7338">
        <v>0</v>
      </c>
      <c r="AE7338">
        <v>2440.4511163763841</v>
      </c>
    </row>
    <row r="7339" spans="1:31" x14ac:dyDescent="0.25">
      <c r="A7339">
        <v>2158765</v>
      </c>
      <c r="B7339">
        <v>1</v>
      </c>
      <c r="C7339" t="s">
        <v>80</v>
      </c>
      <c r="D7339" t="s">
        <v>99</v>
      </c>
      <c r="E7339" t="s">
        <v>174</v>
      </c>
      <c r="F7339" t="s">
        <v>20953</v>
      </c>
      <c r="G7339" t="s">
        <v>176</v>
      </c>
      <c r="H7339" t="s">
        <v>134</v>
      </c>
      <c r="I7339" t="s">
        <v>135</v>
      </c>
      <c r="J7339" t="s">
        <v>136</v>
      </c>
      <c r="K7339" t="s">
        <v>137</v>
      </c>
      <c r="L7339" t="s">
        <v>20954</v>
      </c>
      <c r="M7339" t="s">
        <v>20955</v>
      </c>
      <c r="N7339">
        <v>13.319722221999999</v>
      </c>
      <c r="O7339">
        <v>0</v>
      </c>
      <c r="P7339">
        <v>11</v>
      </c>
      <c r="Q7339">
        <v>0</v>
      </c>
      <c r="R7339">
        <v>0</v>
      </c>
      <c r="S7339">
        <v>0</v>
      </c>
      <c r="T7339">
        <v>1</v>
      </c>
      <c r="U7339">
        <v>0</v>
      </c>
      <c r="V7339">
        <v>0</v>
      </c>
      <c r="W7339">
        <v>0</v>
      </c>
      <c r="X7339">
        <v>24.465929919667719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24.465929919667719</v>
      </c>
    </row>
    <row r="7340" spans="1:31" x14ac:dyDescent="0.25">
      <c r="A7340">
        <v>2158911</v>
      </c>
      <c r="B7340">
        <v>1</v>
      </c>
      <c r="C7340" t="s">
        <v>80</v>
      </c>
      <c r="D7340" t="s">
        <v>109</v>
      </c>
      <c r="E7340" t="s">
        <v>131</v>
      </c>
      <c r="F7340" t="s">
        <v>20956</v>
      </c>
      <c r="G7340" t="s">
        <v>152</v>
      </c>
      <c r="H7340" t="s">
        <v>134</v>
      </c>
      <c r="I7340" t="s">
        <v>135</v>
      </c>
      <c r="J7340" t="s">
        <v>136</v>
      </c>
      <c r="K7340" t="s">
        <v>137</v>
      </c>
      <c r="L7340" t="s">
        <v>20957</v>
      </c>
      <c r="M7340" t="s">
        <v>20958</v>
      </c>
      <c r="N7340">
        <v>4.040277777</v>
      </c>
      <c r="O7340">
        <v>0</v>
      </c>
      <c r="P7340">
        <v>1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3.3036177929533339E-2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3.3036177929533339E-2</v>
      </c>
    </row>
    <row r="7341" spans="1:31" x14ac:dyDescent="0.25">
      <c r="A7341">
        <v>2158951</v>
      </c>
      <c r="B7341">
        <v>1</v>
      </c>
      <c r="C7341" t="s">
        <v>81</v>
      </c>
      <c r="D7341" t="s">
        <v>117</v>
      </c>
      <c r="E7341" t="s">
        <v>174</v>
      </c>
      <c r="F7341" t="s">
        <v>19196</v>
      </c>
      <c r="G7341" t="s">
        <v>187</v>
      </c>
      <c r="H7341" t="s">
        <v>134</v>
      </c>
      <c r="I7341" t="s">
        <v>135</v>
      </c>
      <c r="J7341" t="s">
        <v>136</v>
      </c>
      <c r="K7341" t="s">
        <v>137</v>
      </c>
      <c r="L7341" t="s">
        <v>20959</v>
      </c>
      <c r="M7341" t="s">
        <v>20960</v>
      </c>
      <c r="N7341">
        <v>2.0580555550000001</v>
      </c>
      <c r="O7341">
        <v>0</v>
      </c>
      <c r="P7341">
        <v>27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10.516097800559717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10.516097800559717</v>
      </c>
    </row>
    <row r="7342" spans="1:31" x14ac:dyDescent="0.25">
      <c r="A7342">
        <v>2158805</v>
      </c>
      <c r="B7342">
        <v>1</v>
      </c>
      <c r="C7342" t="s">
        <v>80</v>
      </c>
      <c r="D7342" t="s">
        <v>101</v>
      </c>
      <c r="E7342" t="s">
        <v>146</v>
      </c>
      <c r="F7342" t="s">
        <v>20961</v>
      </c>
      <c r="G7342" t="s">
        <v>235</v>
      </c>
      <c r="H7342" t="s">
        <v>143</v>
      </c>
      <c r="I7342" t="s">
        <v>135</v>
      </c>
      <c r="J7342" t="s">
        <v>136</v>
      </c>
      <c r="K7342" t="s">
        <v>236</v>
      </c>
      <c r="L7342" t="s">
        <v>20962</v>
      </c>
      <c r="M7342" t="s">
        <v>20963</v>
      </c>
      <c r="N7342">
        <v>8.9989008330000004</v>
      </c>
      <c r="O7342">
        <v>0</v>
      </c>
      <c r="P7342">
        <v>83</v>
      </c>
      <c r="Q7342">
        <v>0</v>
      </c>
      <c r="R7342">
        <v>0</v>
      </c>
      <c r="S7342">
        <v>0</v>
      </c>
      <c r="T7342">
        <v>5</v>
      </c>
      <c r="U7342">
        <v>0</v>
      </c>
      <c r="V7342">
        <v>0</v>
      </c>
      <c r="W7342">
        <v>0</v>
      </c>
      <c r="X7342">
        <v>199.84895648692097</v>
      </c>
      <c r="Y7342">
        <v>0</v>
      </c>
      <c r="Z7342">
        <v>0</v>
      </c>
      <c r="AA7342">
        <v>0</v>
      </c>
      <c r="AB7342">
        <v>109.19730061867914</v>
      </c>
      <c r="AC7342">
        <v>0</v>
      </c>
      <c r="AD7342">
        <v>0</v>
      </c>
      <c r="AE7342">
        <v>309.04625710560009</v>
      </c>
    </row>
    <row r="7343" spans="1:31" x14ac:dyDescent="0.25">
      <c r="A7343">
        <v>2158871</v>
      </c>
      <c r="B7343">
        <v>1</v>
      </c>
      <c r="C7343" t="s">
        <v>80</v>
      </c>
      <c r="D7343" t="s">
        <v>85</v>
      </c>
      <c r="E7343" t="s">
        <v>131</v>
      </c>
      <c r="F7343" t="s">
        <v>20964</v>
      </c>
      <c r="G7343" t="s">
        <v>171</v>
      </c>
      <c r="H7343" t="s">
        <v>134</v>
      </c>
      <c r="I7343" t="s">
        <v>135</v>
      </c>
      <c r="J7343" t="s">
        <v>136</v>
      </c>
      <c r="K7343" t="s">
        <v>137</v>
      </c>
      <c r="L7343" t="s">
        <v>20965</v>
      </c>
      <c r="M7343" t="s">
        <v>20966</v>
      </c>
      <c r="N7343">
        <v>1.0038888880000001</v>
      </c>
      <c r="O7343">
        <v>0</v>
      </c>
      <c r="P7343">
        <v>11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2.6902160164245332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2.6902160164245332</v>
      </c>
    </row>
    <row r="7344" spans="1:31" x14ac:dyDescent="0.25">
      <c r="A7344">
        <v>2158848</v>
      </c>
      <c r="B7344">
        <v>1</v>
      </c>
      <c r="C7344" t="s">
        <v>80</v>
      </c>
      <c r="D7344" t="s">
        <v>107</v>
      </c>
      <c r="E7344" t="s">
        <v>174</v>
      </c>
      <c r="F7344" t="s">
        <v>20967</v>
      </c>
      <c r="G7344" t="s">
        <v>384</v>
      </c>
      <c r="H7344" t="s">
        <v>134</v>
      </c>
      <c r="I7344" t="s">
        <v>135</v>
      </c>
      <c r="J7344" t="s">
        <v>136</v>
      </c>
      <c r="K7344" t="s">
        <v>137</v>
      </c>
      <c r="L7344" t="s">
        <v>20968</v>
      </c>
      <c r="M7344" t="s">
        <v>20969</v>
      </c>
      <c r="N7344">
        <v>0.878611111</v>
      </c>
      <c r="O7344">
        <v>0</v>
      </c>
      <c r="P7344">
        <v>28</v>
      </c>
      <c r="Q7344">
        <v>0</v>
      </c>
      <c r="R7344">
        <v>2</v>
      </c>
      <c r="S7344">
        <v>0</v>
      </c>
      <c r="T7344">
        <v>2</v>
      </c>
      <c r="U7344">
        <v>0</v>
      </c>
      <c r="V7344">
        <v>0</v>
      </c>
      <c r="W7344">
        <v>0</v>
      </c>
      <c r="X7344">
        <v>7.3728443797318333</v>
      </c>
      <c r="Y7344">
        <v>0</v>
      </c>
      <c r="Z7344">
        <v>0.41375134321449997</v>
      </c>
      <c r="AA7344">
        <v>0</v>
      </c>
      <c r="AB7344">
        <v>7.9300172193750001E-3</v>
      </c>
      <c r="AC7344">
        <v>0</v>
      </c>
      <c r="AD7344">
        <v>0</v>
      </c>
      <c r="AE7344">
        <v>7.7945257401657084</v>
      </c>
    </row>
    <row r="7345" spans="1:31" x14ac:dyDescent="0.25">
      <c r="A7345">
        <v>2158914</v>
      </c>
      <c r="B7345">
        <v>1</v>
      </c>
      <c r="C7345" t="s">
        <v>80</v>
      </c>
      <c r="D7345" t="s">
        <v>111</v>
      </c>
      <c r="E7345" t="s">
        <v>206</v>
      </c>
      <c r="F7345" t="s">
        <v>519</v>
      </c>
      <c r="G7345" t="s">
        <v>183</v>
      </c>
      <c r="H7345" t="s">
        <v>134</v>
      </c>
      <c r="I7345" t="s">
        <v>135</v>
      </c>
      <c r="J7345" t="s">
        <v>136</v>
      </c>
      <c r="K7345" t="s">
        <v>137</v>
      </c>
      <c r="L7345" t="s">
        <v>20970</v>
      </c>
      <c r="M7345" t="s">
        <v>20971</v>
      </c>
      <c r="N7345">
        <v>9.1102777770000003</v>
      </c>
      <c r="O7345">
        <v>0</v>
      </c>
      <c r="P7345">
        <v>97</v>
      </c>
      <c r="Q7345">
        <v>0</v>
      </c>
      <c r="R7345">
        <v>0</v>
      </c>
      <c r="S7345">
        <v>0</v>
      </c>
      <c r="T7345">
        <v>5</v>
      </c>
      <c r="U7345">
        <v>0</v>
      </c>
      <c r="V7345">
        <v>0</v>
      </c>
      <c r="W7345">
        <v>0</v>
      </c>
      <c r="X7345">
        <v>238.75984268751952</v>
      </c>
      <c r="Y7345">
        <v>0</v>
      </c>
      <c r="Z7345">
        <v>0</v>
      </c>
      <c r="AA7345">
        <v>0</v>
      </c>
      <c r="AB7345">
        <v>3.816269926407625</v>
      </c>
      <c r="AC7345">
        <v>0</v>
      </c>
      <c r="AD7345">
        <v>0</v>
      </c>
      <c r="AE7345">
        <v>242.57611261392714</v>
      </c>
    </row>
    <row r="7346" spans="1:31" x14ac:dyDescent="0.25">
      <c r="A7346">
        <v>2159014</v>
      </c>
      <c r="B7346">
        <v>1</v>
      </c>
      <c r="C7346" t="s">
        <v>80</v>
      </c>
      <c r="D7346" t="s">
        <v>90</v>
      </c>
      <c r="E7346" t="s">
        <v>131</v>
      </c>
      <c r="F7346" t="s">
        <v>20972</v>
      </c>
      <c r="G7346" t="s">
        <v>152</v>
      </c>
      <c r="H7346" t="s">
        <v>134</v>
      </c>
      <c r="I7346" t="s">
        <v>135</v>
      </c>
      <c r="J7346" t="s">
        <v>136</v>
      </c>
      <c r="K7346" t="s">
        <v>137</v>
      </c>
      <c r="L7346" t="s">
        <v>20973</v>
      </c>
      <c r="M7346" t="s">
        <v>20974</v>
      </c>
      <c r="N7346">
        <v>3.810277777</v>
      </c>
      <c r="O7346">
        <v>0</v>
      </c>
      <c r="P7346">
        <v>1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0.91293769639416678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0.91293769639416678</v>
      </c>
    </row>
    <row r="7347" spans="1:31" x14ac:dyDescent="0.25">
      <c r="A7347">
        <v>2158828</v>
      </c>
      <c r="B7347">
        <v>1</v>
      </c>
      <c r="C7347" t="s">
        <v>81</v>
      </c>
      <c r="D7347" t="s">
        <v>123</v>
      </c>
      <c r="E7347" t="s">
        <v>161</v>
      </c>
      <c r="F7347" t="s">
        <v>19731</v>
      </c>
      <c r="G7347" t="s">
        <v>215</v>
      </c>
      <c r="H7347" t="s">
        <v>134</v>
      </c>
      <c r="I7347" t="s">
        <v>135</v>
      </c>
      <c r="J7347" t="s">
        <v>136</v>
      </c>
      <c r="K7347" t="s">
        <v>137</v>
      </c>
      <c r="L7347" t="s">
        <v>20975</v>
      </c>
      <c r="M7347" t="s">
        <v>20976</v>
      </c>
      <c r="N7347">
        <v>1.378055555</v>
      </c>
      <c r="O7347">
        <v>0</v>
      </c>
      <c r="P7347">
        <v>200</v>
      </c>
      <c r="Q7347">
        <v>0</v>
      </c>
      <c r="R7347">
        <v>6</v>
      </c>
      <c r="S7347">
        <v>0</v>
      </c>
      <c r="T7347">
        <v>9</v>
      </c>
      <c r="U7347">
        <v>0</v>
      </c>
      <c r="V7347">
        <v>0</v>
      </c>
      <c r="W7347">
        <v>0</v>
      </c>
      <c r="X7347">
        <v>56.685136989116444</v>
      </c>
      <c r="Y7347">
        <v>0</v>
      </c>
      <c r="Z7347">
        <v>0.85823250497400005</v>
      </c>
      <c r="AA7347">
        <v>0</v>
      </c>
      <c r="AB7347">
        <v>8.6787128425163154</v>
      </c>
      <c r="AC7347">
        <v>0</v>
      </c>
      <c r="AD7347">
        <v>0</v>
      </c>
      <c r="AE7347">
        <v>66.222082336606761</v>
      </c>
    </row>
    <row r="7348" spans="1:31" x14ac:dyDescent="0.25">
      <c r="A7348">
        <v>2158685</v>
      </c>
      <c r="B7348">
        <v>1</v>
      </c>
      <c r="C7348" t="s">
        <v>80</v>
      </c>
      <c r="D7348" t="s">
        <v>83</v>
      </c>
      <c r="E7348" t="s">
        <v>174</v>
      </c>
      <c r="F7348" t="s">
        <v>20977</v>
      </c>
      <c r="G7348" t="s">
        <v>187</v>
      </c>
      <c r="H7348" t="s">
        <v>134</v>
      </c>
      <c r="I7348" t="s">
        <v>135</v>
      </c>
      <c r="J7348" t="s">
        <v>136</v>
      </c>
      <c r="K7348" t="s">
        <v>137</v>
      </c>
      <c r="L7348" t="s">
        <v>20978</v>
      </c>
      <c r="M7348" t="s">
        <v>20979</v>
      </c>
      <c r="N7348">
        <v>4.7641666660000004</v>
      </c>
      <c r="O7348">
        <v>0</v>
      </c>
      <c r="P7348">
        <v>193</v>
      </c>
      <c r="Q7348">
        <v>0</v>
      </c>
      <c r="R7348">
        <v>0</v>
      </c>
      <c r="S7348">
        <v>0</v>
      </c>
      <c r="T7348">
        <v>17</v>
      </c>
      <c r="U7348">
        <v>0</v>
      </c>
      <c r="V7348">
        <v>0</v>
      </c>
      <c r="W7348">
        <v>0</v>
      </c>
      <c r="X7348">
        <v>177.23736837368043</v>
      </c>
      <c r="Y7348">
        <v>0</v>
      </c>
      <c r="Z7348">
        <v>0</v>
      </c>
      <c r="AA7348">
        <v>0</v>
      </c>
      <c r="AB7348">
        <v>23.265464545931199</v>
      </c>
      <c r="AC7348">
        <v>0</v>
      </c>
      <c r="AD7348">
        <v>0</v>
      </c>
      <c r="AE7348">
        <v>200.50283291961162</v>
      </c>
    </row>
    <row r="7349" spans="1:31" x14ac:dyDescent="0.25">
      <c r="A7349">
        <v>2158971</v>
      </c>
      <c r="B7349">
        <v>1</v>
      </c>
      <c r="C7349" t="s">
        <v>81</v>
      </c>
      <c r="D7349" t="s">
        <v>123</v>
      </c>
      <c r="E7349" t="s">
        <v>131</v>
      </c>
      <c r="F7349" t="s">
        <v>20980</v>
      </c>
      <c r="G7349" t="s">
        <v>152</v>
      </c>
      <c r="H7349" t="s">
        <v>134</v>
      </c>
      <c r="I7349" t="s">
        <v>135</v>
      </c>
      <c r="J7349" t="s">
        <v>136</v>
      </c>
      <c r="K7349" t="s">
        <v>137</v>
      </c>
      <c r="L7349" t="s">
        <v>20981</v>
      </c>
      <c r="M7349" t="s">
        <v>20982</v>
      </c>
      <c r="N7349">
        <v>2.0863888880000001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2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3.7936142566290831</v>
      </c>
      <c r="AC7349">
        <v>0</v>
      </c>
      <c r="AD7349">
        <v>0</v>
      </c>
      <c r="AE7349">
        <v>3.7936142566290831</v>
      </c>
    </row>
    <row r="7350" spans="1:31" x14ac:dyDescent="0.25">
      <c r="A7350">
        <v>2158934</v>
      </c>
      <c r="B7350">
        <v>1</v>
      </c>
      <c r="C7350" t="s">
        <v>81</v>
      </c>
      <c r="D7350" t="s">
        <v>123</v>
      </c>
      <c r="E7350" t="s">
        <v>131</v>
      </c>
      <c r="F7350" t="s">
        <v>20983</v>
      </c>
      <c r="G7350" t="s">
        <v>231</v>
      </c>
      <c r="H7350" t="s">
        <v>134</v>
      </c>
      <c r="I7350" t="s">
        <v>135</v>
      </c>
      <c r="J7350" t="s">
        <v>136</v>
      </c>
      <c r="K7350" t="s">
        <v>137</v>
      </c>
      <c r="L7350" t="s">
        <v>20984</v>
      </c>
      <c r="M7350" t="s">
        <v>20985</v>
      </c>
      <c r="N7350">
        <v>3.5502777769999998</v>
      </c>
      <c r="O7350">
        <v>0</v>
      </c>
      <c r="P7350">
        <v>3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0.57155190487773344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0.57155190487773344</v>
      </c>
    </row>
    <row r="7351" spans="1:31" x14ac:dyDescent="0.25">
      <c r="A7351">
        <v>2169256</v>
      </c>
      <c r="B7351">
        <v>1</v>
      </c>
      <c r="C7351" t="s">
        <v>80</v>
      </c>
      <c r="D7351" t="s">
        <v>93</v>
      </c>
      <c r="E7351" t="s">
        <v>146</v>
      </c>
      <c r="F7351" t="s">
        <v>20986</v>
      </c>
      <c r="G7351" t="s">
        <v>411</v>
      </c>
      <c r="H7351" t="s">
        <v>143</v>
      </c>
      <c r="I7351" t="s">
        <v>135</v>
      </c>
      <c r="J7351" t="s">
        <v>136</v>
      </c>
      <c r="K7351" t="s">
        <v>137</v>
      </c>
      <c r="L7351" t="s">
        <v>20987</v>
      </c>
      <c r="M7351" t="s">
        <v>20988</v>
      </c>
      <c r="N7351">
        <v>5.3111111109999998</v>
      </c>
      <c r="O7351">
        <v>0</v>
      </c>
      <c r="P7351">
        <v>34</v>
      </c>
      <c r="Q7351">
        <v>0</v>
      </c>
      <c r="R7351">
        <v>4</v>
      </c>
      <c r="S7351">
        <v>0</v>
      </c>
      <c r="T7351">
        <v>8</v>
      </c>
      <c r="U7351">
        <v>0</v>
      </c>
      <c r="V7351">
        <v>0</v>
      </c>
      <c r="W7351">
        <v>0</v>
      </c>
      <c r="X7351">
        <v>35.423277007660346</v>
      </c>
      <c r="Y7351">
        <v>0</v>
      </c>
      <c r="Z7351">
        <v>12.649653597220002</v>
      </c>
      <c r="AA7351">
        <v>0</v>
      </c>
      <c r="AB7351">
        <v>15.749700057823871</v>
      </c>
      <c r="AC7351">
        <v>0</v>
      </c>
      <c r="AD7351">
        <v>0</v>
      </c>
      <c r="AE7351">
        <v>63.822630662704221</v>
      </c>
    </row>
    <row r="7352" spans="1:31" x14ac:dyDescent="0.25">
      <c r="A7352">
        <v>2158977</v>
      </c>
      <c r="B7352">
        <v>1</v>
      </c>
      <c r="C7352" t="s">
        <v>80</v>
      </c>
      <c r="D7352" t="s">
        <v>94</v>
      </c>
      <c r="E7352" t="s">
        <v>161</v>
      </c>
      <c r="F7352" t="s">
        <v>20989</v>
      </c>
      <c r="G7352" t="s">
        <v>215</v>
      </c>
      <c r="H7352" t="s">
        <v>134</v>
      </c>
      <c r="I7352" t="s">
        <v>135</v>
      </c>
      <c r="J7352" t="s">
        <v>136</v>
      </c>
      <c r="K7352" t="s">
        <v>137</v>
      </c>
      <c r="L7352" t="s">
        <v>20990</v>
      </c>
      <c r="M7352" t="s">
        <v>20991</v>
      </c>
      <c r="N7352">
        <v>2.8149999999999999</v>
      </c>
      <c r="O7352">
        <v>0</v>
      </c>
      <c r="P7352">
        <v>1</v>
      </c>
      <c r="Q7352">
        <v>0</v>
      </c>
      <c r="R7352">
        <v>25</v>
      </c>
      <c r="S7352">
        <v>0</v>
      </c>
      <c r="T7352">
        <v>40</v>
      </c>
      <c r="U7352">
        <v>0</v>
      </c>
      <c r="V7352">
        <v>0</v>
      </c>
      <c r="W7352">
        <v>0</v>
      </c>
      <c r="X7352">
        <v>7.2866964539199996E-2</v>
      </c>
      <c r="Y7352">
        <v>0</v>
      </c>
      <c r="Z7352">
        <v>3.7077652397996159</v>
      </c>
      <c r="AA7352">
        <v>0</v>
      </c>
      <c r="AB7352">
        <v>38.41160178914555</v>
      </c>
      <c r="AC7352">
        <v>0</v>
      </c>
      <c r="AD7352">
        <v>0</v>
      </c>
      <c r="AE7352">
        <v>42.192233993484365</v>
      </c>
    </row>
    <row r="7353" spans="1:31" x14ac:dyDescent="0.25">
      <c r="A7353">
        <v>2169173</v>
      </c>
      <c r="B7353">
        <v>1</v>
      </c>
      <c r="C7353" t="s">
        <v>80</v>
      </c>
      <c r="D7353" t="s">
        <v>105</v>
      </c>
      <c r="E7353" t="s">
        <v>131</v>
      </c>
      <c r="F7353" t="s">
        <v>20992</v>
      </c>
      <c r="G7353" t="s">
        <v>152</v>
      </c>
      <c r="H7353" t="s">
        <v>134</v>
      </c>
      <c r="I7353" t="s">
        <v>135</v>
      </c>
      <c r="J7353" t="s">
        <v>136</v>
      </c>
      <c r="K7353" t="s">
        <v>137</v>
      </c>
      <c r="L7353" t="s">
        <v>20993</v>
      </c>
      <c r="M7353" t="s">
        <v>20994</v>
      </c>
      <c r="N7353">
        <v>2.1230555550000001</v>
      </c>
      <c r="O7353">
        <v>0</v>
      </c>
      <c r="P7353">
        <v>1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0.3897163171059167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0.3897163171059167</v>
      </c>
    </row>
    <row r="7354" spans="1:31" x14ac:dyDescent="0.25">
      <c r="A7354">
        <v>2159117</v>
      </c>
      <c r="B7354">
        <v>1</v>
      </c>
      <c r="C7354" t="s">
        <v>80</v>
      </c>
      <c r="D7354" t="s">
        <v>99</v>
      </c>
      <c r="E7354" t="s">
        <v>131</v>
      </c>
      <c r="F7354" t="s">
        <v>20995</v>
      </c>
      <c r="G7354" t="s">
        <v>152</v>
      </c>
      <c r="H7354" t="s">
        <v>134</v>
      </c>
      <c r="I7354" t="s">
        <v>135</v>
      </c>
      <c r="J7354" t="s">
        <v>136</v>
      </c>
      <c r="K7354" t="s">
        <v>137</v>
      </c>
      <c r="L7354" t="s">
        <v>20996</v>
      </c>
      <c r="M7354" t="s">
        <v>20997</v>
      </c>
      <c r="N7354">
        <v>7.602777777</v>
      </c>
      <c r="O7354">
        <v>0</v>
      </c>
      <c r="P7354">
        <v>2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0.80498580428200017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0.80498580428200017</v>
      </c>
    </row>
    <row r="7355" spans="1:31" x14ac:dyDescent="0.25">
      <c r="A7355">
        <v>2158791</v>
      </c>
      <c r="B7355">
        <v>1</v>
      </c>
      <c r="C7355" t="s">
        <v>81</v>
      </c>
      <c r="D7355" t="s">
        <v>128</v>
      </c>
      <c r="E7355" t="s">
        <v>146</v>
      </c>
      <c r="F7355" t="s">
        <v>12997</v>
      </c>
      <c r="G7355" t="s">
        <v>538</v>
      </c>
      <c r="H7355" t="s">
        <v>143</v>
      </c>
      <c r="I7355" t="s">
        <v>135</v>
      </c>
      <c r="J7355" t="s">
        <v>136</v>
      </c>
      <c r="K7355" t="s">
        <v>236</v>
      </c>
      <c r="L7355" t="s">
        <v>20998</v>
      </c>
      <c r="M7355" t="s">
        <v>20999</v>
      </c>
      <c r="N7355">
        <v>6.887827777</v>
      </c>
      <c r="O7355">
        <v>0</v>
      </c>
      <c r="P7355">
        <v>834</v>
      </c>
      <c r="Q7355">
        <v>0</v>
      </c>
      <c r="R7355">
        <v>0</v>
      </c>
      <c r="S7355">
        <v>0</v>
      </c>
      <c r="T7355">
        <v>31</v>
      </c>
      <c r="U7355">
        <v>0</v>
      </c>
      <c r="V7355">
        <v>0</v>
      </c>
      <c r="W7355">
        <v>0</v>
      </c>
      <c r="X7355">
        <v>1259.1046330692698</v>
      </c>
      <c r="Y7355">
        <v>0</v>
      </c>
      <c r="Z7355">
        <v>0</v>
      </c>
      <c r="AA7355">
        <v>0</v>
      </c>
      <c r="AB7355">
        <v>98.065058639217099</v>
      </c>
      <c r="AC7355">
        <v>0</v>
      </c>
      <c r="AD7355">
        <v>0</v>
      </c>
      <c r="AE7355">
        <v>1357.1696917084869</v>
      </c>
    </row>
    <row r="7356" spans="1:31" x14ac:dyDescent="0.25">
      <c r="A7356">
        <v>2169196</v>
      </c>
      <c r="B7356">
        <v>1</v>
      </c>
      <c r="C7356" t="s">
        <v>80</v>
      </c>
      <c r="D7356" t="s">
        <v>85</v>
      </c>
      <c r="E7356" t="s">
        <v>146</v>
      </c>
      <c r="F7356" t="s">
        <v>21000</v>
      </c>
      <c r="G7356" t="s">
        <v>226</v>
      </c>
      <c r="H7356" t="s">
        <v>143</v>
      </c>
      <c r="I7356" t="s">
        <v>135</v>
      </c>
      <c r="J7356" t="s">
        <v>136</v>
      </c>
      <c r="K7356" t="s">
        <v>137</v>
      </c>
      <c r="L7356" t="s">
        <v>21001</v>
      </c>
      <c r="M7356" t="s">
        <v>21002</v>
      </c>
      <c r="N7356">
        <v>0.2475</v>
      </c>
      <c r="O7356">
        <v>0</v>
      </c>
      <c r="P7356">
        <v>230</v>
      </c>
      <c r="Q7356">
        <v>0</v>
      </c>
      <c r="R7356">
        <v>0</v>
      </c>
      <c r="S7356">
        <v>0</v>
      </c>
      <c r="T7356">
        <v>33</v>
      </c>
      <c r="U7356">
        <v>0</v>
      </c>
      <c r="V7356">
        <v>0</v>
      </c>
      <c r="W7356">
        <v>0</v>
      </c>
      <c r="X7356">
        <v>15.232374686529003</v>
      </c>
      <c r="Y7356">
        <v>0</v>
      </c>
      <c r="Z7356">
        <v>0</v>
      </c>
      <c r="AA7356">
        <v>0</v>
      </c>
      <c r="AB7356">
        <v>4.923257942738025</v>
      </c>
      <c r="AC7356">
        <v>0</v>
      </c>
      <c r="AD7356">
        <v>0</v>
      </c>
      <c r="AE7356">
        <v>20.155632629267028</v>
      </c>
    </row>
    <row r="7357" spans="1:31" x14ac:dyDescent="0.25">
      <c r="A7357">
        <v>2158768</v>
      </c>
      <c r="B7357">
        <v>1</v>
      </c>
      <c r="C7357" t="s">
        <v>80</v>
      </c>
      <c r="D7357" t="s">
        <v>97</v>
      </c>
      <c r="E7357" t="s">
        <v>131</v>
      </c>
      <c r="F7357" t="s">
        <v>21003</v>
      </c>
      <c r="G7357" t="s">
        <v>133</v>
      </c>
      <c r="H7357" t="s">
        <v>134</v>
      </c>
      <c r="I7357" t="s">
        <v>135</v>
      </c>
      <c r="J7357" t="s">
        <v>136</v>
      </c>
      <c r="K7357" t="s">
        <v>137</v>
      </c>
      <c r="L7357" t="s">
        <v>21004</v>
      </c>
      <c r="M7357" t="s">
        <v>21005</v>
      </c>
      <c r="N7357">
        <v>10.753611111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22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129.89780586217947</v>
      </c>
      <c r="AC7357">
        <v>0</v>
      </c>
      <c r="AD7357">
        <v>0</v>
      </c>
      <c r="AE7357">
        <v>129.89780586217947</v>
      </c>
    </row>
    <row r="7358" spans="1:31" x14ac:dyDescent="0.25">
      <c r="A7358">
        <v>2158745</v>
      </c>
      <c r="B7358">
        <v>1</v>
      </c>
      <c r="C7358" t="s">
        <v>81</v>
      </c>
      <c r="D7358" t="s">
        <v>116</v>
      </c>
      <c r="E7358" t="s">
        <v>140</v>
      </c>
      <c r="F7358" t="s">
        <v>21006</v>
      </c>
      <c r="G7358" t="s">
        <v>2752</v>
      </c>
      <c r="H7358" t="s">
        <v>143</v>
      </c>
      <c r="I7358" t="s">
        <v>135</v>
      </c>
      <c r="J7358" t="s">
        <v>136</v>
      </c>
      <c r="K7358" t="s">
        <v>137</v>
      </c>
      <c r="L7358" t="s">
        <v>21007</v>
      </c>
      <c r="M7358" t="s">
        <v>21008</v>
      </c>
      <c r="N7358">
        <v>4.2572222220000002</v>
      </c>
      <c r="O7358">
        <v>3</v>
      </c>
      <c r="P7358">
        <v>3590</v>
      </c>
      <c r="Q7358">
        <v>484</v>
      </c>
      <c r="R7358">
        <v>370</v>
      </c>
      <c r="S7358">
        <v>36</v>
      </c>
      <c r="T7358">
        <v>353</v>
      </c>
      <c r="U7358">
        <v>2</v>
      </c>
      <c r="V7358">
        <v>0</v>
      </c>
      <c r="W7358">
        <v>3.9414481473280998</v>
      </c>
      <c r="X7358">
        <v>2204.9714075242696</v>
      </c>
      <c r="Y7358">
        <v>665.60827692457701</v>
      </c>
      <c r="Z7358">
        <v>96.420115539073109</v>
      </c>
      <c r="AA7358">
        <v>1134.5861134879963</v>
      </c>
      <c r="AB7358">
        <v>345.91317619226703</v>
      </c>
      <c r="AC7358">
        <v>72.65698673409284</v>
      </c>
      <c r="AD7358">
        <v>0</v>
      </c>
      <c r="AE7358">
        <v>4524.0975245496047</v>
      </c>
    </row>
    <row r="7359" spans="1:31" x14ac:dyDescent="0.25">
      <c r="A7359">
        <v>2158662</v>
      </c>
      <c r="B7359">
        <v>1</v>
      </c>
      <c r="C7359" t="s">
        <v>80</v>
      </c>
      <c r="D7359" t="s">
        <v>105</v>
      </c>
      <c r="E7359" t="s">
        <v>174</v>
      </c>
      <c r="F7359" t="s">
        <v>15545</v>
      </c>
      <c r="G7359" t="s">
        <v>187</v>
      </c>
      <c r="H7359" t="s">
        <v>134</v>
      </c>
      <c r="I7359" t="s">
        <v>135</v>
      </c>
      <c r="J7359" t="s">
        <v>136</v>
      </c>
      <c r="K7359" t="s">
        <v>137</v>
      </c>
      <c r="L7359" t="s">
        <v>21009</v>
      </c>
      <c r="M7359" t="s">
        <v>21010</v>
      </c>
      <c r="N7359">
        <v>1.1330555550000001</v>
      </c>
      <c r="O7359">
        <v>0</v>
      </c>
      <c r="P7359">
        <v>119</v>
      </c>
      <c r="Q7359">
        <v>0</v>
      </c>
      <c r="R7359">
        <v>0</v>
      </c>
      <c r="S7359">
        <v>0</v>
      </c>
      <c r="T7359">
        <v>1</v>
      </c>
      <c r="U7359">
        <v>0</v>
      </c>
      <c r="V7359">
        <v>0</v>
      </c>
      <c r="W7359">
        <v>0</v>
      </c>
      <c r="X7359">
        <v>26.296004006722818</v>
      </c>
      <c r="Y7359">
        <v>0</v>
      </c>
      <c r="Z7359">
        <v>0</v>
      </c>
      <c r="AA7359">
        <v>0</v>
      </c>
      <c r="AB7359">
        <v>4.1766901714E-2</v>
      </c>
      <c r="AC7359">
        <v>0</v>
      </c>
      <c r="AD7359">
        <v>0</v>
      </c>
      <c r="AE7359">
        <v>26.337770908436816</v>
      </c>
    </row>
    <row r="7360" spans="1:31" x14ac:dyDescent="0.25">
      <c r="A7360">
        <v>2169273</v>
      </c>
      <c r="B7360">
        <v>1</v>
      </c>
      <c r="C7360" t="s">
        <v>80</v>
      </c>
      <c r="D7360" t="s">
        <v>106</v>
      </c>
      <c r="E7360" t="s">
        <v>174</v>
      </c>
      <c r="F7360" t="s">
        <v>19306</v>
      </c>
      <c r="G7360" t="s">
        <v>2524</v>
      </c>
      <c r="H7360" t="s">
        <v>134</v>
      </c>
      <c r="I7360" t="s">
        <v>135</v>
      </c>
      <c r="J7360" t="s">
        <v>136</v>
      </c>
      <c r="K7360" t="s">
        <v>137</v>
      </c>
      <c r="L7360" t="s">
        <v>21011</v>
      </c>
      <c r="M7360" t="s">
        <v>21012</v>
      </c>
      <c r="N7360">
        <v>4.4694444439999996</v>
      </c>
      <c r="O7360">
        <v>0</v>
      </c>
      <c r="P7360">
        <v>8</v>
      </c>
      <c r="Q7360">
        <v>0</v>
      </c>
      <c r="R7360">
        <v>0</v>
      </c>
      <c r="S7360">
        <v>0</v>
      </c>
      <c r="T7360">
        <v>1</v>
      </c>
      <c r="U7360">
        <v>0</v>
      </c>
      <c r="V7360">
        <v>0</v>
      </c>
      <c r="W7360">
        <v>0</v>
      </c>
      <c r="X7360">
        <v>5.0919194388463644</v>
      </c>
      <c r="Y7360">
        <v>0</v>
      </c>
      <c r="Z7360">
        <v>0</v>
      </c>
      <c r="AA7360">
        <v>0</v>
      </c>
      <c r="AB7360">
        <v>3.4306326115491554</v>
      </c>
      <c r="AC7360">
        <v>0</v>
      </c>
      <c r="AD7360">
        <v>0</v>
      </c>
      <c r="AE7360">
        <v>8.5225520503955199</v>
      </c>
    </row>
    <row r="7361" spans="1:31" x14ac:dyDescent="0.25">
      <c r="A7361">
        <v>2169190</v>
      </c>
      <c r="B7361">
        <v>1</v>
      </c>
      <c r="C7361" t="s">
        <v>80</v>
      </c>
      <c r="D7361" t="s">
        <v>83</v>
      </c>
      <c r="E7361" t="s">
        <v>131</v>
      </c>
      <c r="F7361" t="s">
        <v>21013</v>
      </c>
      <c r="G7361" t="s">
        <v>152</v>
      </c>
      <c r="H7361" t="s">
        <v>134</v>
      </c>
      <c r="I7361" t="s">
        <v>135</v>
      </c>
      <c r="J7361" t="s">
        <v>136</v>
      </c>
      <c r="K7361" t="s">
        <v>137</v>
      </c>
      <c r="L7361" t="s">
        <v>21014</v>
      </c>
      <c r="M7361" t="s">
        <v>21015</v>
      </c>
      <c r="N7361">
        <v>1.602777777</v>
      </c>
      <c r="O7361">
        <v>0</v>
      </c>
      <c r="P7361">
        <v>3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1.07473760855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1.07473760855</v>
      </c>
    </row>
    <row r="7362" spans="1:31" x14ac:dyDescent="0.25">
      <c r="A7362">
        <v>2169236</v>
      </c>
      <c r="B7362">
        <v>1</v>
      </c>
      <c r="C7362" t="s">
        <v>80</v>
      </c>
      <c r="D7362" t="s">
        <v>106</v>
      </c>
      <c r="E7362" t="s">
        <v>196</v>
      </c>
      <c r="F7362" t="s">
        <v>21016</v>
      </c>
      <c r="G7362" t="s">
        <v>142</v>
      </c>
      <c r="H7362" t="s">
        <v>143</v>
      </c>
      <c r="I7362" t="s">
        <v>135</v>
      </c>
      <c r="J7362" t="s">
        <v>136</v>
      </c>
      <c r="K7362" t="s">
        <v>137</v>
      </c>
      <c r="L7362" t="s">
        <v>21017</v>
      </c>
      <c r="M7362" t="s">
        <v>21018</v>
      </c>
      <c r="N7362">
        <v>1.1672222219999999</v>
      </c>
      <c r="O7362">
        <v>0</v>
      </c>
      <c r="P7362">
        <v>216</v>
      </c>
      <c r="Q7362">
        <v>0</v>
      </c>
      <c r="R7362">
        <v>14</v>
      </c>
      <c r="S7362">
        <v>0</v>
      </c>
      <c r="T7362">
        <v>24</v>
      </c>
      <c r="U7362">
        <v>0</v>
      </c>
      <c r="V7362">
        <v>0</v>
      </c>
      <c r="W7362">
        <v>0</v>
      </c>
      <c r="X7362">
        <v>65.838454388510101</v>
      </c>
      <c r="Y7362">
        <v>0</v>
      </c>
      <c r="Z7362">
        <v>2.0955433953944334</v>
      </c>
      <c r="AA7362">
        <v>0</v>
      </c>
      <c r="AB7362">
        <v>10.541826644025727</v>
      </c>
      <c r="AC7362">
        <v>0</v>
      </c>
      <c r="AD7362">
        <v>0</v>
      </c>
      <c r="AE7362">
        <v>78.475824427930263</v>
      </c>
    </row>
    <row r="7363" spans="1:31" x14ac:dyDescent="0.25">
      <c r="A7363">
        <v>2158808</v>
      </c>
      <c r="B7363">
        <v>1</v>
      </c>
      <c r="C7363" t="s">
        <v>80</v>
      </c>
      <c r="D7363" t="s">
        <v>99</v>
      </c>
      <c r="E7363" t="s">
        <v>174</v>
      </c>
      <c r="F7363" t="s">
        <v>21019</v>
      </c>
      <c r="G7363" t="s">
        <v>374</v>
      </c>
      <c r="H7363" t="s">
        <v>134</v>
      </c>
      <c r="I7363" t="s">
        <v>135</v>
      </c>
      <c r="J7363" t="s">
        <v>136</v>
      </c>
      <c r="K7363" t="s">
        <v>137</v>
      </c>
      <c r="L7363" t="s">
        <v>21020</v>
      </c>
      <c r="M7363" t="s">
        <v>21021</v>
      </c>
      <c r="N7363">
        <v>17.553055555</v>
      </c>
      <c r="O7363">
        <v>0</v>
      </c>
      <c r="P7363">
        <v>15</v>
      </c>
      <c r="Q7363">
        <v>0</v>
      </c>
      <c r="R7363">
        <v>5</v>
      </c>
      <c r="S7363">
        <v>0</v>
      </c>
      <c r="T7363">
        <v>3</v>
      </c>
      <c r="U7363">
        <v>0</v>
      </c>
      <c r="V7363">
        <v>0</v>
      </c>
      <c r="W7363">
        <v>0</v>
      </c>
      <c r="X7363">
        <v>93.965030059803524</v>
      </c>
      <c r="Y7363">
        <v>0</v>
      </c>
      <c r="Z7363">
        <v>2.7847751427013492</v>
      </c>
      <c r="AA7363">
        <v>0</v>
      </c>
      <c r="AB7363">
        <v>241.42993079866375</v>
      </c>
      <c r="AC7363">
        <v>0</v>
      </c>
      <c r="AD7363">
        <v>0</v>
      </c>
      <c r="AE7363">
        <v>338.17973600116864</v>
      </c>
    </row>
    <row r="7364" spans="1:31" x14ac:dyDescent="0.25">
      <c r="A7364">
        <v>2158954</v>
      </c>
      <c r="B7364">
        <v>1</v>
      </c>
      <c r="C7364" t="s">
        <v>80</v>
      </c>
      <c r="D7364" t="s">
        <v>85</v>
      </c>
      <c r="E7364" t="s">
        <v>131</v>
      </c>
      <c r="F7364" t="s">
        <v>21022</v>
      </c>
      <c r="G7364" t="s">
        <v>133</v>
      </c>
      <c r="H7364" t="s">
        <v>134</v>
      </c>
      <c r="I7364" t="s">
        <v>135</v>
      </c>
      <c r="J7364" t="s">
        <v>136</v>
      </c>
      <c r="K7364" t="s">
        <v>137</v>
      </c>
      <c r="L7364" t="s">
        <v>21023</v>
      </c>
      <c r="M7364" t="s">
        <v>21024</v>
      </c>
      <c r="N7364">
        <v>3.8986111110000001</v>
      </c>
      <c r="O7364">
        <v>0</v>
      </c>
      <c r="P7364">
        <v>37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40.488174124998935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40.488174124998935</v>
      </c>
    </row>
    <row r="7365" spans="1:31" x14ac:dyDescent="0.25">
      <c r="A7365">
        <v>2169233</v>
      </c>
      <c r="B7365">
        <v>1</v>
      </c>
      <c r="C7365" t="s">
        <v>81</v>
      </c>
      <c r="D7365" t="s">
        <v>113</v>
      </c>
      <c r="E7365" t="s">
        <v>161</v>
      </c>
      <c r="F7365" t="s">
        <v>21025</v>
      </c>
      <c r="G7365" t="s">
        <v>215</v>
      </c>
      <c r="H7365" t="s">
        <v>134</v>
      </c>
      <c r="I7365" t="s">
        <v>135</v>
      </c>
      <c r="J7365" t="s">
        <v>136</v>
      </c>
      <c r="K7365" t="s">
        <v>137</v>
      </c>
      <c r="L7365" t="s">
        <v>21026</v>
      </c>
      <c r="M7365" t="s">
        <v>21027</v>
      </c>
      <c r="N7365">
        <v>2.523055555</v>
      </c>
      <c r="O7365">
        <v>0</v>
      </c>
      <c r="P7365">
        <v>93</v>
      </c>
      <c r="Q7365">
        <v>0</v>
      </c>
      <c r="R7365">
        <v>0</v>
      </c>
      <c r="S7365">
        <v>0</v>
      </c>
      <c r="T7365">
        <v>30</v>
      </c>
      <c r="U7365">
        <v>0</v>
      </c>
      <c r="V7365">
        <v>0</v>
      </c>
      <c r="W7365">
        <v>0</v>
      </c>
      <c r="X7365">
        <v>53.106229306939191</v>
      </c>
      <c r="Y7365">
        <v>0</v>
      </c>
      <c r="Z7365">
        <v>0</v>
      </c>
      <c r="AA7365">
        <v>0</v>
      </c>
      <c r="AB7365">
        <v>17.234757765505947</v>
      </c>
      <c r="AC7365">
        <v>0</v>
      </c>
      <c r="AD7365">
        <v>0</v>
      </c>
      <c r="AE7365">
        <v>70.340987072445131</v>
      </c>
    </row>
    <row r="7366" spans="1:31" x14ac:dyDescent="0.25">
      <c r="A7366">
        <v>2169210</v>
      </c>
      <c r="B7366">
        <v>1</v>
      </c>
      <c r="C7366" t="s">
        <v>81</v>
      </c>
      <c r="D7366" t="s">
        <v>118</v>
      </c>
      <c r="E7366" t="s">
        <v>174</v>
      </c>
      <c r="F7366" t="s">
        <v>2758</v>
      </c>
      <c r="G7366" t="s">
        <v>176</v>
      </c>
      <c r="H7366" t="s">
        <v>134</v>
      </c>
      <c r="I7366" t="s">
        <v>135</v>
      </c>
      <c r="J7366" t="s">
        <v>136</v>
      </c>
      <c r="K7366" t="s">
        <v>137</v>
      </c>
      <c r="L7366" t="s">
        <v>21028</v>
      </c>
      <c r="M7366" t="s">
        <v>21029</v>
      </c>
      <c r="N7366">
        <v>2.9111111109999999</v>
      </c>
      <c r="O7366">
        <v>0</v>
      </c>
      <c r="P7366">
        <v>42</v>
      </c>
      <c r="Q7366">
        <v>0</v>
      </c>
      <c r="R7366">
        <v>0</v>
      </c>
      <c r="S7366">
        <v>0</v>
      </c>
      <c r="T7366">
        <v>6</v>
      </c>
      <c r="U7366">
        <v>0</v>
      </c>
      <c r="V7366">
        <v>0</v>
      </c>
      <c r="W7366">
        <v>0</v>
      </c>
      <c r="X7366">
        <v>27.991859655979876</v>
      </c>
      <c r="Y7366">
        <v>0</v>
      </c>
      <c r="Z7366">
        <v>0</v>
      </c>
      <c r="AA7366">
        <v>0</v>
      </c>
      <c r="AB7366">
        <v>3.8302896188645335</v>
      </c>
      <c r="AC7366">
        <v>0</v>
      </c>
      <c r="AD7366">
        <v>0</v>
      </c>
      <c r="AE7366">
        <v>31.82214927484441</v>
      </c>
    </row>
    <row r="7367" spans="1:31" x14ac:dyDescent="0.25">
      <c r="A7367">
        <v>2158894</v>
      </c>
      <c r="B7367">
        <v>1</v>
      </c>
      <c r="C7367" t="s">
        <v>80</v>
      </c>
      <c r="D7367" t="s">
        <v>97</v>
      </c>
      <c r="E7367" t="s">
        <v>146</v>
      </c>
      <c r="F7367" t="s">
        <v>21030</v>
      </c>
      <c r="G7367" t="s">
        <v>262</v>
      </c>
      <c r="H7367" t="s">
        <v>143</v>
      </c>
      <c r="I7367" t="s">
        <v>135</v>
      </c>
      <c r="J7367" t="s">
        <v>136</v>
      </c>
      <c r="K7367" t="s">
        <v>137</v>
      </c>
      <c r="L7367" t="s">
        <v>21031</v>
      </c>
      <c r="M7367" t="s">
        <v>21032</v>
      </c>
      <c r="N7367">
        <v>2.1741666660000001</v>
      </c>
      <c r="O7367">
        <v>0</v>
      </c>
      <c r="P7367">
        <v>522</v>
      </c>
      <c r="Q7367">
        <v>0</v>
      </c>
      <c r="R7367">
        <v>4</v>
      </c>
      <c r="S7367">
        <v>0</v>
      </c>
      <c r="T7367">
        <v>37</v>
      </c>
      <c r="U7367">
        <v>0</v>
      </c>
      <c r="V7367">
        <v>0</v>
      </c>
      <c r="W7367">
        <v>0</v>
      </c>
      <c r="X7367">
        <v>384.50871637602575</v>
      </c>
      <c r="Y7367">
        <v>0</v>
      </c>
      <c r="Z7367">
        <v>1.5485245833516001</v>
      </c>
      <c r="AA7367">
        <v>0</v>
      </c>
      <c r="AB7367">
        <v>77.932326894361225</v>
      </c>
      <c r="AC7367">
        <v>0</v>
      </c>
      <c r="AD7367">
        <v>0</v>
      </c>
      <c r="AE7367">
        <v>463.98956785373855</v>
      </c>
    </row>
    <row r="7368" spans="1:31" x14ac:dyDescent="0.25">
      <c r="A7368">
        <v>2158702</v>
      </c>
      <c r="B7368">
        <v>1</v>
      </c>
      <c r="C7368" t="s">
        <v>81</v>
      </c>
      <c r="D7368" t="s">
        <v>122</v>
      </c>
      <c r="E7368" t="s">
        <v>196</v>
      </c>
      <c r="F7368" t="s">
        <v>9805</v>
      </c>
      <c r="G7368" t="s">
        <v>142</v>
      </c>
      <c r="H7368" t="s">
        <v>143</v>
      </c>
      <c r="I7368" t="s">
        <v>135</v>
      </c>
      <c r="J7368" t="s">
        <v>136</v>
      </c>
      <c r="K7368" t="s">
        <v>137</v>
      </c>
      <c r="L7368" t="s">
        <v>21033</v>
      </c>
      <c r="M7368" t="s">
        <v>21034</v>
      </c>
      <c r="N7368">
        <v>3.1522222219999998</v>
      </c>
      <c r="O7368">
        <v>1</v>
      </c>
      <c r="P7368">
        <v>465</v>
      </c>
      <c r="Q7368">
        <v>4</v>
      </c>
      <c r="R7368">
        <v>0</v>
      </c>
      <c r="S7368">
        <v>2</v>
      </c>
      <c r="T7368">
        <v>18</v>
      </c>
      <c r="U7368">
        <v>0</v>
      </c>
      <c r="V7368">
        <v>0</v>
      </c>
      <c r="W7368">
        <v>0.35161881499551667</v>
      </c>
      <c r="X7368">
        <v>133.8682624831913</v>
      </c>
      <c r="Y7368">
        <v>5.5704785867760496</v>
      </c>
      <c r="Z7368">
        <v>0</v>
      </c>
      <c r="AA7368">
        <v>26.923778154274867</v>
      </c>
      <c r="AB7368">
        <v>3.2684922881358665</v>
      </c>
      <c r="AC7368">
        <v>0</v>
      </c>
      <c r="AD7368">
        <v>0</v>
      </c>
      <c r="AE7368">
        <v>169.98263032737358</v>
      </c>
    </row>
    <row r="7369" spans="1:31" x14ac:dyDescent="0.25">
      <c r="A7369">
        <v>2158725</v>
      </c>
      <c r="B7369">
        <v>1</v>
      </c>
      <c r="C7369" t="s">
        <v>81</v>
      </c>
      <c r="D7369" t="s">
        <v>128</v>
      </c>
      <c r="E7369" t="s">
        <v>196</v>
      </c>
      <c r="F7369" t="s">
        <v>4027</v>
      </c>
      <c r="G7369" t="s">
        <v>142</v>
      </c>
      <c r="H7369" t="s">
        <v>143</v>
      </c>
      <c r="I7369" t="s">
        <v>135</v>
      </c>
      <c r="J7369" t="s">
        <v>136</v>
      </c>
      <c r="K7369" t="s">
        <v>137</v>
      </c>
      <c r="L7369" t="s">
        <v>21035</v>
      </c>
      <c r="M7369" t="s">
        <v>21036</v>
      </c>
      <c r="N7369">
        <v>5.392222222</v>
      </c>
      <c r="O7369">
        <v>6</v>
      </c>
      <c r="P7369">
        <v>1247</v>
      </c>
      <c r="Q7369">
        <v>21</v>
      </c>
      <c r="R7369">
        <v>16</v>
      </c>
      <c r="S7369">
        <v>11</v>
      </c>
      <c r="T7369">
        <v>88</v>
      </c>
      <c r="U7369">
        <v>0</v>
      </c>
      <c r="V7369">
        <v>0</v>
      </c>
      <c r="W7369">
        <v>10.222764449826668</v>
      </c>
      <c r="X7369">
        <v>936.07344794633207</v>
      </c>
      <c r="Y7369">
        <v>570.35739676485184</v>
      </c>
      <c r="Z7369">
        <v>19.006218775051209</v>
      </c>
      <c r="AA7369">
        <v>273.18550609759825</v>
      </c>
      <c r="AB7369">
        <v>89.329206761237074</v>
      </c>
      <c r="AC7369">
        <v>0</v>
      </c>
      <c r="AD7369">
        <v>0</v>
      </c>
      <c r="AE7369">
        <v>1898.1745407948972</v>
      </c>
    </row>
    <row r="7370" spans="1:31" x14ac:dyDescent="0.25">
      <c r="A7370">
        <v>2159037</v>
      </c>
      <c r="B7370">
        <v>1</v>
      </c>
      <c r="C7370" t="s">
        <v>81</v>
      </c>
      <c r="D7370" t="s">
        <v>128</v>
      </c>
      <c r="E7370" t="s">
        <v>131</v>
      </c>
      <c r="F7370" t="s">
        <v>21037</v>
      </c>
      <c r="G7370" t="s">
        <v>152</v>
      </c>
      <c r="H7370" t="s">
        <v>134</v>
      </c>
      <c r="I7370" t="s">
        <v>135</v>
      </c>
      <c r="J7370" t="s">
        <v>136</v>
      </c>
      <c r="K7370" t="s">
        <v>137</v>
      </c>
      <c r="L7370" t="s">
        <v>21038</v>
      </c>
      <c r="M7370" t="s">
        <v>21039</v>
      </c>
      <c r="N7370">
        <v>2.3247222220000001</v>
      </c>
      <c r="O7370">
        <v>0</v>
      </c>
      <c r="P7370">
        <v>4</v>
      </c>
      <c r="Q7370">
        <v>0</v>
      </c>
      <c r="R7370">
        <v>0</v>
      </c>
      <c r="S7370">
        <v>0</v>
      </c>
      <c r="T7370">
        <v>2</v>
      </c>
      <c r="U7370">
        <v>0</v>
      </c>
      <c r="V7370">
        <v>0</v>
      </c>
      <c r="W7370">
        <v>0</v>
      </c>
      <c r="X7370">
        <v>1.7796514369433329</v>
      </c>
      <c r="Y7370">
        <v>0</v>
      </c>
      <c r="Z7370">
        <v>0</v>
      </c>
      <c r="AA7370">
        <v>0</v>
      </c>
      <c r="AB7370">
        <v>0.33755589013190834</v>
      </c>
      <c r="AC7370">
        <v>0</v>
      </c>
      <c r="AD7370">
        <v>0</v>
      </c>
      <c r="AE7370">
        <v>2.1172073270752412</v>
      </c>
    </row>
    <row r="7371" spans="1:31" x14ac:dyDescent="0.25">
      <c r="A7371">
        <v>2158868</v>
      </c>
      <c r="B7371">
        <v>1</v>
      </c>
      <c r="C7371" t="s">
        <v>80</v>
      </c>
      <c r="D7371" t="s">
        <v>99</v>
      </c>
      <c r="E7371" t="s">
        <v>131</v>
      </c>
      <c r="F7371" t="s">
        <v>21040</v>
      </c>
      <c r="G7371" t="s">
        <v>152</v>
      </c>
      <c r="H7371" t="s">
        <v>134</v>
      </c>
      <c r="I7371" t="s">
        <v>135</v>
      </c>
      <c r="J7371" t="s">
        <v>136</v>
      </c>
      <c r="K7371" t="s">
        <v>137</v>
      </c>
      <c r="L7371" t="s">
        <v>21041</v>
      </c>
      <c r="M7371" t="s">
        <v>21042</v>
      </c>
      <c r="N7371">
        <v>7.9024999999999999</v>
      </c>
      <c r="O7371">
        <v>0</v>
      </c>
      <c r="P7371">
        <v>1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1.9942130531474669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1.9942130531474669</v>
      </c>
    </row>
    <row r="7372" spans="1:31" x14ac:dyDescent="0.25">
      <c r="A7372">
        <v>2159080</v>
      </c>
      <c r="B7372">
        <v>1</v>
      </c>
      <c r="C7372" t="s">
        <v>80</v>
      </c>
      <c r="D7372" t="s">
        <v>99</v>
      </c>
      <c r="E7372" t="s">
        <v>174</v>
      </c>
      <c r="F7372" t="s">
        <v>17654</v>
      </c>
      <c r="G7372" t="s">
        <v>187</v>
      </c>
      <c r="H7372" t="s">
        <v>134</v>
      </c>
      <c r="I7372" t="s">
        <v>135</v>
      </c>
      <c r="J7372" t="s">
        <v>136</v>
      </c>
      <c r="K7372" t="s">
        <v>137</v>
      </c>
      <c r="L7372" t="s">
        <v>21043</v>
      </c>
      <c r="M7372" t="s">
        <v>21044</v>
      </c>
      <c r="N7372">
        <v>9.4483333330000008</v>
      </c>
      <c r="O7372">
        <v>0</v>
      </c>
      <c r="P7372">
        <v>13</v>
      </c>
      <c r="Q7372">
        <v>0</v>
      </c>
      <c r="R7372">
        <v>0</v>
      </c>
      <c r="S7372">
        <v>0</v>
      </c>
      <c r="T7372">
        <v>2</v>
      </c>
      <c r="U7372">
        <v>0</v>
      </c>
      <c r="V7372">
        <v>0</v>
      </c>
      <c r="W7372">
        <v>0</v>
      </c>
      <c r="X7372">
        <v>34.977827195774708</v>
      </c>
      <c r="Y7372">
        <v>0</v>
      </c>
      <c r="Z7372">
        <v>0</v>
      </c>
      <c r="AA7372">
        <v>0</v>
      </c>
      <c r="AB7372">
        <v>3.8639726286041163</v>
      </c>
      <c r="AC7372">
        <v>0</v>
      </c>
      <c r="AD7372">
        <v>0</v>
      </c>
      <c r="AE7372">
        <v>38.841799824378825</v>
      </c>
    </row>
    <row r="7373" spans="1:31" x14ac:dyDescent="0.25">
      <c r="A7373">
        <v>2169153</v>
      </c>
      <c r="B7373">
        <v>1</v>
      </c>
      <c r="C7373" t="s">
        <v>81</v>
      </c>
      <c r="D7373" t="s">
        <v>123</v>
      </c>
      <c r="E7373" t="s">
        <v>161</v>
      </c>
      <c r="F7373" t="s">
        <v>21045</v>
      </c>
      <c r="G7373" t="s">
        <v>215</v>
      </c>
      <c r="H7373" t="s">
        <v>134</v>
      </c>
      <c r="I7373" t="s">
        <v>135</v>
      </c>
      <c r="J7373" t="s">
        <v>136</v>
      </c>
      <c r="K7373" t="s">
        <v>137</v>
      </c>
      <c r="L7373" t="s">
        <v>21046</v>
      </c>
      <c r="M7373" t="s">
        <v>21047</v>
      </c>
      <c r="N7373">
        <v>2.1502777769999999</v>
      </c>
      <c r="O7373">
        <v>0</v>
      </c>
      <c r="P7373">
        <v>99</v>
      </c>
      <c r="Q7373">
        <v>0</v>
      </c>
      <c r="R7373">
        <v>3</v>
      </c>
      <c r="S7373">
        <v>0</v>
      </c>
      <c r="T7373">
        <v>4</v>
      </c>
      <c r="U7373">
        <v>0</v>
      </c>
      <c r="V7373">
        <v>0</v>
      </c>
      <c r="W7373">
        <v>0</v>
      </c>
      <c r="X7373">
        <v>37.190755532459704</v>
      </c>
      <c r="Y7373">
        <v>0</v>
      </c>
      <c r="Z7373">
        <v>9.6974654915666664E-3</v>
      </c>
      <c r="AA7373">
        <v>0</v>
      </c>
      <c r="AB7373">
        <v>1.03982314326865</v>
      </c>
      <c r="AC7373">
        <v>0</v>
      </c>
      <c r="AD7373">
        <v>0</v>
      </c>
      <c r="AE7373">
        <v>38.240276141219923</v>
      </c>
    </row>
    <row r="7374" spans="1:31" x14ac:dyDescent="0.25">
      <c r="A7374">
        <v>2158931</v>
      </c>
      <c r="B7374">
        <v>1</v>
      </c>
      <c r="C7374" t="s">
        <v>80</v>
      </c>
      <c r="D7374" t="s">
        <v>103</v>
      </c>
      <c r="E7374" t="s">
        <v>174</v>
      </c>
      <c r="F7374" t="s">
        <v>21048</v>
      </c>
      <c r="G7374" t="s">
        <v>187</v>
      </c>
      <c r="H7374" t="s">
        <v>134</v>
      </c>
      <c r="I7374" t="s">
        <v>135</v>
      </c>
      <c r="J7374" t="s">
        <v>136</v>
      </c>
      <c r="K7374" t="s">
        <v>137</v>
      </c>
      <c r="L7374" t="s">
        <v>21049</v>
      </c>
      <c r="M7374" t="s">
        <v>21050</v>
      </c>
      <c r="N7374">
        <v>2.8022222220000002</v>
      </c>
      <c r="O7374">
        <v>0</v>
      </c>
      <c r="P7374">
        <v>19</v>
      </c>
      <c r="Q7374">
        <v>0</v>
      </c>
      <c r="R7374">
        <v>2</v>
      </c>
      <c r="S7374">
        <v>0</v>
      </c>
      <c r="T7374">
        <v>6</v>
      </c>
      <c r="U7374">
        <v>0</v>
      </c>
      <c r="V7374">
        <v>0</v>
      </c>
      <c r="W7374">
        <v>0</v>
      </c>
      <c r="X7374">
        <v>9.6589755411637519</v>
      </c>
      <c r="Y7374">
        <v>0</v>
      </c>
      <c r="Z7374">
        <v>1.6271575255740836</v>
      </c>
      <c r="AA7374">
        <v>0</v>
      </c>
      <c r="AB7374">
        <v>13.043545094227936</v>
      </c>
      <c r="AC7374">
        <v>0</v>
      </c>
      <c r="AD7374">
        <v>0</v>
      </c>
      <c r="AE7374">
        <v>24.32967816096577</v>
      </c>
    </row>
    <row r="7375" spans="1:31" x14ac:dyDescent="0.25">
      <c r="A7375">
        <v>2169259</v>
      </c>
      <c r="B7375">
        <v>1</v>
      </c>
      <c r="C7375" t="s">
        <v>80</v>
      </c>
      <c r="D7375" t="s">
        <v>105</v>
      </c>
      <c r="E7375" t="s">
        <v>206</v>
      </c>
      <c r="F7375" t="s">
        <v>2640</v>
      </c>
      <c r="G7375" t="s">
        <v>187</v>
      </c>
      <c r="H7375" t="s">
        <v>134</v>
      </c>
      <c r="I7375" t="s">
        <v>135</v>
      </c>
      <c r="J7375" t="s">
        <v>136</v>
      </c>
      <c r="K7375" t="s">
        <v>137</v>
      </c>
      <c r="L7375" t="s">
        <v>21051</v>
      </c>
      <c r="M7375" t="s">
        <v>21052</v>
      </c>
      <c r="N7375">
        <v>0.81388888800000003</v>
      </c>
      <c r="O7375">
        <v>0</v>
      </c>
      <c r="P7375">
        <v>76</v>
      </c>
      <c r="Q7375">
        <v>0</v>
      </c>
      <c r="R7375">
        <v>0</v>
      </c>
      <c r="S7375">
        <v>0</v>
      </c>
      <c r="T7375">
        <v>19</v>
      </c>
      <c r="U7375">
        <v>0</v>
      </c>
      <c r="V7375">
        <v>0</v>
      </c>
      <c r="W7375">
        <v>0</v>
      </c>
      <c r="X7375">
        <v>10.849264919656035</v>
      </c>
      <c r="Y7375">
        <v>0</v>
      </c>
      <c r="Z7375">
        <v>0</v>
      </c>
      <c r="AA7375">
        <v>0</v>
      </c>
      <c r="AB7375">
        <v>15.85056218808645</v>
      </c>
      <c r="AC7375">
        <v>0</v>
      </c>
      <c r="AD7375">
        <v>0</v>
      </c>
      <c r="AE7375">
        <v>26.699827107742486</v>
      </c>
    </row>
    <row r="7376" spans="1:31" x14ac:dyDescent="0.25">
      <c r="A7376">
        <v>2158682</v>
      </c>
      <c r="B7376">
        <v>1</v>
      </c>
      <c r="C7376" t="s">
        <v>80</v>
      </c>
      <c r="D7376" t="s">
        <v>103</v>
      </c>
      <c r="E7376" t="s">
        <v>140</v>
      </c>
      <c r="F7376" t="s">
        <v>21053</v>
      </c>
      <c r="G7376" t="s">
        <v>142</v>
      </c>
      <c r="H7376" t="s">
        <v>143</v>
      </c>
      <c r="I7376" t="s">
        <v>135</v>
      </c>
      <c r="J7376" t="s">
        <v>136</v>
      </c>
      <c r="K7376" t="s">
        <v>137</v>
      </c>
      <c r="L7376" t="s">
        <v>21054</v>
      </c>
      <c r="M7376" t="s">
        <v>21055</v>
      </c>
      <c r="N7376">
        <v>1.143888888</v>
      </c>
      <c r="O7376">
        <v>0</v>
      </c>
      <c r="P7376">
        <v>4809</v>
      </c>
      <c r="Q7376">
        <v>9</v>
      </c>
      <c r="R7376">
        <v>57</v>
      </c>
      <c r="S7376">
        <v>19</v>
      </c>
      <c r="T7376">
        <v>378</v>
      </c>
      <c r="U7376">
        <v>63</v>
      </c>
      <c r="V7376">
        <v>4</v>
      </c>
      <c r="W7376">
        <v>0</v>
      </c>
      <c r="X7376">
        <v>878.48326141287316</v>
      </c>
      <c r="Y7376">
        <v>159.63199382782813</v>
      </c>
      <c r="Z7376">
        <v>28.814511017426554</v>
      </c>
      <c r="AA7376">
        <v>396.58519216986116</v>
      </c>
      <c r="AB7376">
        <v>302.38699110193573</v>
      </c>
      <c r="AC7376">
        <v>2559.4240307409059</v>
      </c>
      <c r="AD7376">
        <v>36.978300283770871</v>
      </c>
      <c r="AE7376">
        <v>4362.304280554602</v>
      </c>
    </row>
    <row r="7377" spans="1:31" x14ac:dyDescent="0.25">
      <c r="A7377">
        <v>2158834</v>
      </c>
      <c r="B7377">
        <v>1</v>
      </c>
      <c r="C7377" t="s">
        <v>80</v>
      </c>
      <c r="D7377" t="s">
        <v>106</v>
      </c>
      <c r="E7377" t="s">
        <v>146</v>
      </c>
      <c r="F7377" t="s">
        <v>21056</v>
      </c>
      <c r="G7377" t="s">
        <v>167</v>
      </c>
      <c r="H7377" t="s">
        <v>143</v>
      </c>
      <c r="I7377" t="s">
        <v>135</v>
      </c>
      <c r="J7377" t="s">
        <v>136</v>
      </c>
      <c r="K7377" t="s">
        <v>137</v>
      </c>
      <c r="L7377" t="s">
        <v>21057</v>
      </c>
      <c r="M7377" t="s">
        <v>21058</v>
      </c>
      <c r="N7377">
        <v>2.392222222</v>
      </c>
      <c r="O7377">
        <v>0</v>
      </c>
      <c r="P7377">
        <v>79</v>
      </c>
      <c r="Q7377">
        <v>0</v>
      </c>
      <c r="R7377">
        <v>1</v>
      </c>
      <c r="S7377">
        <v>0</v>
      </c>
      <c r="T7377">
        <v>5</v>
      </c>
      <c r="U7377">
        <v>0</v>
      </c>
      <c r="V7377">
        <v>0</v>
      </c>
      <c r="W7377">
        <v>0</v>
      </c>
      <c r="X7377">
        <v>42.809393130289315</v>
      </c>
      <c r="Y7377">
        <v>0</v>
      </c>
      <c r="Z7377">
        <v>1.6546973561783</v>
      </c>
      <c r="AA7377">
        <v>0</v>
      </c>
      <c r="AB7377">
        <v>2.7676831399782498</v>
      </c>
      <c r="AC7377">
        <v>0</v>
      </c>
      <c r="AD7377">
        <v>0</v>
      </c>
      <c r="AE7377">
        <v>47.231773626445872</v>
      </c>
    </row>
    <row r="7378" spans="1:31" x14ac:dyDescent="0.25">
      <c r="A7378">
        <v>2158857</v>
      </c>
      <c r="B7378">
        <v>1</v>
      </c>
      <c r="C7378" t="s">
        <v>80</v>
      </c>
      <c r="D7378" t="s">
        <v>97</v>
      </c>
      <c r="E7378" t="s">
        <v>174</v>
      </c>
      <c r="F7378" t="s">
        <v>21059</v>
      </c>
      <c r="G7378" t="s">
        <v>187</v>
      </c>
      <c r="H7378" t="s">
        <v>134</v>
      </c>
      <c r="I7378" t="s">
        <v>135</v>
      </c>
      <c r="J7378" t="s">
        <v>136</v>
      </c>
      <c r="K7378" t="s">
        <v>137</v>
      </c>
      <c r="L7378" t="s">
        <v>21060</v>
      </c>
      <c r="M7378" t="s">
        <v>21061</v>
      </c>
      <c r="N7378">
        <v>3.485833333</v>
      </c>
      <c r="O7378">
        <v>0</v>
      </c>
      <c r="P7378">
        <v>0</v>
      </c>
      <c r="Q7378">
        <v>0</v>
      </c>
      <c r="R7378">
        <v>3</v>
      </c>
      <c r="S7378">
        <v>0</v>
      </c>
      <c r="T7378">
        <v>8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28.230154757972002</v>
      </c>
      <c r="AA7378">
        <v>0</v>
      </c>
      <c r="AB7378">
        <v>55.676885843892393</v>
      </c>
      <c r="AC7378">
        <v>0</v>
      </c>
      <c r="AD7378">
        <v>0</v>
      </c>
      <c r="AE7378">
        <v>83.907040601864395</v>
      </c>
    </row>
    <row r="7379" spans="1:31" x14ac:dyDescent="0.25">
      <c r="A7379">
        <v>2158757</v>
      </c>
      <c r="B7379">
        <v>1</v>
      </c>
      <c r="C7379" t="s">
        <v>80</v>
      </c>
      <c r="D7379" t="s">
        <v>103</v>
      </c>
      <c r="E7379" t="s">
        <v>174</v>
      </c>
      <c r="F7379" t="s">
        <v>21062</v>
      </c>
      <c r="G7379" t="s">
        <v>538</v>
      </c>
      <c r="H7379" t="s">
        <v>134</v>
      </c>
      <c r="I7379" t="s">
        <v>135</v>
      </c>
      <c r="J7379" t="s">
        <v>136</v>
      </c>
      <c r="K7379" t="s">
        <v>236</v>
      </c>
      <c r="L7379" t="s">
        <v>21063</v>
      </c>
      <c r="M7379" t="s">
        <v>21064</v>
      </c>
      <c r="N7379">
        <v>3.5782861110000002</v>
      </c>
      <c r="O7379">
        <v>0</v>
      </c>
      <c r="P7379">
        <v>34</v>
      </c>
      <c r="Q7379">
        <v>0</v>
      </c>
      <c r="R7379">
        <v>0</v>
      </c>
      <c r="S7379">
        <v>0</v>
      </c>
      <c r="T7379">
        <v>16</v>
      </c>
      <c r="U7379">
        <v>0</v>
      </c>
      <c r="V7379">
        <v>0</v>
      </c>
      <c r="W7379">
        <v>0</v>
      </c>
      <c r="X7379">
        <v>25.398974083540004</v>
      </c>
      <c r="Y7379">
        <v>0</v>
      </c>
      <c r="Z7379">
        <v>0</v>
      </c>
      <c r="AA7379">
        <v>0</v>
      </c>
      <c r="AB7379">
        <v>15.084867320054903</v>
      </c>
      <c r="AC7379">
        <v>0</v>
      </c>
      <c r="AD7379">
        <v>0</v>
      </c>
      <c r="AE7379">
        <v>40.483841403594909</v>
      </c>
    </row>
    <row r="7380" spans="1:31" x14ac:dyDescent="0.25">
      <c r="A7380">
        <v>2159089</v>
      </c>
      <c r="B7380">
        <v>1</v>
      </c>
      <c r="C7380" t="s">
        <v>80</v>
      </c>
      <c r="D7380" t="s">
        <v>98</v>
      </c>
      <c r="E7380" t="s">
        <v>174</v>
      </c>
      <c r="F7380" t="s">
        <v>9246</v>
      </c>
      <c r="G7380" t="s">
        <v>187</v>
      </c>
      <c r="H7380" t="s">
        <v>134</v>
      </c>
      <c r="I7380" t="s">
        <v>135</v>
      </c>
      <c r="J7380" t="s">
        <v>136</v>
      </c>
      <c r="K7380" t="s">
        <v>137</v>
      </c>
      <c r="L7380" t="s">
        <v>21065</v>
      </c>
      <c r="M7380" t="s">
        <v>21066</v>
      </c>
      <c r="N7380">
        <v>1.2480555550000001</v>
      </c>
      <c r="O7380">
        <v>0</v>
      </c>
      <c r="P7380">
        <v>0</v>
      </c>
      <c r="Q7380">
        <v>0</v>
      </c>
      <c r="R7380">
        <v>7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6.7403287066212503</v>
      </c>
      <c r="AA7380">
        <v>0</v>
      </c>
      <c r="AB7380">
        <v>0</v>
      </c>
      <c r="AC7380">
        <v>0</v>
      </c>
      <c r="AD7380">
        <v>0</v>
      </c>
      <c r="AE7380">
        <v>6.7403287066212503</v>
      </c>
    </row>
    <row r="7381" spans="1:31" x14ac:dyDescent="0.25">
      <c r="A7381">
        <v>2169239</v>
      </c>
      <c r="B7381">
        <v>1</v>
      </c>
      <c r="C7381" t="s">
        <v>81</v>
      </c>
      <c r="D7381" t="s">
        <v>112</v>
      </c>
      <c r="E7381" t="s">
        <v>131</v>
      </c>
      <c r="F7381" t="s">
        <v>21067</v>
      </c>
      <c r="G7381" t="s">
        <v>152</v>
      </c>
      <c r="H7381" t="s">
        <v>134</v>
      </c>
      <c r="I7381" t="s">
        <v>135</v>
      </c>
      <c r="J7381" t="s">
        <v>136</v>
      </c>
      <c r="K7381" t="s">
        <v>137</v>
      </c>
      <c r="L7381" t="s">
        <v>21068</v>
      </c>
      <c r="M7381" t="s">
        <v>21069</v>
      </c>
      <c r="N7381">
        <v>1.828333333</v>
      </c>
      <c r="O7381">
        <v>0</v>
      </c>
      <c r="P7381">
        <v>2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0.46386359821120005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0.46386359821120005</v>
      </c>
    </row>
    <row r="7382" spans="1:31" x14ac:dyDescent="0.25">
      <c r="A7382">
        <v>2159043</v>
      </c>
      <c r="B7382">
        <v>1</v>
      </c>
      <c r="C7382" t="s">
        <v>81</v>
      </c>
      <c r="D7382" t="s">
        <v>113</v>
      </c>
      <c r="E7382" t="s">
        <v>161</v>
      </c>
      <c r="F7382" t="s">
        <v>21070</v>
      </c>
      <c r="G7382" t="s">
        <v>215</v>
      </c>
      <c r="H7382" t="s">
        <v>134</v>
      </c>
      <c r="I7382" t="s">
        <v>135</v>
      </c>
      <c r="J7382" t="s">
        <v>136</v>
      </c>
      <c r="K7382" t="s">
        <v>137</v>
      </c>
      <c r="L7382" t="s">
        <v>21071</v>
      </c>
      <c r="M7382" t="s">
        <v>21072</v>
      </c>
      <c r="N7382">
        <v>1.345555555</v>
      </c>
      <c r="O7382">
        <v>0</v>
      </c>
      <c r="P7382">
        <v>17</v>
      </c>
      <c r="Q7382">
        <v>0</v>
      </c>
      <c r="R7382">
        <v>5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3.6110223097186673</v>
      </c>
      <c r="Y7382">
        <v>0</v>
      </c>
      <c r="Z7382">
        <v>2.0417225323620225</v>
      </c>
      <c r="AA7382">
        <v>0</v>
      </c>
      <c r="AB7382">
        <v>0</v>
      </c>
      <c r="AC7382">
        <v>0</v>
      </c>
      <c r="AD7382">
        <v>0</v>
      </c>
      <c r="AE7382">
        <v>5.6527448420806898</v>
      </c>
    </row>
    <row r="7383" spans="1:31" x14ac:dyDescent="0.25">
      <c r="A7383">
        <v>2158897</v>
      </c>
      <c r="B7383">
        <v>1</v>
      </c>
      <c r="C7383" t="s">
        <v>81</v>
      </c>
      <c r="D7383" t="s">
        <v>113</v>
      </c>
      <c r="E7383" t="s">
        <v>206</v>
      </c>
      <c r="F7383" t="s">
        <v>21073</v>
      </c>
      <c r="G7383" t="s">
        <v>246</v>
      </c>
      <c r="H7383" t="s">
        <v>134</v>
      </c>
      <c r="I7383" t="s">
        <v>135</v>
      </c>
      <c r="J7383" t="s">
        <v>136</v>
      </c>
      <c r="K7383" t="s">
        <v>137</v>
      </c>
      <c r="L7383" t="s">
        <v>21074</v>
      </c>
      <c r="M7383" t="s">
        <v>21075</v>
      </c>
      <c r="N7383">
        <v>0.79555555499999997</v>
      </c>
      <c r="O7383">
        <v>0</v>
      </c>
      <c r="P7383">
        <v>63</v>
      </c>
      <c r="Q7383">
        <v>0</v>
      </c>
      <c r="R7383">
        <v>0</v>
      </c>
      <c r="S7383">
        <v>0</v>
      </c>
      <c r="T7383">
        <v>2</v>
      </c>
      <c r="U7383">
        <v>0</v>
      </c>
      <c r="V7383">
        <v>0</v>
      </c>
      <c r="W7383">
        <v>0</v>
      </c>
      <c r="X7383">
        <v>12.242920469800673</v>
      </c>
      <c r="Y7383">
        <v>0</v>
      </c>
      <c r="Z7383">
        <v>0</v>
      </c>
      <c r="AA7383">
        <v>0</v>
      </c>
      <c r="AB7383">
        <v>1.2154463157789752</v>
      </c>
      <c r="AC7383">
        <v>0</v>
      </c>
      <c r="AD7383">
        <v>0</v>
      </c>
      <c r="AE7383">
        <v>13.458366785579647</v>
      </c>
    </row>
    <row r="7384" spans="1:31" x14ac:dyDescent="0.25">
      <c r="A7384">
        <v>2159003</v>
      </c>
      <c r="B7384">
        <v>1</v>
      </c>
      <c r="C7384" t="s">
        <v>80</v>
      </c>
      <c r="D7384" t="s">
        <v>96</v>
      </c>
      <c r="E7384" t="s">
        <v>131</v>
      </c>
      <c r="F7384" t="s">
        <v>21076</v>
      </c>
      <c r="G7384" t="s">
        <v>152</v>
      </c>
      <c r="H7384" t="s">
        <v>134</v>
      </c>
      <c r="I7384" t="s">
        <v>135</v>
      </c>
      <c r="J7384" t="s">
        <v>136</v>
      </c>
      <c r="K7384" t="s">
        <v>137</v>
      </c>
      <c r="L7384" t="s">
        <v>21077</v>
      </c>
      <c r="M7384" t="s">
        <v>21078</v>
      </c>
      <c r="N7384">
        <v>5.0758333330000003</v>
      </c>
      <c r="O7384">
        <v>0</v>
      </c>
      <c r="P7384">
        <v>1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0.40889500555741665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0.40889500555741665</v>
      </c>
    </row>
    <row r="7385" spans="1:31" x14ac:dyDescent="0.25">
      <c r="A7385">
        <v>2159149</v>
      </c>
      <c r="B7385">
        <v>1</v>
      </c>
      <c r="C7385" t="s">
        <v>80</v>
      </c>
      <c r="D7385" t="s">
        <v>92</v>
      </c>
      <c r="E7385" t="s">
        <v>131</v>
      </c>
      <c r="F7385" t="s">
        <v>21079</v>
      </c>
      <c r="G7385" t="s">
        <v>133</v>
      </c>
      <c r="H7385" t="s">
        <v>134</v>
      </c>
      <c r="I7385" t="s">
        <v>135</v>
      </c>
      <c r="J7385" t="s">
        <v>136</v>
      </c>
      <c r="K7385" t="s">
        <v>137</v>
      </c>
      <c r="L7385" t="s">
        <v>21080</v>
      </c>
      <c r="M7385" t="s">
        <v>21081</v>
      </c>
      <c r="N7385">
        <v>5.6236111109999998</v>
      </c>
      <c r="O7385">
        <v>0</v>
      </c>
      <c r="P7385">
        <v>1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0.58841281652724997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0.58841281652724997</v>
      </c>
    </row>
    <row r="7386" spans="1:31" x14ac:dyDescent="0.25">
      <c r="A7386">
        <v>2159083</v>
      </c>
      <c r="B7386">
        <v>1</v>
      </c>
      <c r="C7386" t="s">
        <v>80</v>
      </c>
      <c r="D7386" t="s">
        <v>108</v>
      </c>
      <c r="E7386" t="s">
        <v>174</v>
      </c>
      <c r="F7386" t="s">
        <v>21082</v>
      </c>
      <c r="G7386" t="s">
        <v>187</v>
      </c>
      <c r="H7386" t="s">
        <v>134</v>
      </c>
      <c r="I7386" t="s">
        <v>135</v>
      </c>
      <c r="J7386" t="s">
        <v>136</v>
      </c>
      <c r="K7386" t="s">
        <v>137</v>
      </c>
      <c r="L7386" t="s">
        <v>21083</v>
      </c>
      <c r="M7386" t="s">
        <v>21084</v>
      </c>
      <c r="N7386">
        <v>3.5961111109999999</v>
      </c>
      <c r="O7386">
        <v>0</v>
      </c>
      <c r="P7386">
        <v>14</v>
      </c>
      <c r="Q7386">
        <v>0</v>
      </c>
      <c r="R7386">
        <v>4</v>
      </c>
      <c r="S7386">
        <v>0</v>
      </c>
      <c r="T7386">
        <v>2</v>
      </c>
      <c r="U7386">
        <v>0</v>
      </c>
      <c r="V7386">
        <v>0</v>
      </c>
      <c r="W7386">
        <v>0</v>
      </c>
      <c r="X7386">
        <v>7.874487772372567</v>
      </c>
      <c r="Y7386">
        <v>0</v>
      </c>
      <c r="Z7386">
        <v>1.8403531090227505</v>
      </c>
      <c r="AA7386">
        <v>0</v>
      </c>
      <c r="AB7386">
        <v>7.0588386378324506</v>
      </c>
      <c r="AC7386">
        <v>0</v>
      </c>
      <c r="AD7386">
        <v>0</v>
      </c>
      <c r="AE7386">
        <v>16.77367951922777</v>
      </c>
    </row>
    <row r="7387" spans="1:31" x14ac:dyDescent="0.25">
      <c r="A7387">
        <v>2158797</v>
      </c>
      <c r="B7387">
        <v>1</v>
      </c>
      <c r="C7387" t="s">
        <v>80</v>
      </c>
      <c r="D7387" t="s">
        <v>105</v>
      </c>
      <c r="E7387" t="s">
        <v>174</v>
      </c>
      <c r="F7387" t="s">
        <v>21085</v>
      </c>
      <c r="G7387" t="s">
        <v>755</v>
      </c>
      <c r="H7387" t="s">
        <v>134</v>
      </c>
      <c r="I7387" t="s">
        <v>135</v>
      </c>
      <c r="J7387" t="s">
        <v>136</v>
      </c>
      <c r="K7387" t="s">
        <v>137</v>
      </c>
      <c r="L7387" t="s">
        <v>21086</v>
      </c>
      <c r="M7387" t="s">
        <v>21087</v>
      </c>
      <c r="N7387">
        <v>1.9752777770000001</v>
      </c>
      <c r="O7387">
        <v>0</v>
      </c>
      <c r="P7387">
        <v>43</v>
      </c>
      <c r="Q7387">
        <v>0</v>
      </c>
      <c r="R7387">
        <v>10</v>
      </c>
      <c r="S7387">
        <v>0</v>
      </c>
      <c r="T7387">
        <v>11</v>
      </c>
      <c r="U7387">
        <v>0</v>
      </c>
      <c r="V7387">
        <v>0</v>
      </c>
      <c r="W7387">
        <v>0</v>
      </c>
      <c r="X7387">
        <v>17.538766226468621</v>
      </c>
      <c r="Y7387">
        <v>0</v>
      </c>
      <c r="Z7387">
        <v>2.7326702286381002</v>
      </c>
      <c r="AA7387">
        <v>0</v>
      </c>
      <c r="AB7387">
        <v>7.3978926174751924</v>
      </c>
      <c r="AC7387">
        <v>0</v>
      </c>
      <c r="AD7387">
        <v>0</v>
      </c>
      <c r="AE7387">
        <v>27.669329072581913</v>
      </c>
    </row>
    <row r="7388" spans="1:31" x14ac:dyDescent="0.25">
      <c r="A7388">
        <v>2159106</v>
      </c>
      <c r="B7388">
        <v>1</v>
      </c>
      <c r="C7388" t="s">
        <v>81</v>
      </c>
      <c r="D7388" t="s">
        <v>115</v>
      </c>
      <c r="E7388" t="s">
        <v>131</v>
      </c>
      <c r="F7388" t="s">
        <v>21088</v>
      </c>
      <c r="G7388" t="s">
        <v>152</v>
      </c>
      <c r="H7388" t="s">
        <v>134</v>
      </c>
      <c r="I7388" t="s">
        <v>135</v>
      </c>
      <c r="J7388" t="s">
        <v>136</v>
      </c>
      <c r="K7388" t="s">
        <v>137</v>
      </c>
      <c r="L7388" t="s">
        <v>21089</v>
      </c>
      <c r="M7388" t="s">
        <v>21090</v>
      </c>
      <c r="N7388">
        <v>1.151944444</v>
      </c>
      <c r="O7388">
        <v>0</v>
      </c>
      <c r="P7388">
        <v>1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7.7847667557333338E-3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7.7847667557333338E-3</v>
      </c>
    </row>
    <row r="7389" spans="1:31" x14ac:dyDescent="0.25">
      <c r="A7389">
        <v>2158920</v>
      </c>
      <c r="B7389">
        <v>1</v>
      </c>
      <c r="C7389" t="s">
        <v>80</v>
      </c>
      <c r="D7389" t="s">
        <v>100</v>
      </c>
      <c r="E7389" t="s">
        <v>174</v>
      </c>
      <c r="F7389" t="s">
        <v>21091</v>
      </c>
      <c r="G7389" t="s">
        <v>384</v>
      </c>
      <c r="H7389" t="s">
        <v>134</v>
      </c>
      <c r="I7389" t="s">
        <v>135</v>
      </c>
      <c r="J7389" t="s">
        <v>136</v>
      </c>
      <c r="K7389" t="s">
        <v>137</v>
      </c>
      <c r="L7389" t="s">
        <v>21092</v>
      </c>
      <c r="M7389" t="s">
        <v>21093</v>
      </c>
      <c r="N7389">
        <v>2.8105555550000001</v>
      </c>
      <c r="O7389">
        <v>0</v>
      </c>
      <c r="P7389">
        <v>21</v>
      </c>
      <c r="Q7389">
        <v>0</v>
      </c>
      <c r="R7389">
        <v>5</v>
      </c>
      <c r="S7389">
        <v>0</v>
      </c>
      <c r="T7389">
        <v>1</v>
      </c>
      <c r="U7389">
        <v>0</v>
      </c>
      <c r="V7389">
        <v>0</v>
      </c>
      <c r="W7389">
        <v>0</v>
      </c>
      <c r="X7389">
        <v>51.533583990090669</v>
      </c>
      <c r="Y7389">
        <v>0</v>
      </c>
      <c r="Z7389">
        <v>6.3157340959256665</v>
      </c>
      <c r="AA7389">
        <v>0</v>
      </c>
      <c r="AB7389">
        <v>3.3375822132863995</v>
      </c>
      <c r="AC7389">
        <v>0</v>
      </c>
      <c r="AD7389">
        <v>0</v>
      </c>
      <c r="AE7389">
        <v>61.186900299302735</v>
      </c>
    </row>
    <row r="7390" spans="1:31" x14ac:dyDescent="0.25">
      <c r="A7390">
        <v>2158771</v>
      </c>
      <c r="B7390">
        <v>1</v>
      </c>
      <c r="C7390" t="s">
        <v>80</v>
      </c>
      <c r="D7390" t="s">
        <v>89</v>
      </c>
      <c r="E7390" t="s">
        <v>174</v>
      </c>
      <c r="F7390" t="s">
        <v>21094</v>
      </c>
      <c r="G7390" t="s">
        <v>163</v>
      </c>
      <c r="H7390" t="s">
        <v>134</v>
      </c>
      <c r="I7390" t="s">
        <v>135</v>
      </c>
      <c r="J7390" t="s">
        <v>136</v>
      </c>
      <c r="K7390" t="s">
        <v>137</v>
      </c>
      <c r="L7390" t="s">
        <v>21095</v>
      </c>
      <c r="M7390" t="s">
        <v>21096</v>
      </c>
      <c r="N7390">
        <v>3.633888888</v>
      </c>
      <c r="O7390">
        <v>0</v>
      </c>
      <c r="P7390">
        <v>83</v>
      </c>
      <c r="Q7390">
        <v>0</v>
      </c>
      <c r="R7390">
        <v>0</v>
      </c>
      <c r="S7390">
        <v>0</v>
      </c>
      <c r="T7390">
        <v>20</v>
      </c>
      <c r="U7390">
        <v>0</v>
      </c>
      <c r="V7390">
        <v>0</v>
      </c>
      <c r="W7390">
        <v>0</v>
      </c>
      <c r="X7390">
        <v>113.38039700152805</v>
      </c>
      <c r="Y7390">
        <v>0</v>
      </c>
      <c r="Z7390">
        <v>0</v>
      </c>
      <c r="AA7390">
        <v>0</v>
      </c>
      <c r="AB7390">
        <v>45.203226580893563</v>
      </c>
      <c r="AC7390">
        <v>0</v>
      </c>
      <c r="AD7390">
        <v>0</v>
      </c>
      <c r="AE7390">
        <v>158.58362358242161</v>
      </c>
    </row>
    <row r="7391" spans="1:31" x14ac:dyDescent="0.25">
      <c r="A7391">
        <v>2158820</v>
      </c>
      <c r="B7391">
        <v>1</v>
      </c>
      <c r="C7391" t="s">
        <v>80</v>
      </c>
      <c r="D7391" t="s">
        <v>106</v>
      </c>
      <c r="E7391" t="s">
        <v>174</v>
      </c>
      <c r="F7391" t="s">
        <v>21097</v>
      </c>
      <c r="G7391" t="s">
        <v>187</v>
      </c>
      <c r="H7391" t="s">
        <v>134</v>
      </c>
      <c r="I7391" t="s">
        <v>135</v>
      </c>
      <c r="J7391" t="s">
        <v>136</v>
      </c>
      <c r="K7391" t="s">
        <v>137</v>
      </c>
      <c r="L7391" t="s">
        <v>21098</v>
      </c>
      <c r="M7391" t="s">
        <v>21099</v>
      </c>
      <c r="N7391">
        <v>4.6775000000000002</v>
      </c>
      <c r="O7391">
        <v>0</v>
      </c>
      <c r="P7391">
        <v>13</v>
      </c>
      <c r="Q7391">
        <v>0</v>
      </c>
      <c r="R7391">
        <v>15</v>
      </c>
      <c r="S7391">
        <v>0</v>
      </c>
      <c r="T7391">
        <v>12</v>
      </c>
      <c r="U7391">
        <v>0</v>
      </c>
      <c r="V7391">
        <v>0</v>
      </c>
      <c r="W7391">
        <v>0</v>
      </c>
      <c r="X7391">
        <v>23.152925620100497</v>
      </c>
      <c r="Y7391">
        <v>0</v>
      </c>
      <c r="Z7391">
        <v>18.56279847083448</v>
      </c>
      <c r="AA7391">
        <v>0</v>
      </c>
      <c r="AB7391">
        <v>10.658590273584348</v>
      </c>
      <c r="AC7391">
        <v>0</v>
      </c>
      <c r="AD7391">
        <v>0</v>
      </c>
      <c r="AE7391">
        <v>52.374314364519321</v>
      </c>
    </row>
    <row r="7392" spans="1:31" x14ac:dyDescent="0.25">
      <c r="A7392">
        <v>2169156</v>
      </c>
      <c r="B7392">
        <v>1</v>
      </c>
      <c r="C7392" t="s">
        <v>80</v>
      </c>
      <c r="D7392" t="s">
        <v>99</v>
      </c>
      <c r="E7392" t="s">
        <v>174</v>
      </c>
      <c r="F7392" t="s">
        <v>21100</v>
      </c>
      <c r="G7392" t="s">
        <v>384</v>
      </c>
      <c r="H7392" t="s">
        <v>134</v>
      </c>
      <c r="I7392" t="s">
        <v>135</v>
      </c>
      <c r="J7392" t="s">
        <v>136</v>
      </c>
      <c r="K7392" t="s">
        <v>137</v>
      </c>
      <c r="L7392" t="s">
        <v>21101</v>
      </c>
      <c r="M7392" t="s">
        <v>21102</v>
      </c>
      <c r="N7392">
        <v>7.5594444440000004</v>
      </c>
      <c r="O7392">
        <v>0</v>
      </c>
      <c r="P7392">
        <v>1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0.1055182630932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0.1055182630932</v>
      </c>
    </row>
    <row r="7393" spans="1:31" x14ac:dyDescent="0.25">
      <c r="A7393">
        <v>2158983</v>
      </c>
      <c r="B7393">
        <v>1</v>
      </c>
      <c r="C7393" t="s">
        <v>80</v>
      </c>
      <c r="D7393" t="s">
        <v>108</v>
      </c>
      <c r="E7393" t="s">
        <v>174</v>
      </c>
      <c r="F7393" t="s">
        <v>18772</v>
      </c>
      <c r="G7393" t="s">
        <v>187</v>
      </c>
      <c r="H7393" t="s">
        <v>134</v>
      </c>
      <c r="I7393" t="s">
        <v>135</v>
      </c>
      <c r="J7393" t="s">
        <v>136</v>
      </c>
      <c r="K7393" t="s">
        <v>137</v>
      </c>
      <c r="L7393" t="s">
        <v>21103</v>
      </c>
      <c r="M7393" t="s">
        <v>21104</v>
      </c>
      <c r="N7393">
        <v>0.68638888799999997</v>
      </c>
      <c r="O7393">
        <v>0</v>
      </c>
      <c r="P7393">
        <v>6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0.46834934768999992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0.46834934768999992</v>
      </c>
    </row>
    <row r="7394" spans="1:31" x14ac:dyDescent="0.25">
      <c r="A7394">
        <v>2158877</v>
      </c>
      <c r="B7394">
        <v>1</v>
      </c>
      <c r="C7394" t="s">
        <v>81</v>
      </c>
      <c r="D7394" t="s">
        <v>113</v>
      </c>
      <c r="E7394" t="s">
        <v>161</v>
      </c>
      <c r="F7394" t="s">
        <v>21105</v>
      </c>
      <c r="G7394" t="s">
        <v>384</v>
      </c>
      <c r="H7394" t="s">
        <v>134</v>
      </c>
      <c r="I7394" t="s">
        <v>135</v>
      </c>
      <c r="J7394" t="s">
        <v>136</v>
      </c>
      <c r="K7394" t="s">
        <v>137</v>
      </c>
      <c r="L7394" t="s">
        <v>21106</v>
      </c>
      <c r="M7394" t="s">
        <v>21107</v>
      </c>
      <c r="N7394">
        <v>4.9238888879999996</v>
      </c>
      <c r="O7394">
        <v>0</v>
      </c>
      <c r="P7394">
        <v>45</v>
      </c>
      <c r="Q7394">
        <v>0</v>
      </c>
      <c r="R7394">
        <v>1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26.290308951648875</v>
      </c>
      <c r="Y7394">
        <v>0</v>
      </c>
      <c r="Z7394">
        <v>3.8783542569333335E-2</v>
      </c>
      <c r="AA7394">
        <v>0</v>
      </c>
      <c r="AB7394">
        <v>0</v>
      </c>
      <c r="AC7394">
        <v>0</v>
      </c>
      <c r="AD7394">
        <v>0</v>
      </c>
      <c r="AE7394">
        <v>26.329092494218209</v>
      </c>
    </row>
    <row r="7395" spans="1:31" x14ac:dyDescent="0.25">
      <c r="A7395">
        <v>2159000</v>
      </c>
      <c r="B7395">
        <v>1</v>
      </c>
      <c r="C7395" t="s">
        <v>80</v>
      </c>
      <c r="D7395" t="s">
        <v>96</v>
      </c>
      <c r="E7395" t="s">
        <v>196</v>
      </c>
      <c r="F7395" t="s">
        <v>21108</v>
      </c>
      <c r="G7395" t="s">
        <v>142</v>
      </c>
      <c r="H7395" t="s">
        <v>143</v>
      </c>
      <c r="I7395" t="s">
        <v>135</v>
      </c>
      <c r="J7395" t="s">
        <v>136</v>
      </c>
      <c r="K7395" t="s">
        <v>137</v>
      </c>
      <c r="L7395" t="s">
        <v>21109</v>
      </c>
      <c r="M7395" t="s">
        <v>21110</v>
      </c>
      <c r="N7395">
        <v>1.361388888</v>
      </c>
      <c r="O7395">
        <v>0</v>
      </c>
      <c r="P7395">
        <v>0</v>
      </c>
      <c r="Q7395">
        <v>0</v>
      </c>
      <c r="R7395">
        <v>0</v>
      </c>
      <c r="S7395">
        <v>1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1.5020278476323554</v>
      </c>
      <c r="AB7395">
        <v>0</v>
      </c>
      <c r="AC7395">
        <v>0</v>
      </c>
      <c r="AD7395">
        <v>0</v>
      </c>
      <c r="AE7395">
        <v>1.5020278476323554</v>
      </c>
    </row>
    <row r="7396" spans="1:31" x14ac:dyDescent="0.25">
      <c r="A7396">
        <v>2159069</v>
      </c>
      <c r="B7396">
        <v>1</v>
      </c>
      <c r="C7396" t="s">
        <v>80</v>
      </c>
      <c r="D7396" t="s">
        <v>108</v>
      </c>
      <c r="E7396" t="s">
        <v>174</v>
      </c>
      <c r="F7396" t="s">
        <v>21111</v>
      </c>
      <c r="G7396" t="s">
        <v>187</v>
      </c>
      <c r="H7396" t="s">
        <v>134</v>
      </c>
      <c r="I7396" t="s">
        <v>135</v>
      </c>
      <c r="J7396" t="s">
        <v>136</v>
      </c>
      <c r="K7396" t="s">
        <v>137</v>
      </c>
      <c r="L7396" t="s">
        <v>21112</v>
      </c>
      <c r="M7396" t="s">
        <v>21113</v>
      </c>
      <c r="N7396">
        <v>2.5547222220000001</v>
      </c>
      <c r="O7396">
        <v>0</v>
      </c>
      <c r="P7396">
        <v>14</v>
      </c>
      <c r="Q7396">
        <v>0</v>
      </c>
      <c r="R7396">
        <v>1</v>
      </c>
      <c r="S7396">
        <v>0</v>
      </c>
      <c r="T7396">
        <v>3</v>
      </c>
      <c r="U7396">
        <v>0</v>
      </c>
      <c r="V7396">
        <v>0</v>
      </c>
      <c r="W7396">
        <v>0</v>
      </c>
      <c r="X7396">
        <v>4.0763774001567654</v>
      </c>
      <c r="Y7396">
        <v>0</v>
      </c>
      <c r="Z7396">
        <v>1.5038416453200001E-2</v>
      </c>
      <c r="AA7396">
        <v>0</v>
      </c>
      <c r="AB7396">
        <v>2.1981759020304668</v>
      </c>
      <c r="AC7396">
        <v>0</v>
      </c>
      <c r="AD7396">
        <v>0</v>
      </c>
      <c r="AE7396">
        <v>6.2895917186404322</v>
      </c>
    </row>
    <row r="7397" spans="1:31" x14ac:dyDescent="0.25">
      <c r="A7397">
        <v>2169242</v>
      </c>
      <c r="B7397">
        <v>1</v>
      </c>
      <c r="C7397" t="s">
        <v>80</v>
      </c>
      <c r="D7397" t="s">
        <v>84</v>
      </c>
      <c r="E7397" t="s">
        <v>146</v>
      </c>
      <c r="F7397" t="s">
        <v>21114</v>
      </c>
      <c r="G7397" t="s">
        <v>226</v>
      </c>
      <c r="H7397" t="s">
        <v>143</v>
      </c>
      <c r="I7397" t="s">
        <v>135</v>
      </c>
      <c r="J7397" t="s">
        <v>136</v>
      </c>
      <c r="K7397" t="s">
        <v>137</v>
      </c>
      <c r="L7397" t="s">
        <v>21115</v>
      </c>
      <c r="M7397" t="s">
        <v>21116</v>
      </c>
      <c r="N7397">
        <v>0.18055555500000001</v>
      </c>
      <c r="O7397">
        <v>0</v>
      </c>
      <c r="P7397">
        <v>451</v>
      </c>
      <c r="Q7397">
        <v>0</v>
      </c>
      <c r="R7397">
        <v>0</v>
      </c>
      <c r="S7397">
        <v>26</v>
      </c>
      <c r="T7397">
        <v>269</v>
      </c>
      <c r="U7397">
        <v>6</v>
      </c>
      <c r="V7397">
        <v>3</v>
      </c>
      <c r="W7397">
        <v>0</v>
      </c>
      <c r="X7397">
        <v>28.140894089148752</v>
      </c>
      <c r="Y7397">
        <v>0</v>
      </c>
      <c r="Z7397">
        <v>0</v>
      </c>
      <c r="AA7397">
        <v>31.915124917260002</v>
      </c>
      <c r="AB7397">
        <v>39.258456004879598</v>
      </c>
      <c r="AC7397">
        <v>49.874621848674991</v>
      </c>
      <c r="AD7397">
        <v>5.5771571163424998</v>
      </c>
      <c r="AE7397">
        <v>154.76625397630585</v>
      </c>
    </row>
    <row r="7398" spans="1:31" x14ac:dyDescent="0.25">
      <c r="A7398">
        <v>2158837</v>
      </c>
      <c r="B7398">
        <v>1</v>
      </c>
      <c r="C7398" t="s">
        <v>81</v>
      </c>
      <c r="D7398" t="s">
        <v>120</v>
      </c>
      <c r="E7398" t="s">
        <v>146</v>
      </c>
      <c r="F7398" t="s">
        <v>2153</v>
      </c>
      <c r="G7398" t="s">
        <v>235</v>
      </c>
      <c r="H7398" t="s">
        <v>143</v>
      </c>
      <c r="I7398" t="s">
        <v>135</v>
      </c>
      <c r="J7398" t="s">
        <v>136</v>
      </c>
      <c r="K7398" t="s">
        <v>236</v>
      </c>
      <c r="L7398" t="s">
        <v>21117</v>
      </c>
      <c r="M7398" t="s">
        <v>21118</v>
      </c>
      <c r="N7398">
        <v>1.131500833</v>
      </c>
      <c r="O7398">
        <v>0</v>
      </c>
      <c r="P7398">
        <v>0</v>
      </c>
      <c r="Q7398">
        <v>20</v>
      </c>
      <c r="R7398">
        <v>9</v>
      </c>
      <c r="S7398">
        <v>5</v>
      </c>
      <c r="T7398">
        <v>0</v>
      </c>
      <c r="U7398">
        <v>1</v>
      </c>
      <c r="V7398">
        <v>0</v>
      </c>
      <c r="W7398">
        <v>0</v>
      </c>
      <c r="X7398">
        <v>0</v>
      </c>
      <c r="Y7398">
        <v>14.162668331669069</v>
      </c>
      <c r="Z7398">
        <v>1.2002582715200001</v>
      </c>
      <c r="AA7398">
        <v>3.0393212875848334</v>
      </c>
      <c r="AB7398">
        <v>0</v>
      </c>
      <c r="AC7398">
        <v>27.430418515306666</v>
      </c>
      <c r="AD7398">
        <v>0</v>
      </c>
      <c r="AE7398">
        <v>45.83266640608057</v>
      </c>
    </row>
    <row r="7399" spans="1:31" x14ac:dyDescent="0.25">
      <c r="A7399">
        <v>2158900</v>
      </c>
      <c r="B7399">
        <v>1</v>
      </c>
      <c r="C7399" t="s">
        <v>80</v>
      </c>
      <c r="D7399" t="s">
        <v>100</v>
      </c>
      <c r="E7399" t="s">
        <v>174</v>
      </c>
      <c r="F7399" t="s">
        <v>20392</v>
      </c>
      <c r="G7399" t="s">
        <v>581</v>
      </c>
      <c r="H7399" t="s">
        <v>134</v>
      </c>
      <c r="I7399" t="s">
        <v>135</v>
      </c>
      <c r="J7399" t="s">
        <v>136</v>
      </c>
      <c r="K7399" t="s">
        <v>137</v>
      </c>
      <c r="L7399" t="s">
        <v>21119</v>
      </c>
      <c r="M7399" t="s">
        <v>21120</v>
      </c>
      <c r="N7399">
        <v>2.3763888880000001</v>
      </c>
      <c r="O7399">
        <v>0</v>
      </c>
      <c r="P7399">
        <v>48</v>
      </c>
      <c r="Q7399">
        <v>0</v>
      </c>
      <c r="R7399">
        <v>1</v>
      </c>
      <c r="S7399">
        <v>0</v>
      </c>
      <c r="T7399">
        <v>4</v>
      </c>
      <c r="U7399">
        <v>0</v>
      </c>
      <c r="V7399">
        <v>0</v>
      </c>
      <c r="W7399">
        <v>0</v>
      </c>
      <c r="X7399">
        <v>30.293657489773203</v>
      </c>
      <c r="Y7399">
        <v>0</v>
      </c>
      <c r="Z7399">
        <v>0</v>
      </c>
      <c r="AA7399">
        <v>0</v>
      </c>
      <c r="AB7399">
        <v>2.3608215034265836</v>
      </c>
      <c r="AC7399">
        <v>0</v>
      </c>
      <c r="AD7399">
        <v>0</v>
      </c>
      <c r="AE7399">
        <v>32.654478993199788</v>
      </c>
    </row>
    <row r="7400" spans="1:31" x14ac:dyDescent="0.25">
      <c r="A7400">
        <v>2169179</v>
      </c>
      <c r="B7400">
        <v>1</v>
      </c>
      <c r="C7400" t="s">
        <v>80</v>
      </c>
      <c r="D7400" t="s">
        <v>103</v>
      </c>
      <c r="E7400" t="s">
        <v>131</v>
      </c>
      <c r="F7400" t="s">
        <v>21121</v>
      </c>
      <c r="G7400" t="s">
        <v>133</v>
      </c>
      <c r="H7400" t="s">
        <v>134</v>
      </c>
      <c r="I7400" t="s">
        <v>135</v>
      </c>
      <c r="J7400" t="s">
        <v>136</v>
      </c>
      <c r="K7400" t="s">
        <v>137</v>
      </c>
      <c r="L7400" t="s">
        <v>21122</v>
      </c>
      <c r="M7400" t="s">
        <v>21123</v>
      </c>
      <c r="N7400">
        <v>2.7227777770000001</v>
      </c>
      <c r="O7400">
        <v>0</v>
      </c>
      <c r="P7400">
        <v>6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2.1868697272633328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2.1868697272633328</v>
      </c>
    </row>
    <row r="7401" spans="1:31" x14ac:dyDescent="0.25">
      <c r="A7401">
        <v>2158960</v>
      </c>
      <c r="B7401">
        <v>1</v>
      </c>
      <c r="C7401" t="s">
        <v>80</v>
      </c>
      <c r="D7401" t="s">
        <v>107</v>
      </c>
      <c r="E7401" t="s">
        <v>131</v>
      </c>
      <c r="F7401" t="s">
        <v>21124</v>
      </c>
      <c r="G7401" t="s">
        <v>152</v>
      </c>
      <c r="H7401" t="s">
        <v>134</v>
      </c>
      <c r="I7401" t="s">
        <v>135</v>
      </c>
      <c r="J7401" t="s">
        <v>136</v>
      </c>
      <c r="K7401" t="s">
        <v>137</v>
      </c>
      <c r="L7401" t="s">
        <v>20838</v>
      </c>
      <c r="M7401" t="s">
        <v>21125</v>
      </c>
      <c r="N7401">
        <v>3.2497222219999999</v>
      </c>
      <c r="O7401">
        <v>0</v>
      </c>
      <c r="P7401">
        <v>1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0.18434523282160001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0.18434523282160001</v>
      </c>
    </row>
    <row r="7402" spans="1:31" x14ac:dyDescent="0.25">
      <c r="A7402">
        <v>2158754</v>
      </c>
      <c r="B7402">
        <v>1</v>
      </c>
      <c r="C7402" t="s">
        <v>81</v>
      </c>
      <c r="D7402" t="s">
        <v>119</v>
      </c>
      <c r="E7402" t="s">
        <v>196</v>
      </c>
      <c r="F7402" t="s">
        <v>1598</v>
      </c>
      <c r="G7402" t="s">
        <v>142</v>
      </c>
      <c r="H7402" t="s">
        <v>143</v>
      </c>
      <c r="I7402" t="s">
        <v>135</v>
      </c>
      <c r="J7402" t="s">
        <v>136</v>
      </c>
      <c r="K7402" t="s">
        <v>137</v>
      </c>
      <c r="L7402" t="s">
        <v>21126</v>
      </c>
      <c r="M7402" t="s">
        <v>21127</v>
      </c>
      <c r="N7402">
        <v>0.108333333</v>
      </c>
      <c r="O7402">
        <v>0</v>
      </c>
      <c r="P7402">
        <v>1498</v>
      </c>
      <c r="Q7402">
        <v>92</v>
      </c>
      <c r="R7402">
        <v>335</v>
      </c>
      <c r="S7402">
        <v>2</v>
      </c>
      <c r="T7402">
        <v>66</v>
      </c>
      <c r="U7402">
        <v>0</v>
      </c>
      <c r="V7402">
        <v>0</v>
      </c>
      <c r="W7402">
        <v>0</v>
      </c>
      <c r="X7402">
        <v>25.514893022063262</v>
      </c>
      <c r="Y7402">
        <v>4.6243028829540824</v>
      </c>
      <c r="Z7402">
        <v>12.102298069857667</v>
      </c>
      <c r="AA7402">
        <v>0.5012181062752501</v>
      </c>
      <c r="AB7402">
        <v>1.9633834063089994</v>
      </c>
      <c r="AC7402">
        <v>0</v>
      </c>
      <c r="AD7402">
        <v>0</v>
      </c>
      <c r="AE7402">
        <v>44.706095487459265</v>
      </c>
    </row>
    <row r="7403" spans="1:31" x14ac:dyDescent="0.25">
      <c r="A7403">
        <v>2159146</v>
      </c>
      <c r="B7403">
        <v>1</v>
      </c>
      <c r="C7403" t="s">
        <v>80</v>
      </c>
      <c r="D7403" t="s">
        <v>99</v>
      </c>
      <c r="E7403" t="s">
        <v>174</v>
      </c>
      <c r="F7403" t="s">
        <v>21128</v>
      </c>
      <c r="G7403" t="s">
        <v>187</v>
      </c>
      <c r="H7403" t="s">
        <v>134</v>
      </c>
      <c r="I7403" t="s">
        <v>135</v>
      </c>
      <c r="J7403" t="s">
        <v>136</v>
      </c>
      <c r="K7403" t="s">
        <v>137</v>
      </c>
      <c r="L7403" t="s">
        <v>21129</v>
      </c>
      <c r="M7403" t="s">
        <v>21130</v>
      </c>
      <c r="N7403">
        <v>9.0236111109999992</v>
      </c>
      <c r="O7403">
        <v>0</v>
      </c>
      <c r="P7403">
        <v>69</v>
      </c>
      <c r="Q7403">
        <v>0</v>
      </c>
      <c r="R7403">
        <v>0</v>
      </c>
      <c r="S7403">
        <v>0</v>
      </c>
      <c r="T7403">
        <v>42</v>
      </c>
      <c r="U7403">
        <v>0</v>
      </c>
      <c r="V7403">
        <v>0</v>
      </c>
      <c r="W7403">
        <v>0</v>
      </c>
      <c r="X7403">
        <v>192.82958171948056</v>
      </c>
      <c r="Y7403">
        <v>0</v>
      </c>
      <c r="Z7403">
        <v>0</v>
      </c>
      <c r="AA7403">
        <v>0</v>
      </c>
      <c r="AB7403">
        <v>81.336329766577251</v>
      </c>
      <c r="AC7403">
        <v>0</v>
      </c>
      <c r="AD7403">
        <v>0</v>
      </c>
      <c r="AE7403">
        <v>274.16591148605778</v>
      </c>
    </row>
    <row r="7404" spans="1:31" x14ac:dyDescent="0.25">
      <c r="A7404">
        <v>2158751</v>
      </c>
      <c r="B7404">
        <v>1</v>
      </c>
      <c r="C7404" t="s">
        <v>80</v>
      </c>
      <c r="D7404" t="s">
        <v>99</v>
      </c>
      <c r="E7404" t="s">
        <v>174</v>
      </c>
      <c r="F7404" t="s">
        <v>21131</v>
      </c>
      <c r="G7404" t="s">
        <v>187</v>
      </c>
      <c r="H7404" t="s">
        <v>134</v>
      </c>
      <c r="I7404" t="s">
        <v>135</v>
      </c>
      <c r="J7404" t="s">
        <v>136</v>
      </c>
      <c r="K7404" t="s">
        <v>137</v>
      </c>
      <c r="L7404" t="s">
        <v>21132</v>
      </c>
      <c r="M7404" t="s">
        <v>21133</v>
      </c>
      <c r="N7404">
        <v>4.7350000000000003</v>
      </c>
      <c r="O7404">
        <v>0</v>
      </c>
      <c r="P7404">
        <v>58</v>
      </c>
      <c r="Q7404">
        <v>0</v>
      </c>
      <c r="R7404">
        <v>0</v>
      </c>
      <c r="S7404">
        <v>0</v>
      </c>
      <c r="T7404">
        <v>3</v>
      </c>
      <c r="U7404">
        <v>0</v>
      </c>
      <c r="V7404">
        <v>0</v>
      </c>
      <c r="W7404">
        <v>0</v>
      </c>
      <c r="X7404">
        <v>50.527721105994999</v>
      </c>
      <c r="Y7404">
        <v>0</v>
      </c>
      <c r="Z7404">
        <v>0</v>
      </c>
      <c r="AA7404">
        <v>0</v>
      </c>
      <c r="AB7404">
        <v>1.6057880439900003</v>
      </c>
      <c r="AC7404">
        <v>0</v>
      </c>
      <c r="AD7404">
        <v>0</v>
      </c>
      <c r="AE7404">
        <v>52.133509149985002</v>
      </c>
    </row>
    <row r="7405" spans="1:31" x14ac:dyDescent="0.25">
      <c r="A7405">
        <v>2159129</v>
      </c>
      <c r="B7405">
        <v>1</v>
      </c>
      <c r="C7405" t="s">
        <v>80</v>
      </c>
      <c r="D7405" t="s">
        <v>105</v>
      </c>
      <c r="E7405" t="s">
        <v>140</v>
      </c>
      <c r="F7405" t="s">
        <v>21134</v>
      </c>
      <c r="G7405" t="s">
        <v>142</v>
      </c>
      <c r="H7405" t="s">
        <v>143</v>
      </c>
      <c r="I7405" t="s">
        <v>135</v>
      </c>
      <c r="J7405" t="s">
        <v>136</v>
      </c>
      <c r="K7405" t="s">
        <v>137</v>
      </c>
      <c r="L7405" t="s">
        <v>21135</v>
      </c>
      <c r="M7405" t="s">
        <v>21136</v>
      </c>
      <c r="N7405">
        <v>3.6466666659999998</v>
      </c>
      <c r="O7405">
        <v>0</v>
      </c>
      <c r="P7405">
        <v>0</v>
      </c>
      <c r="Q7405">
        <v>0</v>
      </c>
      <c r="R7405">
        <v>0</v>
      </c>
      <c r="S7405">
        <v>1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1017.548325609175</v>
      </c>
      <c r="AB7405">
        <v>0</v>
      </c>
      <c r="AC7405">
        <v>0</v>
      </c>
      <c r="AD7405">
        <v>0</v>
      </c>
      <c r="AE7405">
        <v>1017.548325609175</v>
      </c>
    </row>
    <row r="7406" spans="1:31" x14ac:dyDescent="0.25">
      <c r="A7406">
        <v>2159086</v>
      </c>
      <c r="B7406">
        <v>1</v>
      </c>
      <c r="C7406" t="s">
        <v>80</v>
      </c>
      <c r="D7406" t="s">
        <v>104</v>
      </c>
      <c r="E7406" t="s">
        <v>174</v>
      </c>
      <c r="F7406" t="s">
        <v>21137</v>
      </c>
      <c r="G7406" t="s">
        <v>183</v>
      </c>
      <c r="H7406" t="s">
        <v>134</v>
      </c>
      <c r="I7406" t="s">
        <v>135</v>
      </c>
      <c r="J7406" t="s">
        <v>136</v>
      </c>
      <c r="K7406" t="s">
        <v>137</v>
      </c>
      <c r="L7406" t="s">
        <v>21138</v>
      </c>
      <c r="M7406" t="s">
        <v>21139</v>
      </c>
      <c r="N7406">
        <v>4.4594444439999998</v>
      </c>
      <c r="O7406">
        <v>0</v>
      </c>
      <c r="P7406">
        <v>0</v>
      </c>
      <c r="Q7406">
        <v>0</v>
      </c>
      <c r="R7406">
        <v>1</v>
      </c>
      <c r="S7406">
        <v>0</v>
      </c>
      <c r="T7406">
        <v>1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1.2954660516426668</v>
      </c>
      <c r="AA7406">
        <v>0</v>
      </c>
      <c r="AB7406">
        <v>0.36160354878959999</v>
      </c>
      <c r="AC7406">
        <v>0</v>
      </c>
      <c r="AD7406">
        <v>0</v>
      </c>
      <c r="AE7406">
        <v>1.6570696004322669</v>
      </c>
    </row>
    <row r="7407" spans="1:31" x14ac:dyDescent="0.25">
      <c r="A7407">
        <v>2158986</v>
      </c>
      <c r="B7407">
        <v>1</v>
      </c>
      <c r="C7407" t="s">
        <v>80</v>
      </c>
      <c r="D7407" t="s">
        <v>91</v>
      </c>
      <c r="E7407" t="s">
        <v>140</v>
      </c>
      <c r="F7407" t="s">
        <v>21140</v>
      </c>
      <c r="G7407" t="s">
        <v>226</v>
      </c>
      <c r="H7407" t="s">
        <v>143</v>
      </c>
      <c r="I7407" t="s">
        <v>135</v>
      </c>
      <c r="J7407" t="s">
        <v>136</v>
      </c>
      <c r="K7407" t="s">
        <v>236</v>
      </c>
      <c r="L7407" t="s">
        <v>21141</v>
      </c>
      <c r="M7407" t="s">
        <v>21142</v>
      </c>
      <c r="N7407">
        <v>0.12694444399999999</v>
      </c>
      <c r="O7407">
        <v>30</v>
      </c>
      <c r="P7407">
        <v>8278</v>
      </c>
      <c r="Q7407">
        <v>99</v>
      </c>
      <c r="R7407">
        <v>336</v>
      </c>
      <c r="S7407">
        <v>65</v>
      </c>
      <c r="T7407">
        <v>635</v>
      </c>
      <c r="U7407">
        <v>6</v>
      </c>
      <c r="V7407">
        <v>0</v>
      </c>
      <c r="W7407">
        <v>4.3983125077414984</v>
      </c>
      <c r="X7407">
        <v>265.11984483028573</v>
      </c>
      <c r="Y7407">
        <v>11.799076162215112</v>
      </c>
      <c r="Z7407">
        <v>15.298443669958427</v>
      </c>
      <c r="AA7407">
        <v>54.842371483797109</v>
      </c>
      <c r="AB7407">
        <v>64.763881671232213</v>
      </c>
      <c r="AC7407">
        <v>9.8360745210577498</v>
      </c>
      <c r="AD7407">
        <v>0</v>
      </c>
      <c r="AE7407">
        <v>426.05800484628776</v>
      </c>
    </row>
    <row r="7408" spans="1:31" x14ac:dyDescent="0.25">
      <c r="A7408">
        <v>2158794</v>
      </c>
      <c r="B7408">
        <v>1</v>
      </c>
      <c r="C7408" t="s">
        <v>80</v>
      </c>
      <c r="D7408" t="s">
        <v>99</v>
      </c>
      <c r="E7408" t="s">
        <v>174</v>
      </c>
      <c r="F7408" t="s">
        <v>21143</v>
      </c>
      <c r="G7408" t="s">
        <v>187</v>
      </c>
      <c r="H7408" t="s">
        <v>134</v>
      </c>
      <c r="I7408" t="s">
        <v>135</v>
      </c>
      <c r="J7408" t="s">
        <v>136</v>
      </c>
      <c r="K7408" t="s">
        <v>137</v>
      </c>
      <c r="L7408" t="s">
        <v>21144</v>
      </c>
      <c r="M7408" t="s">
        <v>21145</v>
      </c>
      <c r="N7408">
        <v>9.6469444440000007</v>
      </c>
      <c r="O7408">
        <v>0</v>
      </c>
      <c r="P7408">
        <v>5</v>
      </c>
      <c r="Q7408">
        <v>0</v>
      </c>
      <c r="R7408">
        <v>5</v>
      </c>
      <c r="S7408">
        <v>0</v>
      </c>
      <c r="T7408">
        <v>2</v>
      </c>
      <c r="U7408">
        <v>0</v>
      </c>
      <c r="V7408">
        <v>0</v>
      </c>
      <c r="W7408">
        <v>0</v>
      </c>
      <c r="X7408">
        <v>3.0077855946492171</v>
      </c>
      <c r="Y7408">
        <v>0</v>
      </c>
      <c r="Z7408">
        <v>5.3715076077017931</v>
      </c>
      <c r="AA7408">
        <v>0</v>
      </c>
      <c r="AB7408">
        <v>12.013483126899954</v>
      </c>
      <c r="AC7408">
        <v>0</v>
      </c>
      <c r="AD7408">
        <v>0</v>
      </c>
      <c r="AE7408">
        <v>20.392776329250964</v>
      </c>
    </row>
    <row r="7409" spans="1:31" x14ac:dyDescent="0.25">
      <c r="A7409">
        <v>2158817</v>
      </c>
      <c r="B7409">
        <v>1</v>
      </c>
      <c r="C7409" t="s">
        <v>81</v>
      </c>
      <c r="D7409" t="s">
        <v>112</v>
      </c>
      <c r="E7409" t="s">
        <v>146</v>
      </c>
      <c r="F7409" t="s">
        <v>21146</v>
      </c>
      <c r="G7409" t="s">
        <v>167</v>
      </c>
      <c r="H7409" t="s">
        <v>143</v>
      </c>
      <c r="I7409" t="s">
        <v>135</v>
      </c>
      <c r="J7409" t="s">
        <v>136</v>
      </c>
      <c r="K7409" t="s">
        <v>137</v>
      </c>
      <c r="L7409" t="s">
        <v>21147</v>
      </c>
      <c r="M7409" t="s">
        <v>21148</v>
      </c>
      <c r="N7409">
        <v>6.0861111110000001</v>
      </c>
      <c r="O7409">
        <v>0</v>
      </c>
      <c r="P7409">
        <v>83</v>
      </c>
      <c r="Q7409">
        <v>29</v>
      </c>
      <c r="R7409">
        <v>10</v>
      </c>
      <c r="S7409">
        <v>1</v>
      </c>
      <c r="T7409">
        <v>32</v>
      </c>
      <c r="U7409">
        <v>0</v>
      </c>
      <c r="V7409">
        <v>0</v>
      </c>
      <c r="W7409">
        <v>0</v>
      </c>
      <c r="X7409">
        <v>95.430804401982897</v>
      </c>
      <c r="Y7409">
        <v>50.38396690138832</v>
      </c>
      <c r="Z7409">
        <v>31.540251428921252</v>
      </c>
      <c r="AA7409">
        <v>0.17565581641583336</v>
      </c>
      <c r="AB7409">
        <v>45.198445838434424</v>
      </c>
      <c r="AC7409">
        <v>0</v>
      </c>
      <c r="AD7409">
        <v>0</v>
      </c>
      <c r="AE7409">
        <v>222.72912438714272</v>
      </c>
    </row>
    <row r="7410" spans="1:31" x14ac:dyDescent="0.25">
      <c r="A7410">
        <v>2158923</v>
      </c>
      <c r="B7410">
        <v>1</v>
      </c>
      <c r="C7410" t="s">
        <v>81</v>
      </c>
      <c r="D7410" t="s">
        <v>113</v>
      </c>
      <c r="E7410" t="s">
        <v>174</v>
      </c>
      <c r="F7410" t="s">
        <v>21149</v>
      </c>
      <c r="G7410" t="s">
        <v>384</v>
      </c>
      <c r="H7410" t="s">
        <v>134</v>
      </c>
      <c r="I7410" t="s">
        <v>135</v>
      </c>
      <c r="J7410" t="s">
        <v>136</v>
      </c>
      <c r="K7410" t="s">
        <v>137</v>
      </c>
      <c r="L7410" t="s">
        <v>21150</v>
      </c>
      <c r="M7410" t="s">
        <v>21151</v>
      </c>
      <c r="N7410">
        <v>2.6305555549999999</v>
      </c>
      <c r="O7410">
        <v>0</v>
      </c>
      <c r="P7410">
        <v>13</v>
      </c>
      <c r="Q7410">
        <v>0</v>
      </c>
      <c r="R7410">
        <v>1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3.1506308614112917</v>
      </c>
      <c r="Y7410">
        <v>0</v>
      </c>
      <c r="Z7410">
        <v>8.5470480664700005E-2</v>
      </c>
      <c r="AA7410">
        <v>0</v>
      </c>
      <c r="AB7410">
        <v>0</v>
      </c>
      <c r="AC7410">
        <v>0</v>
      </c>
      <c r="AD7410">
        <v>0</v>
      </c>
      <c r="AE7410">
        <v>3.2361013420759916</v>
      </c>
    </row>
    <row r="7411" spans="1:31" x14ac:dyDescent="0.25">
      <c r="A7411">
        <v>2158674</v>
      </c>
      <c r="B7411">
        <v>1</v>
      </c>
      <c r="C7411" t="s">
        <v>80</v>
      </c>
      <c r="D7411" t="s">
        <v>99</v>
      </c>
      <c r="E7411" t="s">
        <v>174</v>
      </c>
      <c r="F7411" t="s">
        <v>21152</v>
      </c>
      <c r="G7411" t="s">
        <v>187</v>
      </c>
      <c r="H7411" t="s">
        <v>134</v>
      </c>
      <c r="I7411" t="s">
        <v>135</v>
      </c>
      <c r="J7411" t="s">
        <v>136</v>
      </c>
      <c r="K7411" t="s">
        <v>137</v>
      </c>
      <c r="L7411" t="s">
        <v>21153</v>
      </c>
      <c r="M7411" t="s">
        <v>21154</v>
      </c>
      <c r="N7411">
        <v>9.2138888879999996</v>
      </c>
      <c r="O7411">
        <v>0</v>
      </c>
      <c r="P7411">
        <v>10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45.014045540361522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45.014045540361522</v>
      </c>
    </row>
    <row r="7412" spans="1:31" x14ac:dyDescent="0.25">
      <c r="A7412">
        <v>2158688</v>
      </c>
      <c r="B7412">
        <v>1</v>
      </c>
      <c r="C7412" t="s">
        <v>81</v>
      </c>
      <c r="D7412" t="s">
        <v>122</v>
      </c>
      <c r="E7412" t="s">
        <v>174</v>
      </c>
      <c r="F7412" t="s">
        <v>19765</v>
      </c>
      <c r="G7412" t="s">
        <v>187</v>
      </c>
      <c r="H7412" t="s">
        <v>134</v>
      </c>
      <c r="I7412" t="s">
        <v>135</v>
      </c>
      <c r="J7412" t="s">
        <v>136</v>
      </c>
      <c r="K7412" t="s">
        <v>137</v>
      </c>
      <c r="L7412" t="s">
        <v>21155</v>
      </c>
      <c r="M7412" t="s">
        <v>21156</v>
      </c>
      <c r="N7412">
        <v>3.9002777769999999</v>
      </c>
      <c r="O7412">
        <v>0</v>
      </c>
      <c r="P7412">
        <v>47</v>
      </c>
      <c r="Q7412">
        <v>0</v>
      </c>
      <c r="R7412">
        <v>0</v>
      </c>
      <c r="S7412">
        <v>0</v>
      </c>
      <c r="T7412">
        <v>1</v>
      </c>
      <c r="U7412">
        <v>0</v>
      </c>
      <c r="V7412">
        <v>0</v>
      </c>
      <c r="W7412">
        <v>0</v>
      </c>
      <c r="X7412">
        <v>23.752944049742375</v>
      </c>
      <c r="Y7412">
        <v>0</v>
      </c>
      <c r="Z7412">
        <v>0</v>
      </c>
      <c r="AA7412">
        <v>0</v>
      </c>
      <c r="AB7412">
        <v>0.44752429051546672</v>
      </c>
      <c r="AC7412">
        <v>0</v>
      </c>
      <c r="AD7412">
        <v>0</v>
      </c>
      <c r="AE7412">
        <v>24.200468340257842</v>
      </c>
    </row>
    <row r="7413" spans="1:31" x14ac:dyDescent="0.25">
      <c r="A7413">
        <v>2169159</v>
      </c>
      <c r="B7413">
        <v>1</v>
      </c>
      <c r="C7413" t="s">
        <v>81</v>
      </c>
      <c r="D7413" t="s">
        <v>120</v>
      </c>
      <c r="E7413" t="s">
        <v>131</v>
      </c>
      <c r="F7413" t="s">
        <v>21157</v>
      </c>
      <c r="G7413" t="s">
        <v>152</v>
      </c>
      <c r="H7413" t="s">
        <v>134</v>
      </c>
      <c r="I7413" t="s">
        <v>135</v>
      </c>
      <c r="J7413" t="s">
        <v>136</v>
      </c>
      <c r="K7413" t="s">
        <v>137</v>
      </c>
      <c r="L7413" t="s">
        <v>21158</v>
      </c>
      <c r="M7413" t="s">
        <v>21159</v>
      </c>
      <c r="N7413">
        <v>2.503333333</v>
      </c>
      <c r="O7413">
        <v>0</v>
      </c>
      <c r="P7413">
        <v>2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1.4031187685291335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1.4031187685291335</v>
      </c>
    </row>
    <row r="7414" spans="1:31" x14ac:dyDescent="0.25">
      <c r="A7414">
        <v>2158763</v>
      </c>
      <c r="B7414">
        <v>1</v>
      </c>
      <c r="C7414" t="s">
        <v>80</v>
      </c>
      <c r="D7414" t="s">
        <v>94</v>
      </c>
      <c r="E7414" t="s">
        <v>161</v>
      </c>
      <c r="F7414" t="s">
        <v>20346</v>
      </c>
      <c r="G7414" t="s">
        <v>215</v>
      </c>
      <c r="H7414" t="s">
        <v>134</v>
      </c>
      <c r="I7414" t="s">
        <v>135</v>
      </c>
      <c r="J7414" t="s">
        <v>136</v>
      </c>
      <c r="K7414" t="s">
        <v>137</v>
      </c>
      <c r="L7414" t="s">
        <v>21160</v>
      </c>
      <c r="M7414" t="s">
        <v>21161</v>
      </c>
      <c r="N7414">
        <v>2.7722222219999999</v>
      </c>
      <c r="O7414">
        <v>0</v>
      </c>
      <c r="P7414">
        <v>44</v>
      </c>
      <c r="Q7414">
        <v>0</v>
      </c>
      <c r="R7414">
        <v>0</v>
      </c>
      <c r="S7414">
        <v>0</v>
      </c>
      <c r="T7414">
        <v>8</v>
      </c>
      <c r="U7414">
        <v>0</v>
      </c>
      <c r="V7414">
        <v>0</v>
      </c>
      <c r="W7414">
        <v>0</v>
      </c>
      <c r="X7414">
        <v>24.084037341709184</v>
      </c>
      <c r="Y7414">
        <v>0</v>
      </c>
      <c r="Z7414">
        <v>0</v>
      </c>
      <c r="AA7414">
        <v>0</v>
      </c>
      <c r="AB7414">
        <v>8.1548996551380011</v>
      </c>
      <c r="AC7414">
        <v>0</v>
      </c>
      <c r="AD7414">
        <v>0</v>
      </c>
      <c r="AE7414">
        <v>32.238936996847187</v>
      </c>
    </row>
    <row r="7415" spans="1:31" x14ac:dyDescent="0.25">
      <c r="A7415">
        <v>2159095</v>
      </c>
      <c r="B7415">
        <v>1</v>
      </c>
      <c r="C7415" t="s">
        <v>81</v>
      </c>
      <c r="D7415" t="s">
        <v>114</v>
      </c>
      <c r="E7415" t="s">
        <v>161</v>
      </c>
      <c r="F7415" t="s">
        <v>21162</v>
      </c>
      <c r="G7415" t="s">
        <v>215</v>
      </c>
      <c r="H7415" t="s">
        <v>134</v>
      </c>
      <c r="I7415" t="s">
        <v>135</v>
      </c>
      <c r="J7415" t="s">
        <v>136</v>
      </c>
      <c r="K7415" t="s">
        <v>137</v>
      </c>
      <c r="L7415" t="s">
        <v>21163</v>
      </c>
      <c r="M7415" t="s">
        <v>21164</v>
      </c>
      <c r="N7415">
        <v>1.3419444439999999</v>
      </c>
      <c r="O7415">
        <v>0</v>
      </c>
      <c r="P7415">
        <v>4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0.52260331825378337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0.52260331825378337</v>
      </c>
    </row>
    <row r="7416" spans="1:31" x14ac:dyDescent="0.25">
      <c r="A7416">
        <v>2159072</v>
      </c>
      <c r="B7416">
        <v>1</v>
      </c>
      <c r="C7416" t="s">
        <v>81</v>
      </c>
      <c r="D7416" t="s">
        <v>120</v>
      </c>
      <c r="E7416" t="s">
        <v>131</v>
      </c>
      <c r="F7416" t="s">
        <v>21165</v>
      </c>
      <c r="G7416" t="s">
        <v>152</v>
      </c>
      <c r="H7416" t="s">
        <v>134</v>
      </c>
      <c r="I7416" t="s">
        <v>135</v>
      </c>
      <c r="J7416" t="s">
        <v>136</v>
      </c>
      <c r="K7416" t="s">
        <v>137</v>
      </c>
      <c r="L7416" t="s">
        <v>21166</v>
      </c>
      <c r="M7416" t="s">
        <v>21167</v>
      </c>
      <c r="N7416">
        <v>1.751666666</v>
      </c>
      <c r="O7416">
        <v>0</v>
      </c>
      <c r="P7416">
        <v>1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0.57461865711299998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0.57461865711299998</v>
      </c>
    </row>
    <row r="7417" spans="1:31" x14ac:dyDescent="0.25">
      <c r="A7417">
        <v>2158786</v>
      </c>
      <c r="B7417">
        <v>1</v>
      </c>
      <c r="C7417" t="s">
        <v>80</v>
      </c>
      <c r="D7417" t="s">
        <v>84</v>
      </c>
      <c r="E7417" t="s">
        <v>131</v>
      </c>
      <c r="F7417" t="s">
        <v>21168</v>
      </c>
      <c r="G7417" t="s">
        <v>231</v>
      </c>
      <c r="H7417" t="s">
        <v>134</v>
      </c>
      <c r="I7417" t="s">
        <v>135</v>
      </c>
      <c r="J7417" t="s">
        <v>136</v>
      </c>
      <c r="K7417" t="s">
        <v>137</v>
      </c>
      <c r="L7417" t="s">
        <v>21169</v>
      </c>
      <c r="M7417" t="s">
        <v>21170</v>
      </c>
      <c r="N7417">
        <v>3.5425</v>
      </c>
      <c r="O7417">
        <v>0</v>
      </c>
      <c r="P7417">
        <v>1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0.64383483907987504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0.64383483907987504</v>
      </c>
    </row>
    <row r="7418" spans="1:31" x14ac:dyDescent="0.25">
      <c r="A7418">
        <v>2158717</v>
      </c>
      <c r="B7418">
        <v>1</v>
      </c>
      <c r="C7418" t="s">
        <v>81</v>
      </c>
      <c r="D7418" t="s">
        <v>127</v>
      </c>
      <c r="E7418" t="s">
        <v>174</v>
      </c>
      <c r="F7418" t="s">
        <v>5412</v>
      </c>
      <c r="G7418" t="s">
        <v>187</v>
      </c>
      <c r="H7418" t="s">
        <v>134</v>
      </c>
      <c r="I7418" t="s">
        <v>135</v>
      </c>
      <c r="J7418" t="s">
        <v>136</v>
      </c>
      <c r="K7418" t="s">
        <v>137</v>
      </c>
      <c r="L7418" t="s">
        <v>21171</v>
      </c>
      <c r="M7418" t="s">
        <v>21172</v>
      </c>
      <c r="N7418">
        <v>5.2405555550000003</v>
      </c>
      <c r="O7418">
        <v>0</v>
      </c>
      <c r="P7418">
        <v>35</v>
      </c>
      <c r="Q7418">
        <v>0</v>
      </c>
      <c r="R7418">
        <v>6</v>
      </c>
      <c r="S7418">
        <v>0</v>
      </c>
      <c r="T7418">
        <v>4</v>
      </c>
      <c r="U7418">
        <v>0</v>
      </c>
      <c r="V7418">
        <v>1</v>
      </c>
      <c r="W7418">
        <v>0</v>
      </c>
      <c r="X7418">
        <v>40.914640611288718</v>
      </c>
      <c r="Y7418">
        <v>0</v>
      </c>
      <c r="Z7418">
        <v>17.7779322865401</v>
      </c>
      <c r="AA7418">
        <v>0</v>
      </c>
      <c r="AB7418">
        <v>6.94996030710446</v>
      </c>
      <c r="AC7418">
        <v>0</v>
      </c>
      <c r="AD7418">
        <v>1.1369846205354999</v>
      </c>
      <c r="AE7418">
        <v>66.779517825468773</v>
      </c>
    </row>
    <row r="7419" spans="1:31" x14ac:dyDescent="0.25">
      <c r="A7419">
        <v>2158863</v>
      </c>
      <c r="B7419">
        <v>1</v>
      </c>
      <c r="C7419" t="s">
        <v>80</v>
      </c>
      <c r="D7419" t="s">
        <v>86</v>
      </c>
      <c r="E7419" t="s">
        <v>131</v>
      </c>
      <c r="F7419" t="s">
        <v>21173</v>
      </c>
      <c r="G7419" t="s">
        <v>183</v>
      </c>
      <c r="H7419" t="s">
        <v>134</v>
      </c>
      <c r="I7419" t="s">
        <v>135</v>
      </c>
      <c r="J7419" t="s">
        <v>136</v>
      </c>
      <c r="K7419" t="s">
        <v>137</v>
      </c>
      <c r="L7419" t="s">
        <v>21174</v>
      </c>
      <c r="M7419" t="s">
        <v>21175</v>
      </c>
      <c r="N7419">
        <v>7.3027777770000002</v>
      </c>
      <c r="O7419">
        <v>0</v>
      </c>
      <c r="P7419">
        <v>4</v>
      </c>
      <c r="Q7419">
        <v>0</v>
      </c>
      <c r="R7419">
        <v>0</v>
      </c>
      <c r="S7419">
        <v>0</v>
      </c>
      <c r="T7419">
        <v>1</v>
      </c>
      <c r="U7419">
        <v>0</v>
      </c>
      <c r="V7419">
        <v>0</v>
      </c>
      <c r="W7419">
        <v>0</v>
      </c>
      <c r="X7419">
        <v>6.6159042711691596</v>
      </c>
      <c r="Y7419">
        <v>0</v>
      </c>
      <c r="Z7419">
        <v>0</v>
      </c>
      <c r="AA7419">
        <v>0</v>
      </c>
      <c r="AB7419">
        <v>9.3784656725E-4</v>
      </c>
      <c r="AC7419">
        <v>0</v>
      </c>
      <c r="AD7419">
        <v>0</v>
      </c>
      <c r="AE7419">
        <v>6.6168421177364092</v>
      </c>
    </row>
    <row r="7420" spans="1:31" x14ac:dyDescent="0.25">
      <c r="A7420">
        <v>2169228</v>
      </c>
      <c r="B7420">
        <v>1</v>
      </c>
      <c r="C7420" t="s">
        <v>80</v>
      </c>
      <c r="D7420" t="s">
        <v>83</v>
      </c>
      <c r="E7420" t="s">
        <v>174</v>
      </c>
      <c r="F7420" t="s">
        <v>21176</v>
      </c>
      <c r="G7420" t="s">
        <v>187</v>
      </c>
      <c r="H7420" t="s">
        <v>134</v>
      </c>
      <c r="I7420" t="s">
        <v>135</v>
      </c>
      <c r="J7420" t="s">
        <v>136</v>
      </c>
      <c r="K7420" t="s">
        <v>137</v>
      </c>
      <c r="L7420" t="s">
        <v>21177</v>
      </c>
      <c r="M7420" t="s">
        <v>21178</v>
      </c>
      <c r="N7420">
        <v>2.6352777770000002</v>
      </c>
      <c r="O7420">
        <v>0</v>
      </c>
      <c r="P7420">
        <v>85</v>
      </c>
      <c r="Q7420">
        <v>0</v>
      </c>
      <c r="R7420">
        <v>0</v>
      </c>
      <c r="S7420">
        <v>0</v>
      </c>
      <c r="T7420">
        <v>2</v>
      </c>
      <c r="U7420">
        <v>0</v>
      </c>
      <c r="V7420">
        <v>0</v>
      </c>
      <c r="W7420">
        <v>0</v>
      </c>
      <c r="X7420">
        <v>59.205245512949027</v>
      </c>
      <c r="Y7420">
        <v>0</v>
      </c>
      <c r="Z7420">
        <v>0</v>
      </c>
      <c r="AA7420">
        <v>0</v>
      </c>
      <c r="AB7420">
        <v>3.2740962612246753</v>
      </c>
      <c r="AC7420">
        <v>0</v>
      </c>
      <c r="AD7420">
        <v>0</v>
      </c>
      <c r="AE7420">
        <v>62.479341774173704</v>
      </c>
    </row>
    <row r="7421" spans="1:31" x14ac:dyDescent="0.25">
      <c r="A7421">
        <v>2159055</v>
      </c>
      <c r="B7421">
        <v>1</v>
      </c>
      <c r="C7421" t="s">
        <v>81</v>
      </c>
      <c r="D7421" t="s">
        <v>128</v>
      </c>
      <c r="E7421" t="s">
        <v>206</v>
      </c>
      <c r="F7421" t="s">
        <v>21179</v>
      </c>
      <c r="G7421" t="s">
        <v>246</v>
      </c>
      <c r="H7421" t="s">
        <v>134</v>
      </c>
      <c r="I7421" t="s">
        <v>135</v>
      </c>
      <c r="J7421" t="s">
        <v>136</v>
      </c>
      <c r="K7421" t="s">
        <v>137</v>
      </c>
      <c r="L7421" t="s">
        <v>21180</v>
      </c>
      <c r="M7421" t="s">
        <v>21181</v>
      </c>
      <c r="N7421">
        <v>8.3233333330000008</v>
      </c>
      <c r="O7421">
        <v>0</v>
      </c>
      <c r="P7421">
        <v>84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163.24468723550223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163.24468723550223</v>
      </c>
    </row>
    <row r="7422" spans="1:31" x14ac:dyDescent="0.25">
      <c r="A7422">
        <v>2158700</v>
      </c>
      <c r="B7422">
        <v>1</v>
      </c>
      <c r="C7422" t="s">
        <v>81</v>
      </c>
      <c r="D7422" t="s">
        <v>127</v>
      </c>
      <c r="E7422" t="s">
        <v>174</v>
      </c>
      <c r="F7422" t="s">
        <v>21182</v>
      </c>
      <c r="G7422" t="s">
        <v>187</v>
      </c>
      <c r="H7422" t="s">
        <v>134</v>
      </c>
      <c r="I7422" t="s">
        <v>135</v>
      </c>
      <c r="J7422" t="s">
        <v>136</v>
      </c>
      <c r="K7422" t="s">
        <v>137</v>
      </c>
      <c r="L7422" t="s">
        <v>21183</v>
      </c>
      <c r="M7422" t="s">
        <v>21184</v>
      </c>
      <c r="N7422">
        <v>5.3277777769999997</v>
      </c>
      <c r="O7422">
        <v>0</v>
      </c>
      <c r="P7422">
        <v>15</v>
      </c>
      <c r="Q7422">
        <v>0</v>
      </c>
      <c r="R7422">
        <v>0</v>
      </c>
      <c r="S7422">
        <v>0</v>
      </c>
      <c r="T7422">
        <v>2</v>
      </c>
      <c r="U7422">
        <v>0</v>
      </c>
      <c r="V7422">
        <v>0</v>
      </c>
      <c r="W7422">
        <v>0</v>
      </c>
      <c r="X7422">
        <v>16.416710500881898</v>
      </c>
      <c r="Y7422">
        <v>0</v>
      </c>
      <c r="Z7422">
        <v>0</v>
      </c>
      <c r="AA7422">
        <v>0</v>
      </c>
      <c r="AB7422">
        <v>0.2626155821535</v>
      </c>
      <c r="AC7422">
        <v>0</v>
      </c>
      <c r="AD7422">
        <v>0</v>
      </c>
      <c r="AE7422">
        <v>16.679326083035399</v>
      </c>
    </row>
    <row r="7423" spans="1:31" x14ac:dyDescent="0.25">
      <c r="A7423">
        <v>2169274</v>
      </c>
      <c r="B7423">
        <v>1</v>
      </c>
      <c r="C7423" t="s">
        <v>80</v>
      </c>
      <c r="D7423" t="s">
        <v>83</v>
      </c>
      <c r="E7423" t="s">
        <v>146</v>
      </c>
      <c r="F7423" t="s">
        <v>21185</v>
      </c>
      <c r="G7423" t="s">
        <v>167</v>
      </c>
      <c r="H7423" t="s">
        <v>143</v>
      </c>
      <c r="I7423" t="s">
        <v>135</v>
      </c>
      <c r="J7423" t="s">
        <v>136</v>
      </c>
      <c r="K7423" t="s">
        <v>137</v>
      </c>
      <c r="L7423" t="s">
        <v>21186</v>
      </c>
      <c r="M7423" t="s">
        <v>21187</v>
      </c>
      <c r="N7423">
        <v>2.1802777770000001</v>
      </c>
      <c r="O7423">
        <v>0</v>
      </c>
      <c r="P7423">
        <v>40</v>
      </c>
      <c r="Q7423">
        <v>0</v>
      </c>
      <c r="R7423">
        <v>4</v>
      </c>
      <c r="S7423">
        <v>0</v>
      </c>
      <c r="T7423">
        <v>4</v>
      </c>
      <c r="U7423">
        <v>0</v>
      </c>
      <c r="V7423">
        <v>0</v>
      </c>
      <c r="W7423">
        <v>0</v>
      </c>
      <c r="X7423">
        <v>58.696821153089189</v>
      </c>
      <c r="Y7423">
        <v>0</v>
      </c>
      <c r="Z7423">
        <v>0.60589584520627504</v>
      </c>
      <c r="AA7423">
        <v>0</v>
      </c>
      <c r="AB7423">
        <v>14.096871086795179</v>
      </c>
      <c r="AC7423">
        <v>0</v>
      </c>
      <c r="AD7423">
        <v>0</v>
      </c>
      <c r="AE7423">
        <v>73.399588085090642</v>
      </c>
    </row>
    <row r="7424" spans="1:31" x14ac:dyDescent="0.25">
      <c r="A7424">
        <v>2158654</v>
      </c>
      <c r="B7424">
        <v>1</v>
      </c>
      <c r="C7424" t="s">
        <v>81</v>
      </c>
      <c r="D7424" t="s">
        <v>113</v>
      </c>
      <c r="E7424" t="s">
        <v>224</v>
      </c>
      <c r="F7424" t="s">
        <v>3129</v>
      </c>
      <c r="G7424" t="s">
        <v>2701</v>
      </c>
      <c r="H7424" t="s">
        <v>227</v>
      </c>
      <c r="I7424" t="s">
        <v>135</v>
      </c>
      <c r="J7424" t="s">
        <v>136</v>
      </c>
      <c r="K7424" t="s">
        <v>137</v>
      </c>
      <c r="L7424" t="s">
        <v>21188</v>
      </c>
      <c r="M7424" t="s">
        <v>21189</v>
      </c>
      <c r="N7424">
        <v>0.273888888</v>
      </c>
      <c r="O7424">
        <v>0</v>
      </c>
      <c r="P7424">
        <v>11684</v>
      </c>
      <c r="Q7424">
        <v>2</v>
      </c>
      <c r="R7424">
        <v>51</v>
      </c>
      <c r="S7424">
        <v>7</v>
      </c>
      <c r="T7424">
        <v>1941</v>
      </c>
      <c r="U7424">
        <v>1</v>
      </c>
      <c r="V7424">
        <v>5</v>
      </c>
      <c r="W7424">
        <v>0</v>
      </c>
      <c r="X7424">
        <v>646.30906830886556</v>
      </c>
      <c r="Y7424">
        <v>0.46036572270376663</v>
      </c>
      <c r="Z7424">
        <v>1.1925755097222999</v>
      </c>
      <c r="AA7424">
        <v>99.195795658760233</v>
      </c>
      <c r="AB7424">
        <v>203.51569393052091</v>
      </c>
      <c r="AC7424">
        <v>54.210170784066676</v>
      </c>
      <c r="AD7424">
        <v>2.4824956972338836</v>
      </c>
      <c r="AE7424">
        <v>1007.3661656118733</v>
      </c>
    </row>
    <row r="7425" spans="1:31" x14ac:dyDescent="0.25">
      <c r="A7425">
        <v>2158803</v>
      </c>
      <c r="B7425">
        <v>1</v>
      </c>
      <c r="C7425" t="s">
        <v>80</v>
      </c>
      <c r="D7425" t="s">
        <v>104</v>
      </c>
      <c r="E7425" t="s">
        <v>161</v>
      </c>
      <c r="F7425" t="s">
        <v>21190</v>
      </c>
      <c r="G7425" t="s">
        <v>215</v>
      </c>
      <c r="H7425" t="s">
        <v>134</v>
      </c>
      <c r="I7425" t="s">
        <v>135</v>
      </c>
      <c r="J7425" t="s">
        <v>136</v>
      </c>
      <c r="K7425" t="s">
        <v>137</v>
      </c>
      <c r="L7425" t="s">
        <v>21191</v>
      </c>
      <c r="M7425" t="s">
        <v>21192</v>
      </c>
      <c r="N7425">
        <v>2.2691666659999998</v>
      </c>
      <c r="O7425">
        <v>0</v>
      </c>
      <c r="P7425">
        <v>38</v>
      </c>
      <c r="Q7425">
        <v>0</v>
      </c>
      <c r="R7425">
        <v>4</v>
      </c>
      <c r="S7425">
        <v>0</v>
      </c>
      <c r="T7425">
        <v>10</v>
      </c>
      <c r="U7425">
        <v>0</v>
      </c>
      <c r="V7425">
        <v>0</v>
      </c>
      <c r="W7425">
        <v>0</v>
      </c>
      <c r="X7425">
        <v>25.137920778788111</v>
      </c>
      <c r="Y7425">
        <v>0</v>
      </c>
      <c r="Z7425">
        <v>1.2796667375136999</v>
      </c>
      <c r="AA7425">
        <v>0</v>
      </c>
      <c r="AB7425">
        <v>29.606594782490902</v>
      </c>
      <c r="AC7425">
        <v>0</v>
      </c>
      <c r="AD7425">
        <v>0</v>
      </c>
      <c r="AE7425">
        <v>56.024182298792709</v>
      </c>
    </row>
    <row r="7426" spans="1:31" x14ac:dyDescent="0.25">
      <c r="A7426">
        <v>2159049</v>
      </c>
      <c r="B7426">
        <v>1</v>
      </c>
      <c r="C7426" t="s">
        <v>80</v>
      </c>
      <c r="D7426" t="s">
        <v>93</v>
      </c>
      <c r="E7426" t="s">
        <v>174</v>
      </c>
      <c r="F7426" t="s">
        <v>21193</v>
      </c>
      <c r="G7426" t="s">
        <v>187</v>
      </c>
      <c r="H7426" t="s">
        <v>134</v>
      </c>
      <c r="I7426" t="s">
        <v>135</v>
      </c>
      <c r="J7426" t="s">
        <v>136</v>
      </c>
      <c r="K7426" t="s">
        <v>137</v>
      </c>
      <c r="L7426" t="s">
        <v>21194</v>
      </c>
      <c r="M7426" t="s">
        <v>21195</v>
      </c>
      <c r="N7426">
        <v>3.9755555550000001</v>
      </c>
      <c r="O7426">
        <v>0</v>
      </c>
      <c r="P7426">
        <v>0</v>
      </c>
      <c r="Q7426">
        <v>0</v>
      </c>
      <c r="R7426">
        <v>1</v>
      </c>
      <c r="S7426">
        <v>0</v>
      </c>
      <c r="T7426">
        <v>1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0.9531498487686334</v>
      </c>
      <c r="AA7426">
        <v>0</v>
      </c>
      <c r="AB7426">
        <v>4.7302522235925331</v>
      </c>
      <c r="AC7426">
        <v>0</v>
      </c>
      <c r="AD7426">
        <v>0</v>
      </c>
      <c r="AE7426">
        <v>5.6834020723611669</v>
      </c>
    </row>
    <row r="7427" spans="1:31" x14ac:dyDescent="0.25">
      <c r="A7427">
        <v>2158657</v>
      </c>
      <c r="B7427">
        <v>1</v>
      </c>
      <c r="C7427" t="s">
        <v>81</v>
      </c>
      <c r="D7427" t="s">
        <v>118</v>
      </c>
      <c r="E7427" t="s">
        <v>161</v>
      </c>
      <c r="F7427" t="s">
        <v>21196</v>
      </c>
      <c r="G7427" t="s">
        <v>176</v>
      </c>
      <c r="H7427" t="s">
        <v>134</v>
      </c>
      <c r="I7427" t="s">
        <v>135</v>
      </c>
      <c r="J7427" t="s">
        <v>136</v>
      </c>
      <c r="K7427" t="s">
        <v>137</v>
      </c>
      <c r="L7427" t="s">
        <v>21197</v>
      </c>
      <c r="M7427" t="s">
        <v>21198</v>
      </c>
      <c r="N7427">
        <v>1.3075000000000001</v>
      </c>
      <c r="O7427">
        <v>0</v>
      </c>
      <c r="P7427">
        <v>62</v>
      </c>
      <c r="Q7427">
        <v>0</v>
      </c>
      <c r="R7427">
        <v>0</v>
      </c>
      <c r="S7427">
        <v>0</v>
      </c>
      <c r="T7427">
        <v>1</v>
      </c>
      <c r="U7427">
        <v>0</v>
      </c>
      <c r="V7427">
        <v>0</v>
      </c>
      <c r="W7427">
        <v>0</v>
      </c>
      <c r="X7427">
        <v>12.75082443998692</v>
      </c>
      <c r="Y7427">
        <v>0</v>
      </c>
      <c r="Z7427">
        <v>0</v>
      </c>
      <c r="AA7427">
        <v>0</v>
      </c>
      <c r="AB7427">
        <v>8.818327107893334E-2</v>
      </c>
      <c r="AC7427">
        <v>0</v>
      </c>
      <c r="AD7427">
        <v>0</v>
      </c>
      <c r="AE7427">
        <v>12.839007711065852</v>
      </c>
    </row>
    <row r="7428" spans="1:31" x14ac:dyDescent="0.25">
      <c r="A7428">
        <v>2159012</v>
      </c>
      <c r="B7428">
        <v>1</v>
      </c>
      <c r="C7428" t="s">
        <v>80</v>
      </c>
      <c r="D7428" t="s">
        <v>90</v>
      </c>
      <c r="E7428" t="s">
        <v>174</v>
      </c>
      <c r="F7428" t="s">
        <v>21199</v>
      </c>
      <c r="G7428" t="s">
        <v>187</v>
      </c>
      <c r="H7428" t="s">
        <v>134</v>
      </c>
      <c r="I7428" t="s">
        <v>135</v>
      </c>
      <c r="J7428" t="s">
        <v>136</v>
      </c>
      <c r="K7428" t="s">
        <v>137</v>
      </c>
      <c r="L7428" t="s">
        <v>21200</v>
      </c>
      <c r="M7428" t="s">
        <v>21201</v>
      </c>
      <c r="N7428">
        <v>1.498888888</v>
      </c>
      <c r="O7428">
        <v>0</v>
      </c>
      <c r="P7428">
        <v>133</v>
      </c>
      <c r="Q7428">
        <v>0</v>
      </c>
      <c r="R7428">
        <v>0</v>
      </c>
      <c r="S7428">
        <v>0</v>
      </c>
      <c r="T7428">
        <v>1</v>
      </c>
      <c r="U7428">
        <v>0</v>
      </c>
      <c r="V7428">
        <v>0</v>
      </c>
      <c r="W7428">
        <v>0</v>
      </c>
      <c r="X7428">
        <v>53.63672311962317</v>
      </c>
      <c r="Y7428">
        <v>0</v>
      </c>
      <c r="Z7428">
        <v>0</v>
      </c>
      <c r="AA7428">
        <v>0</v>
      </c>
      <c r="AB7428">
        <v>0.56262517929887501</v>
      </c>
      <c r="AC7428">
        <v>0</v>
      </c>
      <c r="AD7428">
        <v>0</v>
      </c>
      <c r="AE7428">
        <v>54.199348298922047</v>
      </c>
    </row>
    <row r="7429" spans="1:31" x14ac:dyDescent="0.25">
      <c r="A7429">
        <v>2158846</v>
      </c>
      <c r="B7429">
        <v>1</v>
      </c>
      <c r="C7429" t="s">
        <v>80</v>
      </c>
      <c r="D7429" t="s">
        <v>96</v>
      </c>
      <c r="E7429" t="s">
        <v>131</v>
      </c>
      <c r="F7429" t="s">
        <v>21202</v>
      </c>
      <c r="G7429" t="s">
        <v>231</v>
      </c>
      <c r="H7429" t="s">
        <v>134</v>
      </c>
      <c r="I7429" t="s">
        <v>135</v>
      </c>
      <c r="J7429" t="s">
        <v>136</v>
      </c>
      <c r="K7429" t="s">
        <v>137</v>
      </c>
      <c r="L7429" t="s">
        <v>21203</v>
      </c>
      <c r="M7429" t="s">
        <v>21204</v>
      </c>
      <c r="N7429">
        <v>2.2547222219999998</v>
      </c>
      <c r="O7429">
        <v>0</v>
      </c>
      <c r="P7429">
        <v>2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2.9034120619565251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2.9034120619565251</v>
      </c>
    </row>
    <row r="7430" spans="1:31" x14ac:dyDescent="0.25">
      <c r="A7430">
        <v>2169185</v>
      </c>
      <c r="B7430">
        <v>1</v>
      </c>
      <c r="C7430" t="s">
        <v>80</v>
      </c>
      <c r="D7430" t="s">
        <v>93</v>
      </c>
      <c r="E7430" t="s">
        <v>131</v>
      </c>
      <c r="F7430" t="s">
        <v>21205</v>
      </c>
      <c r="G7430" t="s">
        <v>152</v>
      </c>
      <c r="H7430" t="s">
        <v>134</v>
      </c>
      <c r="I7430" t="s">
        <v>135</v>
      </c>
      <c r="J7430" t="s">
        <v>136</v>
      </c>
      <c r="K7430" t="s">
        <v>137</v>
      </c>
      <c r="L7430" t="s">
        <v>21206</v>
      </c>
      <c r="M7430" t="s">
        <v>21207</v>
      </c>
      <c r="N7430">
        <v>3.9594444439999998</v>
      </c>
      <c r="O7430">
        <v>0</v>
      </c>
      <c r="P7430">
        <v>1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0.69805583311441677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0.69805583311441677</v>
      </c>
    </row>
    <row r="7431" spans="1:31" x14ac:dyDescent="0.25">
      <c r="A7431">
        <v>2169211</v>
      </c>
      <c r="B7431">
        <v>1</v>
      </c>
      <c r="C7431" t="s">
        <v>81</v>
      </c>
      <c r="D7431" t="s">
        <v>116</v>
      </c>
      <c r="E7431" t="s">
        <v>146</v>
      </c>
      <c r="F7431" t="s">
        <v>21208</v>
      </c>
      <c r="G7431" t="s">
        <v>167</v>
      </c>
      <c r="H7431" t="s">
        <v>143</v>
      </c>
      <c r="I7431" t="s">
        <v>135</v>
      </c>
      <c r="J7431" t="s">
        <v>136</v>
      </c>
      <c r="K7431" t="s">
        <v>137</v>
      </c>
      <c r="L7431" t="s">
        <v>21209</v>
      </c>
      <c r="M7431" t="s">
        <v>21210</v>
      </c>
      <c r="N7431">
        <v>2.8652777770000002</v>
      </c>
      <c r="O7431">
        <v>0</v>
      </c>
      <c r="P7431">
        <v>469</v>
      </c>
      <c r="Q7431">
        <v>0</v>
      </c>
      <c r="R7431">
        <v>10</v>
      </c>
      <c r="S7431">
        <v>0</v>
      </c>
      <c r="T7431">
        <v>70</v>
      </c>
      <c r="U7431">
        <v>0</v>
      </c>
      <c r="V7431">
        <v>0</v>
      </c>
      <c r="W7431">
        <v>0</v>
      </c>
      <c r="X7431">
        <v>214.2245452002241</v>
      </c>
      <c r="Y7431">
        <v>0</v>
      </c>
      <c r="Z7431">
        <v>1.5718297596018331</v>
      </c>
      <c r="AA7431">
        <v>0</v>
      </c>
      <c r="AB7431">
        <v>33.46394818200254</v>
      </c>
      <c r="AC7431">
        <v>0</v>
      </c>
      <c r="AD7431">
        <v>0</v>
      </c>
      <c r="AE7431">
        <v>249.26032314182845</v>
      </c>
    </row>
    <row r="7432" spans="1:31" x14ac:dyDescent="0.25">
      <c r="A7432">
        <v>2159155</v>
      </c>
      <c r="B7432">
        <v>1</v>
      </c>
      <c r="C7432" t="s">
        <v>80</v>
      </c>
      <c r="D7432" t="s">
        <v>93</v>
      </c>
      <c r="E7432" t="s">
        <v>174</v>
      </c>
      <c r="F7432" t="s">
        <v>21211</v>
      </c>
      <c r="G7432" t="s">
        <v>187</v>
      </c>
      <c r="H7432" t="s">
        <v>134</v>
      </c>
      <c r="I7432" t="s">
        <v>135</v>
      </c>
      <c r="J7432" t="s">
        <v>136</v>
      </c>
      <c r="K7432" t="s">
        <v>137</v>
      </c>
      <c r="L7432" t="s">
        <v>21212</v>
      </c>
      <c r="M7432" t="s">
        <v>21213</v>
      </c>
      <c r="N7432">
        <v>2.7394444440000001</v>
      </c>
      <c r="O7432">
        <v>0</v>
      </c>
      <c r="P7432">
        <v>36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12.354596847194472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12.354596847194472</v>
      </c>
    </row>
    <row r="7433" spans="1:31" x14ac:dyDescent="0.25">
      <c r="A7433">
        <v>2158889</v>
      </c>
      <c r="B7433">
        <v>1</v>
      </c>
      <c r="C7433" t="s">
        <v>80</v>
      </c>
      <c r="D7433" t="s">
        <v>99</v>
      </c>
      <c r="E7433" t="s">
        <v>174</v>
      </c>
      <c r="F7433" t="s">
        <v>2918</v>
      </c>
      <c r="G7433" t="s">
        <v>384</v>
      </c>
      <c r="H7433" t="s">
        <v>134</v>
      </c>
      <c r="I7433" t="s">
        <v>135</v>
      </c>
      <c r="J7433" t="s">
        <v>136</v>
      </c>
      <c r="K7433" t="s">
        <v>137</v>
      </c>
      <c r="L7433" t="s">
        <v>21214</v>
      </c>
      <c r="M7433" t="s">
        <v>21215</v>
      </c>
      <c r="N7433">
        <v>26.555277777000001</v>
      </c>
      <c r="O7433">
        <v>0</v>
      </c>
      <c r="P7433">
        <v>47</v>
      </c>
      <c r="Q7433">
        <v>0</v>
      </c>
      <c r="R7433">
        <v>0</v>
      </c>
      <c r="S7433">
        <v>0</v>
      </c>
      <c r="T7433">
        <v>2</v>
      </c>
      <c r="U7433">
        <v>0</v>
      </c>
      <c r="V7433">
        <v>0</v>
      </c>
      <c r="W7433">
        <v>0</v>
      </c>
      <c r="X7433">
        <v>233.98643759390785</v>
      </c>
      <c r="Y7433">
        <v>0</v>
      </c>
      <c r="Z7433">
        <v>0</v>
      </c>
      <c r="AA7433">
        <v>0</v>
      </c>
      <c r="AB7433">
        <v>2.8622932070693836</v>
      </c>
      <c r="AC7433">
        <v>0</v>
      </c>
      <c r="AD7433">
        <v>0</v>
      </c>
      <c r="AE7433">
        <v>236.84873080097722</v>
      </c>
    </row>
    <row r="7434" spans="1:31" x14ac:dyDescent="0.25">
      <c r="A7434">
        <v>2159112</v>
      </c>
      <c r="B7434">
        <v>1</v>
      </c>
      <c r="C7434" t="s">
        <v>81</v>
      </c>
      <c r="D7434" t="s">
        <v>127</v>
      </c>
      <c r="E7434" t="s">
        <v>131</v>
      </c>
      <c r="F7434" t="s">
        <v>21216</v>
      </c>
      <c r="G7434" t="s">
        <v>231</v>
      </c>
      <c r="H7434" t="s">
        <v>134</v>
      </c>
      <c r="I7434" t="s">
        <v>135</v>
      </c>
      <c r="J7434" t="s">
        <v>136</v>
      </c>
      <c r="K7434" t="s">
        <v>137</v>
      </c>
      <c r="L7434" t="s">
        <v>21217</v>
      </c>
      <c r="M7434" t="s">
        <v>21218</v>
      </c>
      <c r="N7434">
        <v>8.2602777770000007</v>
      </c>
      <c r="O7434">
        <v>0</v>
      </c>
      <c r="P7434">
        <v>4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6.4858122289954352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6.4858122289954352</v>
      </c>
    </row>
    <row r="7435" spans="1:31" x14ac:dyDescent="0.25">
      <c r="A7435">
        <v>2169168</v>
      </c>
      <c r="B7435">
        <v>1</v>
      </c>
      <c r="C7435" t="s">
        <v>80</v>
      </c>
      <c r="D7435" t="s">
        <v>95</v>
      </c>
      <c r="E7435" t="s">
        <v>206</v>
      </c>
      <c r="F7435" t="s">
        <v>21219</v>
      </c>
      <c r="G7435" t="s">
        <v>171</v>
      </c>
      <c r="H7435" t="s">
        <v>134</v>
      </c>
      <c r="I7435" t="s">
        <v>135</v>
      </c>
      <c r="J7435" t="s">
        <v>136</v>
      </c>
      <c r="K7435" t="s">
        <v>137</v>
      </c>
      <c r="L7435" t="s">
        <v>21220</v>
      </c>
      <c r="M7435" t="s">
        <v>21221</v>
      </c>
      <c r="N7435">
        <v>0.66222222200000003</v>
      </c>
      <c r="O7435">
        <v>0</v>
      </c>
      <c r="P7435">
        <v>187</v>
      </c>
      <c r="Q7435">
        <v>0</v>
      </c>
      <c r="R7435">
        <v>0</v>
      </c>
      <c r="S7435">
        <v>0</v>
      </c>
      <c r="T7435">
        <v>20</v>
      </c>
      <c r="U7435">
        <v>0</v>
      </c>
      <c r="V7435">
        <v>0</v>
      </c>
      <c r="W7435">
        <v>0</v>
      </c>
      <c r="X7435">
        <v>33.200669220938018</v>
      </c>
      <c r="Y7435">
        <v>0</v>
      </c>
      <c r="Z7435">
        <v>0</v>
      </c>
      <c r="AA7435">
        <v>0</v>
      </c>
      <c r="AB7435">
        <v>24.611859969667208</v>
      </c>
      <c r="AC7435">
        <v>0</v>
      </c>
      <c r="AD7435">
        <v>0</v>
      </c>
      <c r="AE7435">
        <v>57.812529190605225</v>
      </c>
    </row>
    <row r="7436" spans="1:31" x14ac:dyDescent="0.25">
      <c r="A7436">
        <v>2158926</v>
      </c>
      <c r="B7436">
        <v>1</v>
      </c>
      <c r="C7436" t="s">
        <v>80</v>
      </c>
      <c r="D7436" t="s">
        <v>106</v>
      </c>
      <c r="E7436" t="s">
        <v>140</v>
      </c>
      <c r="F7436" t="s">
        <v>4202</v>
      </c>
      <c r="G7436" t="s">
        <v>142</v>
      </c>
      <c r="H7436" t="s">
        <v>143</v>
      </c>
      <c r="I7436" t="s">
        <v>135</v>
      </c>
      <c r="J7436" t="s">
        <v>136</v>
      </c>
      <c r="K7436" t="s">
        <v>137</v>
      </c>
      <c r="L7436" t="s">
        <v>21222</v>
      </c>
      <c r="M7436" t="s">
        <v>21223</v>
      </c>
      <c r="N7436">
        <v>0.97916666600000002</v>
      </c>
      <c r="O7436">
        <v>0</v>
      </c>
      <c r="P7436">
        <v>7</v>
      </c>
      <c r="Q7436">
        <v>29</v>
      </c>
      <c r="R7436">
        <v>55</v>
      </c>
      <c r="S7436">
        <v>9</v>
      </c>
      <c r="T7436">
        <v>12</v>
      </c>
      <c r="U7436">
        <v>1</v>
      </c>
      <c r="V7436">
        <v>0</v>
      </c>
      <c r="W7436">
        <v>0</v>
      </c>
      <c r="X7436">
        <v>2.8100961842467509</v>
      </c>
      <c r="Y7436">
        <v>67.187627822170725</v>
      </c>
      <c r="Z7436">
        <v>32.826208405118884</v>
      </c>
      <c r="AA7436">
        <v>39.328796219456422</v>
      </c>
      <c r="AB7436">
        <v>11.270596425903971</v>
      </c>
      <c r="AC7436">
        <v>7.3087123594933328</v>
      </c>
      <c r="AD7436">
        <v>0</v>
      </c>
      <c r="AE7436">
        <v>160.73203741639009</v>
      </c>
    </row>
    <row r="7437" spans="1:31" x14ac:dyDescent="0.25">
      <c r="A7437">
        <v>2158783</v>
      </c>
      <c r="B7437">
        <v>1</v>
      </c>
      <c r="C7437" t="s">
        <v>81</v>
      </c>
      <c r="D7437" t="s">
        <v>122</v>
      </c>
      <c r="E7437" t="s">
        <v>174</v>
      </c>
      <c r="F7437" t="s">
        <v>21224</v>
      </c>
      <c r="G7437" t="s">
        <v>187</v>
      </c>
      <c r="H7437" t="s">
        <v>134</v>
      </c>
      <c r="I7437" t="s">
        <v>135</v>
      </c>
      <c r="J7437" t="s">
        <v>136</v>
      </c>
      <c r="K7437" t="s">
        <v>137</v>
      </c>
      <c r="L7437" t="s">
        <v>21225</v>
      </c>
      <c r="M7437" t="s">
        <v>21226</v>
      </c>
      <c r="N7437">
        <v>4.0877777770000003</v>
      </c>
      <c r="O7437">
        <v>0</v>
      </c>
      <c r="P7437">
        <v>174</v>
      </c>
      <c r="Q7437">
        <v>0</v>
      </c>
      <c r="R7437">
        <v>0</v>
      </c>
      <c r="S7437">
        <v>0</v>
      </c>
      <c r="T7437">
        <v>7</v>
      </c>
      <c r="U7437">
        <v>0</v>
      </c>
      <c r="V7437">
        <v>0</v>
      </c>
      <c r="W7437">
        <v>0</v>
      </c>
      <c r="X7437">
        <v>153.45604364169787</v>
      </c>
      <c r="Y7437">
        <v>0</v>
      </c>
      <c r="Z7437">
        <v>0</v>
      </c>
      <c r="AA7437">
        <v>0</v>
      </c>
      <c r="AB7437">
        <v>11.731900955216316</v>
      </c>
      <c r="AC7437">
        <v>0</v>
      </c>
      <c r="AD7437">
        <v>0</v>
      </c>
      <c r="AE7437">
        <v>165.18794459691418</v>
      </c>
    </row>
    <row r="7438" spans="1:31" x14ac:dyDescent="0.25">
      <c r="A7438">
        <v>2159075</v>
      </c>
      <c r="B7438">
        <v>1</v>
      </c>
      <c r="C7438" t="s">
        <v>80</v>
      </c>
      <c r="D7438" t="s">
        <v>108</v>
      </c>
      <c r="E7438" t="s">
        <v>131</v>
      </c>
      <c r="F7438" t="s">
        <v>21227</v>
      </c>
      <c r="G7438" t="s">
        <v>152</v>
      </c>
      <c r="H7438" t="s">
        <v>134</v>
      </c>
      <c r="I7438" t="s">
        <v>135</v>
      </c>
      <c r="J7438" t="s">
        <v>136</v>
      </c>
      <c r="K7438" t="s">
        <v>137</v>
      </c>
      <c r="L7438" t="s">
        <v>21228</v>
      </c>
      <c r="M7438" t="s">
        <v>21229</v>
      </c>
      <c r="N7438">
        <v>2.8316666659999998</v>
      </c>
      <c r="O7438">
        <v>0</v>
      </c>
      <c r="P7438">
        <v>1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0.51957896516265001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0.51957896516265001</v>
      </c>
    </row>
    <row r="7439" spans="1:31" x14ac:dyDescent="0.25">
      <c r="A7439">
        <v>2158929</v>
      </c>
      <c r="B7439">
        <v>1</v>
      </c>
      <c r="C7439" t="s">
        <v>80</v>
      </c>
      <c r="D7439" t="s">
        <v>97</v>
      </c>
      <c r="E7439" t="s">
        <v>131</v>
      </c>
      <c r="F7439" t="s">
        <v>21230</v>
      </c>
      <c r="G7439" t="s">
        <v>152</v>
      </c>
      <c r="H7439" t="s">
        <v>134</v>
      </c>
      <c r="I7439" t="s">
        <v>135</v>
      </c>
      <c r="J7439" t="s">
        <v>136</v>
      </c>
      <c r="K7439" t="s">
        <v>137</v>
      </c>
      <c r="L7439" t="s">
        <v>21231</v>
      </c>
      <c r="M7439" t="s">
        <v>21232</v>
      </c>
      <c r="N7439">
        <v>4.585555555</v>
      </c>
      <c r="O7439">
        <v>0</v>
      </c>
      <c r="P7439">
        <v>1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0.16639721538666669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0.16639721538666669</v>
      </c>
    </row>
    <row r="7440" spans="1:31" x14ac:dyDescent="0.25">
      <c r="A7440">
        <v>2158906</v>
      </c>
      <c r="B7440">
        <v>1</v>
      </c>
      <c r="C7440" t="s">
        <v>81</v>
      </c>
      <c r="D7440" t="s">
        <v>117</v>
      </c>
      <c r="E7440" t="s">
        <v>131</v>
      </c>
      <c r="F7440" t="s">
        <v>21233</v>
      </c>
      <c r="G7440" t="s">
        <v>231</v>
      </c>
      <c r="H7440" t="s">
        <v>134</v>
      </c>
      <c r="I7440" t="s">
        <v>135</v>
      </c>
      <c r="J7440" t="s">
        <v>136</v>
      </c>
      <c r="K7440" t="s">
        <v>137</v>
      </c>
      <c r="L7440" t="s">
        <v>21234</v>
      </c>
      <c r="M7440" t="s">
        <v>21235</v>
      </c>
      <c r="N7440">
        <v>1.260555555</v>
      </c>
      <c r="O7440">
        <v>0</v>
      </c>
      <c r="P7440">
        <v>1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</row>
    <row r="7441" spans="1:31" x14ac:dyDescent="0.25">
      <c r="A7441">
        <v>2159092</v>
      </c>
      <c r="B7441">
        <v>1</v>
      </c>
      <c r="C7441" t="s">
        <v>80</v>
      </c>
      <c r="D7441" t="s">
        <v>100</v>
      </c>
      <c r="E7441" t="s">
        <v>140</v>
      </c>
      <c r="F7441" t="s">
        <v>1342</v>
      </c>
      <c r="G7441" t="s">
        <v>167</v>
      </c>
      <c r="H7441" t="s">
        <v>143</v>
      </c>
      <c r="I7441" t="s">
        <v>135</v>
      </c>
      <c r="J7441" t="s">
        <v>136</v>
      </c>
      <c r="K7441" t="s">
        <v>137</v>
      </c>
      <c r="L7441" t="s">
        <v>21236</v>
      </c>
      <c r="M7441" t="s">
        <v>21237</v>
      </c>
      <c r="N7441">
        <v>0.86972222200000004</v>
      </c>
      <c r="O7441">
        <v>5</v>
      </c>
      <c r="P7441">
        <v>272</v>
      </c>
      <c r="Q7441">
        <v>25</v>
      </c>
      <c r="R7441">
        <v>61</v>
      </c>
      <c r="S7441">
        <v>9</v>
      </c>
      <c r="T7441">
        <v>38</v>
      </c>
      <c r="U7441">
        <v>0</v>
      </c>
      <c r="V7441">
        <v>0</v>
      </c>
      <c r="W7441">
        <v>4.997506960128633</v>
      </c>
      <c r="X7441">
        <v>70.401996640685795</v>
      </c>
      <c r="Y7441">
        <v>47.450935670911441</v>
      </c>
      <c r="Z7441">
        <v>33.470381485680356</v>
      </c>
      <c r="AA7441">
        <v>31.391610397263616</v>
      </c>
      <c r="AB7441">
        <v>27.508705151989197</v>
      </c>
      <c r="AC7441">
        <v>0</v>
      </c>
      <c r="AD7441">
        <v>0</v>
      </c>
      <c r="AE7441">
        <v>215.22113630665902</v>
      </c>
    </row>
    <row r="7442" spans="1:31" x14ac:dyDescent="0.25">
      <c r="A7442">
        <v>2169271</v>
      </c>
      <c r="B7442">
        <v>1</v>
      </c>
      <c r="C7442" t="s">
        <v>80</v>
      </c>
      <c r="D7442" t="s">
        <v>97</v>
      </c>
      <c r="E7442" t="s">
        <v>174</v>
      </c>
      <c r="F7442" t="s">
        <v>21238</v>
      </c>
      <c r="G7442" t="s">
        <v>187</v>
      </c>
      <c r="H7442" t="s">
        <v>134</v>
      </c>
      <c r="I7442" t="s">
        <v>135</v>
      </c>
      <c r="J7442" t="s">
        <v>136</v>
      </c>
      <c r="K7442" t="s">
        <v>137</v>
      </c>
      <c r="L7442" t="s">
        <v>21239</v>
      </c>
      <c r="M7442" t="s">
        <v>21240</v>
      </c>
      <c r="N7442">
        <v>2.3205555549999999</v>
      </c>
      <c r="O7442">
        <v>0</v>
      </c>
      <c r="P7442">
        <v>5</v>
      </c>
      <c r="Q7442">
        <v>0</v>
      </c>
      <c r="R7442">
        <v>5</v>
      </c>
      <c r="S7442">
        <v>0</v>
      </c>
      <c r="T7442">
        <v>1</v>
      </c>
      <c r="U7442">
        <v>0</v>
      </c>
      <c r="V7442">
        <v>0</v>
      </c>
      <c r="W7442">
        <v>0</v>
      </c>
      <c r="X7442">
        <v>5.2752737703682335</v>
      </c>
      <c r="Y7442">
        <v>0</v>
      </c>
      <c r="Z7442">
        <v>3.8807741288758502</v>
      </c>
      <c r="AA7442">
        <v>0</v>
      </c>
      <c r="AB7442">
        <v>1.8172790572785777</v>
      </c>
      <c r="AC7442">
        <v>0</v>
      </c>
      <c r="AD7442">
        <v>0</v>
      </c>
      <c r="AE7442">
        <v>10.97332695652266</v>
      </c>
    </row>
    <row r="7443" spans="1:31" x14ac:dyDescent="0.25">
      <c r="A7443">
        <v>2159115</v>
      </c>
      <c r="B7443">
        <v>1</v>
      </c>
      <c r="C7443" t="s">
        <v>80</v>
      </c>
      <c r="D7443" t="s">
        <v>92</v>
      </c>
      <c r="E7443" t="s">
        <v>174</v>
      </c>
      <c r="F7443" t="s">
        <v>21241</v>
      </c>
      <c r="G7443" t="s">
        <v>176</v>
      </c>
      <c r="H7443" t="s">
        <v>134</v>
      </c>
      <c r="I7443" t="s">
        <v>135</v>
      </c>
      <c r="J7443" t="s">
        <v>136</v>
      </c>
      <c r="K7443" t="s">
        <v>137</v>
      </c>
      <c r="L7443" t="s">
        <v>21242</v>
      </c>
      <c r="M7443" t="s">
        <v>21243</v>
      </c>
      <c r="N7443">
        <v>7.0705555550000003</v>
      </c>
      <c r="O7443">
        <v>0</v>
      </c>
      <c r="P7443">
        <v>137</v>
      </c>
      <c r="Q7443">
        <v>0</v>
      </c>
      <c r="R7443">
        <v>0</v>
      </c>
      <c r="S7443">
        <v>0</v>
      </c>
      <c r="T7443">
        <v>9</v>
      </c>
      <c r="U7443">
        <v>0</v>
      </c>
      <c r="V7443">
        <v>0</v>
      </c>
      <c r="W7443">
        <v>0</v>
      </c>
      <c r="X7443">
        <v>212.07813528941523</v>
      </c>
      <c r="Y7443">
        <v>0</v>
      </c>
      <c r="Z7443">
        <v>0</v>
      </c>
      <c r="AA7443">
        <v>0</v>
      </c>
      <c r="AB7443">
        <v>24.24665834339525</v>
      </c>
      <c r="AC7443">
        <v>0</v>
      </c>
      <c r="AD7443">
        <v>0</v>
      </c>
      <c r="AE7443">
        <v>236.32479363281047</v>
      </c>
    </row>
    <row r="7444" spans="1:31" x14ac:dyDescent="0.25">
      <c r="A7444">
        <v>2158720</v>
      </c>
      <c r="B7444">
        <v>1</v>
      </c>
      <c r="C7444" t="s">
        <v>80</v>
      </c>
      <c r="D7444" t="s">
        <v>93</v>
      </c>
      <c r="E7444" t="s">
        <v>174</v>
      </c>
      <c r="F7444" t="s">
        <v>21244</v>
      </c>
      <c r="G7444" t="s">
        <v>176</v>
      </c>
      <c r="H7444" t="s">
        <v>134</v>
      </c>
      <c r="I7444" t="s">
        <v>135</v>
      </c>
      <c r="J7444" t="s">
        <v>136</v>
      </c>
      <c r="K7444" t="s">
        <v>137</v>
      </c>
      <c r="L7444" t="s">
        <v>21245</v>
      </c>
      <c r="M7444" t="s">
        <v>21246</v>
      </c>
      <c r="N7444">
        <v>5.4175000000000004</v>
      </c>
      <c r="O7444">
        <v>0</v>
      </c>
      <c r="P7444">
        <v>0</v>
      </c>
      <c r="Q7444">
        <v>0</v>
      </c>
      <c r="R7444">
        <v>3</v>
      </c>
      <c r="S7444">
        <v>0</v>
      </c>
      <c r="T7444">
        <v>3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18.616886339067136</v>
      </c>
      <c r="AA7444">
        <v>0</v>
      </c>
      <c r="AB7444">
        <v>10.046412455359203</v>
      </c>
      <c r="AC7444">
        <v>0</v>
      </c>
      <c r="AD7444">
        <v>0</v>
      </c>
      <c r="AE7444">
        <v>28.663298794426339</v>
      </c>
    </row>
    <row r="7445" spans="1:31" x14ac:dyDescent="0.25">
      <c r="A7445">
        <v>2159138</v>
      </c>
      <c r="B7445">
        <v>1</v>
      </c>
      <c r="C7445" t="s">
        <v>81</v>
      </c>
      <c r="D7445" t="s">
        <v>116</v>
      </c>
      <c r="E7445" t="s">
        <v>196</v>
      </c>
      <c r="F7445" t="s">
        <v>21247</v>
      </c>
      <c r="G7445" t="s">
        <v>142</v>
      </c>
      <c r="H7445" t="s">
        <v>143</v>
      </c>
      <c r="I7445" t="s">
        <v>135</v>
      </c>
      <c r="J7445" t="s">
        <v>136</v>
      </c>
      <c r="K7445" t="s">
        <v>137</v>
      </c>
      <c r="L7445" t="s">
        <v>21248</v>
      </c>
      <c r="M7445" t="s">
        <v>21249</v>
      </c>
      <c r="N7445">
        <v>0.79666666600000002</v>
      </c>
      <c r="O7445">
        <v>0</v>
      </c>
      <c r="P7445">
        <v>711</v>
      </c>
      <c r="Q7445">
        <v>1</v>
      </c>
      <c r="R7445">
        <v>33</v>
      </c>
      <c r="S7445">
        <v>0</v>
      </c>
      <c r="T7445">
        <v>101</v>
      </c>
      <c r="U7445">
        <v>0</v>
      </c>
      <c r="V7445">
        <v>0</v>
      </c>
      <c r="W7445">
        <v>0</v>
      </c>
      <c r="X7445">
        <v>124.18110599626569</v>
      </c>
      <c r="Y7445">
        <v>0.56517125534741675</v>
      </c>
      <c r="Z7445">
        <v>1.3606876823590892</v>
      </c>
      <c r="AA7445">
        <v>0</v>
      </c>
      <c r="AB7445">
        <v>15.547872221356698</v>
      </c>
      <c r="AC7445">
        <v>0</v>
      </c>
      <c r="AD7445">
        <v>0</v>
      </c>
      <c r="AE7445">
        <v>141.65483715532889</v>
      </c>
    </row>
    <row r="7446" spans="1:31" x14ac:dyDescent="0.25">
      <c r="A7446">
        <v>2158697</v>
      </c>
      <c r="B7446">
        <v>1</v>
      </c>
      <c r="C7446" t="s">
        <v>80</v>
      </c>
      <c r="D7446" t="s">
        <v>104</v>
      </c>
      <c r="E7446" t="s">
        <v>140</v>
      </c>
      <c r="F7446" t="s">
        <v>2975</v>
      </c>
      <c r="G7446" t="s">
        <v>142</v>
      </c>
      <c r="H7446" t="s">
        <v>143</v>
      </c>
      <c r="I7446" t="s">
        <v>135</v>
      </c>
      <c r="J7446" t="s">
        <v>136</v>
      </c>
      <c r="K7446" t="s">
        <v>137</v>
      </c>
      <c r="L7446" t="s">
        <v>21250</v>
      </c>
      <c r="M7446" t="s">
        <v>21251</v>
      </c>
      <c r="N7446">
        <v>0.70388888800000005</v>
      </c>
      <c r="O7446">
        <v>36</v>
      </c>
      <c r="P7446">
        <v>2766</v>
      </c>
      <c r="Q7446">
        <v>118</v>
      </c>
      <c r="R7446">
        <v>184</v>
      </c>
      <c r="S7446">
        <v>51</v>
      </c>
      <c r="T7446">
        <v>290</v>
      </c>
      <c r="U7446">
        <v>3</v>
      </c>
      <c r="V7446">
        <v>1</v>
      </c>
      <c r="W7446">
        <v>58.887794583650553</v>
      </c>
      <c r="X7446">
        <v>467.65890283218863</v>
      </c>
      <c r="Y7446">
        <v>28.28314230363441</v>
      </c>
      <c r="Z7446">
        <v>32.994956683214134</v>
      </c>
      <c r="AA7446">
        <v>73.880958789909172</v>
      </c>
      <c r="AB7446">
        <v>78.61363778294502</v>
      </c>
      <c r="AC7446">
        <v>16.0794239459007</v>
      </c>
      <c r="AD7446">
        <v>0.53061893690656681</v>
      </c>
      <c r="AE7446">
        <v>756.92943585834917</v>
      </c>
    </row>
    <row r="7447" spans="1:31" x14ac:dyDescent="0.25">
      <c r="A7447">
        <v>2158946</v>
      </c>
      <c r="B7447">
        <v>1</v>
      </c>
      <c r="C7447" t="s">
        <v>80</v>
      </c>
      <c r="D7447" t="s">
        <v>106</v>
      </c>
      <c r="E7447" t="s">
        <v>161</v>
      </c>
      <c r="F7447" t="s">
        <v>21252</v>
      </c>
      <c r="G7447" t="s">
        <v>215</v>
      </c>
      <c r="H7447" t="s">
        <v>134</v>
      </c>
      <c r="I7447" t="s">
        <v>135</v>
      </c>
      <c r="J7447" t="s">
        <v>136</v>
      </c>
      <c r="K7447" t="s">
        <v>137</v>
      </c>
      <c r="L7447" t="s">
        <v>21253</v>
      </c>
      <c r="M7447" t="s">
        <v>21254</v>
      </c>
      <c r="N7447">
        <v>5.715833333</v>
      </c>
      <c r="O7447">
        <v>0</v>
      </c>
      <c r="P7447">
        <v>12</v>
      </c>
      <c r="Q7447">
        <v>0</v>
      </c>
      <c r="R7447">
        <v>0</v>
      </c>
      <c r="S7447">
        <v>0</v>
      </c>
      <c r="T7447">
        <v>1</v>
      </c>
      <c r="U7447">
        <v>0</v>
      </c>
      <c r="V7447">
        <v>0</v>
      </c>
      <c r="W7447">
        <v>0</v>
      </c>
      <c r="X7447">
        <v>6.4238566194204028</v>
      </c>
      <c r="Y7447">
        <v>0</v>
      </c>
      <c r="Z7447">
        <v>0</v>
      </c>
      <c r="AA7447">
        <v>0</v>
      </c>
      <c r="AB7447">
        <v>84.087502469291763</v>
      </c>
      <c r="AC7447">
        <v>0</v>
      </c>
      <c r="AD7447">
        <v>0</v>
      </c>
      <c r="AE7447">
        <v>90.511359088712169</v>
      </c>
    </row>
    <row r="7448" spans="1:31" x14ac:dyDescent="0.25">
      <c r="A7448">
        <v>2158660</v>
      </c>
      <c r="B7448">
        <v>1</v>
      </c>
      <c r="C7448" t="s">
        <v>80</v>
      </c>
      <c r="D7448" t="s">
        <v>83</v>
      </c>
      <c r="E7448" t="s">
        <v>131</v>
      </c>
      <c r="F7448" t="s">
        <v>20478</v>
      </c>
      <c r="G7448" t="s">
        <v>231</v>
      </c>
      <c r="H7448" t="s">
        <v>134</v>
      </c>
      <c r="I7448" t="s">
        <v>135</v>
      </c>
      <c r="J7448" t="s">
        <v>136</v>
      </c>
      <c r="K7448" t="s">
        <v>137</v>
      </c>
      <c r="L7448" t="s">
        <v>21255</v>
      </c>
      <c r="M7448" t="s">
        <v>21256</v>
      </c>
      <c r="N7448">
        <v>1.2991666660000001</v>
      </c>
      <c r="O7448">
        <v>0</v>
      </c>
      <c r="P7448">
        <v>28</v>
      </c>
      <c r="Q7448">
        <v>0</v>
      </c>
      <c r="R7448">
        <v>0</v>
      </c>
      <c r="S7448">
        <v>0</v>
      </c>
      <c r="T7448">
        <v>1</v>
      </c>
      <c r="U7448">
        <v>0</v>
      </c>
      <c r="V7448">
        <v>0</v>
      </c>
      <c r="W7448">
        <v>0</v>
      </c>
      <c r="X7448">
        <v>6.0721484032204023</v>
      </c>
      <c r="Y7448">
        <v>0</v>
      </c>
      <c r="Z7448">
        <v>0</v>
      </c>
      <c r="AA7448">
        <v>0</v>
      </c>
      <c r="AB7448">
        <v>0.60130973119666664</v>
      </c>
      <c r="AC7448">
        <v>0</v>
      </c>
      <c r="AD7448">
        <v>0</v>
      </c>
      <c r="AE7448">
        <v>6.6734581344170687</v>
      </c>
    </row>
    <row r="7449" spans="1:31" x14ac:dyDescent="0.25">
      <c r="A7449">
        <v>2159052</v>
      </c>
      <c r="B7449">
        <v>1</v>
      </c>
      <c r="C7449" t="s">
        <v>81</v>
      </c>
      <c r="D7449" t="s">
        <v>123</v>
      </c>
      <c r="E7449" t="s">
        <v>174</v>
      </c>
      <c r="F7449" t="s">
        <v>21257</v>
      </c>
      <c r="G7449" t="s">
        <v>163</v>
      </c>
      <c r="H7449" t="s">
        <v>134</v>
      </c>
      <c r="I7449" t="s">
        <v>135</v>
      </c>
      <c r="J7449" t="s">
        <v>136</v>
      </c>
      <c r="K7449" t="s">
        <v>137</v>
      </c>
      <c r="L7449" t="s">
        <v>21258</v>
      </c>
      <c r="M7449" t="s">
        <v>21259</v>
      </c>
      <c r="N7449">
        <v>2.3975</v>
      </c>
      <c r="O7449">
        <v>0</v>
      </c>
      <c r="P7449">
        <v>28</v>
      </c>
      <c r="Q7449">
        <v>0</v>
      </c>
      <c r="R7449">
        <v>1</v>
      </c>
      <c r="S7449">
        <v>0</v>
      </c>
      <c r="T7449">
        <v>2</v>
      </c>
      <c r="U7449">
        <v>0</v>
      </c>
      <c r="V7449">
        <v>0</v>
      </c>
      <c r="W7449">
        <v>0</v>
      </c>
      <c r="X7449">
        <v>14.574438826270866</v>
      </c>
      <c r="Y7449">
        <v>0</v>
      </c>
      <c r="Z7449">
        <v>0.10350451243831665</v>
      </c>
      <c r="AA7449">
        <v>0</v>
      </c>
      <c r="AB7449">
        <v>2.9996649405389331</v>
      </c>
      <c r="AC7449">
        <v>0</v>
      </c>
      <c r="AD7449">
        <v>0</v>
      </c>
      <c r="AE7449">
        <v>17.677608279248116</v>
      </c>
    </row>
    <row r="7450" spans="1:31" x14ac:dyDescent="0.25">
      <c r="A7450">
        <v>2158806</v>
      </c>
      <c r="B7450">
        <v>1</v>
      </c>
      <c r="C7450" t="s">
        <v>81</v>
      </c>
      <c r="D7450" t="s">
        <v>118</v>
      </c>
      <c r="E7450" t="s">
        <v>161</v>
      </c>
      <c r="F7450" t="s">
        <v>21260</v>
      </c>
      <c r="G7450" t="s">
        <v>215</v>
      </c>
      <c r="H7450" t="s">
        <v>134</v>
      </c>
      <c r="I7450" t="s">
        <v>135</v>
      </c>
      <c r="J7450" t="s">
        <v>136</v>
      </c>
      <c r="K7450" t="s">
        <v>137</v>
      </c>
      <c r="L7450" t="s">
        <v>21261</v>
      </c>
      <c r="M7450" t="s">
        <v>21262</v>
      </c>
      <c r="N7450">
        <v>1.721944444</v>
      </c>
      <c r="O7450">
        <v>0</v>
      </c>
      <c r="P7450">
        <v>117</v>
      </c>
      <c r="Q7450">
        <v>0</v>
      </c>
      <c r="R7450">
        <v>6</v>
      </c>
      <c r="S7450">
        <v>0</v>
      </c>
      <c r="T7450">
        <v>1</v>
      </c>
      <c r="U7450">
        <v>0</v>
      </c>
      <c r="V7450">
        <v>0</v>
      </c>
      <c r="W7450">
        <v>0</v>
      </c>
      <c r="X7450">
        <v>37.903563850180205</v>
      </c>
      <c r="Y7450">
        <v>0</v>
      </c>
      <c r="Z7450">
        <v>2.6296936161931113</v>
      </c>
      <c r="AA7450">
        <v>0</v>
      </c>
      <c r="AB7450">
        <v>0</v>
      </c>
      <c r="AC7450">
        <v>0</v>
      </c>
      <c r="AD7450">
        <v>0</v>
      </c>
      <c r="AE7450">
        <v>40.533257466373314</v>
      </c>
    </row>
    <row r="7451" spans="1:31" x14ac:dyDescent="0.25">
      <c r="A7451">
        <v>2159035</v>
      </c>
      <c r="B7451">
        <v>1</v>
      </c>
      <c r="C7451" t="s">
        <v>80</v>
      </c>
      <c r="D7451" t="s">
        <v>92</v>
      </c>
      <c r="E7451" t="s">
        <v>146</v>
      </c>
      <c r="F7451" t="s">
        <v>21263</v>
      </c>
      <c r="G7451" t="s">
        <v>411</v>
      </c>
      <c r="H7451" t="s">
        <v>143</v>
      </c>
      <c r="I7451" t="s">
        <v>135</v>
      </c>
      <c r="J7451" t="s">
        <v>136</v>
      </c>
      <c r="K7451" t="s">
        <v>137</v>
      </c>
      <c r="L7451" t="s">
        <v>21264</v>
      </c>
      <c r="M7451" t="s">
        <v>21265</v>
      </c>
      <c r="N7451">
        <v>5.4622222220000003</v>
      </c>
      <c r="O7451">
        <v>0</v>
      </c>
      <c r="P7451">
        <v>572</v>
      </c>
      <c r="Q7451">
        <v>0</v>
      </c>
      <c r="R7451">
        <v>1</v>
      </c>
      <c r="S7451">
        <v>0</v>
      </c>
      <c r="T7451">
        <v>18</v>
      </c>
      <c r="U7451">
        <v>0</v>
      </c>
      <c r="V7451">
        <v>0</v>
      </c>
      <c r="W7451">
        <v>0</v>
      </c>
      <c r="X7451">
        <v>679.15505433477927</v>
      </c>
      <c r="Y7451">
        <v>0</v>
      </c>
      <c r="Z7451">
        <v>0.61507028120953333</v>
      </c>
      <c r="AA7451">
        <v>0</v>
      </c>
      <c r="AB7451">
        <v>37.113106465827101</v>
      </c>
      <c r="AC7451">
        <v>0</v>
      </c>
      <c r="AD7451">
        <v>0</v>
      </c>
      <c r="AE7451">
        <v>716.88323108181589</v>
      </c>
    </row>
    <row r="7452" spans="1:31" x14ac:dyDescent="0.25">
      <c r="A7452">
        <v>2158800</v>
      </c>
      <c r="B7452">
        <v>1</v>
      </c>
      <c r="C7452" t="s">
        <v>80</v>
      </c>
      <c r="D7452" t="s">
        <v>94</v>
      </c>
      <c r="E7452" t="s">
        <v>140</v>
      </c>
      <c r="F7452" t="s">
        <v>21266</v>
      </c>
      <c r="G7452" t="s">
        <v>142</v>
      </c>
      <c r="H7452" t="s">
        <v>143</v>
      </c>
      <c r="I7452" t="s">
        <v>135</v>
      </c>
      <c r="J7452" t="s">
        <v>136</v>
      </c>
      <c r="K7452" t="s">
        <v>137</v>
      </c>
      <c r="L7452" t="s">
        <v>21267</v>
      </c>
      <c r="M7452" t="s">
        <v>21268</v>
      </c>
      <c r="N7452">
        <v>0.98888888799999997</v>
      </c>
      <c r="O7452">
        <v>3</v>
      </c>
      <c r="P7452">
        <v>3195</v>
      </c>
      <c r="Q7452">
        <v>67</v>
      </c>
      <c r="R7452">
        <v>515</v>
      </c>
      <c r="S7452">
        <v>31</v>
      </c>
      <c r="T7452">
        <v>329</v>
      </c>
      <c r="U7452">
        <v>5</v>
      </c>
      <c r="V7452">
        <v>0</v>
      </c>
      <c r="W7452">
        <v>1.5840332522059999</v>
      </c>
      <c r="X7452">
        <v>401.85629069929587</v>
      </c>
      <c r="Y7452">
        <v>48.837346306587584</v>
      </c>
      <c r="Z7452">
        <v>95.257173629841446</v>
      </c>
      <c r="AA7452">
        <v>124.87008229455336</v>
      </c>
      <c r="AB7452">
        <v>98.794629628825433</v>
      </c>
      <c r="AC7452">
        <v>140.53780886115669</v>
      </c>
      <c r="AD7452">
        <v>0</v>
      </c>
      <c r="AE7452">
        <v>911.73736467246624</v>
      </c>
    </row>
    <row r="7453" spans="1:31" x14ac:dyDescent="0.25">
      <c r="A7453">
        <v>2169165</v>
      </c>
      <c r="B7453">
        <v>1</v>
      </c>
      <c r="C7453" t="s">
        <v>80</v>
      </c>
      <c r="D7453" t="s">
        <v>96</v>
      </c>
      <c r="E7453" t="s">
        <v>131</v>
      </c>
      <c r="F7453" t="s">
        <v>21269</v>
      </c>
      <c r="G7453" t="s">
        <v>152</v>
      </c>
      <c r="H7453" t="s">
        <v>134</v>
      </c>
      <c r="I7453" t="s">
        <v>135</v>
      </c>
      <c r="J7453" t="s">
        <v>136</v>
      </c>
      <c r="K7453" t="s">
        <v>137</v>
      </c>
      <c r="L7453" t="s">
        <v>21270</v>
      </c>
      <c r="M7453" t="s">
        <v>21271</v>
      </c>
      <c r="N7453">
        <v>1.456111111</v>
      </c>
      <c r="O7453">
        <v>0</v>
      </c>
      <c r="P7453">
        <v>1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</row>
    <row r="7454" spans="1:31" x14ac:dyDescent="0.25">
      <c r="A7454">
        <v>2159015</v>
      </c>
      <c r="B7454">
        <v>1</v>
      </c>
      <c r="C7454" t="s">
        <v>80</v>
      </c>
      <c r="D7454" t="s">
        <v>83</v>
      </c>
      <c r="E7454" t="s">
        <v>131</v>
      </c>
      <c r="F7454" t="s">
        <v>21272</v>
      </c>
      <c r="G7454" t="s">
        <v>152</v>
      </c>
      <c r="H7454" t="s">
        <v>134</v>
      </c>
      <c r="I7454" t="s">
        <v>135</v>
      </c>
      <c r="J7454" t="s">
        <v>136</v>
      </c>
      <c r="K7454" t="s">
        <v>137</v>
      </c>
      <c r="L7454" t="s">
        <v>21273</v>
      </c>
      <c r="M7454" t="s">
        <v>21274</v>
      </c>
      <c r="N7454">
        <v>2.2336111110000001</v>
      </c>
      <c r="O7454">
        <v>0</v>
      </c>
      <c r="P7454">
        <v>1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0.54032251181934998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0.54032251181934998</v>
      </c>
    </row>
    <row r="7455" spans="1:31" x14ac:dyDescent="0.25">
      <c r="A7455">
        <v>2159158</v>
      </c>
      <c r="B7455">
        <v>1</v>
      </c>
      <c r="C7455" t="s">
        <v>80</v>
      </c>
      <c r="D7455" t="s">
        <v>84</v>
      </c>
      <c r="E7455" t="s">
        <v>131</v>
      </c>
      <c r="F7455" t="s">
        <v>21275</v>
      </c>
      <c r="G7455" t="s">
        <v>231</v>
      </c>
      <c r="H7455" t="s">
        <v>134</v>
      </c>
      <c r="I7455" t="s">
        <v>135</v>
      </c>
      <c r="J7455" t="s">
        <v>136</v>
      </c>
      <c r="K7455" t="s">
        <v>137</v>
      </c>
      <c r="L7455" t="s">
        <v>21276</v>
      </c>
      <c r="M7455" t="s">
        <v>21277</v>
      </c>
      <c r="N7455">
        <v>3.8261111109999999</v>
      </c>
      <c r="O7455">
        <v>0</v>
      </c>
      <c r="P7455">
        <v>10</v>
      </c>
      <c r="Q7455">
        <v>0</v>
      </c>
      <c r="R7455">
        <v>0</v>
      </c>
      <c r="S7455">
        <v>0</v>
      </c>
      <c r="T7455">
        <v>2</v>
      </c>
      <c r="U7455">
        <v>0</v>
      </c>
      <c r="V7455">
        <v>0</v>
      </c>
      <c r="W7455">
        <v>0</v>
      </c>
      <c r="X7455">
        <v>10.309308395139857</v>
      </c>
      <c r="Y7455">
        <v>0</v>
      </c>
      <c r="Z7455">
        <v>0</v>
      </c>
      <c r="AA7455">
        <v>0</v>
      </c>
      <c r="AB7455">
        <v>6.0646932908216504</v>
      </c>
      <c r="AC7455">
        <v>0</v>
      </c>
      <c r="AD7455">
        <v>0</v>
      </c>
      <c r="AE7455">
        <v>16.374001685961506</v>
      </c>
    </row>
    <row r="7456" spans="1:31" x14ac:dyDescent="0.25">
      <c r="A7456">
        <v>2158992</v>
      </c>
      <c r="B7456">
        <v>1</v>
      </c>
      <c r="C7456" t="s">
        <v>81</v>
      </c>
      <c r="D7456" t="s">
        <v>113</v>
      </c>
      <c r="E7456" t="s">
        <v>174</v>
      </c>
      <c r="F7456" t="s">
        <v>21278</v>
      </c>
      <c r="G7456" t="s">
        <v>187</v>
      </c>
      <c r="H7456" t="s">
        <v>134</v>
      </c>
      <c r="I7456" t="s">
        <v>135</v>
      </c>
      <c r="J7456" t="s">
        <v>136</v>
      </c>
      <c r="K7456" t="s">
        <v>137</v>
      </c>
      <c r="L7456" t="s">
        <v>21279</v>
      </c>
      <c r="M7456" t="s">
        <v>21280</v>
      </c>
      <c r="N7456">
        <v>9.3736111110000007</v>
      </c>
      <c r="O7456">
        <v>0</v>
      </c>
      <c r="P7456">
        <v>13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13.373225256796406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13.373225256796406</v>
      </c>
    </row>
    <row r="7457" spans="1:31" x14ac:dyDescent="0.25">
      <c r="A7457">
        <v>2158966</v>
      </c>
      <c r="B7457">
        <v>1</v>
      </c>
      <c r="C7457" t="s">
        <v>81</v>
      </c>
      <c r="D7457" t="s">
        <v>118</v>
      </c>
      <c r="E7457" t="s">
        <v>146</v>
      </c>
      <c r="F7457" t="s">
        <v>21281</v>
      </c>
      <c r="G7457" t="s">
        <v>538</v>
      </c>
      <c r="H7457" t="s">
        <v>143</v>
      </c>
      <c r="I7457" t="s">
        <v>135</v>
      </c>
      <c r="J7457" t="s">
        <v>136</v>
      </c>
      <c r="K7457" t="s">
        <v>236</v>
      </c>
      <c r="L7457" t="s">
        <v>21282</v>
      </c>
      <c r="M7457" t="s">
        <v>21283</v>
      </c>
      <c r="N7457">
        <v>3.7647222220000001</v>
      </c>
      <c r="O7457">
        <v>0</v>
      </c>
      <c r="P7457">
        <v>11787</v>
      </c>
      <c r="Q7457">
        <v>0</v>
      </c>
      <c r="R7457">
        <v>12</v>
      </c>
      <c r="S7457">
        <v>6</v>
      </c>
      <c r="T7457">
        <v>706</v>
      </c>
      <c r="U7457">
        <v>0</v>
      </c>
      <c r="V7457">
        <v>2</v>
      </c>
      <c r="W7457">
        <v>0</v>
      </c>
      <c r="X7457">
        <v>12207.613677512352</v>
      </c>
      <c r="Y7457">
        <v>0</v>
      </c>
      <c r="Z7457">
        <v>60.511017955829942</v>
      </c>
      <c r="AA7457">
        <v>854.66058948002569</v>
      </c>
      <c r="AB7457">
        <v>1688.1356319378442</v>
      </c>
      <c r="AC7457">
        <v>0</v>
      </c>
      <c r="AD7457">
        <v>5.8971924176072417</v>
      </c>
      <c r="AE7457">
        <v>14816.81810930366</v>
      </c>
    </row>
    <row r="7458" spans="1:31" x14ac:dyDescent="0.25">
      <c r="A7458">
        <v>2159135</v>
      </c>
      <c r="B7458">
        <v>1</v>
      </c>
      <c r="C7458" t="s">
        <v>80</v>
      </c>
      <c r="D7458" t="s">
        <v>100</v>
      </c>
      <c r="E7458" t="s">
        <v>131</v>
      </c>
      <c r="F7458" t="s">
        <v>21284</v>
      </c>
      <c r="G7458" t="s">
        <v>152</v>
      </c>
      <c r="H7458" t="s">
        <v>134</v>
      </c>
      <c r="I7458" t="s">
        <v>135</v>
      </c>
      <c r="J7458" t="s">
        <v>136</v>
      </c>
      <c r="K7458" t="s">
        <v>137</v>
      </c>
      <c r="L7458" t="s">
        <v>21285</v>
      </c>
      <c r="M7458" t="s">
        <v>21286</v>
      </c>
      <c r="N7458">
        <v>3.423611111</v>
      </c>
      <c r="O7458">
        <v>0</v>
      </c>
      <c r="P7458">
        <v>3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2.1938143228401499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2.1938143228401499</v>
      </c>
    </row>
    <row r="7459" spans="1:31" x14ac:dyDescent="0.25">
      <c r="A7459">
        <v>2158866</v>
      </c>
      <c r="B7459">
        <v>1</v>
      </c>
      <c r="C7459" t="s">
        <v>80</v>
      </c>
      <c r="D7459" t="s">
        <v>105</v>
      </c>
      <c r="E7459" t="s">
        <v>174</v>
      </c>
      <c r="F7459" t="s">
        <v>18659</v>
      </c>
      <c r="G7459" t="s">
        <v>187</v>
      </c>
      <c r="H7459" t="s">
        <v>134</v>
      </c>
      <c r="I7459" t="s">
        <v>135</v>
      </c>
      <c r="J7459" t="s">
        <v>136</v>
      </c>
      <c r="K7459" t="s">
        <v>137</v>
      </c>
      <c r="L7459" t="s">
        <v>21287</v>
      </c>
      <c r="M7459" t="s">
        <v>21288</v>
      </c>
      <c r="N7459">
        <v>4.164722222</v>
      </c>
      <c r="O7459">
        <v>0</v>
      </c>
      <c r="P7459">
        <v>120</v>
      </c>
      <c r="Q7459">
        <v>0</v>
      </c>
      <c r="R7459">
        <v>0</v>
      </c>
      <c r="S7459">
        <v>0</v>
      </c>
      <c r="T7459">
        <v>1</v>
      </c>
      <c r="U7459">
        <v>0</v>
      </c>
      <c r="V7459">
        <v>0</v>
      </c>
      <c r="W7459">
        <v>0</v>
      </c>
      <c r="X7459">
        <v>169.20679333334746</v>
      </c>
      <c r="Y7459">
        <v>0</v>
      </c>
      <c r="Z7459">
        <v>0</v>
      </c>
      <c r="AA7459">
        <v>0</v>
      </c>
      <c r="AB7459">
        <v>25.599578858376603</v>
      </c>
      <c r="AC7459">
        <v>0</v>
      </c>
      <c r="AD7459">
        <v>0</v>
      </c>
      <c r="AE7459">
        <v>194.80637219172405</v>
      </c>
    </row>
    <row r="7460" spans="1:31" x14ac:dyDescent="0.25">
      <c r="A7460">
        <v>2158886</v>
      </c>
      <c r="B7460">
        <v>1</v>
      </c>
      <c r="C7460" t="s">
        <v>81</v>
      </c>
      <c r="D7460" t="s">
        <v>113</v>
      </c>
      <c r="E7460" t="s">
        <v>131</v>
      </c>
      <c r="F7460" t="s">
        <v>21289</v>
      </c>
      <c r="G7460" t="s">
        <v>152</v>
      </c>
      <c r="H7460" t="s">
        <v>134</v>
      </c>
      <c r="I7460" t="s">
        <v>135</v>
      </c>
      <c r="J7460" t="s">
        <v>136</v>
      </c>
      <c r="K7460" t="s">
        <v>137</v>
      </c>
      <c r="L7460" t="s">
        <v>21290</v>
      </c>
      <c r="M7460" t="s">
        <v>21291</v>
      </c>
      <c r="N7460">
        <v>0.84083333299999996</v>
      </c>
      <c r="O7460">
        <v>0</v>
      </c>
      <c r="P7460">
        <v>1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0.33279139756890003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0.33279139756890003</v>
      </c>
    </row>
    <row r="7461" spans="1:31" x14ac:dyDescent="0.25">
      <c r="A7461">
        <v>2169174</v>
      </c>
      <c r="B7461">
        <v>1</v>
      </c>
      <c r="C7461" t="s">
        <v>80</v>
      </c>
      <c r="D7461" t="s">
        <v>104</v>
      </c>
      <c r="E7461" t="s">
        <v>174</v>
      </c>
      <c r="F7461" t="s">
        <v>21292</v>
      </c>
      <c r="G7461" t="s">
        <v>187</v>
      </c>
      <c r="H7461" t="s">
        <v>134</v>
      </c>
      <c r="I7461" t="s">
        <v>135</v>
      </c>
      <c r="J7461" t="s">
        <v>136</v>
      </c>
      <c r="K7461" t="s">
        <v>137</v>
      </c>
      <c r="L7461" t="s">
        <v>21293</v>
      </c>
      <c r="M7461" t="s">
        <v>21294</v>
      </c>
      <c r="N7461">
        <v>3.4469444440000001</v>
      </c>
      <c r="O7461">
        <v>0</v>
      </c>
      <c r="P7461">
        <v>20</v>
      </c>
      <c r="Q7461">
        <v>0</v>
      </c>
      <c r="R7461">
        <v>9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9.9607986207529891</v>
      </c>
      <c r="Y7461">
        <v>0</v>
      </c>
      <c r="Z7461">
        <v>32.622443434465502</v>
      </c>
      <c r="AA7461">
        <v>0</v>
      </c>
      <c r="AB7461">
        <v>0</v>
      </c>
      <c r="AC7461">
        <v>0</v>
      </c>
      <c r="AD7461">
        <v>0</v>
      </c>
      <c r="AE7461">
        <v>42.583242055218491</v>
      </c>
    </row>
    <row r="7462" spans="1:31" x14ac:dyDescent="0.25">
      <c r="A7462">
        <v>2158809</v>
      </c>
      <c r="B7462">
        <v>1</v>
      </c>
      <c r="C7462" t="s">
        <v>81</v>
      </c>
      <c r="D7462" t="s">
        <v>128</v>
      </c>
      <c r="E7462" t="s">
        <v>174</v>
      </c>
      <c r="F7462" t="s">
        <v>1124</v>
      </c>
      <c r="G7462" t="s">
        <v>187</v>
      </c>
      <c r="H7462" t="s">
        <v>134</v>
      </c>
      <c r="I7462" t="s">
        <v>135</v>
      </c>
      <c r="J7462" t="s">
        <v>136</v>
      </c>
      <c r="K7462" t="s">
        <v>137</v>
      </c>
      <c r="L7462" t="s">
        <v>21295</v>
      </c>
      <c r="M7462" t="s">
        <v>21296</v>
      </c>
      <c r="N7462">
        <v>3.6919444440000002</v>
      </c>
      <c r="O7462">
        <v>0</v>
      </c>
      <c r="P7462">
        <v>56</v>
      </c>
      <c r="Q7462">
        <v>0</v>
      </c>
      <c r="R7462">
        <v>0</v>
      </c>
      <c r="S7462">
        <v>0</v>
      </c>
      <c r="T7462">
        <v>6</v>
      </c>
      <c r="U7462">
        <v>0</v>
      </c>
      <c r="V7462">
        <v>0</v>
      </c>
      <c r="W7462">
        <v>0</v>
      </c>
      <c r="X7462">
        <v>51.261481875138472</v>
      </c>
      <c r="Y7462">
        <v>0</v>
      </c>
      <c r="Z7462">
        <v>0</v>
      </c>
      <c r="AA7462">
        <v>0</v>
      </c>
      <c r="AB7462">
        <v>15.154478261947203</v>
      </c>
      <c r="AC7462">
        <v>0</v>
      </c>
      <c r="AD7462">
        <v>0</v>
      </c>
      <c r="AE7462">
        <v>66.415960137085676</v>
      </c>
    </row>
    <row r="7463" spans="1:31" x14ac:dyDescent="0.25">
      <c r="A7463">
        <v>2159141</v>
      </c>
      <c r="B7463">
        <v>1</v>
      </c>
      <c r="C7463" t="s">
        <v>80</v>
      </c>
      <c r="D7463" t="s">
        <v>83</v>
      </c>
      <c r="E7463" t="s">
        <v>146</v>
      </c>
      <c r="F7463" t="s">
        <v>21185</v>
      </c>
      <c r="G7463" t="s">
        <v>167</v>
      </c>
      <c r="H7463" t="s">
        <v>143</v>
      </c>
      <c r="I7463" t="s">
        <v>135</v>
      </c>
      <c r="J7463" t="s">
        <v>136</v>
      </c>
      <c r="K7463" t="s">
        <v>137</v>
      </c>
      <c r="L7463" t="s">
        <v>21297</v>
      </c>
      <c r="M7463" t="s">
        <v>21298</v>
      </c>
      <c r="N7463">
        <v>5.5372222219999996</v>
      </c>
      <c r="O7463">
        <v>0</v>
      </c>
      <c r="P7463">
        <v>40</v>
      </c>
      <c r="Q7463">
        <v>0</v>
      </c>
      <c r="R7463">
        <v>4</v>
      </c>
      <c r="S7463">
        <v>0</v>
      </c>
      <c r="T7463">
        <v>4</v>
      </c>
      <c r="U7463">
        <v>0</v>
      </c>
      <c r="V7463">
        <v>0</v>
      </c>
      <c r="W7463">
        <v>0</v>
      </c>
      <c r="X7463">
        <v>218.64585603430334</v>
      </c>
      <c r="Y7463">
        <v>0</v>
      </c>
      <c r="Z7463">
        <v>1.9277070062770998</v>
      </c>
      <c r="AA7463">
        <v>0</v>
      </c>
      <c r="AB7463">
        <v>47.284382371600003</v>
      </c>
      <c r="AC7463">
        <v>0</v>
      </c>
      <c r="AD7463">
        <v>0</v>
      </c>
      <c r="AE7463">
        <v>267.85794541218047</v>
      </c>
    </row>
    <row r="7464" spans="1:31" x14ac:dyDescent="0.25">
      <c r="A7464">
        <v>2169220</v>
      </c>
      <c r="B7464">
        <v>1</v>
      </c>
      <c r="C7464" t="s">
        <v>80</v>
      </c>
      <c r="D7464" t="s">
        <v>85</v>
      </c>
      <c r="E7464" t="s">
        <v>131</v>
      </c>
      <c r="F7464" t="s">
        <v>21299</v>
      </c>
      <c r="G7464" t="s">
        <v>152</v>
      </c>
      <c r="H7464" t="s">
        <v>134</v>
      </c>
      <c r="I7464" t="s">
        <v>135</v>
      </c>
      <c r="J7464" t="s">
        <v>136</v>
      </c>
      <c r="K7464" t="s">
        <v>137</v>
      </c>
      <c r="L7464" t="s">
        <v>21300</v>
      </c>
      <c r="M7464" t="s">
        <v>21301</v>
      </c>
      <c r="N7464">
        <v>1.3716666660000001</v>
      </c>
      <c r="O7464">
        <v>0</v>
      </c>
      <c r="P7464">
        <v>1</v>
      </c>
      <c r="Q7464">
        <v>0</v>
      </c>
      <c r="R7464">
        <v>0</v>
      </c>
      <c r="S7464">
        <v>0</v>
      </c>
      <c r="T7464">
        <v>1</v>
      </c>
      <c r="U7464">
        <v>0</v>
      </c>
      <c r="V7464">
        <v>0</v>
      </c>
      <c r="W7464">
        <v>0</v>
      </c>
      <c r="X7464">
        <v>0.27427161085415003</v>
      </c>
      <c r="Y7464">
        <v>0</v>
      </c>
      <c r="Z7464">
        <v>0</v>
      </c>
      <c r="AA7464">
        <v>0</v>
      </c>
      <c r="AB7464">
        <v>0.88136986325692512</v>
      </c>
      <c r="AC7464">
        <v>0</v>
      </c>
      <c r="AD7464">
        <v>0</v>
      </c>
      <c r="AE7464">
        <v>1.1556414741110752</v>
      </c>
    </row>
    <row r="7465" spans="1:31" x14ac:dyDescent="0.25">
      <c r="A7465">
        <v>2158792</v>
      </c>
      <c r="B7465">
        <v>1</v>
      </c>
      <c r="C7465" t="s">
        <v>80</v>
      </c>
      <c r="D7465" t="s">
        <v>99</v>
      </c>
      <c r="E7465" t="s">
        <v>131</v>
      </c>
      <c r="F7465" t="s">
        <v>21302</v>
      </c>
      <c r="G7465" t="s">
        <v>152</v>
      </c>
      <c r="H7465" t="s">
        <v>134</v>
      </c>
      <c r="I7465" t="s">
        <v>135</v>
      </c>
      <c r="J7465" t="s">
        <v>136</v>
      </c>
      <c r="K7465" t="s">
        <v>137</v>
      </c>
      <c r="L7465" t="s">
        <v>21303</v>
      </c>
      <c r="M7465" t="s">
        <v>21304</v>
      </c>
      <c r="N7465">
        <v>8.7263888880000007</v>
      </c>
      <c r="O7465">
        <v>0</v>
      </c>
      <c r="P7465">
        <v>4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6.6346501791787338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6.6346501791787338</v>
      </c>
    </row>
    <row r="7466" spans="1:31" x14ac:dyDescent="0.25">
      <c r="A7466">
        <v>2158669</v>
      </c>
      <c r="B7466">
        <v>1</v>
      </c>
      <c r="C7466" t="s">
        <v>80</v>
      </c>
      <c r="D7466" t="s">
        <v>86</v>
      </c>
      <c r="E7466" t="s">
        <v>146</v>
      </c>
      <c r="F7466" t="s">
        <v>21305</v>
      </c>
      <c r="G7466" t="s">
        <v>142</v>
      </c>
      <c r="H7466" t="s">
        <v>143</v>
      </c>
      <c r="I7466" t="s">
        <v>135</v>
      </c>
      <c r="J7466" t="s">
        <v>136</v>
      </c>
      <c r="K7466" t="s">
        <v>137</v>
      </c>
      <c r="L7466" t="s">
        <v>21306</v>
      </c>
      <c r="M7466" t="s">
        <v>21307</v>
      </c>
      <c r="N7466">
        <v>0.71722222199999996</v>
      </c>
      <c r="O7466">
        <v>0</v>
      </c>
      <c r="P7466">
        <v>0</v>
      </c>
      <c r="Q7466">
        <v>0</v>
      </c>
      <c r="R7466">
        <v>0</v>
      </c>
      <c r="S7466">
        <v>1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9.6068259022679996</v>
      </c>
      <c r="AB7466">
        <v>0</v>
      </c>
      <c r="AC7466">
        <v>0</v>
      </c>
      <c r="AD7466">
        <v>0</v>
      </c>
      <c r="AE7466">
        <v>9.6068259022679996</v>
      </c>
    </row>
    <row r="7467" spans="1:31" x14ac:dyDescent="0.25">
      <c r="A7467">
        <v>2158663</v>
      </c>
      <c r="B7467">
        <v>1</v>
      </c>
      <c r="C7467" t="s">
        <v>80</v>
      </c>
      <c r="D7467" t="s">
        <v>104</v>
      </c>
      <c r="E7467" t="s">
        <v>196</v>
      </c>
      <c r="F7467" t="s">
        <v>3836</v>
      </c>
      <c r="G7467" t="s">
        <v>142</v>
      </c>
      <c r="H7467" t="s">
        <v>143</v>
      </c>
      <c r="I7467" t="s">
        <v>135</v>
      </c>
      <c r="J7467" t="s">
        <v>136</v>
      </c>
      <c r="K7467" t="s">
        <v>137</v>
      </c>
      <c r="L7467" t="s">
        <v>21308</v>
      </c>
      <c r="M7467" t="s">
        <v>21309</v>
      </c>
      <c r="N7467">
        <v>0.38611111100000001</v>
      </c>
      <c r="O7467">
        <v>4</v>
      </c>
      <c r="P7467">
        <v>1662</v>
      </c>
      <c r="Q7467">
        <v>10</v>
      </c>
      <c r="R7467">
        <v>17</v>
      </c>
      <c r="S7467">
        <v>15</v>
      </c>
      <c r="T7467">
        <v>181</v>
      </c>
      <c r="U7467">
        <v>3</v>
      </c>
      <c r="V7467">
        <v>0</v>
      </c>
      <c r="W7467">
        <v>8.5143250870166665E-2</v>
      </c>
      <c r="X7467">
        <v>110.25479672946892</v>
      </c>
      <c r="Y7467">
        <v>1.1025967290794167</v>
      </c>
      <c r="Z7467">
        <v>0.42321783023008347</v>
      </c>
      <c r="AA7467">
        <v>123.7511503408634</v>
      </c>
      <c r="AB7467">
        <v>24.104978954211521</v>
      </c>
      <c r="AC7467">
        <v>8.5192504344690008</v>
      </c>
      <c r="AD7467">
        <v>0</v>
      </c>
      <c r="AE7467">
        <v>268.24113426919246</v>
      </c>
    </row>
    <row r="7468" spans="1:31" x14ac:dyDescent="0.25">
      <c r="A7468">
        <v>2158995</v>
      </c>
      <c r="B7468">
        <v>1</v>
      </c>
      <c r="C7468" t="s">
        <v>80</v>
      </c>
      <c r="D7468" t="s">
        <v>84</v>
      </c>
      <c r="E7468" t="s">
        <v>174</v>
      </c>
      <c r="F7468" t="s">
        <v>21310</v>
      </c>
      <c r="G7468" t="s">
        <v>300</v>
      </c>
      <c r="H7468" t="s">
        <v>134</v>
      </c>
      <c r="I7468" t="s">
        <v>135</v>
      </c>
      <c r="J7468" t="s">
        <v>3</v>
      </c>
      <c r="K7468" t="s">
        <v>137</v>
      </c>
      <c r="L7468" t="s">
        <v>21311</v>
      </c>
      <c r="M7468" t="s">
        <v>21312</v>
      </c>
      <c r="N7468">
        <v>2.7488888880000002</v>
      </c>
      <c r="O7468">
        <v>0</v>
      </c>
      <c r="P7468">
        <v>110</v>
      </c>
      <c r="Q7468">
        <v>0</v>
      </c>
      <c r="R7468">
        <v>1</v>
      </c>
      <c r="S7468">
        <v>0</v>
      </c>
      <c r="T7468">
        <v>11</v>
      </c>
      <c r="U7468">
        <v>0</v>
      </c>
      <c r="V7468">
        <v>0</v>
      </c>
      <c r="W7468">
        <v>0</v>
      </c>
      <c r="X7468">
        <v>57.248913386801</v>
      </c>
      <c r="Y7468">
        <v>0</v>
      </c>
      <c r="Z7468">
        <v>5.036648942029867</v>
      </c>
      <c r="AA7468">
        <v>0</v>
      </c>
      <c r="AB7468">
        <v>9.0296293093194056</v>
      </c>
      <c r="AC7468">
        <v>0</v>
      </c>
      <c r="AD7468">
        <v>0</v>
      </c>
      <c r="AE7468">
        <v>71.315191638150267</v>
      </c>
    </row>
    <row r="7469" spans="1:31" x14ac:dyDescent="0.25">
      <c r="A7469">
        <v>2158849</v>
      </c>
      <c r="B7469">
        <v>1</v>
      </c>
      <c r="C7469" t="s">
        <v>81</v>
      </c>
      <c r="D7469" t="s">
        <v>112</v>
      </c>
      <c r="E7469" t="s">
        <v>174</v>
      </c>
      <c r="F7469" t="s">
        <v>21313</v>
      </c>
      <c r="G7469" t="s">
        <v>187</v>
      </c>
      <c r="H7469" t="s">
        <v>134</v>
      </c>
      <c r="I7469" t="s">
        <v>135</v>
      </c>
      <c r="J7469" t="s">
        <v>136</v>
      </c>
      <c r="K7469" t="s">
        <v>137</v>
      </c>
      <c r="L7469" t="s">
        <v>21314</v>
      </c>
      <c r="M7469" t="s">
        <v>21315</v>
      </c>
      <c r="N7469">
        <v>3.8055555550000002</v>
      </c>
      <c r="O7469">
        <v>0</v>
      </c>
      <c r="P7469">
        <v>4</v>
      </c>
      <c r="Q7469">
        <v>0</v>
      </c>
      <c r="R7469">
        <v>2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5.2793192898448753</v>
      </c>
      <c r="Y7469">
        <v>0</v>
      </c>
      <c r="Z7469">
        <v>0.45834641574239998</v>
      </c>
      <c r="AA7469">
        <v>0</v>
      </c>
      <c r="AB7469">
        <v>0</v>
      </c>
      <c r="AC7469">
        <v>0</v>
      </c>
      <c r="AD7469">
        <v>0</v>
      </c>
      <c r="AE7469">
        <v>5.7376657055872755</v>
      </c>
    </row>
    <row r="7470" spans="1:31" x14ac:dyDescent="0.25">
      <c r="A7470">
        <v>2158955</v>
      </c>
      <c r="B7470">
        <v>1</v>
      </c>
      <c r="C7470" t="s">
        <v>80</v>
      </c>
      <c r="D7470" t="s">
        <v>104</v>
      </c>
      <c r="E7470" t="s">
        <v>174</v>
      </c>
      <c r="F7470" t="s">
        <v>21316</v>
      </c>
      <c r="G7470" t="s">
        <v>187</v>
      </c>
      <c r="H7470" t="s">
        <v>134</v>
      </c>
      <c r="I7470" t="s">
        <v>135</v>
      </c>
      <c r="J7470" t="s">
        <v>136</v>
      </c>
      <c r="K7470" t="s">
        <v>137</v>
      </c>
      <c r="L7470" t="s">
        <v>21317</v>
      </c>
      <c r="M7470" t="s">
        <v>21318</v>
      </c>
      <c r="N7470">
        <v>1.6511111110000001</v>
      </c>
      <c r="O7470">
        <v>0</v>
      </c>
      <c r="P7470">
        <v>36</v>
      </c>
      <c r="Q7470">
        <v>0</v>
      </c>
      <c r="R7470">
        <v>2</v>
      </c>
      <c r="S7470">
        <v>0</v>
      </c>
      <c r="T7470">
        <v>2</v>
      </c>
      <c r="U7470">
        <v>0</v>
      </c>
      <c r="V7470">
        <v>0</v>
      </c>
      <c r="W7470">
        <v>0</v>
      </c>
      <c r="X7470">
        <v>18.097811481441756</v>
      </c>
      <c r="Y7470">
        <v>0</v>
      </c>
      <c r="Z7470">
        <v>0.20323334762115</v>
      </c>
      <c r="AA7470">
        <v>0</v>
      </c>
      <c r="AB7470">
        <v>2.3219736788174252</v>
      </c>
      <c r="AC7470">
        <v>0</v>
      </c>
      <c r="AD7470">
        <v>0</v>
      </c>
      <c r="AE7470">
        <v>20.623018507880332</v>
      </c>
    </row>
    <row r="7471" spans="1:31" x14ac:dyDescent="0.25">
      <c r="A7471">
        <v>2159001</v>
      </c>
      <c r="B7471">
        <v>1</v>
      </c>
      <c r="C7471" t="s">
        <v>80</v>
      </c>
      <c r="D7471" t="s">
        <v>96</v>
      </c>
      <c r="E7471" t="s">
        <v>131</v>
      </c>
      <c r="F7471" t="s">
        <v>21319</v>
      </c>
      <c r="G7471" t="s">
        <v>152</v>
      </c>
      <c r="H7471" t="s">
        <v>134</v>
      </c>
      <c r="I7471" t="s">
        <v>135</v>
      </c>
      <c r="J7471" t="s">
        <v>136</v>
      </c>
      <c r="K7471" t="s">
        <v>137</v>
      </c>
      <c r="L7471" t="s">
        <v>21320</v>
      </c>
      <c r="M7471" t="s">
        <v>21321</v>
      </c>
      <c r="N7471">
        <v>3.9027777769999998</v>
      </c>
      <c r="O7471">
        <v>0</v>
      </c>
      <c r="P7471">
        <v>1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13.186583997660268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13.186583997660268</v>
      </c>
    </row>
    <row r="7472" spans="1:31" x14ac:dyDescent="0.25">
      <c r="A7472">
        <v>2158752</v>
      </c>
      <c r="B7472">
        <v>1</v>
      </c>
      <c r="C7472" t="s">
        <v>80</v>
      </c>
      <c r="D7472" t="s">
        <v>99</v>
      </c>
      <c r="E7472" t="s">
        <v>174</v>
      </c>
      <c r="F7472" t="s">
        <v>21322</v>
      </c>
      <c r="G7472" t="s">
        <v>384</v>
      </c>
      <c r="H7472" t="s">
        <v>134</v>
      </c>
      <c r="I7472" t="s">
        <v>135</v>
      </c>
      <c r="J7472" t="s">
        <v>136</v>
      </c>
      <c r="K7472" t="s">
        <v>137</v>
      </c>
      <c r="L7472" t="s">
        <v>21323</v>
      </c>
      <c r="M7472" t="s">
        <v>21324</v>
      </c>
      <c r="N7472">
        <v>4.2552777769999999</v>
      </c>
      <c r="O7472">
        <v>0</v>
      </c>
      <c r="P7472">
        <v>36</v>
      </c>
      <c r="Q7472">
        <v>0</v>
      </c>
      <c r="R7472">
        <v>0</v>
      </c>
      <c r="S7472">
        <v>0</v>
      </c>
      <c r="T7472">
        <v>4</v>
      </c>
      <c r="U7472">
        <v>0</v>
      </c>
      <c r="V7472">
        <v>0</v>
      </c>
      <c r="W7472">
        <v>0</v>
      </c>
      <c r="X7472">
        <v>29.458038473241363</v>
      </c>
      <c r="Y7472">
        <v>0</v>
      </c>
      <c r="Z7472">
        <v>0</v>
      </c>
      <c r="AA7472">
        <v>0</v>
      </c>
      <c r="AB7472">
        <v>5.5542279246034347</v>
      </c>
      <c r="AC7472">
        <v>0</v>
      </c>
      <c r="AD7472">
        <v>0</v>
      </c>
      <c r="AE7472">
        <v>35.012266397844797</v>
      </c>
    </row>
    <row r="7473" spans="1:31" x14ac:dyDescent="0.25">
      <c r="A7473">
        <v>2158918</v>
      </c>
      <c r="B7473">
        <v>1</v>
      </c>
      <c r="C7473" t="s">
        <v>80</v>
      </c>
      <c r="D7473" t="s">
        <v>109</v>
      </c>
      <c r="E7473" t="s">
        <v>131</v>
      </c>
      <c r="F7473" t="s">
        <v>21325</v>
      </c>
      <c r="G7473" t="s">
        <v>152</v>
      </c>
      <c r="H7473" t="s">
        <v>134</v>
      </c>
      <c r="I7473" t="s">
        <v>135</v>
      </c>
      <c r="J7473" t="s">
        <v>136</v>
      </c>
      <c r="K7473" t="s">
        <v>137</v>
      </c>
      <c r="L7473" t="s">
        <v>21326</v>
      </c>
      <c r="M7473" t="s">
        <v>21327</v>
      </c>
      <c r="N7473">
        <v>2.673333333</v>
      </c>
      <c r="O7473">
        <v>0</v>
      </c>
      <c r="P7473">
        <v>1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0.64975387513399996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0.64975387513399996</v>
      </c>
    </row>
    <row r="7474" spans="1:31" x14ac:dyDescent="0.25">
      <c r="A7474">
        <v>2158703</v>
      </c>
      <c r="B7474">
        <v>1</v>
      </c>
      <c r="C7474" t="s">
        <v>80</v>
      </c>
      <c r="D7474" t="s">
        <v>103</v>
      </c>
      <c r="E7474" t="s">
        <v>196</v>
      </c>
      <c r="F7474" t="s">
        <v>2865</v>
      </c>
      <c r="G7474" t="s">
        <v>142</v>
      </c>
      <c r="H7474" t="s">
        <v>143</v>
      </c>
      <c r="I7474" t="s">
        <v>135</v>
      </c>
      <c r="J7474" t="s">
        <v>136</v>
      </c>
      <c r="K7474" t="s">
        <v>137</v>
      </c>
      <c r="L7474" t="s">
        <v>21328</v>
      </c>
      <c r="M7474" t="s">
        <v>21329</v>
      </c>
      <c r="N7474">
        <v>1.9566666660000001</v>
      </c>
      <c r="O7474">
        <v>0</v>
      </c>
      <c r="P7474">
        <v>0</v>
      </c>
      <c r="Q7474">
        <v>0</v>
      </c>
      <c r="R7474">
        <v>0</v>
      </c>
      <c r="S7474">
        <v>4</v>
      </c>
      <c r="T7474">
        <v>0</v>
      </c>
      <c r="U7474">
        <v>20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98.536811360552562</v>
      </c>
      <c r="AB7474">
        <v>0</v>
      </c>
      <c r="AC7474">
        <v>940.90928520967157</v>
      </c>
      <c r="AD7474">
        <v>0</v>
      </c>
      <c r="AE7474">
        <v>1039.4460965702242</v>
      </c>
    </row>
    <row r="7475" spans="1:31" x14ac:dyDescent="0.25">
      <c r="A7475">
        <v>2158895</v>
      </c>
      <c r="B7475">
        <v>1</v>
      </c>
      <c r="C7475" t="s">
        <v>81</v>
      </c>
      <c r="D7475" t="s">
        <v>112</v>
      </c>
      <c r="E7475" t="s">
        <v>174</v>
      </c>
      <c r="F7475" t="s">
        <v>21330</v>
      </c>
      <c r="G7475" t="s">
        <v>163</v>
      </c>
      <c r="H7475" t="s">
        <v>134</v>
      </c>
      <c r="I7475" t="s">
        <v>135</v>
      </c>
      <c r="J7475" t="s">
        <v>136</v>
      </c>
      <c r="K7475" t="s">
        <v>137</v>
      </c>
      <c r="L7475" t="s">
        <v>21331</v>
      </c>
      <c r="M7475" t="s">
        <v>21332</v>
      </c>
      <c r="N7475">
        <v>1.206111111</v>
      </c>
      <c r="O7475">
        <v>0</v>
      </c>
      <c r="P7475">
        <v>239</v>
      </c>
      <c r="Q7475">
        <v>0</v>
      </c>
      <c r="R7475">
        <v>2</v>
      </c>
      <c r="S7475">
        <v>0</v>
      </c>
      <c r="T7475">
        <v>5</v>
      </c>
      <c r="U7475">
        <v>0</v>
      </c>
      <c r="V7475">
        <v>0</v>
      </c>
      <c r="W7475">
        <v>0</v>
      </c>
      <c r="X7475">
        <v>57.264153811238202</v>
      </c>
      <c r="Y7475">
        <v>0</v>
      </c>
      <c r="Z7475">
        <v>0.23956797182887501</v>
      </c>
      <c r="AA7475">
        <v>0</v>
      </c>
      <c r="AB7475">
        <v>1.671138408981375</v>
      </c>
      <c r="AC7475">
        <v>0</v>
      </c>
      <c r="AD7475">
        <v>0</v>
      </c>
      <c r="AE7475">
        <v>59.174860192048456</v>
      </c>
    </row>
    <row r="7476" spans="1:31" x14ac:dyDescent="0.25">
      <c r="A7476">
        <v>2158726</v>
      </c>
      <c r="B7476">
        <v>1</v>
      </c>
      <c r="C7476" t="s">
        <v>81</v>
      </c>
      <c r="D7476" t="s">
        <v>128</v>
      </c>
      <c r="E7476" t="s">
        <v>161</v>
      </c>
      <c r="F7476" t="s">
        <v>19954</v>
      </c>
      <c r="G7476" t="s">
        <v>215</v>
      </c>
      <c r="H7476" t="s">
        <v>134</v>
      </c>
      <c r="I7476" t="s">
        <v>135</v>
      </c>
      <c r="J7476" t="s">
        <v>136</v>
      </c>
      <c r="K7476" t="s">
        <v>137</v>
      </c>
      <c r="L7476" t="s">
        <v>21333</v>
      </c>
      <c r="M7476" t="s">
        <v>21334</v>
      </c>
      <c r="N7476">
        <v>3.704722222</v>
      </c>
      <c r="O7476">
        <v>0</v>
      </c>
      <c r="P7476">
        <v>229</v>
      </c>
      <c r="Q7476">
        <v>0</v>
      </c>
      <c r="R7476">
        <v>0</v>
      </c>
      <c r="S7476">
        <v>0</v>
      </c>
      <c r="T7476">
        <v>2</v>
      </c>
      <c r="U7476">
        <v>0</v>
      </c>
      <c r="V7476">
        <v>0</v>
      </c>
      <c r="W7476">
        <v>0</v>
      </c>
      <c r="X7476">
        <v>179.07015532407155</v>
      </c>
      <c r="Y7476">
        <v>0</v>
      </c>
      <c r="Z7476">
        <v>0</v>
      </c>
      <c r="AA7476">
        <v>0</v>
      </c>
      <c r="AB7476">
        <v>8.6379090914863852</v>
      </c>
      <c r="AC7476">
        <v>0</v>
      </c>
      <c r="AD7476">
        <v>0</v>
      </c>
      <c r="AE7476">
        <v>187.70806441555794</v>
      </c>
    </row>
    <row r="7477" spans="1:31" x14ac:dyDescent="0.25">
      <c r="A7477">
        <v>2159081</v>
      </c>
      <c r="B7477">
        <v>1</v>
      </c>
      <c r="C7477" t="s">
        <v>81</v>
      </c>
      <c r="D7477" t="s">
        <v>115</v>
      </c>
      <c r="E7477" t="s">
        <v>174</v>
      </c>
      <c r="F7477" t="s">
        <v>21335</v>
      </c>
      <c r="G7477" t="s">
        <v>187</v>
      </c>
      <c r="H7477" t="s">
        <v>134</v>
      </c>
      <c r="I7477" t="s">
        <v>135</v>
      </c>
      <c r="J7477" t="s">
        <v>136</v>
      </c>
      <c r="K7477" t="s">
        <v>137</v>
      </c>
      <c r="L7477" t="s">
        <v>21336</v>
      </c>
      <c r="M7477" t="s">
        <v>21337</v>
      </c>
      <c r="N7477">
        <v>0.765833333</v>
      </c>
      <c r="O7477">
        <v>0</v>
      </c>
      <c r="P7477">
        <v>5</v>
      </c>
      <c r="Q7477">
        <v>0</v>
      </c>
      <c r="R7477">
        <v>2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0.11344881694875</v>
      </c>
      <c r="Y7477">
        <v>0</v>
      </c>
      <c r="Z7477">
        <v>0.1031860477812</v>
      </c>
      <c r="AA7477">
        <v>0</v>
      </c>
      <c r="AB7477">
        <v>0</v>
      </c>
      <c r="AC7477">
        <v>0</v>
      </c>
      <c r="AD7477">
        <v>0</v>
      </c>
      <c r="AE7477">
        <v>0.21663486472995</v>
      </c>
    </row>
    <row r="7478" spans="1:31" x14ac:dyDescent="0.25">
      <c r="A7478">
        <v>2158938</v>
      </c>
      <c r="B7478">
        <v>1</v>
      </c>
      <c r="C7478" t="s">
        <v>81</v>
      </c>
      <c r="D7478" t="s">
        <v>118</v>
      </c>
      <c r="E7478" t="s">
        <v>131</v>
      </c>
      <c r="F7478" t="s">
        <v>21338</v>
      </c>
      <c r="G7478" t="s">
        <v>152</v>
      </c>
      <c r="H7478" t="s">
        <v>134</v>
      </c>
      <c r="I7478" t="s">
        <v>135</v>
      </c>
      <c r="J7478" t="s">
        <v>136</v>
      </c>
      <c r="K7478" t="s">
        <v>137</v>
      </c>
      <c r="L7478" t="s">
        <v>21339</v>
      </c>
      <c r="M7478" t="s">
        <v>21340</v>
      </c>
      <c r="N7478">
        <v>2.770277777</v>
      </c>
      <c r="O7478">
        <v>0</v>
      </c>
      <c r="P7478">
        <v>1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0.41701180031933333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0.41701180031933333</v>
      </c>
    </row>
    <row r="7479" spans="1:31" x14ac:dyDescent="0.25">
      <c r="A7479">
        <v>2159061</v>
      </c>
      <c r="B7479">
        <v>1</v>
      </c>
      <c r="C7479" t="s">
        <v>80</v>
      </c>
      <c r="D7479" t="s">
        <v>104</v>
      </c>
      <c r="E7479" t="s">
        <v>206</v>
      </c>
      <c r="F7479" t="s">
        <v>21341</v>
      </c>
      <c r="G7479" t="s">
        <v>246</v>
      </c>
      <c r="H7479" t="s">
        <v>134</v>
      </c>
      <c r="I7479" t="s">
        <v>135</v>
      </c>
      <c r="J7479" t="s">
        <v>136</v>
      </c>
      <c r="K7479" t="s">
        <v>137</v>
      </c>
      <c r="L7479" t="s">
        <v>21342</v>
      </c>
      <c r="M7479" t="s">
        <v>21343</v>
      </c>
      <c r="N7479">
        <v>9.2686111110000002</v>
      </c>
      <c r="O7479">
        <v>0</v>
      </c>
      <c r="P7479">
        <v>115</v>
      </c>
      <c r="Q7479">
        <v>0</v>
      </c>
      <c r="R7479">
        <v>0</v>
      </c>
      <c r="S7479">
        <v>0</v>
      </c>
      <c r="T7479">
        <v>9</v>
      </c>
      <c r="U7479">
        <v>0</v>
      </c>
      <c r="V7479">
        <v>0</v>
      </c>
      <c r="W7479">
        <v>0</v>
      </c>
      <c r="X7479">
        <v>227.9161288293235</v>
      </c>
      <c r="Y7479">
        <v>0</v>
      </c>
      <c r="Z7479">
        <v>0</v>
      </c>
      <c r="AA7479">
        <v>0</v>
      </c>
      <c r="AB7479">
        <v>37.220658141303119</v>
      </c>
      <c r="AC7479">
        <v>0</v>
      </c>
      <c r="AD7479">
        <v>0</v>
      </c>
      <c r="AE7479">
        <v>265.13678697062664</v>
      </c>
    </row>
    <row r="7480" spans="1:31" x14ac:dyDescent="0.25">
      <c r="A7480">
        <v>2159018</v>
      </c>
      <c r="B7480">
        <v>1</v>
      </c>
      <c r="C7480" t="s">
        <v>80</v>
      </c>
      <c r="D7480" t="s">
        <v>105</v>
      </c>
      <c r="E7480" t="s">
        <v>174</v>
      </c>
      <c r="F7480" t="s">
        <v>21344</v>
      </c>
      <c r="G7480" t="s">
        <v>187</v>
      </c>
      <c r="H7480" t="s">
        <v>134</v>
      </c>
      <c r="I7480" t="s">
        <v>135</v>
      </c>
      <c r="J7480" t="s">
        <v>136</v>
      </c>
      <c r="K7480" t="s">
        <v>137</v>
      </c>
      <c r="L7480" t="s">
        <v>21345</v>
      </c>
      <c r="M7480" t="s">
        <v>21346</v>
      </c>
      <c r="N7480">
        <v>1.949166666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10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5.8747634772427997</v>
      </c>
      <c r="AC7480">
        <v>0</v>
      </c>
      <c r="AD7480">
        <v>0</v>
      </c>
      <c r="AE7480">
        <v>5.8747634772427997</v>
      </c>
    </row>
    <row r="7481" spans="1:31" x14ac:dyDescent="0.25">
      <c r="A7481">
        <v>2158875</v>
      </c>
      <c r="B7481">
        <v>1</v>
      </c>
      <c r="C7481" t="s">
        <v>81</v>
      </c>
      <c r="D7481" t="s">
        <v>113</v>
      </c>
      <c r="E7481" t="s">
        <v>161</v>
      </c>
      <c r="F7481" t="s">
        <v>21347</v>
      </c>
      <c r="G7481" t="s">
        <v>176</v>
      </c>
      <c r="H7481" t="s">
        <v>134</v>
      </c>
      <c r="I7481" t="s">
        <v>135</v>
      </c>
      <c r="J7481" t="s">
        <v>136</v>
      </c>
      <c r="K7481" t="s">
        <v>137</v>
      </c>
      <c r="L7481" t="s">
        <v>21348</v>
      </c>
      <c r="M7481" t="s">
        <v>21349</v>
      </c>
      <c r="N7481">
        <v>2.176388888</v>
      </c>
      <c r="O7481">
        <v>0</v>
      </c>
      <c r="P7481">
        <v>48</v>
      </c>
      <c r="Q7481">
        <v>0</v>
      </c>
      <c r="R7481">
        <v>14</v>
      </c>
      <c r="S7481">
        <v>0</v>
      </c>
      <c r="T7481">
        <v>1</v>
      </c>
      <c r="U7481">
        <v>0</v>
      </c>
      <c r="V7481">
        <v>0</v>
      </c>
      <c r="W7481">
        <v>0</v>
      </c>
      <c r="X7481">
        <v>14.027757651261901</v>
      </c>
      <c r="Y7481">
        <v>0</v>
      </c>
      <c r="Z7481">
        <v>21.219298203048069</v>
      </c>
      <c r="AA7481">
        <v>0</v>
      </c>
      <c r="AB7481">
        <v>0.38026357399450006</v>
      </c>
      <c r="AC7481">
        <v>0</v>
      </c>
      <c r="AD7481">
        <v>0</v>
      </c>
      <c r="AE7481">
        <v>35.627319428304467</v>
      </c>
    </row>
    <row r="7482" spans="1:31" x14ac:dyDescent="0.25">
      <c r="A7482">
        <v>2158981</v>
      </c>
      <c r="B7482">
        <v>1</v>
      </c>
      <c r="C7482" t="s">
        <v>81</v>
      </c>
      <c r="D7482" t="s">
        <v>113</v>
      </c>
      <c r="E7482" t="s">
        <v>131</v>
      </c>
      <c r="F7482" t="s">
        <v>21350</v>
      </c>
      <c r="G7482" t="s">
        <v>152</v>
      </c>
      <c r="H7482" t="s">
        <v>134</v>
      </c>
      <c r="I7482" t="s">
        <v>135</v>
      </c>
      <c r="J7482" t="s">
        <v>136</v>
      </c>
      <c r="K7482" t="s">
        <v>137</v>
      </c>
      <c r="L7482" t="s">
        <v>21351</v>
      </c>
      <c r="M7482" t="s">
        <v>21352</v>
      </c>
      <c r="N7482">
        <v>0.85611111100000004</v>
      </c>
      <c r="O7482">
        <v>0</v>
      </c>
      <c r="P7482">
        <v>1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0.2045044296936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0.2045044296936</v>
      </c>
    </row>
    <row r="7483" spans="1:31" x14ac:dyDescent="0.25">
      <c r="A7483">
        <v>2169254</v>
      </c>
      <c r="B7483">
        <v>1</v>
      </c>
      <c r="C7483" t="s">
        <v>81</v>
      </c>
      <c r="D7483" t="s">
        <v>113</v>
      </c>
      <c r="E7483" t="s">
        <v>146</v>
      </c>
      <c r="F7483" t="s">
        <v>21353</v>
      </c>
      <c r="G7483" t="s">
        <v>142</v>
      </c>
      <c r="H7483" t="s">
        <v>143</v>
      </c>
      <c r="I7483" t="s">
        <v>148</v>
      </c>
      <c r="J7483" t="s">
        <v>136</v>
      </c>
      <c r="K7483" t="s">
        <v>137</v>
      </c>
      <c r="L7483" t="s">
        <v>21354</v>
      </c>
      <c r="M7483" t="s">
        <v>21355</v>
      </c>
      <c r="N7483">
        <v>2.9166666000000001E-2</v>
      </c>
      <c r="O7483">
        <v>0</v>
      </c>
      <c r="P7483">
        <v>259</v>
      </c>
      <c r="Q7483">
        <v>4</v>
      </c>
      <c r="R7483">
        <v>17</v>
      </c>
      <c r="S7483">
        <v>0</v>
      </c>
      <c r="T7483">
        <v>7</v>
      </c>
      <c r="U7483">
        <v>0</v>
      </c>
      <c r="V7483">
        <v>0</v>
      </c>
      <c r="W7483">
        <v>0</v>
      </c>
      <c r="X7483">
        <v>1.3313996101979997</v>
      </c>
      <c r="Y7483">
        <v>6.0326109343499995E-2</v>
      </c>
      <c r="Z7483">
        <v>0.30679847712500002</v>
      </c>
      <c r="AA7483">
        <v>0</v>
      </c>
      <c r="AB7483">
        <v>4.7016624634875E-2</v>
      </c>
      <c r="AC7483">
        <v>0</v>
      </c>
      <c r="AD7483">
        <v>0</v>
      </c>
      <c r="AE7483">
        <v>1.7455408213013748</v>
      </c>
    </row>
    <row r="7484" spans="1:31" x14ac:dyDescent="0.25">
      <c r="A7484">
        <v>2158932</v>
      </c>
      <c r="B7484">
        <v>1</v>
      </c>
      <c r="C7484" t="s">
        <v>80</v>
      </c>
      <c r="D7484" t="s">
        <v>99</v>
      </c>
      <c r="E7484" t="s">
        <v>174</v>
      </c>
      <c r="F7484" t="s">
        <v>21356</v>
      </c>
      <c r="G7484" t="s">
        <v>187</v>
      </c>
      <c r="H7484" t="s">
        <v>134</v>
      </c>
      <c r="I7484" t="s">
        <v>135</v>
      </c>
      <c r="J7484" t="s">
        <v>136</v>
      </c>
      <c r="K7484" t="s">
        <v>137</v>
      </c>
      <c r="L7484" t="s">
        <v>21357</v>
      </c>
      <c r="M7484" t="s">
        <v>21358</v>
      </c>
      <c r="N7484">
        <v>15.607777777000001</v>
      </c>
      <c r="O7484">
        <v>0</v>
      </c>
      <c r="P7484">
        <v>41</v>
      </c>
      <c r="Q7484">
        <v>0</v>
      </c>
      <c r="R7484">
        <v>0</v>
      </c>
      <c r="S7484">
        <v>0</v>
      </c>
      <c r="T7484">
        <v>2</v>
      </c>
      <c r="U7484">
        <v>0</v>
      </c>
      <c r="V7484">
        <v>0</v>
      </c>
      <c r="W7484">
        <v>0</v>
      </c>
      <c r="X7484">
        <v>120.15851313684402</v>
      </c>
      <c r="Y7484">
        <v>0</v>
      </c>
      <c r="Z7484">
        <v>0</v>
      </c>
      <c r="AA7484">
        <v>0</v>
      </c>
      <c r="AB7484">
        <v>3.5566415478762003</v>
      </c>
      <c r="AC7484">
        <v>0</v>
      </c>
      <c r="AD7484">
        <v>0</v>
      </c>
      <c r="AE7484">
        <v>123.71515468472022</v>
      </c>
    </row>
    <row r="7485" spans="1:31" x14ac:dyDescent="0.25">
      <c r="A7485">
        <v>2158832</v>
      </c>
      <c r="B7485">
        <v>1</v>
      </c>
      <c r="C7485" t="s">
        <v>80</v>
      </c>
      <c r="D7485" t="s">
        <v>108</v>
      </c>
      <c r="E7485" t="s">
        <v>161</v>
      </c>
      <c r="F7485" t="s">
        <v>2755</v>
      </c>
      <c r="G7485" t="s">
        <v>458</v>
      </c>
      <c r="H7485" t="s">
        <v>134</v>
      </c>
      <c r="I7485" t="s">
        <v>135</v>
      </c>
      <c r="J7485" t="s">
        <v>136</v>
      </c>
      <c r="K7485" t="s">
        <v>137</v>
      </c>
      <c r="L7485" t="s">
        <v>21359</v>
      </c>
      <c r="M7485" t="s">
        <v>21360</v>
      </c>
      <c r="N7485">
        <v>4.2691666660000003</v>
      </c>
      <c r="O7485">
        <v>0</v>
      </c>
      <c r="P7485">
        <v>39</v>
      </c>
      <c r="Q7485">
        <v>0</v>
      </c>
      <c r="R7485">
        <v>5</v>
      </c>
      <c r="S7485">
        <v>0</v>
      </c>
      <c r="T7485">
        <v>1</v>
      </c>
      <c r="U7485">
        <v>0</v>
      </c>
      <c r="V7485">
        <v>0</v>
      </c>
      <c r="W7485">
        <v>0</v>
      </c>
      <c r="X7485">
        <v>27.720737550752418</v>
      </c>
      <c r="Y7485">
        <v>0</v>
      </c>
      <c r="Z7485">
        <v>0.22798751225650005</v>
      </c>
      <c r="AA7485">
        <v>0</v>
      </c>
      <c r="AB7485">
        <v>9.4732825784483346E-2</v>
      </c>
      <c r="AC7485">
        <v>0</v>
      </c>
      <c r="AD7485">
        <v>0</v>
      </c>
      <c r="AE7485">
        <v>28.043457888793402</v>
      </c>
    </row>
    <row r="7486" spans="1:31" x14ac:dyDescent="0.25">
      <c r="A7486">
        <v>2158975</v>
      </c>
      <c r="B7486">
        <v>1</v>
      </c>
      <c r="C7486" t="s">
        <v>80</v>
      </c>
      <c r="D7486" t="s">
        <v>96</v>
      </c>
      <c r="E7486" t="s">
        <v>174</v>
      </c>
      <c r="F7486" t="s">
        <v>21361</v>
      </c>
      <c r="G7486" t="s">
        <v>384</v>
      </c>
      <c r="H7486" t="s">
        <v>134</v>
      </c>
      <c r="I7486" t="s">
        <v>135</v>
      </c>
      <c r="J7486" t="s">
        <v>136</v>
      </c>
      <c r="K7486" t="s">
        <v>137</v>
      </c>
      <c r="L7486" t="s">
        <v>21362</v>
      </c>
      <c r="M7486" t="s">
        <v>21363</v>
      </c>
      <c r="N7486">
        <v>3.7719444439999998</v>
      </c>
      <c r="O7486">
        <v>0</v>
      </c>
      <c r="P7486">
        <v>63</v>
      </c>
      <c r="Q7486">
        <v>0</v>
      </c>
      <c r="R7486">
        <v>0</v>
      </c>
      <c r="S7486">
        <v>0</v>
      </c>
      <c r="T7486">
        <v>1</v>
      </c>
      <c r="U7486">
        <v>0</v>
      </c>
      <c r="V7486">
        <v>0</v>
      </c>
      <c r="W7486">
        <v>0</v>
      </c>
      <c r="X7486">
        <v>167.13464439062767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167.13464439062767</v>
      </c>
    </row>
    <row r="7487" spans="1:31" x14ac:dyDescent="0.25">
      <c r="A7487">
        <v>2158812</v>
      </c>
      <c r="B7487">
        <v>1</v>
      </c>
      <c r="C7487" t="s">
        <v>81</v>
      </c>
      <c r="D7487" t="s">
        <v>122</v>
      </c>
      <c r="E7487" t="s">
        <v>174</v>
      </c>
      <c r="F7487" t="s">
        <v>21364</v>
      </c>
      <c r="G7487" t="s">
        <v>384</v>
      </c>
      <c r="H7487" t="s">
        <v>134</v>
      </c>
      <c r="I7487" t="s">
        <v>135</v>
      </c>
      <c r="J7487" t="s">
        <v>136</v>
      </c>
      <c r="K7487" t="s">
        <v>137</v>
      </c>
      <c r="L7487" t="s">
        <v>21365</v>
      </c>
      <c r="M7487" t="s">
        <v>21366</v>
      </c>
      <c r="N7487">
        <v>2.008611111</v>
      </c>
      <c r="O7487">
        <v>0</v>
      </c>
      <c r="P7487">
        <v>113</v>
      </c>
      <c r="Q7487">
        <v>0</v>
      </c>
      <c r="R7487">
        <v>0</v>
      </c>
      <c r="S7487">
        <v>0</v>
      </c>
      <c r="T7487">
        <v>8</v>
      </c>
      <c r="U7487">
        <v>0</v>
      </c>
      <c r="V7487">
        <v>0</v>
      </c>
      <c r="W7487">
        <v>0</v>
      </c>
      <c r="X7487">
        <v>51.05784123564591</v>
      </c>
      <c r="Y7487">
        <v>0</v>
      </c>
      <c r="Z7487">
        <v>0</v>
      </c>
      <c r="AA7487">
        <v>0</v>
      </c>
      <c r="AB7487">
        <v>12.766029133572271</v>
      </c>
      <c r="AC7487">
        <v>0</v>
      </c>
      <c r="AD7487">
        <v>0</v>
      </c>
      <c r="AE7487">
        <v>63.823870369218184</v>
      </c>
    </row>
    <row r="7488" spans="1:31" x14ac:dyDescent="0.25">
      <c r="A7488">
        <v>2159144</v>
      </c>
      <c r="B7488">
        <v>1</v>
      </c>
      <c r="C7488" t="s">
        <v>81</v>
      </c>
      <c r="D7488" t="s">
        <v>118</v>
      </c>
      <c r="E7488" t="s">
        <v>174</v>
      </c>
      <c r="F7488" t="s">
        <v>21367</v>
      </c>
      <c r="G7488" t="s">
        <v>187</v>
      </c>
      <c r="H7488" t="s">
        <v>134</v>
      </c>
      <c r="I7488" t="s">
        <v>135</v>
      </c>
      <c r="J7488" t="s">
        <v>136</v>
      </c>
      <c r="K7488" t="s">
        <v>137</v>
      </c>
      <c r="L7488" t="s">
        <v>21368</v>
      </c>
      <c r="M7488" t="s">
        <v>21369</v>
      </c>
      <c r="N7488">
        <v>2.1522222219999998</v>
      </c>
      <c r="O7488">
        <v>0</v>
      </c>
      <c r="P7488">
        <v>33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20.636718235812822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20.636718235812822</v>
      </c>
    </row>
    <row r="7489" spans="1:31" x14ac:dyDescent="0.25">
      <c r="A7489">
        <v>2158835</v>
      </c>
      <c r="B7489">
        <v>1</v>
      </c>
      <c r="C7489" t="s">
        <v>81</v>
      </c>
      <c r="D7489" t="s">
        <v>118</v>
      </c>
      <c r="E7489" t="s">
        <v>146</v>
      </c>
      <c r="F7489" t="s">
        <v>21281</v>
      </c>
      <c r="G7489" t="s">
        <v>538</v>
      </c>
      <c r="H7489" t="s">
        <v>143</v>
      </c>
      <c r="I7489" t="s">
        <v>135</v>
      </c>
      <c r="J7489" t="s">
        <v>136</v>
      </c>
      <c r="K7489" t="s">
        <v>236</v>
      </c>
      <c r="L7489" t="s">
        <v>21370</v>
      </c>
      <c r="M7489" t="s">
        <v>21371</v>
      </c>
      <c r="N7489">
        <v>0.891666666</v>
      </c>
      <c r="O7489">
        <v>0</v>
      </c>
      <c r="P7489">
        <v>11787</v>
      </c>
      <c r="Q7489">
        <v>0</v>
      </c>
      <c r="R7489">
        <v>12</v>
      </c>
      <c r="S7489">
        <v>6</v>
      </c>
      <c r="T7489">
        <v>706</v>
      </c>
      <c r="U7489">
        <v>0</v>
      </c>
      <c r="V7489">
        <v>2</v>
      </c>
      <c r="W7489">
        <v>0</v>
      </c>
      <c r="X7489">
        <v>3112.1745002076987</v>
      </c>
      <c r="Y7489">
        <v>0</v>
      </c>
      <c r="Z7489">
        <v>14.367448286593</v>
      </c>
      <c r="AA7489">
        <v>199.99287013597501</v>
      </c>
      <c r="AB7489">
        <v>399.13237836137591</v>
      </c>
      <c r="AC7489">
        <v>0</v>
      </c>
      <c r="AD7489">
        <v>1.5116808301209999</v>
      </c>
      <c r="AE7489">
        <v>3727.1788778217633</v>
      </c>
    </row>
    <row r="7490" spans="1:31" x14ac:dyDescent="0.25">
      <c r="A7490">
        <v>2158689</v>
      </c>
      <c r="B7490">
        <v>1</v>
      </c>
      <c r="C7490" t="s">
        <v>81</v>
      </c>
      <c r="D7490" t="s">
        <v>127</v>
      </c>
      <c r="E7490" t="s">
        <v>161</v>
      </c>
      <c r="F7490" t="s">
        <v>2986</v>
      </c>
      <c r="G7490" t="s">
        <v>215</v>
      </c>
      <c r="H7490" t="s">
        <v>134</v>
      </c>
      <c r="I7490" t="s">
        <v>135</v>
      </c>
      <c r="J7490" t="s">
        <v>136</v>
      </c>
      <c r="K7490" t="s">
        <v>137</v>
      </c>
      <c r="L7490" t="s">
        <v>21372</v>
      </c>
      <c r="M7490" t="s">
        <v>21373</v>
      </c>
      <c r="N7490">
        <v>4.6969444439999997</v>
      </c>
      <c r="O7490">
        <v>0</v>
      </c>
      <c r="P7490">
        <v>49</v>
      </c>
      <c r="Q7490">
        <v>0</v>
      </c>
      <c r="R7490">
        <v>6</v>
      </c>
      <c r="S7490">
        <v>0</v>
      </c>
      <c r="T7490">
        <v>3</v>
      </c>
      <c r="U7490">
        <v>0</v>
      </c>
      <c r="V7490">
        <v>0</v>
      </c>
      <c r="W7490">
        <v>0</v>
      </c>
      <c r="X7490">
        <v>43.587341309745284</v>
      </c>
      <c r="Y7490">
        <v>0</v>
      </c>
      <c r="Z7490">
        <v>23.918255559345475</v>
      </c>
      <c r="AA7490">
        <v>0</v>
      </c>
      <c r="AB7490">
        <v>20.556479451211604</v>
      </c>
      <c r="AC7490">
        <v>0</v>
      </c>
      <c r="AD7490">
        <v>0</v>
      </c>
      <c r="AE7490">
        <v>88.062076320302367</v>
      </c>
    </row>
    <row r="7491" spans="1:31" x14ac:dyDescent="0.25">
      <c r="A7491">
        <v>2158766</v>
      </c>
      <c r="B7491">
        <v>1</v>
      </c>
      <c r="C7491" t="s">
        <v>80</v>
      </c>
      <c r="D7491" t="s">
        <v>95</v>
      </c>
      <c r="E7491" t="s">
        <v>174</v>
      </c>
      <c r="F7491" t="s">
        <v>21374</v>
      </c>
      <c r="G7491" t="s">
        <v>384</v>
      </c>
      <c r="H7491" t="s">
        <v>134</v>
      </c>
      <c r="I7491" t="s">
        <v>135</v>
      </c>
      <c r="J7491" t="s">
        <v>136</v>
      </c>
      <c r="K7491" t="s">
        <v>137</v>
      </c>
      <c r="L7491" t="s">
        <v>21375</v>
      </c>
      <c r="M7491" t="s">
        <v>21376</v>
      </c>
      <c r="N7491">
        <v>1.551388888</v>
      </c>
      <c r="O7491">
        <v>0</v>
      </c>
      <c r="P7491">
        <v>94</v>
      </c>
      <c r="Q7491">
        <v>0</v>
      </c>
      <c r="R7491">
        <v>0</v>
      </c>
      <c r="S7491">
        <v>0</v>
      </c>
      <c r="T7491">
        <v>6</v>
      </c>
      <c r="U7491">
        <v>0</v>
      </c>
      <c r="V7491">
        <v>0</v>
      </c>
      <c r="W7491">
        <v>0</v>
      </c>
      <c r="X7491">
        <v>44.717062353330491</v>
      </c>
      <c r="Y7491">
        <v>0</v>
      </c>
      <c r="Z7491">
        <v>0</v>
      </c>
      <c r="AA7491">
        <v>0</v>
      </c>
      <c r="AB7491">
        <v>4.0753949074492661</v>
      </c>
      <c r="AC7491">
        <v>0</v>
      </c>
      <c r="AD7491">
        <v>0</v>
      </c>
      <c r="AE7491">
        <v>48.792457260779756</v>
      </c>
    </row>
    <row r="7492" spans="1:31" x14ac:dyDescent="0.25">
      <c r="A7492">
        <v>2158789</v>
      </c>
      <c r="B7492">
        <v>1</v>
      </c>
      <c r="C7492" t="s">
        <v>81</v>
      </c>
      <c r="D7492" t="s">
        <v>112</v>
      </c>
      <c r="E7492" t="s">
        <v>146</v>
      </c>
      <c r="F7492" t="s">
        <v>21377</v>
      </c>
      <c r="G7492" t="s">
        <v>538</v>
      </c>
      <c r="H7492" t="s">
        <v>143</v>
      </c>
      <c r="I7492" t="s">
        <v>135</v>
      </c>
      <c r="J7492" t="s">
        <v>136</v>
      </c>
      <c r="K7492" t="s">
        <v>236</v>
      </c>
      <c r="L7492" t="s">
        <v>21378</v>
      </c>
      <c r="M7492" t="s">
        <v>21379</v>
      </c>
      <c r="N7492">
        <v>9.0547222220000005</v>
      </c>
      <c r="O7492">
        <v>0</v>
      </c>
      <c r="P7492">
        <v>69</v>
      </c>
      <c r="Q7492">
        <v>0</v>
      </c>
      <c r="R7492">
        <v>28</v>
      </c>
      <c r="S7492">
        <v>0</v>
      </c>
      <c r="T7492">
        <v>9</v>
      </c>
      <c r="U7492">
        <v>0</v>
      </c>
      <c r="V7492">
        <v>0</v>
      </c>
      <c r="W7492">
        <v>0</v>
      </c>
      <c r="X7492">
        <v>173.17155530633411</v>
      </c>
      <c r="Y7492">
        <v>0</v>
      </c>
      <c r="Z7492">
        <v>46.307452626955317</v>
      </c>
      <c r="AA7492">
        <v>0</v>
      </c>
      <c r="AB7492">
        <v>38.657139031966608</v>
      </c>
      <c r="AC7492">
        <v>0</v>
      </c>
      <c r="AD7492">
        <v>0</v>
      </c>
      <c r="AE7492">
        <v>258.13614696525605</v>
      </c>
    </row>
    <row r="7493" spans="1:31" x14ac:dyDescent="0.25">
      <c r="A7493">
        <v>2169217</v>
      </c>
      <c r="B7493">
        <v>1</v>
      </c>
      <c r="C7493" t="s">
        <v>80</v>
      </c>
      <c r="D7493" t="s">
        <v>94</v>
      </c>
      <c r="E7493" t="s">
        <v>161</v>
      </c>
      <c r="F7493" t="s">
        <v>21380</v>
      </c>
      <c r="G7493" t="s">
        <v>215</v>
      </c>
      <c r="H7493" t="s">
        <v>134</v>
      </c>
      <c r="I7493" t="s">
        <v>135</v>
      </c>
      <c r="J7493" t="s">
        <v>136</v>
      </c>
      <c r="K7493" t="s">
        <v>137</v>
      </c>
      <c r="L7493" t="s">
        <v>21381</v>
      </c>
      <c r="M7493" t="s">
        <v>21382</v>
      </c>
      <c r="N7493">
        <v>0.91194444399999997</v>
      </c>
      <c r="O7493">
        <v>0</v>
      </c>
      <c r="P7493">
        <v>72</v>
      </c>
      <c r="Q7493">
        <v>0</v>
      </c>
      <c r="R7493">
        <v>10</v>
      </c>
      <c r="S7493">
        <v>0</v>
      </c>
      <c r="T7493">
        <v>6</v>
      </c>
      <c r="U7493">
        <v>0</v>
      </c>
      <c r="V7493">
        <v>0</v>
      </c>
      <c r="W7493">
        <v>0</v>
      </c>
      <c r="X7493">
        <v>17.309678036284929</v>
      </c>
      <c r="Y7493">
        <v>0</v>
      </c>
      <c r="Z7493">
        <v>3.0279651146402666</v>
      </c>
      <c r="AA7493">
        <v>0</v>
      </c>
      <c r="AB7493">
        <v>1.0538003156221498</v>
      </c>
      <c r="AC7493">
        <v>0</v>
      </c>
      <c r="AD7493">
        <v>0</v>
      </c>
      <c r="AE7493">
        <v>21.391443466547347</v>
      </c>
    </row>
    <row r="7494" spans="1:31" x14ac:dyDescent="0.25">
      <c r="A7494">
        <v>2158852</v>
      </c>
      <c r="B7494">
        <v>1</v>
      </c>
      <c r="C7494" t="s">
        <v>80</v>
      </c>
      <c r="D7494" t="s">
        <v>108</v>
      </c>
      <c r="E7494" t="s">
        <v>174</v>
      </c>
      <c r="F7494" t="s">
        <v>11695</v>
      </c>
      <c r="G7494" t="s">
        <v>187</v>
      </c>
      <c r="H7494" t="s">
        <v>134</v>
      </c>
      <c r="I7494" t="s">
        <v>135</v>
      </c>
      <c r="J7494" t="s">
        <v>136</v>
      </c>
      <c r="K7494" t="s">
        <v>137</v>
      </c>
      <c r="L7494" t="s">
        <v>21383</v>
      </c>
      <c r="M7494" t="s">
        <v>21384</v>
      </c>
      <c r="N7494">
        <v>7.8038888880000004</v>
      </c>
      <c r="O7494">
        <v>0</v>
      </c>
      <c r="P7494">
        <v>8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7.7943986362955435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7.7943986362955435</v>
      </c>
    </row>
    <row r="7495" spans="1:31" x14ac:dyDescent="0.25">
      <c r="A7495">
        <v>2169240</v>
      </c>
      <c r="B7495">
        <v>1</v>
      </c>
      <c r="C7495" t="s">
        <v>81</v>
      </c>
      <c r="D7495" t="s">
        <v>127</v>
      </c>
      <c r="E7495" t="s">
        <v>174</v>
      </c>
      <c r="F7495" t="s">
        <v>21385</v>
      </c>
      <c r="G7495" t="s">
        <v>384</v>
      </c>
      <c r="H7495" t="s">
        <v>134</v>
      </c>
      <c r="I7495" t="s">
        <v>135</v>
      </c>
      <c r="J7495" t="s">
        <v>136</v>
      </c>
      <c r="K7495" t="s">
        <v>137</v>
      </c>
      <c r="L7495" t="s">
        <v>21386</v>
      </c>
      <c r="M7495" t="s">
        <v>21387</v>
      </c>
      <c r="N7495">
        <v>4.8141666660000002</v>
      </c>
      <c r="O7495">
        <v>0</v>
      </c>
      <c r="P7495">
        <v>22</v>
      </c>
      <c r="Q7495">
        <v>0</v>
      </c>
      <c r="R7495">
        <v>0</v>
      </c>
      <c r="S7495">
        <v>0</v>
      </c>
      <c r="T7495">
        <v>1</v>
      </c>
      <c r="U7495">
        <v>0</v>
      </c>
      <c r="V7495">
        <v>0</v>
      </c>
      <c r="W7495">
        <v>0</v>
      </c>
      <c r="X7495">
        <v>16.506881501333268</v>
      </c>
      <c r="Y7495">
        <v>0</v>
      </c>
      <c r="Z7495">
        <v>0</v>
      </c>
      <c r="AA7495">
        <v>0</v>
      </c>
      <c r="AB7495">
        <v>3.1354273466166669E-3</v>
      </c>
      <c r="AC7495">
        <v>0</v>
      </c>
      <c r="AD7495">
        <v>0</v>
      </c>
      <c r="AE7495">
        <v>16.510016928679885</v>
      </c>
    </row>
    <row r="7496" spans="1:31" x14ac:dyDescent="0.25">
      <c r="A7496">
        <v>2158898</v>
      </c>
      <c r="B7496">
        <v>1</v>
      </c>
      <c r="C7496" t="s">
        <v>80</v>
      </c>
      <c r="D7496" t="s">
        <v>94</v>
      </c>
      <c r="E7496" t="s">
        <v>146</v>
      </c>
      <c r="F7496" t="s">
        <v>21388</v>
      </c>
      <c r="G7496" t="s">
        <v>167</v>
      </c>
      <c r="H7496" t="s">
        <v>143</v>
      </c>
      <c r="I7496" t="s">
        <v>135</v>
      </c>
      <c r="J7496" t="s">
        <v>136</v>
      </c>
      <c r="K7496" t="s">
        <v>137</v>
      </c>
      <c r="L7496" t="s">
        <v>21389</v>
      </c>
      <c r="M7496" t="s">
        <v>21390</v>
      </c>
      <c r="N7496">
        <v>0.94305555500000005</v>
      </c>
      <c r="O7496">
        <v>0</v>
      </c>
      <c r="P7496">
        <v>0</v>
      </c>
      <c r="Q7496">
        <v>0</v>
      </c>
      <c r="R7496">
        <v>5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0.78011854887458343</v>
      </c>
      <c r="AA7496">
        <v>0</v>
      </c>
      <c r="AB7496">
        <v>0</v>
      </c>
      <c r="AC7496">
        <v>0</v>
      </c>
      <c r="AD7496">
        <v>0</v>
      </c>
      <c r="AE7496">
        <v>0.78011854887458343</v>
      </c>
    </row>
    <row r="7497" spans="1:31" x14ac:dyDescent="0.25">
      <c r="A7497">
        <v>2158958</v>
      </c>
      <c r="B7497">
        <v>1</v>
      </c>
      <c r="C7497" t="s">
        <v>80</v>
      </c>
      <c r="D7497" t="s">
        <v>96</v>
      </c>
      <c r="E7497" t="s">
        <v>174</v>
      </c>
      <c r="F7497" t="s">
        <v>20918</v>
      </c>
      <c r="G7497" t="s">
        <v>384</v>
      </c>
      <c r="H7497" t="s">
        <v>134</v>
      </c>
      <c r="I7497" t="s">
        <v>135</v>
      </c>
      <c r="J7497" t="s">
        <v>136</v>
      </c>
      <c r="K7497" t="s">
        <v>137</v>
      </c>
      <c r="L7497" t="s">
        <v>21391</v>
      </c>
      <c r="M7497" t="s">
        <v>21392</v>
      </c>
      <c r="N7497">
        <v>0.54833333299999998</v>
      </c>
      <c r="O7497">
        <v>0</v>
      </c>
      <c r="P7497">
        <v>25</v>
      </c>
      <c r="Q7497">
        <v>0</v>
      </c>
      <c r="R7497">
        <v>0</v>
      </c>
      <c r="S7497">
        <v>0</v>
      </c>
      <c r="T7497">
        <v>1</v>
      </c>
      <c r="U7497">
        <v>0</v>
      </c>
      <c r="V7497">
        <v>0</v>
      </c>
      <c r="W7497">
        <v>0</v>
      </c>
      <c r="X7497">
        <v>10.888774728885901</v>
      </c>
      <c r="Y7497">
        <v>0</v>
      </c>
      <c r="Z7497">
        <v>0</v>
      </c>
      <c r="AA7497">
        <v>0</v>
      </c>
      <c r="AB7497">
        <v>4.7236439520899998</v>
      </c>
      <c r="AC7497">
        <v>0</v>
      </c>
      <c r="AD7497">
        <v>0</v>
      </c>
      <c r="AE7497">
        <v>15.6124186809759</v>
      </c>
    </row>
    <row r="7498" spans="1:31" x14ac:dyDescent="0.25">
      <c r="A7498">
        <v>2158998</v>
      </c>
      <c r="B7498">
        <v>1</v>
      </c>
      <c r="C7498" t="s">
        <v>80</v>
      </c>
      <c r="D7498" t="s">
        <v>90</v>
      </c>
      <c r="E7498" t="s">
        <v>174</v>
      </c>
      <c r="F7498" t="s">
        <v>21393</v>
      </c>
      <c r="G7498" t="s">
        <v>187</v>
      </c>
      <c r="H7498" t="s">
        <v>134</v>
      </c>
      <c r="I7498" t="s">
        <v>135</v>
      </c>
      <c r="J7498" t="s">
        <v>136</v>
      </c>
      <c r="K7498" t="s">
        <v>137</v>
      </c>
      <c r="L7498" t="s">
        <v>21394</v>
      </c>
      <c r="M7498" t="s">
        <v>21395</v>
      </c>
      <c r="N7498">
        <v>4.2300000000000004</v>
      </c>
      <c r="O7498">
        <v>0</v>
      </c>
      <c r="P7498">
        <v>48</v>
      </c>
      <c r="Q7498">
        <v>0</v>
      </c>
      <c r="R7498">
        <v>0</v>
      </c>
      <c r="S7498">
        <v>0</v>
      </c>
      <c r="T7498">
        <v>8</v>
      </c>
      <c r="U7498">
        <v>0</v>
      </c>
      <c r="V7498">
        <v>0</v>
      </c>
      <c r="W7498">
        <v>0</v>
      </c>
      <c r="X7498">
        <v>51.05264284217521</v>
      </c>
      <c r="Y7498">
        <v>0</v>
      </c>
      <c r="Z7498">
        <v>0</v>
      </c>
      <c r="AA7498">
        <v>0</v>
      </c>
      <c r="AB7498">
        <v>40.513240584790402</v>
      </c>
      <c r="AC7498">
        <v>0</v>
      </c>
      <c r="AD7498">
        <v>0</v>
      </c>
      <c r="AE7498">
        <v>91.565883426965613</v>
      </c>
    </row>
    <row r="7499" spans="1:31" x14ac:dyDescent="0.25">
      <c r="A7499">
        <v>2158706</v>
      </c>
      <c r="B7499">
        <v>1</v>
      </c>
      <c r="C7499" t="s">
        <v>80</v>
      </c>
      <c r="D7499" t="s">
        <v>96</v>
      </c>
      <c r="E7499" t="s">
        <v>131</v>
      </c>
      <c r="F7499" t="s">
        <v>21396</v>
      </c>
      <c r="G7499" t="s">
        <v>152</v>
      </c>
      <c r="H7499" t="s">
        <v>134</v>
      </c>
      <c r="I7499" t="s">
        <v>135</v>
      </c>
      <c r="J7499" t="s">
        <v>136</v>
      </c>
      <c r="K7499" t="s">
        <v>137</v>
      </c>
      <c r="L7499" t="s">
        <v>21397</v>
      </c>
      <c r="M7499" t="s">
        <v>21398</v>
      </c>
      <c r="N7499">
        <v>4.2172222220000002</v>
      </c>
      <c r="O7499">
        <v>0</v>
      </c>
      <c r="P7499">
        <v>1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0.98813620372415001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0.98813620372415001</v>
      </c>
    </row>
    <row r="7500" spans="1:31" x14ac:dyDescent="0.25">
      <c r="A7500">
        <v>2158772</v>
      </c>
      <c r="B7500">
        <v>1</v>
      </c>
      <c r="C7500" t="s">
        <v>80</v>
      </c>
      <c r="D7500" t="s">
        <v>101</v>
      </c>
      <c r="E7500" t="s">
        <v>206</v>
      </c>
      <c r="F7500" t="s">
        <v>21399</v>
      </c>
      <c r="G7500" t="s">
        <v>187</v>
      </c>
      <c r="H7500" t="s">
        <v>134</v>
      </c>
      <c r="I7500" t="s">
        <v>135</v>
      </c>
      <c r="J7500" t="s">
        <v>136</v>
      </c>
      <c r="K7500" t="s">
        <v>137</v>
      </c>
      <c r="L7500" t="s">
        <v>21400</v>
      </c>
      <c r="M7500" t="s">
        <v>21401</v>
      </c>
      <c r="N7500">
        <v>24.420555555</v>
      </c>
      <c r="O7500">
        <v>0</v>
      </c>
      <c r="P7500">
        <v>99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432.65901570103176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432.65901570103176</v>
      </c>
    </row>
    <row r="7501" spans="1:31" x14ac:dyDescent="0.25">
      <c r="A7501">
        <v>2158892</v>
      </c>
      <c r="B7501">
        <v>1</v>
      </c>
      <c r="C7501" t="s">
        <v>80</v>
      </c>
      <c r="D7501" t="s">
        <v>93</v>
      </c>
      <c r="E7501" t="s">
        <v>174</v>
      </c>
      <c r="F7501" t="s">
        <v>15217</v>
      </c>
      <c r="G7501" t="s">
        <v>458</v>
      </c>
      <c r="H7501" t="s">
        <v>134</v>
      </c>
      <c r="I7501" t="s">
        <v>135</v>
      </c>
      <c r="J7501" t="s">
        <v>136</v>
      </c>
      <c r="K7501" t="s">
        <v>137</v>
      </c>
      <c r="L7501" t="s">
        <v>21402</v>
      </c>
      <c r="M7501" t="s">
        <v>21403</v>
      </c>
      <c r="N7501">
        <v>5.954722222</v>
      </c>
      <c r="O7501">
        <v>0</v>
      </c>
      <c r="P7501">
        <v>6</v>
      </c>
      <c r="Q7501">
        <v>0</v>
      </c>
      <c r="R7501">
        <v>2</v>
      </c>
      <c r="S7501">
        <v>0</v>
      </c>
      <c r="T7501">
        <v>2</v>
      </c>
      <c r="U7501">
        <v>0</v>
      </c>
      <c r="V7501">
        <v>0</v>
      </c>
      <c r="W7501">
        <v>0</v>
      </c>
      <c r="X7501">
        <v>7.7726692158742692</v>
      </c>
      <c r="Y7501">
        <v>0</v>
      </c>
      <c r="Z7501">
        <v>0.54781715463373337</v>
      </c>
      <c r="AA7501">
        <v>0</v>
      </c>
      <c r="AB7501">
        <v>0.23868029806875005</v>
      </c>
      <c r="AC7501">
        <v>0</v>
      </c>
      <c r="AD7501">
        <v>0</v>
      </c>
      <c r="AE7501">
        <v>8.5591666685767525</v>
      </c>
    </row>
    <row r="7502" spans="1:31" x14ac:dyDescent="0.25">
      <c r="A7502">
        <v>2158915</v>
      </c>
      <c r="B7502">
        <v>1</v>
      </c>
      <c r="C7502" t="s">
        <v>80</v>
      </c>
      <c r="D7502" t="s">
        <v>84</v>
      </c>
      <c r="E7502" t="s">
        <v>174</v>
      </c>
      <c r="F7502" t="s">
        <v>2730</v>
      </c>
      <c r="G7502" t="s">
        <v>187</v>
      </c>
      <c r="H7502" t="s">
        <v>134</v>
      </c>
      <c r="I7502" t="s">
        <v>135</v>
      </c>
      <c r="J7502" t="s">
        <v>136</v>
      </c>
      <c r="K7502" t="s">
        <v>137</v>
      </c>
      <c r="L7502" t="s">
        <v>21404</v>
      </c>
      <c r="M7502" t="s">
        <v>21405</v>
      </c>
      <c r="N7502">
        <v>2.9166666659999998</v>
      </c>
      <c r="O7502">
        <v>0</v>
      </c>
      <c r="P7502">
        <v>6</v>
      </c>
      <c r="Q7502">
        <v>0</v>
      </c>
      <c r="R7502">
        <v>2</v>
      </c>
      <c r="S7502">
        <v>0</v>
      </c>
      <c r="T7502">
        <v>6</v>
      </c>
      <c r="U7502">
        <v>0</v>
      </c>
      <c r="V7502">
        <v>0</v>
      </c>
      <c r="W7502">
        <v>0</v>
      </c>
      <c r="X7502">
        <v>11.27097535175441</v>
      </c>
      <c r="Y7502">
        <v>0</v>
      </c>
      <c r="Z7502">
        <v>0.85965879369520015</v>
      </c>
      <c r="AA7502">
        <v>0</v>
      </c>
      <c r="AB7502">
        <v>27.299905977697289</v>
      </c>
      <c r="AC7502">
        <v>0</v>
      </c>
      <c r="AD7502">
        <v>0</v>
      </c>
      <c r="AE7502">
        <v>39.430540123146898</v>
      </c>
    </row>
    <row r="7503" spans="1:31" x14ac:dyDescent="0.25">
      <c r="A7503">
        <v>2158686</v>
      </c>
      <c r="B7503">
        <v>1</v>
      </c>
      <c r="C7503" t="s">
        <v>80</v>
      </c>
      <c r="D7503" t="s">
        <v>94</v>
      </c>
      <c r="E7503" t="s">
        <v>161</v>
      </c>
      <c r="F7503" t="s">
        <v>21406</v>
      </c>
      <c r="G7503" t="s">
        <v>215</v>
      </c>
      <c r="H7503" t="s">
        <v>134</v>
      </c>
      <c r="I7503" t="s">
        <v>135</v>
      </c>
      <c r="J7503" t="s">
        <v>136</v>
      </c>
      <c r="K7503" t="s">
        <v>137</v>
      </c>
      <c r="L7503" t="s">
        <v>21407</v>
      </c>
      <c r="M7503" t="s">
        <v>21408</v>
      </c>
      <c r="N7503">
        <v>1.51</v>
      </c>
      <c r="O7503">
        <v>0</v>
      </c>
      <c r="P7503">
        <v>424</v>
      </c>
      <c r="Q7503">
        <v>0</v>
      </c>
      <c r="R7503">
        <v>4</v>
      </c>
      <c r="S7503">
        <v>0</v>
      </c>
      <c r="T7503">
        <v>104</v>
      </c>
      <c r="U7503">
        <v>0</v>
      </c>
      <c r="V7503">
        <v>0</v>
      </c>
      <c r="W7503">
        <v>0</v>
      </c>
      <c r="X7503">
        <v>77.832724219224417</v>
      </c>
      <c r="Y7503">
        <v>0</v>
      </c>
      <c r="Z7503">
        <v>2.011877970376875</v>
      </c>
      <c r="AA7503">
        <v>0</v>
      </c>
      <c r="AB7503">
        <v>40.121562660278592</v>
      </c>
      <c r="AC7503">
        <v>0</v>
      </c>
      <c r="AD7503">
        <v>0</v>
      </c>
      <c r="AE7503">
        <v>119.96616484987987</v>
      </c>
    </row>
    <row r="7504" spans="1:31" x14ac:dyDescent="0.25">
      <c r="A7504">
        <v>2158935</v>
      </c>
      <c r="B7504">
        <v>1</v>
      </c>
      <c r="C7504" t="s">
        <v>81</v>
      </c>
      <c r="D7504" t="s">
        <v>116</v>
      </c>
      <c r="E7504" t="s">
        <v>140</v>
      </c>
      <c r="F7504" t="s">
        <v>21006</v>
      </c>
      <c r="G7504" t="s">
        <v>262</v>
      </c>
      <c r="H7504" t="s">
        <v>143</v>
      </c>
      <c r="I7504" t="s">
        <v>135</v>
      </c>
      <c r="J7504" t="s">
        <v>136</v>
      </c>
      <c r="K7504" t="s">
        <v>137</v>
      </c>
      <c r="L7504" t="s">
        <v>21409</v>
      </c>
      <c r="M7504" t="s">
        <v>21410</v>
      </c>
      <c r="N7504">
        <v>4.1375000000000002</v>
      </c>
      <c r="O7504">
        <v>3</v>
      </c>
      <c r="P7504">
        <v>3590</v>
      </c>
      <c r="Q7504">
        <v>484</v>
      </c>
      <c r="R7504">
        <v>370</v>
      </c>
      <c r="S7504">
        <v>36</v>
      </c>
      <c r="T7504">
        <v>353</v>
      </c>
      <c r="U7504">
        <v>2</v>
      </c>
      <c r="V7504">
        <v>0</v>
      </c>
      <c r="W7504">
        <v>3.6237765568639504</v>
      </c>
      <c r="X7504">
        <v>2027.2558195595229</v>
      </c>
      <c r="Y7504">
        <v>665.7286652074622</v>
      </c>
      <c r="Z7504">
        <v>90.802791310265121</v>
      </c>
      <c r="AA7504">
        <v>1152.3155198655049</v>
      </c>
      <c r="AB7504">
        <v>350.67880269603427</v>
      </c>
      <c r="AC7504">
        <v>70.745061554013006</v>
      </c>
      <c r="AD7504">
        <v>0</v>
      </c>
      <c r="AE7504">
        <v>4361.1504367496664</v>
      </c>
    </row>
    <row r="7505" spans="1:31" x14ac:dyDescent="0.25">
      <c r="A7505">
        <v>2159078</v>
      </c>
      <c r="B7505">
        <v>1</v>
      </c>
      <c r="C7505" t="s">
        <v>80</v>
      </c>
      <c r="D7505" t="s">
        <v>82</v>
      </c>
      <c r="E7505" t="s">
        <v>131</v>
      </c>
      <c r="F7505" t="s">
        <v>21411</v>
      </c>
      <c r="G7505" t="s">
        <v>152</v>
      </c>
      <c r="H7505" t="s">
        <v>134</v>
      </c>
      <c r="I7505" t="s">
        <v>135</v>
      </c>
      <c r="J7505" t="s">
        <v>136</v>
      </c>
      <c r="K7505" t="s">
        <v>137</v>
      </c>
      <c r="L7505" t="s">
        <v>21412</v>
      </c>
      <c r="M7505" t="s">
        <v>21413</v>
      </c>
      <c r="N7505">
        <v>0.94</v>
      </c>
      <c r="O7505">
        <v>0</v>
      </c>
      <c r="P7505">
        <v>1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0.17026270033874999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0.17026270033874999</v>
      </c>
    </row>
    <row r="7506" spans="1:31" x14ac:dyDescent="0.25">
      <c r="A7506">
        <v>2169214</v>
      </c>
      <c r="B7506">
        <v>1</v>
      </c>
      <c r="C7506" t="s">
        <v>81</v>
      </c>
      <c r="D7506" t="s">
        <v>118</v>
      </c>
      <c r="E7506" t="s">
        <v>131</v>
      </c>
      <c r="F7506" t="s">
        <v>21414</v>
      </c>
      <c r="G7506" t="s">
        <v>231</v>
      </c>
      <c r="H7506" t="s">
        <v>134</v>
      </c>
      <c r="I7506" t="s">
        <v>135</v>
      </c>
      <c r="J7506" t="s">
        <v>136</v>
      </c>
      <c r="K7506" t="s">
        <v>137</v>
      </c>
      <c r="L7506" t="s">
        <v>21415</v>
      </c>
      <c r="M7506" t="s">
        <v>21416</v>
      </c>
      <c r="N7506">
        <v>0.46444444400000001</v>
      </c>
      <c r="O7506">
        <v>0</v>
      </c>
      <c r="P7506">
        <v>6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0.73269978537213332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0.73269978537213332</v>
      </c>
    </row>
    <row r="7507" spans="1:31" x14ac:dyDescent="0.25">
      <c r="A7507">
        <v>2159127</v>
      </c>
      <c r="B7507">
        <v>1</v>
      </c>
      <c r="C7507" t="s">
        <v>80</v>
      </c>
      <c r="D7507" t="s">
        <v>93</v>
      </c>
      <c r="E7507" t="s">
        <v>174</v>
      </c>
      <c r="F7507" t="s">
        <v>21417</v>
      </c>
      <c r="G7507" t="s">
        <v>187</v>
      </c>
      <c r="H7507" t="s">
        <v>134</v>
      </c>
      <c r="I7507" t="s">
        <v>135</v>
      </c>
      <c r="J7507" t="s">
        <v>136</v>
      </c>
      <c r="K7507" t="s">
        <v>137</v>
      </c>
      <c r="L7507" t="s">
        <v>21418</v>
      </c>
      <c r="M7507" t="s">
        <v>21419</v>
      </c>
      <c r="N7507">
        <v>1.7866666659999999</v>
      </c>
      <c r="O7507">
        <v>0</v>
      </c>
      <c r="P7507">
        <v>0</v>
      </c>
      <c r="Q7507">
        <v>0</v>
      </c>
      <c r="R7507">
        <v>5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20.411509236960406</v>
      </c>
      <c r="AA7507">
        <v>0</v>
      </c>
      <c r="AB7507">
        <v>0</v>
      </c>
      <c r="AC7507">
        <v>0</v>
      </c>
      <c r="AD7507">
        <v>0</v>
      </c>
      <c r="AE7507">
        <v>20.411509236960406</v>
      </c>
    </row>
    <row r="7508" spans="1:31" x14ac:dyDescent="0.25">
      <c r="A7508">
        <v>2169157</v>
      </c>
      <c r="B7508">
        <v>1</v>
      </c>
      <c r="C7508" t="s">
        <v>80</v>
      </c>
      <c r="D7508" t="s">
        <v>92</v>
      </c>
      <c r="E7508" t="s">
        <v>140</v>
      </c>
      <c r="F7508" t="s">
        <v>4033</v>
      </c>
      <c r="G7508" t="s">
        <v>142</v>
      </c>
      <c r="H7508" t="s">
        <v>143</v>
      </c>
      <c r="I7508" t="s">
        <v>135</v>
      </c>
      <c r="J7508" t="s">
        <v>136</v>
      </c>
      <c r="K7508" t="s">
        <v>137</v>
      </c>
      <c r="L7508" t="s">
        <v>21420</v>
      </c>
      <c r="M7508" t="s">
        <v>21421</v>
      </c>
      <c r="N7508">
        <v>1.543055555</v>
      </c>
      <c r="O7508">
        <v>1</v>
      </c>
      <c r="P7508">
        <v>3320</v>
      </c>
      <c r="Q7508">
        <v>0</v>
      </c>
      <c r="R7508">
        <v>6</v>
      </c>
      <c r="S7508">
        <v>5</v>
      </c>
      <c r="T7508">
        <v>144</v>
      </c>
      <c r="U7508">
        <v>0</v>
      </c>
      <c r="V7508">
        <v>0</v>
      </c>
      <c r="W7508">
        <v>16.914825868193301</v>
      </c>
      <c r="X7508">
        <v>1241.3955066903357</v>
      </c>
      <c r="Y7508">
        <v>0</v>
      </c>
      <c r="Z7508">
        <v>0.89169255936114178</v>
      </c>
      <c r="AA7508">
        <v>122.53344755269816</v>
      </c>
      <c r="AB7508">
        <v>135.46750011307594</v>
      </c>
      <c r="AC7508">
        <v>0</v>
      </c>
      <c r="AD7508">
        <v>0</v>
      </c>
      <c r="AE7508">
        <v>1517.2029727836641</v>
      </c>
    </row>
    <row r="7509" spans="1:31" x14ac:dyDescent="0.25">
      <c r="A7509">
        <v>2158829</v>
      </c>
      <c r="B7509">
        <v>1</v>
      </c>
      <c r="C7509" t="s">
        <v>80</v>
      </c>
      <c r="D7509" t="s">
        <v>108</v>
      </c>
      <c r="E7509" t="s">
        <v>174</v>
      </c>
      <c r="F7509" t="s">
        <v>21422</v>
      </c>
      <c r="G7509" t="s">
        <v>176</v>
      </c>
      <c r="H7509" t="s">
        <v>134</v>
      </c>
      <c r="I7509" t="s">
        <v>135</v>
      </c>
      <c r="J7509" t="s">
        <v>136</v>
      </c>
      <c r="K7509" t="s">
        <v>137</v>
      </c>
      <c r="L7509" t="s">
        <v>21423</v>
      </c>
      <c r="M7509" t="s">
        <v>21424</v>
      </c>
      <c r="N7509">
        <v>4.0972222220000001</v>
      </c>
      <c r="O7509">
        <v>0</v>
      </c>
      <c r="P7509">
        <v>3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3.1309832360636665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3.1309832360636665</v>
      </c>
    </row>
    <row r="7510" spans="1:31" x14ac:dyDescent="0.25">
      <c r="A7510">
        <v>2158692</v>
      </c>
      <c r="B7510">
        <v>1</v>
      </c>
      <c r="C7510" t="s">
        <v>80</v>
      </c>
      <c r="D7510" t="s">
        <v>94</v>
      </c>
      <c r="E7510" t="s">
        <v>140</v>
      </c>
      <c r="F7510" t="s">
        <v>21425</v>
      </c>
      <c r="G7510" t="s">
        <v>142</v>
      </c>
      <c r="H7510" t="s">
        <v>143</v>
      </c>
      <c r="I7510" t="s">
        <v>148</v>
      </c>
      <c r="J7510" t="s">
        <v>136</v>
      </c>
      <c r="K7510" t="s">
        <v>137</v>
      </c>
      <c r="L7510" t="s">
        <v>21426</v>
      </c>
      <c r="M7510" t="s">
        <v>21427</v>
      </c>
      <c r="N7510">
        <v>6.6666659999999999E-3</v>
      </c>
      <c r="O7510">
        <v>0</v>
      </c>
      <c r="P7510">
        <v>903</v>
      </c>
      <c r="Q7510">
        <v>0</v>
      </c>
      <c r="R7510">
        <v>4</v>
      </c>
      <c r="S7510">
        <v>6</v>
      </c>
      <c r="T7510">
        <v>163</v>
      </c>
      <c r="U7510">
        <v>1</v>
      </c>
      <c r="V7510">
        <v>0</v>
      </c>
      <c r="W7510">
        <v>0</v>
      </c>
      <c r="X7510">
        <v>0.74244270689159908</v>
      </c>
      <c r="Y7510">
        <v>0</v>
      </c>
      <c r="Z7510">
        <v>7.6035687160000013E-3</v>
      </c>
      <c r="AA7510">
        <v>7.3895497854600006E-2</v>
      </c>
      <c r="AB7510">
        <v>0.16612604120853333</v>
      </c>
      <c r="AC7510">
        <v>0</v>
      </c>
      <c r="AD7510">
        <v>0</v>
      </c>
      <c r="AE7510">
        <v>0.99006781467073246</v>
      </c>
    </row>
    <row r="7511" spans="1:31" x14ac:dyDescent="0.25">
      <c r="A7511">
        <v>2159047</v>
      </c>
      <c r="B7511">
        <v>1</v>
      </c>
      <c r="C7511" t="s">
        <v>80</v>
      </c>
      <c r="D7511" t="s">
        <v>101</v>
      </c>
      <c r="E7511" t="s">
        <v>131</v>
      </c>
      <c r="F7511" t="s">
        <v>21428</v>
      </c>
      <c r="G7511" t="s">
        <v>231</v>
      </c>
      <c r="H7511" t="s">
        <v>134</v>
      </c>
      <c r="I7511" t="s">
        <v>135</v>
      </c>
      <c r="J7511" t="s">
        <v>136</v>
      </c>
      <c r="K7511" t="s">
        <v>137</v>
      </c>
      <c r="L7511" t="s">
        <v>21429</v>
      </c>
      <c r="M7511" t="s">
        <v>21430</v>
      </c>
      <c r="N7511">
        <v>4.3608333330000004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1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18.968058850161601</v>
      </c>
      <c r="AC7511">
        <v>0</v>
      </c>
      <c r="AD7511">
        <v>0</v>
      </c>
      <c r="AE7511">
        <v>18.968058850161601</v>
      </c>
    </row>
    <row r="7512" spans="1:31" x14ac:dyDescent="0.25">
      <c r="A7512">
        <v>2159070</v>
      </c>
      <c r="B7512">
        <v>1</v>
      </c>
      <c r="C7512" t="s">
        <v>80</v>
      </c>
      <c r="D7512" t="s">
        <v>90</v>
      </c>
      <c r="E7512" t="s">
        <v>146</v>
      </c>
      <c r="F7512" t="s">
        <v>7217</v>
      </c>
      <c r="G7512" t="s">
        <v>167</v>
      </c>
      <c r="H7512" t="s">
        <v>143</v>
      </c>
      <c r="I7512" t="s">
        <v>135</v>
      </c>
      <c r="J7512" t="s">
        <v>136</v>
      </c>
      <c r="K7512" t="s">
        <v>137</v>
      </c>
      <c r="L7512" t="s">
        <v>21431</v>
      </c>
      <c r="M7512" t="s">
        <v>21432</v>
      </c>
      <c r="N7512">
        <v>0.709166666</v>
      </c>
      <c r="O7512">
        <v>0</v>
      </c>
      <c r="P7512">
        <v>556</v>
      </c>
      <c r="Q7512">
        <v>0</v>
      </c>
      <c r="R7512">
        <v>0</v>
      </c>
      <c r="S7512">
        <v>0</v>
      </c>
      <c r="T7512">
        <v>75</v>
      </c>
      <c r="U7512">
        <v>0</v>
      </c>
      <c r="V7512">
        <v>0</v>
      </c>
      <c r="W7512">
        <v>0</v>
      </c>
      <c r="X7512">
        <v>94.027520866963101</v>
      </c>
      <c r="Y7512">
        <v>0</v>
      </c>
      <c r="Z7512">
        <v>0</v>
      </c>
      <c r="AA7512">
        <v>0</v>
      </c>
      <c r="AB7512">
        <v>53.781338604303713</v>
      </c>
      <c r="AC7512">
        <v>0</v>
      </c>
      <c r="AD7512">
        <v>0</v>
      </c>
      <c r="AE7512">
        <v>147.80885947126683</v>
      </c>
    </row>
    <row r="7513" spans="1:31" x14ac:dyDescent="0.25">
      <c r="A7513">
        <v>2158738</v>
      </c>
      <c r="B7513">
        <v>1</v>
      </c>
      <c r="C7513" t="s">
        <v>80</v>
      </c>
      <c r="D7513" t="s">
        <v>96</v>
      </c>
      <c r="E7513" t="s">
        <v>146</v>
      </c>
      <c r="F7513" t="s">
        <v>21433</v>
      </c>
      <c r="G7513" t="s">
        <v>167</v>
      </c>
      <c r="H7513" t="s">
        <v>143</v>
      </c>
      <c r="I7513" t="s">
        <v>135</v>
      </c>
      <c r="J7513" t="s">
        <v>136</v>
      </c>
      <c r="K7513" t="s">
        <v>137</v>
      </c>
      <c r="L7513" t="s">
        <v>21434</v>
      </c>
      <c r="M7513" t="s">
        <v>21435</v>
      </c>
      <c r="N7513">
        <v>3.215833333</v>
      </c>
      <c r="O7513">
        <v>0</v>
      </c>
      <c r="P7513">
        <v>85</v>
      </c>
      <c r="Q7513">
        <v>0</v>
      </c>
      <c r="R7513">
        <v>0</v>
      </c>
      <c r="S7513">
        <v>0</v>
      </c>
      <c r="T7513">
        <v>11</v>
      </c>
      <c r="U7513">
        <v>0</v>
      </c>
      <c r="V7513">
        <v>0</v>
      </c>
      <c r="W7513">
        <v>0</v>
      </c>
      <c r="X7513">
        <v>75.531235820293219</v>
      </c>
      <c r="Y7513">
        <v>0</v>
      </c>
      <c r="Z7513">
        <v>0</v>
      </c>
      <c r="AA7513">
        <v>0</v>
      </c>
      <c r="AB7513">
        <v>47.248962472873572</v>
      </c>
      <c r="AC7513">
        <v>0</v>
      </c>
      <c r="AD7513">
        <v>0</v>
      </c>
      <c r="AE7513">
        <v>122.78019829316679</v>
      </c>
    </row>
    <row r="7514" spans="1:31" x14ac:dyDescent="0.25">
      <c r="A7514">
        <v>2159093</v>
      </c>
      <c r="B7514">
        <v>1</v>
      </c>
      <c r="C7514" t="s">
        <v>81</v>
      </c>
      <c r="D7514" t="s">
        <v>113</v>
      </c>
      <c r="E7514" t="s">
        <v>131</v>
      </c>
      <c r="F7514" t="s">
        <v>21436</v>
      </c>
      <c r="G7514" t="s">
        <v>152</v>
      </c>
      <c r="H7514" t="s">
        <v>134</v>
      </c>
      <c r="I7514" t="s">
        <v>135</v>
      </c>
      <c r="J7514" t="s">
        <v>136</v>
      </c>
      <c r="K7514" t="s">
        <v>137</v>
      </c>
      <c r="L7514" t="s">
        <v>21437</v>
      </c>
      <c r="M7514" t="s">
        <v>21438</v>
      </c>
      <c r="N7514">
        <v>3.6316666660000001</v>
      </c>
      <c r="O7514">
        <v>0</v>
      </c>
      <c r="P7514">
        <v>1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3.8132412051050002E-2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3.8132412051050002E-2</v>
      </c>
    </row>
    <row r="7515" spans="1:31" x14ac:dyDescent="0.25">
      <c r="A7515">
        <v>2158861</v>
      </c>
      <c r="B7515">
        <v>1</v>
      </c>
      <c r="C7515" t="s">
        <v>80</v>
      </c>
      <c r="D7515" t="s">
        <v>111</v>
      </c>
      <c r="E7515" t="s">
        <v>146</v>
      </c>
      <c r="F7515" t="s">
        <v>21439</v>
      </c>
      <c r="G7515" t="s">
        <v>142</v>
      </c>
      <c r="H7515" t="s">
        <v>143</v>
      </c>
      <c r="I7515" t="s">
        <v>148</v>
      </c>
      <c r="J7515" t="s">
        <v>136</v>
      </c>
      <c r="K7515" t="s">
        <v>137</v>
      </c>
      <c r="L7515" t="s">
        <v>21440</v>
      </c>
      <c r="M7515" t="s">
        <v>21441</v>
      </c>
      <c r="N7515">
        <v>1.3888888E-2</v>
      </c>
      <c r="O7515">
        <v>0</v>
      </c>
      <c r="P7515">
        <v>47</v>
      </c>
      <c r="Q7515">
        <v>0</v>
      </c>
      <c r="R7515">
        <v>17</v>
      </c>
      <c r="S7515">
        <v>1</v>
      </c>
      <c r="T7515">
        <v>24</v>
      </c>
      <c r="U7515">
        <v>0</v>
      </c>
      <c r="V7515">
        <v>0</v>
      </c>
      <c r="W7515">
        <v>0</v>
      </c>
      <c r="X7515">
        <v>0.43413713388958342</v>
      </c>
      <c r="Y7515">
        <v>0</v>
      </c>
      <c r="Z7515">
        <v>0.14860927004666666</v>
      </c>
      <c r="AA7515">
        <v>0.21865257755000003</v>
      </c>
      <c r="AB7515">
        <v>2.077467345283472</v>
      </c>
      <c r="AC7515">
        <v>0</v>
      </c>
      <c r="AD7515">
        <v>0</v>
      </c>
      <c r="AE7515">
        <v>2.8788663267697219</v>
      </c>
    </row>
    <row r="7516" spans="1:31" x14ac:dyDescent="0.25">
      <c r="A7516">
        <v>2158838</v>
      </c>
      <c r="B7516">
        <v>1</v>
      </c>
      <c r="C7516" t="s">
        <v>80</v>
      </c>
      <c r="D7516" t="s">
        <v>97</v>
      </c>
      <c r="E7516" t="s">
        <v>174</v>
      </c>
      <c r="F7516" t="s">
        <v>21442</v>
      </c>
      <c r="G7516" t="s">
        <v>384</v>
      </c>
      <c r="H7516" t="s">
        <v>134</v>
      </c>
      <c r="I7516" t="s">
        <v>135</v>
      </c>
      <c r="J7516" t="s">
        <v>136</v>
      </c>
      <c r="K7516" t="s">
        <v>137</v>
      </c>
      <c r="L7516" t="s">
        <v>21443</v>
      </c>
      <c r="M7516" t="s">
        <v>21444</v>
      </c>
      <c r="N7516">
        <v>1.604166666</v>
      </c>
      <c r="O7516">
        <v>0</v>
      </c>
      <c r="P7516">
        <v>64</v>
      </c>
      <c r="Q7516">
        <v>0</v>
      </c>
      <c r="R7516">
        <v>1</v>
      </c>
      <c r="S7516">
        <v>0</v>
      </c>
      <c r="T7516">
        <v>1</v>
      </c>
      <c r="U7516">
        <v>0</v>
      </c>
      <c r="V7516">
        <v>0</v>
      </c>
      <c r="W7516">
        <v>0</v>
      </c>
      <c r="X7516">
        <v>31.097348709280222</v>
      </c>
      <c r="Y7516">
        <v>0</v>
      </c>
      <c r="Z7516">
        <v>1.2692420517000001E-2</v>
      </c>
      <c r="AA7516">
        <v>0</v>
      </c>
      <c r="AB7516">
        <v>0.48421460244202502</v>
      </c>
      <c r="AC7516">
        <v>0</v>
      </c>
      <c r="AD7516">
        <v>0</v>
      </c>
      <c r="AE7516">
        <v>31.594255732239247</v>
      </c>
    </row>
    <row r="7517" spans="1:31" x14ac:dyDescent="0.25">
      <c r="A7517">
        <v>2169243</v>
      </c>
      <c r="B7517">
        <v>1</v>
      </c>
      <c r="C7517" t="s">
        <v>80</v>
      </c>
      <c r="D7517" t="s">
        <v>106</v>
      </c>
      <c r="E7517" t="s">
        <v>161</v>
      </c>
      <c r="F7517" t="s">
        <v>21252</v>
      </c>
      <c r="G7517" t="s">
        <v>215</v>
      </c>
      <c r="H7517" t="s">
        <v>134</v>
      </c>
      <c r="I7517" t="s">
        <v>135</v>
      </c>
      <c r="J7517" t="s">
        <v>136</v>
      </c>
      <c r="K7517" t="s">
        <v>137</v>
      </c>
      <c r="L7517" t="s">
        <v>21445</v>
      </c>
      <c r="M7517" t="s">
        <v>21446</v>
      </c>
      <c r="N7517">
        <v>4.602222222</v>
      </c>
      <c r="O7517">
        <v>0</v>
      </c>
      <c r="P7517">
        <v>12</v>
      </c>
      <c r="Q7517">
        <v>0</v>
      </c>
      <c r="R7517">
        <v>0</v>
      </c>
      <c r="S7517">
        <v>0</v>
      </c>
      <c r="T7517">
        <v>1</v>
      </c>
      <c r="U7517">
        <v>0</v>
      </c>
      <c r="V7517">
        <v>0</v>
      </c>
      <c r="W7517">
        <v>0</v>
      </c>
      <c r="X7517">
        <v>4.1913759915354012</v>
      </c>
      <c r="Y7517">
        <v>0</v>
      </c>
      <c r="Z7517">
        <v>0</v>
      </c>
      <c r="AA7517">
        <v>0</v>
      </c>
      <c r="AB7517">
        <v>46.277085883372884</v>
      </c>
      <c r="AC7517">
        <v>0</v>
      </c>
      <c r="AD7517">
        <v>0</v>
      </c>
      <c r="AE7517">
        <v>50.468461874908286</v>
      </c>
    </row>
    <row r="7518" spans="1:31" x14ac:dyDescent="0.25">
      <c r="A7518">
        <v>2158947</v>
      </c>
      <c r="B7518">
        <v>1</v>
      </c>
      <c r="C7518" t="s">
        <v>81</v>
      </c>
      <c r="D7518" t="s">
        <v>128</v>
      </c>
      <c r="E7518" t="s">
        <v>196</v>
      </c>
      <c r="F7518" t="s">
        <v>21447</v>
      </c>
      <c r="G7518" t="s">
        <v>142</v>
      </c>
      <c r="H7518" t="s">
        <v>143</v>
      </c>
      <c r="I7518" t="s">
        <v>135</v>
      </c>
      <c r="J7518" t="s">
        <v>136</v>
      </c>
      <c r="K7518" t="s">
        <v>137</v>
      </c>
      <c r="L7518" t="s">
        <v>21448</v>
      </c>
      <c r="M7518" t="s">
        <v>21449</v>
      </c>
      <c r="N7518">
        <v>2.5963888879999999</v>
      </c>
      <c r="O7518">
        <v>0</v>
      </c>
      <c r="P7518">
        <v>0</v>
      </c>
      <c r="Q7518">
        <v>0</v>
      </c>
      <c r="R7518">
        <v>0</v>
      </c>
      <c r="S7518">
        <v>9</v>
      </c>
      <c r="T7518">
        <v>1</v>
      </c>
      <c r="U7518">
        <v>6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150.91353468287053</v>
      </c>
      <c r="AB7518">
        <v>4.5958085161668008</v>
      </c>
      <c r="AC7518">
        <v>139.16423861238749</v>
      </c>
      <c r="AD7518">
        <v>0</v>
      </c>
      <c r="AE7518">
        <v>294.67358181142481</v>
      </c>
    </row>
    <row r="7519" spans="1:31" x14ac:dyDescent="0.25">
      <c r="A7519">
        <v>2169180</v>
      </c>
      <c r="B7519">
        <v>1</v>
      </c>
      <c r="C7519" t="s">
        <v>81</v>
      </c>
      <c r="D7519" t="s">
        <v>127</v>
      </c>
      <c r="E7519" t="s">
        <v>174</v>
      </c>
      <c r="F7519" t="s">
        <v>21450</v>
      </c>
      <c r="G7519" t="s">
        <v>187</v>
      </c>
      <c r="H7519" t="s">
        <v>134</v>
      </c>
      <c r="I7519" t="s">
        <v>135</v>
      </c>
      <c r="J7519" t="s">
        <v>136</v>
      </c>
      <c r="K7519" t="s">
        <v>137</v>
      </c>
      <c r="L7519" t="s">
        <v>21451</v>
      </c>
      <c r="M7519" t="s">
        <v>21452</v>
      </c>
      <c r="N7519">
        <v>6.3144444440000003</v>
      </c>
      <c r="O7519">
        <v>0</v>
      </c>
      <c r="P7519">
        <v>5</v>
      </c>
      <c r="Q7519">
        <v>0</v>
      </c>
      <c r="R7519">
        <v>5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5.3550062782835655</v>
      </c>
      <c r="Y7519">
        <v>0</v>
      </c>
      <c r="Z7519">
        <v>6.1977615312694336</v>
      </c>
      <c r="AA7519">
        <v>0</v>
      </c>
      <c r="AB7519">
        <v>0</v>
      </c>
      <c r="AC7519">
        <v>0</v>
      </c>
      <c r="AD7519">
        <v>0</v>
      </c>
      <c r="AE7519">
        <v>11.552767809553</v>
      </c>
    </row>
    <row r="7520" spans="1:31" x14ac:dyDescent="0.25">
      <c r="A7520">
        <v>2158652</v>
      </c>
      <c r="B7520">
        <v>1</v>
      </c>
      <c r="C7520" t="s">
        <v>81</v>
      </c>
      <c r="D7520" t="s">
        <v>113</v>
      </c>
      <c r="E7520" t="s">
        <v>224</v>
      </c>
      <c r="F7520" t="s">
        <v>2604</v>
      </c>
      <c r="G7520" t="s">
        <v>226</v>
      </c>
      <c r="H7520" t="s">
        <v>227</v>
      </c>
      <c r="I7520" t="s">
        <v>135</v>
      </c>
      <c r="J7520" t="s">
        <v>136</v>
      </c>
      <c r="K7520" t="s">
        <v>137</v>
      </c>
      <c r="L7520" t="s">
        <v>21453</v>
      </c>
      <c r="M7520" t="s">
        <v>21454</v>
      </c>
      <c r="N7520">
        <v>7.3333333000000001E-2</v>
      </c>
      <c r="O7520">
        <v>4</v>
      </c>
      <c r="P7520">
        <v>9000</v>
      </c>
      <c r="Q7520">
        <v>359</v>
      </c>
      <c r="R7520">
        <v>1510</v>
      </c>
      <c r="S7520">
        <v>19</v>
      </c>
      <c r="T7520">
        <v>1182</v>
      </c>
      <c r="U7520">
        <v>0</v>
      </c>
      <c r="V7520">
        <v>4</v>
      </c>
      <c r="W7520">
        <v>9.7153441450999994E-2</v>
      </c>
      <c r="X7520">
        <v>90.335523672244506</v>
      </c>
      <c r="Y7520">
        <v>6.9511087253637358</v>
      </c>
      <c r="Z7520">
        <v>14.308080383071196</v>
      </c>
      <c r="AA7520">
        <v>15.210402844771933</v>
      </c>
      <c r="AB7520">
        <v>24.308036466194821</v>
      </c>
      <c r="AC7520">
        <v>0</v>
      </c>
      <c r="AD7520">
        <v>0.10816880760839999</v>
      </c>
      <c r="AE7520">
        <v>151.31847434070559</v>
      </c>
    </row>
    <row r="7521" spans="1:31" x14ac:dyDescent="0.25">
      <c r="A7521">
        <v>2159007</v>
      </c>
      <c r="B7521">
        <v>1</v>
      </c>
      <c r="C7521" t="s">
        <v>80</v>
      </c>
      <c r="D7521" t="s">
        <v>84</v>
      </c>
      <c r="E7521" t="s">
        <v>174</v>
      </c>
      <c r="F7521" t="s">
        <v>17922</v>
      </c>
      <c r="G7521" t="s">
        <v>374</v>
      </c>
      <c r="H7521" t="s">
        <v>134</v>
      </c>
      <c r="I7521" t="s">
        <v>135</v>
      </c>
      <c r="J7521" t="s">
        <v>136</v>
      </c>
      <c r="K7521" t="s">
        <v>137</v>
      </c>
      <c r="L7521" t="s">
        <v>21455</v>
      </c>
      <c r="M7521" t="s">
        <v>21456</v>
      </c>
      <c r="N7521">
        <v>6.8502777769999996</v>
      </c>
      <c r="O7521">
        <v>0</v>
      </c>
      <c r="P7521">
        <v>19</v>
      </c>
      <c r="Q7521">
        <v>0</v>
      </c>
      <c r="R7521">
        <v>23</v>
      </c>
      <c r="S7521">
        <v>0</v>
      </c>
      <c r="T7521">
        <v>4</v>
      </c>
      <c r="U7521">
        <v>0</v>
      </c>
      <c r="V7521">
        <v>0</v>
      </c>
      <c r="W7521">
        <v>0</v>
      </c>
      <c r="X7521">
        <v>33.678845517444877</v>
      </c>
      <c r="Y7521">
        <v>0</v>
      </c>
      <c r="Z7521">
        <v>55.771711170211539</v>
      </c>
      <c r="AA7521">
        <v>0</v>
      </c>
      <c r="AB7521">
        <v>12.949062045236227</v>
      </c>
      <c r="AC7521">
        <v>0</v>
      </c>
      <c r="AD7521">
        <v>0</v>
      </c>
      <c r="AE7521">
        <v>102.39961873289265</v>
      </c>
    </row>
    <row r="7522" spans="1:31" x14ac:dyDescent="0.25">
      <c r="A7522">
        <v>2158801</v>
      </c>
      <c r="B7522">
        <v>1</v>
      </c>
      <c r="C7522" t="s">
        <v>80</v>
      </c>
      <c r="D7522" t="s">
        <v>86</v>
      </c>
      <c r="E7522" t="s">
        <v>224</v>
      </c>
      <c r="F7522" t="s">
        <v>21457</v>
      </c>
      <c r="G7522" t="s">
        <v>142</v>
      </c>
      <c r="H7522" t="s">
        <v>143</v>
      </c>
      <c r="I7522" t="s">
        <v>135</v>
      </c>
      <c r="J7522" t="s">
        <v>136</v>
      </c>
      <c r="K7522" t="s">
        <v>137</v>
      </c>
      <c r="L7522" t="s">
        <v>21458</v>
      </c>
      <c r="M7522" t="s">
        <v>21459</v>
      </c>
      <c r="N7522">
        <v>1.560277777</v>
      </c>
      <c r="O7522">
        <v>0</v>
      </c>
      <c r="P7522">
        <v>96</v>
      </c>
      <c r="Q7522">
        <v>0</v>
      </c>
      <c r="R7522">
        <v>48</v>
      </c>
      <c r="S7522">
        <v>2</v>
      </c>
      <c r="T7522">
        <v>88</v>
      </c>
      <c r="U7522">
        <v>0</v>
      </c>
      <c r="V7522">
        <v>0</v>
      </c>
      <c r="W7522">
        <v>0</v>
      </c>
      <c r="X7522">
        <v>87.560453171565726</v>
      </c>
      <c r="Y7522">
        <v>0</v>
      </c>
      <c r="Z7522">
        <v>54.97302340578311</v>
      </c>
      <c r="AA7522">
        <v>623.48772930164</v>
      </c>
      <c r="AB7522">
        <v>452.74934177445573</v>
      </c>
      <c r="AC7522">
        <v>0</v>
      </c>
      <c r="AD7522">
        <v>0</v>
      </c>
      <c r="AE7522">
        <v>1218.7705476534447</v>
      </c>
    </row>
    <row r="7523" spans="1:31" x14ac:dyDescent="0.25">
      <c r="A7523">
        <v>2158755</v>
      </c>
      <c r="B7523">
        <v>1</v>
      </c>
      <c r="C7523" t="s">
        <v>80</v>
      </c>
      <c r="D7523" t="s">
        <v>83</v>
      </c>
      <c r="E7523" t="s">
        <v>174</v>
      </c>
      <c r="F7523" t="s">
        <v>21460</v>
      </c>
      <c r="G7523" t="s">
        <v>187</v>
      </c>
      <c r="H7523" t="s">
        <v>134</v>
      </c>
      <c r="I7523" t="s">
        <v>135</v>
      </c>
      <c r="J7523" t="s">
        <v>136</v>
      </c>
      <c r="K7523" t="s">
        <v>137</v>
      </c>
      <c r="L7523" t="s">
        <v>21461</v>
      </c>
      <c r="M7523" t="s">
        <v>21462</v>
      </c>
      <c r="N7523">
        <v>1.0380555549999999</v>
      </c>
      <c r="O7523">
        <v>0</v>
      </c>
      <c r="P7523">
        <v>122</v>
      </c>
      <c r="Q7523">
        <v>0</v>
      </c>
      <c r="R7523">
        <v>0</v>
      </c>
      <c r="S7523">
        <v>0</v>
      </c>
      <c r="T7523">
        <v>3</v>
      </c>
      <c r="U7523">
        <v>0</v>
      </c>
      <c r="V7523">
        <v>0</v>
      </c>
      <c r="W7523">
        <v>0</v>
      </c>
      <c r="X7523">
        <v>26.882264802968493</v>
      </c>
      <c r="Y7523">
        <v>0</v>
      </c>
      <c r="Z7523">
        <v>0</v>
      </c>
      <c r="AA7523">
        <v>0</v>
      </c>
      <c r="AB7523">
        <v>0.18760544809945001</v>
      </c>
      <c r="AC7523">
        <v>0</v>
      </c>
      <c r="AD7523">
        <v>0</v>
      </c>
      <c r="AE7523">
        <v>27.069870251067943</v>
      </c>
    </row>
    <row r="7524" spans="1:31" x14ac:dyDescent="0.25">
      <c r="A7524">
        <v>2159153</v>
      </c>
      <c r="B7524">
        <v>1</v>
      </c>
      <c r="C7524" t="s">
        <v>80</v>
      </c>
      <c r="D7524" t="s">
        <v>88</v>
      </c>
      <c r="E7524" t="s">
        <v>174</v>
      </c>
      <c r="F7524" t="s">
        <v>21463</v>
      </c>
      <c r="G7524" t="s">
        <v>187</v>
      </c>
      <c r="H7524" t="s">
        <v>134</v>
      </c>
      <c r="I7524" t="s">
        <v>135</v>
      </c>
      <c r="J7524" t="s">
        <v>136</v>
      </c>
      <c r="K7524" t="s">
        <v>137</v>
      </c>
      <c r="L7524" t="s">
        <v>21464</v>
      </c>
      <c r="M7524" t="s">
        <v>21465</v>
      </c>
      <c r="N7524">
        <v>0.71916666600000001</v>
      </c>
      <c r="O7524">
        <v>0</v>
      </c>
      <c r="P7524">
        <v>100</v>
      </c>
      <c r="Q7524">
        <v>0</v>
      </c>
      <c r="R7524">
        <v>0</v>
      </c>
      <c r="S7524">
        <v>0</v>
      </c>
      <c r="T7524">
        <v>13</v>
      </c>
      <c r="U7524">
        <v>0</v>
      </c>
      <c r="V7524">
        <v>0</v>
      </c>
      <c r="W7524">
        <v>0</v>
      </c>
      <c r="X7524">
        <v>22.618271474418492</v>
      </c>
      <c r="Y7524">
        <v>0</v>
      </c>
      <c r="Z7524">
        <v>0</v>
      </c>
      <c r="AA7524">
        <v>0</v>
      </c>
      <c r="AB7524">
        <v>7.6537719212607165</v>
      </c>
      <c r="AC7524">
        <v>0</v>
      </c>
      <c r="AD7524">
        <v>0</v>
      </c>
      <c r="AE7524">
        <v>30.272043395679209</v>
      </c>
    </row>
    <row r="7525" spans="1:31" x14ac:dyDescent="0.25">
      <c r="A7525">
        <v>2159130</v>
      </c>
      <c r="B7525">
        <v>1</v>
      </c>
      <c r="C7525" t="s">
        <v>81</v>
      </c>
      <c r="D7525" t="s">
        <v>118</v>
      </c>
      <c r="E7525" t="s">
        <v>174</v>
      </c>
      <c r="F7525" t="s">
        <v>15235</v>
      </c>
      <c r="G7525" t="s">
        <v>187</v>
      </c>
      <c r="H7525" t="s">
        <v>134</v>
      </c>
      <c r="I7525" t="s">
        <v>135</v>
      </c>
      <c r="J7525" t="s">
        <v>136</v>
      </c>
      <c r="K7525" t="s">
        <v>137</v>
      </c>
      <c r="L7525" t="s">
        <v>21466</v>
      </c>
      <c r="M7525" t="s">
        <v>21467</v>
      </c>
      <c r="N7525">
        <v>0.38777777699999999</v>
      </c>
      <c r="O7525">
        <v>0</v>
      </c>
      <c r="P7525">
        <v>3</v>
      </c>
      <c r="Q7525">
        <v>0</v>
      </c>
      <c r="R7525">
        <v>5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0.28044457413500001</v>
      </c>
      <c r="Y7525">
        <v>0</v>
      </c>
      <c r="Z7525">
        <v>2.9766874496000004E-2</v>
      </c>
      <c r="AA7525">
        <v>0</v>
      </c>
      <c r="AB7525">
        <v>0</v>
      </c>
      <c r="AC7525">
        <v>0</v>
      </c>
      <c r="AD7525">
        <v>0</v>
      </c>
      <c r="AE7525">
        <v>0.31021144863100003</v>
      </c>
    </row>
    <row r="7526" spans="1:31" x14ac:dyDescent="0.25">
      <c r="A7526">
        <v>2158944</v>
      </c>
      <c r="B7526">
        <v>1</v>
      </c>
      <c r="C7526" t="s">
        <v>81</v>
      </c>
      <c r="D7526" t="s">
        <v>113</v>
      </c>
      <c r="E7526" t="s">
        <v>174</v>
      </c>
      <c r="F7526" t="s">
        <v>21468</v>
      </c>
      <c r="G7526" t="s">
        <v>384</v>
      </c>
      <c r="H7526" t="s">
        <v>134</v>
      </c>
      <c r="I7526" t="s">
        <v>135</v>
      </c>
      <c r="J7526" t="s">
        <v>136</v>
      </c>
      <c r="K7526" t="s">
        <v>137</v>
      </c>
      <c r="L7526" t="s">
        <v>21469</v>
      </c>
      <c r="M7526" t="s">
        <v>21470</v>
      </c>
      <c r="N7526">
        <v>3.125</v>
      </c>
      <c r="O7526">
        <v>0</v>
      </c>
      <c r="P7526">
        <v>20</v>
      </c>
      <c r="Q7526">
        <v>0</v>
      </c>
      <c r="R7526">
        <v>1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10.218371436573767</v>
      </c>
      <c r="Y7526">
        <v>0</v>
      </c>
      <c r="Z7526">
        <v>0.51797223605553333</v>
      </c>
      <c r="AA7526">
        <v>0</v>
      </c>
      <c r="AB7526">
        <v>0</v>
      </c>
      <c r="AC7526">
        <v>0</v>
      </c>
      <c r="AD7526">
        <v>0</v>
      </c>
      <c r="AE7526">
        <v>10.7363436726293</v>
      </c>
    </row>
    <row r="7527" spans="1:31" x14ac:dyDescent="0.25">
      <c r="A7527">
        <v>2159110</v>
      </c>
      <c r="B7527">
        <v>1</v>
      </c>
      <c r="C7527" t="s">
        <v>80</v>
      </c>
      <c r="D7527" t="s">
        <v>107</v>
      </c>
      <c r="E7527" t="s">
        <v>131</v>
      </c>
      <c r="F7527" t="s">
        <v>21471</v>
      </c>
      <c r="G7527" t="s">
        <v>133</v>
      </c>
      <c r="H7527" t="s">
        <v>134</v>
      </c>
      <c r="I7527" t="s">
        <v>135</v>
      </c>
      <c r="J7527" t="s">
        <v>136</v>
      </c>
      <c r="K7527" t="s">
        <v>137</v>
      </c>
      <c r="L7527" t="s">
        <v>21472</v>
      </c>
      <c r="M7527" t="s">
        <v>21473</v>
      </c>
      <c r="N7527">
        <v>0.94916666599999999</v>
      </c>
      <c r="O7527">
        <v>0</v>
      </c>
      <c r="P7527">
        <v>8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1.3620299729221501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1.3620299729221501</v>
      </c>
    </row>
    <row r="7528" spans="1:31" x14ac:dyDescent="0.25">
      <c r="A7528">
        <v>2158961</v>
      </c>
      <c r="B7528">
        <v>1</v>
      </c>
      <c r="C7528" t="s">
        <v>80</v>
      </c>
      <c r="D7528" t="s">
        <v>95</v>
      </c>
      <c r="E7528" t="s">
        <v>161</v>
      </c>
      <c r="F7528" t="s">
        <v>21474</v>
      </c>
      <c r="G7528" t="s">
        <v>384</v>
      </c>
      <c r="H7528" t="s">
        <v>134</v>
      </c>
      <c r="I7528" t="s">
        <v>135</v>
      </c>
      <c r="J7528" t="s">
        <v>136</v>
      </c>
      <c r="K7528" t="s">
        <v>137</v>
      </c>
      <c r="L7528" t="s">
        <v>21475</v>
      </c>
      <c r="M7528" t="s">
        <v>21476</v>
      </c>
      <c r="N7528">
        <v>2.471666666</v>
      </c>
      <c r="O7528">
        <v>0</v>
      </c>
      <c r="P7528">
        <v>110</v>
      </c>
      <c r="Q7528">
        <v>0</v>
      </c>
      <c r="R7528">
        <v>0</v>
      </c>
      <c r="S7528">
        <v>0</v>
      </c>
      <c r="T7528">
        <v>35</v>
      </c>
      <c r="U7528">
        <v>0</v>
      </c>
      <c r="V7528">
        <v>0</v>
      </c>
      <c r="W7528">
        <v>0</v>
      </c>
      <c r="X7528">
        <v>65.129641402429769</v>
      </c>
      <c r="Y7528">
        <v>0</v>
      </c>
      <c r="Z7528">
        <v>0</v>
      </c>
      <c r="AA7528">
        <v>0</v>
      </c>
      <c r="AB7528">
        <v>116.51013779790435</v>
      </c>
      <c r="AC7528">
        <v>0</v>
      </c>
      <c r="AD7528">
        <v>0</v>
      </c>
      <c r="AE7528">
        <v>181.63977920033412</v>
      </c>
    </row>
    <row r="7529" spans="1:31" x14ac:dyDescent="0.25">
      <c r="A7529">
        <v>2158795</v>
      </c>
      <c r="B7529">
        <v>1</v>
      </c>
      <c r="C7529" t="s">
        <v>81</v>
      </c>
      <c r="D7529" t="s">
        <v>128</v>
      </c>
      <c r="E7529" t="s">
        <v>161</v>
      </c>
      <c r="F7529" t="s">
        <v>21477</v>
      </c>
      <c r="G7529" t="s">
        <v>538</v>
      </c>
      <c r="H7529" t="s">
        <v>134</v>
      </c>
      <c r="I7529" t="s">
        <v>135</v>
      </c>
      <c r="J7529" t="s">
        <v>136</v>
      </c>
      <c r="K7529" t="s">
        <v>236</v>
      </c>
      <c r="L7529" t="s">
        <v>21478</v>
      </c>
      <c r="M7529" t="s">
        <v>21479</v>
      </c>
      <c r="N7529">
        <v>6.7864063879999996</v>
      </c>
      <c r="O7529">
        <v>0</v>
      </c>
      <c r="P7529">
        <v>1121</v>
      </c>
      <c r="Q7529">
        <v>0</v>
      </c>
      <c r="R7529">
        <v>10</v>
      </c>
      <c r="S7529">
        <v>0</v>
      </c>
      <c r="T7529">
        <v>23</v>
      </c>
      <c r="U7529">
        <v>0</v>
      </c>
      <c r="V7529">
        <v>0</v>
      </c>
      <c r="W7529">
        <v>0</v>
      </c>
      <c r="X7529">
        <v>1472.349710591285</v>
      </c>
      <c r="Y7529">
        <v>0</v>
      </c>
      <c r="Z7529">
        <v>10.351622921959999</v>
      </c>
      <c r="AA7529">
        <v>0</v>
      </c>
      <c r="AB7529">
        <v>79.545778287683959</v>
      </c>
      <c r="AC7529">
        <v>0</v>
      </c>
      <c r="AD7529">
        <v>0</v>
      </c>
      <c r="AE7529">
        <v>1562.2471118009289</v>
      </c>
    </row>
    <row r="7530" spans="1:31" x14ac:dyDescent="0.25">
      <c r="A7530">
        <v>2158818</v>
      </c>
      <c r="B7530">
        <v>1</v>
      </c>
      <c r="C7530" t="s">
        <v>81</v>
      </c>
      <c r="D7530" t="s">
        <v>112</v>
      </c>
      <c r="E7530" t="s">
        <v>131</v>
      </c>
      <c r="F7530" t="s">
        <v>21480</v>
      </c>
      <c r="G7530" t="s">
        <v>152</v>
      </c>
      <c r="H7530" t="s">
        <v>134</v>
      </c>
      <c r="I7530" t="s">
        <v>135</v>
      </c>
      <c r="J7530" t="s">
        <v>136</v>
      </c>
      <c r="K7530" t="s">
        <v>137</v>
      </c>
      <c r="L7530" t="s">
        <v>21481</v>
      </c>
      <c r="M7530" t="s">
        <v>21482</v>
      </c>
      <c r="N7530">
        <v>1.555833333</v>
      </c>
      <c r="O7530">
        <v>0</v>
      </c>
      <c r="P7530">
        <v>1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5.2013329007716665E-2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5.2013329007716665E-2</v>
      </c>
    </row>
    <row r="7531" spans="1:31" x14ac:dyDescent="0.25">
      <c r="A7531">
        <v>2158987</v>
      </c>
      <c r="B7531">
        <v>1</v>
      </c>
      <c r="C7531" t="s">
        <v>80</v>
      </c>
      <c r="D7531" t="s">
        <v>97</v>
      </c>
      <c r="E7531" t="s">
        <v>131</v>
      </c>
      <c r="F7531" t="s">
        <v>21483</v>
      </c>
      <c r="G7531" t="s">
        <v>152</v>
      </c>
      <c r="H7531" t="s">
        <v>134</v>
      </c>
      <c r="I7531" t="s">
        <v>135</v>
      </c>
      <c r="J7531" t="s">
        <v>136</v>
      </c>
      <c r="K7531" t="s">
        <v>137</v>
      </c>
      <c r="L7531" t="s">
        <v>21484</v>
      </c>
      <c r="M7531" t="s">
        <v>21485</v>
      </c>
      <c r="N7531">
        <v>0.85694444400000003</v>
      </c>
      <c r="O7531">
        <v>0</v>
      </c>
      <c r="P7531">
        <v>1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3.1464906285249998E-2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3.1464906285249998E-2</v>
      </c>
    </row>
    <row r="7532" spans="1:31" x14ac:dyDescent="0.25">
      <c r="A7532">
        <v>2159087</v>
      </c>
      <c r="B7532">
        <v>1</v>
      </c>
      <c r="C7532" t="s">
        <v>81</v>
      </c>
      <c r="D7532" t="s">
        <v>119</v>
      </c>
      <c r="E7532" t="s">
        <v>174</v>
      </c>
      <c r="F7532" t="s">
        <v>21486</v>
      </c>
      <c r="G7532" t="s">
        <v>384</v>
      </c>
      <c r="H7532" t="s">
        <v>134</v>
      </c>
      <c r="I7532" t="s">
        <v>135</v>
      </c>
      <c r="J7532" t="s">
        <v>136</v>
      </c>
      <c r="K7532" t="s">
        <v>137</v>
      </c>
      <c r="L7532" t="s">
        <v>21487</v>
      </c>
      <c r="M7532" t="s">
        <v>21488</v>
      </c>
      <c r="N7532">
        <v>2.14</v>
      </c>
      <c r="O7532">
        <v>0</v>
      </c>
      <c r="P7532">
        <v>7</v>
      </c>
      <c r="Q7532">
        <v>0</v>
      </c>
      <c r="R7532">
        <v>2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1.6001873646423002</v>
      </c>
      <c r="Y7532">
        <v>0</v>
      </c>
      <c r="Z7532">
        <v>0.92844376754580016</v>
      </c>
      <c r="AA7532">
        <v>0</v>
      </c>
      <c r="AB7532">
        <v>0</v>
      </c>
      <c r="AC7532">
        <v>0</v>
      </c>
      <c r="AD7532">
        <v>0</v>
      </c>
      <c r="AE7532">
        <v>2.5286311321881003</v>
      </c>
    </row>
    <row r="7533" spans="1:31" x14ac:dyDescent="0.25">
      <c r="A7533">
        <v>2158781</v>
      </c>
      <c r="B7533">
        <v>1</v>
      </c>
      <c r="C7533" t="s">
        <v>80</v>
      </c>
      <c r="D7533" t="s">
        <v>103</v>
      </c>
      <c r="E7533" t="s">
        <v>146</v>
      </c>
      <c r="F7533" t="s">
        <v>21489</v>
      </c>
      <c r="G7533" t="s">
        <v>142</v>
      </c>
      <c r="H7533" t="s">
        <v>143</v>
      </c>
      <c r="I7533" t="s">
        <v>135</v>
      </c>
      <c r="J7533" t="s">
        <v>136</v>
      </c>
      <c r="K7533" t="s">
        <v>137</v>
      </c>
      <c r="L7533" t="s">
        <v>21490</v>
      </c>
      <c r="M7533" t="s">
        <v>21491</v>
      </c>
      <c r="N7533">
        <v>0.435</v>
      </c>
      <c r="O7533">
        <v>0</v>
      </c>
      <c r="P7533">
        <v>4379</v>
      </c>
      <c r="Q7533">
        <v>0</v>
      </c>
      <c r="R7533">
        <v>70</v>
      </c>
      <c r="S7533">
        <v>0</v>
      </c>
      <c r="T7533">
        <v>408</v>
      </c>
      <c r="U7533">
        <v>0</v>
      </c>
      <c r="V7533">
        <v>0</v>
      </c>
      <c r="W7533">
        <v>0</v>
      </c>
      <c r="X7533">
        <v>514.44286141026191</v>
      </c>
      <c r="Y7533">
        <v>0</v>
      </c>
      <c r="Z7533">
        <v>11.788236947595299</v>
      </c>
      <c r="AA7533">
        <v>0</v>
      </c>
      <c r="AB7533">
        <v>102.18900400310643</v>
      </c>
      <c r="AC7533">
        <v>0</v>
      </c>
      <c r="AD7533">
        <v>0</v>
      </c>
      <c r="AE7533">
        <v>628.42010236096371</v>
      </c>
    </row>
    <row r="7534" spans="1:31" x14ac:dyDescent="0.25">
      <c r="A7534">
        <v>2158924</v>
      </c>
      <c r="B7534">
        <v>1</v>
      </c>
      <c r="C7534" t="s">
        <v>80</v>
      </c>
      <c r="D7534" t="s">
        <v>103</v>
      </c>
      <c r="E7534" t="s">
        <v>206</v>
      </c>
      <c r="F7534" t="s">
        <v>21492</v>
      </c>
      <c r="G7534" t="s">
        <v>246</v>
      </c>
      <c r="H7534" t="s">
        <v>134</v>
      </c>
      <c r="I7534" t="s">
        <v>135</v>
      </c>
      <c r="J7534" t="s">
        <v>136</v>
      </c>
      <c r="K7534" t="s">
        <v>137</v>
      </c>
      <c r="L7534" t="s">
        <v>21493</v>
      </c>
      <c r="M7534" t="s">
        <v>21494</v>
      </c>
      <c r="N7534">
        <v>1.089444444</v>
      </c>
      <c r="O7534">
        <v>0</v>
      </c>
      <c r="P7534">
        <v>2</v>
      </c>
      <c r="Q7534">
        <v>0</v>
      </c>
      <c r="R7534">
        <v>0</v>
      </c>
      <c r="S7534">
        <v>0</v>
      </c>
      <c r="T7534">
        <v>1</v>
      </c>
      <c r="U7534">
        <v>0</v>
      </c>
      <c r="V7534">
        <v>0</v>
      </c>
      <c r="W7534">
        <v>0</v>
      </c>
      <c r="X7534">
        <v>0.78298144018908333</v>
      </c>
      <c r="Y7534">
        <v>0</v>
      </c>
      <c r="Z7534">
        <v>0</v>
      </c>
      <c r="AA7534">
        <v>0</v>
      </c>
      <c r="AB7534">
        <v>0.25991742793912503</v>
      </c>
      <c r="AC7534">
        <v>0</v>
      </c>
      <c r="AD7534">
        <v>0</v>
      </c>
      <c r="AE7534">
        <v>1.0428988681282083</v>
      </c>
    </row>
    <row r="7535" spans="1:31" x14ac:dyDescent="0.25">
      <c r="A7535">
        <v>2169203</v>
      </c>
      <c r="B7535">
        <v>1</v>
      </c>
      <c r="C7535" t="s">
        <v>80</v>
      </c>
      <c r="D7535" t="s">
        <v>84</v>
      </c>
      <c r="E7535" t="s">
        <v>131</v>
      </c>
      <c r="F7535" t="s">
        <v>21495</v>
      </c>
      <c r="G7535" t="s">
        <v>152</v>
      </c>
      <c r="H7535" t="s">
        <v>134</v>
      </c>
      <c r="I7535" t="s">
        <v>135</v>
      </c>
      <c r="J7535" t="s">
        <v>136</v>
      </c>
      <c r="K7535" t="s">
        <v>137</v>
      </c>
      <c r="L7535" t="s">
        <v>21496</v>
      </c>
      <c r="M7535" t="s">
        <v>21497</v>
      </c>
      <c r="N7535">
        <v>4.8647222220000002</v>
      </c>
      <c r="O7535">
        <v>0</v>
      </c>
      <c r="P7535">
        <v>1</v>
      </c>
      <c r="Q7535">
        <v>0</v>
      </c>
      <c r="R7535">
        <v>1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1.3514597761092753</v>
      </c>
      <c r="Y7535">
        <v>0</v>
      </c>
      <c r="Z7535">
        <v>4.8468163198900009E-2</v>
      </c>
      <c r="AA7535">
        <v>0</v>
      </c>
      <c r="AB7535">
        <v>0</v>
      </c>
      <c r="AC7535">
        <v>0</v>
      </c>
      <c r="AD7535">
        <v>0</v>
      </c>
      <c r="AE7535">
        <v>1.3999279393081752</v>
      </c>
    </row>
    <row r="7536" spans="1:31" x14ac:dyDescent="0.25">
      <c r="A7536">
        <v>2159067</v>
      </c>
      <c r="B7536">
        <v>1</v>
      </c>
      <c r="C7536" t="s">
        <v>80</v>
      </c>
      <c r="D7536" t="s">
        <v>92</v>
      </c>
      <c r="E7536" t="s">
        <v>131</v>
      </c>
      <c r="F7536" t="s">
        <v>21498</v>
      </c>
      <c r="G7536" t="s">
        <v>152</v>
      </c>
      <c r="H7536" t="s">
        <v>134</v>
      </c>
      <c r="I7536" t="s">
        <v>135</v>
      </c>
      <c r="J7536" t="s">
        <v>136</v>
      </c>
      <c r="K7536" t="s">
        <v>137</v>
      </c>
      <c r="L7536" t="s">
        <v>21499</v>
      </c>
      <c r="M7536" t="s">
        <v>21500</v>
      </c>
      <c r="N7536">
        <v>1.4555555549999999</v>
      </c>
      <c r="O7536">
        <v>0</v>
      </c>
      <c r="P7536">
        <v>1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2.9814078834600001E-2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2.9814078834600001E-2</v>
      </c>
    </row>
    <row r="7537" spans="1:31" x14ac:dyDescent="0.25">
      <c r="A7537">
        <v>2158732</v>
      </c>
      <c r="B7537">
        <v>1</v>
      </c>
      <c r="C7537" t="s">
        <v>80</v>
      </c>
      <c r="D7537" t="s">
        <v>106</v>
      </c>
      <c r="E7537" t="s">
        <v>174</v>
      </c>
      <c r="F7537" t="s">
        <v>21501</v>
      </c>
      <c r="G7537" t="s">
        <v>384</v>
      </c>
      <c r="H7537" t="s">
        <v>134</v>
      </c>
      <c r="I7537" t="s">
        <v>135</v>
      </c>
      <c r="J7537" t="s">
        <v>136</v>
      </c>
      <c r="K7537" t="s">
        <v>137</v>
      </c>
      <c r="L7537" t="s">
        <v>21502</v>
      </c>
      <c r="M7537" t="s">
        <v>21503</v>
      </c>
      <c r="N7537">
        <v>3.5377777770000001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1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4.1184122278300004</v>
      </c>
      <c r="AC7537">
        <v>0</v>
      </c>
      <c r="AD7537">
        <v>0</v>
      </c>
      <c r="AE7537">
        <v>4.1184122278300004</v>
      </c>
    </row>
    <row r="7538" spans="1:31" x14ac:dyDescent="0.25">
      <c r="A7538">
        <v>2158858</v>
      </c>
      <c r="B7538">
        <v>1</v>
      </c>
      <c r="C7538" t="s">
        <v>80</v>
      </c>
      <c r="D7538" t="s">
        <v>93</v>
      </c>
      <c r="E7538" t="s">
        <v>174</v>
      </c>
      <c r="F7538" t="s">
        <v>21504</v>
      </c>
      <c r="G7538" t="s">
        <v>187</v>
      </c>
      <c r="H7538" t="s">
        <v>134</v>
      </c>
      <c r="I7538" t="s">
        <v>135</v>
      </c>
      <c r="J7538" t="s">
        <v>136</v>
      </c>
      <c r="K7538" t="s">
        <v>137</v>
      </c>
      <c r="L7538" t="s">
        <v>21505</v>
      </c>
      <c r="M7538" t="s">
        <v>21506</v>
      </c>
      <c r="N7538">
        <v>6.6886111110000002</v>
      </c>
      <c r="O7538">
        <v>0</v>
      </c>
      <c r="P7538">
        <v>5</v>
      </c>
      <c r="Q7538">
        <v>0</v>
      </c>
      <c r="R7538">
        <v>4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4.4563215178059989</v>
      </c>
      <c r="Y7538">
        <v>0</v>
      </c>
      <c r="Z7538">
        <v>12.518989208070103</v>
      </c>
      <c r="AA7538">
        <v>0</v>
      </c>
      <c r="AB7538">
        <v>0</v>
      </c>
      <c r="AC7538">
        <v>0</v>
      </c>
      <c r="AD7538">
        <v>0</v>
      </c>
      <c r="AE7538">
        <v>16.975310725876103</v>
      </c>
    </row>
    <row r="7539" spans="1:31" x14ac:dyDescent="0.25">
      <c r="A7539">
        <v>2158881</v>
      </c>
      <c r="B7539">
        <v>1</v>
      </c>
      <c r="C7539" t="s">
        <v>81</v>
      </c>
      <c r="D7539" t="s">
        <v>118</v>
      </c>
      <c r="E7539" t="s">
        <v>146</v>
      </c>
      <c r="F7539" t="s">
        <v>21507</v>
      </c>
      <c r="G7539" t="s">
        <v>662</v>
      </c>
      <c r="H7539" t="s">
        <v>143</v>
      </c>
      <c r="I7539" t="s">
        <v>135</v>
      </c>
      <c r="J7539" t="s">
        <v>136</v>
      </c>
      <c r="K7539" t="s">
        <v>137</v>
      </c>
      <c r="L7539" t="s">
        <v>21508</v>
      </c>
      <c r="M7539" t="s">
        <v>21509</v>
      </c>
      <c r="N7539">
        <v>0.94888888800000004</v>
      </c>
      <c r="O7539">
        <v>0</v>
      </c>
      <c r="P7539">
        <v>14570</v>
      </c>
      <c r="Q7539">
        <v>0</v>
      </c>
      <c r="R7539">
        <v>66</v>
      </c>
      <c r="S7539">
        <v>7</v>
      </c>
      <c r="T7539">
        <v>878</v>
      </c>
      <c r="U7539">
        <v>1</v>
      </c>
      <c r="V7539">
        <v>2</v>
      </c>
      <c r="W7539">
        <v>0</v>
      </c>
      <c r="X7539">
        <v>3889.9301949084802</v>
      </c>
      <c r="Y7539">
        <v>0</v>
      </c>
      <c r="Z7539">
        <v>26.500139060856075</v>
      </c>
      <c r="AA7539">
        <v>211.94143445343212</v>
      </c>
      <c r="AB7539">
        <v>522.27698556054838</v>
      </c>
      <c r="AC7539">
        <v>54.331976059521004</v>
      </c>
      <c r="AD7539">
        <v>1.5415044380163083</v>
      </c>
      <c r="AE7539">
        <v>4706.5222344808544</v>
      </c>
    </row>
    <row r="7540" spans="1:31" x14ac:dyDescent="0.25">
      <c r="A7540">
        <v>2158695</v>
      </c>
      <c r="B7540">
        <v>1</v>
      </c>
      <c r="C7540" t="s">
        <v>81</v>
      </c>
      <c r="D7540" t="s">
        <v>128</v>
      </c>
      <c r="E7540" t="s">
        <v>174</v>
      </c>
      <c r="F7540" t="s">
        <v>21510</v>
      </c>
      <c r="G7540" t="s">
        <v>384</v>
      </c>
      <c r="H7540" t="s">
        <v>134</v>
      </c>
      <c r="I7540" t="s">
        <v>135</v>
      </c>
      <c r="J7540" t="s">
        <v>136</v>
      </c>
      <c r="K7540" t="s">
        <v>137</v>
      </c>
      <c r="L7540" t="s">
        <v>21511</v>
      </c>
      <c r="M7540" t="s">
        <v>21512</v>
      </c>
      <c r="N7540">
        <v>3.6611111109999999</v>
      </c>
      <c r="O7540">
        <v>0</v>
      </c>
      <c r="P7540">
        <v>256</v>
      </c>
      <c r="Q7540">
        <v>0</v>
      </c>
      <c r="R7540">
        <v>0</v>
      </c>
      <c r="S7540">
        <v>0</v>
      </c>
      <c r="T7540">
        <v>32</v>
      </c>
      <c r="U7540">
        <v>0</v>
      </c>
      <c r="V7540">
        <v>0</v>
      </c>
      <c r="W7540">
        <v>0</v>
      </c>
      <c r="X7540">
        <v>278.1741287260997</v>
      </c>
      <c r="Y7540">
        <v>0</v>
      </c>
      <c r="Z7540">
        <v>0</v>
      </c>
      <c r="AA7540">
        <v>0</v>
      </c>
      <c r="AB7540">
        <v>65.536201578764107</v>
      </c>
      <c r="AC7540">
        <v>0</v>
      </c>
      <c r="AD7540">
        <v>0</v>
      </c>
      <c r="AE7540">
        <v>343.71033030486382</v>
      </c>
    </row>
    <row r="7541" spans="1:31" x14ac:dyDescent="0.25">
      <c r="A7541">
        <v>2158758</v>
      </c>
      <c r="B7541">
        <v>1</v>
      </c>
      <c r="C7541" t="s">
        <v>80</v>
      </c>
      <c r="D7541" t="s">
        <v>89</v>
      </c>
      <c r="E7541" t="s">
        <v>131</v>
      </c>
      <c r="F7541" t="s">
        <v>21513</v>
      </c>
      <c r="G7541" t="s">
        <v>152</v>
      </c>
      <c r="H7541" t="s">
        <v>134</v>
      </c>
      <c r="I7541" t="s">
        <v>135</v>
      </c>
      <c r="J7541" t="s">
        <v>136</v>
      </c>
      <c r="K7541" t="s">
        <v>137</v>
      </c>
      <c r="L7541" t="s">
        <v>21514</v>
      </c>
      <c r="M7541" t="s">
        <v>21515</v>
      </c>
      <c r="N7541">
        <v>4.0227777769999999</v>
      </c>
      <c r="O7541">
        <v>0</v>
      </c>
      <c r="P7541">
        <v>1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2.4915917962154666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2.4915917962154666</v>
      </c>
    </row>
    <row r="7542" spans="1:31" x14ac:dyDescent="0.25">
      <c r="A7542">
        <v>2159044</v>
      </c>
      <c r="B7542">
        <v>1</v>
      </c>
      <c r="C7542" t="s">
        <v>80</v>
      </c>
      <c r="D7542" t="s">
        <v>100</v>
      </c>
      <c r="E7542" t="s">
        <v>131</v>
      </c>
      <c r="F7542" t="s">
        <v>21516</v>
      </c>
      <c r="G7542" t="s">
        <v>152</v>
      </c>
      <c r="H7542" t="s">
        <v>134</v>
      </c>
      <c r="I7542" t="s">
        <v>135</v>
      </c>
      <c r="J7542" t="s">
        <v>136</v>
      </c>
      <c r="K7542" t="s">
        <v>137</v>
      </c>
      <c r="L7542" t="s">
        <v>21517</v>
      </c>
      <c r="M7542" t="s">
        <v>21518</v>
      </c>
      <c r="N7542">
        <v>2.2408333329999999</v>
      </c>
      <c r="O7542">
        <v>0</v>
      </c>
      <c r="P7542">
        <v>3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1.5929144169317502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1.5929144169317502</v>
      </c>
    </row>
    <row r="7543" spans="1:31" x14ac:dyDescent="0.25">
      <c r="A7543">
        <v>2158655</v>
      </c>
      <c r="B7543">
        <v>1</v>
      </c>
      <c r="C7543" t="s">
        <v>81</v>
      </c>
      <c r="D7543" t="s">
        <v>118</v>
      </c>
      <c r="E7543" t="s">
        <v>196</v>
      </c>
      <c r="F7543" t="s">
        <v>4104</v>
      </c>
      <c r="G7543" t="s">
        <v>142</v>
      </c>
      <c r="H7543" t="s">
        <v>143</v>
      </c>
      <c r="I7543" t="s">
        <v>135</v>
      </c>
      <c r="J7543" t="s">
        <v>136</v>
      </c>
      <c r="K7543" t="s">
        <v>137</v>
      </c>
      <c r="L7543" t="s">
        <v>21519</v>
      </c>
      <c r="M7543" t="s">
        <v>21520</v>
      </c>
      <c r="N7543">
        <v>0.716388888</v>
      </c>
      <c r="O7543">
        <v>0</v>
      </c>
      <c r="P7543">
        <v>397</v>
      </c>
      <c r="Q7543">
        <v>0</v>
      </c>
      <c r="R7543">
        <v>19</v>
      </c>
      <c r="S7543">
        <v>1</v>
      </c>
      <c r="T7543">
        <v>9</v>
      </c>
      <c r="U7543">
        <v>0</v>
      </c>
      <c r="V7543">
        <v>0</v>
      </c>
      <c r="W7543">
        <v>0</v>
      </c>
      <c r="X7543">
        <v>33.57866681578092</v>
      </c>
      <c r="Y7543">
        <v>0</v>
      </c>
      <c r="Z7543">
        <v>0.37743991817327488</v>
      </c>
      <c r="AA7543">
        <v>2.4538960498264912</v>
      </c>
      <c r="AB7543">
        <v>0.53360750000393342</v>
      </c>
      <c r="AC7543">
        <v>0</v>
      </c>
      <c r="AD7543">
        <v>0</v>
      </c>
      <c r="AE7543">
        <v>36.943610283784615</v>
      </c>
    </row>
    <row r="7544" spans="1:31" x14ac:dyDescent="0.25">
      <c r="A7544">
        <v>2159050</v>
      </c>
      <c r="B7544">
        <v>1</v>
      </c>
      <c r="C7544" t="s">
        <v>81</v>
      </c>
      <c r="D7544" t="s">
        <v>118</v>
      </c>
      <c r="E7544" t="s">
        <v>174</v>
      </c>
      <c r="F7544" t="s">
        <v>21521</v>
      </c>
      <c r="G7544" t="s">
        <v>187</v>
      </c>
      <c r="H7544" t="s">
        <v>134</v>
      </c>
      <c r="I7544" t="s">
        <v>135</v>
      </c>
      <c r="J7544" t="s">
        <v>136</v>
      </c>
      <c r="K7544" t="s">
        <v>137</v>
      </c>
      <c r="L7544" t="s">
        <v>21522</v>
      </c>
      <c r="M7544" t="s">
        <v>21523</v>
      </c>
      <c r="N7544">
        <v>1.2627777769999999</v>
      </c>
      <c r="O7544">
        <v>0</v>
      </c>
      <c r="P7544">
        <v>19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5.074169776811333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5.074169776811333</v>
      </c>
    </row>
    <row r="7545" spans="1:31" x14ac:dyDescent="0.25">
      <c r="A7545">
        <v>2159107</v>
      </c>
      <c r="B7545">
        <v>1</v>
      </c>
      <c r="C7545" t="s">
        <v>81</v>
      </c>
      <c r="D7545" t="s">
        <v>116</v>
      </c>
      <c r="E7545" t="s">
        <v>146</v>
      </c>
      <c r="F7545" t="s">
        <v>21524</v>
      </c>
      <c r="G7545" t="s">
        <v>167</v>
      </c>
      <c r="H7545" t="s">
        <v>143</v>
      </c>
      <c r="I7545" t="s">
        <v>135</v>
      </c>
      <c r="J7545" t="s">
        <v>136</v>
      </c>
      <c r="K7545" t="s">
        <v>137</v>
      </c>
      <c r="L7545" t="s">
        <v>21525</v>
      </c>
      <c r="M7545" t="s">
        <v>21526</v>
      </c>
      <c r="N7545">
        <v>1.228611111</v>
      </c>
      <c r="O7545">
        <v>0</v>
      </c>
      <c r="P7545">
        <v>0</v>
      </c>
      <c r="Q7545">
        <v>1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0.87533814239987506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0.87533814239987506</v>
      </c>
    </row>
    <row r="7546" spans="1:31" x14ac:dyDescent="0.25">
      <c r="A7546">
        <v>2158941</v>
      </c>
      <c r="B7546">
        <v>1</v>
      </c>
      <c r="C7546" t="s">
        <v>80</v>
      </c>
      <c r="D7546" t="s">
        <v>100</v>
      </c>
      <c r="E7546" t="s">
        <v>131</v>
      </c>
      <c r="F7546" t="s">
        <v>21527</v>
      </c>
      <c r="G7546" t="s">
        <v>152</v>
      </c>
      <c r="H7546" t="s">
        <v>134</v>
      </c>
      <c r="I7546" t="s">
        <v>135</v>
      </c>
      <c r="J7546" t="s">
        <v>136</v>
      </c>
      <c r="K7546" t="s">
        <v>137</v>
      </c>
      <c r="L7546" t="s">
        <v>21528</v>
      </c>
      <c r="M7546" t="s">
        <v>21529</v>
      </c>
      <c r="N7546">
        <v>2.1291666660000002</v>
      </c>
      <c r="O7546">
        <v>0</v>
      </c>
      <c r="P7546">
        <v>1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0.60332989872329168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0.60332989872329168</v>
      </c>
    </row>
    <row r="7547" spans="1:31" x14ac:dyDescent="0.25">
      <c r="A7547">
        <v>2169186</v>
      </c>
      <c r="B7547">
        <v>1</v>
      </c>
      <c r="C7547" t="s">
        <v>81</v>
      </c>
      <c r="D7547" t="s">
        <v>122</v>
      </c>
      <c r="E7547" t="s">
        <v>174</v>
      </c>
      <c r="F7547" t="s">
        <v>21530</v>
      </c>
      <c r="G7547" t="s">
        <v>384</v>
      </c>
      <c r="H7547" t="s">
        <v>134</v>
      </c>
      <c r="I7547" t="s">
        <v>135</v>
      </c>
      <c r="J7547" t="s">
        <v>136</v>
      </c>
      <c r="K7547" t="s">
        <v>137</v>
      </c>
      <c r="L7547" t="s">
        <v>21531</v>
      </c>
      <c r="M7547" t="s">
        <v>21532</v>
      </c>
      <c r="N7547">
        <v>2.3094444439999999</v>
      </c>
      <c r="O7547">
        <v>0</v>
      </c>
      <c r="P7547">
        <v>136</v>
      </c>
      <c r="Q7547">
        <v>0</v>
      </c>
      <c r="R7547">
        <v>0</v>
      </c>
      <c r="S7547">
        <v>0</v>
      </c>
      <c r="T7547">
        <v>4</v>
      </c>
      <c r="U7547">
        <v>0</v>
      </c>
      <c r="V7547">
        <v>0</v>
      </c>
      <c r="W7547">
        <v>0</v>
      </c>
      <c r="X7547">
        <v>66.461335667774605</v>
      </c>
      <c r="Y7547">
        <v>0</v>
      </c>
      <c r="Z7547">
        <v>0</v>
      </c>
      <c r="AA7547">
        <v>0</v>
      </c>
      <c r="AB7547">
        <v>2.6954481465667337</v>
      </c>
      <c r="AC7547">
        <v>0</v>
      </c>
      <c r="AD7547">
        <v>0</v>
      </c>
      <c r="AE7547">
        <v>69.156783814341338</v>
      </c>
    </row>
    <row r="7548" spans="1:31" x14ac:dyDescent="0.25">
      <c r="A7548">
        <v>2158821</v>
      </c>
      <c r="B7548">
        <v>1</v>
      </c>
      <c r="C7548" t="s">
        <v>81</v>
      </c>
      <c r="D7548" t="s">
        <v>113</v>
      </c>
      <c r="E7548" t="s">
        <v>174</v>
      </c>
      <c r="F7548" t="s">
        <v>21533</v>
      </c>
      <c r="G7548" t="s">
        <v>187</v>
      </c>
      <c r="H7548" t="s">
        <v>134</v>
      </c>
      <c r="I7548" t="s">
        <v>135</v>
      </c>
      <c r="J7548" t="s">
        <v>136</v>
      </c>
      <c r="K7548" t="s">
        <v>137</v>
      </c>
      <c r="L7548" t="s">
        <v>21534</v>
      </c>
      <c r="M7548" t="s">
        <v>21535</v>
      </c>
      <c r="N7548">
        <v>1.976388888</v>
      </c>
      <c r="O7548">
        <v>0</v>
      </c>
      <c r="P7548">
        <v>3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1.5700246286798665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1.5700246286798665</v>
      </c>
    </row>
    <row r="7549" spans="1:31" x14ac:dyDescent="0.25">
      <c r="A7549">
        <v>2158798</v>
      </c>
      <c r="B7549">
        <v>1</v>
      </c>
      <c r="C7549" t="s">
        <v>81</v>
      </c>
      <c r="D7549" t="s">
        <v>127</v>
      </c>
      <c r="E7549" t="s">
        <v>174</v>
      </c>
      <c r="F7549" t="s">
        <v>21536</v>
      </c>
      <c r="G7549" t="s">
        <v>187</v>
      </c>
      <c r="H7549" t="s">
        <v>134</v>
      </c>
      <c r="I7549" t="s">
        <v>135</v>
      </c>
      <c r="J7549" t="s">
        <v>136</v>
      </c>
      <c r="K7549" t="s">
        <v>137</v>
      </c>
      <c r="L7549" t="s">
        <v>21537</v>
      </c>
      <c r="M7549" t="s">
        <v>21538</v>
      </c>
      <c r="N7549">
        <v>2.443888888</v>
      </c>
      <c r="O7549">
        <v>0</v>
      </c>
      <c r="P7549">
        <v>39</v>
      </c>
      <c r="Q7549">
        <v>0</v>
      </c>
      <c r="R7549">
        <v>0</v>
      </c>
      <c r="S7549">
        <v>0</v>
      </c>
      <c r="T7549">
        <v>7</v>
      </c>
      <c r="U7549">
        <v>0</v>
      </c>
      <c r="V7549">
        <v>0</v>
      </c>
      <c r="W7549">
        <v>0</v>
      </c>
      <c r="X7549">
        <v>24.346665056053482</v>
      </c>
      <c r="Y7549">
        <v>0</v>
      </c>
      <c r="Z7549">
        <v>0</v>
      </c>
      <c r="AA7549">
        <v>0</v>
      </c>
      <c r="AB7549">
        <v>13.360499769459453</v>
      </c>
      <c r="AC7549">
        <v>0</v>
      </c>
      <c r="AD7549">
        <v>0</v>
      </c>
      <c r="AE7549">
        <v>37.707164825512933</v>
      </c>
    </row>
    <row r="7550" spans="1:31" x14ac:dyDescent="0.25">
      <c r="A7550">
        <v>2159133</v>
      </c>
      <c r="B7550">
        <v>1</v>
      </c>
      <c r="C7550" t="s">
        <v>80</v>
      </c>
      <c r="D7550" t="s">
        <v>99</v>
      </c>
      <c r="E7550" t="s">
        <v>174</v>
      </c>
      <c r="F7550" t="s">
        <v>21539</v>
      </c>
      <c r="G7550" t="s">
        <v>187</v>
      </c>
      <c r="H7550" t="s">
        <v>134</v>
      </c>
      <c r="I7550" t="s">
        <v>135</v>
      </c>
      <c r="J7550" t="s">
        <v>136</v>
      </c>
      <c r="K7550" t="s">
        <v>137</v>
      </c>
      <c r="L7550" t="s">
        <v>21540</v>
      </c>
      <c r="M7550" t="s">
        <v>21541</v>
      </c>
      <c r="N7550">
        <v>5.6355555549999998</v>
      </c>
      <c r="O7550">
        <v>0</v>
      </c>
      <c r="P7550">
        <v>45</v>
      </c>
      <c r="Q7550">
        <v>0</v>
      </c>
      <c r="R7550">
        <v>0</v>
      </c>
      <c r="S7550">
        <v>0</v>
      </c>
      <c r="T7550">
        <v>1</v>
      </c>
      <c r="U7550">
        <v>0</v>
      </c>
      <c r="V7550">
        <v>0</v>
      </c>
      <c r="W7550">
        <v>0</v>
      </c>
      <c r="X7550">
        <v>84.256815978412263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84.256815978412263</v>
      </c>
    </row>
    <row r="7551" spans="1:31" x14ac:dyDescent="0.25">
      <c r="A7551">
        <v>2158964</v>
      </c>
      <c r="B7551">
        <v>1</v>
      </c>
      <c r="C7551" t="s">
        <v>80</v>
      </c>
      <c r="D7551" t="s">
        <v>108</v>
      </c>
      <c r="E7551" t="s">
        <v>161</v>
      </c>
      <c r="F7551" t="s">
        <v>21542</v>
      </c>
      <c r="G7551" t="s">
        <v>2524</v>
      </c>
      <c r="H7551" t="s">
        <v>134</v>
      </c>
      <c r="I7551" t="s">
        <v>135</v>
      </c>
      <c r="J7551" t="s">
        <v>136</v>
      </c>
      <c r="K7551" t="s">
        <v>137</v>
      </c>
      <c r="L7551" t="s">
        <v>21543</v>
      </c>
      <c r="M7551" t="s">
        <v>21544</v>
      </c>
      <c r="N7551">
        <v>4.932222222</v>
      </c>
      <c r="O7551">
        <v>0</v>
      </c>
      <c r="P7551">
        <v>31</v>
      </c>
      <c r="Q7551">
        <v>0</v>
      </c>
      <c r="R7551">
        <v>6</v>
      </c>
      <c r="S7551">
        <v>0</v>
      </c>
      <c r="T7551">
        <v>3</v>
      </c>
      <c r="U7551">
        <v>0</v>
      </c>
      <c r="V7551">
        <v>0</v>
      </c>
      <c r="W7551">
        <v>0</v>
      </c>
      <c r="X7551">
        <v>25.656133494719807</v>
      </c>
      <c r="Y7551">
        <v>0</v>
      </c>
      <c r="Z7551">
        <v>3.2261134263917999</v>
      </c>
      <c r="AA7551">
        <v>0</v>
      </c>
      <c r="AB7551">
        <v>2.2604323931819001</v>
      </c>
      <c r="AC7551">
        <v>0</v>
      </c>
      <c r="AD7551">
        <v>0</v>
      </c>
      <c r="AE7551">
        <v>31.14267931429351</v>
      </c>
    </row>
    <row r="7552" spans="1:31" x14ac:dyDescent="0.25">
      <c r="A7552">
        <v>2159027</v>
      </c>
      <c r="B7552">
        <v>1</v>
      </c>
      <c r="C7552" t="s">
        <v>80</v>
      </c>
      <c r="D7552" t="s">
        <v>95</v>
      </c>
      <c r="E7552" t="s">
        <v>131</v>
      </c>
      <c r="F7552" t="s">
        <v>21545</v>
      </c>
      <c r="G7552" t="s">
        <v>152</v>
      </c>
      <c r="H7552" t="s">
        <v>134</v>
      </c>
      <c r="I7552" t="s">
        <v>135</v>
      </c>
      <c r="J7552" t="s">
        <v>136</v>
      </c>
      <c r="K7552" t="s">
        <v>137</v>
      </c>
      <c r="L7552" t="s">
        <v>21546</v>
      </c>
      <c r="M7552" t="s">
        <v>21547</v>
      </c>
      <c r="N7552">
        <v>1.631388888</v>
      </c>
      <c r="O7552">
        <v>0</v>
      </c>
      <c r="P7552">
        <v>1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0.71906052103963336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0.71906052103963336</v>
      </c>
    </row>
    <row r="7553" spans="1:31" x14ac:dyDescent="0.25">
      <c r="A7553">
        <v>2158778</v>
      </c>
      <c r="B7553">
        <v>1</v>
      </c>
      <c r="C7553" t="s">
        <v>80</v>
      </c>
      <c r="D7553" t="s">
        <v>103</v>
      </c>
      <c r="E7553" t="s">
        <v>174</v>
      </c>
      <c r="F7553" t="s">
        <v>21548</v>
      </c>
      <c r="G7553" t="s">
        <v>538</v>
      </c>
      <c r="H7553" t="s">
        <v>134</v>
      </c>
      <c r="I7553" t="s">
        <v>135</v>
      </c>
      <c r="J7553" t="s">
        <v>136</v>
      </c>
      <c r="K7553" t="s">
        <v>236</v>
      </c>
      <c r="L7553" t="s">
        <v>21549</v>
      </c>
      <c r="M7553" t="s">
        <v>21550</v>
      </c>
      <c r="N7553">
        <v>7.8680555549999998</v>
      </c>
      <c r="O7553">
        <v>0</v>
      </c>
      <c r="P7553">
        <v>3</v>
      </c>
      <c r="Q7553">
        <v>0</v>
      </c>
      <c r="R7553">
        <v>1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8.1337500488698566</v>
      </c>
      <c r="Y7553">
        <v>0</v>
      </c>
      <c r="Z7553">
        <v>2.5363135612403753</v>
      </c>
      <c r="AA7553">
        <v>0</v>
      </c>
      <c r="AB7553">
        <v>0</v>
      </c>
      <c r="AC7553">
        <v>0</v>
      </c>
      <c r="AD7553">
        <v>0</v>
      </c>
      <c r="AE7553">
        <v>10.670063610110232</v>
      </c>
    </row>
    <row r="7554" spans="1:31" x14ac:dyDescent="0.25">
      <c r="A7554">
        <v>2158878</v>
      </c>
      <c r="B7554">
        <v>1</v>
      </c>
      <c r="C7554" t="s">
        <v>81</v>
      </c>
      <c r="D7554" t="s">
        <v>123</v>
      </c>
      <c r="E7554" t="s">
        <v>131</v>
      </c>
      <c r="F7554" t="s">
        <v>21551</v>
      </c>
      <c r="G7554" t="s">
        <v>133</v>
      </c>
      <c r="H7554" t="s">
        <v>134</v>
      </c>
      <c r="I7554" t="s">
        <v>135</v>
      </c>
      <c r="J7554" t="s">
        <v>136</v>
      </c>
      <c r="K7554" t="s">
        <v>137</v>
      </c>
      <c r="L7554" t="s">
        <v>21552</v>
      </c>
      <c r="M7554" t="s">
        <v>21553</v>
      </c>
      <c r="N7554">
        <v>2.8075000000000001</v>
      </c>
      <c r="O7554">
        <v>0</v>
      </c>
      <c r="P7554">
        <v>4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2.1285354887153503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2.1285354887153503</v>
      </c>
    </row>
    <row r="7555" spans="1:31" x14ac:dyDescent="0.25">
      <c r="A7555">
        <v>2169206</v>
      </c>
      <c r="B7555">
        <v>1</v>
      </c>
      <c r="C7555" t="s">
        <v>80</v>
      </c>
      <c r="D7555" t="s">
        <v>107</v>
      </c>
      <c r="E7555" t="s">
        <v>174</v>
      </c>
      <c r="F7555" t="s">
        <v>21554</v>
      </c>
      <c r="G7555" t="s">
        <v>458</v>
      </c>
      <c r="H7555" t="s">
        <v>134</v>
      </c>
      <c r="I7555" t="s">
        <v>135</v>
      </c>
      <c r="J7555" t="s">
        <v>136</v>
      </c>
      <c r="K7555" t="s">
        <v>137</v>
      </c>
      <c r="L7555" t="s">
        <v>21555</v>
      </c>
      <c r="M7555" t="s">
        <v>21556</v>
      </c>
      <c r="N7555">
        <v>2.5825</v>
      </c>
      <c r="O7555">
        <v>0</v>
      </c>
      <c r="P7555">
        <v>15</v>
      </c>
      <c r="Q7555">
        <v>0</v>
      </c>
      <c r="R7555">
        <v>0</v>
      </c>
      <c r="S7555">
        <v>0</v>
      </c>
      <c r="T7555">
        <v>6</v>
      </c>
      <c r="U7555">
        <v>0</v>
      </c>
      <c r="V7555">
        <v>0</v>
      </c>
      <c r="W7555">
        <v>0</v>
      </c>
      <c r="X7555">
        <v>8.0255642444415258</v>
      </c>
      <c r="Y7555">
        <v>0</v>
      </c>
      <c r="Z7555">
        <v>0</v>
      </c>
      <c r="AA7555">
        <v>0</v>
      </c>
      <c r="AB7555">
        <v>4.9634404721912997</v>
      </c>
      <c r="AC7555">
        <v>0</v>
      </c>
      <c r="AD7555">
        <v>0</v>
      </c>
      <c r="AE7555">
        <v>12.989004716632826</v>
      </c>
    </row>
    <row r="7556" spans="1:31" x14ac:dyDescent="0.25">
      <c r="A7556">
        <v>2158953</v>
      </c>
      <c r="B7556">
        <v>1</v>
      </c>
      <c r="C7556" t="s">
        <v>80</v>
      </c>
      <c r="D7556" t="s">
        <v>93</v>
      </c>
      <c r="E7556" t="s">
        <v>174</v>
      </c>
      <c r="F7556" t="s">
        <v>11571</v>
      </c>
      <c r="G7556" t="s">
        <v>187</v>
      </c>
      <c r="H7556" t="s">
        <v>134</v>
      </c>
      <c r="I7556" t="s">
        <v>135</v>
      </c>
      <c r="J7556" t="s">
        <v>136</v>
      </c>
      <c r="K7556" t="s">
        <v>137</v>
      </c>
      <c r="L7556" t="s">
        <v>21557</v>
      </c>
      <c r="M7556" t="s">
        <v>21558</v>
      </c>
      <c r="N7556">
        <v>5.2630555550000002</v>
      </c>
      <c r="O7556">
        <v>0</v>
      </c>
      <c r="P7556">
        <v>0</v>
      </c>
      <c r="Q7556">
        <v>0</v>
      </c>
      <c r="R7556">
        <v>15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7.4317782304494484</v>
      </c>
      <c r="AA7556">
        <v>0</v>
      </c>
      <c r="AB7556">
        <v>0</v>
      </c>
      <c r="AC7556">
        <v>0</v>
      </c>
      <c r="AD7556">
        <v>0</v>
      </c>
      <c r="AE7556">
        <v>7.4317782304494484</v>
      </c>
    </row>
    <row r="7557" spans="1:31" x14ac:dyDescent="0.25">
      <c r="A7557">
        <v>2158930</v>
      </c>
      <c r="B7557">
        <v>1</v>
      </c>
      <c r="C7557" t="s">
        <v>81</v>
      </c>
      <c r="D7557" t="s">
        <v>118</v>
      </c>
      <c r="E7557" t="s">
        <v>174</v>
      </c>
      <c r="F7557" t="s">
        <v>21559</v>
      </c>
      <c r="G7557" t="s">
        <v>187</v>
      </c>
      <c r="H7557" t="s">
        <v>134</v>
      </c>
      <c r="I7557" t="s">
        <v>135</v>
      </c>
      <c r="J7557" t="s">
        <v>136</v>
      </c>
      <c r="K7557" t="s">
        <v>137</v>
      </c>
      <c r="L7557" t="s">
        <v>21560</v>
      </c>
      <c r="M7557" t="s">
        <v>21561</v>
      </c>
      <c r="N7557">
        <v>3.2466666659999999</v>
      </c>
      <c r="O7557">
        <v>0</v>
      </c>
      <c r="P7557">
        <v>22</v>
      </c>
      <c r="Q7557">
        <v>0</v>
      </c>
      <c r="R7557">
        <v>1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13.929227103861299</v>
      </c>
      <c r="Y7557">
        <v>0</v>
      </c>
      <c r="Z7557">
        <v>0.7716143416797</v>
      </c>
      <c r="AA7557">
        <v>0</v>
      </c>
      <c r="AB7557">
        <v>0</v>
      </c>
      <c r="AC7557">
        <v>0</v>
      </c>
      <c r="AD7557">
        <v>0</v>
      </c>
      <c r="AE7557">
        <v>14.700841445540998</v>
      </c>
    </row>
    <row r="7558" spans="1:31" x14ac:dyDescent="0.25">
      <c r="A7558">
        <v>2158907</v>
      </c>
      <c r="B7558">
        <v>1</v>
      </c>
      <c r="C7558" t="s">
        <v>80</v>
      </c>
      <c r="D7558" t="s">
        <v>109</v>
      </c>
      <c r="E7558" t="s">
        <v>174</v>
      </c>
      <c r="F7558" t="s">
        <v>20375</v>
      </c>
      <c r="G7558" t="s">
        <v>187</v>
      </c>
      <c r="H7558" t="s">
        <v>134</v>
      </c>
      <c r="I7558" t="s">
        <v>135</v>
      </c>
      <c r="J7558" t="s">
        <v>136</v>
      </c>
      <c r="K7558" t="s">
        <v>137</v>
      </c>
      <c r="L7558" t="s">
        <v>21562</v>
      </c>
      <c r="M7558" t="s">
        <v>21563</v>
      </c>
      <c r="N7558">
        <v>1.498888888</v>
      </c>
      <c r="O7558">
        <v>0</v>
      </c>
      <c r="P7558">
        <v>53</v>
      </c>
      <c r="Q7558">
        <v>0</v>
      </c>
      <c r="R7558">
        <v>0</v>
      </c>
      <c r="S7558">
        <v>0</v>
      </c>
      <c r="T7558">
        <v>3</v>
      </c>
      <c r="U7558">
        <v>0</v>
      </c>
      <c r="V7558">
        <v>0</v>
      </c>
      <c r="W7558">
        <v>0</v>
      </c>
      <c r="X7558">
        <v>9.6532627021886999</v>
      </c>
      <c r="Y7558">
        <v>0</v>
      </c>
      <c r="Z7558">
        <v>0</v>
      </c>
      <c r="AA7558">
        <v>0</v>
      </c>
      <c r="AB7558">
        <v>4.9789338082137009</v>
      </c>
      <c r="AC7558">
        <v>0</v>
      </c>
      <c r="AD7558">
        <v>0</v>
      </c>
      <c r="AE7558">
        <v>14.632196510402402</v>
      </c>
    </row>
    <row r="7559" spans="1:31" x14ac:dyDescent="0.25">
      <c r="A7559">
        <v>2158761</v>
      </c>
      <c r="B7559">
        <v>1</v>
      </c>
      <c r="C7559" t="s">
        <v>80</v>
      </c>
      <c r="D7559" t="s">
        <v>97</v>
      </c>
      <c r="E7559" t="s">
        <v>131</v>
      </c>
      <c r="F7559" t="s">
        <v>21564</v>
      </c>
      <c r="G7559" t="s">
        <v>152</v>
      </c>
      <c r="H7559" t="s">
        <v>134</v>
      </c>
      <c r="I7559" t="s">
        <v>135</v>
      </c>
      <c r="J7559" t="s">
        <v>136</v>
      </c>
      <c r="K7559" t="s">
        <v>137</v>
      </c>
      <c r="L7559" t="s">
        <v>21565</v>
      </c>
      <c r="M7559" t="s">
        <v>20752</v>
      </c>
      <c r="N7559">
        <v>2.3091666659999999</v>
      </c>
      <c r="O7559">
        <v>0</v>
      </c>
      <c r="P7559">
        <v>1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0.43082528070335002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0.43082528070335002</v>
      </c>
    </row>
    <row r="7560" spans="1:31" x14ac:dyDescent="0.25">
      <c r="A7560">
        <v>2169272</v>
      </c>
      <c r="B7560">
        <v>1</v>
      </c>
      <c r="C7560" t="s">
        <v>80</v>
      </c>
      <c r="D7560" t="s">
        <v>95</v>
      </c>
      <c r="E7560" t="s">
        <v>140</v>
      </c>
      <c r="F7560" t="s">
        <v>4800</v>
      </c>
      <c r="G7560" t="s">
        <v>142</v>
      </c>
      <c r="H7560" t="s">
        <v>143</v>
      </c>
      <c r="I7560" t="s">
        <v>135</v>
      </c>
      <c r="J7560" t="s">
        <v>136</v>
      </c>
      <c r="K7560" t="s">
        <v>137</v>
      </c>
      <c r="L7560" t="s">
        <v>21566</v>
      </c>
      <c r="M7560" t="s">
        <v>21567</v>
      </c>
      <c r="N7560">
        <v>0.384722222</v>
      </c>
      <c r="O7560">
        <v>3</v>
      </c>
      <c r="P7560">
        <v>644</v>
      </c>
      <c r="Q7560">
        <v>23</v>
      </c>
      <c r="R7560">
        <v>7</v>
      </c>
      <c r="S7560">
        <v>29</v>
      </c>
      <c r="T7560">
        <v>32</v>
      </c>
      <c r="U7560">
        <v>0</v>
      </c>
      <c r="V7560">
        <v>0</v>
      </c>
      <c r="W7560">
        <v>0.93589518904087499</v>
      </c>
      <c r="X7560">
        <v>46.023001628271047</v>
      </c>
      <c r="Y7560">
        <v>25.558895229489867</v>
      </c>
      <c r="Z7560">
        <v>0.78105600384240004</v>
      </c>
      <c r="AA7560">
        <v>121.22781056571159</v>
      </c>
      <c r="AB7560">
        <v>2.5551633142815997</v>
      </c>
      <c r="AC7560">
        <v>0</v>
      </c>
      <c r="AD7560">
        <v>0</v>
      </c>
      <c r="AE7560">
        <v>197.08182193063737</v>
      </c>
    </row>
    <row r="7561" spans="1:31" x14ac:dyDescent="0.25">
      <c r="A7561">
        <v>2169172</v>
      </c>
      <c r="B7561">
        <v>1</v>
      </c>
      <c r="C7561" t="s">
        <v>81</v>
      </c>
      <c r="D7561" t="s">
        <v>122</v>
      </c>
      <c r="E7561" t="s">
        <v>131</v>
      </c>
      <c r="F7561" t="s">
        <v>21568</v>
      </c>
      <c r="G7561" t="s">
        <v>152</v>
      </c>
      <c r="H7561" t="s">
        <v>134</v>
      </c>
      <c r="I7561" t="s">
        <v>135</v>
      </c>
      <c r="J7561" t="s">
        <v>136</v>
      </c>
      <c r="K7561" t="s">
        <v>137</v>
      </c>
      <c r="L7561" t="s">
        <v>21569</v>
      </c>
      <c r="M7561" t="s">
        <v>21570</v>
      </c>
      <c r="N7561">
        <v>1.4422222220000001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1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</row>
    <row r="7562" spans="1:31" x14ac:dyDescent="0.25">
      <c r="A7562">
        <v>2158744</v>
      </c>
      <c r="B7562">
        <v>1</v>
      </c>
      <c r="C7562" t="s">
        <v>80</v>
      </c>
      <c r="D7562" t="s">
        <v>105</v>
      </c>
      <c r="E7562" t="s">
        <v>174</v>
      </c>
      <c r="F7562" t="s">
        <v>19202</v>
      </c>
      <c r="G7562" t="s">
        <v>211</v>
      </c>
      <c r="H7562" t="s">
        <v>134</v>
      </c>
      <c r="I7562" t="s">
        <v>135</v>
      </c>
      <c r="J7562" t="s">
        <v>136</v>
      </c>
      <c r="K7562" t="s">
        <v>137</v>
      </c>
      <c r="L7562" t="s">
        <v>21571</v>
      </c>
      <c r="M7562" t="s">
        <v>21572</v>
      </c>
      <c r="N7562">
        <v>5.170555555</v>
      </c>
      <c r="O7562">
        <v>0</v>
      </c>
      <c r="P7562">
        <v>137</v>
      </c>
      <c r="Q7562">
        <v>0</v>
      </c>
      <c r="R7562">
        <v>0</v>
      </c>
      <c r="S7562">
        <v>0</v>
      </c>
      <c r="T7562">
        <v>1</v>
      </c>
      <c r="U7562">
        <v>0</v>
      </c>
      <c r="V7562">
        <v>0</v>
      </c>
      <c r="W7562">
        <v>0</v>
      </c>
      <c r="X7562">
        <v>184.12686082159397</v>
      </c>
      <c r="Y7562">
        <v>0</v>
      </c>
      <c r="Z7562">
        <v>0</v>
      </c>
      <c r="AA7562">
        <v>0</v>
      </c>
      <c r="AB7562">
        <v>10.177724552368502</v>
      </c>
      <c r="AC7562">
        <v>0</v>
      </c>
      <c r="AD7562">
        <v>0</v>
      </c>
      <c r="AE7562">
        <v>194.30458537396248</v>
      </c>
    </row>
    <row r="7563" spans="1:31" x14ac:dyDescent="0.25">
      <c r="A7563">
        <v>2158767</v>
      </c>
      <c r="B7563">
        <v>1</v>
      </c>
      <c r="C7563" t="s">
        <v>80</v>
      </c>
      <c r="D7563" t="s">
        <v>91</v>
      </c>
      <c r="E7563" t="s">
        <v>224</v>
      </c>
      <c r="F7563" t="s">
        <v>21573</v>
      </c>
      <c r="G7563" t="s">
        <v>226</v>
      </c>
      <c r="H7563" t="s">
        <v>143</v>
      </c>
      <c r="I7563" t="s">
        <v>135</v>
      </c>
      <c r="J7563" t="s">
        <v>136</v>
      </c>
      <c r="K7563" t="s">
        <v>236</v>
      </c>
      <c r="L7563" t="s">
        <v>21574</v>
      </c>
      <c r="M7563" t="s">
        <v>21575</v>
      </c>
      <c r="N7563">
        <v>0.102777777</v>
      </c>
      <c r="O7563">
        <v>69</v>
      </c>
      <c r="P7563">
        <v>16910</v>
      </c>
      <c r="Q7563">
        <v>328</v>
      </c>
      <c r="R7563">
        <v>756</v>
      </c>
      <c r="S7563">
        <v>167</v>
      </c>
      <c r="T7563">
        <v>2241</v>
      </c>
      <c r="U7563">
        <v>14</v>
      </c>
      <c r="V7563">
        <v>8</v>
      </c>
      <c r="W7563">
        <v>7.8195874894382511</v>
      </c>
      <c r="X7563">
        <v>417.44177054679034</v>
      </c>
      <c r="Y7563">
        <v>36.430034038448639</v>
      </c>
      <c r="Z7563">
        <v>25.02982901270423</v>
      </c>
      <c r="AA7563">
        <v>138.22386816084949</v>
      </c>
      <c r="AB7563">
        <v>150.56379388931015</v>
      </c>
      <c r="AC7563">
        <v>12.920805727289414</v>
      </c>
      <c r="AD7563">
        <v>2.3274939546382498</v>
      </c>
      <c r="AE7563">
        <v>790.75718281946877</v>
      </c>
    </row>
    <row r="7564" spans="1:31" x14ac:dyDescent="0.25">
      <c r="A7564">
        <v>2158698</v>
      </c>
      <c r="B7564">
        <v>1</v>
      </c>
      <c r="C7564" t="s">
        <v>80</v>
      </c>
      <c r="D7564" t="s">
        <v>107</v>
      </c>
      <c r="E7564" t="s">
        <v>174</v>
      </c>
      <c r="F7564" t="s">
        <v>21576</v>
      </c>
      <c r="G7564" t="s">
        <v>187</v>
      </c>
      <c r="H7564" t="s">
        <v>134</v>
      </c>
      <c r="I7564" t="s">
        <v>135</v>
      </c>
      <c r="J7564" t="s">
        <v>136</v>
      </c>
      <c r="K7564" t="s">
        <v>137</v>
      </c>
      <c r="L7564" t="s">
        <v>21577</v>
      </c>
      <c r="M7564" t="s">
        <v>21578</v>
      </c>
      <c r="N7564">
        <v>4.8172222219999998</v>
      </c>
      <c r="O7564">
        <v>0</v>
      </c>
      <c r="P7564">
        <v>24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14.179609684799001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14.179609684799001</v>
      </c>
    </row>
    <row r="7565" spans="1:31" x14ac:dyDescent="0.25">
      <c r="A7565">
        <v>2159053</v>
      </c>
      <c r="B7565">
        <v>1</v>
      </c>
      <c r="C7565" t="s">
        <v>80</v>
      </c>
      <c r="D7565" t="s">
        <v>93</v>
      </c>
      <c r="E7565" t="s">
        <v>174</v>
      </c>
      <c r="F7565" t="s">
        <v>21579</v>
      </c>
      <c r="G7565" t="s">
        <v>187</v>
      </c>
      <c r="H7565" t="s">
        <v>134</v>
      </c>
      <c r="I7565" t="s">
        <v>135</v>
      </c>
      <c r="J7565" t="s">
        <v>136</v>
      </c>
      <c r="K7565" t="s">
        <v>137</v>
      </c>
      <c r="L7565" t="s">
        <v>21580</v>
      </c>
      <c r="M7565" t="s">
        <v>21581</v>
      </c>
      <c r="N7565">
        <v>0.90138888800000005</v>
      </c>
      <c r="O7565">
        <v>0</v>
      </c>
      <c r="P7565">
        <v>1</v>
      </c>
      <c r="Q7565">
        <v>0</v>
      </c>
      <c r="R7565">
        <v>0</v>
      </c>
      <c r="S7565">
        <v>0</v>
      </c>
      <c r="T7565">
        <v>1</v>
      </c>
      <c r="U7565">
        <v>0</v>
      </c>
      <c r="V7565">
        <v>0</v>
      </c>
      <c r="W7565">
        <v>0</v>
      </c>
      <c r="X7565">
        <v>0.11813161491216666</v>
      </c>
      <c r="Y7565">
        <v>0</v>
      </c>
      <c r="Z7565">
        <v>0</v>
      </c>
      <c r="AA7565">
        <v>0</v>
      </c>
      <c r="AB7565">
        <v>0.3080623036141833</v>
      </c>
      <c r="AC7565">
        <v>0</v>
      </c>
      <c r="AD7565">
        <v>0</v>
      </c>
      <c r="AE7565">
        <v>0.42619391852634997</v>
      </c>
    </row>
    <row r="7566" spans="1:31" x14ac:dyDescent="0.25">
      <c r="A7566">
        <v>2158993</v>
      </c>
      <c r="B7566">
        <v>1</v>
      </c>
      <c r="C7566" t="s">
        <v>80</v>
      </c>
      <c r="D7566" t="s">
        <v>103</v>
      </c>
      <c r="E7566" t="s">
        <v>196</v>
      </c>
      <c r="F7566" t="s">
        <v>14399</v>
      </c>
      <c r="G7566" t="s">
        <v>226</v>
      </c>
      <c r="H7566" t="s">
        <v>143</v>
      </c>
      <c r="I7566" t="s">
        <v>135</v>
      </c>
      <c r="J7566" t="s">
        <v>136</v>
      </c>
      <c r="K7566" t="s">
        <v>137</v>
      </c>
      <c r="L7566" t="s">
        <v>21582</v>
      </c>
      <c r="M7566" t="s">
        <v>21583</v>
      </c>
      <c r="N7566">
        <v>0.447222222</v>
      </c>
      <c r="O7566">
        <v>3</v>
      </c>
      <c r="P7566">
        <v>1685</v>
      </c>
      <c r="Q7566">
        <v>20</v>
      </c>
      <c r="R7566">
        <v>219</v>
      </c>
      <c r="S7566">
        <v>22</v>
      </c>
      <c r="T7566">
        <v>469</v>
      </c>
      <c r="U7566">
        <v>2</v>
      </c>
      <c r="V7566">
        <v>1</v>
      </c>
      <c r="W7566">
        <v>0.33018558248633334</v>
      </c>
      <c r="X7566">
        <v>130.21843283651933</v>
      </c>
      <c r="Y7566">
        <v>13.467573180132289</v>
      </c>
      <c r="Z7566">
        <v>15.256087922935382</v>
      </c>
      <c r="AA7566">
        <v>45.375810271718443</v>
      </c>
      <c r="AB7566">
        <v>44.76790609102035</v>
      </c>
      <c r="AC7566">
        <v>6.4199324186681661</v>
      </c>
      <c r="AD7566">
        <v>4.4112191476746672</v>
      </c>
      <c r="AE7566">
        <v>260.247147451155</v>
      </c>
    </row>
    <row r="7567" spans="1:31" x14ac:dyDescent="0.25">
      <c r="A7567">
        <v>2158661</v>
      </c>
      <c r="B7567">
        <v>1</v>
      </c>
      <c r="C7567" t="s">
        <v>80</v>
      </c>
      <c r="D7567" t="s">
        <v>87</v>
      </c>
      <c r="E7567" t="s">
        <v>140</v>
      </c>
      <c r="F7567" t="s">
        <v>21584</v>
      </c>
      <c r="G7567" t="s">
        <v>226</v>
      </c>
      <c r="H7567" t="s">
        <v>143</v>
      </c>
      <c r="I7567" t="s">
        <v>135</v>
      </c>
      <c r="J7567" t="s">
        <v>136</v>
      </c>
      <c r="K7567" t="s">
        <v>137</v>
      </c>
      <c r="L7567" t="s">
        <v>21585</v>
      </c>
      <c r="M7567" t="s">
        <v>21586</v>
      </c>
      <c r="N7567">
        <v>9.4444444000000002E-2</v>
      </c>
      <c r="O7567">
        <v>2</v>
      </c>
      <c r="P7567">
        <v>875</v>
      </c>
      <c r="Q7567">
        <v>2</v>
      </c>
      <c r="R7567">
        <v>20</v>
      </c>
      <c r="S7567">
        <v>20</v>
      </c>
      <c r="T7567">
        <v>96</v>
      </c>
      <c r="U7567">
        <v>9</v>
      </c>
      <c r="V7567">
        <v>1</v>
      </c>
      <c r="W7567">
        <v>2.4344652800000002E-2</v>
      </c>
      <c r="X7567">
        <v>18.263344150973982</v>
      </c>
      <c r="Y7567">
        <v>0.12141376541700001</v>
      </c>
      <c r="Z7567">
        <v>0.71328674514116652</v>
      </c>
      <c r="AA7567">
        <v>18.874670392622225</v>
      </c>
      <c r="AB7567">
        <v>6.1388830686479992</v>
      </c>
      <c r="AC7567">
        <v>14.015965013320667</v>
      </c>
      <c r="AD7567">
        <v>2.1242275060798335</v>
      </c>
      <c r="AE7567">
        <v>60.276135295002874</v>
      </c>
    </row>
    <row r="7568" spans="1:31" x14ac:dyDescent="0.25">
      <c r="A7568">
        <v>2158807</v>
      </c>
      <c r="B7568">
        <v>1</v>
      </c>
      <c r="C7568" t="s">
        <v>80</v>
      </c>
      <c r="D7568" t="s">
        <v>105</v>
      </c>
      <c r="E7568" t="s">
        <v>131</v>
      </c>
      <c r="F7568" t="s">
        <v>21587</v>
      </c>
      <c r="G7568" t="s">
        <v>133</v>
      </c>
      <c r="H7568" t="s">
        <v>134</v>
      </c>
      <c r="I7568" t="s">
        <v>135</v>
      </c>
      <c r="J7568" t="s">
        <v>136</v>
      </c>
      <c r="K7568" t="s">
        <v>137</v>
      </c>
      <c r="L7568" t="s">
        <v>21588</v>
      </c>
      <c r="M7568" t="s">
        <v>21589</v>
      </c>
      <c r="N7568">
        <v>8.8158333330000005</v>
      </c>
      <c r="O7568">
        <v>0</v>
      </c>
      <c r="P7568">
        <v>1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3.8377903705214993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3.8377903705214993</v>
      </c>
    </row>
    <row r="7569" spans="1:31" x14ac:dyDescent="0.25">
      <c r="A7569">
        <v>2159059</v>
      </c>
      <c r="B7569">
        <v>1</v>
      </c>
      <c r="C7569" t="s">
        <v>80</v>
      </c>
      <c r="D7569" t="s">
        <v>108</v>
      </c>
      <c r="E7569" t="s">
        <v>174</v>
      </c>
      <c r="F7569" t="s">
        <v>2779</v>
      </c>
      <c r="G7569" t="s">
        <v>187</v>
      </c>
      <c r="H7569" t="s">
        <v>134</v>
      </c>
      <c r="I7569" t="s">
        <v>135</v>
      </c>
      <c r="J7569" t="s">
        <v>136</v>
      </c>
      <c r="K7569" t="s">
        <v>137</v>
      </c>
      <c r="L7569" t="s">
        <v>21590</v>
      </c>
      <c r="M7569" t="s">
        <v>21591</v>
      </c>
      <c r="N7569">
        <v>3.2102777769999999</v>
      </c>
      <c r="O7569">
        <v>0</v>
      </c>
      <c r="P7569">
        <v>9</v>
      </c>
      <c r="Q7569">
        <v>0</v>
      </c>
      <c r="R7569">
        <v>7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5.6318482225412998</v>
      </c>
      <c r="Y7569">
        <v>0</v>
      </c>
      <c r="Z7569">
        <v>0.48794562996904989</v>
      </c>
      <c r="AA7569">
        <v>0</v>
      </c>
      <c r="AB7569">
        <v>0</v>
      </c>
      <c r="AC7569">
        <v>0</v>
      </c>
      <c r="AD7569">
        <v>0</v>
      </c>
      <c r="AE7569">
        <v>6.1197938525103499</v>
      </c>
    </row>
    <row r="7570" spans="1:31" x14ac:dyDescent="0.25">
      <c r="A7570">
        <v>2169209</v>
      </c>
      <c r="B7570">
        <v>1</v>
      </c>
      <c r="C7570" t="s">
        <v>80</v>
      </c>
      <c r="D7570" t="s">
        <v>100</v>
      </c>
      <c r="E7570" t="s">
        <v>131</v>
      </c>
      <c r="F7570" t="s">
        <v>21592</v>
      </c>
      <c r="G7570" t="s">
        <v>152</v>
      </c>
      <c r="H7570" t="s">
        <v>134</v>
      </c>
      <c r="I7570" t="s">
        <v>135</v>
      </c>
      <c r="J7570" t="s">
        <v>136</v>
      </c>
      <c r="K7570" t="s">
        <v>137</v>
      </c>
      <c r="L7570" t="s">
        <v>21593</v>
      </c>
      <c r="M7570" t="s">
        <v>21594</v>
      </c>
      <c r="N7570">
        <v>1.1797222220000001</v>
      </c>
      <c r="O7570">
        <v>0</v>
      </c>
      <c r="P7570">
        <v>1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0.16884967350083335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0.16884967350083335</v>
      </c>
    </row>
    <row r="7571" spans="1:31" x14ac:dyDescent="0.25">
      <c r="A7571">
        <v>2158824</v>
      </c>
      <c r="B7571">
        <v>1</v>
      </c>
      <c r="C7571" t="s">
        <v>80</v>
      </c>
      <c r="D7571" t="s">
        <v>100</v>
      </c>
      <c r="E7571" t="s">
        <v>174</v>
      </c>
      <c r="F7571" t="s">
        <v>21595</v>
      </c>
      <c r="G7571" t="s">
        <v>187</v>
      </c>
      <c r="H7571" t="s">
        <v>134</v>
      </c>
      <c r="I7571" t="s">
        <v>135</v>
      </c>
      <c r="J7571" t="s">
        <v>136</v>
      </c>
      <c r="K7571" t="s">
        <v>137</v>
      </c>
      <c r="L7571" t="s">
        <v>21596</v>
      </c>
      <c r="M7571" t="s">
        <v>21597</v>
      </c>
      <c r="N7571">
        <v>1.1172222220000001</v>
      </c>
      <c r="O7571">
        <v>0</v>
      </c>
      <c r="P7571">
        <v>47</v>
      </c>
      <c r="Q7571">
        <v>0</v>
      </c>
      <c r="R7571">
        <v>1</v>
      </c>
      <c r="S7571">
        <v>0</v>
      </c>
      <c r="T7571">
        <v>3</v>
      </c>
      <c r="U7571">
        <v>0</v>
      </c>
      <c r="V7571">
        <v>0</v>
      </c>
      <c r="W7571">
        <v>0</v>
      </c>
      <c r="X7571">
        <v>13.073711735131267</v>
      </c>
      <c r="Y7571">
        <v>0</v>
      </c>
      <c r="Z7571">
        <v>0.14940787717896667</v>
      </c>
      <c r="AA7571">
        <v>0</v>
      </c>
      <c r="AB7571">
        <v>0.49844338494416673</v>
      </c>
      <c r="AC7571">
        <v>0</v>
      </c>
      <c r="AD7571">
        <v>0</v>
      </c>
      <c r="AE7571">
        <v>13.7215629972544</v>
      </c>
    </row>
    <row r="7572" spans="1:31" x14ac:dyDescent="0.25">
      <c r="A7572">
        <v>2169189</v>
      </c>
      <c r="B7572">
        <v>1</v>
      </c>
      <c r="C7572" t="s">
        <v>80</v>
      </c>
      <c r="D7572" t="s">
        <v>93</v>
      </c>
      <c r="E7572" t="s">
        <v>131</v>
      </c>
      <c r="F7572" t="s">
        <v>21598</v>
      </c>
      <c r="G7572" t="s">
        <v>152</v>
      </c>
      <c r="H7572" t="s">
        <v>134</v>
      </c>
      <c r="I7572" t="s">
        <v>135</v>
      </c>
      <c r="J7572" t="s">
        <v>136</v>
      </c>
      <c r="K7572" t="s">
        <v>137</v>
      </c>
      <c r="L7572" t="s">
        <v>21599</v>
      </c>
      <c r="M7572" t="s">
        <v>21600</v>
      </c>
      <c r="N7572">
        <v>1.743333333</v>
      </c>
      <c r="O7572">
        <v>0</v>
      </c>
      <c r="P7572">
        <v>0</v>
      </c>
      <c r="Q7572">
        <v>0</v>
      </c>
      <c r="R7572">
        <v>1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1.7231250969476</v>
      </c>
      <c r="AA7572">
        <v>0</v>
      </c>
      <c r="AB7572">
        <v>0</v>
      </c>
      <c r="AC7572">
        <v>0</v>
      </c>
      <c r="AD7572">
        <v>0</v>
      </c>
      <c r="AE7572">
        <v>1.7231250969476</v>
      </c>
    </row>
    <row r="7573" spans="1:31" x14ac:dyDescent="0.25">
      <c r="A7573">
        <v>2159010</v>
      </c>
      <c r="B7573">
        <v>1</v>
      </c>
      <c r="C7573" t="s">
        <v>80</v>
      </c>
      <c r="D7573" t="s">
        <v>107</v>
      </c>
      <c r="E7573" t="s">
        <v>140</v>
      </c>
      <c r="F7573" t="s">
        <v>21601</v>
      </c>
      <c r="G7573" t="s">
        <v>142</v>
      </c>
      <c r="H7573" t="s">
        <v>143</v>
      </c>
      <c r="I7573" t="s">
        <v>135</v>
      </c>
      <c r="J7573" t="s">
        <v>136</v>
      </c>
      <c r="K7573" t="s">
        <v>137</v>
      </c>
      <c r="L7573" t="s">
        <v>21602</v>
      </c>
      <c r="M7573" t="s">
        <v>21603</v>
      </c>
      <c r="N7573">
        <v>2.1008333330000002</v>
      </c>
      <c r="O7573">
        <v>0</v>
      </c>
      <c r="P7573">
        <v>306</v>
      </c>
      <c r="Q7573">
        <v>13</v>
      </c>
      <c r="R7573">
        <v>21</v>
      </c>
      <c r="S7573">
        <v>2</v>
      </c>
      <c r="T7573">
        <v>54</v>
      </c>
      <c r="U7573">
        <v>1</v>
      </c>
      <c r="V7573">
        <v>0</v>
      </c>
      <c r="W7573">
        <v>0</v>
      </c>
      <c r="X7573">
        <v>127.94099023632359</v>
      </c>
      <c r="Y7573">
        <v>15.557674804200833</v>
      </c>
      <c r="Z7573">
        <v>21.704989436501329</v>
      </c>
      <c r="AA7573">
        <v>21.4719665105217</v>
      </c>
      <c r="AB7573">
        <v>92.315020814126029</v>
      </c>
      <c r="AC7573">
        <v>100.47281796733583</v>
      </c>
      <c r="AD7573">
        <v>0</v>
      </c>
      <c r="AE7573">
        <v>379.46345976900932</v>
      </c>
    </row>
    <row r="7574" spans="1:31" x14ac:dyDescent="0.25">
      <c r="A7574">
        <v>2159016</v>
      </c>
      <c r="B7574">
        <v>1</v>
      </c>
      <c r="C7574" t="s">
        <v>80</v>
      </c>
      <c r="D7574" t="s">
        <v>108</v>
      </c>
      <c r="E7574" t="s">
        <v>174</v>
      </c>
      <c r="F7574" t="s">
        <v>15852</v>
      </c>
      <c r="G7574" t="s">
        <v>458</v>
      </c>
      <c r="H7574" t="s">
        <v>134</v>
      </c>
      <c r="I7574" t="s">
        <v>135</v>
      </c>
      <c r="J7574" t="s">
        <v>136</v>
      </c>
      <c r="K7574" t="s">
        <v>137</v>
      </c>
      <c r="L7574" t="s">
        <v>21604</v>
      </c>
      <c r="M7574" t="s">
        <v>21605</v>
      </c>
      <c r="N7574">
        <v>1.369722222</v>
      </c>
      <c r="O7574">
        <v>0</v>
      </c>
      <c r="P7574">
        <v>15</v>
      </c>
      <c r="Q7574">
        <v>0</v>
      </c>
      <c r="R7574">
        <v>8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2.6162257336695669</v>
      </c>
      <c r="Y7574">
        <v>0</v>
      </c>
      <c r="Z7574">
        <v>0.38216531776280005</v>
      </c>
      <c r="AA7574">
        <v>0</v>
      </c>
      <c r="AB7574">
        <v>0</v>
      </c>
      <c r="AC7574">
        <v>0</v>
      </c>
      <c r="AD7574">
        <v>0</v>
      </c>
      <c r="AE7574">
        <v>2.9983910514323671</v>
      </c>
    </row>
    <row r="7575" spans="1:31" x14ac:dyDescent="0.25">
      <c r="A7575">
        <v>2158844</v>
      </c>
      <c r="B7575">
        <v>1</v>
      </c>
      <c r="C7575" t="s">
        <v>80</v>
      </c>
      <c r="D7575" t="s">
        <v>108</v>
      </c>
      <c r="E7575" t="s">
        <v>174</v>
      </c>
      <c r="F7575" t="s">
        <v>21606</v>
      </c>
      <c r="G7575" t="s">
        <v>2524</v>
      </c>
      <c r="H7575" t="s">
        <v>134</v>
      </c>
      <c r="I7575" t="s">
        <v>135</v>
      </c>
      <c r="J7575" t="s">
        <v>136</v>
      </c>
      <c r="K7575" t="s">
        <v>137</v>
      </c>
      <c r="L7575" t="s">
        <v>21607</v>
      </c>
      <c r="M7575" t="s">
        <v>21608</v>
      </c>
      <c r="N7575">
        <v>8.3630555550000008</v>
      </c>
      <c r="O7575">
        <v>0</v>
      </c>
      <c r="P7575">
        <v>7</v>
      </c>
      <c r="Q7575">
        <v>0</v>
      </c>
      <c r="R7575">
        <v>1</v>
      </c>
      <c r="S7575">
        <v>0</v>
      </c>
      <c r="T7575">
        <v>1</v>
      </c>
      <c r="U7575">
        <v>0</v>
      </c>
      <c r="V7575">
        <v>0</v>
      </c>
      <c r="W7575">
        <v>0</v>
      </c>
      <c r="X7575">
        <v>9.7011487057796479</v>
      </c>
      <c r="Y7575">
        <v>0</v>
      </c>
      <c r="Z7575">
        <v>3.6273250034171998</v>
      </c>
      <c r="AA7575">
        <v>0</v>
      </c>
      <c r="AB7575">
        <v>0.8687155323579</v>
      </c>
      <c r="AC7575">
        <v>0</v>
      </c>
      <c r="AD7575">
        <v>0</v>
      </c>
      <c r="AE7575">
        <v>14.197189241554748</v>
      </c>
    </row>
    <row r="7576" spans="1:31" x14ac:dyDescent="0.25">
      <c r="A7576">
        <v>2159079</v>
      </c>
      <c r="B7576">
        <v>1</v>
      </c>
      <c r="C7576" t="s">
        <v>81</v>
      </c>
      <c r="D7576" t="s">
        <v>122</v>
      </c>
      <c r="E7576" t="s">
        <v>174</v>
      </c>
      <c r="F7576" t="s">
        <v>21609</v>
      </c>
      <c r="G7576" t="s">
        <v>211</v>
      </c>
      <c r="H7576" t="s">
        <v>134</v>
      </c>
      <c r="I7576" t="s">
        <v>135</v>
      </c>
      <c r="J7576" t="s">
        <v>136</v>
      </c>
      <c r="K7576" t="s">
        <v>137</v>
      </c>
      <c r="L7576" t="s">
        <v>21610</v>
      </c>
      <c r="M7576" t="s">
        <v>21611</v>
      </c>
      <c r="N7576">
        <v>1.2880555549999999</v>
      </c>
      <c r="O7576">
        <v>0</v>
      </c>
      <c r="P7576">
        <v>10</v>
      </c>
      <c r="Q7576">
        <v>0</v>
      </c>
      <c r="R7576">
        <v>0</v>
      </c>
      <c r="S7576">
        <v>0</v>
      </c>
      <c r="T7576">
        <v>2</v>
      </c>
      <c r="U7576">
        <v>0</v>
      </c>
      <c r="V7576">
        <v>0</v>
      </c>
      <c r="W7576">
        <v>0</v>
      </c>
      <c r="X7576">
        <v>1.4526335181448582</v>
      </c>
      <c r="Y7576">
        <v>0</v>
      </c>
      <c r="Z7576">
        <v>0</v>
      </c>
      <c r="AA7576">
        <v>0</v>
      </c>
      <c r="AB7576">
        <v>2.7627980671958333E-2</v>
      </c>
      <c r="AC7576">
        <v>0</v>
      </c>
      <c r="AD7576">
        <v>0</v>
      </c>
      <c r="AE7576">
        <v>1.4802614988168166</v>
      </c>
    </row>
    <row r="7577" spans="1:31" x14ac:dyDescent="0.25">
      <c r="A7577">
        <v>2158724</v>
      </c>
      <c r="B7577">
        <v>1</v>
      </c>
      <c r="C7577" t="s">
        <v>80</v>
      </c>
      <c r="D7577" t="s">
        <v>91</v>
      </c>
      <c r="E7577" t="s">
        <v>174</v>
      </c>
      <c r="F7577" t="s">
        <v>21612</v>
      </c>
      <c r="G7577" t="s">
        <v>187</v>
      </c>
      <c r="H7577" t="s">
        <v>134</v>
      </c>
      <c r="I7577" t="s">
        <v>135</v>
      </c>
      <c r="J7577" t="s">
        <v>136</v>
      </c>
      <c r="K7577" t="s">
        <v>137</v>
      </c>
      <c r="L7577" t="s">
        <v>21613</v>
      </c>
      <c r="M7577" t="s">
        <v>21614</v>
      </c>
      <c r="N7577">
        <v>5.7580555550000003</v>
      </c>
      <c r="O7577">
        <v>0</v>
      </c>
      <c r="P7577">
        <v>30</v>
      </c>
      <c r="Q7577">
        <v>0</v>
      </c>
      <c r="R7577">
        <v>0</v>
      </c>
      <c r="S7577">
        <v>0</v>
      </c>
      <c r="T7577">
        <v>45</v>
      </c>
      <c r="U7577">
        <v>0</v>
      </c>
      <c r="V7577">
        <v>0</v>
      </c>
      <c r="W7577">
        <v>0</v>
      </c>
      <c r="X7577">
        <v>37.590056142975435</v>
      </c>
      <c r="Y7577">
        <v>0</v>
      </c>
      <c r="Z7577">
        <v>0</v>
      </c>
      <c r="AA7577">
        <v>0</v>
      </c>
      <c r="AB7577">
        <v>160.65044923736355</v>
      </c>
      <c r="AC7577">
        <v>0</v>
      </c>
      <c r="AD7577">
        <v>0</v>
      </c>
      <c r="AE7577">
        <v>198.24050538033899</v>
      </c>
    </row>
    <row r="7578" spans="1:31" x14ac:dyDescent="0.25">
      <c r="A7578">
        <v>2158973</v>
      </c>
      <c r="B7578">
        <v>1</v>
      </c>
      <c r="C7578" t="s">
        <v>80</v>
      </c>
      <c r="D7578" t="s">
        <v>107</v>
      </c>
      <c r="E7578" t="s">
        <v>146</v>
      </c>
      <c r="F7578" t="s">
        <v>21615</v>
      </c>
      <c r="G7578" t="s">
        <v>2008</v>
      </c>
      <c r="H7578" t="s">
        <v>143</v>
      </c>
      <c r="I7578" t="s">
        <v>135</v>
      </c>
      <c r="J7578" t="s">
        <v>136</v>
      </c>
      <c r="K7578" t="s">
        <v>137</v>
      </c>
      <c r="L7578" t="s">
        <v>21616</v>
      </c>
      <c r="M7578" t="s">
        <v>21617</v>
      </c>
      <c r="N7578">
        <v>0.74</v>
      </c>
      <c r="O7578">
        <v>0</v>
      </c>
      <c r="P7578">
        <v>34</v>
      </c>
      <c r="Q7578">
        <v>0</v>
      </c>
      <c r="R7578">
        <v>1</v>
      </c>
      <c r="S7578">
        <v>0</v>
      </c>
      <c r="T7578">
        <v>4</v>
      </c>
      <c r="U7578">
        <v>0</v>
      </c>
      <c r="V7578">
        <v>0</v>
      </c>
      <c r="W7578">
        <v>0</v>
      </c>
      <c r="X7578">
        <v>3.6989050653714006</v>
      </c>
      <c r="Y7578">
        <v>0</v>
      </c>
      <c r="Z7578">
        <v>0.42705653544720007</v>
      </c>
      <c r="AA7578">
        <v>0</v>
      </c>
      <c r="AB7578">
        <v>9.466070782337999</v>
      </c>
      <c r="AC7578">
        <v>0</v>
      </c>
      <c r="AD7578">
        <v>0</v>
      </c>
      <c r="AE7578">
        <v>13.592032383156599</v>
      </c>
    </row>
    <row r="7579" spans="1:31" x14ac:dyDescent="0.25">
      <c r="A7579">
        <v>2159073</v>
      </c>
      <c r="B7579">
        <v>1</v>
      </c>
      <c r="C7579" t="s">
        <v>81</v>
      </c>
      <c r="D7579" t="s">
        <v>119</v>
      </c>
      <c r="E7579" t="s">
        <v>174</v>
      </c>
      <c r="F7579" t="s">
        <v>21618</v>
      </c>
      <c r="G7579" t="s">
        <v>187</v>
      </c>
      <c r="H7579" t="s">
        <v>134</v>
      </c>
      <c r="I7579" t="s">
        <v>135</v>
      </c>
      <c r="J7579" t="s">
        <v>136</v>
      </c>
      <c r="K7579" t="s">
        <v>137</v>
      </c>
      <c r="L7579" t="s">
        <v>21619</v>
      </c>
      <c r="M7579" t="s">
        <v>21620</v>
      </c>
      <c r="N7579">
        <v>1.3063888880000001</v>
      </c>
      <c r="O7579">
        <v>0</v>
      </c>
      <c r="P7579">
        <v>23</v>
      </c>
      <c r="Q7579">
        <v>0</v>
      </c>
      <c r="R7579">
        <v>11</v>
      </c>
      <c r="S7579">
        <v>0</v>
      </c>
      <c r="T7579">
        <v>1</v>
      </c>
      <c r="U7579">
        <v>0</v>
      </c>
      <c r="V7579">
        <v>0</v>
      </c>
      <c r="W7579">
        <v>0</v>
      </c>
      <c r="X7579">
        <v>3.5591616575888332</v>
      </c>
      <c r="Y7579">
        <v>0</v>
      </c>
      <c r="Z7579">
        <v>3.98746043489E-2</v>
      </c>
      <c r="AA7579">
        <v>0</v>
      </c>
      <c r="AB7579">
        <v>0.50400876025499997</v>
      </c>
      <c r="AC7579">
        <v>0</v>
      </c>
      <c r="AD7579">
        <v>0</v>
      </c>
      <c r="AE7579">
        <v>4.1030450221927328</v>
      </c>
    </row>
    <row r="7580" spans="1:31" x14ac:dyDescent="0.25">
      <c r="A7580">
        <v>2158830</v>
      </c>
      <c r="B7580">
        <v>1</v>
      </c>
      <c r="C7580" t="s">
        <v>81</v>
      </c>
      <c r="D7580" t="s">
        <v>118</v>
      </c>
      <c r="E7580" t="s">
        <v>174</v>
      </c>
      <c r="F7580" t="s">
        <v>20129</v>
      </c>
      <c r="G7580" t="s">
        <v>187</v>
      </c>
      <c r="H7580" t="s">
        <v>134</v>
      </c>
      <c r="I7580" t="s">
        <v>135</v>
      </c>
      <c r="J7580" t="s">
        <v>136</v>
      </c>
      <c r="K7580" t="s">
        <v>137</v>
      </c>
      <c r="L7580" t="s">
        <v>21621</v>
      </c>
      <c r="M7580" t="s">
        <v>21622</v>
      </c>
      <c r="N7580">
        <v>2.8258333329999998</v>
      </c>
      <c r="O7580">
        <v>0</v>
      </c>
      <c r="P7580">
        <v>1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</row>
    <row r="7581" spans="1:31" x14ac:dyDescent="0.25">
      <c r="A7581">
        <v>2159119</v>
      </c>
      <c r="B7581">
        <v>1</v>
      </c>
      <c r="C7581" t="s">
        <v>81</v>
      </c>
      <c r="D7581" t="s">
        <v>113</v>
      </c>
      <c r="E7581" t="s">
        <v>174</v>
      </c>
      <c r="F7581" t="s">
        <v>21623</v>
      </c>
      <c r="G7581" t="s">
        <v>187</v>
      </c>
      <c r="H7581" t="s">
        <v>134</v>
      </c>
      <c r="I7581" t="s">
        <v>135</v>
      </c>
      <c r="J7581" t="s">
        <v>136</v>
      </c>
      <c r="K7581" t="s">
        <v>137</v>
      </c>
      <c r="L7581" t="s">
        <v>21624</v>
      </c>
      <c r="M7581" t="s">
        <v>21625</v>
      </c>
      <c r="N7581">
        <v>1.4241666660000001</v>
      </c>
      <c r="O7581">
        <v>0</v>
      </c>
      <c r="P7581">
        <v>56</v>
      </c>
      <c r="Q7581">
        <v>0</v>
      </c>
      <c r="R7581">
        <v>5</v>
      </c>
      <c r="S7581">
        <v>0</v>
      </c>
      <c r="T7581">
        <v>3</v>
      </c>
      <c r="U7581">
        <v>0</v>
      </c>
      <c r="V7581">
        <v>0</v>
      </c>
      <c r="W7581">
        <v>0</v>
      </c>
      <c r="X7581">
        <v>13.588206124016851</v>
      </c>
      <c r="Y7581">
        <v>0</v>
      </c>
      <c r="Z7581">
        <v>3.1203278780064001</v>
      </c>
      <c r="AA7581">
        <v>0</v>
      </c>
      <c r="AB7581">
        <v>1.8615979764404165</v>
      </c>
      <c r="AC7581">
        <v>0</v>
      </c>
      <c r="AD7581">
        <v>0</v>
      </c>
      <c r="AE7581">
        <v>18.570131978463671</v>
      </c>
    </row>
    <row r="7582" spans="1:31" x14ac:dyDescent="0.25">
      <c r="A7582">
        <v>2158787</v>
      </c>
      <c r="B7582">
        <v>1</v>
      </c>
      <c r="C7582" t="s">
        <v>80</v>
      </c>
      <c r="D7582" t="s">
        <v>97</v>
      </c>
      <c r="E7582" t="s">
        <v>174</v>
      </c>
      <c r="F7582" t="s">
        <v>21626</v>
      </c>
      <c r="G7582" t="s">
        <v>187</v>
      </c>
      <c r="H7582" t="s">
        <v>134</v>
      </c>
      <c r="I7582" t="s">
        <v>135</v>
      </c>
      <c r="J7582" t="s">
        <v>136</v>
      </c>
      <c r="K7582" t="s">
        <v>137</v>
      </c>
      <c r="L7582" t="s">
        <v>21627</v>
      </c>
      <c r="M7582" t="s">
        <v>21628</v>
      </c>
      <c r="N7582">
        <v>2.849722222</v>
      </c>
      <c r="O7582">
        <v>0</v>
      </c>
      <c r="P7582">
        <v>22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25.322684049030279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25.322684049030279</v>
      </c>
    </row>
    <row r="7583" spans="1:31" x14ac:dyDescent="0.25">
      <c r="A7583">
        <v>2158641</v>
      </c>
      <c r="B7583">
        <v>1</v>
      </c>
      <c r="C7583" t="s">
        <v>81</v>
      </c>
      <c r="D7583" t="s">
        <v>112</v>
      </c>
      <c r="E7583" t="s">
        <v>140</v>
      </c>
      <c r="F7583" t="s">
        <v>21629</v>
      </c>
      <c r="G7583" t="s">
        <v>142</v>
      </c>
      <c r="H7583" t="s">
        <v>143</v>
      </c>
      <c r="I7583" t="s">
        <v>135</v>
      </c>
      <c r="J7583" t="s">
        <v>136</v>
      </c>
      <c r="K7583" t="s">
        <v>137</v>
      </c>
      <c r="L7583" t="s">
        <v>21630</v>
      </c>
      <c r="M7583" t="s">
        <v>21631</v>
      </c>
      <c r="N7583">
        <v>0.15305555500000001</v>
      </c>
      <c r="O7583">
        <v>0</v>
      </c>
      <c r="P7583">
        <v>1143</v>
      </c>
      <c r="Q7583">
        <v>5</v>
      </c>
      <c r="R7583">
        <v>29</v>
      </c>
      <c r="S7583">
        <v>6</v>
      </c>
      <c r="T7583">
        <v>54</v>
      </c>
      <c r="U7583">
        <v>0</v>
      </c>
      <c r="V7583">
        <v>0</v>
      </c>
      <c r="W7583">
        <v>0</v>
      </c>
      <c r="X7583">
        <v>11.711362014673497</v>
      </c>
      <c r="Y7583">
        <v>3.4402425832173003</v>
      </c>
      <c r="Z7583">
        <v>0.2757502504219389</v>
      </c>
      <c r="AA7583">
        <v>5.1306658935541662</v>
      </c>
      <c r="AB7583">
        <v>1.9690400097043836</v>
      </c>
      <c r="AC7583">
        <v>0</v>
      </c>
      <c r="AD7583">
        <v>0</v>
      </c>
      <c r="AE7583">
        <v>22.527060751571288</v>
      </c>
    </row>
    <row r="7584" spans="1:31" x14ac:dyDescent="0.25">
      <c r="A7584">
        <v>2169169</v>
      </c>
      <c r="B7584">
        <v>1</v>
      </c>
      <c r="C7584" t="s">
        <v>80</v>
      </c>
      <c r="D7584" t="s">
        <v>105</v>
      </c>
      <c r="E7584" t="s">
        <v>174</v>
      </c>
      <c r="F7584" t="s">
        <v>21632</v>
      </c>
      <c r="G7584" t="s">
        <v>211</v>
      </c>
      <c r="H7584" t="s">
        <v>134</v>
      </c>
      <c r="I7584" t="s">
        <v>135</v>
      </c>
      <c r="J7584" t="s">
        <v>136</v>
      </c>
      <c r="K7584" t="s">
        <v>137</v>
      </c>
      <c r="L7584" t="s">
        <v>21633</v>
      </c>
      <c r="M7584" t="s">
        <v>21634</v>
      </c>
      <c r="N7584">
        <v>3.2822222220000001</v>
      </c>
      <c r="O7584">
        <v>0</v>
      </c>
      <c r="P7584">
        <v>239</v>
      </c>
      <c r="Q7584">
        <v>0</v>
      </c>
      <c r="R7584">
        <v>0</v>
      </c>
      <c r="S7584">
        <v>0</v>
      </c>
      <c r="T7584">
        <v>22</v>
      </c>
      <c r="U7584">
        <v>0</v>
      </c>
      <c r="V7584">
        <v>0</v>
      </c>
      <c r="W7584">
        <v>0</v>
      </c>
      <c r="X7584">
        <v>226.77046197920683</v>
      </c>
      <c r="Y7584">
        <v>0</v>
      </c>
      <c r="Z7584">
        <v>0</v>
      </c>
      <c r="AA7584">
        <v>0</v>
      </c>
      <c r="AB7584">
        <v>17.80814585729216</v>
      </c>
      <c r="AC7584">
        <v>0</v>
      </c>
      <c r="AD7584">
        <v>0</v>
      </c>
      <c r="AE7584">
        <v>244.57860783649897</v>
      </c>
    </row>
    <row r="7585" spans="1:31" x14ac:dyDescent="0.25">
      <c r="A7585">
        <v>2169192</v>
      </c>
      <c r="B7585">
        <v>1</v>
      </c>
      <c r="C7585" t="s">
        <v>81</v>
      </c>
      <c r="D7585" t="s">
        <v>123</v>
      </c>
      <c r="E7585" t="s">
        <v>161</v>
      </c>
      <c r="F7585" t="s">
        <v>19731</v>
      </c>
      <c r="G7585" t="s">
        <v>215</v>
      </c>
      <c r="H7585" t="s">
        <v>134</v>
      </c>
      <c r="I7585" t="s">
        <v>135</v>
      </c>
      <c r="J7585" t="s">
        <v>136</v>
      </c>
      <c r="K7585" t="s">
        <v>137</v>
      </c>
      <c r="L7585" t="s">
        <v>21635</v>
      </c>
      <c r="M7585" t="s">
        <v>21636</v>
      </c>
      <c r="N7585">
        <v>2.8416666660000001</v>
      </c>
      <c r="O7585">
        <v>0</v>
      </c>
      <c r="P7585">
        <v>200</v>
      </c>
      <c r="Q7585">
        <v>0</v>
      </c>
      <c r="R7585">
        <v>6</v>
      </c>
      <c r="S7585">
        <v>0</v>
      </c>
      <c r="T7585">
        <v>9</v>
      </c>
      <c r="U7585">
        <v>0</v>
      </c>
      <c r="V7585">
        <v>0</v>
      </c>
      <c r="W7585">
        <v>0</v>
      </c>
      <c r="X7585">
        <v>114.87619374321991</v>
      </c>
      <c r="Y7585">
        <v>0</v>
      </c>
      <c r="Z7585">
        <v>1.3713776218036664</v>
      </c>
      <c r="AA7585">
        <v>0</v>
      </c>
      <c r="AB7585">
        <v>16.330568335318148</v>
      </c>
      <c r="AC7585">
        <v>0</v>
      </c>
      <c r="AD7585">
        <v>0</v>
      </c>
      <c r="AE7585">
        <v>132.57813970034172</v>
      </c>
    </row>
    <row r="7586" spans="1:31" x14ac:dyDescent="0.25">
      <c r="A7586">
        <v>2158910</v>
      </c>
      <c r="B7586">
        <v>1</v>
      </c>
      <c r="C7586" t="s">
        <v>81</v>
      </c>
      <c r="D7586" t="s">
        <v>115</v>
      </c>
      <c r="E7586" t="s">
        <v>140</v>
      </c>
      <c r="F7586" t="s">
        <v>21637</v>
      </c>
      <c r="G7586" t="s">
        <v>142</v>
      </c>
      <c r="H7586" t="s">
        <v>143</v>
      </c>
      <c r="I7586" t="s">
        <v>135</v>
      </c>
      <c r="J7586" t="s">
        <v>136</v>
      </c>
      <c r="K7586" t="s">
        <v>137</v>
      </c>
      <c r="L7586" t="s">
        <v>21638</v>
      </c>
      <c r="M7586" t="s">
        <v>21639</v>
      </c>
      <c r="N7586">
        <v>0.36249999999999999</v>
      </c>
      <c r="O7586">
        <v>0</v>
      </c>
      <c r="P7586">
        <v>623</v>
      </c>
      <c r="Q7586">
        <v>3</v>
      </c>
      <c r="R7586">
        <v>61</v>
      </c>
      <c r="S7586">
        <v>3</v>
      </c>
      <c r="T7586">
        <v>21</v>
      </c>
      <c r="U7586">
        <v>0</v>
      </c>
      <c r="V7586">
        <v>0</v>
      </c>
      <c r="W7586">
        <v>0</v>
      </c>
      <c r="X7586">
        <v>17.908956343931248</v>
      </c>
      <c r="Y7586">
        <v>0.32852388903937502</v>
      </c>
      <c r="Z7586">
        <v>4.6967612299897503</v>
      </c>
      <c r="AA7586">
        <v>6.2644905370372488</v>
      </c>
      <c r="AB7586">
        <v>1.2036722746740003</v>
      </c>
      <c r="AC7586">
        <v>0</v>
      </c>
      <c r="AD7586">
        <v>0</v>
      </c>
      <c r="AE7586">
        <v>30.402404274671621</v>
      </c>
    </row>
    <row r="7587" spans="1:31" x14ac:dyDescent="0.25">
      <c r="A7587">
        <v>2158996</v>
      </c>
      <c r="B7587">
        <v>1</v>
      </c>
      <c r="C7587" t="s">
        <v>80</v>
      </c>
      <c r="D7587" t="s">
        <v>99</v>
      </c>
      <c r="E7587" t="s">
        <v>174</v>
      </c>
      <c r="F7587" t="s">
        <v>10741</v>
      </c>
      <c r="G7587" t="s">
        <v>384</v>
      </c>
      <c r="H7587" t="s">
        <v>134</v>
      </c>
      <c r="I7587" t="s">
        <v>135</v>
      </c>
      <c r="J7587" t="s">
        <v>136</v>
      </c>
      <c r="K7587" t="s">
        <v>137</v>
      </c>
      <c r="L7587" t="s">
        <v>21640</v>
      </c>
      <c r="M7587" t="s">
        <v>21641</v>
      </c>
      <c r="N7587">
        <v>10.817222222</v>
      </c>
      <c r="O7587">
        <v>0</v>
      </c>
      <c r="P7587">
        <v>58</v>
      </c>
      <c r="Q7587">
        <v>0</v>
      </c>
      <c r="R7587">
        <v>0</v>
      </c>
      <c r="S7587">
        <v>0</v>
      </c>
      <c r="T7587">
        <v>1</v>
      </c>
      <c r="U7587">
        <v>0</v>
      </c>
      <c r="V7587">
        <v>0</v>
      </c>
      <c r="W7587">
        <v>0</v>
      </c>
      <c r="X7587">
        <v>129.90272637156383</v>
      </c>
      <c r="Y7587">
        <v>0</v>
      </c>
      <c r="Z7587">
        <v>0</v>
      </c>
      <c r="AA7587">
        <v>0</v>
      </c>
      <c r="AB7587">
        <v>0.9267982497221251</v>
      </c>
      <c r="AC7587">
        <v>0</v>
      </c>
      <c r="AD7587">
        <v>0</v>
      </c>
      <c r="AE7587">
        <v>130.82952462128594</v>
      </c>
    </row>
    <row r="7588" spans="1:31" x14ac:dyDescent="0.25">
      <c r="A7588">
        <v>2158747</v>
      </c>
      <c r="B7588">
        <v>1</v>
      </c>
      <c r="C7588" t="s">
        <v>80</v>
      </c>
      <c r="D7588" t="s">
        <v>105</v>
      </c>
      <c r="E7588" t="s">
        <v>174</v>
      </c>
      <c r="F7588" t="s">
        <v>10160</v>
      </c>
      <c r="G7588" t="s">
        <v>384</v>
      </c>
      <c r="H7588" t="s">
        <v>134</v>
      </c>
      <c r="I7588" t="s">
        <v>135</v>
      </c>
      <c r="J7588" t="s">
        <v>136</v>
      </c>
      <c r="K7588" t="s">
        <v>137</v>
      </c>
      <c r="L7588" t="s">
        <v>21642</v>
      </c>
      <c r="M7588" t="s">
        <v>21643</v>
      </c>
      <c r="N7588">
        <v>3.4563888880000002</v>
      </c>
      <c r="O7588">
        <v>0</v>
      </c>
      <c r="P7588">
        <v>92</v>
      </c>
      <c r="Q7588">
        <v>0</v>
      </c>
      <c r="R7588">
        <v>0</v>
      </c>
      <c r="S7588">
        <v>0</v>
      </c>
      <c r="T7588">
        <v>5</v>
      </c>
      <c r="U7588">
        <v>0</v>
      </c>
      <c r="V7588">
        <v>0</v>
      </c>
      <c r="W7588">
        <v>0</v>
      </c>
      <c r="X7588">
        <v>98.520383105066827</v>
      </c>
      <c r="Y7588">
        <v>0</v>
      </c>
      <c r="Z7588">
        <v>0</v>
      </c>
      <c r="AA7588">
        <v>0</v>
      </c>
      <c r="AB7588">
        <v>17.500390716787486</v>
      </c>
      <c r="AC7588">
        <v>0</v>
      </c>
      <c r="AD7588">
        <v>0</v>
      </c>
      <c r="AE7588">
        <v>116.02077382185431</v>
      </c>
    </row>
    <row r="7589" spans="1:31" x14ac:dyDescent="0.25">
      <c r="A7589">
        <v>2159056</v>
      </c>
      <c r="B7589">
        <v>1</v>
      </c>
      <c r="C7589" t="s">
        <v>81</v>
      </c>
      <c r="D7589" t="s">
        <v>120</v>
      </c>
      <c r="E7589" t="s">
        <v>131</v>
      </c>
      <c r="F7589" t="s">
        <v>21644</v>
      </c>
      <c r="G7589" t="s">
        <v>171</v>
      </c>
      <c r="H7589" t="s">
        <v>134</v>
      </c>
      <c r="I7589" t="s">
        <v>135</v>
      </c>
      <c r="J7589" t="s">
        <v>136</v>
      </c>
      <c r="K7589" t="s">
        <v>137</v>
      </c>
      <c r="L7589" t="s">
        <v>21645</v>
      </c>
      <c r="M7589" t="s">
        <v>21646</v>
      </c>
      <c r="N7589">
        <v>1.5047222220000001</v>
      </c>
      <c r="O7589">
        <v>0</v>
      </c>
      <c r="P7589">
        <v>1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0.53452420085274999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0.53452420085274999</v>
      </c>
    </row>
    <row r="7590" spans="1:31" x14ac:dyDescent="0.25">
      <c r="A7590">
        <v>2158701</v>
      </c>
      <c r="B7590">
        <v>1</v>
      </c>
      <c r="C7590" t="s">
        <v>81</v>
      </c>
      <c r="D7590" t="s">
        <v>122</v>
      </c>
      <c r="E7590" t="s">
        <v>174</v>
      </c>
      <c r="F7590" t="s">
        <v>21647</v>
      </c>
      <c r="G7590" t="s">
        <v>384</v>
      </c>
      <c r="H7590" t="s">
        <v>134</v>
      </c>
      <c r="I7590" t="s">
        <v>135</v>
      </c>
      <c r="J7590" t="s">
        <v>136</v>
      </c>
      <c r="K7590" t="s">
        <v>137</v>
      </c>
      <c r="L7590" t="s">
        <v>21648</v>
      </c>
      <c r="M7590" t="s">
        <v>21649</v>
      </c>
      <c r="N7590">
        <v>2.5425</v>
      </c>
      <c r="O7590">
        <v>0</v>
      </c>
      <c r="P7590">
        <v>154</v>
      </c>
      <c r="Q7590">
        <v>0</v>
      </c>
      <c r="R7590">
        <v>0</v>
      </c>
      <c r="S7590">
        <v>0</v>
      </c>
      <c r="T7590">
        <v>4</v>
      </c>
      <c r="U7590">
        <v>0</v>
      </c>
      <c r="V7590">
        <v>0</v>
      </c>
      <c r="W7590">
        <v>0</v>
      </c>
      <c r="X7590">
        <v>84.269945320258373</v>
      </c>
      <c r="Y7590">
        <v>0</v>
      </c>
      <c r="Z7590">
        <v>0</v>
      </c>
      <c r="AA7590">
        <v>0</v>
      </c>
      <c r="AB7590">
        <v>2.3835512588291996</v>
      </c>
      <c r="AC7590">
        <v>0</v>
      </c>
      <c r="AD7590">
        <v>0</v>
      </c>
      <c r="AE7590">
        <v>86.653496579087573</v>
      </c>
    </row>
    <row r="7591" spans="1:31" x14ac:dyDescent="0.25">
      <c r="A7591">
        <v>2158950</v>
      </c>
      <c r="B7591">
        <v>1</v>
      </c>
      <c r="C7591" t="s">
        <v>80</v>
      </c>
      <c r="D7591" t="s">
        <v>94</v>
      </c>
      <c r="E7591" t="s">
        <v>131</v>
      </c>
      <c r="F7591" t="s">
        <v>21650</v>
      </c>
      <c r="G7591" t="s">
        <v>133</v>
      </c>
      <c r="H7591" t="s">
        <v>134</v>
      </c>
      <c r="I7591" t="s">
        <v>135</v>
      </c>
      <c r="J7591" t="s">
        <v>136</v>
      </c>
      <c r="K7591" t="s">
        <v>137</v>
      </c>
      <c r="L7591" t="s">
        <v>21651</v>
      </c>
      <c r="M7591" t="s">
        <v>21652</v>
      </c>
      <c r="N7591">
        <v>1.4411111109999999</v>
      </c>
      <c r="O7591">
        <v>0</v>
      </c>
      <c r="P7591">
        <v>1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0.18969746956853334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0.18969746956853334</v>
      </c>
    </row>
    <row r="7592" spans="1:31" x14ac:dyDescent="0.25">
      <c r="A7592">
        <v>2158850</v>
      </c>
      <c r="B7592">
        <v>1</v>
      </c>
      <c r="C7592" t="s">
        <v>81</v>
      </c>
      <c r="D7592" t="s">
        <v>112</v>
      </c>
      <c r="E7592" t="s">
        <v>174</v>
      </c>
      <c r="F7592" t="s">
        <v>21653</v>
      </c>
      <c r="G7592" t="s">
        <v>176</v>
      </c>
      <c r="H7592" t="s">
        <v>134</v>
      </c>
      <c r="I7592" t="s">
        <v>135</v>
      </c>
      <c r="J7592" t="s">
        <v>136</v>
      </c>
      <c r="K7592" t="s">
        <v>137</v>
      </c>
      <c r="L7592" t="s">
        <v>21654</v>
      </c>
      <c r="M7592" t="s">
        <v>21655</v>
      </c>
      <c r="N7592">
        <v>2.1458333330000001</v>
      </c>
      <c r="O7592">
        <v>0</v>
      </c>
      <c r="P7592">
        <v>73</v>
      </c>
      <c r="Q7592">
        <v>0</v>
      </c>
      <c r="R7592">
        <v>0</v>
      </c>
      <c r="S7592">
        <v>0</v>
      </c>
      <c r="T7592">
        <v>1</v>
      </c>
      <c r="U7592">
        <v>0</v>
      </c>
      <c r="V7592">
        <v>0</v>
      </c>
      <c r="W7592">
        <v>0</v>
      </c>
      <c r="X7592">
        <v>10.105941188463598</v>
      </c>
      <c r="Y7592">
        <v>0</v>
      </c>
      <c r="Z7592">
        <v>0</v>
      </c>
      <c r="AA7592">
        <v>0</v>
      </c>
      <c r="AB7592">
        <v>6.8928163404583338E-3</v>
      </c>
      <c r="AC7592">
        <v>0</v>
      </c>
      <c r="AD7592">
        <v>0</v>
      </c>
      <c r="AE7592">
        <v>10.112834004804057</v>
      </c>
    </row>
    <row r="7593" spans="1:31" x14ac:dyDescent="0.25">
      <c r="A7593">
        <v>2169229</v>
      </c>
      <c r="B7593">
        <v>1</v>
      </c>
      <c r="C7593" t="s">
        <v>80</v>
      </c>
      <c r="D7593" t="s">
        <v>109</v>
      </c>
      <c r="E7593" t="s">
        <v>174</v>
      </c>
      <c r="F7593" t="s">
        <v>21656</v>
      </c>
      <c r="G7593" t="s">
        <v>187</v>
      </c>
      <c r="H7593" t="s">
        <v>134</v>
      </c>
      <c r="I7593" t="s">
        <v>135</v>
      </c>
      <c r="J7593" t="s">
        <v>136</v>
      </c>
      <c r="K7593" t="s">
        <v>137</v>
      </c>
      <c r="L7593" t="s">
        <v>21657</v>
      </c>
      <c r="M7593" t="s">
        <v>21658</v>
      </c>
      <c r="N7593">
        <v>2.8255555550000002</v>
      </c>
      <c r="O7593">
        <v>0</v>
      </c>
      <c r="P7593">
        <v>20</v>
      </c>
      <c r="Q7593">
        <v>0</v>
      </c>
      <c r="R7593">
        <v>8</v>
      </c>
      <c r="S7593">
        <v>0</v>
      </c>
      <c r="T7593">
        <v>5</v>
      </c>
      <c r="U7593">
        <v>0</v>
      </c>
      <c r="V7593">
        <v>0</v>
      </c>
      <c r="W7593">
        <v>0</v>
      </c>
      <c r="X7593">
        <v>2.8480261346856666</v>
      </c>
      <c r="Y7593">
        <v>0</v>
      </c>
      <c r="Z7593">
        <v>0.82827984123820009</v>
      </c>
      <c r="AA7593">
        <v>0</v>
      </c>
      <c r="AB7593">
        <v>1.0966330261169501</v>
      </c>
      <c r="AC7593">
        <v>0</v>
      </c>
      <c r="AD7593">
        <v>0</v>
      </c>
      <c r="AE7593">
        <v>4.7729390020408164</v>
      </c>
    </row>
    <row r="7594" spans="1:31" x14ac:dyDescent="0.25">
      <c r="A7594">
        <v>2158804</v>
      </c>
      <c r="B7594">
        <v>1</v>
      </c>
      <c r="C7594" t="s">
        <v>81</v>
      </c>
      <c r="D7594" t="s">
        <v>127</v>
      </c>
      <c r="E7594" t="s">
        <v>161</v>
      </c>
      <c r="F7594" t="s">
        <v>21659</v>
      </c>
      <c r="G7594" t="s">
        <v>215</v>
      </c>
      <c r="H7594" t="s">
        <v>134</v>
      </c>
      <c r="I7594" t="s">
        <v>135</v>
      </c>
      <c r="J7594" t="s">
        <v>136</v>
      </c>
      <c r="K7594" t="s">
        <v>137</v>
      </c>
      <c r="L7594" t="s">
        <v>21660</v>
      </c>
      <c r="M7594" t="s">
        <v>21661</v>
      </c>
      <c r="N7594">
        <v>1.430833333</v>
      </c>
      <c r="O7594">
        <v>0</v>
      </c>
      <c r="P7594">
        <v>0</v>
      </c>
      <c r="Q7594">
        <v>0</v>
      </c>
      <c r="R7594">
        <v>3</v>
      </c>
      <c r="S7594">
        <v>0</v>
      </c>
      <c r="T7594">
        <v>1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0.27829712885566671</v>
      </c>
      <c r="AA7594">
        <v>0</v>
      </c>
      <c r="AB7594">
        <v>3.2846015250915004</v>
      </c>
      <c r="AC7594">
        <v>0</v>
      </c>
      <c r="AD7594">
        <v>0</v>
      </c>
      <c r="AE7594">
        <v>3.5628986539471672</v>
      </c>
    </row>
    <row r="7595" spans="1:31" x14ac:dyDescent="0.25">
      <c r="A7595">
        <v>2158704</v>
      </c>
      <c r="B7595">
        <v>1</v>
      </c>
      <c r="C7595" t="s">
        <v>81</v>
      </c>
      <c r="D7595" t="s">
        <v>128</v>
      </c>
      <c r="E7595" t="s">
        <v>174</v>
      </c>
      <c r="F7595" t="s">
        <v>20751</v>
      </c>
      <c r="G7595" t="s">
        <v>187</v>
      </c>
      <c r="H7595" t="s">
        <v>134</v>
      </c>
      <c r="I7595" t="s">
        <v>135</v>
      </c>
      <c r="J7595" t="s">
        <v>136</v>
      </c>
      <c r="K7595" t="s">
        <v>137</v>
      </c>
      <c r="L7595" t="s">
        <v>21662</v>
      </c>
      <c r="M7595" t="s">
        <v>21663</v>
      </c>
      <c r="N7595">
        <v>4.0980555550000002</v>
      </c>
      <c r="O7595">
        <v>0</v>
      </c>
      <c r="P7595">
        <v>100</v>
      </c>
      <c r="Q7595">
        <v>0</v>
      </c>
      <c r="R7595">
        <v>0</v>
      </c>
      <c r="S7595">
        <v>0</v>
      </c>
      <c r="T7595">
        <v>8</v>
      </c>
      <c r="U7595">
        <v>0</v>
      </c>
      <c r="V7595">
        <v>0</v>
      </c>
      <c r="W7595">
        <v>0</v>
      </c>
      <c r="X7595">
        <v>99.814315138765039</v>
      </c>
      <c r="Y7595">
        <v>0</v>
      </c>
      <c r="Z7595">
        <v>0</v>
      </c>
      <c r="AA7595">
        <v>0</v>
      </c>
      <c r="AB7595">
        <v>12.468541224172499</v>
      </c>
      <c r="AC7595">
        <v>0</v>
      </c>
      <c r="AD7595">
        <v>0</v>
      </c>
      <c r="AE7595">
        <v>112.28285636293754</v>
      </c>
    </row>
    <row r="7596" spans="1:31" x14ac:dyDescent="0.25">
      <c r="A7596">
        <v>2158870</v>
      </c>
      <c r="B7596">
        <v>1</v>
      </c>
      <c r="C7596" t="s">
        <v>80</v>
      </c>
      <c r="D7596" t="s">
        <v>107</v>
      </c>
      <c r="E7596" t="s">
        <v>131</v>
      </c>
      <c r="F7596" t="s">
        <v>21664</v>
      </c>
      <c r="G7596" t="s">
        <v>133</v>
      </c>
      <c r="H7596" t="s">
        <v>134</v>
      </c>
      <c r="I7596" t="s">
        <v>135</v>
      </c>
      <c r="J7596" t="s">
        <v>136</v>
      </c>
      <c r="K7596" t="s">
        <v>137</v>
      </c>
      <c r="L7596" t="s">
        <v>21665</v>
      </c>
      <c r="M7596" t="s">
        <v>21666</v>
      </c>
      <c r="N7596">
        <v>2.6002777770000001</v>
      </c>
      <c r="O7596">
        <v>0</v>
      </c>
      <c r="P7596">
        <v>8</v>
      </c>
      <c r="Q7596">
        <v>0</v>
      </c>
      <c r="R7596">
        <v>0</v>
      </c>
      <c r="S7596">
        <v>0</v>
      </c>
      <c r="T7596">
        <v>1</v>
      </c>
      <c r="U7596">
        <v>0</v>
      </c>
      <c r="V7596">
        <v>0</v>
      </c>
      <c r="W7596">
        <v>0</v>
      </c>
      <c r="X7596">
        <v>3.7578611639417332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3.7578611639417332</v>
      </c>
    </row>
    <row r="7597" spans="1:31" x14ac:dyDescent="0.25">
      <c r="A7597">
        <v>2158847</v>
      </c>
      <c r="B7597">
        <v>1</v>
      </c>
      <c r="C7597" t="s">
        <v>81</v>
      </c>
      <c r="D7597" t="s">
        <v>118</v>
      </c>
      <c r="E7597" t="s">
        <v>174</v>
      </c>
      <c r="F7597" t="s">
        <v>21667</v>
      </c>
      <c r="G7597" t="s">
        <v>187</v>
      </c>
      <c r="H7597" t="s">
        <v>134</v>
      </c>
      <c r="I7597" t="s">
        <v>135</v>
      </c>
      <c r="J7597" t="s">
        <v>136</v>
      </c>
      <c r="K7597" t="s">
        <v>137</v>
      </c>
      <c r="L7597" t="s">
        <v>21668</v>
      </c>
      <c r="M7597" t="s">
        <v>21669</v>
      </c>
      <c r="N7597">
        <v>3.7058333330000002</v>
      </c>
      <c r="O7597">
        <v>0</v>
      </c>
      <c r="P7597">
        <v>3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1.3201671796408336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1.3201671796408336</v>
      </c>
    </row>
    <row r="7598" spans="1:31" x14ac:dyDescent="0.25">
      <c r="A7598">
        <v>2159033</v>
      </c>
      <c r="B7598">
        <v>1</v>
      </c>
      <c r="C7598" t="s">
        <v>80</v>
      </c>
      <c r="D7598" t="s">
        <v>84</v>
      </c>
      <c r="E7598" t="s">
        <v>131</v>
      </c>
      <c r="F7598" t="s">
        <v>21670</v>
      </c>
      <c r="G7598" t="s">
        <v>152</v>
      </c>
      <c r="H7598" t="s">
        <v>134</v>
      </c>
      <c r="I7598" t="s">
        <v>135</v>
      </c>
      <c r="J7598" t="s">
        <v>136</v>
      </c>
      <c r="K7598" t="s">
        <v>137</v>
      </c>
      <c r="L7598" t="s">
        <v>21671</v>
      </c>
      <c r="M7598" t="s">
        <v>21672</v>
      </c>
      <c r="N7598">
        <v>8.4030555549999999</v>
      </c>
      <c r="O7598">
        <v>0</v>
      </c>
      <c r="P7598">
        <v>2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6.3950048972550002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6.3950048972550002</v>
      </c>
    </row>
    <row r="7599" spans="1:31" x14ac:dyDescent="0.25">
      <c r="A7599">
        <v>2159013</v>
      </c>
      <c r="B7599">
        <v>1</v>
      </c>
      <c r="C7599" t="s">
        <v>80</v>
      </c>
      <c r="D7599" t="s">
        <v>103</v>
      </c>
      <c r="E7599" t="s">
        <v>131</v>
      </c>
      <c r="F7599" t="s">
        <v>21673</v>
      </c>
      <c r="G7599" t="s">
        <v>439</v>
      </c>
      <c r="H7599" t="s">
        <v>134</v>
      </c>
      <c r="I7599" t="s">
        <v>135</v>
      </c>
      <c r="J7599" t="s">
        <v>136</v>
      </c>
      <c r="K7599" t="s">
        <v>137</v>
      </c>
      <c r="L7599" t="s">
        <v>21674</v>
      </c>
      <c r="M7599" t="s">
        <v>21675</v>
      </c>
      <c r="N7599">
        <v>2.3863888879999999</v>
      </c>
      <c r="O7599">
        <v>0</v>
      </c>
      <c r="P7599">
        <v>6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3.0390782747895497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3.0390782747895497</v>
      </c>
    </row>
    <row r="7600" spans="1:31" x14ac:dyDescent="0.25">
      <c r="A7600">
        <v>2158721</v>
      </c>
      <c r="B7600">
        <v>1</v>
      </c>
      <c r="C7600" t="s">
        <v>81</v>
      </c>
      <c r="D7600" t="s">
        <v>118</v>
      </c>
      <c r="E7600" t="s">
        <v>146</v>
      </c>
      <c r="F7600" t="s">
        <v>6960</v>
      </c>
      <c r="G7600" t="s">
        <v>142</v>
      </c>
      <c r="H7600" t="s">
        <v>143</v>
      </c>
      <c r="I7600" t="s">
        <v>135</v>
      </c>
      <c r="J7600" t="s">
        <v>136</v>
      </c>
      <c r="K7600" t="s">
        <v>137</v>
      </c>
      <c r="L7600" t="s">
        <v>21676</v>
      </c>
      <c r="M7600" t="s">
        <v>21677</v>
      </c>
      <c r="N7600">
        <v>0.45</v>
      </c>
      <c r="O7600">
        <v>0</v>
      </c>
      <c r="P7600">
        <v>1536</v>
      </c>
      <c r="Q7600">
        <v>0</v>
      </c>
      <c r="R7600">
        <v>52</v>
      </c>
      <c r="S7600">
        <v>0</v>
      </c>
      <c r="T7600">
        <v>210</v>
      </c>
      <c r="U7600">
        <v>0</v>
      </c>
      <c r="V7600">
        <v>1</v>
      </c>
      <c r="W7600">
        <v>0</v>
      </c>
      <c r="X7600">
        <v>117.79061295509165</v>
      </c>
      <c r="Y7600">
        <v>0</v>
      </c>
      <c r="Z7600">
        <v>6.0332916189360004</v>
      </c>
      <c r="AA7600">
        <v>0</v>
      </c>
      <c r="AB7600">
        <v>26.061202267563811</v>
      </c>
      <c r="AC7600">
        <v>0</v>
      </c>
      <c r="AD7600">
        <v>3.6166044288705006</v>
      </c>
      <c r="AE7600">
        <v>153.50171127046195</v>
      </c>
    </row>
    <row r="7601" spans="1:31" x14ac:dyDescent="0.25">
      <c r="A7601">
        <v>2169249</v>
      </c>
      <c r="B7601">
        <v>1</v>
      </c>
      <c r="C7601" t="s">
        <v>80</v>
      </c>
      <c r="D7601" t="s">
        <v>87</v>
      </c>
      <c r="E7601" t="s">
        <v>174</v>
      </c>
      <c r="F7601" t="s">
        <v>13821</v>
      </c>
      <c r="G7601" t="s">
        <v>4292</v>
      </c>
      <c r="H7601" t="s">
        <v>134</v>
      </c>
      <c r="I7601" t="s">
        <v>135</v>
      </c>
      <c r="J7601" t="s">
        <v>136</v>
      </c>
      <c r="K7601" t="s">
        <v>137</v>
      </c>
      <c r="L7601" t="s">
        <v>21678</v>
      </c>
      <c r="M7601" t="s">
        <v>21679</v>
      </c>
      <c r="N7601">
        <v>3.4188888880000001</v>
      </c>
      <c r="O7601">
        <v>0</v>
      </c>
      <c r="P7601">
        <v>77</v>
      </c>
      <c r="Q7601">
        <v>0</v>
      </c>
      <c r="R7601">
        <v>0</v>
      </c>
      <c r="S7601">
        <v>0</v>
      </c>
      <c r="T7601">
        <v>1</v>
      </c>
      <c r="U7601">
        <v>0</v>
      </c>
      <c r="V7601">
        <v>0</v>
      </c>
      <c r="W7601">
        <v>0</v>
      </c>
      <c r="X7601">
        <v>48.484751089544346</v>
      </c>
      <c r="Y7601">
        <v>0</v>
      </c>
      <c r="Z7601">
        <v>0</v>
      </c>
      <c r="AA7601">
        <v>0</v>
      </c>
      <c r="AB7601">
        <v>3.2266248007333338E-3</v>
      </c>
      <c r="AC7601">
        <v>0</v>
      </c>
      <c r="AD7601">
        <v>0</v>
      </c>
      <c r="AE7601">
        <v>48.487977714345078</v>
      </c>
    </row>
    <row r="7602" spans="1:31" x14ac:dyDescent="0.25">
      <c r="A7602">
        <v>2158970</v>
      </c>
      <c r="B7602">
        <v>1</v>
      </c>
      <c r="C7602" t="s">
        <v>80</v>
      </c>
      <c r="D7602" t="s">
        <v>96</v>
      </c>
      <c r="E7602" t="s">
        <v>131</v>
      </c>
      <c r="F7602" t="s">
        <v>21680</v>
      </c>
      <c r="G7602" t="s">
        <v>133</v>
      </c>
      <c r="H7602" t="s">
        <v>134</v>
      </c>
      <c r="I7602" t="s">
        <v>135</v>
      </c>
      <c r="J7602" t="s">
        <v>136</v>
      </c>
      <c r="K7602" t="s">
        <v>137</v>
      </c>
      <c r="L7602" t="s">
        <v>21681</v>
      </c>
      <c r="M7602" t="s">
        <v>21682</v>
      </c>
      <c r="N7602">
        <v>4.2236111110000003</v>
      </c>
      <c r="O7602">
        <v>0</v>
      </c>
      <c r="P7602">
        <v>1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4.3804167945667825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4.3804167945667825</v>
      </c>
    </row>
    <row r="7603" spans="1:31" x14ac:dyDescent="0.25">
      <c r="A7603">
        <v>2158933</v>
      </c>
      <c r="B7603">
        <v>1</v>
      </c>
      <c r="C7603" t="s">
        <v>80</v>
      </c>
      <c r="D7603" t="s">
        <v>93</v>
      </c>
      <c r="E7603" t="s">
        <v>206</v>
      </c>
      <c r="F7603" t="s">
        <v>21683</v>
      </c>
      <c r="G7603" t="s">
        <v>300</v>
      </c>
      <c r="H7603" t="s">
        <v>134</v>
      </c>
      <c r="I7603" t="s">
        <v>135</v>
      </c>
      <c r="J7603" t="s">
        <v>3</v>
      </c>
      <c r="K7603" t="s">
        <v>137</v>
      </c>
      <c r="L7603" t="s">
        <v>21684</v>
      </c>
      <c r="M7603" t="s">
        <v>21685</v>
      </c>
      <c r="N7603">
        <v>0.81722222200000005</v>
      </c>
      <c r="O7603">
        <v>0</v>
      </c>
      <c r="P7603">
        <v>46</v>
      </c>
      <c r="Q7603">
        <v>0</v>
      </c>
      <c r="R7603">
        <v>0</v>
      </c>
      <c r="S7603">
        <v>0</v>
      </c>
      <c r="T7603">
        <v>12</v>
      </c>
      <c r="U7603">
        <v>0</v>
      </c>
      <c r="V7603">
        <v>0</v>
      </c>
      <c r="W7603">
        <v>0</v>
      </c>
      <c r="X7603">
        <v>6.5470383986221332</v>
      </c>
      <c r="Y7603">
        <v>0</v>
      </c>
      <c r="Z7603">
        <v>0</v>
      </c>
      <c r="AA7603">
        <v>0</v>
      </c>
      <c r="AB7603">
        <v>4.8618695394232887</v>
      </c>
      <c r="AC7603">
        <v>0</v>
      </c>
      <c r="AD7603">
        <v>0</v>
      </c>
      <c r="AE7603">
        <v>11.408907938045422</v>
      </c>
    </row>
    <row r="7604" spans="1:31" x14ac:dyDescent="0.25">
      <c r="A7604">
        <v>2158784</v>
      </c>
      <c r="B7604">
        <v>1</v>
      </c>
      <c r="C7604" t="s">
        <v>80</v>
      </c>
      <c r="D7604" t="s">
        <v>91</v>
      </c>
      <c r="E7604" t="s">
        <v>140</v>
      </c>
      <c r="F7604" t="s">
        <v>21686</v>
      </c>
      <c r="G7604" t="s">
        <v>883</v>
      </c>
      <c r="H7604" t="s">
        <v>143</v>
      </c>
      <c r="I7604" t="s">
        <v>135</v>
      </c>
      <c r="J7604" t="s">
        <v>136</v>
      </c>
      <c r="K7604" t="s">
        <v>236</v>
      </c>
      <c r="L7604" t="s">
        <v>21687</v>
      </c>
      <c r="M7604" t="s">
        <v>21688</v>
      </c>
      <c r="N7604">
        <v>3.9213888880000001</v>
      </c>
      <c r="O7604">
        <v>0</v>
      </c>
      <c r="P7604">
        <v>0</v>
      </c>
      <c r="Q7604">
        <v>0</v>
      </c>
      <c r="R7604">
        <v>0</v>
      </c>
      <c r="S7604">
        <v>6</v>
      </c>
      <c r="T7604">
        <v>1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1032.5553015748142</v>
      </c>
      <c r="AB7604">
        <v>0.24869872503968338</v>
      </c>
      <c r="AC7604">
        <v>0</v>
      </c>
      <c r="AD7604">
        <v>0</v>
      </c>
      <c r="AE7604">
        <v>1032.8040002998539</v>
      </c>
    </row>
    <row r="7605" spans="1:31" x14ac:dyDescent="0.25">
      <c r="A7605">
        <v>2158684</v>
      </c>
      <c r="B7605">
        <v>1</v>
      </c>
      <c r="C7605" t="s">
        <v>81</v>
      </c>
      <c r="D7605" t="s">
        <v>127</v>
      </c>
      <c r="E7605" t="s">
        <v>131</v>
      </c>
      <c r="F7605" t="s">
        <v>21689</v>
      </c>
      <c r="G7605" t="s">
        <v>231</v>
      </c>
      <c r="H7605" t="s">
        <v>134</v>
      </c>
      <c r="I7605" t="s">
        <v>135</v>
      </c>
      <c r="J7605" t="s">
        <v>136</v>
      </c>
      <c r="K7605" t="s">
        <v>137</v>
      </c>
      <c r="L7605" t="s">
        <v>21690</v>
      </c>
      <c r="M7605" t="s">
        <v>21691</v>
      </c>
      <c r="N7605">
        <v>1.1644444439999999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3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0.25981541395539998</v>
      </c>
      <c r="AC7605">
        <v>0</v>
      </c>
      <c r="AD7605">
        <v>0</v>
      </c>
      <c r="AE7605">
        <v>0.25981541395539998</v>
      </c>
    </row>
    <row r="7606" spans="1:31" x14ac:dyDescent="0.25">
      <c r="A7606">
        <v>2158827</v>
      </c>
      <c r="B7606">
        <v>1</v>
      </c>
      <c r="C7606" t="s">
        <v>80</v>
      </c>
      <c r="D7606" t="s">
        <v>83</v>
      </c>
      <c r="E7606" t="s">
        <v>174</v>
      </c>
      <c r="F7606" t="s">
        <v>19285</v>
      </c>
      <c r="G7606" t="s">
        <v>187</v>
      </c>
      <c r="H7606" t="s">
        <v>134</v>
      </c>
      <c r="I7606" t="s">
        <v>135</v>
      </c>
      <c r="J7606" t="s">
        <v>136</v>
      </c>
      <c r="K7606" t="s">
        <v>137</v>
      </c>
      <c r="L7606" t="s">
        <v>21692</v>
      </c>
      <c r="M7606" t="s">
        <v>21693</v>
      </c>
      <c r="N7606">
        <v>0.98027777699999996</v>
      </c>
      <c r="O7606">
        <v>0</v>
      </c>
      <c r="P7606">
        <v>135</v>
      </c>
      <c r="Q7606">
        <v>0</v>
      </c>
      <c r="R7606">
        <v>0</v>
      </c>
      <c r="S7606">
        <v>0</v>
      </c>
      <c r="T7606">
        <v>29</v>
      </c>
      <c r="U7606">
        <v>0</v>
      </c>
      <c r="V7606">
        <v>0</v>
      </c>
      <c r="W7606">
        <v>0</v>
      </c>
      <c r="X7606">
        <v>35.752374196863023</v>
      </c>
      <c r="Y7606">
        <v>0</v>
      </c>
      <c r="Z7606">
        <v>0</v>
      </c>
      <c r="AA7606">
        <v>0</v>
      </c>
      <c r="AB7606">
        <v>14.225033266384997</v>
      </c>
      <c r="AC7606">
        <v>0</v>
      </c>
      <c r="AD7606">
        <v>0</v>
      </c>
      <c r="AE7606">
        <v>49.977407463248021</v>
      </c>
    </row>
    <row r="7607" spans="1:31" x14ac:dyDescent="0.25">
      <c r="A7607">
        <v>2159076</v>
      </c>
      <c r="B7607">
        <v>1</v>
      </c>
      <c r="C7607" t="s">
        <v>80</v>
      </c>
      <c r="D7607" t="s">
        <v>106</v>
      </c>
      <c r="E7607" t="s">
        <v>174</v>
      </c>
      <c r="F7607" t="s">
        <v>21694</v>
      </c>
      <c r="G7607" t="s">
        <v>187</v>
      </c>
      <c r="H7607" t="s">
        <v>134</v>
      </c>
      <c r="I7607" t="s">
        <v>135</v>
      </c>
      <c r="J7607" t="s">
        <v>136</v>
      </c>
      <c r="K7607" t="s">
        <v>137</v>
      </c>
      <c r="L7607" t="s">
        <v>21695</v>
      </c>
      <c r="M7607" t="s">
        <v>21696</v>
      </c>
      <c r="N7607">
        <v>3.6866666659999998</v>
      </c>
      <c r="O7607">
        <v>0</v>
      </c>
      <c r="P7607">
        <v>23</v>
      </c>
      <c r="Q7607">
        <v>0</v>
      </c>
      <c r="R7607">
        <v>0</v>
      </c>
      <c r="S7607">
        <v>0</v>
      </c>
      <c r="T7607">
        <v>1</v>
      </c>
      <c r="U7607">
        <v>0</v>
      </c>
      <c r="V7607">
        <v>0</v>
      </c>
      <c r="W7607">
        <v>0</v>
      </c>
      <c r="X7607">
        <v>10.192950609460006</v>
      </c>
      <c r="Y7607">
        <v>0</v>
      </c>
      <c r="Z7607">
        <v>0</v>
      </c>
      <c r="AA7607">
        <v>0</v>
      </c>
      <c r="AB7607">
        <v>0.48621806070461665</v>
      </c>
      <c r="AC7607">
        <v>0</v>
      </c>
      <c r="AD7607">
        <v>0</v>
      </c>
      <c r="AE7607">
        <v>10.679168670164623</v>
      </c>
    </row>
    <row r="7608" spans="1:31" x14ac:dyDescent="0.25">
      <c r="A7608">
        <v>2170051</v>
      </c>
      <c r="B7608">
        <v>1</v>
      </c>
      <c r="C7608" t="s">
        <v>81</v>
      </c>
      <c r="D7608" t="s">
        <v>120</v>
      </c>
      <c r="E7608" t="s">
        <v>161</v>
      </c>
      <c r="F7608" t="s">
        <v>21697</v>
      </c>
      <c r="G7608" t="s">
        <v>215</v>
      </c>
      <c r="H7608" t="s">
        <v>134</v>
      </c>
      <c r="I7608" t="s">
        <v>135</v>
      </c>
      <c r="J7608" t="s">
        <v>136</v>
      </c>
      <c r="K7608" t="s">
        <v>137</v>
      </c>
      <c r="L7608" t="s">
        <v>21698</v>
      </c>
      <c r="M7608" t="s">
        <v>21699</v>
      </c>
      <c r="N7608">
        <v>2.420555555</v>
      </c>
      <c r="O7608">
        <v>0</v>
      </c>
      <c r="P7608">
        <v>0</v>
      </c>
      <c r="Q7608">
        <v>0</v>
      </c>
      <c r="R7608">
        <v>5</v>
      </c>
      <c r="S7608">
        <v>0</v>
      </c>
      <c r="T7608">
        <v>6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6.8701753264479999</v>
      </c>
      <c r="AA7608">
        <v>0</v>
      </c>
      <c r="AB7608">
        <v>2.0928983449888667</v>
      </c>
      <c r="AC7608">
        <v>0</v>
      </c>
      <c r="AD7608">
        <v>0</v>
      </c>
      <c r="AE7608">
        <v>8.9630736714368666</v>
      </c>
    </row>
    <row r="7609" spans="1:31" x14ac:dyDescent="0.25">
      <c r="A7609">
        <v>2169387</v>
      </c>
      <c r="B7609">
        <v>1</v>
      </c>
      <c r="C7609" t="s">
        <v>80</v>
      </c>
      <c r="D7609" t="s">
        <v>97</v>
      </c>
      <c r="E7609" t="s">
        <v>146</v>
      </c>
      <c r="F7609" t="s">
        <v>17558</v>
      </c>
      <c r="G7609" t="s">
        <v>16969</v>
      </c>
      <c r="H7609" t="s">
        <v>143</v>
      </c>
      <c r="I7609" t="s">
        <v>135</v>
      </c>
      <c r="J7609" t="s">
        <v>136</v>
      </c>
      <c r="K7609" t="s">
        <v>137</v>
      </c>
      <c r="L7609" t="s">
        <v>21700</v>
      </c>
      <c r="M7609" t="s">
        <v>21701</v>
      </c>
      <c r="N7609">
        <v>1.416666666</v>
      </c>
      <c r="O7609">
        <v>0</v>
      </c>
      <c r="P7609">
        <v>61</v>
      </c>
      <c r="Q7609">
        <v>0</v>
      </c>
      <c r="R7609">
        <v>57</v>
      </c>
      <c r="S7609">
        <v>1</v>
      </c>
      <c r="T7609">
        <v>12</v>
      </c>
      <c r="U7609">
        <v>0</v>
      </c>
      <c r="V7609">
        <v>0</v>
      </c>
      <c r="W7609">
        <v>0</v>
      </c>
      <c r="X7609">
        <v>62.705495720982505</v>
      </c>
      <c r="Y7609">
        <v>0</v>
      </c>
      <c r="Z7609">
        <v>41.008442466211868</v>
      </c>
      <c r="AA7609">
        <v>54.12995502350887</v>
      </c>
      <c r="AB7609">
        <v>6.5781833634562492</v>
      </c>
      <c r="AC7609">
        <v>0</v>
      </c>
      <c r="AD7609">
        <v>0</v>
      </c>
      <c r="AE7609">
        <v>164.42207657415949</v>
      </c>
    </row>
    <row r="7610" spans="1:31" x14ac:dyDescent="0.25">
      <c r="A7610">
        <v>2170028</v>
      </c>
      <c r="B7610">
        <v>1</v>
      </c>
      <c r="C7610" t="s">
        <v>81</v>
      </c>
      <c r="D7610" t="s">
        <v>119</v>
      </c>
      <c r="E7610" t="s">
        <v>174</v>
      </c>
      <c r="F7610" t="s">
        <v>21702</v>
      </c>
      <c r="G7610" t="s">
        <v>187</v>
      </c>
      <c r="H7610" t="s">
        <v>134</v>
      </c>
      <c r="I7610" t="s">
        <v>135</v>
      </c>
      <c r="J7610" t="s">
        <v>136</v>
      </c>
      <c r="K7610" t="s">
        <v>137</v>
      </c>
      <c r="L7610" t="s">
        <v>21703</v>
      </c>
      <c r="M7610" t="s">
        <v>21704</v>
      </c>
      <c r="N7610">
        <v>0.72472222200000003</v>
      </c>
      <c r="O7610">
        <v>0</v>
      </c>
      <c r="P7610">
        <v>17</v>
      </c>
      <c r="Q7610">
        <v>0</v>
      </c>
      <c r="R7610">
        <v>1</v>
      </c>
      <c r="S7610">
        <v>0</v>
      </c>
      <c r="T7610">
        <v>1</v>
      </c>
      <c r="U7610">
        <v>0</v>
      </c>
      <c r="V7610">
        <v>0</v>
      </c>
      <c r="W7610">
        <v>0</v>
      </c>
      <c r="X7610">
        <v>2.1485004538228001</v>
      </c>
      <c r="Y7610">
        <v>0</v>
      </c>
      <c r="Z7610">
        <v>5.4403265233333338E-3</v>
      </c>
      <c r="AA7610">
        <v>0</v>
      </c>
      <c r="AB7610">
        <v>2.5688284820550002E-2</v>
      </c>
      <c r="AC7610">
        <v>0</v>
      </c>
      <c r="AD7610">
        <v>0</v>
      </c>
      <c r="AE7610">
        <v>2.1796290651666834</v>
      </c>
    </row>
    <row r="7611" spans="1:31" x14ac:dyDescent="0.25">
      <c r="A7611">
        <v>2169410</v>
      </c>
      <c r="B7611">
        <v>1</v>
      </c>
      <c r="C7611" t="s">
        <v>80</v>
      </c>
      <c r="D7611" t="s">
        <v>90</v>
      </c>
      <c r="E7611" t="s">
        <v>174</v>
      </c>
      <c r="F7611" t="s">
        <v>16705</v>
      </c>
      <c r="G7611" t="s">
        <v>187</v>
      </c>
      <c r="H7611" t="s">
        <v>134</v>
      </c>
      <c r="I7611" t="s">
        <v>135</v>
      </c>
      <c r="J7611" t="s">
        <v>136</v>
      </c>
      <c r="K7611" t="s">
        <v>137</v>
      </c>
      <c r="L7611" t="s">
        <v>21705</v>
      </c>
      <c r="M7611" t="s">
        <v>21706</v>
      </c>
      <c r="N7611">
        <v>2.156111111</v>
      </c>
      <c r="O7611">
        <v>0</v>
      </c>
      <c r="P7611">
        <v>112</v>
      </c>
      <c r="Q7611">
        <v>0</v>
      </c>
      <c r="R7611">
        <v>0</v>
      </c>
      <c r="S7611">
        <v>0</v>
      </c>
      <c r="T7611">
        <v>9</v>
      </c>
      <c r="U7611">
        <v>0</v>
      </c>
      <c r="V7611">
        <v>0</v>
      </c>
      <c r="W7611">
        <v>0</v>
      </c>
      <c r="X7611">
        <v>46.070457373158249</v>
      </c>
      <c r="Y7611">
        <v>0</v>
      </c>
      <c r="Z7611">
        <v>0</v>
      </c>
      <c r="AA7611">
        <v>0</v>
      </c>
      <c r="AB7611">
        <v>19.348980033022464</v>
      </c>
      <c r="AC7611">
        <v>0</v>
      </c>
      <c r="AD7611">
        <v>0</v>
      </c>
      <c r="AE7611">
        <v>65.41943740618072</v>
      </c>
    </row>
    <row r="7612" spans="1:31" x14ac:dyDescent="0.25">
      <c r="A7612">
        <v>2170074</v>
      </c>
      <c r="B7612">
        <v>1</v>
      </c>
      <c r="C7612" t="s">
        <v>80</v>
      </c>
      <c r="D7612" t="s">
        <v>91</v>
      </c>
      <c r="E7612" t="s">
        <v>140</v>
      </c>
      <c r="F7612" t="s">
        <v>15870</v>
      </c>
      <c r="G7612" t="s">
        <v>142</v>
      </c>
      <c r="H7612" t="s">
        <v>143</v>
      </c>
      <c r="I7612" t="s">
        <v>135</v>
      </c>
      <c r="J7612" t="s">
        <v>136</v>
      </c>
      <c r="K7612" t="s">
        <v>137</v>
      </c>
      <c r="L7612" t="s">
        <v>21707</v>
      </c>
      <c r="M7612" t="s">
        <v>21708</v>
      </c>
      <c r="N7612">
        <v>0.78833333299999997</v>
      </c>
      <c r="O7612">
        <v>1</v>
      </c>
      <c r="P7612">
        <v>0</v>
      </c>
      <c r="Q7612">
        <v>50</v>
      </c>
      <c r="R7612">
        <v>16</v>
      </c>
      <c r="S7612">
        <v>25</v>
      </c>
      <c r="T7612">
        <v>6</v>
      </c>
      <c r="U7612">
        <v>1</v>
      </c>
      <c r="V7612">
        <v>0</v>
      </c>
      <c r="W7612">
        <v>0.60220542360329998</v>
      </c>
      <c r="X7612">
        <v>0</v>
      </c>
      <c r="Y7612">
        <v>85.597830232411752</v>
      </c>
      <c r="Z7612">
        <v>1.5863337677615998</v>
      </c>
      <c r="AA7612">
        <v>237.48468118685793</v>
      </c>
      <c r="AB7612">
        <v>7.325962411293899</v>
      </c>
      <c r="AC7612">
        <v>1.64706230911365</v>
      </c>
      <c r="AD7612">
        <v>0</v>
      </c>
      <c r="AE7612">
        <v>334.24407533104215</v>
      </c>
    </row>
    <row r="7613" spans="1:31" x14ac:dyDescent="0.25">
      <c r="A7613">
        <v>2169882</v>
      </c>
      <c r="B7613">
        <v>1</v>
      </c>
      <c r="C7613" t="s">
        <v>80</v>
      </c>
      <c r="D7613" t="s">
        <v>106</v>
      </c>
      <c r="E7613" t="s">
        <v>174</v>
      </c>
      <c r="F7613" t="s">
        <v>21709</v>
      </c>
      <c r="G7613" t="s">
        <v>187</v>
      </c>
      <c r="H7613" t="s">
        <v>134</v>
      </c>
      <c r="I7613" t="s">
        <v>135</v>
      </c>
      <c r="J7613" t="s">
        <v>136</v>
      </c>
      <c r="K7613" t="s">
        <v>137</v>
      </c>
      <c r="L7613" t="s">
        <v>21710</v>
      </c>
      <c r="M7613" t="s">
        <v>21711</v>
      </c>
      <c r="N7613">
        <v>3.3830555549999999</v>
      </c>
      <c r="O7613">
        <v>0</v>
      </c>
      <c r="P7613">
        <v>18</v>
      </c>
      <c r="Q7613">
        <v>0</v>
      </c>
      <c r="R7613">
        <v>1</v>
      </c>
      <c r="S7613">
        <v>0</v>
      </c>
      <c r="T7613">
        <v>2</v>
      </c>
      <c r="U7613">
        <v>0</v>
      </c>
      <c r="V7613">
        <v>0</v>
      </c>
      <c r="W7613">
        <v>0</v>
      </c>
      <c r="X7613">
        <v>7.4087527564687505</v>
      </c>
      <c r="Y7613">
        <v>0</v>
      </c>
      <c r="Z7613">
        <v>1.1286704582031002</v>
      </c>
      <c r="AA7613">
        <v>0</v>
      </c>
      <c r="AB7613">
        <v>3.9915088841000007E-2</v>
      </c>
      <c r="AC7613">
        <v>0</v>
      </c>
      <c r="AD7613">
        <v>0</v>
      </c>
      <c r="AE7613">
        <v>8.5773383035128496</v>
      </c>
    </row>
    <row r="7614" spans="1:31" x14ac:dyDescent="0.25">
      <c r="A7614">
        <v>2169341</v>
      </c>
      <c r="B7614">
        <v>1</v>
      </c>
      <c r="C7614" t="s">
        <v>80</v>
      </c>
      <c r="D7614" t="s">
        <v>96</v>
      </c>
      <c r="E7614" t="s">
        <v>140</v>
      </c>
      <c r="F7614" t="s">
        <v>21712</v>
      </c>
      <c r="G7614" t="s">
        <v>662</v>
      </c>
      <c r="H7614" t="s">
        <v>143</v>
      </c>
      <c r="I7614" t="s">
        <v>135</v>
      </c>
      <c r="J7614" t="s">
        <v>136</v>
      </c>
      <c r="K7614" t="s">
        <v>137</v>
      </c>
      <c r="L7614" t="s">
        <v>21713</v>
      </c>
      <c r="M7614" t="s">
        <v>21714</v>
      </c>
      <c r="N7614">
        <v>4.6322222220000002</v>
      </c>
      <c r="O7614">
        <v>2</v>
      </c>
      <c r="P7614">
        <v>1564</v>
      </c>
      <c r="Q7614">
        <v>0</v>
      </c>
      <c r="R7614">
        <v>1</v>
      </c>
      <c r="S7614">
        <v>4</v>
      </c>
      <c r="T7614">
        <v>70</v>
      </c>
      <c r="U7614">
        <v>0</v>
      </c>
      <c r="V7614">
        <v>0</v>
      </c>
      <c r="W7614">
        <v>233.41243698235169</v>
      </c>
      <c r="X7614">
        <v>1802.3174191265848</v>
      </c>
      <c r="Y7614">
        <v>0</v>
      </c>
      <c r="Z7614">
        <v>0.94950916385430018</v>
      </c>
      <c r="AA7614">
        <v>166.14358216291888</v>
      </c>
      <c r="AB7614">
        <v>255.63200228171286</v>
      </c>
      <c r="AC7614">
        <v>0</v>
      </c>
      <c r="AD7614">
        <v>0</v>
      </c>
      <c r="AE7614">
        <v>2458.454949717423</v>
      </c>
    </row>
    <row r="7615" spans="1:31" x14ac:dyDescent="0.25">
      <c r="A7615">
        <v>2169487</v>
      </c>
      <c r="B7615">
        <v>1</v>
      </c>
      <c r="C7615" t="s">
        <v>80</v>
      </c>
      <c r="D7615" t="s">
        <v>86</v>
      </c>
      <c r="E7615" t="s">
        <v>174</v>
      </c>
      <c r="F7615" t="s">
        <v>21715</v>
      </c>
      <c r="G7615" t="s">
        <v>187</v>
      </c>
      <c r="H7615" t="s">
        <v>134</v>
      </c>
      <c r="I7615" t="s">
        <v>135</v>
      </c>
      <c r="J7615" t="s">
        <v>136</v>
      </c>
      <c r="K7615" t="s">
        <v>137</v>
      </c>
      <c r="L7615" t="s">
        <v>21716</v>
      </c>
      <c r="M7615" t="s">
        <v>21717</v>
      </c>
      <c r="N7615">
        <v>5.2486111109999998</v>
      </c>
      <c r="O7615">
        <v>0</v>
      </c>
      <c r="P7615">
        <v>55</v>
      </c>
      <c r="Q7615">
        <v>0</v>
      </c>
      <c r="R7615">
        <v>0</v>
      </c>
      <c r="S7615">
        <v>0</v>
      </c>
      <c r="T7615">
        <v>2</v>
      </c>
      <c r="U7615">
        <v>0</v>
      </c>
      <c r="V7615">
        <v>0</v>
      </c>
      <c r="W7615">
        <v>0</v>
      </c>
      <c r="X7615">
        <v>96.810583613158386</v>
      </c>
      <c r="Y7615">
        <v>0</v>
      </c>
      <c r="Z7615">
        <v>0</v>
      </c>
      <c r="AA7615">
        <v>0</v>
      </c>
      <c r="AB7615">
        <v>2.3449502534026334</v>
      </c>
      <c r="AC7615">
        <v>0</v>
      </c>
      <c r="AD7615">
        <v>0</v>
      </c>
      <c r="AE7615">
        <v>99.155533866561015</v>
      </c>
    </row>
    <row r="7616" spans="1:31" x14ac:dyDescent="0.25">
      <c r="A7616">
        <v>2170366</v>
      </c>
      <c r="B7616">
        <v>1</v>
      </c>
      <c r="C7616" t="s">
        <v>81</v>
      </c>
      <c r="D7616" t="s">
        <v>127</v>
      </c>
      <c r="E7616" t="s">
        <v>131</v>
      </c>
      <c r="F7616" t="s">
        <v>21718</v>
      </c>
      <c r="G7616" t="s">
        <v>152</v>
      </c>
      <c r="H7616" t="s">
        <v>134</v>
      </c>
      <c r="I7616" t="s">
        <v>135</v>
      </c>
      <c r="J7616" t="s">
        <v>136</v>
      </c>
      <c r="K7616" t="s">
        <v>137</v>
      </c>
      <c r="L7616" t="s">
        <v>21719</v>
      </c>
      <c r="M7616" t="s">
        <v>21720</v>
      </c>
      <c r="N7616">
        <v>2.750277777</v>
      </c>
      <c r="O7616">
        <v>0</v>
      </c>
      <c r="P7616">
        <v>1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1.3999955732684999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1.3999955732684999</v>
      </c>
    </row>
    <row r="7617" spans="1:31" x14ac:dyDescent="0.25">
      <c r="A7617">
        <v>2169533</v>
      </c>
      <c r="B7617">
        <v>1</v>
      </c>
      <c r="C7617" t="s">
        <v>81</v>
      </c>
      <c r="D7617" t="s">
        <v>119</v>
      </c>
      <c r="E7617" t="s">
        <v>196</v>
      </c>
      <c r="F7617" t="s">
        <v>1598</v>
      </c>
      <c r="G7617" t="s">
        <v>142</v>
      </c>
      <c r="H7617" t="s">
        <v>143</v>
      </c>
      <c r="I7617" t="s">
        <v>148</v>
      </c>
      <c r="J7617" t="s">
        <v>136</v>
      </c>
      <c r="K7617" t="s">
        <v>137</v>
      </c>
      <c r="L7617" t="s">
        <v>21721</v>
      </c>
      <c r="M7617" t="s">
        <v>21722</v>
      </c>
      <c r="N7617">
        <v>5.5555550000000002E-3</v>
      </c>
      <c r="O7617">
        <v>0</v>
      </c>
      <c r="P7617">
        <v>1498</v>
      </c>
      <c r="Q7617">
        <v>92</v>
      </c>
      <c r="R7617">
        <v>335</v>
      </c>
      <c r="S7617">
        <v>2</v>
      </c>
      <c r="T7617">
        <v>66</v>
      </c>
      <c r="U7617">
        <v>0</v>
      </c>
      <c r="V7617">
        <v>0</v>
      </c>
      <c r="W7617">
        <v>0</v>
      </c>
      <c r="X7617">
        <v>1.2451467980650002</v>
      </c>
      <c r="Y7617">
        <v>0.24460121059305551</v>
      </c>
      <c r="Z7617">
        <v>0.53705284239772244</v>
      </c>
      <c r="AA7617">
        <v>3.7726552844000005E-2</v>
      </c>
      <c r="AB7617">
        <v>0.14791811589683335</v>
      </c>
      <c r="AC7617">
        <v>0</v>
      </c>
      <c r="AD7617">
        <v>0</v>
      </c>
      <c r="AE7617">
        <v>2.2124455197966113</v>
      </c>
    </row>
    <row r="7618" spans="1:31" x14ac:dyDescent="0.25">
      <c r="A7618">
        <v>2170320</v>
      </c>
      <c r="B7618">
        <v>1</v>
      </c>
      <c r="C7618" t="s">
        <v>81</v>
      </c>
      <c r="D7618" t="s">
        <v>127</v>
      </c>
      <c r="E7618" t="s">
        <v>174</v>
      </c>
      <c r="F7618" t="s">
        <v>21723</v>
      </c>
      <c r="G7618" t="s">
        <v>187</v>
      </c>
      <c r="H7618" t="s">
        <v>134</v>
      </c>
      <c r="I7618" t="s">
        <v>135</v>
      </c>
      <c r="J7618" t="s">
        <v>136</v>
      </c>
      <c r="K7618" t="s">
        <v>137</v>
      </c>
      <c r="L7618" t="s">
        <v>21724</v>
      </c>
      <c r="M7618" t="s">
        <v>21725</v>
      </c>
      <c r="N7618">
        <v>5.3705555550000001</v>
      </c>
      <c r="O7618">
        <v>0</v>
      </c>
      <c r="P7618">
        <v>42</v>
      </c>
      <c r="Q7618">
        <v>0</v>
      </c>
      <c r="R7618">
        <v>0</v>
      </c>
      <c r="S7618">
        <v>0</v>
      </c>
      <c r="T7618">
        <v>3</v>
      </c>
      <c r="U7618">
        <v>0</v>
      </c>
      <c r="V7618">
        <v>0</v>
      </c>
      <c r="W7618">
        <v>0</v>
      </c>
      <c r="X7618">
        <v>52.736325900974727</v>
      </c>
      <c r="Y7618">
        <v>0</v>
      </c>
      <c r="Z7618">
        <v>0</v>
      </c>
      <c r="AA7618">
        <v>0</v>
      </c>
      <c r="AB7618">
        <v>9.1938277473176502</v>
      </c>
      <c r="AC7618">
        <v>0</v>
      </c>
      <c r="AD7618">
        <v>0</v>
      </c>
      <c r="AE7618">
        <v>61.930153648292375</v>
      </c>
    </row>
    <row r="7619" spans="1:31" x14ac:dyDescent="0.25">
      <c r="A7619">
        <v>2170512</v>
      </c>
      <c r="B7619">
        <v>1</v>
      </c>
      <c r="C7619" t="s">
        <v>80</v>
      </c>
      <c r="D7619" t="s">
        <v>94</v>
      </c>
      <c r="E7619" t="s">
        <v>174</v>
      </c>
      <c r="F7619" t="s">
        <v>21726</v>
      </c>
      <c r="G7619" t="s">
        <v>384</v>
      </c>
      <c r="H7619" t="s">
        <v>134</v>
      </c>
      <c r="I7619" t="s">
        <v>135</v>
      </c>
      <c r="J7619" t="s">
        <v>136</v>
      </c>
      <c r="K7619" t="s">
        <v>137</v>
      </c>
      <c r="L7619" t="s">
        <v>21727</v>
      </c>
      <c r="M7619" t="s">
        <v>21728</v>
      </c>
      <c r="N7619">
        <v>2.8025000000000002</v>
      </c>
      <c r="O7619">
        <v>0</v>
      </c>
      <c r="P7619">
        <v>20</v>
      </c>
      <c r="Q7619">
        <v>0</v>
      </c>
      <c r="R7619">
        <v>0</v>
      </c>
      <c r="S7619">
        <v>0</v>
      </c>
      <c r="T7619">
        <v>1</v>
      </c>
      <c r="U7619">
        <v>0</v>
      </c>
      <c r="V7619">
        <v>0</v>
      </c>
      <c r="W7619">
        <v>0</v>
      </c>
      <c r="X7619">
        <v>12.699452578594435</v>
      </c>
      <c r="Y7619">
        <v>0</v>
      </c>
      <c r="Z7619">
        <v>0</v>
      </c>
      <c r="AA7619">
        <v>0</v>
      </c>
      <c r="AB7619">
        <v>1.00346870074815</v>
      </c>
      <c r="AC7619">
        <v>0</v>
      </c>
      <c r="AD7619">
        <v>0</v>
      </c>
      <c r="AE7619">
        <v>13.702921279342586</v>
      </c>
    </row>
    <row r="7620" spans="1:31" x14ac:dyDescent="0.25">
      <c r="A7620">
        <v>2169636</v>
      </c>
      <c r="B7620">
        <v>1</v>
      </c>
      <c r="C7620" t="s">
        <v>80</v>
      </c>
      <c r="D7620" t="s">
        <v>83</v>
      </c>
      <c r="E7620" t="s">
        <v>174</v>
      </c>
      <c r="F7620" t="s">
        <v>21729</v>
      </c>
      <c r="G7620" t="s">
        <v>384</v>
      </c>
      <c r="H7620" t="s">
        <v>134</v>
      </c>
      <c r="I7620" t="s">
        <v>135</v>
      </c>
      <c r="J7620" t="s">
        <v>136</v>
      </c>
      <c r="K7620" t="s">
        <v>137</v>
      </c>
      <c r="L7620" t="s">
        <v>21730</v>
      </c>
      <c r="M7620" t="s">
        <v>21731</v>
      </c>
      <c r="N7620">
        <v>1.488611111</v>
      </c>
      <c r="O7620">
        <v>0</v>
      </c>
      <c r="P7620">
        <v>155</v>
      </c>
      <c r="Q7620">
        <v>0</v>
      </c>
      <c r="R7620">
        <v>0</v>
      </c>
      <c r="S7620">
        <v>0</v>
      </c>
      <c r="T7620">
        <v>24</v>
      </c>
      <c r="U7620">
        <v>0</v>
      </c>
      <c r="V7620">
        <v>0</v>
      </c>
      <c r="W7620">
        <v>0</v>
      </c>
      <c r="X7620">
        <v>55.728596461024154</v>
      </c>
      <c r="Y7620">
        <v>0</v>
      </c>
      <c r="Z7620">
        <v>0</v>
      </c>
      <c r="AA7620">
        <v>0</v>
      </c>
      <c r="AB7620">
        <v>14.782670468870476</v>
      </c>
      <c r="AC7620">
        <v>0</v>
      </c>
      <c r="AD7620">
        <v>0</v>
      </c>
      <c r="AE7620">
        <v>70.511266929894632</v>
      </c>
    </row>
    <row r="7621" spans="1:31" x14ac:dyDescent="0.25">
      <c r="A7621">
        <v>2170346</v>
      </c>
      <c r="B7621">
        <v>1</v>
      </c>
      <c r="C7621" t="s">
        <v>81</v>
      </c>
      <c r="D7621" t="s">
        <v>112</v>
      </c>
      <c r="E7621" t="s">
        <v>146</v>
      </c>
      <c r="F7621" t="s">
        <v>21732</v>
      </c>
      <c r="G7621" t="s">
        <v>167</v>
      </c>
      <c r="H7621" t="s">
        <v>143</v>
      </c>
      <c r="I7621" t="s">
        <v>135</v>
      </c>
      <c r="J7621" t="s">
        <v>136</v>
      </c>
      <c r="K7621" t="s">
        <v>137</v>
      </c>
      <c r="L7621" t="s">
        <v>21733</v>
      </c>
      <c r="M7621" t="s">
        <v>21734</v>
      </c>
      <c r="N7621">
        <v>5.5466666660000001</v>
      </c>
      <c r="O7621">
        <v>0</v>
      </c>
      <c r="P7621">
        <v>33</v>
      </c>
      <c r="Q7621">
        <v>0</v>
      </c>
      <c r="R7621">
        <v>24</v>
      </c>
      <c r="S7621">
        <v>0</v>
      </c>
      <c r="T7621">
        <v>3</v>
      </c>
      <c r="U7621">
        <v>0</v>
      </c>
      <c r="V7621">
        <v>0</v>
      </c>
      <c r="W7621">
        <v>0</v>
      </c>
      <c r="X7621">
        <v>20.371312032081306</v>
      </c>
      <c r="Y7621">
        <v>0</v>
      </c>
      <c r="Z7621">
        <v>3.2166634895164004</v>
      </c>
      <c r="AA7621">
        <v>0</v>
      </c>
      <c r="AB7621">
        <v>0.29930348806544999</v>
      </c>
      <c r="AC7621">
        <v>0</v>
      </c>
      <c r="AD7621">
        <v>0</v>
      </c>
      <c r="AE7621">
        <v>23.887279009663157</v>
      </c>
    </row>
    <row r="7622" spans="1:31" x14ac:dyDescent="0.25">
      <c r="A7622">
        <v>2169779</v>
      </c>
      <c r="B7622">
        <v>1</v>
      </c>
      <c r="C7622" t="s">
        <v>81</v>
      </c>
      <c r="D7622" t="s">
        <v>123</v>
      </c>
      <c r="E7622" t="s">
        <v>174</v>
      </c>
      <c r="F7622" t="s">
        <v>21735</v>
      </c>
      <c r="G7622" t="s">
        <v>187</v>
      </c>
      <c r="H7622" t="s">
        <v>134</v>
      </c>
      <c r="I7622" t="s">
        <v>135</v>
      </c>
      <c r="J7622" t="s">
        <v>136</v>
      </c>
      <c r="K7622" t="s">
        <v>137</v>
      </c>
      <c r="L7622" t="s">
        <v>21736</v>
      </c>
      <c r="M7622" t="s">
        <v>21737</v>
      </c>
      <c r="N7622">
        <v>5.801388888</v>
      </c>
      <c r="O7622">
        <v>0</v>
      </c>
      <c r="P7622">
        <v>259</v>
      </c>
      <c r="Q7622">
        <v>0</v>
      </c>
      <c r="R7622">
        <v>0</v>
      </c>
      <c r="S7622">
        <v>0</v>
      </c>
      <c r="T7622">
        <v>19</v>
      </c>
      <c r="U7622">
        <v>0</v>
      </c>
      <c r="V7622">
        <v>0</v>
      </c>
      <c r="W7622">
        <v>0</v>
      </c>
      <c r="X7622">
        <v>305.64404131924744</v>
      </c>
      <c r="Y7622">
        <v>0</v>
      </c>
      <c r="Z7622">
        <v>0</v>
      </c>
      <c r="AA7622">
        <v>0</v>
      </c>
      <c r="AB7622">
        <v>83.024277437337531</v>
      </c>
      <c r="AC7622">
        <v>0</v>
      </c>
      <c r="AD7622">
        <v>0</v>
      </c>
      <c r="AE7622">
        <v>388.66831875658499</v>
      </c>
    </row>
    <row r="7623" spans="1:31" x14ac:dyDescent="0.25">
      <c r="A7623">
        <v>2169805</v>
      </c>
      <c r="B7623">
        <v>1</v>
      </c>
      <c r="C7623" t="s">
        <v>81</v>
      </c>
      <c r="D7623" t="s">
        <v>113</v>
      </c>
      <c r="E7623" t="s">
        <v>131</v>
      </c>
      <c r="F7623" t="s">
        <v>21738</v>
      </c>
      <c r="G7623" t="s">
        <v>152</v>
      </c>
      <c r="H7623" t="s">
        <v>134</v>
      </c>
      <c r="I7623" t="s">
        <v>135</v>
      </c>
      <c r="J7623" t="s">
        <v>136</v>
      </c>
      <c r="K7623" t="s">
        <v>137</v>
      </c>
      <c r="L7623" t="s">
        <v>21739</v>
      </c>
      <c r="M7623" t="s">
        <v>21740</v>
      </c>
      <c r="N7623">
        <v>1.0249999999999999</v>
      </c>
      <c r="O7623">
        <v>0</v>
      </c>
      <c r="P7623">
        <v>1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0.95297415910599992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0.95297415910599992</v>
      </c>
    </row>
    <row r="7624" spans="1:31" x14ac:dyDescent="0.25">
      <c r="A7624">
        <v>2170469</v>
      </c>
      <c r="B7624">
        <v>1</v>
      </c>
      <c r="C7624" t="s">
        <v>80</v>
      </c>
      <c r="D7624" t="s">
        <v>103</v>
      </c>
      <c r="E7624" t="s">
        <v>131</v>
      </c>
      <c r="F7624" t="s">
        <v>21741</v>
      </c>
      <c r="G7624" t="s">
        <v>152</v>
      </c>
      <c r="H7624" t="s">
        <v>134</v>
      </c>
      <c r="I7624" t="s">
        <v>135</v>
      </c>
      <c r="J7624" t="s">
        <v>136</v>
      </c>
      <c r="K7624" t="s">
        <v>137</v>
      </c>
      <c r="L7624" t="s">
        <v>21742</v>
      </c>
      <c r="M7624" t="s">
        <v>21743</v>
      </c>
      <c r="N7624">
        <v>0.75444444399999999</v>
      </c>
      <c r="O7624">
        <v>0</v>
      </c>
      <c r="P7624">
        <v>4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0.42815436295459175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0.42815436295459175</v>
      </c>
    </row>
    <row r="7625" spans="1:31" x14ac:dyDescent="0.25">
      <c r="A7625">
        <v>2170446</v>
      </c>
      <c r="B7625">
        <v>1</v>
      </c>
      <c r="C7625" t="s">
        <v>80</v>
      </c>
      <c r="D7625" t="s">
        <v>101</v>
      </c>
      <c r="E7625" t="s">
        <v>140</v>
      </c>
      <c r="F7625" t="s">
        <v>21744</v>
      </c>
      <c r="G7625" t="s">
        <v>142</v>
      </c>
      <c r="H7625" t="s">
        <v>143</v>
      </c>
      <c r="I7625" t="s">
        <v>135</v>
      </c>
      <c r="J7625" t="s">
        <v>136</v>
      </c>
      <c r="K7625" t="s">
        <v>137</v>
      </c>
      <c r="L7625" t="s">
        <v>21745</v>
      </c>
      <c r="M7625" t="s">
        <v>21746</v>
      </c>
      <c r="N7625">
        <v>0.20388888799999999</v>
      </c>
      <c r="O7625">
        <v>0</v>
      </c>
      <c r="P7625">
        <v>6174</v>
      </c>
      <c r="Q7625">
        <v>0</v>
      </c>
      <c r="R7625">
        <v>2</v>
      </c>
      <c r="S7625">
        <v>2</v>
      </c>
      <c r="T7625">
        <v>411</v>
      </c>
      <c r="U7625">
        <v>0</v>
      </c>
      <c r="V7625">
        <v>0</v>
      </c>
      <c r="W7625">
        <v>0</v>
      </c>
      <c r="X7625">
        <v>352.71058926255262</v>
      </c>
      <c r="Y7625">
        <v>0</v>
      </c>
      <c r="Z7625">
        <v>1.7286436385499999E-2</v>
      </c>
      <c r="AA7625">
        <v>3.0464437764969006</v>
      </c>
      <c r="AB7625">
        <v>84.352891496437238</v>
      </c>
      <c r="AC7625">
        <v>0</v>
      </c>
      <c r="AD7625">
        <v>0</v>
      </c>
      <c r="AE7625">
        <v>440.12721097187227</v>
      </c>
    </row>
    <row r="7626" spans="1:31" x14ac:dyDescent="0.25">
      <c r="A7626">
        <v>2169513</v>
      </c>
      <c r="B7626">
        <v>1</v>
      </c>
      <c r="C7626" t="s">
        <v>80</v>
      </c>
      <c r="D7626" t="s">
        <v>83</v>
      </c>
      <c r="E7626" t="s">
        <v>131</v>
      </c>
      <c r="F7626" t="s">
        <v>21747</v>
      </c>
      <c r="G7626" t="s">
        <v>152</v>
      </c>
      <c r="H7626" t="s">
        <v>134</v>
      </c>
      <c r="I7626" t="s">
        <v>135</v>
      </c>
      <c r="J7626" t="s">
        <v>136</v>
      </c>
      <c r="K7626" t="s">
        <v>137</v>
      </c>
      <c r="L7626" t="s">
        <v>21748</v>
      </c>
      <c r="M7626" t="s">
        <v>21749</v>
      </c>
      <c r="N7626">
        <v>0.83361111099999996</v>
      </c>
      <c r="O7626">
        <v>0</v>
      </c>
      <c r="P7626">
        <v>1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7.6488858422550002E-2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7.6488858422550002E-2</v>
      </c>
    </row>
    <row r="7627" spans="1:31" x14ac:dyDescent="0.25">
      <c r="A7627">
        <v>2170154</v>
      </c>
      <c r="B7627">
        <v>1</v>
      </c>
      <c r="C7627" t="s">
        <v>81</v>
      </c>
      <c r="D7627" t="s">
        <v>128</v>
      </c>
      <c r="E7627" t="s">
        <v>174</v>
      </c>
      <c r="F7627" t="s">
        <v>21750</v>
      </c>
      <c r="G7627" t="s">
        <v>187</v>
      </c>
      <c r="H7627" t="s">
        <v>134</v>
      </c>
      <c r="I7627" t="s">
        <v>135</v>
      </c>
      <c r="J7627" t="s">
        <v>136</v>
      </c>
      <c r="K7627" t="s">
        <v>137</v>
      </c>
      <c r="L7627" t="s">
        <v>21751</v>
      </c>
      <c r="M7627" t="s">
        <v>21752</v>
      </c>
      <c r="N7627">
        <v>2.4741666659999999</v>
      </c>
      <c r="O7627">
        <v>0</v>
      </c>
      <c r="P7627">
        <v>104</v>
      </c>
      <c r="Q7627">
        <v>0</v>
      </c>
      <c r="R7627">
        <v>0</v>
      </c>
      <c r="S7627">
        <v>0</v>
      </c>
      <c r="T7627">
        <v>7</v>
      </c>
      <c r="U7627">
        <v>0</v>
      </c>
      <c r="V7627">
        <v>0</v>
      </c>
      <c r="W7627">
        <v>0</v>
      </c>
      <c r="X7627">
        <v>58.934913903757646</v>
      </c>
      <c r="Y7627">
        <v>0</v>
      </c>
      <c r="Z7627">
        <v>0</v>
      </c>
      <c r="AA7627">
        <v>0</v>
      </c>
      <c r="AB7627">
        <v>11.915571911844829</v>
      </c>
      <c r="AC7627">
        <v>0</v>
      </c>
      <c r="AD7627">
        <v>0</v>
      </c>
      <c r="AE7627">
        <v>70.850485815602468</v>
      </c>
    </row>
    <row r="7628" spans="1:31" x14ac:dyDescent="0.25">
      <c r="A7628">
        <v>2170589</v>
      </c>
      <c r="B7628">
        <v>1</v>
      </c>
      <c r="C7628" t="s">
        <v>81</v>
      </c>
      <c r="D7628" t="s">
        <v>123</v>
      </c>
      <c r="E7628" t="s">
        <v>174</v>
      </c>
      <c r="F7628" t="s">
        <v>21753</v>
      </c>
      <c r="G7628" t="s">
        <v>187</v>
      </c>
      <c r="H7628" t="s">
        <v>134</v>
      </c>
      <c r="I7628" t="s">
        <v>135</v>
      </c>
      <c r="J7628" t="s">
        <v>136</v>
      </c>
      <c r="K7628" t="s">
        <v>137</v>
      </c>
      <c r="L7628" t="s">
        <v>21754</v>
      </c>
      <c r="M7628" t="s">
        <v>21755</v>
      </c>
      <c r="N7628">
        <v>1.2224999999999999</v>
      </c>
      <c r="O7628">
        <v>0</v>
      </c>
      <c r="P7628">
        <v>60</v>
      </c>
      <c r="Q7628">
        <v>0</v>
      </c>
      <c r="R7628">
        <v>1</v>
      </c>
      <c r="S7628">
        <v>0</v>
      </c>
      <c r="T7628">
        <v>1</v>
      </c>
      <c r="U7628">
        <v>0</v>
      </c>
      <c r="V7628">
        <v>0</v>
      </c>
      <c r="W7628">
        <v>0</v>
      </c>
      <c r="X7628">
        <v>13.793219419067919</v>
      </c>
      <c r="Y7628">
        <v>0</v>
      </c>
      <c r="Z7628">
        <v>1.7017864099366668E-2</v>
      </c>
      <c r="AA7628">
        <v>0</v>
      </c>
      <c r="AB7628">
        <v>0.11253338266142501</v>
      </c>
      <c r="AC7628">
        <v>0</v>
      </c>
      <c r="AD7628">
        <v>0</v>
      </c>
      <c r="AE7628">
        <v>13.922770665828711</v>
      </c>
    </row>
    <row r="7629" spans="1:31" x14ac:dyDescent="0.25">
      <c r="A7629">
        <v>2169656</v>
      </c>
      <c r="B7629">
        <v>1</v>
      </c>
      <c r="C7629" t="s">
        <v>81</v>
      </c>
      <c r="D7629" t="s">
        <v>128</v>
      </c>
      <c r="E7629" t="s">
        <v>161</v>
      </c>
      <c r="F7629" t="s">
        <v>21756</v>
      </c>
      <c r="G7629" t="s">
        <v>235</v>
      </c>
      <c r="H7629" t="s">
        <v>134</v>
      </c>
      <c r="I7629" t="s">
        <v>135</v>
      </c>
      <c r="J7629" t="s">
        <v>136</v>
      </c>
      <c r="K7629" t="s">
        <v>236</v>
      </c>
      <c r="L7629" t="s">
        <v>21757</v>
      </c>
      <c r="M7629" t="s">
        <v>21758</v>
      </c>
      <c r="N7629">
        <v>0.73418333300000005</v>
      </c>
      <c r="O7629">
        <v>0</v>
      </c>
      <c r="P7629">
        <v>767</v>
      </c>
      <c r="Q7629">
        <v>0</v>
      </c>
      <c r="R7629">
        <v>0</v>
      </c>
      <c r="S7629">
        <v>0</v>
      </c>
      <c r="T7629">
        <v>50</v>
      </c>
      <c r="U7629">
        <v>0</v>
      </c>
      <c r="V7629">
        <v>0</v>
      </c>
      <c r="W7629">
        <v>0</v>
      </c>
      <c r="X7629">
        <v>140.82318118522576</v>
      </c>
      <c r="Y7629">
        <v>0</v>
      </c>
      <c r="Z7629">
        <v>0</v>
      </c>
      <c r="AA7629">
        <v>0</v>
      </c>
      <c r="AB7629">
        <v>86.075120627241063</v>
      </c>
      <c r="AC7629">
        <v>0</v>
      </c>
      <c r="AD7629">
        <v>0</v>
      </c>
      <c r="AE7629">
        <v>226.89830181246683</v>
      </c>
    </row>
    <row r="7630" spans="1:31" x14ac:dyDescent="0.25">
      <c r="A7630">
        <v>2170048</v>
      </c>
      <c r="B7630">
        <v>1</v>
      </c>
      <c r="C7630" t="s">
        <v>81</v>
      </c>
      <c r="D7630" t="s">
        <v>118</v>
      </c>
      <c r="E7630" t="s">
        <v>174</v>
      </c>
      <c r="F7630" t="s">
        <v>21759</v>
      </c>
      <c r="G7630" t="s">
        <v>384</v>
      </c>
      <c r="H7630" t="s">
        <v>134</v>
      </c>
      <c r="I7630" t="s">
        <v>135</v>
      </c>
      <c r="J7630" t="s">
        <v>136</v>
      </c>
      <c r="K7630" t="s">
        <v>137</v>
      </c>
      <c r="L7630" t="s">
        <v>21760</v>
      </c>
      <c r="M7630" t="s">
        <v>21761</v>
      </c>
      <c r="N7630">
        <v>1.1000000000000001</v>
      </c>
      <c r="O7630">
        <v>0</v>
      </c>
      <c r="P7630">
        <v>35</v>
      </c>
      <c r="Q7630">
        <v>0</v>
      </c>
      <c r="R7630">
        <v>0</v>
      </c>
      <c r="S7630">
        <v>0</v>
      </c>
      <c r="T7630">
        <v>5</v>
      </c>
      <c r="U7630">
        <v>0</v>
      </c>
      <c r="V7630">
        <v>1</v>
      </c>
      <c r="W7630">
        <v>0</v>
      </c>
      <c r="X7630">
        <v>19.25745897764984</v>
      </c>
      <c r="Y7630">
        <v>0</v>
      </c>
      <c r="Z7630">
        <v>0</v>
      </c>
      <c r="AA7630">
        <v>0</v>
      </c>
      <c r="AB7630">
        <v>1.60906028504865</v>
      </c>
      <c r="AC7630">
        <v>0</v>
      </c>
      <c r="AD7630">
        <v>13.852483768883697</v>
      </c>
      <c r="AE7630">
        <v>34.71900303158219</v>
      </c>
    </row>
    <row r="7631" spans="1:31" x14ac:dyDescent="0.25">
      <c r="A7631">
        <v>2169948</v>
      </c>
      <c r="B7631">
        <v>1</v>
      </c>
      <c r="C7631" t="s">
        <v>81</v>
      </c>
      <c r="D7631" t="s">
        <v>122</v>
      </c>
      <c r="E7631" t="s">
        <v>196</v>
      </c>
      <c r="F7631" t="s">
        <v>21762</v>
      </c>
      <c r="G7631" t="s">
        <v>2990</v>
      </c>
      <c r="H7631" t="s">
        <v>143</v>
      </c>
      <c r="I7631" t="s">
        <v>135</v>
      </c>
      <c r="J7631" t="s">
        <v>136</v>
      </c>
      <c r="K7631" t="s">
        <v>137</v>
      </c>
      <c r="L7631" t="s">
        <v>21763</v>
      </c>
      <c r="M7631" t="s">
        <v>21764</v>
      </c>
      <c r="N7631">
        <v>2.8516666659999999</v>
      </c>
      <c r="O7631">
        <v>0</v>
      </c>
      <c r="P7631">
        <v>853</v>
      </c>
      <c r="Q7631">
        <v>0</v>
      </c>
      <c r="R7631">
        <v>8</v>
      </c>
      <c r="S7631">
        <v>2</v>
      </c>
      <c r="T7631">
        <v>87</v>
      </c>
      <c r="U7631">
        <v>0</v>
      </c>
      <c r="V7631">
        <v>0</v>
      </c>
      <c r="W7631">
        <v>0</v>
      </c>
      <c r="X7631">
        <v>385.65211044372398</v>
      </c>
      <c r="Y7631">
        <v>0</v>
      </c>
      <c r="Z7631">
        <v>7.289386096873999</v>
      </c>
      <c r="AA7631">
        <v>228.08408100093848</v>
      </c>
      <c r="AB7631">
        <v>119.61693463656704</v>
      </c>
      <c r="AC7631">
        <v>0</v>
      </c>
      <c r="AD7631">
        <v>0</v>
      </c>
      <c r="AE7631">
        <v>740.64251217810352</v>
      </c>
    </row>
    <row r="7632" spans="1:31" x14ac:dyDescent="0.25">
      <c r="A7632">
        <v>2170240</v>
      </c>
      <c r="B7632">
        <v>1</v>
      </c>
      <c r="C7632" t="s">
        <v>80</v>
      </c>
      <c r="D7632" t="s">
        <v>102</v>
      </c>
      <c r="E7632" t="s">
        <v>174</v>
      </c>
      <c r="F7632" t="s">
        <v>21765</v>
      </c>
      <c r="G7632" t="s">
        <v>187</v>
      </c>
      <c r="H7632" t="s">
        <v>134</v>
      </c>
      <c r="I7632" t="s">
        <v>135</v>
      </c>
      <c r="J7632" t="s">
        <v>136</v>
      </c>
      <c r="K7632" t="s">
        <v>137</v>
      </c>
      <c r="L7632" t="s">
        <v>21766</v>
      </c>
      <c r="M7632" t="s">
        <v>21767</v>
      </c>
      <c r="N7632">
        <v>8.0374999999999996</v>
      </c>
      <c r="O7632">
        <v>0</v>
      </c>
      <c r="P7632">
        <v>34</v>
      </c>
      <c r="Q7632">
        <v>0</v>
      </c>
      <c r="R7632">
        <v>1</v>
      </c>
      <c r="S7632">
        <v>0</v>
      </c>
      <c r="T7632">
        <v>5</v>
      </c>
      <c r="U7632">
        <v>0</v>
      </c>
      <c r="V7632">
        <v>0</v>
      </c>
      <c r="W7632">
        <v>0</v>
      </c>
      <c r="X7632">
        <v>80.420942067791572</v>
      </c>
      <c r="Y7632">
        <v>0</v>
      </c>
      <c r="Z7632">
        <v>8.0065558322662085</v>
      </c>
      <c r="AA7632">
        <v>0</v>
      </c>
      <c r="AB7632">
        <v>15.737550384005003</v>
      </c>
      <c r="AC7632">
        <v>0</v>
      </c>
      <c r="AD7632">
        <v>0</v>
      </c>
      <c r="AE7632">
        <v>104.16504828406278</v>
      </c>
    </row>
    <row r="7633" spans="1:31" x14ac:dyDescent="0.25">
      <c r="A7633">
        <v>2170549</v>
      </c>
      <c r="B7633">
        <v>1</v>
      </c>
      <c r="C7633" t="s">
        <v>81</v>
      </c>
      <c r="D7633" t="s">
        <v>121</v>
      </c>
      <c r="E7633" t="s">
        <v>174</v>
      </c>
      <c r="F7633" t="s">
        <v>21768</v>
      </c>
      <c r="G7633" t="s">
        <v>187</v>
      </c>
      <c r="H7633" t="s">
        <v>134</v>
      </c>
      <c r="I7633" t="s">
        <v>135</v>
      </c>
      <c r="J7633" t="s">
        <v>136</v>
      </c>
      <c r="K7633" t="s">
        <v>137</v>
      </c>
      <c r="L7633" t="s">
        <v>21769</v>
      </c>
      <c r="M7633" t="s">
        <v>21770</v>
      </c>
      <c r="N7633">
        <v>3.281111111</v>
      </c>
      <c r="O7633">
        <v>0</v>
      </c>
      <c r="P7633">
        <v>4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1.9761211860244001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1.9761211860244001</v>
      </c>
    </row>
    <row r="7634" spans="1:31" x14ac:dyDescent="0.25">
      <c r="A7634">
        <v>2169361</v>
      </c>
      <c r="B7634">
        <v>1</v>
      </c>
      <c r="C7634" t="s">
        <v>80</v>
      </c>
      <c r="D7634" t="s">
        <v>94</v>
      </c>
      <c r="E7634" t="s">
        <v>131</v>
      </c>
      <c r="F7634" t="s">
        <v>21771</v>
      </c>
      <c r="G7634" t="s">
        <v>152</v>
      </c>
      <c r="H7634" t="s">
        <v>134</v>
      </c>
      <c r="I7634" t="s">
        <v>135</v>
      </c>
      <c r="J7634" t="s">
        <v>136</v>
      </c>
      <c r="K7634" t="s">
        <v>137</v>
      </c>
      <c r="L7634" t="s">
        <v>21772</v>
      </c>
      <c r="M7634" t="s">
        <v>21773</v>
      </c>
      <c r="N7634">
        <v>1.8</v>
      </c>
      <c r="O7634">
        <v>0</v>
      </c>
      <c r="P7634">
        <v>1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0.32145306352319997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0.32145306352319997</v>
      </c>
    </row>
    <row r="7635" spans="1:31" x14ac:dyDescent="0.25">
      <c r="A7635">
        <v>2170054</v>
      </c>
      <c r="B7635">
        <v>1</v>
      </c>
      <c r="C7635" t="s">
        <v>80</v>
      </c>
      <c r="D7635" t="s">
        <v>93</v>
      </c>
      <c r="E7635" t="s">
        <v>161</v>
      </c>
      <c r="F7635" t="s">
        <v>9887</v>
      </c>
      <c r="G7635" t="s">
        <v>215</v>
      </c>
      <c r="H7635" t="s">
        <v>134</v>
      </c>
      <c r="I7635" t="s">
        <v>135</v>
      </c>
      <c r="J7635" t="s">
        <v>136</v>
      </c>
      <c r="K7635" t="s">
        <v>137</v>
      </c>
      <c r="L7635" t="s">
        <v>21774</v>
      </c>
      <c r="M7635" t="s">
        <v>21775</v>
      </c>
      <c r="N7635">
        <v>3.2097222219999999</v>
      </c>
      <c r="O7635">
        <v>0</v>
      </c>
      <c r="P7635">
        <v>14</v>
      </c>
      <c r="Q7635">
        <v>0</v>
      </c>
      <c r="R7635">
        <v>10</v>
      </c>
      <c r="S7635">
        <v>0</v>
      </c>
      <c r="T7635">
        <v>5</v>
      </c>
      <c r="U7635">
        <v>0</v>
      </c>
      <c r="V7635">
        <v>0</v>
      </c>
      <c r="W7635">
        <v>0</v>
      </c>
      <c r="X7635">
        <v>6.1417797586220022</v>
      </c>
      <c r="Y7635">
        <v>0</v>
      </c>
      <c r="Z7635">
        <v>8.3034028712785002</v>
      </c>
      <c r="AA7635">
        <v>0</v>
      </c>
      <c r="AB7635">
        <v>2.1206243864792169</v>
      </c>
      <c r="AC7635">
        <v>0</v>
      </c>
      <c r="AD7635">
        <v>0</v>
      </c>
      <c r="AE7635">
        <v>16.565807016379718</v>
      </c>
    </row>
    <row r="7636" spans="1:31" x14ac:dyDescent="0.25">
      <c r="A7636">
        <v>2170403</v>
      </c>
      <c r="B7636">
        <v>1</v>
      </c>
      <c r="C7636" t="s">
        <v>80</v>
      </c>
      <c r="D7636" t="s">
        <v>84</v>
      </c>
      <c r="E7636" t="s">
        <v>131</v>
      </c>
      <c r="F7636" t="s">
        <v>21776</v>
      </c>
      <c r="G7636" t="s">
        <v>231</v>
      </c>
      <c r="H7636" t="s">
        <v>134</v>
      </c>
      <c r="I7636" t="s">
        <v>135</v>
      </c>
      <c r="J7636" t="s">
        <v>136</v>
      </c>
      <c r="K7636" t="s">
        <v>137</v>
      </c>
      <c r="L7636" t="s">
        <v>21777</v>
      </c>
      <c r="M7636" t="s">
        <v>21778</v>
      </c>
      <c r="N7636">
        <v>1.0961111109999999</v>
      </c>
      <c r="O7636">
        <v>0</v>
      </c>
      <c r="P7636">
        <v>2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1.9354116105107666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1.9354116105107666</v>
      </c>
    </row>
    <row r="7637" spans="1:31" x14ac:dyDescent="0.25">
      <c r="A7637">
        <v>2170008</v>
      </c>
      <c r="B7637">
        <v>1</v>
      </c>
      <c r="C7637" t="s">
        <v>81</v>
      </c>
      <c r="D7637" t="s">
        <v>128</v>
      </c>
      <c r="E7637" t="s">
        <v>146</v>
      </c>
      <c r="F7637" t="s">
        <v>537</v>
      </c>
      <c r="G7637" t="s">
        <v>142</v>
      </c>
      <c r="H7637" t="s">
        <v>143</v>
      </c>
      <c r="I7637" t="s">
        <v>135</v>
      </c>
      <c r="J7637" t="s">
        <v>136</v>
      </c>
      <c r="K7637" t="s">
        <v>137</v>
      </c>
      <c r="L7637" t="s">
        <v>21779</v>
      </c>
      <c r="M7637" t="s">
        <v>21780</v>
      </c>
      <c r="N7637">
        <v>4.795555555</v>
      </c>
      <c r="O7637">
        <v>4</v>
      </c>
      <c r="P7637">
        <v>38</v>
      </c>
      <c r="Q7637">
        <v>10</v>
      </c>
      <c r="R7637">
        <v>91</v>
      </c>
      <c r="S7637">
        <v>9</v>
      </c>
      <c r="T7637">
        <v>2</v>
      </c>
      <c r="U7637">
        <v>2</v>
      </c>
      <c r="V7637">
        <v>0</v>
      </c>
      <c r="W7637">
        <v>10.042197545087875</v>
      </c>
      <c r="X7637">
        <v>38.403212560937519</v>
      </c>
      <c r="Y7637">
        <v>44.201788259136016</v>
      </c>
      <c r="Z7637">
        <v>193.54057322892041</v>
      </c>
      <c r="AA7637">
        <v>446.24588750775786</v>
      </c>
      <c r="AB7637">
        <v>19.972486594154027</v>
      </c>
      <c r="AC7637">
        <v>238.17799401099001</v>
      </c>
      <c r="AD7637">
        <v>0</v>
      </c>
      <c r="AE7637">
        <v>990.58413970698371</v>
      </c>
    </row>
    <row r="7638" spans="1:31" x14ac:dyDescent="0.25">
      <c r="A7638">
        <v>2170595</v>
      </c>
      <c r="B7638">
        <v>1</v>
      </c>
      <c r="C7638" t="s">
        <v>81</v>
      </c>
      <c r="D7638" t="s">
        <v>127</v>
      </c>
      <c r="E7638" t="s">
        <v>131</v>
      </c>
      <c r="F7638" t="s">
        <v>19712</v>
      </c>
      <c r="G7638" t="s">
        <v>152</v>
      </c>
      <c r="H7638" t="s">
        <v>134</v>
      </c>
      <c r="I7638" t="s">
        <v>135</v>
      </c>
      <c r="J7638" t="s">
        <v>136</v>
      </c>
      <c r="K7638" t="s">
        <v>137</v>
      </c>
      <c r="L7638" t="s">
        <v>21781</v>
      </c>
      <c r="M7638" t="s">
        <v>21782</v>
      </c>
      <c r="N7638">
        <v>1.118333333</v>
      </c>
      <c r="O7638">
        <v>0</v>
      </c>
      <c r="P7638">
        <v>4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0.49904020782166669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0.49904020782166669</v>
      </c>
    </row>
    <row r="7639" spans="1:31" x14ac:dyDescent="0.25">
      <c r="A7639">
        <v>2170031</v>
      </c>
      <c r="B7639">
        <v>1</v>
      </c>
      <c r="C7639" t="s">
        <v>81</v>
      </c>
      <c r="D7639" t="s">
        <v>118</v>
      </c>
      <c r="E7639" t="s">
        <v>174</v>
      </c>
      <c r="F7639" t="s">
        <v>21783</v>
      </c>
      <c r="G7639" t="s">
        <v>187</v>
      </c>
      <c r="H7639" t="s">
        <v>134</v>
      </c>
      <c r="I7639" t="s">
        <v>135</v>
      </c>
      <c r="J7639" t="s">
        <v>136</v>
      </c>
      <c r="K7639" t="s">
        <v>137</v>
      </c>
      <c r="L7639" t="s">
        <v>21784</v>
      </c>
      <c r="M7639" t="s">
        <v>21785</v>
      </c>
      <c r="N7639">
        <v>0.74750000000000005</v>
      </c>
      <c r="O7639">
        <v>0</v>
      </c>
      <c r="P7639">
        <v>14</v>
      </c>
      <c r="Q7639">
        <v>0</v>
      </c>
      <c r="R7639">
        <v>2</v>
      </c>
      <c r="S7639">
        <v>0</v>
      </c>
      <c r="T7639">
        <v>4</v>
      </c>
      <c r="U7639">
        <v>0</v>
      </c>
      <c r="V7639">
        <v>0</v>
      </c>
      <c r="W7639">
        <v>0</v>
      </c>
      <c r="X7639">
        <v>2.2117666863253329</v>
      </c>
      <c r="Y7639">
        <v>0</v>
      </c>
      <c r="Z7639">
        <v>0.19806597378146668</v>
      </c>
      <c r="AA7639">
        <v>0</v>
      </c>
      <c r="AB7639">
        <v>2.5506613216474996</v>
      </c>
      <c r="AC7639">
        <v>0</v>
      </c>
      <c r="AD7639">
        <v>0</v>
      </c>
      <c r="AE7639">
        <v>4.9604939817542988</v>
      </c>
    </row>
    <row r="7640" spans="1:31" x14ac:dyDescent="0.25">
      <c r="A7640">
        <v>2169722</v>
      </c>
      <c r="B7640">
        <v>1</v>
      </c>
      <c r="C7640" t="s">
        <v>80</v>
      </c>
      <c r="D7640" t="s">
        <v>99</v>
      </c>
      <c r="E7640" t="s">
        <v>174</v>
      </c>
      <c r="F7640" t="s">
        <v>17654</v>
      </c>
      <c r="G7640" t="s">
        <v>384</v>
      </c>
      <c r="H7640" t="s">
        <v>134</v>
      </c>
      <c r="I7640" t="s">
        <v>135</v>
      </c>
      <c r="J7640" t="s">
        <v>136</v>
      </c>
      <c r="K7640" t="s">
        <v>137</v>
      </c>
      <c r="L7640" t="s">
        <v>21786</v>
      </c>
      <c r="M7640" t="s">
        <v>21787</v>
      </c>
      <c r="N7640">
        <v>3.5527777770000002</v>
      </c>
      <c r="O7640">
        <v>0</v>
      </c>
      <c r="P7640">
        <v>13</v>
      </c>
      <c r="Q7640">
        <v>0</v>
      </c>
      <c r="R7640">
        <v>0</v>
      </c>
      <c r="S7640">
        <v>0</v>
      </c>
      <c r="T7640">
        <v>2</v>
      </c>
      <c r="U7640">
        <v>0</v>
      </c>
      <c r="V7640">
        <v>0</v>
      </c>
      <c r="W7640">
        <v>0</v>
      </c>
      <c r="X7640">
        <v>12.901817804044505</v>
      </c>
      <c r="Y7640">
        <v>0</v>
      </c>
      <c r="Z7640">
        <v>0</v>
      </c>
      <c r="AA7640">
        <v>0</v>
      </c>
      <c r="AB7640">
        <v>2.2925558005224831</v>
      </c>
      <c r="AC7640">
        <v>0</v>
      </c>
      <c r="AD7640">
        <v>0</v>
      </c>
      <c r="AE7640">
        <v>15.194373604566987</v>
      </c>
    </row>
    <row r="7641" spans="1:31" x14ac:dyDescent="0.25">
      <c r="A7641">
        <v>2169384</v>
      </c>
      <c r="B7641">
        <v>1</v>
      </c>
      <c r="C7641" t="s">
        <v>81</v>
      </c>
      <c r="D7641" t="s">
        <v>127</v>
      </c>
      <c r="E7641" t="s">
        <v>174</v>
      </c>
      <c r="F7641" t="s">
        <v>21788</v>
      </c>
      <c r="G7641" t="s">
        <v>384</v>
      </c>
      <c r="H7641" t="s">
        <v>134</v>
      </c>
      <c r="I7641" t="s">
        <v>135</v>
      </c>
      <c r="J7641" t="s">
        <v>136</v>
      </c>
      <c r="K7641" t="s">
        <v>137</v>
      </c>
      <c r="L7641" t="s">
        <v>21789</v>
      </c>
      <c r="M7641" t="s">
        <v>21790</v>
      </c>
      <c r="N7641">
        <v>2.9116666659999999</v>
      </c>
      <c r="O7641">
        <v>0</v>
      </c>
      <c r="P7641">
        <v>143</v>
      </c>
      <c r="Q7641">
        <v>0</v>
      </c>
      <c r="R7641">
        <v>0</v>
      </c>
      <c r="S7641">
        <v>0</v>
      </c>
      <c r="T7641">
        <v>3</v>
      </c>
      <c r="U7641">
        <v>0</v>
      </c>
      <c r="V7641">
        <v>0</v>
      </c>
      <c r="W7641">
        <v>0</v>
      </c>
      <c r="X7641">
        <v>104.6328179553075</v>
      </c>
      <c r="Y7641">
        <v>0</v>
      </c>
      <c r="Z7641">
        <v>0</v>
      </c>
      <c r="AA7641">
        <v>0</v>
      </c>
      <c r="AB7641">
        <v>2.0422801225997249</v>
      </c>
      <c r="AC7641">
        <v>0</v>
      </c>
      <c r="AD7641">
        <v>0</v>
      </c>
      <c r="AE7641">
        <v>106.67509807790722</v>
      </c>
    </row>
    <row r="7642" spans="1:31" x14ac:dyDescent="0.25">
      <c r="A7642">
        <v>2170612</v>
      </c>
      <c r="B7642">
        <v>1</v>
      </c>
      <c r="C7642" t="s">
        <v>80</v>
      </c>
      <c r="D7642" t="s">
        <v>94</v>
      </c>
      <c r="E7642" t="s">
        <v>161</v>
      </c>
      <c r="F7642" t="s">
        <v>8642</v>
      </c>
      <c r="G7642" t="s">
        <v>215</v>
      </c>
      <c r="H7642" t="s">
        <v>134</v>
      </c>
      <c r="I7642" t="s">
        <v>135</v>
      </c>
      <c r="J7642" t="s">
        <v>136</v>
      </c>
      <c r="K7642" t="s">
        <v>137</v>
      </c>
      <c r="L7642" t="s">
        <v>21791</v>
      </c>
      <c r="M7642" t="s">
        <v>21792</v>
      </c>
      <c r="N7642">
        <v>1.4727777769999999</v>
      </c>
      <c r="O7642">
        <v>0</v>
      </c>
      <c r="P7642">
        <v>13</v>
      </c>
      <c r="Q7642">
        <v>0</v>
      </c>
      <c r="R7642">
        <v>36</v>
      </c>
      <c r="S7642">
        <v>0</v>
      </c>
      <c r="T7642">
        <v>3</v>
      </c>
      <c r="U7642">
        <v>0</v>
      </c>
      <c r="V7642">
        <v>0</v>
      </c>
      <c r="W7642">
        <v>0</v>
      </c>
      <c r="X7642">
        <v>2.9561296941142507</v>
      </c>
      <c r="Y7642">
        <v>0</v>
      </c>
      <c r="Z7642">
        <v>9.91032654120764</v>
      </c>
      <c r="AA7642">
        <v>0</v>
      </c>
      <c r="AB7642">
        <v>2.5821523734437779</v>
      </c>
      <c r="AC7642">
        <v>0</v>
      </c>
      <c r="AD7642">
        <v>0</v>
      </c>
      <c r="AE7642">
        <v>15.448608608765669</v>
      </c>
    </row>
    <row r="7643" spans="1:31" x14ac:dyDescent="0.25">
      <c r="A7643">
        <v>2170071</v>
      </c>
      <c r="B7643">
        <v>1</v>
      </c>
      <c r="C7643" t="s">
        <v>80</v>
      </c>
      <c r="D7643" t="s">
        <v>103</v>
      </c>
      <c r="E7643" t="s">
        <v>196</v>
      </c>
      <c r="F7643" t="s">
        <v>14399</v>
      </c>
      <c r="G7643" t="s">
        <v>142</v>
      </c>
      <c r="H7643" t="s">
        <v>143</v>
      </c>
      <c r="I7643" t="s">
        <v>135</v>
      </c>
      <c r="J7643" t="s">
        <v>136</v>
      </c>
      <c r="K7643" t="s">
        <v>137</v>
      </c>
      <c r="L7643" t="s">
        <v>21793</v>
      </c>
      <c r="M7643" t="s">
        <v>21794</v>
      </c>
      <c r="N7643">
        <v>2.4938888879999999</v>
      </c>
      <c r="O7643">
        <v>3</v>
      </c>
      <c r="P7643">
        <v>1685</v>
      </c>
      <c r="Q7643">
        <v>20</v>
      </c>
      <c r="R7643">
        <v>219</v>
      </c>
      <c r="S7643">
        <v>22</v>
      </c>
      <c r="T7643">
        <v>469</v>
      </c>
      <c r="U7643">
        <v>2</v>
      </c>
      <c r="V7643">
        <v>1</v>
      </c>
      <c r="W7643">
        <v>1.8530070648292669</v>
      </c>
      <c r="X7643">
        <v>730.67968777650231</v>
      </c>
      <c r="Y7643">
        <v>75.168078999866523</v>
      </c>
      <c r="Z7643">
        <v>83.514778715749685</v>
      </c>
      <c r="AA7643">
        <v>309.05949948004655</v>
      </c>
      <c r="AB7643">
        <v>304.52690170771695</v>
      </c>
      <c r="AC7643">
        <v>83.198894899988403</v>
      </c>
      <c r="AD7643">
        <v>103.58239331530945</v>
      </c>
      <c r="AE7643">
        <v>1691.583241960009</v>
      </c>
    </row>
    <row r="7644" spans="1:31" x14ac:dyDescent="0.25">
      <c r="A7644">
        <v>2169576</v>
      </c>
      <c r="B7644">
        <v>1</v>
      </c>
      <c r="C7644" t="s">
        <v>80</v>
      </c>
      <c r="D7644" t="s">
        <v>100</v>
      </c>
      <c r="E7644" t="s">
        <v>146</v>
      </c>
      <c r="F7644" t="s">
        <v>21795</v>
      </c>
      <c r="G7644" t="s">
        <v>2752</v>
      </c>
      <c r="H7644" t="s">
        <v>143</v>
      </c>
      <c r="I7644" t="s">
        <v>135</v>
      </c>
      <c r="J7644" t="s">
        <v>136</v>
      </c>
      <c r="K7644" t="s">
        <v>137</v>
      </c>
      <c r="L7644" t="s">
        <v>21796</v>
      </c>
      <c r="M7644" t="s">
        <v>21797</v>
      </c>
      <c r="N7644">
        <v>3.7188888879999999</v>
      </c>
      <c r="O7644">
        <v>0</v>
      </c>
      <c r="P7644">
        <v>113</v>
      </c>
      <c r="Q7644">
        <v>0</v>
      </c>
      <c r="R7644">
        <v>0</v>
      </c>
      <c r="S7644">
        <v>0</v>
      </c>
      <c r="T7644">
        <v>3</v>
      </c>
      <c r="U7644">
        <v>0</v>
      </c>
      <c r="V7644">
        <v>0</v>
      </c>
      <c r="W7644">
        <v>0</v>
      </c>
      <c r="X7644">
        <v>133.56022975761169</v>
      </c>
      <c r="Y7644">
        <v>0</v>
      </c>
      <c r="Z7644">
        <v>0</v>
      </c>
      <c r="AA7644">
        <v>0</v>
      </c>
      <c r="AB7644">
        <v>11.598931404552793</v>
      </c>
      <c r="AC7644">
        <v>0</v>
      </c>
      <c r="AD7644">
        <v>0</v>
      </c>
      <c r="AE7644">
        <v>145.15916116216448</v>
      </c>
    </row>
    <row r="7645" spans="1:31" x14ac:dyDescent="0.25">
      <c r="A7645">
        <v>2170117</v>
      </c>
      <c r="B7645">
        <v>1</v>
      </c>
      <c r="C7645" t="s">
        <v>81</v>
      </c>
      <c r="D7645" t="s">
        <v>127</v>
      </c>
      <c r="E7645" t="s">
        <v>174</v>
      </c>
      <c r="F7645" t="s">
        <v>3564</v>
      </c>
      <c r="G7645" t="s">
        <v>187</v>
      </c>
      <c r="H7645" t="s">
        <v>134</v>
      </c>
      <c r="I7645" t="s">
        <v>135</v>
      </c>
      <c r="J7645" t="s">
        <v>136</v>
      </c>
      <c r="K7645" t="s">
        <v>137</v>
      </c>
      <c r="L7645" t="s">
        <v>21798</v>
      </c>
      <c r="M7645" t="s">
        <v>21799</v>
      </c>
      <c r="N7645">
        <v>9.6522222220000007</v>
      </c>
      <c r="O7645">
        <v>0</v>
      </c>
      <c r="P7645">
        <v>1</v>
      </c>
      <c r="Q7645">
        <v>0</v>
      </c>
      <c r="R7645">
        <v>3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0.3601645580169</v>
      </c>
      <c r="Y7645">
        <v>0</v>
      </c>
      <c r="Z7645">
        <v>0.31170418156570001</v>
      </c>
      <c r="AA7645">
        <v>0</v>
      </c>
      <c r="AB7645">
        <v>0</v>
      </c>
      <c r="AC7645">
        <v>0</v>
      </c>
      <c r="AD7645">
        <v>0</v>
      </c>
      <c r="AE7645">
        <v>0.67186873958259996</v>
      </c>
    </row>
    <row r="7646" spans="1:31" x14ac:dyDescent="0.25">
      <c r="A7646">
        <v>2169659</v>
      </c>
      <c r="B7646">
        <v>1</v>
      </c>
      <c r="C7646" t="s">
        <v>81</v>
      </c>
      <c r="D7646" t="s">
        <v>127</v>
      </c>
      <c r="E7646" t="s">
        <v>161</v>
      </c>
      <c r="F7646" t="s">
        <v>17668</v>
      </c>
      <c r="G7646" t="s">
        <v>215</v>
      </c>
      <c r="H7646" t="s">
        <v>134</v>
      </c>
      <c r="I7646" t="s">
        <v>135</v>
      </c>
      <c r="J7646" t="s">
        <v>136</v>
      </c>
      <c r="K7646" t="s">
        <v>137</v>
      </c>
      <c r="L7646" t="s">
        <v>21800</v>
      </c>
      <c r="M7646" t="s">
        <v>21801</v>
      </c>
      <c r="N7646">
        <v>8.4466666660000005</v>
      </c>
      <c r="O7646">
        <v>0</v>
      </c>
      <c r="P7646">
        <v>162</v>
      </c>
      <c r="Q7646">
        <v>0</v>
      </c>
      <c r="R7646">
        <v>1</v>
      </c>
      <c r="S7646">
        <v>0</v>
      </c>
      <c r="T7646">
        <v>53</v>
      </c>
      <c r="U7646">
        <v>0</v>
      </c>
      <c r="V7646">
        <v>0</v>
      </c>
      <c r="W7646">
        <v>0</v>
      </c>
      <c r="X7646">
        <v>357.29313026439775</v>
      </c>
      <c r="Y7646">
        <v>0</v>
      </c>
      <c r="Z7646">
        <v>4.5178975656000007E-3</v>
      </c>
      <c r="AA7646">
        <v>0</v>
      </c>
      <c r="AB7646">
        <v>223.75333929709402</v>
      </c>
      <c r="AC7646">
        <v>0</v>
      </c>
      <c r="AD7646">
        <v>0</v>
      </c>
      <c r="AE7646">
        <v>581.05098745905741</v>
      </c>
    </row>
    <row r="7647" spans="1:31" x14ac:dyDescent="0.25">
      <c r="A7647">
        <v>2170157</v>
      </c>
      <c r="B7647">
        <v>1</v>
      </c>
      <c r="C7647" t="s">
        <v>80</v>
      </c>
      <c r="D7647" t="s">
        <v>93</v>
      </c>
      <c r="E7647" t="s">
        <v>174</v>
      </c>
      <c r="F7647" t="s">
        <v>21802</v>
      </c>
      <c r="G7647" t="s">
        <v>384</v>
      </c>
      <c r="H7647" t="s">
        <v>134</v>
      </c>
      <c r="I7647" t="s">
        <v>135</v>
      </c>
      <c r="J7647" t="s">
        <v>136</v>
      </c>
      <c r="K7647" t="s">
        <v>137</v>
      </c>
      <c r="L7647" t="s">
        <v>21803</v>
      </c>
      <c r="M7647" t="s">
        <v>21804</v>
      </c>
      <c r="N7647">
        <v>5.5044444439999998</v>
      </c>
      <c r="O7647">
        <v>0</v>
      </c>
      <c r="P7647">
        <v>17</v>
      </c>
      <c r="Q7647">
        <v>0</v>
      </c>
      <c r="R7647">
        <v>6</v>
      </c>
      <c r="S7647">
        <v>0</v>
      </c>
      <c r="T7647">
        <v>2</v>
      </c>
      <c r="U7647">
        <v>0</v>
      </c>
      <c r="V7647">
        <v>0</v>
      </c>
      <c r="W7647">
        <v>0</v>
      </c>
      <c r="X7647">
        <v>20.312010677525606</v>
      </c>
      <c r="Y7647">
        <v>0</v>
      </c>
      <c r="Z7647">
        <v>6.3420996029399985</v>
      </c>
      <c r="AA7647">
        <v>0</v>
      </c>
      <c r="AB7647">
        <v>10.860804814574401</v>
      </c>
      <c r="AC7647">
        <v>0</v>
      </c>
      <c r="AD7647">
        <v>0</v>
      </c>
      <c r="AE7647">
        <v>37.51491509504001</v>
      </c>
    </row>
    <row r="7648" spans="1:31" x14ac:dyDescent="0.25">
      <c r="A7648">
        <v>2169424</v>
      </c>
      <c r="B7648">
        <v>1</v>
      </c>
      <c r="C7648" t="s">
        <v>80</v>
      </c>
      <c r="D7648" t="s">
        <v>102</v>
      </c>
      <c r="E7648" t="s">
        <v>174</v>
      </c>
      <c r="F7648" t="s">
        <v>21805</v>
      </c>
      <c r="G7648" t="s">
        <v>187</v>
      </c>
      <c r="H7648" t="s">
        <v>134</v>
      </c>
      <c r="I7648" t="s">
        <v>135</v>
      </c>
      <c r="J7648" t="s">
        <v>136</v>
      </c>
      <c r="K7648" t="s">
        <v>137</v>
      </c>
      <c r="L7648" t="s">
        <v>21806</v>
      </c>
      <c r="M7648" t="s">
        <v>21807</v>
      </c>
      <c r="N7648">
        <v>2.451944444</v>
      </c>
      <c r="O7648">
        <v>0</v>
      </c>
      <c r="P7648">
        <v>4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0.85590507590320009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0.85590507590320009</v>
      </c>
    </row>
    <row r="7649" spans="1:31" x14ac:dyDescent="0.25">
      <c r="A7649">
        <v>2170678</v>
      </c>
      <c r="B7649">
        <v>1</v>
      </c>
      <c r="C7649" t="s">
        <v>81</v>
      </c>
      <c r="D7649" t="s">
        <v>123</v>
      </c>
      <c r="E7649" t="s">
        <v>131</v>
      </c>
      <c r="F7649" t="s">
        <v>21808</v>
      </c>
      <c r="G7649" t="s">
        <v>439</v>
      </c>
      <c r="H7649" t="s">
        <v>134</v>
      </c>
      <c r="I7649" t="s">
        <v>135</v>
      </c>
      <c r="J7649" t="s">
        <v>136</v>
      </c>
      <c r="K7649" t="s">
        <v>137</v>
      </c>
      <c r="L7649" t="s">
        <v>21809</v>
      </c>
      <c r="M7649" t="s">
        <v>21810</v>
      </c>
      <c r="N7649">
        <v>0.96222222199999996</v>
      </c>
      <c r="O7649">
        <v>0</v>
      </c>
      <c r="P7649">
        <v>6</v>
      </c>
      <c r="Q7649">
        <v>0</v>
      </c>
      <c r="R7649">
        <v>0</v>
      </c>
      <c r="S7649">
        <v>0</v>
      </c>
      <c r="T7649">
        <v>3</v>
      </c>
      <c r="U7649">
        <v>0</v>
      </c>
      <c r="V7649">
        <v>0</v>
      </c>
      <c r="W7649">
        <v>0</v>
      </c>
      <c r="X7649">
        <v>1.1325299466350669</v>
      </c>
      <c r="Y7649">
        <v>0</v>
      </c>
      <c r="Z7649">
        <v>0</v>
      </c>
      <c r="AA7649">
        <v>0</v>
      </c>
      <c r="AB7649">
        <v>1.6363462462133331</v>
      </c>
      <c r="AC7649">
        <v>0</v>
      </c>
      <c r="AD7649">
        <v>0</v>
      </c>
      <c r="AE7649">
        <v>2.7688761928484</v>
      </c>
    </row>
    <row r="7650" spans="1:31" x14ac:dyDescent="0.25">
      <c r="A7650">
        <v>2169447</v>
      </c>
      <c r="B7650">
        <v>1</v>
      </c>
      <c r="C7650" t="s">
        <v>80</v>
      </c>
      <c r="D7650" t="s">
        <v>106</v>
      </c>
      <c r="E7650" t="s">
        <v>161</v>
      </c>
      <c r="F7650" t="s">
        <v>20037</v>
      </c>
      <c r="G7650" t="s">
        <v>176</v>
      </c>
      <c r="H7650" t="s">
        <v>134</v>
      </c>
      <c r="I7650" t="s">
        <v>135</v>
      </c>
      <c r="J7650" t="s">
        <v>136</v>
      </c>
      <c r="K7650" t="s">
        <v>137</v>
      </c>
      <c r="L7650" t="s">
        <v>21811</v>
      </c>
      <c r="M7650" t="s">
        <v>21812</v>
      </c>
      <c r="N7650">
        <v>3.0619444439999999</v>
      </c>
      <c r="O7650">
        <v>0</v>
      </c>
      <c r="P7650">
        <v>7</v>
      </c>
      <c r="Q7650">
        <v>0</v>
      </c>
      <c r="R7650">
        <v>10</v>
      </c>
      <c r="S7650">
        <v>0</v>
      </c>
      <c r="T7650">
        <v>4</v>
      </c>
      <c r="U7650">
        <v>0</v>
      </c>
      <c r="V7650">
        <v>0</v>
      </c>
      <c r="W7650">
        <v>0</v>
      </c>
      <c r="X7650">
        <v>15.359282242928</v>
      </c>
      <c r="Y7650">
        <v>0</v>
      </c>
      <c r="Z7650">
        <v>31.345675488049817</v>
      </c>
      <c r="AA7650">
        <v>0</v>
      </c>
      <c r="AB7650">
        <v>15.552803221310276</v>
      </c>
      <c r="AC7650">
        <v>0</v>
      </c>
      <c r="AD7650">
        <v>0</v>
      </c>
      <c r="AE7650">
        <v>62.257760952288095</v>
      </c>
    </row>
    <row r="7651" spans="1:31" x14ac:dyDescent="0.25">
      <c r="A7651">
        <v>2170443</v>
      </c>
      <c r="B7651">
        <v>1</v>
      </c>
      <c r="C7651" t="s">
        <v>80</v>
      </c>
      <c r="D7651" t="s">
        <v>106</v>
      </c>
      <c r="E7651" t="s">
        <v>174</v>
      </c>
      <c r="F7651" t="s">
        <v>21813</v>
      </c>
      <c r="G7651" t="s">
        <v>187</v>
      </c>
      <c r="H7651" t="s">
        <v>134</v>
      </c>
      <c r="I7651" t="s">
        <v>135</v>
      </c>
      <c r="J7651" t="s">
        <v>136</v>
      </c>
      <c r="K7651" t="s">
        <v>137</v>
      </c>
      <c r="L7651" t="s">
        <v>21814</v>
      </c>
      <c r="M7651" t="s">
        <v>21815</v>
      </c>
      <c r="N7651">
        <v>6.2222222220000001</v>
      </c>
      <c r="O7651">
        <v>0</v>
      </c>
      <c r="P7651">
        <v>10</v>
      </c>
      <c r="Q7651">
        <v>0</v>
      </c>
      <c r="R7651">
        <v>4</v>
      </c>
      <c r="S7651">
        <v>0</v>
      </c>
      <c r="T7651">
        <v>7</v>
      </c>
      <c r="U7651">
        <v>0</v>
      </c>
      <c r="V7651">
        <v>0</v>
      </c>
      <c r="W7651">
        <v>0</v>
      </c>
      <c r="X7651">
        <v>14.333296369595715</v>
      </c>
      <c r="Y7651">
        <v>0</v>
      </c>
      <c r="Z7651">
        <v>18.558640869976202</v>
      </c>
      <c r="AA7651">
        <v>0</v>
      </c>
      <c r="AB7651">
        <v>7.8051759542012347</v>
      </c>
      <c r="AC7651">
        <v>0</v>
      </c>
      <c r="AD7651">
        <v>0</v>
      </c>
      <c r="AE7651">
        <v>40.697113193773149</v>
      </c>
    </row>
    <row r="7652" spans="1:31" x14ac:dyDescent="0.25">
      <c r="A7652">
        <v>2169616</v>
      </c>
      <c r="B7652">
        <v>1</v>
      </c>
      <c r="C7652" t="s">
        <v>81</v>
      </c>
      <c r="D7652" t="s">
        <v>118</v>
      </c>
      <c r="E7652" t="s">
        <v>146</v>
      </c>
      <c r="F7652" t="s">
        <v>21816</v>
      </c>
      <c r="G7652" t="s">
        <v>262</v>
      </c>
      <c r="H7652" t="s">
        <v>143</v>
      </c>
      <c r="I7652" t="s">
        <v>135</v>
      </c>
      <c r="J7652" t="s">
        <v>136</v>
      </c>
      <c r="K7652" t="s">
        <v>137</v>
      </c>
      <c r="L7652" t="s">
        <v>21817</v>
      </c>
      <c r="M7652" t="s">
        <v>21818</v>
      </c>
      <c r="N7652">
        <v>0.578333333</v>
      </c>
      <c r="O7652">
        <v>0</v>
      </c>
      <c r="P7652">
        <v>18</v>
      </c>
      <c r="Q7652">
        <v>0</v>
      </c>
      <c r="R7652">
        <v>0</v>
      </c>
      <c r="S7652">
        <v>0</v>
      </c>
      <c r="T7652">
        <v>152</v>
      </c>
      <c r="U7652">
        <v>3</v>
      </c>
      <c r="V7652">
        <v>3</v>
      </c>
      <c r="W7652">
        <v>0</v>
      </c>
      <c r="X7652">
        <v>3.0772452498525995</v>
      </c>
      <c r="Y7652">
        <v>0</v>
      </c>
      <c r="Z7652">
        <v>0</v>
      </c>
      <c r="AA7652">
        <v>0</v>
      </c>
      <c r="AB7652">
        <v>60.957982106527389</v>
      </c>
      <c r="AC7652">
        <v>14.542288575009652</v>
      </c>
      <c r="AD7652">
        <v>18.551725192456804</v>
      </c>
      <c r="AE7652">
        <v>97.129241123846441</v>
      </c>
    </row>
    <row r="7653" spans="1:31" x14ac:dyDescent="0.25">
      <c r="A7653">
        <v>2170180</v>
      </c>
      <c r="B7653">
        <v>1</v>
      </c>
      <c r="C7653" t="s">
        <v>80</v>
      </c>
      <c r="D7653" t="s">
        <v>97</v>
      </c>
      <c r="E7653" t="s">
        <v>174</v>
      </c>
      <c r="F7653" t="s">
        <v>21819</v>
      </c>
      <c r="G7653" t="s">
        <v>187</v>
      </c>
      <c r="H7653" t="s">
        <v>134</v>
      </c>
      <c r="I7653" t="s">
        <v>135</v>
      </c>
      <c r="J7653" t="s">
        <v>136</v>
      </c>
      <c r="K7653" t="s">
        <v>137</v>
      </c>
      <c r="L7653" t="s">
        <v>21820</v>
      </c>
      <c r="M7653" t="s">
        <v>21821</v>
      </c>
      <c r="N7653">
        <v>5.130833333</v>
      </c>
      <c r="O7653">
        <v>0</v>
      </c>
      <c r="P7653">
        <v>5</v>
      </c>
      <c r="Q7653">
        <v>0</v>
      </c>
      <c r="R7653">
        <v>12</v>
      </c>
      <c r="S7653">
        <v>0</v>
      </c>
      <c r="T7653">
        <v>3</v>
      </c>
      <c r="U7653">
        <v>0</v>
      </c>
      <c r="V7653">
        <v>0</v>
      </c>
      <c r="W7653">
        <v>0</v>
      </c>
      <c r="X7653">
        <v>9.864495474139451</v>
      </c>
      <c r="Y7653">
        <v>0</v>
      </c>
      <c r="Z7653">
        <v>53.518893585570723</v>
      </c>
      <c r="AA7653">
        <v>0</v>
      </c>
      <c r="AB7653">
        <v>32.138842849960156</v>
      </c>
      <c r="AC7653">
        <v>0</v>
      </c>
      <c r="AD7653">
        <v>0</v>
      </c>
      <c r="AE7653">
        <v>95.522231909670325</v>
      </c>
    </row>
    <row r="7654" spans="1:31" x14ac:dyDescent="0.25">
      <c r="A7654">
        <v>2170423</v>
      </c>
      <c r="B7654">
        <v>1</v>
      </c>
      <c r="C7654" t="s">
        <v>80</v>
      </c>
      <c r="D7654" t="s">
        <v>88</v>
      </c>
      <c r="E7654" t="s">
        <v>196</v>
      </c>
      <c r="F7654" t="s">
        <v>21822</v>
      </c>
      <c r="G7654" t="s">
        <v>167</v>
      </c>
      <c r="H7654" t="s">
        <v>143</v>
      </c>
      <c r="I7654" t="s">
        <v>135</v>
      </c>
      <c r="J7654" t="s">
        <v>136</v>
      </c>
      <c r="K7654" t="s">
        <v>137</v>
      </c>
      <c r="L7654" t="s">
        <v>21823</v>
      </c>
      <c r="M7654" t="s">
        <v>21824</v>
      </c>
      <c r="N7654">
        <v>1.1200000000000001</v>
      </c>
      <c r="O7654">
        <v>0</v>
      </c>
      <c r="P7654">
        <v>618</v>
      </c>
      <c r="Q7654">
        <v>0</v>
      </c>
      <c r="R7654">
        <v>0</v>
      </c>
      <c r="S7654">
        <v>1</v>
      </c>
      <c r="T7654">
        <v>97</v>
      </c>
      <c r="U7654">
        <v>0</v>
      </c>
      <c r="V7654">
        <v>0</v>
      </c>
      <c r="W7654">
        <v>0</v>
      </c>
      <c r="X7654">
        <v>360.31166509077565</v>
      </c>
      <c r="Y7654">
        <v>0</v>
      </c>
      <c r="Z7654">
        <v>0</v>
      </c>
      <c r="AA7654">
        <v>52.677956693600002</v>
      </c>
      <c r="AB7654">
        <v>63.723634176418734</v>
      </c>
      <c r="AC7654">
        <v>0</v>
      </c>
      <c r="AD7654">
        <v>0</v>
      </c>
      <c r="AE7654">
        <v>476.71325596079436</v>
      </c>
    </row>
    <row r="7655" spans="1:31" x14ac:dyDescent="0.25">
      <c r="A7655">
        <v>2169490</v>
      </c>
      <c r="B7655">
        <v>1</v>
      </c>
      <c r="C7655" t="s">
        <v>80</v>
      </c>
      <c r="D7655" t="s">
        <v>90</v>
      </c>
      <c r="E7655" t="s">
        <v>174</v>
      </c>
      <c r="F7655" t="s">
        <v>21825</v>
      </c>
      <c r="G7655" t="s">
        <v>187</v>
      </c>
      <c r="H7655" t="s">
        <v>134</v>
      </c>
      <c r="I7655" t="s">
        <v>135</v>
      </c>
      <c r="J7655" t="s">
        <v>136</v>
      </c>
      <c r="K7655" t="s">
        <v>137</v>
      </c>
      <c r="L7655" t="s">
        <v>21826</v>
      </c>
      <c r="M7655" t="s">
        <v>21827</v>
      </c>
      <c r="N7655">
        <v>4.0388888879999998</v>
      </c>
      <c r="O7655">
        <v>0</v>
      </c>
      <c r="P7655">
        <v>48</v>
      </c>
      <c r="Q7655">
        <v>0</v>
      </c>
      <c r="R7655">
        <v>0</v>
      </c>
      <c r="S7655">
        <v>0</v>
      </c>
      <c r="T7655">
        <v>8</v>
      </c>
      <c r="U7655">
        <v>0</v>
      </c>
      <c r="V7655">
        <v>0</v>
      </c>
      <c r="W7655">
        <v>0</v>
      </c>
      <c r="X7655">
        <v>45.256765581549992</v>
      </c>
      <c r="Y7655">
        <v>0</v>
      </c>
      <c r="Z7655">
        <v>0</v>
      </c>
      <c r="AA7655">
        <v>0</v>
      </c>
      <c r="AB7655">
        <v>33.678110444390676</v>
      </c>
      <c r="AC7655">
        <v>0</v>
      </c>
      <c r="AD7655">
        <v>0</v>
      </c>
      <c r="AE7655">
        <v>78.934876025940667</v>
      </c>
    </row>
    <row r="7656" spans="1:31" x14ac:dyDescent="0.25">
      <c r="A7656">
        <v>2170200</v>
      </c>
      <c r="B7656">
        <v>1</v>
      </c>
      <c r="C7656" t="s">
        <v>80</v>
      </c>
      <c r="D7656" t="s">
        <v>106</v>
      </c>
      <c r="E7656" t="s">
        <v>174</v>
      </c>
      <c r="F7656" t="s">
        <v>21828</v>
      </c>
      <c r="G7656" t="s">
        <v>384</v>
      </c>
      <c r="H7656" t="s">
        <v>134</v>
      </c>
      <c r="I7656" t="s">
        <v>135</v>
      </c>
      <c r="J7656" t="s">
        <v>136</v>
      </c>
      <c r="K7656" t="s">
        <v>137</v>
      </c>
      <c r="L7656" t="s">
        <v>21829</v>
      </c>
      <c r="M7656" t="s">
        <v>21830</v>
      </c>
      <c r="N7656">
        <v>2.5555555550000002</v>
      </c>
      <c r="O7656">
        <v>0</v>
      </c>
      <c r="P7656">
        <v>66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28.230862585265609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28.230862585265609</v>
      </c>
    </row>
    <row r="7657" spans="1:31" x14ac:dyDescent="0.25">
      <c r="A7657">
        <v>2169596</v>
      </c>
      <c r="B7657">
        <v>1</v>
      </c>
      <c r="C7657" t="s">
        <v>81</v>
      </c>
      <c r="D7657" t="s">
        <v>128</v>
      </c>
      <c r="E7657" t="s">
        <v>174</v>
      </c>
      <c r="F7657" t="s">
        <v>1963</v>
      </c>
      <c r="G7657" t="s">
        <v>187</v>
      </c>
      <c r="H7657" t="s">
        <v>134</v>
      </c>
      <c r="I7657" t="s">
        <v>135</v>
      </c>
      <c r="J7657" t="s">
        <v>136</v>
      </c>
      <c r="K7657" t="s">
        <v>137</v>
      </c>
      <c r="L7657" t="s">
        <v>21831</v>
      </c>
      <c r="M7657" t="s">
        <v>21832</v>
      </c>
      <c r="N7657">
        <v>11.778611111</v>
      </c>
      <c r="O7657">
        <v>0</v>
      </c>
      <c r="P7657">
        <v>9</v>
      </c>
      <c r="Q7657">
        <v>0</v>
      </c>
      <c r="R7657">
        <v>0</v>
      </c>
      <c r="S7657">
        <v>0</v>
      </c>
      <c r="T7657">
        <v>2</v>
      </c>
      <c r="U7657">
        <v>0</v>
      </c>
      <c r="V7657">
        <v>0</v>
      </c>
      <c r="W7657">
        <v>0</v>
      </c>
      <c r="X7657">
        <v>22.661691867868019</v>
      </c>
      <c r="Y7657">
        <v>0</v>
      </c>
      <c r="Z7657">
        <v>0</v>
      </c>
      <c r="AA7657">
        <v>0</v>
      </c>
      <c r="AB7657">
        <v>0.12793891160439999</v>
      </c>
      <c r="AC7657">
        <v>0</v>
      </c>
      <c r="AD7657">
        <v>0</v>
      </c>
      <c r="AE7657">
        <v>22.789630779472418</v>
      </c>
    </row>
    <row r="7658" spans="1:31" x14ac:dyDescent="0.25">
      <c r="A7658">
        <v>2169510</v>
      </c>
      <c r="B7658">
        <v>1</v>
      </c>
      <c r="C7658" t="s">
        <v>80</v>
      </c>
      <c r="D7658" t="s">
        <v>96</v>
      </c>
      <c r="E7658" t="s">
        <v>174</v>
      </c>
      <c r="F7658" t="s">
        <v>21833</v>
      </c>
      <c r="G7658" t="s">
        <v>384</v>
      </c>
      <c r="H7658" t="s">
        <v>134</v>
      </c>
      <c r="I7658" t="s">
        <v>135</v>
      </c>
      <c r="J7658" t="s">
        <v>136</v>
      </c>
      <c r="K7658" t="s">
        <v>137</v>
      </c>
      <c r="L7658" t="s">
        <v>21834</v>
      </c>
      <c r="M7658" t="s">
        <v>21835</v>
      </c>
      <c r="N7658">
        <v>2.7911111110000002</v>
      </c>
      <c r="O7658">
        <v>0</v>
      </c>
      <c r="P7658">
        <v>9</v>
      </c>
      <c r="Q7658">
        <v>0</v>
      </c>
      <c r="R7658">
        <v>5</v>
      </c>
      <c r="S7658">
        <v>0</v>
      </c>
      <c r="T7658">
        <v>2</v>
      </c>
      <c r="U7658">
        <v>0</v>
      </c>
      <c r="V7658">
        <v>0</v>
      </c>
      <c r="W7658">
        <v>0</v>
      </c>
      <c r="X7658">
        <v>15.3852096393423</v>
      </c>
      <c r="Y7658">
        <v>0</v>
      </c>
      <c r="Z7658">
        <v>3.558005091848333</v>
      </c>
      <c r="AA7658">
        <v>0</v>
      </c>
      <c r="AB7658">
        <v>0.41254273729020002</v>
      </c>
      <c r="AC7658">
        <v>0</v>
      </c>
      <c r="AD7658">
        <v>0</v>
      </c>
      <c r="AE7658">
        <v>19.355757468480832</v>
      </c>
    </row>
    <row r="7659" spans="1:31" x14ac:dyDescent="0.25">
      <c r="A7659">
        <v>2170592</v>
      </c>
      <c r="B7659">
        <v>1</v>
      </c>
      <c r="C7659" t="s">
        <v>81</v>
      </c>
      <c r="D7659" t="s">
        <v>122</v>
      </c>
      <c r="E7659" t="s">
        <v>174</v>
      </c>
      <c r="F7659" t="s">
        <v>19588</v>
      </c>
      <c r="G7659" t="s">
        <v>384</v>
      </c>
      <c r="H7659" t="s">
        <v>134</v>
      </c>
      <c r="I7659" t="s">
        <v>135</v>
      </c>
      <c r="J7659" t="s">
        <v>136</v>
      </c>
      <c r="K7659" t="s">
        <v>137</v>
      </c>
      <c r="L7659" t="s">
        <v>21836</v>
      </c>
      <c r="M7659" t="s">
        <v>21837</v>
      </c>
      <c r="N7659">
        <v>3.3569444439999998</v>
      </c>
      <c r="O7659">
        <v>0</v>
      </c>
      <c r="P7659">
        <v>216</v>
      </c>
      <c r="Q7659">
        <v>0</v>
      </c>
      <c r="R7659">
        <v>0</v>
      </c>
      <c r="S7659">
        <v>0</v>
      </c>
      <c r="T7659">
        <v>7</v>
      </c>
      <c r="U7659">
        <v>0</v>
      </c>
      <c r="V7659">
        <v>0</v>
      </c>
      <c r="W7659">
        <v>0</v>
      </c>
      <c r="X7659">
        <v>146.80702784529583</v>
      </c>
      <c r="Y7659">
        <v>0</v>
      </c>
      <c r="Z7659">
        <v>0</v>
      </c>
      <c r="AA7659">
        <v>0</v>
      </c>
      <c r="AB7659">
        <v>14.633058787974326</v>
      </c>
      <c r="AC7659">
        <v>0</v>
      </c>
      <c r="AD7659">
        <v>0</v>
      </c>
      <c r="AE7659">
        <v>161.44008663327017</v>
      </c>
    </row>
    <row r="7660" spans="1:31" x14ac:dyDescent="0.25">
      <c r="A7660">
        <v>2169988</v>
      </c>
      <c r="B7660">
        <v>1</v>
      </c>
      <c r="C7660" t="s">
        <v>80</v>
      </c>
      <c r="D7660" t="s">
        <v>103</v>
      </c>
      <c r="E7660" t="s">
        <v>140</v>
      </c>
      <c r="F7660" t="s">
        <v>15488</v>
      </c>
      <c r="G7660" t="s">
        <v>142</v>
      </c>
      <c r="H7660" t="s">
        <v>143</v>
      </c>
      <c r="I7660" t="s">
        <v>135</v>
      </c>
      <c r="J7660" t="s">
        <v>136</v>
      </c>
      <c r="K7660" t="s">
        <v>137</v>
      </c>
      <c r="L7660" t="s">
        <v>21838</v>
      </c>
      <c r="M7660" t="s">
        <v>21839</v>
      </c>
      <c r="N7660">
        <v>0.35777777700000002</v>
      </c>
      <c r="O7660">
        <v>1</v>
      </c>
      <c r="P7660">
        <v>268</v>
      </c>
      <c r="Q7660">
        <v>15</v>
      </c>
      <c r="R7660">
        <v>96</v>
      </c>
      <c r="S7660">
        <v>5</v>
      </c>
      <c r="T7660">
        <v>34</v>
      </c>
      <c r="U7660">
        <v>3</v>
      </c>
      <c r="V7660">
        <v>0</v>
      </c>
      <c r="W7660">
        <v>0.45208305366303336</v>
      </c>
      <c r="X7660">
        <v>21.412035677877149</v>
      </c>
      <c r="Y7660">
        <v>67.397117826266225</v>
      </c>
      <c r="Z7660">
        <v>31.776834187719864</v>
      </c>
      <c r="AA7660">
        <v>176.33598490791681</v>
      </c>
      <c r="AB7660">
        <v>8.1324550288621769</v>
      </c>
      <c r="AC7660">
        <v>7.1086725487681335</v>
      </c>
      <c r="AD7660">
        <v>0</v>
      </c>
      <c r="AE7660">
        <v>312.61518323107339</v>
      </c>
    </row>
    <row r="7661" spans="1:31" x14ac:dyDescent="0.25">
      <c r="A7661">
        <v>2169902</v>
      </c>
      <c r="B7661">
        <v>1</v>
      </c>
      <c r="C7661" t="s">
        <v>81</v>
      </c>
      <c r="D7661" t="s">
        <v>128</v>
      </c>
      <c r="E7661" t="s">
        <v>146</v>
      </c>
      <c r="F7661" t="s">
        <v>21840</v>
      </c>
      <c r="G7661" t="s">
        <v>167</v>
      </c>
      <c r="H7661" t="s">
        <v>143</v>
      </c>
      <c r="I7661" t="s">
        <v>135</v>
      </c>
      <c r="J7661" t="s">
        <v>136</v>
      </c>
      <c r="K7661" t="s">
        <v>137</v>
      </c>
      <c r="L7661" t="s">
        <v>21841</v>
      </c>
      <c r="M7661" t="s">
        <v>21842</v>
      </c>
      <c r="N7661">
        <v>8.7827777769999997</v>
      </c>
      <c r="O7661">
        <v>0</v>
      </c>
      <c r="P7661">
        <v>42</v>
      </c>
      <c r="Q7661">
        <v>1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38.894187434181063</v>
      </c>
      <c r="Y7661">
        <v>10.488620008552832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49.382807442733892</v>
      </c>
    </row>
    <row r="7662" spans="1:31" x14ac:dyDescent="0.25">
      <c r="A7662">
        <v>2170635</v>
      </c>
      <c r="B7662">
        <v>1</v>
      </c>
      <c r="C7662" t="s">
        <v>80</v>
      </c>
      <c r="D7662" t="s">
        <v>93</v>
      </c>
      <c r="E7662" t="s">
        <v>174</v>
      </c>
      <c r="F7662" t="s">
        <v>21843</v>
      </c>
      <c r="G7662" t="s">
        <v>187</v>
      </c>
      <c r="H7662" t="s">
        <v>134</v>
      </c>
      <c r="I7662" t="s">
        <v>135</v>
      </c>
      <c r="J7662" t="s">
        <v>136</v>
      </c>
      <c r="K7662" t="s">
        <v>137</v>
      </c>
      <c r="L7662" t="s">
        <v>21844</v>
      </c>
      <c r="M7662" t="s">
        <v>21845</v>
      </c>
      <c r="N7662">
        <v>6.5411111110000002</v>
      </c>
      <c r="O7662">
        <v>0</v>
      </c>
      <c r="P7662">
        <v>5</v>
      </c>
      <c r="Q7662">
        <v>0</v>
      </c>
      <c r="R7662">
        <v>6</v>
      </c>
      <c r="S7662">
        <v>0</v>
      </c>
      <c r="T7662">
        <v>2</v>
      </c>
      <c r="U7662">
        <v>0</v>
      </c>
      <c r="V7662">
        <v>0</v>
      </c>
      <c r="W7662">
        <v>0</v>
      </c>
      <c r="X7662">
        <v>8.1494905437675573</v>
      </c>
      <c r="Y7662">
        <v>0</v>
      </c>
      <c r="Z7662">
        <v>7.5578725325508014</v>
      </c>
      <c r="AA7662">
        <v>0</v>
      </c>
      <c r="AB7662">
        <v>3.0199579229999995E-3</v>
      </c>
      <c r="AC7662">
        <v>0</v>
      </c>
      <c r="AD7662">
        <v>0</v>
      </c>
      <c r="AE7662">
        <v>15.710383034241358</v>
      </c>
    </row>
    <row r="7663" spans="1:31" x14ac:dyDescent="0.25">
      <c r="A7663">
        <v>2170094</v>
      </c>
      <c r="B7663">
        <v>1</v>
      </c>
      <c r="C7663" t="s">
        <v>80</v>
      </c>
      <c r="D7663" t="s">
        <v>101</v>
      </c>
      <c r="E7663" t="s">
        <v>174</v>
      </c>
      <c r="F7663" t="s">
        <v>21846</v>
      </c>
      <c r="G7663" t="s">
        <v>187</v>
      </c>
      <c r="H7663" t="s">
        <v>134</v>
      </c>
      <c r="I7663" t="s">
        <v>135</v>
      </c>
      <c r="J7663" t="s">
        <v>136</v>
      </c>
      <c r="K7663" t="s">
        <v>137</v>
      </c>
      <c r="L7663" t="s">
        <v>21847</v>
      </c>
      <c r="M7663" t="s">
        <v>21848</v>
      </c>
      <c r="N7663">
        <v>2.2733333330000001</v>
      </c>
      <c r="O7663">
        <v>0</v>
      </c>
      <c r="P7663">
        <v>5</v>
      </c>
      <c r="Q7663">
        <v>0</v>
      </c>
      <c r="R7663">
        <v>0</v>
      </c>
      <c r="S7663">
        <v>0</v>
      </c>
      <c r="T7663">
        <v>1</v>
      </c>
      <c r="U7663">
        <v>0</v>
      </c>
      <c r="V7663">
        <v>0</v>
      </c>
      <c r="W7663">
        <v>0</v>
      </c>
      <c r="X7663">
        <v>1.564130667822917</v>
      </c>
      <c r="Y7663">
        <v>0</v>
      </c>
      <c r="Z7663">
        <v>0</v>
      </c>
      <c r="AA7663">
        <v>0</v>
      </c>
      <c r="AB7663">
        <v>5.1153182170668341</v>
      </c>
      <c r="AC7663">
        <v>0</v>
      </c>
      <c r="AD7663">
        <v>0</v>
      </c>
      <c r="AE7663">
        <v>6.6794488848897515</v>
      </c>
    </row>
    <row r="7664" spans="1:31" x14ac:dyDescent="0.25">
      <c r="A7664">
        <v>2170486</v>
      </c>
      <c r="B7664">
        <v>1</v>
      </c>
      <c r="C7664" t="s">
        <v>80</v>
      </c>
      <c r="D7664" t="s">
        <v>108</v>
      </c>
      <c r="E7664" t="s">
        <v>161</v>
      </c>
      <c r="F7664" t="s">
        <v>10670</v>
      </c>
      <c r="G7664" t="s">
        <v>215</v>
      </c>
      <c r="H7664" t="s">
        <v>134</v>
      </c>
      <c r="I7664" t="s">
        <v>135</v>
      </c>
      <c r="J7664" t="s">
        <v>136</v>
      </c>
      <c r="K7664" t="s">
        <v>137</v>
      </c>
      <c r="L7664" t="s">
        <v>21849</v>
      </c>
      <c r="M7664" t="s">
        <v>21850</v>
      </c>
      <c r="N7664">
        <v>14.566111111</v>
      </c>
      <c r="O7664">
        <v>0</v>
      </c>
      <c r="P7664">
        <v>37</v>
      </c>
      <c r="Q7664">
        <v>0</v>
      </c>
      <c r="R7664">
        <v>6</v>
      </c>
      <c r="S7664">
        <v>0</v>
      </c>
      <c r="T7664">
        <v>1</v>
      </c>
      <c r="U7664">
        <v>0</v>
      </c>
      <c r="V7664">
        <v>0</v>
      </c>
      <c r="W7664">
        <v>0</v>
      </c>
      <c r="X7664">
        <v>73.632182498296515</v>
      </c>
      <c r="Y7664">
        <v>0</v>
      </c>
      <c r="Z7664">
        <v>28.565562744646662</v>
      </c>
      <c r="AA7664">
        <v>0</v>
      </c>
      <c r="AB7664">
        <v>1.5024452990573332</v>
      </c>
      <c r="AC7664">
        <v>0</v>
      </c>
      <c r="AD7664">
        <v>0</v>
      </c>
      <c r="AE7664">
        <v>103.7001905420005</v>
      </c>
    </row>
    <row r="7665" spans="1:31" x14ac:dyDescent="0.25">
      <c r="A7665">
        <v>2169945</v>
      </c>
      <c r="B7665">
        <v>1</v>
      </c>
      <c r="C7665" t="s">
        <v>80</v>
      </c>
      <c r="D7665" t="s">
        <v>93</v>
      </c>
      <c r="E7665" t="s">
        <v>140</v>
      </c>
      <c r="F7665" t="s">
        <v>21851</v>
      </c>
      <c r="G7665" t="s">
        <v>142</v>
      </c>
      <c r="H7665" t="s">
        <v>143</v>
      </c>
      <c r="I7665" t="s">
        <v>135</v>
      </c>
      <c r="J7665" t="s">
        <v>136</v>
      </c>
      <c r="K7665" t="s">
        <v>137</v>
      </c>
      <c r="L7665" t="s">
        <v>21852</v>
      </c>
      <c r="M7665" t="s">
        <v>21853</v>
      </c>
      <c r="N7665">
        <v>0.436111111</v>
      </c>
      <c r="O7665">
        <v>1</v>
      </c>
      <c r="P7665">
        <v>247</v>
      </c>
      <c r="Q7665">
        <v>38</v>
      </c>
      <c r="R7665">
        <v>140</v>
      </c>
      <c r="S7665">
        <v>8</v>
      </c>
      <c r="T7665">
        <v>80</v>
      </c>
      <c r="U7665">
        <v>0</v>
      </c>
      <c r="V7665">
        <v>0</v>
      </c>
      <c r="W7665">
        <v>0.66427874360000005</v>
      </c>
      <c r="X7665">
        <v>19.582542518783338</v>
      </c>
      <c r="Y7665">
        <v>86.498835237451019</v>
      </c>
      <c r="Z7665">
        <v>28.114381356752169</v>
      </c>
      <c r="AA7665">
        <v>41.626880320176667</v>
      </c>
      <c r="AB7665">
        <v>29.033108400618111</v>
      </c>
      <c r="AC7665">
        <v>0</v>
      </c>
      <c r="AD7665">
        <v>0</v>
      </c>
      <c r="AE7665">
        <v>205.52002657738132</v>
      </c>
    </row>
    <row r="7666" spans="1:31" x14ac:dyDescent="0.25">
      <c r="A7666">
        <v>2169404</v>
      </c>
      <c r="B7666">
        <v>1</v>
      </c>
      <c r="C7666" t="s">
        <v>80</v>
      </c>
      <c r="D7666" t="s">
        <v>106</v>
      </c>
      <c r="E7666" t="s">
        <v>161</v>
      </c>
      <c r="F7666" t="s">
        <v>21854</v>
      </c>
      <c r="G7666" t="s">
        <v>215</v>
      </c>
      <c r="H7666" t="s">
        <v>134</v>
      </c>
      <c r="I7666" t="s">
        <v>135</v>
      </c>
      <c r="J7666" t="s">
        <v>136</v>
      </c>
      <c r="K7666" t="s">
        <v>137</v>
      </c>
      <c r="L7666" t="s">
        <v>21855</v>
      </c>
      <c r="M7666" t="s">
        <v>21856</v>
      </c>
      <c r="N7666">
        <v>0.84055555500000001</v>
      </c>
      <c r="O7666">
        <v>0</v>
      </c>
      <c r="P7666">
        <v>19</v>
      </c>
      <c r="Q7666">
        <v>0</v>
      </c>
      <c r="R7666">
        <v>5</v>
      </c>
      <c r="S7666">
        <v>0</v>
      </c>
      <c r="T7666">
        <v>3</v>
      </c>
      <c r="U7666">
        <v>0</v>
      </c>
      <c r="V7666">
        <v>0</v>
      </c>
      <c r="W7666">
        <v>0</v>
      </c>
      <c r="X7666">
        <v>4.7127015039828004</v>
      </c>
      <c r="Y7666">
        <v>0</v>
      </c>
      <c r="Z7666">
        <v>0.44234519903800007</v>
      </c>
      <c r="AA7666">
        <v>0</v>
      </c>
      <c r="AB7666">
        <v>0.60449812939833336</v>
      </c>
      <c r="AC7666">
        <v>0</v>
      </c>
      <c r="AD7666">
        <v>0</v>
      </c>
      <c r="AE7666">
        <v>5.7595448324191336</v>
      </c>
    </row>
    <row r="7667" spans="1:31" x14ac:dyDescent="0.25">
      <c r="A7667">
        <v>2169719</v>
      </c>
      <c r="B7667">
        <v>1</v>
      </c>
      <c r="C7667" t="s">
        <v>80</v>
      </c>
      <c r="D7667" t="s">
        <v>88</v>
      </c>
      <c r="E7667" t="s">
        <v>174</v>
      </c>
      <c r="F7667" t="s">
        <v>21857</v>
      </c>
      <c r="G7667" t="s">
        <v>187</v>
      </c>
      <c r="H7667" t="s">
        <v>134</v>
      </c>
      <c r="I7667" t="s">
        <v>135</v>
      </c>
      <c r="J7667" t="s">
        <v>136</v>
      </c>
      <c r="K7667" t="s">
        <v>137</v>
      </c>
      <c r="L7667" t="s">
        <v>21858</v>
      </c>
      <c r="M7667" t="s">
        <v>21859</v>
      </c>
      <c r="N7667">
        <v>1.320277777</v>
      </c>
      <c r="O7667">
        <v>0</v>
      </c>
      <c r="P7667">
        <v>117</v>
      </c>
      <c r="Q7667">
        <v>0</v>
      </c>
      <c r="R7667">
        <v>0</v>
      </c>
      <c r="S7667">
        <v>0</v>
      </c>
      <c r="T7667">
        <v>4</v>
      </c>
      <c r="U7667">
        <v>0</v>
      </c>
      <c r="V7667">
        <v>0</v>
      </c>
      <c r="W7667">
        <v>0</v>
      </c>
      <c r="X7667">
        <v>33.561127055478764</v>
      </c>
      <c r="Y7667">
        <v>0</v>
      </c>
      <c r="Z7667">
        <v>0</v>
      </c>
      <c r="AA7667">
        <v>0</v>
      </c>
      <c r="AB7667">
        <v>2.9705974494938001</v>
      </c>
      <c r="AC7667">
        <v>0</v>
      </c>
      <c r="AD7667">
        <v>0</v>
      </c>
      <c r="AE7667">
        <v>36.531724504972566</v>
      </c>
    </row>
    <row r="7668" spans="1:31" x14ac:dyDescent="0.25">
      <c r="A7668">
        <v>2169696</v>
      </c>
      <c r="B7668">
        <v>1</v>
      </c>
      <c r="C7668" t="s">
        <v>80</v>
      </c>
      <c r="D7668" t="s">
        <v>90</v>
      </c>
      <c r="E7668" t="s">
        <v>174</v>
      </c>
      <c r="F7668" t="s">
        <v>21860</v>
      </c>
      <c r="G7668" t="s">
        <v>187</v>
      </c>
      <c r="H7668" t="s">
        <v>134</v>
      </c>
      <c r="I7668" t="s">
        <v>135</v>
      </c>
      <c r="J7668" t="s">
        <v>136</v>
      </c>
      <c r="K7668" t="s">
        <v>137</v>
      </c>
      <c r="L7668" t="s">
        <v>21861</v>
      </c>
      <c r="M7668" t="s">
        <v>21862</v>
      </c>
      <c r="N7668">
        <v>6.4811111109999997</v>
      </c>
      <c r="O7668">
        <v>0</v>
      </c>
      <c r="P7668">
        <v>50</v>
      </c>
      <c r="Q7668">
        <v>0</v>
      </c>
      <c r="R7668">
        <v>0</v>
      </c>
      <c r="S7668">
        <v>0</v>
      </c>
      <c r="T7668">
        <v>2</v>
      </c>
      <c r="U7668">
        <v>0</v>
      </c>
      <c r="V7668">
        <v>0</v>
      </c>
      <c r="W7668">
        <v>0</v>
      </c>
      <c r="X7668">
        <v>93.711761081235721</v>
      </c>
      <c r="Y7668">
        <v>0</v>
      </c>
      <c r="Z7668">
        <v>0</v>
      </c>
      <c r="AA7668">
        <v>0</v>
      </c>
      <c r="AB7668">
        <v>5.9413002101279995</v>
      </c>
      <c r="AC7668">
        <v>0</v>
      </c>
      <c r="AD7668">
        <v>0</v>
      </c>
      <c r="AE7668">
        <v>99.653061291363727</v>
      </c>
    </row>
    <row r="7669" spans="1:31" x14ac:dyDescent="0.25">
      <c r="A7669">
        <v>2169742</v>
      </c>
      <c r="B7669">
        <v>1</v>
      </c>
      <c r="C7669" t="s">
        <v>80</v>
      </c>
      <c r="D7669" t="s">
        <v>106</v>
      </c>
      <c r="E7669" t="s">
        <v>161</v>
      </c>
      <c r="F7669" t="s">
        <v>21863</v>
      </c>
      <c r="G7669" t="s">
        <v>211</v>
      </c>
      <c r="H7669" t="s">
        <v>134</v>
      </c>
      <c r="I7669" t="s">
        <v>135</v>
      </c>
      <c r="J7669" t="s">
        <v>136</v>
      </c>
      <c r="K7669" t="s">
        <v>137</v>
      </c>
      <c r="L7669" t="s">
        <v>21864</v>
      </c>
      <c r="M7669" t="s">
        <v>21865</v>
      </c>
      <c r="N7669">
        <v>3.1927777769999999</v>
      </c>
      <c r="O7669">
        <v>0</v>
      </c>
      <c r="P7669">
        <v>132</v>
      </c>
      <c r="Q7669">
        <v>0</v>
      </c>
      <c r="R7669">
        <v>2</v>
      </c>
      <c r="S7669">
        <v>0</v>
      </c>
      <c r="T7669">
        <v>9</v>
      </c>
      <c r="U7669">
        <v>0</v>
      </c>
      <c r="V7669">
        <v>0</v>
      </c>
      <c r="W7669">
        <v>0</v>
      </c>
      <c r="X7669">
        <v>66.38436025638876</v>
      </c>
      <c r="Y7669">
        <v>0</v>
      </c>
      <c r="Z7669">
        <v>0.14040606857866667</v>
      </c>
      <c r="AA7669">
        <v>0</v>
      </c>
      <c r="AB7669">
        <v>11.294573827977468</v>
      </c>
      <c r="AC7669">
        <v>0</v>
      </c>
      <c r="AD7669">
        <v>0</v>
      </c>
      <c r="AE7669">
        <v>77.819340152944903</v>
      </c>
    </row>
    <row r="7670" spans="1:31" x14ac:dyDescent="0.25">
      <c r="A7670">
        <v>2170406</v>
      </c>
      <c r="B7670">
        <v>1</v>
      </c>
      <c r="C7670" t="s">
        <v>80</v>
      </c>
      <c r="D7670" t="s">
        <v>105</v>
      </c>
      <c r="E7670" t="s">
        <v>174</v>
      </c>
      <c r="F7670" t="s">
        <v>1998</v>
      </c>
      <c r="G7670" t="s">
        <v>187</v>
      </c>
      <c r="H7670" t="s">
        <v>134</v>
      </c>
      <c r="I7670" t="s">
        <v>135</v>
      </c>
      <c r="J7670" t="s">
        <v>136</v>
      </c>
      <c r="K7670" t="s">
        <v>137</v>
      </c>
      <c r="L7670" t="s">
        <v>21866</v>
      </c>
      <c r="M7670" t="s">
        <v>21867</v>
      </c>
      <c r="N7670">
        <v>4.3630555549999999</v>
      </c>
      <c r="O7670">
        <v>0</v>
      </c>
      <c r="P7670">
        <v>26</v>
      </c>
      <c r="Q7670">
        <v>0</v>
      </c>
      <c r="R7670">
        <v>16</v>
      </c>
      <c r="S7670">
        <v>0</v>
      </c>
      <c r="T7670">
        <v>7</v>
      </c>
      <c r="U7670">
        <v>0</v>
      </c>
      <c r="V7670">
        <v>0</v>
      </c>
      <c r="W7670">
        <v>0</v>
      </c>
      <c r="X7670">
        <v>43.031777472524247</v>
      </c>
      <c r="Y7670">
        <v>0</v>
      </c>
      <c r="Z7670">
        <v>29.48384232023913</v>
      </c>
      <c r="AA7670">
        <v>0</v>
      </c>
      <c r="AB7670">
        <v>5.6004162208144006</v>
      </c>
      <c r="AC7670">
        <v>0</v>
      </c>
      <c r="AD7670">
        <v>0</v>
      </c>
      <c r="AE7670">
        <v>78.116036013577769</v>
      </c>
    </row>
    <row r="7671" spans="1:31" x14ac:dyDescent="0.25">
      <c r="A7671">
        <v>2170552</v>
      </c>
      <c r="B7671">
        <v>1</v>
      </c>
      <c r="C7671" t="s">
        <v>80</v>
      </c>
      <c r="D7671" t="s">
        <v>96</v>
      </c>
      <c r="E7671" t="s">
        <v>174</v>
      </c>
      <c r="F7671" t="s">
        <v>21868</v>
      </c>
      <c r="G7671" t="s">
        <v>384</v>
      </c>
      <c r="H7671" t="s">
        <v>134</v>
      </c>
      <c r="I7671" t="s">
        <v>135</v>
      </c>
      <c r="J7671" t="s">
        <v>136</v>
      </c>
      <c r="K7671" t="s">
        <v>137</v>
      </c>
      <c r="L7671" t="s">
        <v>21869</v>
      </c>
      <c r="M7671" t="s">
        <v>21870</v>
      </c>
      <c r="N7671">
        <v>2.1769444440000001</v>
      </c>
      <c r="O7671">
        <v>0</v>
      </c>
      <c r="P7671">
        <v>8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2.8482673951429001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2.8482673951429001</v>
      </c>
    </row>
    <row r="7672" spans="1:31" x14ac:dyDescent="0.25">
      <c r="A7672">
        <v>2170575</v>
      </c>
      <c r="B7672">
        <v>1</v>
      </c>
      <c r="C7672" t="s">
        <v>80</v>
      </c>
      <c r="D7672" t="s">
        <v>93</v>
      </c>
      <c r="E7672" t="s">
        <v>174</v>
      </c>
      <c r="F7672" t="s">
        <v>21871</v>
      </c>
      <c r="G7672" t="s">
        <v>384</v>
      </c>
      <c r="H7672" t="s">
        <v>134</v>
      </c>
      <c r="I7672" t="s">
        <v>135</v>
      </c>
      <c r="J7672" t="s">
        <v>136</v>
      </c>
      <c r="K7672" t="s">
        <v>137</v>
      </c>
      <c r="L7672" t="s">
        <v>21872</v>
      </c>
      <c r="M7672" t="s">
        <v>21873</v>
      </c>
      <c r="N7672">
        <v>1.825555555</v>
      </c>
      <c r="O7672">
        <v>0</v>
      </c>
      <c r="P7672">
        <v>41</v>
      </c>
      <c r="Q7672">
        <v>0</v>
      </c>
      <c r="R7672">
        <v>14</v>
      </c>
      <c r="S7672">
        <v>0</v>
      </c>
      <c r="T7672">
        <v>15</v>
      </c>
      <c r="U7672">
        <v>0</v>
      </c>
      <c r="V7672">
        <v>0</v>
      </c>
      <c r="W7672">
        <v>0</v>
      </c>
      <c r="X7672">
        <v>10.442181713283235</v>
      </c>
      <c r="Y7672">
        <v>0</v>
      </c>
      <c r="Z7672">
        <v>4.0994391118790343</v>
      </c>
      <c r="AA7672">
        <v>0</v>
      </c>
      <c r="AB7672">
        <v>8.3306214568074353</v>
      </c>
      <c r="AC7672">
        <v>0</v>
      </c>
      <c r="AD7672">
        <v>0</v>
      </c>
      <c r="AE7672">
        <v>22.872242281969704</v>
      </c>
    </row>
    <row r="7673" spans="1:31" x14ac:dyDescent="0.25">
      <c r="A7673">
        <v>2169819</v>
      </c>
      <c r="B7673">
        <v>1</v>
      </c>
      <c r="C7673" t="s">
        <v>80</v>
      </c>
      <c r="D7673" t="s">
        <v>93</v>
      </c>
      <c r="E7673" t="s">
        <v>140</v>
      </c>
      <c r="F7673" t="s">
        <v>9456</v>
      </c>
      <c r="G7673" t="s">
        <v>142</v>
      </c>
      <c r="H7673" t="s">
        <v>143</v>
      </c>
      <c r="I7673" t="s">
        <v>135</v>
      </c>
      <c r="J7673" t="s">
        <v>136</v>
      </c>
      <c r="K7673" t="s">
        <v>137</v>
      </c>
      <c r="L7673" t="s">
        <v>21874</v>
      </c>
      <c r="M7673" t="s">
        <v>21875</v>
      </c>
      <c r="N7673">
        <v>0.42833333299999998</v>
      </c>
      <c r="O7673">
        <v>0</v>
      </c>
      <c r="P7673">
        <v>637</v>
      </c>
      <c r="Q7673">
        <v>7</v>
      </c>
      <c r="R7673">
        <v>226</v>
      </c>
      <c r="S7673">
        <v>10</v>
      </c>
      <c r="T7673">
        <v>119</v>
      </c>
      <c r="U7673">
        <v>0</v>
      </c>
      <c r="V7673">
        <v>0</v>
      </c>
      <c r="W7673">
        <v>0</v>
      </c>
      <c r="X7673">
        <v>46.050966052429104</v>
      </c>
      <c r="Y7673">
        <v>13.148796359827099</v>
      </c>
      <c r="Z7673">
        <v>59.636231163596229</v>
      </c>
      <c r="AA7673">
        <v>70.754100946667904</v>
      </c>
      <c r="AB7673">
        <v>46.491940297822701</v>
      </c>
      <c r="AC7673">
        <v>0</v>
      </c>
      <c r="AD7673">
        <v>0</v>
      </c>
      <c r="AE7673">
        <v>236.08203482034304</v>
      </c>
    </row>
    <row r="7674" spans="1:31" x14ac:dyDescent="0.25">
      <c r="A7674">
        <v>2170506</v>
      </c>
      <c r="B7674">
        <v>1</v>
      </c>
      <c r="C7674" t="s">
        <v>81</v>
      </c>
      <c r="D7674" t="s">
        <v>118</v>
      </c>
      <c r="E7674" t="s">
        <v>174</v>
      </c>
      <c r="F7674" t="s">
        <v>21876</v>
      </c>
      <c r="G7674" t="s">
        <v>187</v>
      </c>
      <c r="H7674" t="s">
        <v>134</v>
      </c>
      <c r="I7674" t="s">
        <v>135</v>
      </c>
      <c r="J7674" t="s">
        <v>136</v>
      </c>
      <c r="K7674" t="s">
        <v>137</v>
      </c>
      <c r="L7674" t="s">
        <v>21877</v>
      </c>
      <c r="M7674" t="s">
        <v>21878</v>
      </c>
      <c r="N7674">
        <v>4.3488888880000003</v>
      </c>
      <c r="O7674">
        <v>0</v>
      </c>
      <c r="P7674">
        <v>106</v>
      </c>
      <c r="Q7674">
        <v>0</v>
      </c>
      <c r="R7674">
        <v>0</v>
      </c>
      <c r="S7674">
        <v>0</v>
      </c>
      <c r="T7674">
        <v>2</v>
      </c>
      <c r="U7674">
        <v>0</v>
      </c>
      <c r="V7674">
        <v>0</v>
      </c>
      <c r="W7674">
        <v>0</v>
      </c>
      <c r="X7674">
        <v>38.328385058144583</v>
      </c>
      <c r="Y7674">
        <v>0</v>
      </c>
      <c r="Z7674">
        <v>0</v>
      </c>
      <c r="AA7674">
        <v>0</v>
      </c>
      <c r="AB7674">
        <v>5.4014837526725007E-2</v>
      </c>
      <c r="AC7674">
        <v>0</v>
      </c>
      <c r="AD7674">
        <v>0</v>
      </c>
      <c r="AE7674">
        <v>38.382399895671306</v>
      </c>
    </row>
    <row r="7675" spans="1:31" x14ac:dyDescent="0.25">
      <c r="A7675">
        <v>2169324</v>
      </c>
      <c r="B7675">
        <v>1</v>
      </c>
      <c r="C7675" t="s">
        <v>80</v>
      </c>
      <c r="D7675" t="s">
        <v>97</v>
      </c>
      <c r="E7675" t="s">
        <v>174</v>
      </c>
      <c r="F7675" t="s">
        <v>2942</v>
      </c>
      <c r="G7675" t="s">
        <v>187</v>
      </c>
      <c r="H7675" t="s">
        <v>134</v>
      </c>
      <c r="I7675" t="s">
        <v>135</v>
      </c>
      <c r="J7675" t="s">
        <v>136</v>
      </c>
      <c r="K7675" t="s">
        <v>137</v>
      </c>
      <c r="L7675" t="s">
        <v>21879</v>
      </c>
      <c r="M7675" t="s">
        <v>21880</v>
      </c>
      <c r="N7675">
        <v>5.7644444439999996</v>
      </c>
      <c r="O7675">
        <v>0</v>
      </c>
      <c r="P7675">
        <v>66</v>
      </c>
      <c r="Q7675">
        <v>0</v>
      </c>
      <c r="R7675">
        <v>0</v>
      </c>
      <c r="S7675">
        <v>0</v>
      </c>
      <c r="T7675">
        <v>2</v>
      </c>
      <c r="U7675">
        <v>0</v>
      </c>
      <c r="V7675">
        <v>0</v>
      </c>
      <c r="W7675">
        <v>0</v>
      </c>
      <c r="X7675">
        <v>127.23508839139396</v>
      </c>
      <c r="Y7675">
        <v>0</v>
      </c>
      <c r="Z7675">
        <v>0</v>
      </c>
      <c r="AA7675">
        <v>0</v>
      </c>
      <c r="AB7675">
        <v>4.2087253856369999</v>
      </c>
      <c r="AC7675">
        <v>0</v>
      </c>
      <c r="AD7675">
        <v>0</v>
      </c>
      <c r="AE7675">
        <v>131.44381377703095</v>
      </c>
    </row>
    <row r="7676" spans="1:31" x14ac:dyDescent="0.25">
      <c r="A7676">
        <v>2170114</v>
      </c>
      <c r="B7676">
        <v>1</v>
      </c>
      <c r="C7676" t="s">
        <v>80</v>
      </c>
      <c r="D7676" t="s">
        <v>106</v>
      </c>
      <c r="E7676" t="s">
        <v>174</v>
      </c>
      <c r="F7676" t="s">
        <v>21881</v>
      </c>
      <c r="G7676" t="s">
        <v>187</v>
      </c>
      <c r="H7676" t="s">
        <v>134</v>
      </c>
      <c r="I7676" t="s">
        <v>135</v>
      </c>
      <c r="J7676" t="s">
        <v>136</v>
      </c>
      <c r="K7676" t="s">
        <v>137</v>
      </c>
      <c r="L7676" t="s">
        <v>21882</v>
      </c>
      <c r="M7676" t="s">
        <v>21883</v>
      </c>
      <c r="N7676">
        <v>3.9297222220000001</v>
      </c>
      <c r="O7676">
        <v>0</v>
      </c>
      <c r="P7676">
        <v>0</v>
      </c>
      <c r="Q7676">
        <v>0</v>
      </c>
      <c r="R7676">
        <v>3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15.6609618448852</v>
      </c>
      <c r="AA7676">
        <v>0</v>
      </c>
      <c r="AB7676">
        <v>0</v>
      </c>
      <c r="AC7676">
        <v>0</v>
      </c>
      <c r="AD7676">
        <v>0</v>
      </c>
      <c r="AE7676">
        <v>15.6609618448852</v>
      </c>
    </row>
    <row r="7677" spans="1:31" x14ac:dyDescent="0.25">
      <c r="A7677">
        <v>2169573</v>
      </c>
      <c r="B7677">
        <v>1</v>
      </c>
      <c r="C7677" t="s">
        <v>80</v>
      </c>
      <c r="D7677" t="s">
        <v>88</v>
      </c>
      <c r="E7677" t="s">
        <v>131</v>
      </c>
      <c r="F7677" t="s">
        <v>21884</v>
      </c>
      <c r="G7677" t="s">
        <v>133</v>
      </c>
      <c r="H7677" t="s">
        <v>134</v>
      </c>
      <c r="I7677" t="s">
        <v>135</v>
      </c>
      <c r="J7677" t="s">
        <v>136</v>
      </c>
      <c r="K7677" t="s">
        <v>137</v>
      </c>
      <c r="L7677" t="s">
        <v>21885</v>
      </c>
      <c r="M7677" t="s">
        <v>21886</v>
      </c>
      <c r="N7677">
        <v>9.5325000000000006</v>
      </c>
      <c r="O7677">
        <v>0</v>
      </c>
      <c r="P7677">
        <v>1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0.33110676393970007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0.33110676393970007</v>
      </c>
    </row>
    <row r="7678" spans="1:31" x14ac:dyDescent="0.25">
      <c r="A7678">
        <v>2169427</v>
      </c>
      <c r="B7678">
        <v>1</v>
      </c>
      <c r="C7678" t="s">
        <v>81</v>
      </c>
      <c r="D7678" t="s">
        <v>113</v>
      </c>
      <c r="E7678" t="s">
        <v>161</v>
      </c>
      <c r="F7678" t="s">
        <v>21887</v>
      </c>
      <c r="G7678" t="s">
        <v>458</v>
      </c>
      <c r="H7678" t="s">
        <v>134</v>
      </c>
      <c r="I7678" t="s">
        <v>135</v>
      </c>
      <c r="J7678" t="s">
        <v>136</v>
      </c>
      <c r="K7678" t="s">
        <v>137</v>
      </c>
      <c r="L7678" t="s">
        <v>21888</v>
      </c>
      <c r="M7678" t="s">
        <v>21889</v>
      </c>
      <c r="N7678">
        <v>6.0072222220000002</v>
      </c>
      <c r="O7678">
        <v>0</v>
      </c>
      <c r="P7678">
        <v>55</v>
      </c>
      <c r="Q7678">
        <v>0</v>
      </c>
      <c r="R7678">
        <v>10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42.00151759066258</v>
      </c>
      <c r="Y7678">
        <v>0</v>
      </c>
      <c r="Z7678">
        <v>7.4894178478727991</v>
      </c>
      <c r="AA7678">
        <v>0</v>
      </c>
      <c r="AB7678">
        <v>0</v>
      </c>
      <c r="AC7678">
        <v>0</v>
      </c>
      <c r="AD7678">
        <v>0</v>
      </c>
      <c r="AE7678">
        <v>49.490935438535381</v>
      </c>
    </row>
    <row r="7679" spans="1:31" x14ac:dyDescent="0.25">
      <c r="A7679">
        <v>2169673</v>
      </c>
      <c r="B7679">
        <v>1</v>
      </c>
      <c r="C7679" t="s">
        <v>80</v>
      </c>
      <c r="D7679" t="s">
        <v>106</v>
      </c>
      <c r="E7679" t="s">
        <v>174</v>
      </c>
      <c r="F7679" t="s">
        <v>21890</v>
      </c>
      <c r="G7679" t="s">
        <v>3037</v>
      </c>
      <c r="H7679" t="s">
        <v>134</v>
      </c>
      <c r="I7679" t="s">
        <v>135</v>
      </c>
      <c r="J7679" t="s">
        <v>136</v>
      </c>
      <c r="K7679" t="s">
        <v>137</v>
      </c>
      <c r="L7679" t="s">
        <v>21891</v>
      </c>
      <c r="M7679" t="s">
        <v>21892</v>
      </c>
      <c r="N7679">
        <v>2.8005555549999999</v>
      </c>
      <c r="O7679">
        <v>0</v>
      </c>
      <c r="P7679">
        <v>2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0.22018389663226665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0.22018389663226665</v>
      </c>
    </row>
    <row r="7680" spans="1:31" x14ac:dyDescent="0.25">
      <c r="A7680">
        <v>2169281</v>
      </c>
      <c r="B7680">
        <v>1</v>
      </c>
      <c r="C7680" t="s">
        <v>81</v>
      </c>
      <c r="D7680" t="s">
        <v>118</v>
      </c>
      <c r="E7680" t="s">
        <v>161</v>
      </c>
      <c r="F7680" t="s">
        <v>21893</v>
      </c>
      <c r="G7680" t="s">
        <v>215</v>
      </c>
      <c r="H7680" t="s">
        <v>134</v>
      </c>
      <c r="I7680" t="s">
        <v>135</v>
      </c>
      <c r="J7680" t="s">
        <v>136</v>
      </c>
      <c r="K7680" t="s">
        <v>137</v>
      </c>
      <c r="L7680" t="s">
        <v>21894</v>
      </c>
      <c r="M7680" t="s">
        <v>21895</v>
      </c>
      <c r="N7680">
        <v>0.61250000000000004</v>
      </c>
      <c r="O7680">
        <v>0</v>
      </c>
      <c r="P7680">
        <v>97</v>
      </c>
      <c r="Q7680">
        <v>0</v>
      </c>
      <c r="R7680">
        <v>2</v>
      </c>
      <c r="S7680">
        <v>0</v>
      </c>
      <c r="T7680">
        <v>5</v>
      </c>
      <c r="U7680">
        <v>0</v>
      </c>
      <c r="V7680">
        <v>0</v>
      </c>
      <c r="W7680">
        <v>0</v>
      </c>
      <c r="X7680">
        <v>8.5888634884201895</v>
      </c>
      <c r="Y7680">
        <v>0</v>
      </c>
      <c r="Z7680">
        <v>4.7174952192083341E-3</v>
      </c>
      <c r="AA7680">
        <v>0</v>
      </c>
      <c r="AB7680">
        <v>0.50392486350616672</v>
      </c>
      <c r="AC7680">
        <v>0</v>
      </c>
      <c r="AD7680">
        <v>0</v>
      </c>
      <c r="AE7680">
        <v>9.0975058471455661</v>
      </c>
    </row>
    <row r="7681" spans="1:31" x14ac:dyDescent="0.25">
      <c r="A7681">
        <v>2169470</v>
      </c>
      <c r="B7681">
        <v>1</v>
      </c>
      <c r="C7681" t="s">
        <v>80</v>
      </c>
      <c r="D7681" t="s">
        <v>104</v>
      </c>
      <c r="E7681" t="s">
        <v>174</v>
      </c>
      <c r="F7681" t="s">
        <v>21896</v>
      </c>
      <c r="G7681" t="s">
        <v>187</v>
      </c>
      <c r="H7681" t="s">
        <v>134</v>
      </c>
      <c r="I7681" t="s">
        <v>135</v>
      </c>
      <c r="J7681" t="s">
        <v>136</v>
      </c>
      <c r="K7681" t="s">
        <v>137</v>
      </c>
      <c r="L7681" t="s">
        <v>21897</v>
      </c>
      <c r="M7681" t="s">
        <v>21898</v>
      </c>
      <c r="N7681">
        <v>2.2991666660000001</v>
      </c>
      <c r="O7681">
        <v>0</v>
      </c>
      <c r="P7681">
        <v>8</v>
      </c>
      <c r="Q7681">
        <v>0</v>
      </c>
      <c r="R7681">
        <v>3</v>
      </c>
      <c r="S7681">
        <v>0</v>
      </c>
      <c r="T7681">
        <v>1</v>
      </c>
      <c r="U7681">
        <v>0</v>
      </c>
      <c r="V7681">
        <v>0</v>
      </c>
      <c r="W7681">
        <v>0</v>
      </c>
      <c r="X7681">
        <v>3.4875223596265505</v>
      </c>
      <c r="Y7681">
        <v>0</v>
      </c>
      <c r="Z7681">
        <v>1.0232667235053501</v>
      </c>
      <c r="AA7681">
        <v>0</v>
      </c>
      <c r="AB7681">
        <v>5.8529148940250006E-2</v>
      </c>
      <c r="AC7681">
        <v>0</v>
      </c>
      <c r="AD7681">
        <v>0</v>
      </c>
      <c r="AE7681">
        <v>4.5693182320721508</v>
      </c>
    </row>
    <row r="7682" spans="1:31" x14ac:dyDescent="0.25">
      <c r="A7682">
        <v>2169493</v>
      </c>
      <c r="B7682">
        <v>1</v>
      </c>
      <c r="C7682" t="s">
        <v>80</v>
      </c>
      <c r="D7682" t="s">
        <v>102</v>
      </c>
      <c r="E7682" t="s">
        <v>146</v>
      </c>
      <c r="F7682" t="s">
        <v>7594</v>
      </c>
      <c r="G7682" t="s">
        <v>142</v>
      </c>
      <c r="H7682" t="s">
        <v>143</v>
      </c>
      <c r="I7682" t="s">
        <v>135</v>
      </c>
      <c r="J7682" t="s">
        <v>136</v>
      </c>
      <c r="K7682" t="s">
        <v>137</v>
      </c>
      <c r="L7682" t="s">
        <v>21899</v>
      </c>
      <c r="M7682" t="s">
        <v>21900</v>
      </c>
      <c r="N7682">
        <v>1.266388888</v>
      </c>
      <c r="O7682">
        <v>1</v>
      </c>
      <c r="P7682">
        <v>746</v>
      </c>
      <c r="Q7682">
        <v>1</v>
      </c>
      <c r="R7682">
        <v>7</v>
      </c>
      <c r="S7682">
        <v>2</v>
      </c>
      <c r="T7682">
        <v>46</v>
      </c>
      <c r="U7682">
        <v>0</v>
      </c>
      <c r="V7682">
        <v>0</v>
      </c>
      <c r="W7682">
        <v>0.67394315363759993</v>
      </c>
      <c r="X7682">
        <v>102.2278810832661</v>
      </c>
      <c r="Y7682">
        <v>0.33278142983863335</v>
      </c>
      <c r="Z7682">
        <v>7.7455322306499999E-2</v>
      </c>
      <c r="AA7682">
        <v>16.046448122282499</v>
      </c>
      <c r="AB7682">
        <v>28.614589110172467</v>
      </c>
      <c r="AC7682">
        <v>0</v>
      </c>
      <c r="AD7682">
        <v>0</v>
      </c>
      <c r="AE7682">
        <v>147.97309822150379</v>
      </c>
    </row>
    <row r="7683" spans="1:31" x14ac:dyDescent="0.25">
      <c r="A7683">
        <v>2169991</v>
      </c>
      <c r="B7683">
        <v>1</v>
      </c>
      <c r="C7683" t="s">
        <v>80</v>
      </c>
      <c r="D7683" t="s">
        <v>106</v>
      </c>
      <c r="E7683" t="s">
        <v>174</v>
      </c>
      <c r="F7683" t="s">
        <v>21901</v>
      </c>
      <c r="G7683" t="s">
        <v>2524</v>
      </c>
      <c r="H7683" t="s">
        <v>134</v>
      </c>
      <c r="I7683" t="s">
        <v>135</v>
      </c>
      <c r="J7683" t="s">
        <v>136</v>
      </c>
      <c r="K7683" t="s">
        <v>137</v>
      </c>
      <c r="L7683" t="s">
        <v>21902</v>
      </c>
      <c r="M7683" t="s">
        <v>21903</v>
      </c>
      <c r="N7683">
        <v>8.8716666659999994</v>
      </c>
      <c r="O7683">
        <v>0</v>
      </c>
      <c r="P7683">
        <v>13</v>
      </c>
      <c r="Q7683">
        <v>0</v>
      </c>
      <c r="R7683">
        <v>0</v>
      </c>
      <c r="S7683">
        <v>0</v>
      </c>
      <c r="T7683">
        <v>3</v>
      </c>
      <c r="U7683">
        <v>0</v>
      </c>
      <c r="V7683">
        <v>0</v>
      </c>
      <c r="W7683">
        <v>0</v>
      </c>
      <c r="X7683">
        <v>20.96906387794553</v>
      </c>
      <c r="Y7683">
        <v>0</v>
      </c>
      <c r="Z7683">
        <v>0</v>
      </c>
      <c r="AA7683">
        <v>0</v>
      </c>
      <c r="AB7683">
        <v>3.5509216554450003</v>
      </c>
      <c r="AC7683">
        <v>0</v>
      </c>
      <c r="AD7683">
        <v>0</v>
      </c>
      <c r="AE7683">
        <v>24.519985533390532</v>
      </c>
    </row>
    <row r="7684" spans="1:31" x14ac:dyDescent="0.25">
      <c r="A7684">
        <v>2170111</v>
      </c>
      <c r="B7684">
        <v>1</v>
      </c>
      <c r="C7684" t="s">
        <v>80</v>
      </c>
      <c r="D7684" t="s">
        <v>105</v>
      </c>
      <c r="E7684" t="s">
        <v>174</v>
      </c>
      <c r="F7684" t="s">
        <v>21904</v>
      </c>
      <c r="G7684" t="s">
        <v>187</v>
      </c>
      <c r="H7684" t="s">
        <v>134</v>
      </c>
      <c r="I7684" t="s">
        <v>135</v>
      </c>
      <c r="J7684" t="s">
        <v>136</v>
      </c>
      <c r="K7684" t="s">
        <v>137</v>
      </c>
      <c r="L7684" t="s">
        <v>21905</v>
      </c>
      <c r="M7684" t="s">
        <v>21906</v>
      </c>
      <c r="N7684">
        <v>2.0691666660000001</v>
      </c>
      <c r="O7684">
        <v>0</v>
      </c>
      <c r="P7684">
        <v>65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30.5298862226322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30.5298862226322</v>
      </c>
    </row>
    <row r="7685" spans="1:31" x14ac:dyDescent="0.25">
      <c r="A7685">
        <v>2170303</v>
      </c>
      <c r="B7685">
        <v>1</v>
      </c>
      <c r="C7685" t="s">
        <v>80</v>
      </c>
      <c r="D7685" t="s">
        <v>106</v>
      </c>
      <c r="E7685" t="s">
        <v>174</v>
      </c>
      <c r="F7685" t="s">
        <v>21907</v>
      </c>
      <c r="G7685" t="s">
        <v>187</v>
      </c>
      <c r="H7685" t="s">
        <v>134</v>
      </c>
      <c r="I7685" t="s">
        <v>135</v>
      </c>
      <c r="J7685" t="s">
        <v>136</v>
      </c>
      <c r="K7685" t="s">
        <v>137</v>
      </c>
      <c r="L7685" t="s">
        <v>21908</v>
      </c>
      <c r="M7685" t="s">
        <v>21909</v>
      </c>
      <c r="N7685">
        <v>5.3344444439999998</v>
      </c>
      <c r="O7685">
        <v>0</v>
      </c>
      <c r="P7685">
        <v>0</v>
      </c>
      <c r="Q7685">
        <v>0</v>
      </c>
      <c r="R7685">
        <v>5</v>
      </c>
      <c r="S7685">
        <v>0</v>
      </c>
      <c r="T7685">
        <v>2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31.263053800885832</v>
      </c>
      <c r="AA7685">
        <v>0</v>
      </c>
      <c r="AB7685">
        <v>0.5536140375550167</v>
      </c>
      <c r="AC7685">
        <v>0</v>
      </c>
      <c r="AD7685">
        <v>0</v>
      </c>
      <c r="AE7685">
        <v>31.81666783844085</v>
      </c>
    </row>
    <row r="7686" spans="1:31" x14ac:dyDescent="0.25">
      <c r="A7686">
        <v>2170034</v>
      </c>
      <c r="B7686">
        <v>1</v>
      </c>
      <c r="C7686" t="s">
        <v>80</v>
      </c>
      <c r="D7686" t="s">
        <v>92</v>
      </c>
      <c r="E7686" t="s">
        <v>174</v>
      </c>
      <c r="F7686" t="s">
        <v>21910</v>
      </c>
      <c r="G7686" t="s">
        <v>384</v>
      </c>
      <c r="H7686" t="s">
        <v>134</v>
      </c>
      <c r="I7686" t="s">
        <v>135</v>
      </c>
      <c r="J7686" t="s">
        <v>136</v>
      </c>
      <c r="K7686" t="s">
        <v>137</v>
      </c>
      <c r="L7686" t="s">
        <v>21911</v>
      </c>
      <c r="M7686" t="s">
        <v>21912</v>
      </c>
      <c r="N7686">
        <v>1.6247222219999999</v>
      </c>
      <c r="O7686">
        <v>0</v>
      </c>
      <c r="P7686">
        <v>19</v>
      </c>
      <c r="Q7686">
        <v>0</v>
      </c>
      <c r="R7686">
        <v>11</v>
      </c>
      <c r="S7686">
        <v>0</v>
      </c>
      <c r="T7686">
        <v>3</v>
      </c>
      <c r="U7686">
        <v>0</v>
      </c>
      <c r="V7686">
        <v>1</v>
      </c>
      <c r="W7686">
        <v>0</v>
      </c>
      <c r="X7686">
        <v>11.340324069697477</v>
      </c>
      <c r="Y7686">
        <v>0</v>
      </c>
      <c r="Z7686">
        <v>6.2962580614266024</v>
      </c>
      <c r="AA7686">
        <v>0</v>
      </c>
      <c r="AB7686">
        <v>5.3594619905142906</v>
      </c>
      <c r="AC7686">
        <v>0</v>
      </c>
      <c r="AD7686">
        <v>11.788214511721126</v>
      </c>
      <c r="AE7686">
        <v>34.784258633359499</v>
      </c>
    </row>
    <row r="7687" spans="1:31" x14ac:dyDescent="0.25">
      <c r="A7687">
        <v>2169842</v>
      </c>
      <c r="B7687">
        <v>1</v>
      </c>
      <c r="C7687" t="s">
        <v>81</v>
      </c>
      <c r="D7687" t="s">
        <v>122</v>
      </c>
      <c r="E7687" t="s">
        <v>140</v>
      </c>
      <c r="F7687" t="s">
        <v>21913</v>
      </c>
      <c r="G7687" t="s">
        <v>142</v>
      </c>
      <c r="H7687" t="s">
        <v>143</v>
      </c>
      <c r="I7687" t="s">
        <v>135</v>
      </c>
      <c r="J7687" t="s">
        <v>136</v>
      </c>
      <c r="K7687" t="s">
        <v>137</v>
      </c>
      <c r="L7687" t="s">
        <v>21914</v>
      </c>
      <c r="M7687" t="s">
        <v>21915</v>
      </c>
      <c r="N7687">
        <v>8.3333332999999996E-2</v>
      </c>
      <c r="O7687">
        <v>5</v>
      </c>
      <c r="P7687">
        <v>3728</v>
      </c>
      <c r="Q7687">
        <v>61</v>
      </c>
      <c r="R7687">
        <v>133</v>
      </c>
      <c r="S7687">
        <v>40</v>
      </c>
      <c r="T7687">
        <v>321</v>
      </c>
      <c r="U7687">
        <v>3</v>
      </c>
      <c r="V7687">
        <v>0</v>
      </c>
      <c r="W7687">
        <v>0.15679795241249997</v>
      </c>
      <c r="X7687">
        <v>46.077317744662537</v>
      </c>
      <c r="Y7687">
        <v>7.8458471187425003</v>
      </c>
      <c r="Z7687">
        <v>1.5274281179149998</v>
      </c>
      <c r="AA7687">
        <v>54.958624948450826</v>
      </c>
      <c r="AB7687">
        <v>12.580192359675832</v>
      </c>
      <c r="AC7687">
        <v>8.7869287683975017</v>
      </c>
      <c r="AD7687">
        <v>0</v>
      </c>
      <c r="AE7687">
        <v>131.9331370102567</v>
      </c>
    </row>
    <row r="7688" spans="1:31" x14ac:dyDescent="0.25">
      <c r="A7688">
        <v>2169593</v>
      </c>
      <c r="B7688">
        <v>1</v>
      </c>
      <c r="C7688" t="s">
        <v>81</v>
      </c>
      <c r="D7688" t="s">
        <v>128</v>
      </c>
      <c r="E7688" t="s">
        <v>174</v>
      </c>
      <c r="F7688" t="s">
        <v>21916</v>
      </c>
      <c r="G7688" t="s">
        <v>384</v>
      </c>
      <c r="H7688" t="s">
        <v>134</v>
      </c>
      <c r="I7688" t="s">
        <v>135</v>
      </c>
      <c r="J7688" t="s">
        <v>136</v>
      </c>
      <c r="K7688" t="s">
        <v>137</v>
      </c>
      <c r="L7688" t="s">
        <v>21917</v>
      </c>
      <c r="M7688" t="s">
        <v>21918</v>
      </c>
      <c r="N7688">
        <v>36.196111111</v>
      </c>
      <c r="O7688">
        <v>0</v>
      </c>
      <c r="P7688">
        <v>18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121.18917543956231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121.18917543956231</v>
      </c>
    </row>
    <row r="7689" spans="1:31" x14ac:dyDescent="0.25">
      <c r="A7689">
        <v>2170283</v>
      </c>
      <c r="B7689">
        <v>1</v>
      </c>
      <c r="C7689" t="s">
        <v>81</v>
      </c>
      <c r="D7689" t="s">
        <v>112</v>
      </c>
      <c r="E7689" t="s">
        <v>174</v>
      </c>
      <c r="F7689" t="s">
        <v>21919</v>
      </c>
      <c r="G7689" t="s">
        <v>187</v>
      </c>
      <c r="H7689" t="s">
        <v>134</v>
      </c>
      <c r="I7689" t="s">
        <v>135</v>
      </c>
      <c r="J7689" t="s">
        <v>136</v>
      </c>
      <c r="K7689" t="s">
        <v>137</v>
      </c>
      <c r="L7689" t="s">
        <v>21920</v>
      </c>
      <c r="M7689" t="s">
        <v>21921</v>
      </c>
      <c r="N7689">
        <v>1.372222222</v>
      </c>
      <c r="O7689">
        <v>0</v>
      </c>
      <c r="P7689">
        <v>98</v>
      </c>
      <c r="Q7689">
        <v>0</v>
      </c>
      <c r="R7689">
        <v>0</v>
      </c>
      <c r="S7689">
        <v>0</v>
      </c>
      <c r="T7689">
        <v>11</v>
      </c>
      <c r="U7689">
        <v>0</v>
      </c>
      <c r="V7689">
        <v>0</v>
      </c>
      <c r="W7689">
        <v>0</v>
      </c>
      <c r="X7689">
        <v>22.594580983333515</v>
      </c>
      <c r="Y7689">
        <v>0</v>
      </c>
      <c r="Z7689">
        <v>0</v>
      </c>
      <c r="AA7689">
        <v>0</v>
      </c>
      <c r="AB7689">
        <v>1.545805643787</v>
      </c>
      <c r="AC7689">
        <v>0</v>
      </c>
      <c r="AD7689">
        <v>0</v>
      </c>
      <c r="AE7689">
        <v>24.140386627120513</v>
      </c>
    </row>
    <row r="7690" spans="1:31" x14ac:dyDescent="0.25">
      <c r="A7690">
        <v>2169550</v>
      </c>
      <c r="B7690">
        <v>1</v>
      </c>
      <c r="C7690" t="s">
        <v>81</v>
      </c>
      <c r="D7690" t="s">
        <v>128</v>
      </c>
      <c r="E7690" t="s">
        <v>196</v>
      </c>
      <c r="F7690" t="s">
        <v>6823</v>
      </c>
      <c r="G7690" t="s">
        <v>262</v>
      </c>
      <c r="H7690" t="s">
        <v>143</v>
      </c>
      <c r="I7690" t="s">
        <v>135</v>
      </c>
      <c r="J7690" t="s">
        <v>136</v>
      </c>
      <c r="K7690" t="s">
        <v>137</v>
      </c>
      <c r="L7690" t="s">
        <v>21922</v>
      </c>
      <c r="M7690" t="s">
        <v>21923</v>
      </c>
      <c r="N7690">
        <v>5.6972222219999997</v>
      </c>
      <c r="O7690">
        <v>0</v>
      </c>
      <c r="P7690">
        <v>1148</v>
      </c>
      <c r="Q7690">
        <v>4</v>
      </c>
      <c r="R7690">
        <v>1</v>
      </c>
      <c r="S7690">
        <v>3</v>
      </c>
      <c r="T7690">
        <v>79</v>
      </c>
      <c r="U7690">
        <v>0</v>
      </c>
      <c r="V7690">
        <v>0</v>
      </c>
      <c r="W7690">
        <v>0</v>
      </c>
      <c r="X7690">
        <v>738.40525062648533</v>
      </c>
      <c r="Y7690">
        <v>6.9913310474261996</v>
      </c>
      <c r="Z7690">
        <v>0.43260808993758332</v>
      </c>
      <c r="AA7690">
        <v>124.9354900545213</v>
      </c>
      <c r="AB7690">
        <v>75.018666140549698</v>
      </c>
      <c r="AC7690">
        <v>0</v>
      </c>
      <c r="AD7690">
        <v>0</v>
      </c>
      <c r="AE7690">
        <v>945.78334595892022</v>
      </c>
    </row>
    <row r="7691" spans="1:31" x14ac:dyDescent="0.25">
      <c r="A7691">
        <v>2169799</v>
      </c>
      <c r="B7691">
        <v>1</v>
      </c>
      <c r="C7691" t="s">
        <v>81</v>
      </c>
      <c r="D7691" t="s">
        <v>124</v>
      </c>
      <c r="E7691" t="s">
        <v>161</v>
      </c>
      <c r="F7691" t="s">
        <v>21924</v>
      </c>
      <c r="G7691" t="s">
        <v>215</v>
      </c>
      <c r="H7691" t="s">
        <v>134</v>
      </c>
      <c r="I7691" t="s">
        <v>135</v>
      </c>
      <c r="J7691" t="s">
        <v>136</v>
      </c>
      <c r="K7691" t="s">
        <v>137</v>
      </c>
      <c r="L7691" t="s">
        <v>21925</v>
      </c>
      <c r="M7691" t="s">
        <v>21926</v>
      </c>
      <c r="N7691">
        <v>1.2677777770000001</v>
      </c>
      <c r="O7691">
        <v>0</v>
      </c>
      <c r="P7691">
        <v>13</v>
      </c>
      <c r="Q7691">
        <v>0</v>
      </c>
      <c r="R7691">
        <v>7</v>
      </c>
      <c r="S7691">
        <v>0</v>
      </c>
      <c r="T7691">
        <v>1</v>
      </c>
      <c r="U7691">
        <v>0</v>
      </c>
      <c r="V7691">
        <v>0</v>
      </c>
      <c r="W7691">
        <v>0</v>
      </c>
      <c r="X7691">
        <v>2.4503698334574668</v>
      </c>
      <c r="Y7691">
        <v>0</v>
      </c>
      <c r="Z7691">
        <v>1.3349361993387334</v>
      </c>
      <c r="AA7691">
        <v>0</v>
      </c>
      <c r="AB7691">
        <v>0</v>
      </c>
      <c r="AC7691">
        <v>0</v>
      </c>
      <c r="AD7691">
        <v>0</v>
      </c>
      <c r="AE7691">
        <v>3.7853060327962003</v>
      </c>
    </row>
    <row r="7692" spans="1:31" x14ac:dyDescent="0.25">
      <c r="A7692">
        <v>2170091</v>
      </c>
      <c r="B7692">
        <v>1</v>
      </c>
      <c r="C7692" t="s">
        <v>80</v>
      </c>
      <c r="D7692" t="s">
        <v>104</v>
      </c>
      <c r="E7692" t="s">
        <v>196</v>
      </c>
      <c r="F7692" t="s">
        <v>21927</v>
      </c>
      <c r="G7692" t="s">
        <v>167</v>
      </c>
      <c r="H7692" t="s">
        <v>143</v>
      </c>
      <c r="I7692" t="s">
        <v>135</v>
      </c>
      <c r="J7692" t="s">
        <v>136</v>
      </c>
      <c r="K7692" t="s">
        <v>137</v>
      </c>
      <c r="L7692" t="s">
        <v>21928</v>
      </c>
      <c r="M7692" t="s">
        <v>21929</v>
      </c>
      <c r="N7692">
        <v>2.3744444439999999</v>
      </c>
      <c r="O7692">
        <v>7</v>
      </c>
      <c r="P7692">
        <v>340</v>
      </c>
      <c r="Q7692">
        <v>13</v>
      </c>
      <c r="R7692">
        <v>13</v>
      </c>
      <c r="S7692">
        <v>17</v>
      </c>
      <c r="T7692">
        <v>43</v>
      </c>
      <c r="U7692">
        <v>0</v>
      </c>
      <c r="V7692">
        <v>0</v>
      </c>
      <c r="W7692">
        <v>12.306773066931003</v>
      </c>
      <c r="X7692">
        <v>143.63234614028104</v>
      </c>
      <c r="Y7692">
        <v>13.89253724973184</v>
      </c>
      <c r="Z7692">
        <v>4.6654659964780008</v>
      </c>
      <c r="AA7692">
        <v>121.96731321642851</v>
      </c>
      <c r="AB7692">
        <v>66.512219520781358</v>
      </c>
      <c r="AC7692">
        <v>0</v>
      </c>
      <c r="AD7692">
        <v>0</v>
      </c>
      <c r="AE7692">
        <v>362.97665519063173</v>
      </c>
    </row>
    <row r="7693" spans="1:31" x14ac:dyDescent="0.25">
      <c r="A7693">
        <v>2169699</v>
      </c>
      <c r="B7693">
        <v>1</v>
      </c>
      <c r="C7693" t="s">
        <v>80</v>
      </c>
      <c r="D7693" t="s">
        <v>95</v>
      </c>
      <c r="E7693" t="s">
        <v>161</v>
      </c>
      <c r="F7693" t="s">
        <v>21474</v>
      </c>
      <c r="G7693" t="s">
        <v>215</v>
      </c>
      <c r="H7693" t="s">
        <v>134</v>
      </c>
      <c r="I7693" t="s">
        <v>135</v>
      </c>
      <c r="J7693" t="s">
        <v>136</v>
      </c>
      <c r="K7693" t="s">
        <v>137</v>
      </c>
      <c r="L7693" t="s">
        <v>21930</v>
      </c>
      <c r="M7693" t="s">
        <v>21931</v>
      </c>
      <c r="N7693">
        <v>1.2275</v>
      </c>
      <c r="O7693">
        <v>0</v>
      </c>
      <c r="P7693">
        <v>110</v>
      </c>
      <c r="Q7693">
        <v>0</v>
      </c>
      <c r="R7693">
        <v>0</v>
      </c>
      <c r="S7693">
        <v>0</v>
      </c>
      <c r="T7693">
        <v>35</v>
      </c>
      <c r="U7693">
        <v>0</v>
      </c>
      <c r="V7693">
        <v>0</v>
      </c>
      <c r="W7693">
        <v>0</v>
      </c>
      <c r="X7693">
        <v>32.422345710653808</v>
      </c>
      <c r="Y7693">
        <v>0</v>
      </c>
      <c r="Z7693">
        <v>0</v>
      </c>
      <c r="AA7693">
        <v>0</v>
      </c>
      <c r="AB7693">
        <v>77.255922929140951</v>
      </c>
      <c r="AC7693">
        <v>0</v>
      </c>
      <c r="AD7693">
        <v>0</v>
      </c>
      <c r="AE7693">
        <v>109.67826863979477</v>
      </c>
    </row>
    <row r="7694" spans="1:31" x14ac:dyDescent="0.25">
      <c r="A7694">
        <v>2169885</v>
      </c>
      <c r="B7694">
        <v>1</v>
      </c>
      <c r="C7694" t="s">
        <v>80</v>
      </c>
      <c r="D7694" t="s">
        <v>83</v>
      </c>
      <c r="E7694" t="s">
        <v>174</v>
      </c>
      <c r="F7694" t="s">
        <v>21932</v>
      </c>
      <c r="G7694" t="s">
        <v>374</v>
      </c>
      <c r="H7694" t="s">
        <v>134</v>
      </c>
      <c r="I7694" t="s">
        <v>135</v>
      </c>
      <c r="J7694" t="s">
        <v>136</v>
      </c>
      <c r="K7694" t="s">
        <v>137</v>
      </c>
      <c r="L7694" t="s">
        <v>21933</v>
      </c>
      <c r="M7694" t="s">
        <v>21934</v>
      </c>
      <c r="N7694">
        <v>0.47722222199999997</v>
      </c>
      <c r="O7694">
        <v>0</v>
      </c>
      <c r="P7694">
        <v>53</v>
      </c>
      <c r="Q7694">
        <v>0</v>
      </c>
      <c r="R7694">
        <v>0</v>
      </c>
      <c r="S7694">
        <v>0</v>
      </c>
      <c r="T7694">
        <v>4</v>
      </c>
      <c r="U7694">
        <v>0</v>
      </c>
      <c r="V7694">
        <v>0</v>
      </c>
      <c r="W7694">
        <v>0</v>
      </c>
      <c r="X7694">
        <v>5.5380969406706422</v>
      </c>
      <c r="Y7694">
        <v>0</v>
      </c>
      <c r="Z7694">
        <v>0</v>
      </c>
      <c r="AA7694">
        <v>0</v>
      </c>
      <c r="AB7694">
        <v>0.21471626375375</v>
      </c>
      <c r="AC7694">
        <v>0</v>
      </c>
      <c r="AD7694">
        <v>0</v>
      </c>
      <c r="AE7694">
        <v>5.7528132044243918</v>
      </c>
    </row>
    <row r="7695" spans="1:31" x14ac:dyDescent="0.25">
      <c r="A7695">
        <v>2170194</v>
      </c>
      <c r="B7695">
        <v>1</v>
      </c>
      <c r="C7695" t="s">
        <v>80</v>
      </c>
      <c r="D7695" t="s">
        <v>99</v>
      </c>
      <c r="E7695" t="s">
        <v>174</v>
      </c>
      <c r="F7695" t="s">
        <v>21935</v>
      </c>
      <c r="G7695" t="s">
        <v>384</v>
      </c>
      <c r="H7695" t="s">
        <v>134</v>
      </c>
      <c r="I7695" t="s">
        <v>135</v>
      </c>
      <c r="J7695" t="s">
        <v>136</v>
      </c>
      <c r="K7695" t="s">
        <v>137</v>
      </c>
      <c r="L7695" t="s">
        <v>21936</v>
      </c>
      <c r="M7695" t="s">
        <v>21937</v>
      </c>
      <c r="N7695">
        <v>3.9336111109999998</v>
      </c>
      <c r="O7695">
        <v>0</v>
      </c>
      <c r="P7695">
        <v>88</v>
      </c>
      <c r="Q7695">
        <v>0</v>
      </c>
      <c r="R7695">
        <v>0</v>
      </c>
      <c r="S7695">
        <v>0</v>
      </c>
      <c r="T7695">
        <v>3</v>
      </c>
      <c r="U7695">
        <v>0</v>
      </c>
      <c r="V7695">
        <v>0</v>
      </c>
      <c r="W7695">
        <v>0</v>
      </c>
      <c r="X7695">
        <v>75.750593802929288</v>
      </c>
      <c r="Y7695">
        <v>0</v>
      </c>
      <c r="Z7695">
        <v>0</v>
      </c>
      <c r="AA7695">
        <v>0</v>
      </c>
      <c r="AB7695">
        <v>0.16985214414533331</v>
      </c>
      <c r="AC7695">
        <v>0</v>
      </c>
      <c r="AD7695">
        <v>0</v>
      </c>
      <c r="AE7695">
        <v>75.920445947074626</v>
      </c>
    </row>
    <row r="7696" spans="1:31" x14ac:dyDescent="0.25">
      <c r="A7696">
        <v>2169507</v>
      </c>
      <c r="B7696">
        <v>1</v>
      </c>
      <c r="C7696" t="s">
        <v>80</v>
      </c>
      <c r="D7696" t="s">
        <v>105</v>
      </c>
      <c r="E7696" t="s">
        <v>174</v>
      </c>
      <c r="F7696" t="s">
        <v>21938</v>
      </c>
      <c r="G7696" t="s">
        <v>187</v>
      </c>
      <c r="H7696" t="s">
        <v>134</v>
      </c>
      <c r="I7696" t="s">
        <v>135</v>
      </c>
      <c r="J7696" t="s">
        <v>136</v>
      </c>
      <c r="K7696" t="s">
        <v>137</v>
      </c>
      <c r="L7696" t="s">
        <v>21939</v>
      </c>
      <c r="M7696" t="s">
        <v>21940</v>
      </c>
      <c r="N7696">
        <v>3.2022222220000001</v>
      </c>
      <c r="O7696">
        <v>0</v>
      </c>
      <c r="P7696">
        <v>88</v>
      </c>
      <c r="Q7696">
        <v>0</v>
      </c>
      <c r="R7696">
        <v>0</v>
      </c>
      <c r="S7696">
        <v>0</v>
      </c>
      <c r="T7696">
        <v>2</v>
      </c>
      <c r="U7696">
        <v>0</v>
      </c>
      <c r="V7696">
        <v>0</v>
      </c>
      <c r="W7696">
        <v>0</v>
      </c>
      <c r="X7696">
        <v>61.763270747568598</v>
      </c>
      <c r="Y7696">
        <v>0</v>
      </c>
      <c r="Z7696">
        <v>0</v>
      </c>
      <c r="AA7696">
        <v>0</v>
      </c>
      <c r="AB7696">
        <v>0.64223419822339178</v>
      </c>
      <c r="AC7696">
        <v>0</v>
      </c>
      <c r="AD7696">
        <v>0</v>
      </c>
      <c r="AE7696">
        <v>62.405504945791989</v>
      </c>
    </row>
    <row r="7697" spans="1:31" x14ac:dyDescent="0.25">
      <c r="A7697">
        <v>2169716</v>
      </c>
      <c r="B7697">
        <v>1</v>
      </c>
      <c r="C7697" t="s">
        <v>81</v>
      </c>
      <c r="D7697" t="s">
        <v>119</v>
      </c>
      <c r="E7697" t="s">
        <v>161</v>
      </c>
      <c r="F7697" t="s">
        <v>21941</v>
      </c>
      <c r="G7697" t="s">
        <v>215</v>
      </c>
      <c r="H7697" t="s">
        <v>134</v>
      </c>
      <c r="I7697" t="s">
        <v>135</v>
      </c>
      <c r="J7697" t="s">
        <v>136</v>
      </c>
      <c r="K7697" t="s">
        <v>137</v>
      </c>
      <c r="L7697" t="s">
        <v>21942</v>
      </c>
      <c r="M7697" t="s">
        <v>21943</v>
      </c>
      <c r="N7697">
        <v>2.9477777770000002</v>
      </c>
      <c r="O7697">
        <v>0</v>
      </c>
      <c r="P7697">
        <v>98</v>
      </c>
      <c r="Q7697">
        <v>0</v>
      </c>
      <c r="R7697">
        <v>9</v>
      </c>
      <c r="S7697">
        <v>0</v>
      </c>
      <c r="T7697">
        <v>9</v>
      </c>
      <c r="U7697">
        <v>0</v>
      </c>
      <c r="V7697">
        <v>0</v>
      </c>
      <c r="W7697">
        <v>0</v>
      </c>
      <c r="X7697">
        <v>72.210314786477085</v>
      </c>
      <c r="Y7697">
        <v>0</v>
      </c>
      <c r="Z7697">
        <v>0.17416169329150002</v>
      </c>
      <c r="AA7697">
        <v>0</v>
      </c>
      <c r="AB7697">
        <v>29.005141988784743</v>
      </c>
      <c r="AC7697">
        <v>0</v>
      </c>
      <c r="AD7697">
        <v>0</v>
      </c>
      <c r="AE7697">
        <v>101.38961846855332</v>
      </c>
    </row>
    <row r="7698" spans="1:31" x14ac:dyDescent="0.25">
      <c r="A7698">
        <v>2169739</v>
      </c>
      <c r="B7698">
        <v>1</v>
      </c>
      <c r="C7698" t="s">
        <v>80</v>
      </c>
      <c r="D7698" t="s">
        <v>103</v>
      </c>
      <c r="E7698" t="s">
        <v>174</v>
      </c>
      <c r="F7698" t="s">
        <v>21944</v>
      </c>
      <c r="G7698" t="s">
        <v>3037</v>
      </c>
      <c r="H7698" t="s">
        <v>134</v>
      </c>
      <c r="I7698" t="s">
        <v>135</v>
      </c>
      <c r="J7698" t="s">
        <v>136</v>
      </c>
      <c r="K7698" t="s">
        <v>137</v>
      </c>
      <c r="L7698" t="s">
        <v>21945</v>
      </c>
      <c r="M7698" t="s">
        <v>21946</v>
      </c>
      <c r="N7698">
        <v>0.99916666600000004</v>
      </c>
      <c r="O7698">
        <v>0</v>
      </c>
      <c r="P7698">
        <v>4</v>
      </c>
      <c r="Q7698">
        <v>0</v>
      </c>
      <c r="R7698">
        <v>6</v>
      </c>
      <c r="S7698">
        <v>0</v>
      </c>
      <c r="T7698">
        <v>8</v>
      </c>
      <c r="U7698">
        <v>0</v>
      </c>
      <c r="V7698">
        <v>0</v>
      </c>
      <c r="W7698">
        <v>0</v>
      </c>
      <c r="X7698">
        <v>0.74485834160833331</v>
      </c>
      <c r="Y7698">
        <v>0</v>
      </c>
      <c r="Z7698">
        <v>1.0518191598676667</v>
      </c>
      <c r="AA7698">
        <v>0</v>
      </c>
      <c r="AB7698">
        <v>24.246788754944223</v>
      </c>
      <c r="AC7698">
        <v>0</v>
      </c>
      <c r="AD7698">
        <v>0</v>
      </c>
      <c r="AE7698">
        <v>26.043466256420224</v>
      </c>
    </row>
    <row r="7699" spans="1:31" x14ac:dyDescent="0.25">
      <c r="A7699">
        <v>2169344</v>
      </c>
      <c r="B7699">
        <v>1</v>
      </c>
      <c r="C7699" t="s">
        <v>81</v>
      </c>
      <c r="D7699" t="s">
        <v>127</v>
      </c>
      <c r="E7699" t="s">
        <v>161</v>
      </c>
      <c r="F7699" t="s">
        <v>21947</v>
      </c>
      <c r="G7699" t="s">
        <v>215</v>
      </c>
      <c r="H7699" t="s">
        <v>134</v>
      </c>
      <c r="I7699" t="s">
        <v>135</v>
      </c>
      <c r="J7699" t="s">
        <v>136</v>
      </c>
      <c r="K7699" t="s">
        <v>137</v>
      </c>
      <c r="L7699" t="s">
        <v>21948</v>
      </c>
      <c r="M7699" t="s">
        <v>21949</v>
      </c>
      <c r="N7699">
        <v>19.875833332999999</v>
      </c>
      <c r="O7699">
        <v>0</v>
      </c>
      <c r="P7699">
        <v>156</v>
      </c>
      <c r="Q7699">
        <v>0</v>
      </c>
      <c r="R7699">
        <v>4</v>
      </c>
      <c r="S7699">
        <v>0</v>
      </c>
      <c r="T7699">
        <v>42</v>
      </c>
      <c r="U7699">
        <v>0</v>
      </c>
      <c r="V7699">
        <v>0</v>
      </c>
      <c r="W7699">
        <v>0</v>
      </c>
      <c r="X7699">
        <v>560.08310069590596</v>
      </c>
      <c r="Y7699">
        <v>0</v>
      </c>
      <c r="Z7699">
        <v>6.2192625776266466</v>
      </c>
      <c r="AA7699">
        <v>0</v>
      </c>
      <c r="AB7699">
        <v>372.92515934792419</v>
      </c>
      <c r="AC7699">
        <v>0</v>
      </c>
      <c r="AD7699">
        <v>0</v>
      </c>
      <c r="AE7699">
        <v>939.22752262145673</v>
      </c>
    </row>
    <row r="7700" spans="1:31" x14ac:dyDescent="0.25">
      <c r="A7700">
        <v>2169762</v>
      </c>
      <c r="B7700">
        <v>1</v>
      </c>
      <c r="C7700" t="s">
        <v>81</v>
      </c>
      <c r="D7700" t="s">
        <v>113</v>
      </c>
      <c r="E7700" t="s">
        <v>206</v>
      </c>
      <c r="F7700" t="s">
        <v>21950</v>
      </c>
      <c r="G7700" t="s">
        <v>246</v>
      </c>
      <c r="H7700" t="s">
        <v>134</v>
      </c>
      <c r="I7700" t="s">
        <v>135</v>
      </c>
      <c r="J7700" t="s">
        <v>136</v>
      </c>
      <c r="K7700" t="s">
        <v>137</v>
      </c>
      <c r="L7700" t="s">
        <v>21951</v>
      </c>
      <c r="M7700" t="s">
        <v>21952</v>
      </c>
      <c r="N7700">
        <v>1.3305555549999999</v>
      </c>
      <c r="O7700">
        <v>0</v>
      </c>
      <c r="P7700">
        <v>80</v>
      </c>
      <c r="Q7700">
        <v>0</v>
      </c>
      <c r="R7700">
        <v>0</v>
      </c>
      <c r="S7700">
        <v>0</v>
      </c>
      <c r="T7700">
        <v>8</v>
      </c>
      <c r="U7700">
        <v>0</v>
      </c>
      <c r="V7700">
        <v>0</v>
      </c>
      <c r="W7700">
        <v>0</v>
      </c>
      <c r="X7700">
        <v>24.599711586701897</v>
      </c>
      <c r="Y7700">
        <v>0</v>
      </c>
      <c r="Z7700">
        <v>0</v>
      </c>
      <c r="AA7700">
        <v>0</v>
      </c>
      <c r="AB7700">
        <v>5.1738361970905009</v>
      </c>
      <c r="AC7700">
        <v>0</v>
      </c>
      <c r="AD7700">
        <v>0</v>
      </c>
      <c r="AE7700">
        <v>29.773547783792399</v>
      </c>
    </row>
    <row r="7701" spans="1:31" x14ac:dyDescent="0.25">
      <c r="A7701">
        <v>2170449</v>
      </c>
      <c r="B7701">
        <v>1</v>
      </c>
      <c r="C7701" t="s">
        <v>80</v>
      </c>
      <c r="D7701" t="s">
        <v>99</v>
      </c>
      <c r="E7701" t="s">
        <v>174</v>
      </c>
      <c r="F7701" t="s">
        <v>21953</v>
      </c>
      <c r="G7701" t="s">
        <v>187</v>
      </c>
      <c r="H7701" t="s">
        <v>134</v>
      </c>
      <c r="I7701" t="s">
        <v>135</v>
      </c>
      <c r="J7701" t="s">
        <v>136</v>
      </c>
      <c r="K7701" t="s">
        <v>137</v>
      </c>
      <c r="L7701" t="s">
        <v>21954</v>
      </c>
      <c r="M7701" t="s">
        <v>21955</v>
      </c>
      <c r="N7701">
        <v>6.1211111110000003</v>
      </c>
      <c r="O7701">
        <v>0</v>
      </c>
      <c r="P7701">
        <v>10</v>
      </c>
      <c r="Q7701">
        <v>0</v>
      </c>
      <c r="R7701">
        <v>0</v>
      </c>
      <c r="S7701">
        <v>0</v>
      </c>
      <c r="T7701">
        <v>4</v>
      </c>
      <c r="U7701">
        <v>0</v>
      </c>
      <c r="V7701">
        <v>0</v>
      </c>
      <c r="W7701">
        <v>0</v>
      </c>
      <c r="X7701">
        <v>17.925585086860988</v>
      </c>
      <c r="Y7701">
        <v>0</v>
      </c>
      <c r="Z7701">
        <v>0</v>
      </c>
      <c r="AA7701">
        <v>0</v>
      </c>
      <c r="AB7701">
        <v>1.2298395114516252</v>
      </c>
      <c r="AC7701">
        <v>0</v>
      </c>
      <c r="AD7701">
        <v>0</v>
      </c>
      <c r="AE7701">
        <v>19.155424598312614</v>
      </c>
    </row>
    <row r="7702" spans="1:31" x14ac:dyDescent="0.25">
      <c r="A7702">
        <v>2169908</v>
      </c>
      <c r="B7702">
        <v>1</v>
      </c>
      <c r="C7702" t="s">
        <v>80</v>
      </c>
      <c r="D7702" t="s">
        <v>106</v>
      </c>
      <c r="E7702" t="s">
        <v>174</v>
      </c>
      <c r="F7702" t="s">
        <v>21956</v>
      </c>
      <c r="G7702" t="s">
        <v>211</v>
      </c>
      <c r="H7702" t="s">
        <v>134</v>
      </c>
      <c r="I7702" t="s">
        <v>135</v>
      </c>
      <c r="J7702" t="s">
        <v>136</v>
      </c>
      <c r="K7702" t="s">
        <v>137</v>
      </c>
      <c r="L7702" t="s">
        <v>21957</v>
      </c>
      <c r="M7702" t="s">
        <v>21958</v>
      </c>
      <c r="N7702">
        <v>7.2241666660000003</v>
      </c>
      <c r="O7702">
        <v>0</v>
      </c>
      <c r="P7702">
        <v>23</v>
      </c>
      <c r="Q7702">
        <v>0</v>
      </c>
      <c r="R7702">
        <v>0</v>
      </c>
      <c r="S7702">
        <v>0</v>
      </c>
      <c r="T7702">
        <v>3</v>
      </c>
      <c r="U7702">
        <v>0</v>
      </c>
      <c r="V7702">
        <v>0</v>
      </c>
      <c r="W7702">
        <v>0</v>
      </c>
      <c r="X7702">
        <v>24.7767777049221</v>
      </c>
      <c r="Y7702">
        <v>0</v>
      </c>
      <c r="Z7702">
        <v>0</v>
      </c>
      <c r="AA7702">
        <v>0</v>
      </c>
      <c r="AB7702">
        <v>6.7141321936641996</v>
      </c>
      <c r="AC7702">
        <v>0</v>
      </c>
      <c r="AD7702">
        <v>0</v>
      </c>
      <c r="AE7702">
        <v>31.490909898586299</v>
      </c>
    </row>
    <row r="7703" spans="1:31" x14ac:dyDescent="0.25">
      <c r="A7703">
        <v>2170257</v>
      </c>
      <c r="B7703">
        <v>1</v>
      </c>
      <c r="C7703" t="s">
        <v>80</v>
      </c>
      <c r="D7703" t="s">
        <v>92</v>
      </c>
      <c r="E7703" t="s">
        <v>131</v>
      </c>
      <c r="F7703" t="s">
        <v>21959</v>
      </c>
      <c r="G7703" t="s">
        <v>152</v>
      </c>
      <c r="H7703" t="s">
        <v>134</v>
      </c>
      <c r="I7703" t="s">
        <v>135</v>
      </c>
      <c r="J7703" t="s">
        <v>136</v>
      </c>
      <c r="K7703" t="s">
        <v>137</v>
      </c>
      <c r="L7703" t="s">
        <v>21960</v>
      </c>
      <c r="M7703" t="s">
        <v>21961</v>
      </c>
      <c r="N7703">
        <v>2.0380555550000001</v>
      </c>
      <c r="O7703">
        <v>0</v>
      </c>
      <c r="P7703">
        <v>1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1.0040315476427002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1.0040315476427002</v>
      </c>
    </row>
    <row r="7704" spans="1:31" x14ac:dyDescent="0.25">
      <c r="A7704">
        <v>2169570</v>
      </c>
      <c r="B7704">
        <v>1</v>
      </c>
      <c r="C7704" t="s">
        <v>81</v>
      </c>
      <c r="D7704" t="s">
        <v>113</v>
      </c>
      <c r="E7704" t="s">
        <v>174</v>
      </c>
      <c r="F7704" t="s">
        <v>21962</v>
      </c>
      <c r="G7704" t="s">
        <v>187</v>
      </c>
      <c r="H7704" t="s">
        <v>134</v>
      </c>
      <c r="I7704" t="s">
        <v>135</v>
      </c>
      <c r="J7704" t="s">
        <v>136</v>
      </c>
      <c r="K7704" t="s">
        <v>137</v>
      </c>
      <c r="L7704" t="s">
        <v>21963</v>
      </c>
      <c r="M7704" t="s">
        <v>21964</v>
      </c>
      <c r="N7704">
        <v>5.4583333329999997</v>
      </c>
      <c r="O7704">
        <v>0</v>
      </c>
      <c r="P7704">
        <v>17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7.0057944242912296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7.0057944242912296</v>
      </c>
    </row>
    <row r="7705" spans="1:31" x14ac:dyDescent="0.25">
      <c r="A7705">
        <v>2169284</v>
      </c>
      <c r="B7705">
        <v>1</v>
      </c>
      <c r="C7705" t="s">
        <v>80</v>
      </c>
      <c r="D7705" t="s">
        <v>105</v>
      </c>
      <c r="E7705" t="s">
        <v>174</v>
      </c>
      <c r="F7705" t="s">
        <v>19202</v>
      </c>
      <c r="G7705" t="s">
        <v>187</v>
      </c>
      <c r="H7705" t="s">
        <v>134</v>
      </c>
      <c r="I7705" t="s">
        <v>135</v>
      </c>
      <c r="J7705" t="s">
        <v>136</v>
      </c>
      <c r="K7705" t="s">
        <v>137</v>
      </c>
      <c r="L7705" t="s">
        <v>21965</v>
      </c>
      <c r="M7705" t="s">
        <v>21966</v>
      </c>
      <c r="N7705">
        <v>5.8186111110000001</v>
      </c>
      <c r="O7705">
        <v>0</v>
      </c>
      <c r="P7705">
        <v>137</v>
      </c>
      <c r="Q7705">
        <v>0</v>
      </c>
      <c r="R7705">
        <v>0</v>
      </c>
      <c r="S7705">
        <v>0</v>
      </c>
      <c r="T7705">
        <v>1</v>
      </c>
      <c r="U7705">
        <v>0</v>
      </c>
      <c r="V7705">
        <v>0</v>
      </c>
      <c r="W7705">
        <v>0</v>
      </c>
      <c r="X7705">
        <v>144.83916958440463</v>
      </c>
      <c r="Y7705">
        <v>0</v>
      </c>
      <c r="Z7705">
        <v>0</v>
      </c>
      <c r="AA7705">
        <v>0</v>
      </c>
      <c r="AB7705">
        <v>8.4525560311297507</v>
      </c>
      <c r="AC7705">
        <v>0</v>
      </c>
      <c r="AD7705">
        <v>0</v>
      </c>
      <c r="AE7705">
        <v>153.29172561553438</v>
      </c>
    </row>
    <row r="7706" spans="1:31" x14ac:dyDescent="0.25">
      <c r="A7706">
        <v>2169430</v>
      </c>
      <c r="B7706">
        <v>1</v>
      </c>
      <c r="C7706" t="s">
        <v>81</v>
      </c>
      <c r="D7706" t="s">
        <v>127</v>
      </c>
      <c r="E7706" t="s">
        <v>174</v>
      </c>
      <c r="F7706" t="s">
        <v>21967</v>
      </c>
      <c r="G7706" t="s">
        <v>384</v>
      </c>
      <c r="H7706" t="s">
        <v>134</v>
      </c>
      <c r="I7706" t="s">
        <v>135</v>
      </c>
      <c r="J7706" t="s">
        <v>136</v>
      </c>
      <c r="K7706" t="s">
        <v>137</v>
      </c>
      <c r="L7706" t="s">
        <v>21968</v>
      </c>
      <c r="M7706" t="s">
        <v>21969</v>
      </c>
      <c r="N7706">
        <v>2.315833333</v>
      </c>
      <c r="O7706">
        <v>0</v>
      </c>
      <c r="P7706">
        <v>7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3.4480905451849679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3.4480905451849679</v>
      </c>
    </row>
    <row r="7707" spans="1:31" x14ac:dyDescent="0.25">
      <c r="A7707">
        <v>2170363</v>
      </c>
      <c r="B7707">
        <v>1</v>
      </c>
      <c r="C7707" t="s">
        <v>81</v>
      </c>
      <c r="D7707" t="s">
        <v>123</v>
      </c>
      <c r="E7707" t="s">
        <v>161</v>
      </c>
      <c r="F7707" t="s">
        <v>21970</v>
      </c>
      <c r="G7707" t="s">
        <v>215</v>
      </c>
      <c r="H7707" t="s">
        <v>134</v>
      </c>
      <c r="I7707" t="s">
        <v>135</v>
      </c>
      <c r="J7707" t="s">
        <v>136</v>
      </c>
      <c r="K7707" t="s">
        <v>137</v>
      </c>
      <c r="L7707" t="s">
        <v>21971</v>
      </c>
      <c r="M7707" t="s">
        <v>21972</v>
      </c>
      <c r="N7707">
        <v>3.7494444439999999</v>
      </c>
      <c r="O7707">
        <v>0</v>
      </c>
      <c r="P7707">
        <v>15</v>
      </c>
      <c r="Q7707">
        <v>0</v>
      </c>
      <c r="R7707">
        <v>6</v>
      </c>
      <c r="S7707">
        <v>0</v>
      </c>
      <c r="T7707">
        <v>1</v>
      </c>
      <c r="U7707">
        <v>0</v>
      </c>
      <c r="V7707">
        <v>0</v>
      </c>
      <c r="W7707">
        <v>0</v>
      </c>
      <c r="X7707">
        <v>9.7397892118072527</v>
      </c>
      <c r="Y7707">
        <v>0</v>
      </c>
      <c r="Z7707">
        <v>2.8578578892590998</v>
      </c>
      <c r="AA7707">
        <v>0</v>
      </c>
      <c r="AB7707">
        <v>3.9287075203553332</v>
      </c>
      <c r="AC7707">
        <v>0</v>
      </c>
      <c r="AD7707">
        <v>0</v>
      </c>
      <c r="AE7707">
        <v>16.526354621421685</v>
      </c>
    </row>
    <row r="7708" spans="1:31" x14ac:dyDescent="0.25">
      <c r="A7708">
        <v>2169822</v>
      </c>
      <c r="B7708">
        <v>1</v>
      </c>
      <c r="C7708" t="s">
        <v>80</v>
      </c>
      <c r="D7708" t="s">
        <v>83</v>
      </c>
      <c r="E7708" t="s">
        <v>174</v>
      </c>
      <c r="F7708" t="s">
        <v>19534</v>
      </c>
      <c r="G7708" t="s">
        <v>235</v>
      </c>
      <c r="H7708" t="s">
        <v>134</v>
      </c>
      <c r="I7708" t="s">
        <v>135</v>
      </c>
      <c r="J7708" t="s">
        <v>136</v>
      </c>
      <c r="K7708" t="s">
        <v>236</v>
      </c>
      <c r="L7708" t="s">
        <v>21973</v>
      </c>
      <c r="M7708" t="s">
        <v>21974</v>
      </c>
      <c r="N7708">
        <v>0.89097222200000004</v>
      </c>
      <c r="O7708">
        <v>0</v>
      </c>
      <c r="P7708">
        <v>189</v>
      </c>
      <c r="Q7708">
        <v>0</v>
      </c>
      <c r="R7708">
        <v>0</v>
      </c>
      <c r="S7708">
        <v>0</v>
      </c>
      <c r="T7708">
        <v>12</v>
      </c>
      <c r="U7708">
        <v>0</v>
      </c>
      <c r="V7708">
        <v>0</v>
      </c>
      <c r="W7708">
        <v>0</v>
      </c>
      <c r="X7708">
        <v>49.393969256596058</v>
      </c>
      <c r="Y7708">
        <v>0</v>
      </c>
      <c r="Z7708">
        <v>0</v>
      </c>
      <c r="AA7708">
        <v>0</v>
      </c>
      <c r="AB7708">
        <v>6.6407875961297105</v>
      </c>
      <c r="AC7708">
        <v>0</v>
      </c>
      <c r="AD7708">
        <v>0</v>
      </c>
      <c r="AE7708">
        <v>56.034756852725771</v>
      </c>
    </row>
    <row r="7709" spans="1:31" x14ac:dyDescent="0.25">
      <c r="A7709">
        <v>2169304</v>
      </c>
      <c r="B7709">
        <v>1</v>
      </c>
      <c r="C7709" t="s">
        <v>80</v>
      </c>
      <c r="D7709" t="s">
        <v>86</v>
      </c>
      <c r="E7709" t="s">
        <v>146</v>
      </c>
      <c r="F7709" t="s">
        <v>21975</v>
      </c>
      <c r="G7709" t="s">
        <v>142</v>
      </c>
      <c r="H7709" t="s">
        <v>143</v>
      </c>
      <c r="I7709" t="s">
        <v>135</v>
      </c>
      <c r="J7709" t="s">
        <v>136</v>
      </c>
      <c r="K7709" t="s">
        <v>137</v>
      </c>
      <c r="L7709" t="s">
        <v>21976</v>
      </c>
      <c r="M7709" t="s">
        <v>21977</v>
      </c>
      <c r="N7709">
        <v>1.349444444</v>
      </c>
      <c r="O7709">
        <v>0</v>
      </c>
      <c r="P7709">
        <v>691</v>
      </c>
      <c r="Q7709">
        <v>0</v>
      </c>
      <c r="R7709">
        <v>2</v>
      </c>
      <c r="S7709">
        <v>3</v>
      </c>
      <c r="T7709">
        <v>40</v>
      </c>
      <c r="U7709">
        <v>1</v>
      </c>
      <c r="V7709">
        <v>0</v>
      </c>
      <c r="W7709">
        <v>0</v>
      </c>
      <c r="X7709">
        <v>218.63831583528099</v>
      </c>
      <c r="Y7709">
        <v>0</v>
      </c>
      <c r="Z7709">
        <v>0.76569713432167508</v>
      </c>
      <c r="AA7709">
        <v>294.55786100265158</v>
      </c>
      <c r="AB7709">
        <v>29.749201129989341</v>
      </c>
      <c r="AC7709">
        <v>0</v>
      </c>
      <c r="AD7709">
        <v>0</v>
      </c>
      <c r="AE7709">
        <v>543.71107510224363</v>
      </c>
    </row>
    <row r="7710" spans="1:31" x14ac:dyDescent="0.25">
      <c r="A7710">
        <v>2169802</v>
      </c>
      <c r="B7710">
        <v>1</v>
      </c>
      <c r="C7710" t="s">
        <v>81</v>
      </c>
      <c r="D7710" t="s">
        <v>118</v>
      </c>
      <c r="E7710" t="s">
        <v>146</v>
      </c>
      <c r="F7710" t="s">
        <v>6420</v>
      </c>
      <c r="G7710" t="s">
        <v>2008</v>
      </c>
      <c r="H7710" t="s">
        <v>143</v>
      </c>
      <c r="I7710" t="s">
        <v>135</v>
      </c>
      <c r="J7710" t="s">
        <v>136</v>
      </c>
      <c r="K7710" t="s">
        <v>137</v>
      </c>
      <c r="L7710" t="s">
        <v>21978</v>
      </c>
      <c r="M7710" t="s">
        <v>21979</v>
      </c>
      <c r="N7710">
        <v>1.6483333330000001</v>
      </c>
      <c r="O7710">
        <v>0</v>
      </c>
      <c r="P7710">
        <v>338</v>
      </c>
      <c r="Q7710">
        <v>2</v>
      </c>
      <c r="R7710">
        <v>17</v>
      </c>
      <c r="S7710">
        <v>0</v>
      </c>
      <c r="T7710">
        <v>34</v>
      </c>
      <c r="U7710">
        <v>0</v>
      </c>
      <c r="V7710">
        <v>0</v>
      </c>
      <c r="W7710">
        <v>0</v>
      </c>
      <c r="X7710">
        <v>110.11473516142834</v>
      </c>
      <c r="Y7710">
        <v>0.60838867151753329</v>
      </c>
      <c r="Z7710">
        <v>0.72082080786820002</v>
      </c>
      <c r="AA7710">
        <v>0</v>
      </c>
      <c r="AB7710">
        <v>10.121271852277333</v>
      </c>
      <c r="AC7710">
        <v>0</v>
      </c>
      <c r="AD7710">
        <v>0</v>
      </c>
      <c r="AE7710">
        <v>121.5652164930914</v>
      </c>
    </row>
    <row r="7711" spans="1:31" x14ac:dyDescent="0.25">
      <c r="A7711">
        <v>2170300</v>
      </c>
      <c r="B7711">
        <v>1</v>
      </c>
      <c r="C7711" t="s">
        <v>81</v>
      </c>
      <c r="D7711" t="s">
        <v>128</v>
      </c>
      <c r="E7711" t="s">
        <v>161</v>
      </c>
      <c r="F7711" t="s">
        <v>21980</v>
      </c>
      <c r="G7711" t="s">
        <v>215</v>
      </c>
      <c r="H7711" t="s">
        <v>134</v>
      </c>
      <c r="I7711" t="s">
        <v>135</v>
      </c>
      <c r="J7711" t="s">
        <v>136</v>
      </c>
      <c r="K7711" t="s">
        <v>137</v>
      </c>
      <c r="L7711" t="s">
        <v>21981</v>
      </c>
      <c r="M7711" t="s">
        <v>21982</v>
      </c>
      <c r="N7711">
        <v>3.0119444440000001</v>
      </c>
      <c r="O7711">
        <v>0</v>
      </c>
      <c r="P7711">
        <v>84</v>
      </c>
      <c r="Q7711">
        <v>0</v>
      </c>
      <c r="R7711">
        <v>0</v>
      </c>
      <c r="S7711">
        <v>0</v>
      </c>
      <c r="T7711">
        <v>10</v>
      </c>
      <c r="U7711">
        <v>0</v>
      </c>
      <c r="V7711">
        <v>0</v>
      </c>
      <c r="W7711">
        <v>0</v>
      </c>
      <c r="X7711">
        <v>37.140722373578356</v>
      </c>
      <c r="Y7711">
        <v>0</v>
      </c>
      <c r="Z7711">
        <v>0</v>
      </c>
      <c r="AA7711">
        <v>0</v>
      </c>
      <c r="AB7711">
        <v>1.4096145400104165</v>
      </c>
      <c r="AC7711">
        <v>0</v>
      </c>
      <c r="AD7711">
        <v>0</v>
      </c>
      <c r="AE7711">
        <v>38.550336913588772</v>
      </c>
    </row>
    <row r="7712" spans="1:31" x14ac:dyDescent="0.25">
      <c r="A7712">
        <v>2170323</v>
      </c>
      <c r="B7712">
        <v>1</v>
      </c>
      <c r="C7712" t="s">
        <v>80</v>
      </c>
      <c r="D7712" t="s">
        <v>107</v>
      </c>
      <c r="E7712" t="s">
        <v>174</v>
      </c>
      <c r="F7712" t="s">
        <v>20419</v>
      </c>
      <c r="G7712" t="s">
        <v>187</v>
      </c>
      <c r="H7712" t="s">
        <v>134</v>
      </c>
      <c r="I7712" t="s">
        <v>135</v>
      </c>
      <c r="J7712" t="s">
        <v>136</v>
      </c>
      <c r="K7712" t="s">
        <v>137</v>
      </c>
      <c r="L7712" t="s">
        <v>21983</v>
      </c>
      <c r="M7712" t="s">
        <v>21984</v>
      </c>
      <c r="N7712">
        <v>2.889444444</v>
      </c>
      <c r="O7712">
        <v>0</v>
      </c>
      <c r="P7712">
        <v>62</v>
      </c>
      <c r="Q7712">
        <v>0</v>
      </c>
      <c r="R7712">
        <v>0</v>
      </c>
      <c r="S7712">
        <v>0</v>
      </c>
      <c r="T7712">
        <v>3</v>
      </c>
      <c r="U7712">
        <v>0</v>
      </c>
      <c r="V7712">
        <v>0</v>
      </c>
      <c r="W7712">
        <v>0</v>
      </c>
      <c r="X7712">
        <v>40.378607826213958</v>
      </c>
      <c r="Y7712">
        <v>0</v>
      </c>
      <c r="Z7712">
        <v>0</v>
      </c>
      <c r="AA7712">
        <v>0</v>
      </c>
      <c r="AB7712">
        <v>9.2947355109158344E-2</v>
      </c>
      <c r="AC7712">
        <v>0</v>
      </c>
      <c r="AD7712">
        <v>0</v>
      </c>
      <c r="AE7712">
        <v>40.471555181323119</v>
      </c>
    </row>
    <row r="7713" spans="1:31" x14ac:dyDescent="0.25">
      <c r="A7713">
        <v>2170492</v>
      </c>
      <c r="B7713">
        <v>1</v>
      </c>
      <c r="C7713" t="s">
        <v>81</v>
      </c>
      <c r="D7713" t="s">
        <v>112</v>
      </c>
      <c r="E7713" t="s">
        <v>174</v>
      </c>
      <c r="F7713" t="s">
        <v>21985</v>
      </c>
      <c r="G7713" t="s">
        <v>384</v>
      </c>
      <c r="H7713" t="s">
        <v>134</v>
      </c>
      <c r="I7713" t="s">
        <v>135</v>
      </c>
      <c r="J7713" t="s">
        <v>136</v>
      </c>
      <c r="K7713" t="s">
        <v>137</v>
      </c>
      <c r="L7713" t="s">
        <v>21986</v>
      </c>
      <c r="M7713" t="s">
        <v>21987</v>
      </c>
      <c r="N7713">
        <v>1.8461111109999999</v>
      </c>
      <c r="O7713">
        <v>0</v>
      </c>
      <c r="P7713">
        <v>118</v>
      </c>
      <c r="Q7713">
        <v>0</v>
      </c>
      <c r="R7713">
        <v>10</v>
      </c>
      <c r="S7713">
        <v>0</v>
      </c>
      <c r="T7713">
        <v>13</v>
      </c>
      <c r="U7713">
        <v>0</v>
      </c>
      <c r="V7713">
        <v>0</v>
      </c>
      <c r="W7713">
        <v>0</v>
      </c>
      <c r="X7713">
        <v>43.53340368542878</v>
      </c>
      <c r="Y7713">
        <v>0</v>
      </c>
      <c r="Z7713">
        <v>0.45346907470025</v>
      </c>
      <c r="AA7713">
        <v>0</v>
      </c>
      <c r="AB7713">
        <v>5.3381751546958771</v>
      </c>
      <c r="AC7713">
        <v>0</v>
      </c>
      <c r="AD7713">
        <v>0</v>
      </c>
      <c r="AE7713">
        <v>49.325047914824907</v>
      </c>
    </row>
    <row r="7714" spans="1:31" x14ac:dyDescent="0.25">
      <c r="A7714">
        <v>2170131</v>
      </c>
      <c r="B7714">
        <v>1</v>
      </c>
      <c r="C7714" t="s">
        <v>81</v>
      </c>
      <c r="D7714" t="s">
        <v>126</v>
      </c>
      <c r="E7714" t="s">
        <v>196</v>
      </c>
      <c r="F7714" t="s">
        <v>20366</v>
      </c>
      <c r="G7714" t="s">
        <v>142</v>
      </c>
      <c r="H7714" t="s">
        <v>143</v>
      </c>
      <c r="I7714" t="s">
        <v>135</v>
      </c>
      <c r="J7714" t="s">
        <v>136</v>
      </c>
      <c r="K7714" t="s">
        <v>137</v>
      </c>
      <c r="L7714" t="s">
        <v>21988</v>
      </c>
      <c r="M7714" t="s">
        <v>21989</v>
      </c>
      <c r="N7714">
        <v>6.9444443999999994E-2</v>
      </c>
      <c r="O7714">
        <v>3</v>
      </c>
      <c r="P7714">
        <v>7329</v>
      </c>
      <c r="Q7714">
        <v>165</v>
      </c>
      <c r="R7714">
        <v>1080</v>
      </c>
      <c r="S7714">
        <v>39</v>
      </c>
      <c r="T7714">
        <v>875</v>
      </c>
      <c r="U7714">
        <v>3</v>
      </c>
      <c r="V7714">
        <v>1</v>
      </c>
      <c r="W7714">
        <v>8.8246978722916689E-2</v>
      </c>
      <c r="X7714">
        <v>71.432645510383011</v>
      </c>
      <c r="Y7714">
        <v>22.265093774694442</v>
      </c>
      <c r="Z7714">
        <v>17.397244677819433</v>
      </c>
      <c r="AA7714">
        <v>20.023928296657644</v>
      </c>
      <c r="AB7714">
        <v>45.889597069363802</v>
      </c>
      <c r="AC7714">
        <v>15.089443634443752</v>
      </c>
      <c r="AD7714">
        <v>0.92209876535000002</v>
      </c>
      <c r="AE7714">
        <v>193.10829870743495</v>
      </c>
    </row>
    <row r="7715" spans="1:31" x14ac:dyDescent="0.25">
      <c r="A7715">
        <v>2169633</v>
      </c>
      <c r="B7715">
        <v>1</v>
      </c>
      <c r="C7715" t="s">
        <v>80</v>
      </c>
      <c r="D7715" t="s">
        <v>97</v>
      </c>
      <c r="E7715" t="s">
        <v>174</v>
      </c>
      <c r="F7715" t="s">
        <v>21990</v>
      </c>
      <c r="G7715" t="s">
        <v>187</v>
      </c>
      <c r="H7715" t="s">
        <v>134</v>
      </c>
      <c r="I7715" t="s">
        <v>135</v>
      </c>
      <c r="J7715" t="s">
        <v>136</v>
      </c>
      <c r="K7715" t="s">
        <v>137</v>
      </c>
      <c r="L7715" t="s">
        <v>21991</v>
      </c>
      <c r="M7715" t="s">
        <v>21992</v>
      </c>
      <c r="N7715">
        <v>0.75833333300000005</v>
      </c>
      <c r="O7715">
        <v>0</v>
      </c>
      <c r="P7715">
        <v>3</v>
      </c>
      <c r="Q7715">
        <v>0</v>
      </c>
      <c r="R7715">
        <v>10</v>
      </c>
      <c r="S7715">
        <v>0</v>
      </c>
      <c r="T7715">
        <v>2</v>
      </c>
      <c r="U7715">
        <v>0</v>
      </c>
      <c r="V7715">
        <v>0</v>
      </c>
      <c r="W7715">
        <v>0</v>
      </c>
      <c r="X7715">
        <v>4.4453801762370002</v>
      </c>
      <c r="Y7715">
        <v>0</v>
      </c>
      <c r="Z7715">
        <v>3.6410006812269997</v>
      </c>
      <c r="AA7715">
        <v>0</v>
      </c>
      <c r="AB7715">
        <v>1.2394529093310001</v>
      </c>
      <c r="AC7715">
        <v>0</v>
      </c>
      <c r="AD7715">
        <v>0</v>
      </c>
      <c r="AE7715">
        <v>9.3258337667950002</v>
      </c>
    </row>
    <row r="7716" spans="1:31" x14ac:dyDescent="0.25">
      <c r="A7716">
        <v>2169590</v>
      </c>
      <c r="B7716">
        <v>1</v>
      </c>
      <c r="C7716" t="s">
        <v>81</v>
      </c>
      <c r="D7716" t="s">
        <v>118</v>
      </c>
      <c r="E7716" t="s">
        <v>174</v>
      </c>
      <c r="F7716" t="s">
        <v>21993</v>
      </c>
      <c r="G7716" t="s">
        <v>384</v>
      </c>
      <c r="H7716" t="s">
        <v>134</v>
      </c>
      <c r="I7716" t="s">
        <v>135</v>
      </c>
      <c r="J7716" t="s">
        <v>136</v>
      </c>
      <c r="K7716" t="s">
        <v>137</v>
      </c>
      <c r="L7716" t="s">
        <v>21994</v>
      </c>
      <c r="M7716" t="s">
        <v>21995</v>
      </c>
      <c r="N7716">
        <v>2.7211111109999999</v>
      </c>
      <c r="O7716">
        <v>0</v>
      </c>
      <c r="P7716">
        <v>155</v>
      </c>
      <c r="Q7716">
        <v>0</v>
      </c>
      <c r="R7716">
        <v>0</v>
      </c>
      <c r="S7716">
        <v>0</v>
      </c>
      <c r="T7716">
        <v>35</v>
      </c>
      <c r="U7716">
        <v>0</v>
      </c>
      <c r="V7716">
        <v>0</v>
      </c>
      <c r="W7716">
        <v>0</v>
      </c>
      <c r="X7716">
        <v>113.58491501249792</v>
      </c>
      <c r="Y7716">
        <v>0</v>
      </c>
      <c r="Z7716">
        <v>0</v>
      </c>
      <c r="AA7716">
        <v>0</v>
      </c>
      <c r="AB7716">
        <v>44.714253633122496</v>
      </c>
      <c r="AC7716">
        <v>0</v>
      </c>
      <c r="AD7716">
        <v>0</v>
      </c>
      <c r="AE7716">
        <v>158.2991686456204</v>
      </c>
    </row>
    <row r="7717" spans="1:31" x14ac:dyDescent="0.25">
      <c r="A7717">
        <v>2169653</v>
      </c>
      <c r="B7717">
        <v>1</v>
      </c>
      <c r="C7717" t="s">
        <v>80</v>
      </c>
      <c r="D7717" t="s">
        <v>103</v>
      </c>
      <c r="E7717" t="s">
        <v>131</v>
      </c>
      <c r="F7717" t="s">
        <v>21996</v>
      </c>
      <c r="G7717" t="s">
        <v>133</v>
      </c>
      <c r="H7717" t="s">
        <v>134</v>
      </c>
      <c r="I7717" t="s">
        <v>135</v>
      </c>
      <c r="J7717" t="s">
        <v>136</v>
      </c>
      <c r="K7717" t="s">
        <v>137</v>
      </c>
      <c r="L7717" t="s">
        <v>21997</v>
      </c>
      <c r="M7717" t="s">
        <v>21998</v>
      </c>
      <c r="N7717">
        <v>3.0308333329999999</v>
      </c>
      <c r="O7717">
        <v>0</v>
      </c>
      <c r="P7717">
        <v>1</v>
      </c>
      <c r="Q7717">
        <v>0</v>
      </c>
      <c r="R7717">
        <v>0</v>
      </c>
      <c r="S7717">
        <v>0</v>
      </c>
      <c r="T7717">
        <v>5</v>
      </c>
      <c r="U7717">
        <v>0</v>
      </c>
      <c r="V7717">
        <v>0</v>
      </c>
      <c r="W7717">
        <v>0</v>
      </c>
      <c r="X7717">
        <v>0.64305264581486665</v>
      </c>
      <c r="Y7717">
        <v>0</v>
      </c>
      <c r="Z7717">
        <v>0</v>
      </c>
      <c r="AA7717">
        <v>0</v>
      </c>
      <c r="AB7717">
        <v>2.1038951029883002</v>
      </c>
      <c r="AC7717">
        <v>0</v>
      </c>
      <c r="AD7717">
        <v>0</v>
      </c>
      <c r="AE7717">
        <v>2.7469477488031666</v>
      </c>
    </row>
    <row r="7718" spans="1:31" x14ac:dyDescent="0.25">
      <c r="A7718">
        <v>2170343</v>
      </c>
      <c r="B7718">
        <v>1</v>
      </c>
      <c r="C7718" t="s">
        <v>80</v>
      </c>
      <c r="D7718" t="s">
        <v>94</v>
      </c>
      <c r="E7718" t="s">
        <v>174</v>
      </c>
      <c r="F7718" t="s">
        <v>21999</v>
      </c>
      <c r="G7718" t="s">
        <v>187</v>
      </c>
      <c r="H7718" t="s">
        <v>134</v>
      </c>
      <c r="I7718" t="s">
        <v>135</v>
      </c>
      <c r="J7718" t="s">
        <v>136</v>
      </c>
      <c r="K7718" t="s">
        <v>137</v>
      </c>
      <c r="L7718" t="s">
        <v>22000</v>
      </c>
      <c r="M7718" t="s">
        <v>22001</v>
      </c>
      <c r="N7718">
        <v>9.0072222219999993</v>
      </c>
      <c r="O7718">
        <v>0</v>
      </c>
      <c r="P7718">
        <v>69</v>
      </c>
      <c r="Q7718">
        <v>0</v>
      </c>
      <c r="R7718">
        <v>0</v>
      </c>
      <c r="S7718">
        <v>0</v>
      </c>
      <c r="T7718">
        <v>1</v>
      </c>
      <c r="U7718">
        <v>0</v>
      </c>
      <c r="V7718">
        <v>0</v>
      </c>
      <c r="W7718">
        <v>0</v>
      </c>
      <c r="X7718">
        <v>36.862027954790172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36.862027954790172</v>
      </c>
    </row>
    <row r="7719" spans="1:31" x14ac:dyDescent="0.25">
      <c r="A7719">
        <v>2169951</v>
      </c>
      <c r="B7719">
        <v>1</v>
      </c>
      <c r="C7719" t="s">
        <v>81</v>
      </c>
      <c r="D7719" t="s">
        <v>122</v>
      </c>
      <c r="E7719" t="s">
        <v>161</v>
      </c>
      <c r="F7719" t="s">
        <v>22002</v>
      </c>
      <c r="G7719" t="s">
        <v>215</v>
      </c>
      <c r="H7719" t="s">
        <v>134</v>
      </c>
      <c r="I7719" t="s">
        <v>135</v>
      </c>
      <c r="J7719" t="s">
        <v>136</v>
      </c>
      <c r="K7719" t="s">
        <v>137</v>
      </c>
      <c r="L7719" t="s">
        <v>22003</v>
      </c>
      <c r="M7719" t="s">
        <v>22004</v>
      </c>
      <c r="N7719">
        <v>4.369722222</v>
      </c>
      <c r="O7719">
        <v>0</v>
      </c>
      <c r="P7719">
        <v>6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4.9107797869380594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4.9107797869380594</v>
      </c>
    </row>
    <row r="7720" spans="1:31" x14ac:dyDescent="0.25">
      <c r="A7720">
        <v>2170312</v>
      </c>
      <c r="B7720">
        <v>1</v>
      </c>
      <c r="C7720" t="s">
        <v>81</v>
      </c>
      <c r="D7720" t="s">
        <v>120</v>
      </c>
      <c r="E7720" t="s">
        <v>174</v>
      </c>
      <c r="F7720" t="s">
        <v>22005</v>
      </c>
      <c r="G7720" t="s">
        <v>187</v>
      </c>
      <c r="H7720" t="s">
        <v>134</v>
      </c>
      <c r="I7720" t="s">
        <v>135</v>
      </c>
      <c r="J7720" t="s">
        <v>136</v>
      </c>
      <c r="K7720" t="s">
        <v>137</v>
      </c>
      <c r="L7720" t="s">
        <v>22006</v>
      </c>
      <c r="M7720" t="s">
        <v>22007</v>
      </c>
      <c r="N7720">
        <v>0.54833333299999998</v>
      </c>
      <c r="O7720">
        <v>0</v>
      </c>
      <c r="P7720">
        <v>5</v>
      </c>
      <c r="Q7720">
        <v>0</v>
      </c>
      <c r="R7720">
        <v>2</v>
      </c>
      <c r="S7720">
        <v>0</v>
      </c>
      <c r="T7720">
        <v>1</v>
      </c>
      <c r="U7720">
        <v>0</v>
      </c>
      <c r="V7720">
        <v>0</v>
      </c>
      <c r="W7720">
        <v>0</v>
      </c>
      <c r="X7720">
        <v>0.25082557498005004</v>
      </c>
      <c r="Y7720">
        <v>0</v>
      </c>
      <c r="Z7720">
        <v>1.3992663288100001E-2</v>
      </c>
      <c r="AA7720">
        <v>0</v>
      </c>
      <c r="AB7720">
        <v>0.10186326262840001</v>
      </c>
      <c r="AC7720">
        <v>0</v>
      </c>
      <c r="AD7720">
        <v>0</v>
      </c>
      <c r="AE7720">
        <v>0.36668150089655005</v>
      </c>
    </row>
    <row r="7721" spans="1:31" x14ac:dyDescent="0.25">
      <c r="A7721">
        <v>2170097</v>
      </c>
      <c r="B7721">
        <v>1</v>
      </c>
      <c r="C7721" t="s">
        <v>80</v>
      </c>
      <c r="D7721" t="s">
        <v>100</v>
      </c>
      <c r="E7721" t="s">
        <v>174</v>
      </c>
      <c r="F7721" t="s">
        <v>22008</v>
      </c>
      <c r="G7721" t="s">
        <v>187</v>
      </c>
      <c r="H7721" t="s">
        <v>134</v>
      </c>
      <c r="I7721" t="s">
        <v>135</v>
      </c>
      <c r="J7721" t="s">
        <v>136</v>
      </c>
      <c r="K7721" t="s">
        <v>137</v>
      </c>
      <c r="L7721" t="s">
        <v>22009</v>
      </c>
      <c r="M7721" t="s">
        <v>22010</v>
      </c>
      <c r="N7721">
        <v>2.1516666660000001</v>
      </c>
      <c r="O7721">
        <v>0</v>
      </c>
      <c r="P7721">
        <v>20</v>
      </c>
      <c r="Q7721">
        <v>0</v>
      </c>
      <c r="R7721">
        <v>0</v>
      </c>
      <c r="S7721">
        <v>0</v>
      </c>
      <c r="T7721">
        <v>6</v>
      </c>
      <c r="U7721">
        <v>0</v>
      </c>
      <c r="V7721">
        <v>0</v>
      </c>
      <c r="W7721">
        <v>0</v>
      </c>
      <c r="X7721">
        <v>3.8748565445134506</v>
      </c>
      <c r="Y7721">
        <v>0</v>
      </c>
      <c r="Z7721">
        <v>0</v>
      </c>
      <c r="AA7721">
        <v>0</v>
      </c>
      <c r="AB7721">
        <v>13.933458388576801</v>
      </c>
      <c r="AC7721">
        <v>0</v>
      </c>
      <c r="AD7721">
        <v>0</v>
      </c>
      <c r="AE7721">
        <v>17.808314933090251</v>
      </c>
    </row>
    <row r="7722" spans="1:31" x14ac:dyDescent="0.25">
      <c r="A7722">
        <v>2169974</v>
      </c>
      <c r="B7722">
        <v>1</v>
      </c>
      <c r="C7722" t="s">
        <v>80</v>
      </c>
      <c r="D7722" t="s">
        <v>109</v>
      </c>
      <c r="E7722" t="s">
        <v>174</v>
      </c>
      <c r="F7722" t="s">
        <v>22011</v>
      </c>
      <c r="G7722" t="s">
        <v>187</v>
      </c>
      <c r="H7722" t="s">
        <v>134</v>
      </c>
      <c r="I7722" t="s">
        <v>135</v>
      </c>
      <c r="J7722" t="s">
        <v>136</v>
      </c>
      <c r="K7722" t="s">
        <v>137</v>
      </c>
      <c r="L7722" t="s">
        <v>22012</v>
      </c>
      <c r="M7722" t="s">
        <v>22013</v>
      </c>
      <c r="N7722">
        <v>2.715833333</v>
      </c>
      <c r="O7722">
        <v>0</v>
      </c>
      <c r="P7722">
        <v>6</v>
      </c>
      <c r="Q7722">
        <v>0</v>
      </c>
      <c r="R7722">
        <v>6</v>
      </c>
      <c r="S7722">
        <v>0</v>
      </c>
      <c r="T7722">
        <v>8</v>
      </c>
      <c r="U7722">
        <v>0</v>
      </c>
      <c r="V7722">
        <v>0</v>
      </c>
      <c r="W7722">
        <v>0</v>
      </c>
      <c r="X7722">
        <v>2.9549927557010505</v>
      </c>
      <c r="Y7722">
        <v>0</v>
      </c>
      <c r="Z7722">
        <v>12.404949234769074</v>
      </c>
      <c r="AA7722">
        <v>0</v>
      </c>
      <c r="AB7722">
        <v>0.62124203212317508</v>
      </c>
      <c r="AC7722">
        <v>0</v>
      </c>
      <c r="AD7722">
        <v>0</v>
      </c>
      <c r="AE7722">
        <v>15.9811840225933</v>
      </c>
    </row>
    <row r="7723" spans="1:31" x14ac:dyDescent="0.25">
      <c r="A7723">
        <v>2169725</v>
      </c>
      <c r="B7723">
        <v>1</v>
      </c>
      <c r="C7723" t="s">
        <v>81</v>
      </c>
      <c r="D7723" t="s">
        <v>121</v>
      </c>
      <c r="E7723" t="s">
        <v>174</v>
      </c>
      <c r="F7723" t="s">
        <v>22014</v>
      </c>
      <c r="G7723" t="s">
        <v>187</v>
      </c>
      <c r="H7723" t="s">
        <v>134</v>
      </c>
      <c r="I7723" t="s">
        <v>135</v>
      </c>
      <c r="J7723" t="s">
        <v>136</v>
      </c>
      <c r="K7723" t="s">
        <v>137</v>
      </c>
      <c r="L7723" t="s">
        <v>22015</v>
      </c>
      <c r="M7723" t="s">
        <v>22016</v>
      </c>
      <c r="N7723">
        <v>1.170833333</v>
      </c>
      <c r="O7723">
        <v>0</v>
      </c>
      <c r="P7723">
        <v>28</v>
      </c>
      <c r="Q7723">
        <v>0</v>
      </c>
      <c r="R7723">
        <v>0</v>
      </c>
      <c r="S7723">
        <v>0</v>
      </c>
      <c r="T7723">
        <v>4</v>
      </c>
      <c r="U7723">
        <v>0</v>
      </c>
      <c r="V7723">
        <v>0</v>
      </c>
      <c r="W7723">
        <v>0</v>
      </c>
      <c r="X7723">
        <v>3.9659400807772331</v>
      </c>
      <c r="Y7723">
        <v>0</v>
      </c>
      <c r="Z7723">
        <v>0</v>
      </c>
      <c r="AA7723">
        <v>0</v>
      </c>
      <c r="AB7723">
        <v>1.3372103893151668</v>
      </c>
      <c r="AC7723">
        <v>0</v>
      </c>
      <c r="AD7723">
        <v>0</v>
      </c>
      <c r="AE7723">
        <v>5.3031504700924001</v>
      </c>
    </row>
    <row r="7724" spans="1:31" x14ac:dyDescent="0.25">
      <c r="A7724">
        <v>2169333</v>
      </c>
      <c r="B7724">
        <v>1</v>
      </c>
      <c r="C7724" t="s">
        <v>81</v>
      </c>
      <c r="D7724" t="s">
        <v>122</v>
      </c>
      <c r="E7724" t="s">
        <v>140</v>
      </c>
      <c r="F7724" t="s">
        <v>261</v>
      </c>
      <c r="G7724" t="s">
        <v>142</v>
      </c>
      <c r="H7724" t="s">
        <v>143</v>
      </c>
      <c r="I7724" t="s">
        <v>135</v>
      </c>
      <c r="J7724" t="s">
        <v>136</v>
      </c>
      <c r="K7724" t="s">
        <v>137</v>
      </c>
      <c r="L7724" t="s">
        <v>22017</v>
      </c>
      <c r="M7724" t="s">
        <v>22018</v>
      </c>
      <c r="N7724">
        <v>0.10361111100000001</v>
      </c>
      <c r="O7724">
        <v>5</v>
      </c>
      <c r="P7724">
        <v>3665</v>
      </c>
      <c r="Q7724">
        <v>61</v>
      </c>
      <c r="R7724">
        <v>124</v>
      </c>
      <c r="S7724">
        <v>40</v>
      </c>
      <c r="T7724">
        <v>311</v>
      </c>
      <c r="U7724">
        <v>3</v>
      </c>
      <c r="V7724">
        <v>0</v>
      </c>
      <c r="W7724">
        <v>0.14640576323712501</v>
      </c>
      <c r="X7724">
        <v>42.313310713827683</v>
      </c>
      <c r="Y7724">
        <v>8.4127292696474836</v>
      </c>
      <c r="Z7724">
        <v>1.6049388285849975</v>
      </c>
      <c r="AA7724">
        <v>42.298318628153275</v>
      </c>
      <c r="AB7724">
        <v>8.5707802324498079</v>
      </c>
      <c r="AC7724">
        <v>4.2589336076619579</v>
      </c>
      <c r="AD7724">
        <v>0</v>
      </c>
      <c r="AE7724">
        <v>107.60541704356234</v>
      </c>
    </row>
    <row r="7725" spans="1:31" x14ac:dyDescent="0.25">
      <c r="A7725">
        <v>2169287</v>
      </c>
      <c r="B7725">
        <v>1</v>
      </c>
      <c r="C7725" t="s">
        <v>80</v>
      </c>
      <c r="D7725" t="s">
        <v>93</v>
      </c>
      <c r="E7725" t="s">
        <v>140</v>
      </c>
      <c r="F7725" t="s">
        <v>22019</v>
      </c>
      <c r="G7725" t="s">
        <v>142</v>
      </c>
      <c r="H7725" t="s">
        <v>143</v>
      </c>
      <c r="I7725" t="s">
        <v>135</v>
      </c>
      <c r="J7725" t="s">
        <v>136</v>
      </c>
      <c r="K7725" t="s">
        <v>137</v>
      </c>
      <c r="L7725" t="s">
        <v>22020</v>
      </c>
      <c r="M7725" t="s">
        <v>22021</v>
      </c>
      <c r="N7725">
        <v>0.56499999999999995</v>
      </c>
      <c r="O7725">
        <v>2</v>
      </c>
      <c r="P7725">
        <v>298</v>
      </c>
      <c r="Q7725">
        <v>19</v>
      </c>
      <c r="R7725">
        <v>61</v>
      </c>
      <c r="S7725">
        <v>5</v>
      </c>
      <c r="T7725">
        <v>60</v>
      </c>
      <c r="U7725">
        <v>1</v>
      </c>
      <c r="V7725">
        <v>0</v>
      </c>
      <c r="W7725">
        <v>0.29167120041749994</v>
      </c>
      <c r="X7725">
        <v>26.286650486603957</v>
      </c>
      <c r="Y7725">
        <v>28.702287510783609</v>
      </c>
      <c r="Z7725">
        <v>62.663993025991218</v>
      </c>
      <c r="AA7725">
        <v>1.28402083819</v>
      </c>
      <c r="AB7725">
        <v>19.700803881220001</v>
      </c>
      <c r="AC7725">
        <v>15.862241751485099</v>
      </c>
      <c r="AD7725">
        <v>0</v>
      </c>
      <c r="AE7725">
        <v>154.7916686946914</v>
      </c>
    </row>
    <row r="7726" spans="1:31" x14ac:dyDescent="0.25">
      <c r="A7726">
        <v>2170558</v>
      </c>
      <c r="B7726">
        <v>1</v>
      </c>
      <c r="C7726" t="s">
        <v>80</v>
      </c>
      <c r="D7726" t="s">
        <v>108</v>
      </c>
      <c r="E7726" t="s">
        <v>174</v>
      </c>
      <c r="F7726" t="s">
        <v>22022</v>
      </c>
      <c r="G7726" t="s">
        <v>187</v>
      </c>
      <c r="H7726" t="s">
        <v>134</v>
      </c>
      <c r="I7726" t="s">
        <v>135</v>
      </c>
      <c r="J7726" t="s">
        <v>136</v>
      </c>
      <c r="K7726" t="s">
        <v>137</v>
      </c>
      <c r="L7726" t="s">
        <v>22023</v>
      </c>
      <c r="M7726" t="s">
        <v>22024</v>
      </c>
      <c r="N7726">
        <v>14.513888888</v>
      </c>
      <c r="O7726">
        <v>0</v>
      </c>
      <c r="P7726">
        <v>1</v>
      </c>
      <c r="Q7726">
        <v>0</v>
      </c>
      <c r="R7726">
        <v>5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1.9599956588333338E-3</v>
      </c>
      <c r="Y7726">
        <v>0</v>
      </c>
      <c r="Z7726">
        <v>28.760136739813998</v>
      </c>
      <c r="AA7726">
        <v>0</v>
      </c>
      <c r="AB7726">
        <v>0</v>
      </c>
      <c r="AC7726">
        <v>0</v>
      </c>
      <c r="AD7726">
        <v>0</v>
      </c>
      <c r="AE7726">
        <v>28.762096735472831</v>
      </c>
    </row>
    <row r="7727" spans="1:31" x14ac:dyDescent="0.25">
      <c r="A7727">
        <v>2169479</v>
      </c>
      <c r="B7727">
        <v>1</v>
      </c>
      <c r="C7727" t="s">
        <v>81</v>
      </c>
      <c r="D7727" t="s">
        <v>121</v>
      </c>
      <c r="E7727" t="s">
        <v>140</v>
      </c>
      <c r="F7727" t="s">
        <v>13526</v>
      </c>
      <c r="G7727" t="s">
        <v>142</v>
      </c>
      <c r="H7727" t="s">
        <v>143</v>
      </c>
      <c r="I7727" t="s">
        <v>148</v>
      </c>
      <c r="J7727" t="s">
        <v>136</v>
      </c>
      <c r="K7727" t="s">
        <v>137</v>
      </c>
      <c r="L7727" t="s">
        <v>22025</v>
      </c>
      <c r="M7727" t="s">
        <v>22026</v>
      </c>
      <c r="N7727">
        <v>6.9444440000000001E-3</v>
      </c>
      <c r="O7727">
        <v>0</v>
      </c>
      <c r="P7727">
        <v>1121</v>
      </c>
      <c r="Q7727">
        <v>3</v>
      </c>
      <c r="R7727">
        <v>105</v>
      </c>
      <c r="S7727">
        <v>6</v>
      </c>
      <c r="T7727">
        <v>70</v>
      </c>
      <c r="U7727">
        <v>0</v>
      </c>
      <c r="V7727">
        <v>0</v>
      </c>
      <c r="W7727">
        <v>0</v>
      </c>
      <c r="X7727">
        <v>0.90645808502833225</v>
      </c>
      <c r="Y7727">
        <v>1.2091153942291667E-2</v>
      </c>
      <c r="Z7727">
        <v>7.9231465630069428E-2</v>
      </c>
      <c r="AA7727">
        <v>7.0342150561111108E-2</v>
      </c>
      <c r="AB7727">
        <v>0.24485716522624998</v>
      </c>
      <c r="AC7727">
        <v>0</v>
      </c>
      <c r="AD7727">
        <v>0</v>
      </c>
      <c r="AE7727">
        <v>1.3129800203880544</v>
      </c>
    </row>
    <row r="7728" spans="1:31" x14ac:dyDescent="0.25">
      <c r="A7728">
        <v>2170120</v>
      </c>
      <c r="B7728">
        <v>1</v>
      </c>
      <c r="C7728" t="s">
        <v>80</v>
      </c>
      <c r="D7728" t="s">
        <v>95</v>
      </c>
      <c r="E7728" t="s">
        <v>140</v>
      </c>
      <c r="F7728" t="s">
        <v>4800</v>
      </c>
      <c r="G7728" t="s">
        <v>142</v>
      </c>
      <c r="H7728" t="s">
        <v>143</v>
      </c>
      <c r="I7728" t="s">
        <v>135</v>
      </c>
      <c r="J7728" t="s">
        <v>136</v>
      </c>
      <c r="K7728" t="s">
        <v>137</v>
      </c>
      <c r="L7728" t="s">
        <v>22027</v>
      </c>
      <c r="M7728" t="s">
        <v>22028</v>
      </c>
      <c r="N7728">
        <v>4.8463888879999999</v>
      </c>
      <c r="O7728">
        <v>3</v>
      </c>
      <c r="P7728">
        <v>644</v>
      </c>
      <c r="Q7728">
        <v>23</v>
      </c>
      <c r="R7728">
        <v>7</v>
      </c>
      <c r="S7728">
        <v>29</v>
      </c>
      <c r="T7728">
        <v>32</v>
      </c>
      <c r="U7728">
        <v>0</v>
      </c>
      <c r="V7728">
        <v>0</v>
      </c>
      <c r="W7728">
        <v>16.168278644902287</v>
      </c>
      <c r="X7728">
        <v>807.11274621736391</v>
      </c>
      <c r="Y7728">
        <v>385.33433108216957</v>
      </c>
      <c r="Z7728">
        <v>14.300101175986756</v>
      </c>
      <c r="AA7728">
        <v>2219.9856970727283</v>
      </c>
      <c r="AB7728">
        <v>53.145768306317713</v>
      </c>
      <c r="AC7728">
        <v>0</v>
      </c>
      <c r="AD7728">
        <v>0</v>
      </c>
      <c r="AE7728">
        <v>3496.0469224994686</v>
      </c>
    </row>
    <row r="7729" spans="1:31" x14ac:dyDescent="0.25">
      <c r="A7729">
        <v>2169579</v>
      </c>
      <c r="B7729">
        <v>1</v>
      </c>
      <c r="C7729" t="s">
        <v>81</v>
      </c>
      <c r="D7729" t="s">
        <v>112</v>
      </c>
      <c r="E7729" t="s">
        <v>140</v>
      </c>
      <c r="F7729" t="s">
        <v>22029</v>
      </c>
      <c r="G7729" t="s">
        <v>142</v>
      </c>
      <c r="H7729" t="s">
        <v>143</v>
      </c>
      <c r="I7729" t="s">
        <v>135</v>
      </c>
      <c r="J7729" t="s">
        <v>136</v>
      </c>
      <c r="K7729" t="s">
        <v>137</v>
      </c>
      <c r="L7729" t="s">
        <v>22030</v>
      </c>
      <c r="M7729" t="s">
        <v>22031</v>
      </c>
      <c r="N7729">
        <v>0.64694444399999995</v>
      </c>
      <c r="O7729">
        <v>2</v>
      </c>
      <c r="P7729">
        <v>217</v>
      </c>
      <c r="Q7729">
        <v>111</v>
      </c>
      <c r="R7729">
        <v>304</v>
      </c>
      <c r="S7729">
        <v>7</v>
      </c>
      <c r="T7729">
        <v>28</v>
      </c>
      <c r="U7729">
        <v>4</v>
      </c>
      <c r="V7729">
        <v>0</v>
      </c>
      <c r="W7729">
        <v>2.7231582924000002E-2</v>
      </c>
      <c r="X7729">
        <v>28.4601635066687</v>
      </c>
      <c r="Y7729">
        <v>20.425520094040699</v>
      </c>
      <c r="Z7729">
        <v>49.427755244640828</v>
      </c>
      <c r="AA7729">
        <v>50.029731655213382</v>
      </c>
      <c r="AB7729">
        <v>29.083693185674225</v>
      </c>
      <c r="AC7729">
        <v>330.41296951899193</v>
      </c>
      <c r="AD7729">
        <v>0</v>
      </c>
      <c r="AE7729">
        <v>507.86706478815375</v>
      </c>
    </row>
    <row r="7730" spans="1:31" x14ac:dyDescent="0.25">
      <c r="A7730">
        <v>2170458</v>
      </c>
      <c r="B7730">
        <v>1</v>
      </c>
      <c r="C7730" t="s">
        <v>80</v>
      </c>
      <c r="D7730" t="s">
        <v>106</v>
      </c>
      <c r="E7730" t="s">
        <v>131</v>
      </c>
      <c r="F7730" t="s">
        <v>22032</v>
      </c>
      <c r="G7730" t="s">
        <v>231</v>
      </c>
      <c r="H7730" t="s">
        <v>134</v>
      </c>
      <c r="I7730" t="s">
        <v>135</v>
      </c>
      <c r="J7730" t="s">
        <v>136</v>
      </c>
      <c r="K7730" t="s">
        <v>137</v>
      </c>
      <c r="L7730" t="s">
        <v>22033</v>
      </c>
      <c r="M7730" t="s">
        <v>22034</v>
      </c>
      <c r="N7730">
        <v>4.8122222219999999</v>
      </c>
      <c r="O7730">
        <v>0</v>
      </c>
      <c r="P7730">
        <v>0</v>
      </c>
      <c r="Q7730">
        <v>0</v>
      </c>
      <c r="R7730">
        <v>1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8.9233803429999998E-3</v>
      </c>
      <c r="AA7730">
        <v>0</v>
      </c>
      <c r="AB7730">
        <v>0</v>
      </c>
      <c r="AC7730">
        <v>0</v>
      </c>
      <c r="AD7730">
        <v>0</v>
      </c>
      <c r="AE7730">
        <v>8.9233803429999998E-3</v>
      </c>
    </row>
    <row r="7731" spans="1:31" x14ac:dyDescent="0.25">
      <c r="A7731">
        <v>2169771</v>
      </c>
      <c r="B7731">
        <v>1</v>
      </c>
      <c r="C7731" t="s">
        <v>81</v>
      </c>
      <c r="D7731" t="s">
        <v>128</v>
      </c>
      <c r="E7731" t="s">
        <v>174</v>
      </c>
      <c r="F7731" t="s">
        <v>22035</v>
      </c>
      <c r="G7731" t="s">
        <v>187</v>
      </c>
      <c r="H7731" t="s">
        <v>134</v>
      </c>
      <c r="I7731" t="s">
        <v>135</v>
      </c>
      <c r="J7731" t="s">
        <v>136</v>
      </c>
      <c r="K7731" t="s">
        <v>137</v>
      </c>
      <c r="L7731" t="s">
        <v>22036</v>
      </c>
      <c r="M7731" t="s">
        <v>22037</v>
      </c>
      <c r="N7731">
        <v>5.5333333329999999</v>
      </c>
      <c r="O7731">
        <v>0</v>
      </c>
      <c r="P7731">
        <v>85</v>
      </c>
      <c r="Q7731">
        <v>0</v>
      </c>
      <c r="R7731">
        <v>0</v>
      </c>
      <c r="S7731">
        <v>0</v>
      </c>
      <c r="T7731">
        <v>27</v>
      </c>
      <c r="U7731">
        <v>0</v>
      </c>
      <c r="V7731">
        <v>0</v>
      </c>
      <c r="W7731">
        <v>0</v>
      </c>
      <c r="X7731">
        <v>64.472688193367475</v>
      </c>
      <c r="Y7731">
        <v>0</v>
      </c>
      <c r="Z7731">
        <v>0</v>
      </c>
      <c r="AA7731">
        <v>0</v>
      </c>
      <c r="AB7731">
        <v>30.871274283909234</v>
      </c>
      <c r="AC7731">
        <v>0</v>
      </c>
      <c r="AD7731">
        <v>0</v>
      </c>
      <c r="AE7731">
        <v>95.343962477276705</v>
      </c>
    </row>
    <row r="7732" spans="1:31" x14ac:dyDescent="0.25">
      <c r="A7732">
        <v>2170266</v>
      </c>
      <c r="B7732">
        <v>1</v>
      </c>
      <c r="C7732" t="s">
        <v>80</v>
      </c>
      <c r="D7732" t="s">
        <v>98</v>
      </c>
      <c r="E7732" t="s">
        <v>174</v>
      </c>
      <c r="F7732" t="s">
        <v>22038</v>
      </c>
      <c r="G7732" t="s">
        <v>187</v>
      </c>
      <c r="H7732" t="s">
        <v>134</v>
      </c>
      <c r="I7732" t="s">
        <v>135</v>
      </c>
      <c r="J7732" t="s">
        <v>136</v>
      </c>
      <c r="K7732" t="s">
        <v>137</v>
      </c>
      <c r="L7732" t="s">
        <v>22039</v>
      </c>
      <c r="M7732" t="s">
        <v>22040</v>
      </c>
      <c r="N7732">
        <v>1.1347222219999999</v>
      </c>
      <c r="O7732">
        <v>0</v>
      </c>
      <c r="P7732">
        <v>0</v>
      </c>
      <c r="Q7732">
        <v>0</v>
      </c>
      <c r="R7732">
        <v>3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0.37271399240320002</v>
      </c>
      <c r="AA7732">
        <v>0</v>
      </c>
      <c r="AB7732">
        <v>0</v>
      </c>
      <c r="AC7732">
        <v>0</v>
      </c>
      <c r="AD7732">
        <v>0</v>
      </c>
      <c r="AE7732">
        <v>0.37271399240320002</v>
      </c>
    </row>
    <row r="7733" spans="1:31" x14ac:dyDescent="0.25">
      <c r="A7733">
        <v>2170020</v>
      </c>
      <c r="B7733">
        <v>1</v>
      </c>
      <c r="C7733" t="s">
        <v>80</v>
      </c>
      <c r="D7733" t="s">
        <v>96</v>
      </c>
      <c r="E7733" t="s">
        <v>131</v>
      </c>
      <c r="F7733" t="s">
        <v>22041</v>
      </c>
      <c r="G7733" t="s">
        <v>152</v>
      </c>
      <c r="H7733" t="s">
        <v>134</v>
      </c>
      <c r="I7733" t="s">
        <v>135</v>
      </c>
      <c r="J7733" t="s">
        <v>136</v>
      </c>
      <c r="K7733" t="s">
        <v>137</v>
      </c>
      <c r="L7733" t="s">
        <v>22042</v>
      </c>
      <c r="M7733" t="s">
        <v>22043</v>
      </c>
      <c r="N7733">
        <v>0.99277777700000003</v>
      </c>
      <c r="O7733">
        <v>0</v>
      </c>
      <c r="P7733">
        <v>1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0.73537677085600006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0.73537677085600006</v>
      </c>
    </row>
    <row r="7734" spans="1:31" x14ac:dyDescent="0.25">
      <c r="A7734">
        <v>2170166</v>
      </c>
      <c r="B7734">
        <v>1</v>
      </c>
      <c r="C7734" t="s">
        <v>80</v>
      </c>
      <c r="D7734" t="s">
        <v>106</v>
      </c>
      <c r="E7734" t="s">
        <v>174</v>
      </c>
      <c r="F7734" t="s">
        <v>22044</v>
      </c>
      <c r="G7734" t="s">
        <v>187</v>
      </c>
      <c r="H7734" t="s">
        <v>134</v>
      </c>
      <c r="I7734" t="s">
        <v>135</v>
      </c>
      <c r="J7734" t="s">
        <v>136</v>
      </c>
      <c r="K7734" t="s">
        <v>137</v>
      </c>
      <c r="L7734" t="s">
        <v>22045</v>
      </c>
      <c r="M7734" t="s">
        <v>22046</v>
      </c>
      <c r="N7734">
        <v>4.9197222219999999</v>
      </c>
      <c r="O7734">
        <v>0</v>
      </c>
      <c r="P7734">
        <v>14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16.874860059545369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16.874860059545369</v>
      </c>
    </row>
    <row r="7735" spans="1:31" x14ac:dyDescent="0.25">
      <c r="A7735">
        <v>2170561</v>
      </c>
      <c r="B7735">
        <v>1</v>
      </c>
      <c r="C7735" t="s">
        <v>81</v>
      </c>
      <c r="D7735" t="s">
        <v>122</v>
      </c>
      <c r="E7735" t="s">
        <v>140</v>
      </c>
      <c r="F7735" t="s">
        <v>10199</v>
      </c>
      <c r="G7735" t="s">
        <v>142</v>
      </c>
      <c r="H7735" t="s">
        <v>143</v>
      </c>
      <c r="I7735" t="s">
        <v>135</v>
      </c>
      <c r="J7735" t="s">
        <v>136</v>
      </c>
      <c r="K7735" t="s">
        <v>137</v>
      </c>
      <c r="L7735" t="s">
        <v>22047</v>
      </c>
      <c r="M7735" t="s">
        <v>22048</v>
      </c>
      <c r="N7735">
        <v>1.1319444439999999</v>
      </c>
      <c r="O7735">
        <v>12</v>
      </c>
      <c r="P7735">
        <v>820</v>
      </c>
      <c r="Q7735">
        <v>1</v>
      </c>
      <c r="R7735">
        <v>19</v>
      </c>
      <c r="S7735">
        <v>2</v>
      </c>
      <c r="T7735">
        <v>52</v>
      </c>
      <c r="U7735">
        <v>1</v>
      </c>
      <c r="V7735">
        <v>0</v>
      </c>
      <c r="W7735">
        <v>3.3560723242841832</v>
      </c>
      <c r="X7735">
        <v>114.72862225905173</v>
      </c>
      <c r="Y7735">
        <v>3.5900315614350004E-2</v>
      </c>
      <c r="Z7735">
        <v>1.0546262667982664</v>
      </c>
      <c r="AA7735">
        <v>68.179579112309057</v>
      </c>
      <c r="AB7735">
        <v>9.3005947629828469</v>
      </c>
      <c r="AC7735">
        <v>33.190814496833347</v>
      </c>
      <c r="AD7735">
        <v>0</v>
      </c>
      <c r="AE7735">
        <v>229.84620953787382</v>
      </c>
    </row>
    <row r="7736" spans="1:31" x14ac:dyDescent="0.25">
      <c r="A7736">
        <v>2169376</v>
      </c>
      <c r="B7736">
        <v>1</v>
      </c>
      <c r="C7736" t="s">
        <v>80</v>
      </c>
      <c r="D7736" t="s">
        <v>86</v>
      </c>
      <c r="E7736" t="s">
        <v>161</v>
      </c>
      <c r="F7736" t="s">
        <v>14565</v>
      </c>
      <c r="G7736" t="s">
        <v>215</v>
      </c>
      <c r="H7736" t="s">
        <v>134</v>
      </c>
      <c r="I7736" t="s">
        <v>135</v>
      </c>
      <c r="J7736" t="s">
        <v>136</v>
      </c>
      <c r="K7736" t="s">
        <v>137</v>
      </c>
      <c r="L7736" t="s">
        <v>21716</v>
      </c>
      <c r="M7736" t="s">
        <v>22049</v>
      </c>
      <c r="N7736">
        <v>2.8022222220000002</v>
      </c>
      <c r="O7736">
        <v>0</v>
      </c>
      <c r="P7736">
        <v>18</v>
      </c>
      <c r="Q7736">
        <v>0</v>
      </c>
      <c r="R7736">
        <v>16</v>
      </c>
      <c r="S7736">
        <v>0</v>
      </c>
      <c r="T7736">
        <v>3</v>
      </c>
      <c r="U7736">
        <v>0</v>
      </c>
      <c r="V7736">
        <v>0</v>
      </c>
      <c r="W7736">
        <v>0</v>
      </c>
      <c r="X7736">
        <v>113.52798834477788</v>
      </c>
      <c r="Y7736">
        <v>0</v>
      </c>
      <c r="Z7736">
        <v>8.0994157783392815</v>
      </c>
      <c r="AA7736">
        <v>0</v>
      </c>
      <c r="AB7736">
        <v>114.3648813838697</v>
      </c>
      <c r="AC7736">
        <v>0</v>
      </c>
      <c r="AD7736">
        <v>0</v>
      </c>
      <c r="AE7736">
        <v>235.99228550698686</v>
      </c>
    </row>
    <row r="7737" spans="1:31" x14ac:dyDescent="0.25">
      <c r="A7737">
        <v>2170040</v>
      </c>
      <c r="B7737">
        <v>1</v>
      </c>
      <c r="C7737" t="s">
        <v>81</v>
      </c>
      <c r="D7737" t="s">
        <v>114</v>
      </c>
      <c r="E7737" t="s">
        <v>131</v>
      </c>
      <c r="F7737" t="s">
        <v>22050</v>
      </c>
      <c r="G7737" t="s">
        <v>300</v>
      </c>
      <c r="H7737" t="s">
        <v>134</v>
      </c>
      <c r="I7737" t="s">
        <v>135</v>
      </c>
      <c r="J7737" t="s">
        <v>136</v>
      </c>
      <c r="K7737" t="s">
        <v>137</v>
      </c>
      <c r="L7737" t="s">
        <v>22051</v>
      </c>
      <c r="M7737" t="s">
        <v>22052</v>
      </c>
      <c r="N7737">
        <v>1.3266666659999999</v>
      </c>
      <c r="O7737">
        <v>0</v>
      </c>
      <c r="P7737">
        <v>1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9.6949188960000002E-3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9.6949188960000002E-3</v>
      </c>
    </row>
    <row r="7738" spans="1:31" x14ac:dyDescent="0.25">
      <c r="A7738">
        <v>2169705</v>
      </c>
      <c r="B7738">
        <v>1</v>
      </c>
      <c r="C7738" t="s">
        <v>81</v>
      </c>
      <c r="D7738" t="s">
        <v>118</v>
      </c>
      <c r="E7738" t="s">
        <v>161</v>
      </c>
      <c r="F7738" t="s">
        <v>22053</v>
      </c>
      <c r="G7738" t="s">
        <v>215</v>
      </c>
      <c r="H7738" t="s">
        <v>134</v>
      </c>
      <c r="I7738" t="s">
        <v>135</v>
      </c>
      <c r="J7738" t="s">
        <v>136</v>
      </c>
      <c r="K7738" t="s">
        <v>137</v>
      </c>
      <c r="L7738" t="s">
        <v>22054</v>
      </c>
      <c r="M7738" t="s">
        <v>22055</v>
      </c>
      <c r="N7738">
        <v>1.603888888</v>
      </c>
      <c r="O7738">
        <v>0</v>
      </c>
      <c r="P7738">
        <v>98</v>
      </c>
      <c r="Q7738">
        <v>0</v>
      </c>
      <c r="R7738">
        <v>1</v>
      </c>
      <c r="S7738">
        <v>0</v>
      </c>
      <c r="T7738">
        <v>14</v>
      </c>
      <c r="U7738">
        <v>0</v>
      </c>
      <c r="V7738">
        <v>0</v>
      </c>
      <c r="W7738">
        <v>0</v>
      </c>
      <c r="X7738">
        <v>45.744162542823268</v>
      </c>
      <c r="Y7738">
        <v>0</v>
      </c>
      <c r="Z7738">
        <v>0</v>
      </c>
      <c r="AA7738">
        <v>0</v>
      </c>
      <c r="AB7738">
        <v>18.778089726561099</v>
      </c>
      <c r="AC7738">
        <v>0</v>
      </c>
      <c r="AD7738">
        <v>0</v>
      </c>
      <c r="AE7738">
        <v>64.522252269384367</v>
      </c>
    </row>
    <row r="7739" spans="1:31" x14ac:dyDescent="0.25">
      <c r="A7739">
        <v>2169828</v>
      </c>
      <c r="B7739">
        <v>1</v>
      </c>
      <c r="C7739" t="s">
        <v>80</v>
      </c>
      <c r="D7739" t="s">
        <v>90</v>
      </c>
      <c r="E7739" t="s">
        <v>131</v>
      </c>
      <c r="F7739" t="s">
        <v>22056</v>
      </c>
      <c r="G7739" t="s">
        <v>152</v>
      </c>
      <c r="H7739" t="s">
        <v>134</v>
      </c>
      <c r="I7739" t="s">
        <v>135</v>
      </c>
      <c r="J7739" t="s">
        <v>136</v>
      </c>
      <c r="K7739" t="s">
        <v>137</v>
      </c>
      <c r="L7739" t="s">
        <v>22057</v>
      </c>
      <c r="M7739" t="s">
        <v>22058</v>
      </c>
      <c r="N7739">
        <v>6.3805555549999999</v>
      </c>
      <c r="O7739">
        <v>0</v>
      </c>
      <c r="P7739">
        <v>3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3.4855468968021341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3.4855468968021341</v>
      </c>
    </row>
    <row r="7740" spans="1:31" x14ac:dyDescent="0.25">
      <c r="A7740">
        <v>2170389</v>
      </c>
      <c r="B7740">
        <v>1</v>
      </c>
      <c r="C7740" t="s">
        <v>80</v>
      </c>
      <c r="D7740" t="s">
        <v>109</v>
      </c>
      <c r="E7740" t="s">
        <v>174</v>
      </c>
      <c r="F7740" t="s">
        <v>22059</v>
      </c>
      <c r="G7740" t="s">
        <v>187</v>
      </c>
      <c r="H7740" t="s">
        <v>134</v>
      </c>
      <c r="I7740" t="s">
        <v>135</v>
      </c>
      <c r="J7740" t="s">
        <v>136</v>
      </c>
      <c r="K7740" t="s">
        <v>137</v>
      </c>
      <c r="L7740" t="s">
        <v>22060</v>
      </c>
      <c r="M7740" t="s">
        <v>22061</v>
      </c>
      <c r="N7740">
        <v>5.5338888879999999</v>
      </c>
      <c r="O7740">
        <v>0</v>
      </c>
      <c r="P7740">
        <v>23</v>
      </c>
      <c r="Q7740">
        <v>0</v>
      </c>
      <c r="R7740">
        <v>0</v>
      </c>
      <c r="S7740">
        <v>0</v>
      </c>
      <c r="T7740">
        <v>3</v>
      </c>
      <c r="U7740">
        <v>0</v>
      </c>
      <c r="V7740">
        <v>0</v>
      </c>
      <c r="W7740">
        <v>0</v>
      </c>
      <c r="X7740">
        <v>15.013574101864656</v>
      </c>
      <c r="Y7740">
        <v>0</v>
      </c>
      <c r="Z7740">
        <v>0</v>
      </c>
      <c r="AA7740">
        <v>0</v>
      </c>
      <c r="AB7740">
        <v>1.2823006563241668</v>
      </c>
      <c r="AC7740">
        <v>0</v>
      </c>
      <c r="AD7740">
        <v>0</v>
      </c>
      <c r="AE7740">
        <v>16.295874758188823</v>
      </c>
    </row>
    <row r="7741" spans="1:31" x14ac:dyDescent="0.25">
      <c r="A7741">
        <v>2170140</v>
      </c>
      <c r="B7741">
        <v>1</v>
      </c>
      <c r="C7741" t="s">
        <v>80</v>
      </c>
      <c r="D7741" t="s">
        <v>82</v>
      </c>
      <c r="E7741" t="s">
        <v>131</v>
      </c>
      <c r="F7741" t="s">
        <v>22062</v>
      </c>
      <c r="G7741" t="s">
        <v>152</v>
      </c>
      <c r="H7741" t="s">
        <v>134</v>
      </c>
      <c r="I7741" t="s">
        <v>135</v>
      </c>
      <c r="J7741" t="s">
        <v>136</v>
      </c>
      <c r="K7741" t="s">
        <v>137</v>
      </c>
      <c r="L7741" t="s">
        <v>22063</v>
      </c>
      <c r="M7741" t="s">
        <v>22064</v>
      </c>
      <c r="N7741">
        <v>2.7524999999999999</v>
      </c>
      <c r="O7741">
        <v>0</v>
      </c>
      <c r="P7741">
        <v>3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1.9597719214840839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1.9597719214840839</v>
      </c>
    </row>
    <row r="7742" spans="1:31" x14ac:dyDescent="0.25">
      <c r="A7742">
        <v>2170638</v>
      </c>
      <c r="B7742">
        <v>1</v>
      </c>
      <c r="C7742" t="s">
        <v>80</v>
      </c>
      <c r="D7742" t="s">
        <v>109</v>
      </c>
      <c r="E7742" t="s">
        <v>174</v>
      </c>
      <c r="F7742" t="s">
        <v>22065</v>
      </c>
      <c r="G7742" t="s">
        <v>187</v>
      </c>
      <c r="H7742" t="s">
        <v>134</v>
      </c>
      <c r="I7742" t="s">
        <v>135</v>
      </c>
      <c r="J7742" t="s">
        <v>136</v>
      </c>
      <c r="K7742" t="s">
        <v>137</v>
      </c>
      <c r="L7742" t="s">
        <v>22066</v>
      </c>
      <c r="M7742" t="s">
        <v>22067</v>
      </c>
      <c r="N7742">
        <v>1.9588888879999999</v>
      </c>
      <c r="O7742">
        <v>0</v>
      </c>
      <c r="P7742">
        <v>8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0.86188714297000002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0.86188714297000002</v>
      </c>
    </row>
    <row r="7743" spans="1:31" x14ac:dyDescent="0.25">
      <c r="A7743">
        <v>2169997</v>
      </c>
      <c r="B7743">
        <v>1</v>
      </c>
      <c r="C7743" t="s">
        <v>80</v>
      </c>
      <c r="D7743" t="s">
        <v>103</v>
      </c>
      <c r="E7743" t="s">
        <v>196</v>
      </c>
      <c r="F7743" t="s">
        <v>22068</v>
      </c>
      <c r="G7743" t="s">
        <v>142</v>
      </c>
      <c r="H7743" t="s">
        <v>143</v>
      </c>
      <c r="I7743" t="s">
        <v>135</v>
      </c>
      <c r="J7743" t="s">
        <v>136</v>
      </c>
      <c r="K7743" t="s">
        <v>137</v>
      </c>
      <c r="L7743" t="s">
        <v>22069</v>
      </c>
      <c r="M7743" t="s">
        <v>22070</v>
      </c>
      <c r="N7743">
        <v>0.55694444399999998</v>
      </c>
      <c r="O7743">
        <v>0</v>
      </c>
      <c r="P7743">
        <v>0</v>
      </c>
      <c r="Q7743">
        <v>0</v>
      </c>
      <c r="R7743">
        <v>0</v>
      </c>
      <c r="S7743">
        <v>10</v>
      </c>
      <c r="T7743">
        <v>0</v>
      </c>
      <c r="U7743">
        <v>13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47.343411203106029</v>
      </c>
      <c r="AB7743">
        <v>0</v>
      </c>
      <c r="AC7743">
        <v>452.52138683222711</v>
      </c>
      <c r="AD7743">
        <v>0</v>
      </c>
      <c r="AE7743">
        <v>499.86479803533314</v>
      </c>
    </row>
    <row r="7744" spans="1:31" x14ac:dyDescent="0.25">
      <c r="A7744">
        <v>2169605</v>
      </c>
      <c r="B7744">
        <v>1</v>
      </c>
      <c r="C7744" t="s">
        <v>80</v>
      </c>
      <c r="D7744" t="s">
        <v>104</v>
      </c>
      <c r="E7744" t="s">
        <v>196</v>
      </c>
      <c r="F7744" t="s">
        <v>22071</v>
      </c>
      <c r="G7744" t="s">
        <v>142</v>
      </c>
      <c r="H7744" t="s">
        <v>143</v>
      </c>
      <c r="I7744" t="s">
        <v>135</v>
      </c>
      <c r="J7744" t="s">
        <v>136</v>
      </c>
      <c r="K7744" t="s">
        <v>137</v>
      </c>
      <c r="L7744" t="s">
        <v>22072</v>
      </c>
      <c r="M7744" t="s">
        <v>22073</v>
      </c>
      <c r="N7744">
        <v>0.92500000000000004</v>
      </c>
      <c r="O7744">
        <v>3</v>
      </c>
      <c r="P7744">
        <v>0</v>
      </c>
      <c r="Q7744">
        <v>2</v>
      </c>
      <c r="R7744">
        <v>0</v>
      </c>
      <c r="S7744">
        <v>7</v>
      </c>
      <c r="T7744">
        <v>0</v>
      </c>
      <c r="U7744">
        <v>0</v>
      </c>
      <c r="V7744">
        <v>0</v>
      </c>
      <c r="W7744">
        <v>1.0000814006165002</v>
      </c>
      <c r="X7744">
        <v>0</v>
      </c>
      <c r="Y7744">
        <v>0.72502831595116668</v>
      </c>
      <c r="Z7744">
        <v>0</v>
      </c>
      <c r="AA7744">
        <v>8.7154323045509994</v>
      </c>
      <c r="AB7744">
        <v>0</v>
      </c>
      <c r="AC7744">
        <v>0</v>
      </c>
      <c r="AD7744">
        <v>0</v>
      </c>
      <c r="AE7744">
        <v>10.440542021118667</v>
      </c>
    </row>
    <row r="7745" spans="1:31" x14ac:dyDescent="0.25">
      <c r="A7745">
        <v>2170332</v>
      </c>
      <c r="B7745">
        <v>1</v>
      </c>
      <c r="C7745" t="s">
        <v>80</v>
      </c>
      <c r="D7745" t="s">
        <v>93</v>
      </c>
      <c r="E7745" t="s">
        <v>174</v>
      </c>
      <c r="F7745" t="s">
        <v>21579</v>
      </c>
      <c r="G7745" t="s">
        <v>187</v>
      </c>
      <c r="H7745" t="s">
        <v>134</v>
      </c>
      <c r="I7745" t="s">
        <v>135</v>
      </c>
      <c r="J7745" t="s">
        <v>136</v>
      </c>
      <c r="K7745" t="s">
        <v>137</v>
      </c>
      <c r="L7745" t="s">
        <v>22074</v>
      </c>
      <c r="M7745" t="s">
        <v>22075</v>
      </c>
      <c r="N7745">
        <v>1.413888888</v>
      </c>
      <c r="O7745">
        <v>0</v>
      </c>
      <c r="P7745">
        <v>1</v>
      </c>
      <c r="Q7745">
        <v>0</v>
      </c>
      <c r="R7745">
        <v>0</v>
      </c>
      <c r="S7745">
        <v>0</v>
      </c>
      <c r="T7745">
        <v>1</v>
      </c>
      <c r="U7745">
        <v>0</v>
      </c>
      <c r="V7745">
        <v>0</v>
      </c>
      <c r="W7745">
        <v>0</v>
      </c>
      <c r="X7745">
        <v>0.21343242864654166</v>
      </c>
      <c r="Y7745">
        <v>0</v>
      </c>
      <c r="Z7745">
        <v>0</v>
      </c>
      <c r="AA7745">
        <v>0</v>
      </c>
      <c r="AB7745">
        <v>0.53243739997440009</v>
      </c>
      <c r="AC7745">
        <v>0</v>
      </c>
      <c r="AD7745">
        <v>0</v>
      </c>
      <c r="AE7745">
        <v>0.74586982862094175</v>
      </c>
    </row>
    <row r="7746" spans="1:31" x14ac:dyDescent="0.25">
      <c r="A7746">
        <v>2169556</v>
      </c>
      <c r="B7746">
        <v>1</v>
      </c>
      <c r="C7746" t="s">
        <v>80</v>
      </c>
      <c r="D7746" t="s">
        <v>86</v>
      </c>
      <c r="E7746" t="s">
        <v>146</v>
      </c>
      <c r="F7746" t="s">
        <v>22076</v>
      </c>
      <c r="G7746" t="s">
        <v>2008</v>
      </c>
      <c r="H7746" t="s">
        <v>143</v>
      </c>
      <c r="I7746" t="s">
        <v>135</v>
      </c>
      <c r="J7746" t="s">
        <v>136</v>
      </c>
      <c r="K7746" t="s">
        <v>137</v>
      </c>
      <c r="L7746" t="s">
        <v>22077</v>
      </c>
      <c r="M7746" t="s">
        <v>22078</v>
      </c>
      <c r="N7746">
        <v>5.4041666660000001</v>
      </c>
      <c r="O7746">
        <v>0</v>
      </c>
      <c r="P7746">
        <v>262</v>
      </c>
      <c r="Q7746">
        <v>0</v>
      </c>
      <c r="R7746">
        <v>0</v>
      </c>
      <c r="S7746">
        <v>0</v>
      </c>
      <c r="T7746">
        <v>13</v>
      </c>
      <c r="U7746">
        <v>0</v>
      </c>
      <c r="V7746">
        <v>0</v>
      </c>
      <c r="W7746">
        <v>0</v>
      </c>
      <c r="X7746">
        <v>478.24457815871699</v>
      </c>
      <c r="Y7746">
        <v>0</v>
      </c>
      <c r="Z7746">
        <v>0</v>
      </c>
      <c r="AA7746">
        <v>0</v>
      </c>
      <c r="AB7746">
        <v>31.112092918363999</v>
      </c>
      <c r="AC7746">
        <v>0</v>
      </c>
      <c r="AD7746">
        <v>0</v>
      </c>
      <c r="AE7746">
        <v>509.35667107708099</v>
      </c>
    </row>
    <row r="7747" spans="1:31" x14ac:dyDescent="0.25">
      <c r="A7747">
        <v>2169307</v>
      </c>
      <c r="B7747">
        <v>1</v>
      </c>
      <c r="C7747" t="s">
        <v>80</v>
      </c>
      <c r="D7747" t="s">
        <v>95</v>
      </c>
      <c r="E7747" t="s">
        <v>140</v>
      </c>
      <c r="F7747" t="s">
        <v>22079</v>
      </c>
      <c r="G7747" t="s">
        <v>142</v>
      </c>
      <c r="H7747" t="s">
        <v>143</v>
      </c>
      <c r="I7747" t="s">
        <v>135</v>
      </c>
      <c r="J7747" t="s">
        <v>136</v>
      </c>
      <c r="K7747" t="s">
        <v>137</v>
      </c>
      <c r="L7747" t="s">
        <v>22080</v>
      </c>
      <c r="M7747" t="s">
        <v>22081</v>
      </c>
      <c r="N7747">
        <v>0.37055555499999998</v>
      </c>
      <c r="O7747">
        <v>0</v>
      </c>
      <c r="P7747">
        <v>0</v>
      </c>
      <c r="Q7747">
        <v>0</v>
      </c>
      <c r="R7747">
        <v>0</v>
      </c>
      <c r="S7747">
        <v>1</v>
      </c>
      <c r="T7747">
        <v>0</v>
      </c>
      <c r="U7747">
        <v>1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12.93453301098825</v>
      </c>
      <c r="AB7747">
        <v>0</v>
      </c>
      <c r="AC7747">
        <v>1.0948340394480003</v>
      </c>
      <c r="AD7747">
        <v>0</v>
      </c>
      <c r="AE7747">
        <v>14.029367050436251</v>
      </c>
    </row>
    <row r="7748" spans="1:31" x14ac:dyDescent="0.25">
      <c r="A7748">
        <v>2170581</v>
      </c>
      <c r="B7748">
        <v>1</v>
      </c>
      <c r="C7748" t="s">
        <v>80</v>
      </c>
      <c r="D7748" t="s">
        <v>96</v>
      </c>
      <c r="E7748" t="s">
        <v>131</v>
      </c>
      <c r="F7748" t="s">
        <v>22082</v>
      </c>
      <c r="G7748" t="s">
        <v>152</v>
      </c>
      <c r="H7748" t="s">
        <v>134</v>
      </c>
      <c r="I7748" t="s">
        <v>135</v>
      </c>
      <c r="J7748" t="s">
        <v>136</v>
      </c>
      <c r="K7748" t="s">
        <v>137</v>
      </c>
      <c r="L7748" t="s">
        <v>22083</v>
      </c>
      <c r="M7748" t="s">
        <v>22084</v>
      </c>
      <c r="N7748">
        <v>2.1727777769999999</v>
      </c>
      <c r="O7748">
        <v>0</v>
      </c>
      <c r="P7748">
        <v>1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1.0206767477266667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1.0206767477266667</v>
      </c>
    </row>
    <row r="7749" spans="1:31" x14ac:dyDescent="0.25">
      <c r="A7749">
        <v>2170681</v>
      </c>
      <c r="B7749">
        <v>1</v>
      </c>
      <c r="C7749" t="s">
        <v>81</v>
      </c>
      <c r="D7749" t="s">
        <v>118</v>
      </c>
      <c r="E7749" t="s">
        <v>174</v>
      </c>
      <c r="F7749" t="s">
        <v>9488</v>
      </c>
      <c r="G7749" t="s">
        <v>187</v>
      </c>
      <c r="H7749" t="s">
        <v>134</v>
      </c>
      <c r="I7749" t="s">
        <v>135</v>
      </c>
      <c r="J7749" t="s">
        <v>136</v>
      </c>
      <c r="K7749" t="s">
        <v>137</v>
      </c>
      <c r="L7749" t="s">
        <v>22085</v>
      </c>
      <c r="M7749" t="s">
        <v>22086</v>
      </c>
      <c r="N7749">
        <v>1.0947222219999999</v>
      </c>
      <c r="O7749">
        <v>0</v>
      </c>
      <c r="P7749">
        <v>1</v>
      </c>
      <c r="Q7749">
        <v>0</v>
      </c>
      <c r="R7749">
        <v>4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0.46265517454953331</v>
      </c>
      <c r="Y7749">
        <v>0</v>
      </c>
      <c r="Z7749">
        <v>0.26524784982604999</v>
      </c>
      <c r="AA7749">
        <v>0</v>
      </c>
      <c r="AB7749">
        <v>0</v>
      </c>
      <c r="AC7749">
        <v>0</v>
      </c>
      <c r="AD7749">
        <v>0</v>
      </c>
      <c r="AE7749">
        <v>0.7279030243755833</v>
      </c>
    </row>
    <row r="7750" spans="1:31" x14ac:dyDescent="0.25">
      <c r="A7750">
        <v>2170289</v>
      </c>
      <c r="B7750">
        <v>1</v>
      </c>
      <c r="C7750" t="s">
        <v>81</v>
      </c>
      <c r="D7750" t="s">
        <v>127</v>
      </c>
      <c r="E7750" t="s">
        <v>161</v>
      </c>
      <c r="F7750" t="s">
        <v>22087</v>
      </c>
      <c r="G7750" t="s">
        <v>215</v>
      </c>
      <c r="H7750" t="s">
        <v>134</v>
      </c>
      <c r="I7750" t="s">
        <v>135</v>
      </c>
      <c r="J7750" t="s">
        <v>136</v>
      </c>
      <c r="K7750" t="s">
        <v>137</v>
      </c>
      <c r="L7750" t="s">
        <v>22088</v>
      </c>
      <c r="M7750" t="s">
        <v>22089</v>
      </c>
      <c r="N7750">
        <v>2.5674999999999999</v>
      </c>
      <c r="O7750">
        <v>0</v>
      </c>
      <c r="P7750">
        <v>76</v>
      </c>
      <c r="Q7750">
        <v>0</v>
      </c>
      <c r="R7750">
        <v>4</v>
      </c>
      <c r="S7750">
        <v>0</v>
      </c>
      <c r="T7750">
        <v>5</v>
      </c>
      <c r="U7750">
        <v>0</v>
      </c>
      <c r="V7750">
        <v>0</v>
      </c>
      <c r="W7750">
        <v>0</v>
      </c>
      <c r="X7750">
        <v>31.494943830888776</v>
      </c>
      <c r="Y7750">
        <v>0</v>
      </c>
      <c r="Z7750">
        <v>0</v>
      </c>
      <c r="AA7750">
        <v>0</v>
      </c>
      <c r="AB7750">
        <v>19.823090633738094</v>
      </c>
      <c r="AC7750">
        <v>0</v>
      </c>
      <c r="AD7750">
        <v>0</v>
      </c>
      <c r="AE7750">
        <v>51.318034464626869</v>
      </c>
    </row>
    <row r="7751" spans="1:31" x14ac:dyDescent="0.25">
      <c r="A7751">
        <v>2169748</v>
      </c>
      <c r="B7751">
        <v>1</v>
      </c>
      <c r="C7751" t="s">
        <v>81</v>
      </c>
      <c r="D7751" t="s">
        <v>123</v>
      </c>
      <c r="E7751" t="s">
        <v>174</v>
      </c>
      <c r="F7751" t="s">
        <v>22090</v>
      </c>
      <c r="G7751" t="s">
        <v>187</v>
      </c>
      <c r="H7751" t="s">
        <v>134</v>
      </c>
      <c r="I7751" t="s">
        <v>135</v>
      </c>
      <c r="J7751" t="s">
        <v>136</v>
      </c>
      <c r="K7751" t="s">
        <v>137</v>
      </c>
      <c r="L7751" t="s">
        <v>22091</v>
      </c>
      <c r="M7751" t="s">
        <v>22092</v>
      </c>
      <c r="N7751">
        <v>2.3988888880000001</v>
      </c>
      <c r="O7751">
        <v>0</v>
      </c>
      <c r="P7751">
        <v>7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2.140073818265317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2.140073818265317</v>
      </c>
    </row>
    <row r="7752" spans="1:31" x14ac:dyDescent="0.25">
      <c r="A7752">
        <v>2170478</v>
      </c>
      <c r="B7752">
        <v>1</v>
      </c>
      <c r="C7752" t="s">
        <v>80</v>
      </c>
      <c r="D7752" t="s">
        <v>83</v>
      </c>
      <c r="E7752" t="s">
        <v>174</v>
      </c>
      <c r="F7752" t="s">
        <v>22093</v>
      </c>
      <c r="G7752" t="s">
        <v>163</v>
      </c>
      <c r="H7752" t="s">
        <v>134</v>
      </c>
      <c r="I7752" t="s">
        <v>135</v>
      </c>
      <c r="J7752" t="s">
        <v>136</v>
      </c>
      <c r="K7752" t="s">
        <v>137</v>
      </c>
      <c r="L7752" t="s">
        <v>22094</v>
      </c>
      <c r="M7752" t="s">
        <v>22095</v>
      </c>
      <c r="N7752">
        <v>0.80027777700000002</v>
      </c>
      <c r="O7752">
        <v>0</v>
      </c>
      <c r="P7752">
        <v>76</v>
      </c>
      <c r="Q7752">
        <v>0</v>
      </c>
      <c r="R7752">
        <v>0</v>
      </c>
      <c r="S7752">
        <v>0</v>
      </c>
      <c r="T7752">
        <v>24</v>
      </c>
      <c r="U7752">
        <v>0</v>
      </c>
      <c r="V7752">
        <v>0</v>
      </c>
      <c r="W7752">
        <v>0</v>
      </c>
      <c r="X7752">
        <v>17.013335125510316</v>
      </c>
      <c r="Y7752">
        <v>0</v>
      </c>
      <c r="Z7752">
        <v>0</v>
      </c>
      <c r="AA7752">
        <v>0</v>
      </c>
      <c r="AB7752">
        <v>2.8752590656319161</v>
      </c>
      <c r="AC7752">
        <v>0</v>
      </c>
      <c r="AD7752">
        <v>0</v>
      </c>
      <c r="AE7752">
        <v>19.888594191142232</v>
      </c>
    </row>
    <row r="7753" spans="1:31" x14ac:dyDescent="0.25">
      <c r="A7753">
        <v>2169768</v>
      </c>
      <c r="B7753">
        <v>1</v>
      </c>
      <c r="C7753" t="s">
        <v>80</v>
      </c>
      <c r="D7753" t="s">
        <v>108</v>
      </c>
      <c r="E7753" t="s">
        <v>174</v>
      </c>
      <c r="F7753" t="s">
        <v>22096</v>
      </c>
      <c r="G7753" t="s">
        <v>187</v>
      </c>
      <c r="H7753" t="s">
        <v>134</v>
      </c>
      <c r="I7753" t="s">
        <v>135</v>
      </c>
      <c r="J7753" t="s">
        <v>136</v>
      </c>
      <c r="K7753" t="s">
        <v>137</v>
      </c>
      <c r="L7753" t="s">
        <v>22097</v>
      </c>
      <c r="M7753" t="s">
        <v>22098</v>
      </c>
      <c r="N7753">
        <v>7.3277777769999997</v>
      </c>
      <c r="O7753">
        <v>0</v>
      </c>
      <c r="P7753">
        <v>12</v>
      </c>
      <c r="Q7753">
        <v>0</v>
      </c>
      <c r="R7753">
        <v>4</v>
      </c>
      <c r="S7753">
        <v>0</v>
      </c>
      <c r="T7753">
        <v>2</v>
      </c>
      <c r="U7753">
        <v>0</v>
      </c>
      <c r="V7753">
        <v>0</v>
      </c>
      <c r="W7753">
        <v>0</v>
      </c>
      <c r="X7753">
        <v>8.2146081302916674</v>
      </c>
      <c r="Y7753">
        <v>0</v>
      </c>
      <c r="Z7753">
        <v>16.626206442271002</v>
      </c>
      <c r="AA7753">
        <v>0</v>
      </c>
      <c r="AB7753">
        <v>0.70862868877125007</v>
      </c>
      <c r="AC7753">
        <v>0</v>
      </c>
      <c r="AD7753">
        <v>0</v>
      </c>
      <c r="AE7753">
        <v>25.54944326133392</v>
      </c>
    </row>
    <row r="7754" spans="1:31" x14ac:dyDescent="0.25">
      <c r="A7754">
        <v>2170432</v>
      </c>
      <c r="B7754">
        <v>1</v>
      </c>
      <c r="C7754" t="s">
        <v>80</v>
      </c>
      <c r="D7754" t="s">
        <v>108</v>
      </c>
      <c r="E7754" t="s">
        <v>174</v>
      </c>
      <c r="F7754" t="s">
        <v>22099</v>
      </c>
      <c r="G7754" t="s">
        <v>187</v>
      </c>
      <c r="H7754" t="s">
        <v>134</v>
      </c>
      <c r="I7754" t="s">
        <v>135</v>
      </c>
      <c r="J7754" t="s">
        <v>136</v>
      </c>
      <c r="K7754" t="s">
        <v>137</v>
      </c>
      <c r="L7754" t="s">
        <v>22100</v>
      </c>
      <c r="M7754" t="s">
        <v>22101</v>
      </c>
      <c r="N7754">
        <v>6.9138888879999998</v>
      </c>
      <c r="O7754">
        <v>0</v>
      </c>
      <c r="P7754">
        <v>17</v>
      </c>
      <c r="Q7754">
        <v>0</v>
      </c>
      <c r="R7754">
        <v>7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22.869341438229991</v>
      </c>
      <c r="Y7754">
        <v>0</v>
      </c>
      <c r="Z7754">
        <v>4.9090353245467337</v>
      </c>
      <c r="AA7754">
        <v>0</v>
      </c>
      <c r="AB7754">
        <v>0</v>
      </c>
      <c r="AC7754">
        <v>0</v>
      </c>
      <c r="AD7754">
        <v>0</v>
      </c>
      <c r="AE7754">
        <v>27.778376762776723</v>
      </c>
    </row>
    <row r="7755" spans="1:31" x14ac:dyDescent="0.25">
      <c r="A7755">
        <v>2170455</v>
      </c>
      <c r="B7755">
        <v>1</v>
      </c>
      <c r="C7755" t="s">
        <v>80</v>
      </c>
      <c r="D7755" t="s">
        <v>97</v>
      </c>
      <c r="E7755" t="s">
        <v>174</v>
      </c>
      <c r="F7755" t="s">
        <v>22102</v>
      </c>
      <c r="G7755" t="s">
        <v>187</v>
      </c>
      <c r="H7755" t="s">
        <v>134</v>
      </c>
      <c r="I7755" t="s">
        <v>135</v>
      </c>
      <c r="J7755" t="s">
        <v>136</v>
      </c>
      <c r="K7755" t="s">
        <v>137</v>
      </c>
      <c r="L7755" t="s">
        <v>22103</v>
      </c>
      <c r="M7755" t="s">
        <v>22104</v>
      </c>
      <c r="N7755">
        <v>3.7452777770000001</v>
      </c>
      <c r="O7755">
        <v>0</v>
      </c>
      <c r="P7755">
        <v>6</v>
      </c>
      <c r="Q7755">
        <v>0</v>
      </c>
      <c r="R7755">
        <v>14</v>
      </c>
      <c r="S7755">
        <v>0</v>
      </c>
      <c r="T7755">
        <v>2</v>
      </c>
      <c r="U7755">
        <v>0</v>
      </c>
      <c r="V7755">
        <v>0</v>
      </c>
      <c r="W7755">
        <v>0</v>
      </c>
      <c r="X7755">
        <v>7.9652411244263357</v>
      </c>
      <c r="Y7755">
        <v>0</v>
      </c>
      <c r="Z7755">
        <v>14.304705624485255</v>
      </c>
      <c r="AA7755">
        <v>0</v>
      </c>
      <c r="AB7755">
        <v>2.1440779839880002</v>
      </c>
      <c r="AC7755">
        <v>0</v>
      </c>
      <c r="AD7755">
        <v>0</v>
      </c>
      <c r="AE7755">
        <v>24.414024732899591</v>
      </c>
    </row>
    <row r="7756" spans="1:31" x14ac:dyDescent="0.25">
      <c r="A7756">
        <v>2169977</v>
      </c>
      <c r="B7756">
        <v>1</v>
      </c>
      <c r="C7756" t="s">
        <v>80</v>
      </c>
      <c r="D7756" t="s">
        <v>109</v>
      </c>
      <c r="E7756" t="s">
        <v>174</v>
      </c>
      <c r="F7756" t="s">
        <v>9811</v>
      </c>
      <c r="G7756" t="s">
        <v>187</v>
      </c>
      <c r="H7756" t="s">
        <v>134</v>
      </c>
      <c r="I7756" t="s">
        <v>135</v>
      </c>
      <c r="J7756" t="s">
        <v>136</v>
      </c>
      <c r="K7756" t="s">
        <v>137</v>
      </c>
      <c r="L7756" t="s">
        <v>22105</v>
      </c>
      <c r="M7756" t="s">
        <v>22106</v>
      </c>
      <c r="N7756">
        <v>1.849444444</v>
      </c>
      <c r="O7756">
        <v>0</v>
      </c>
      <c r="P7756">
        <v>5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2.4778262277051248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2.4778262277051248</v>
      </c>
    </row>
    <row r="7757" spans="1:31" x14ac:dyDescent="0.25">
      <c r="A7757">
        <v>2169290</v>
      </c>
      <c r="B7757">
        <v>1</v>
      </c>
      <c r="C7757" t="s">
        <v>81</v>
      </c>
      <c r="D7757" t="s">
        <v>112</v>
      </c>
      <c r="E7757" t="s">
        <v>146</v>
      </c>
      <c r="F7757" t="s">
        <v>22107</v>
      </c>
      <c r="G7757" t="s">
        <v>142</v>
      </c>
      <c r="H7757" t="s">
        <v>143</v>
      </c>
      <c r="I7757" t="s">
        <v>135</v>
      </c>
      <c r="J7757" t="s">
        <v>136</v>
      </c>
      <c r="K7757" t="s">
        <v>137</v>
      </c>
      <c r="L7757" t="s">
        <v>22108</v>
      </c>
      <c r="M7757" t="s">
        <v>22109</v>
      </c>
      <c r="N7757">
        <v>0.87444444399999999</v>
      </c>
      <c r="O7757">
        <v>0</v>
      </c>
      <c r="P7757">
        <v>829</v>
      </c>
      <c r="Q7757">
        <v>0</v>
      </c>
      <c r="R7757">
        <v>2</v>
      </c>
      <c r="S7757">
        <v>0</v>
      </c>
      <c r="T7757">
        <v>47</v>
      </c>
      <c r="U7757">
        <v>0</v>
      </c>
      <c r="V7757">
        <v>0</v>
      </c>
      <c r="W7757">
        <v>0</v>
      </c>
      <c r="X7757">
        <v>88.439476168125637</v>
      </c>
      <c r="Y7757">
        <v>0</v>
      </c>
      <c r="Z7757">
        <v>1.3461118204500001E-3</v>
      </c>
      <c r="AA7757">
        <v>0</v>
      </c>
      <c r="AB7757">
        <v>12.222922554354946</v>
      </c>
      <c r="AC7757">
        <v>0</v>
      </c>
      <c r="AD7757">
        <v>0</v>
      </c>
      <c r="AE7757">
        <v>100.66374483430104</v>
      </c>
    </row>
    <row r="7758" spans="1:31" x14ac:dyDescent="0.25">
      <c r="A7758">
        <v>2170624</v>
      </c>
      <c r="B7758">
        <v>1</v>
      </c>
      <c r="C7758" t="s">
        <v>81</v>
      </c>
      <c r="D7758" t="s">
        <v>116</v>
      </c>
      <c r="E7758" t="s">
        <v>196</v>
      </c>
      <c r="F7758" t="s">
        <v>22110</v>
      </c>
      <c r="G7758" t="s">
        <v>142</v>
      </c>
      <c r="H7758" t="s">
        <v>143</v>
      </c>
      <c r="I7758" t="s">
        <v>135</v>
      </c>
      <c r="J7758" t="s">
        <v>136</v>
      </c>
      <c r="K7758" t="s">
        <v>137</v>
      </c>
      <c r="L7758" t="s">
        <v>22111</v>
      </c>
      <c r="M7758" t="s">
        <v>22112</v>
      </c>
      <c r="N7758">
        <v>1.4550000000000001</v>
      </c>
      <c r="O7758">
        <v>0</v>
      </c>
      <c r="P7758">
        <v>712</v>
      </c>
      <c r="Q7758">
        <v>1</v>
      </c>
      <c r="R7758">
        <v>34</v>
      </c>
      <c r="S7758">
        <v>0</v>
      </c>
      <c r="T7758">
        <v>102</v>
      </c>
      <c r="U7758">
        <v>0</v>
      </c>
      <c r="V7758">
        <v>0</v>
      </c>
      <c r="W7758">
        <v>0</v>
      </c>
      <c r="X7758">
        <v>170.08718924559744</v>
      </c>
      <c r="Y7758">
        <v>0.9153874631440001</v>
      </c>
      <c r="Z7758">
        <v>1.6810069618552779</v>
      </c>
      <c r="AA7758">
        <v>0</v>
      </c>
      <c r="AB7758">
        <v>21.269661834904561</v>
      </c>
      <c r="AC7758">
        <v>0</v>
      </c>
      <c r="AD7758">
        <v>0</v>
      </c>
      <c r="AE7758">
        <v>193.95324550550126</v>
      </c>
    </row>
    <row r="7759" spans="1:31" x14ac:dyDescent="0.25">
      <c r="A7759">
        <v>2170518</v>
      </c>
      <c r="B7759">
        <v>1</v>
      </c>
      <c r="C7759" t="s">
        <v>81</v>
      </c>
      <c r="D7759" t="s">
        <v>127</v>
      </c>
      <c r="E7759" t="s">
        <v>174</v>
      </c>
      <c r="F7759" t="s">
        <v>22113</v>
      </c>
      <c r="G7759" t="s">
        <v>187</v>
      </c>
      <c r="H7759" t="s">
        <v>134</v>
      </c>
      <c r="I7759" t="s">
        <v>135</v>
      </c>
      <c r="J7759" t="s">
        <v>136</v>
      </c>
      <c r="K7759" t="s">
        <v>137</v>
      </c>
      <c r="L7759" t="s">
        <v>22114</v>
      </c>
      <c r="M7759" t="s">
        <v>22115</v>
      </c>
      <c r="N7759">
        <v>2.8344444439999998</v>
      </c>
      <c r="O7759">
        <v>0</v>
      </c>
      <c r="P7759">
        <v>12</v>
      </c>
      <c r="Q7759">
        <v>0</v>
      </c>
      <c r="R7759">
        <v>0</v>
      </c>
      <c r="S7759">
        <v>0</v>
      </c>
      <c r="T7759">
        <v>4</v>
      </c>
      <c r="U7759">
        <v>0</v>
      </c>
      <c r="V7759">
        <v>0</v>
      </c>
      <c r="W7759">
        <v>0</v>
      </c>
      <c r="X7759">
        <v>7.0138804779091508</v>
      </c>
      <c r="Y7759">
        <v>0</v>
      </c>
      <c r="Z7759">
        <v>0</v>
      </c>
      <c r="AA7759">
        <v>0</v>
      </c>
      <c r="AB7759">
        <v>1.6019616248139001</v>
      </c>
      <c r="AC7759">
        <v>0</v>
      </c>
      <c r="AD7759">
        <v>0</v>
      </c>
      <c r="AE7759">
        <v>8.6158421027230503</v>
      </c>
    </row>
    <row r="7760" spans="1:31" x14ac:dyDescent="0.25">
      <c r="A7760">
        <v>2169914</v>
      </c>
      <c r="B7760">
        <v>1</v>
      </c>
      <c r="C7760" t="s">
        <v>80</v>
      </c>
      <c r="D7760" t="s">
        <v>97</v>
      </c>
      <c r="E7760" t="s">
        <v>174</v>
      </c>
      <c r="F7760" t="s">
        <v>18961</v>
      </c>
      <c r="G7760" t="s">
        <v>187</v>
      </c>
      <c r="H7760" t="s">
        <v>134</v>
      </c>
      <c r="I7760" t="s">
        <v>135</v>
      </c>
      <c r="J7760" t="s">
        <v>136</v>
      </c>
      <c r="K7760" t="s">
        <v>137</v>
      </c>
      <c r="L7760" t="s">
        <v>22116</v>
      </c>
      <c r="M7760" t="s">
        <v>22117</v>
      </c>
      <c r="N7760">
        <v>10.071944444</v>
      </c>
      <c r="O7760">
        <v>0</v>
      </c>
      <c r="P7760">
        <v>6</v>
      </c>
      <c r="Q7760">
        <v>0</v>
      </c>
      <c r="R7760">
        <v>23</v>
      </c>
      <c r="S7760">
        <v>0</v>
      </c>
      <c r="T7760">
        <v>5</v>
      </c>
      <c r="U7760">
        <v>0</v>
      </c>
      <c r="V7760">
        <v>0</v>
      </c>
      <c r="W7760">
        <v>0</v>
      </c>
      <c r="X7760">
        <v>88.653387070046307</v>
      </c>
      <c r="Y7760">
        <v>0</v>
      </c>
      <c r="Z7760">
        <v>85.690979575233385</v>
      </c>
      <c r="AA7760">
        <v>0</v>
      </c>
      <c r="AB7760">
        <v>16.369991207424452</v>
      </c>
      <c r="AC7760">
        <v>0</v>
      </c>
      <c r="AD7760">
        <v>0</v>
      </c>
      <c r="AE7760">
        <v>190.71435785270415</v>
      </c>
    </row>
    <row r="7761" spans="1:31" x14ac:dyDescent="0.25">
      <c r="A7761">
        <v>2170415</v>
      </c>
      <c r="B7761">
        <v>1</v>
      </c>
      <c r="C7761" t="s">
        <v>81</v>
      </c>
      <c r="D7761" t="s">
        <v>118</v>
      </c>
      <c r="E7761" t="s">
        <v>146</v>
      </c>
      <c r="F7761" t="s">
        <v>6420</v>
      </c>
      <c r="G7761" t="s">
        <v>167</v>
      </c>
      <c r="H7761" t="s">
        <v>143</v>
      </c>
      <c r="I7761" t="s">
        <v>135</v>
      </c>
      <c r="J7761" t="s">
        <v>136</v>
      </c>
      <c r="K7761" t="s">
        <v>137</v>
      </c>
      <c r="L7761" t="s">
        <v>22118</v>
      </c>
      <c r="M7761" t="s">
        <v>22119</v>
      </c>
      <c r="N7761">
        <v>6.0822222220000004</v>
      </c>
      <c r="O7761">
        <v>0</v>
      </c>
      <c r="P7761">
        <v>338</v>
      </c>
      <c r="Q7761">
        <v>2</v>
      </c>
      <c r="R7761">
        <v>17</v>
      </c>
      <c r="S7761">
        <v>0</v>
      </c>
      <c r="T7761">
        <v>34</v>
      </c>
      <c r="U7761">
        <v>0</v>
      </c>
      <c r="V7761">
        <v>0</v>
      </c>
      <c r="W7761">
        <v>0</v>
      </c>
      <c r="X7761">
        <v>442.19033466321554</v>
      </c>
      <c r="Y7761">
        <v>1.9370003649244998</v>
      </c>
      <c r="Z7761">
        <v>2.3850623286082651</v>
      </c>
      <c r="AA7761">
        <v>0</v>
      </c>
      <c r="AB7761">
        <v>25.076022141807915</v>
      </c>
      <c r="AC7761">
        <v>0</v>
      </c>
      <c r="AD7761">
        <v>0</v>
      </c>
      <c r="AE7761">
        <v>471.58841949855622</v>
      </c>
    </row>
    <row r="7762" spans="1:31" x14ac:dyDescent="0.25">
      <c r="A7762">
        <v>2169874</v>
      </c>
      <c r="B7762">
        <v>1</v>
      </c>
      <c r="C7762" t="s">
        <v>80</v>
      </c>
      <c r="D7762" t="s">
        <v>93</v>
      </c>
      <c r="E7762" t="s">
        <v>174</v>
      </c>
      <c r="F7762" t="s">
        <v>20608</v>
      </c>
      <c r="G7762" t="s">
        <v>187</v>
      </c>
      <c r="H7762" t="s">
        <v>134</v>
      </c>
      <c r="I7762" t="s">
        <v>135</v>
      </c>
      <c r="J7762" t="s">
        <v>136</v>
      </c>
      <c r="K7762" t="s">
        <v>137</v>
      </c>
      <c r="L7762" t="s">
        <v>22120</v>
      </c>
      <c r="M7762" t="s">
        <v>22121</v>
      </c>
      <c r="N7762">
        <v>0.79055555499999997</v>
      </c>
      <c r="O7762">
        <v>0</v>
      </c>
      <c r="P7762">
        <v>17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3.1193470176663181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3.1193470176663181</v>
      </c>
    </row>
    <row r="7763" spans="1:31" x14ac:dyDescent="0.25">
      <c r="A7763">
        <v>2169851</v>
      </c>
      <c r="B7763">
        <v>1</v>
      </c>
      <c r="C7763" t="s">
        <v>80</v>
      </c>
      <c r="D7763" t="s">
        <v>110</v>
      </c>
      <c r="E7763" t="s">
        <v>146</v>
      </c>
      <c r="F7763" t="s">
        <v>22122</v>
      </c>
      <c r="G7763" t="s">
        <v>1447</v>
      </c>
      <c r="H7763" t="s">
        <v>143</v>
      </c>
      <c r="I7763" t="s">
        <v>135</v>
      </c>
      <c r="J7763" t="s">
        <v>136</v>
      </c>
      <c r="K7763" t="s">
        <v>137</v>
      </c>
      <c r="L7763" t="s">
        <v>22123</v>
      </c>
      <c r="M7763" t="s">
        <v>22124</v>
      </c>
      <c r="N7763">
        <v>0.81055555499999998</v>
      </c>
      <c r="O7763">
        <v>0</v>
      </c>
      <c r="P7763">
        <v>1713</v>
      </c>
      <c r="Q7763">
        <v>0</v>
      </c>
      <c r="R7763">
        <v>0</v>
      </c>
      <c r="S7763">
        <v>0</v>
      </c>
      <c r="T7763">
        <v>117</v>
      </c>
      <c r="U7763">
        <v>0</v>
      </c>
      <c r="V7763">
        <v>0</v>
      </c>
      <c r="W7763">
        <v>0</v>
      </c>
      <c r="X7763">
        <v>372.88485267442218</v>
      </c>
      <c r="Y7763">
        <v>0</v>
      </c>
      <c r="Z7763">
        <v>0</v>
      </c>
      <c r="AA7763">
        <v>0</v>
      </c>
      <c r="AB7763">
        <v>161.27483347143976</v>
      </c>
      <c r="AC7763">
        <v>0</v>
      </c>
      <c r="AD7763">
        <v>0</v>
      </c>
      <c r="AE7763">
        <v>534.159686145862</v>
      </c>
    </row>
    <row r="7764" spans="1:31" x14ac:dyDescent="0.25">
      <c r="A7764">
        <v>2169396</v>
      </c>
      <c r="B7764">
        <v>1</v>
      </c>
      <c r="C7764" t="s">
        <v>80</v>
      </c>
      <c r="D7764" t="s">
        <v>96</v>
      </c>
      <c r="E7764" t="s">
        <v>161</v>
      </c>
      <c r="F7764" t="s">
        <v>19965</v>
      </c>
      <c r="G7764" t="s">
        <v>215</v>
      </c>
      <c r="H7764" t="s">
        <v>134</v>
      </c>
      <c r="I7764" t="s">
        <v>135</v>
      </c>
      <c r="J7764" t="s">
        <v>136</v>
      </c>
      <c r="K7764" t="s">
        <v>137</v>
      </c>
      <c r="L7764" t="s">
        <v>22125</v>
      </c>
      <c r="M7764" t="s">
        <v>22126</v>
      </c>
      <c r="N7764">
        <v>3.3972222219999999</v>
      </c>
      <c r="O7764">
        <v>0</v>
      </c>
      <c r="P7764">
        <v>53</v>
      </c>
      <c r="Q7764">
        <v>0</v>
      </c>
      <c r="R7764">
        <v>0</v>
      </c>
      <c r="S7764">
        <v>0</v>
      </c>
      <c r="T7764">
        <v>4</v>
      </c>
      <c r="U7764">
        <v>0</v>
      </c>
      <c r="V7764">
        <v>0</v>
      </c>
      <c r="W7764">
        <v>0</v>
      </c>
      <c r="X7764">
        <v>101.34022078054571</v>
      </c>
      <c r="Y7764">
        <v>0</v>
      </c>
      <c r="Z7764">
        <v>0</v>
      </c>
      <c r="AA7764">
        <v>0</v>
      </c>
      <c r="AB7764">
        <v>15.053964258758949</v>
      </c>
      <c r="AC7764">
        <v>0</v>
      </c>
      <c r="AD7764">
        <v>0</v>
      </c>
      <c r="AE7764">
        <v>116.39418503930466</v>
      </c>
    </row>
    <row r="7765" spans="1:31" x14ac:dyDescent="0.25">
      <c r="A7765">
        <v>2169310</v>
      </c>
      <c r="B7765">
        <v>1</v>
      </c>
      <c r="C7765" t="s">
        <v>80</v>
      </c>
      <c r="D7765" t="s">
        <v>105</v>
      </c>
      <c r="E7765" t="s">
        <v>196</v>
      </c>
      <c r="F7765" t="s">
        <v>18854</v>
      </c>
      <c r="G7765" t="s">
        <v>142</v>
      </c>
      <c r="H7765" t="s">
        <v>143</v>
      </c>
      <c r="I7765" t="s">
        <v>135</v>
      </c>
      <c r="J7765" t="s">
        <v>136</v>
      </c>
      <c r="K7765" t="s">
        <v>137</v>
      </c>
      <c r="L7765" t="s">
        <v>22127</v>
      </c>
      <c r="M7765" t="s">
        <v>22128</v>
      </c>
      <c r="N7765">
        <v>2.7005555550000002</v>
      </c>
      <c r="O7765">
        <v>1</v>
      </c>
      <c r="P7765">
        <v>2222</v>
      </c>
      <c r="Q7765">
        <v>2</v>
      </c>
      <c r="R7765">
        <v>236</v>
      </c>
      <c r="S7765">
        <v>23</v>
      </c>
      <c r="T7765">
        <v>282</v>
      </c>
      <c r="U7765">
        <v>4</v>
      </c>
      <c r="V7765">
        <v>3</v>
      </c>
      <c r="W7765">
        <v>1.0787680407009002</v>
      </c>
      <c r="X7765">
        <v>953.14066588639457</v>
      </c>
      <c r="Y7765">
        <v>15.01241577854945</v>
      </c>
      <c r="Z7765">
        <v>108.7151818868398</v>
      </c>
      <c r="AA7765">
        <v>378.07496361977832</v>
      </c>
      <c r="AB7765">
        <v>397.84620787742421</v>
      </c>
      <c r="AC7765">
        <v>395.69661702330177</v>
      </c>
      <c r="AD7765">
        <v>2.5039900887491671</v>
      </c>
      <c r="AE7765">
        <v>2252.068810201738</v>
      </c>
    </row>
    <row r="7766" spans="1:31" x14ac:dyDescent="0.25">
      <c r="A7766">
        <v>2170329</v>
      </c>
      <c r="B7766">
        <v>1</v>
      </c>
      <c r="C7766" t="s">
        <v>80</v>
      </c>
      <c r="D7766" t="s">
        <v>93</v>
      </c>
      <c r="E7766" t="s">
        <v>174</v>
      </c>
      <c r="F7766" t="s">
        <v>22129</v>
      </c>
      <c r="G7766" t="s">
        <v>187</v>
      </c>
      <c r="H7766" t="s">
        <v>134</v>
      </c>
      <c r="I7766" t="s">
        <v>135</v>
      </c>
      <c r="J7766" t="s">
        <v>136</v>
      </c>
      <c r="K7766" t="s">
        <v>137</v>
      </c>
      <c r="L7766" t="s">
        <v>22130</v>
      </c>
      <c r="M7766" t="s">
        <v>22131</v>
      </c>
      <c r="N7766">
        <v>2.9255555549999999</v>
      </c>
      <c r="O7766">
        <v>0</v>
      </c>
      <c r="P7766">
        <v>2</v>
      </c>
      <c r="Q7766">
        <v>0</v>
      </c>
      <c r="R7766">
        <v>3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0.9908435878055335</v>
      </c>
      <c r="Y7766">
        <v>0</v>
      </c>
      <c r="Z7766">
        <v>0.88881648699250015</v>
      </c>
      <c r="AA7766">
        <v>0</v>
      </c>
      <c r="AB7766">
        <v>0</v>
      </c>
      <c r="AC7766">
        <v>0</v>
      </c>
      <c r="AD7766">
        <v>0</v>
      </c>
      <c r="AE7766">
        <v>1.8796600747980337</v>
      </c>
    </row>
    <row r="7767" spans="1:31" x14ac:dyDescent="0.25">
      <c r="A7767">
        <v>2169937</v>
      </c>
      <c r="B7767">
        <v>1</v>
      </c>
      <c r="C7767" t="s">
        <v>81</v>
      </c>
      <c r="D7767" t="s">
        <v>123</v>
      </c>
      <c r="E7767" t="s">
        <v>174</v>
      </c>
      <c r="F7767" t="s">
        <v>22132</v>
      </c>
      <c r="G7767" t="s">
        <v>187</v>
      </c>
      <c r="H7767" t="s">
        <v>134</v>
      </c>
      <c r="I7767" t="s">
        <v>135</v>
      </c>
      <c r="J7767" t="s">
        <v>136</v>
      </c>
      <c r="K7767" t="s">
        <v>137</v>
      </c>
      <c r="L7767" t="s">
        <v>22133</v>
      </c>
      <c r="M7767" t="s">
        <v>22134</v>
      </c>
      <c r="N7767">
        <v>13.595277777</v>
      </c>
      <c r="O7767">
        <v>0</v>
      </c>
      <c r="P7767">
        <v>2</v>
      </c>
      <c r="Q7767">
        <v>0</v>
      </c>
      <c r="R7767">
        <v>16</v>
      </c>
      <c r="S7767">
        <v>0</v>
      </c>
      <c r="T7767">
        <v>1</v>
      </c>
      <c r="U7767">
        <v>0</v>
      </c>
      <c r="V7767">
        <v>0</v>
      </c>
      <c r="W7767">
        <v>0</v>
      </c>
      <c r="X7767">
        <v>4.3216724308952248</v>
      </c>
      <c r="Y7767">
        <v>0</v>
      </c>
      <c r="Z7767">
        <v>201.81964152422384</v>
      </c>
      <c r="AA7767">
        <v>0</v>
      </c>
      <c r="AB7767">
        <v>0.39354081388959999</v>
      </c>
      <c r="AC7767">
        <v>0</v>
      </c>
      <c r="AD7767">
        <v>0</v>
      </c>
      <c r="AE7767">
        <v>206.53485476900866</v>
      </c>
    </row>
    <row r="7768" spans="1:31" x14ac:dyDescent="0.25">
      <c r="A7768">
        <v>2170392</v>
      </c>
      <c r="B7768">
        <v>1</v>
      </c>
      <c r="C7768" t="s">
        <v>81</v>
      </c>
      <c r="D7768" t="s">
        <v>112</v>
      </c>
      <c r="E7768" t="s">
        <v>131</v>
      </c>
      <c r="F7768" t="s">
        <v>22135</v>
      </c>
      <c r="G7768" t="s">
        <v>152</v>
      </c>
      <c r="H7768" t="s">
        <v>134</v>
      </c>
      <c r="I7768" t="s">
        <v>135</v>
      </c>
      <c r="J7768" t="s">
        <v>136</v>
      </c>
      <c r="K7768" t="s">
        <v>137</v>
      </c>
      <c r="L7768" t="s">
        <v>22136</v>
      </c>
      <c r="M7768" t="s">
        <v>22137</v>
      </c>
      <c r="N7768">
        <v>0.56138888799999997</v>
      </c>
      <c r="O7768">
        <v>0</v>
      </c>
      <c r="P7768">
        <v>2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0.11155136400650001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0.11155136400650001</v>
      </c>
    </row>
    <row r="7769" spans="1:31" x14ac:dyDescent="0.25">
      <c r="A7769">
        <v>2169745</v>
      </c>
      <c r="B7769">
        <v>1</v>
      </c>
      <c r="C7769" t="s">
        <v>81</v>
      </c>
      <c r="D7769" t="s">
        <v>116</v>
      </c>
      <c r="E7769" t="s">
        <v>174</v>
      </c>
      <c r="F7769" t="s">
        <v>22138</v>
      </c>
      <c r="G7769" t="s">
        <v>187</v>
      </c>
      <c r="H7769" t="s">
        <v>134</v>
      </c>
      <c r="I7769" t="s">
        <v>135</v>
      </c>
      <c r="J7769" t="s">
        <v>136</v>
      </c>
      <c r="K7769" t="s">
        <v>137</v>
      </c>
      <c r="L7769" t="s">
        <v>22139</v>
      </c>
      <c r="M7769" t="s">
        <v>22140</v>
      </c>
      <c r="N7769">
        <v>0.62083333299999999</v>
      </c>
      <c r="O7769">
        <v>0</v>
      </c>
      <c r="P7769">
        <v>2</v>
      </c>
      <c r="Q7769">
        <v>0</v>
      </c>
      <c r="R7769">
        <v>0</v>
      </c>
      <c r="S7769">
        <v>0</v>
      </c>
      <c r="T7769">
        <v>30</v>
      </c>
      <c r="U7769">
        <v>0</v>
      </c>
      <c r="V7769">
        <v>0</v>
      </c>
      <c r="W7769">
        <v>0</v>
      </c>
      <c r="X7769">
        <v>0.33332098865362503</v>
      </c>
      <c r="Y7769">
        <v>0</v>
      </c>
      <c r="Z7769">
        <v>0</v>
      </c>
      <c r="AA7769">
        <v>0</v>
      </c>
      <c r="AB7769">
        <v>5.3330033991283354</v>
      </c>
      <c r="AC7769">
        <v>0</v>
      </c>
      <c r="AD7769">
        <v>0</v>
      </c>
      <c r="AE7769">
        <v>5.6663243877819607</v>
      </c>
    </row>
    <row r="7770" spans="1:31" x14ac:dyDescent="0.25">
      <c r="A7770">
        <v>2170243</v>
      </c>
      <c r="B7770">
        <v>1</v>
      </c>
      <c r="C7770" t="s">
        <v>81</v>
      </c>
      <c r="D7770" t="s">
        <v>124</v>
      </c>
      <c r="E7770" t="s">
        <v>174</v>
      </c>
      <c r="F7770" t="s">
        <v>22141</v>
      </c>
      <c r="G7770" t="s">
        <v>187</v>
      </c>
      <c r="H7770" t="s">
        <v>134</v>
      </c>
      <c r="I7770" t="s">
        <v>135</v>
      </c>
      <c r="J7770" t="s">
        <v>136</v>
      </c>
      <c r="K7770" t="s">
        <v>137</v>
      </c>
      <c r="L7770" t="s">
        <v>22142</v>
      </c>
      <c r="M7770" t="s">
        <v>22143</v>
      </c>
      <c r="N7770">
        <v>0.43722222199999999</v>
      </c>
      <c r="O7770">
        <v>0</v>
      </c>
      <c r="P7770">
        <v>1</v>
      </c>
      <c r="Q7770">
        <v>0</v>
      </c>
      <c r="R7770">
        <v>3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0.26597855274540005</v>
      </c>
      <c r="Y7770">
        <v>0</v>
      </c>
      <c r="Z7770">
        <v>6.0359604227633347E-2</v>
      </c>
      <c r="AA7770">
        <v>0</v>
      </c>
      <c r="AB7770">
        <v>0</v>
      </c>
      <c r="AC7770">
        <v>0</v>
      </c>
      <c r="AD7770">
        <v>0</v>
      </c>
      <c r="AE7770">
        <v>0.32633815697303342</v>
      </c>
    </row>
    <row r="7771" spans="1:31" x14ac:dyDescent="0.25">
      <c r="A7771">
        <v>2170435</v>
      </c>
      <c r="B7771">
        <v>1</v>
      </c>
      <c r="C7771" t="s">
        <v>81</v>
      </c>
      <c r="D7771" t="s">
        <v>117</v>
      </c>
      <c r="E7771" t="s">
        <v>174</v>
      </c>
      <c r="F7771" t="s">
        <v>22144</v>
      </c>
      <c r="G7771" t="s">
        <v>187</v>
      </c>
      <c r="H7771" t="s">
        <v>134</v>
      </c>
      <c r="I7771" t="s">
        <v>135</v>
      </c>
      <c r="J7771" t="s">
        <v>136</v>
      </c>
      <c r="K7771" t="s">
        <v>137</v>
      </c>
      <c r="L7771" t="s">
        <v>22145</v>
      </c>
      <c r="M7771" t="s">
        <v>22146</v>
      </c>
      <c r="N7771">
        <v>3.8588888880000001</v>
      </c>
      <c r="O7771">
        <v>0</v>
      </c>
      <c r="P7771">
        <v>8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3.4356619686480334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3.4356619686480334</v>
      </c>
    </row>
    <row r="7772" spans="1:31" x14ac:dyDescent="0.25">
      <c r="A7772">
        <v>2170644</v>
      </c>
      <c r="B7772">
        <v>1</v>
      </c>
      <c r="C7772" t="s">
        <v>80</v>
      </c>
      <c r="D7772" t="s">
        <v>94</v>
      </c>
      <c r="E7772" t="s">
        <v>174</v>
      </c>
      <c r="F7772" t="s">
        <v>1313</v>
      </c>
      <c r="G7772" t="s">
        <v>187</v>
      </c>
      <c r="H7772" t="s">
        <v>134</v>
      </c>
      <c r="I7772" t="s">
        <v>135</v>
      </c>
      <c r="J7772" t="s">
        <v>136</v>
      </c>
      <c r="K7772" t="s">
        <v>137</v>
      </c>
      <c r="L7772" t="s">
        <v>22147</v>
      </c>
      <c r="M7772" t="s">
        <v>22148</v>
      </c>
      <c r="N7772">
        <v>5.2538888879999996</v>
      </c>
      <c r="O7772">
        <v>0</v>
      </c>
      <c r="P7772">
        <v>16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4.7359237528151326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4.7359237528151326</v>
      </c>
    </row>
    <row r="7773" spans="1:31" x14ac:dyDescent="0.25">
      <c r="A7773">
        <v>2169811</v>
      </c>
      <c r="B7773">
        <v>1</v>
      </c>
      <c r="C7773" t="s">
        <v>81</v>
      </c>
      <c r="D7773" t="s">
        <v>123</v>
      </c>
      <c r="E7773" t="s">
        <v>174</v>
      </c>
      <c r="F7773" t="s">
        <v>22149</v>
      </c>
      <c r="G7773" t="s">
        <v>384</v>
      </c>
      <c r="H7773" t="s">
        <v>134</v>
      </c>
      <c r="I7773" t="s">
        <v>135</v>
      </c>
      <c r="J7773" t="s">
        <v>136</v>
      </c>
      <c r="K7773" t="s">
        <v>137</v>
      </c>
      <c r="L7773" t="s">
        <v>22150</v>
      </c>
      <c r="M7773" t="s">
        <v>22151</v>
      </c>
      <c r="N7773">
        <v>1.358055555</v>
      </c>
      <c r="O7773">
        <v>0</v>
      </c>
      <c r="P7773">
        <v>70</v>
      </c>
      <c r="Q7773">
        <v>0</v>
      </c>
      <c r="R7773">
        <v>34</v>
      </c>
      <c r="S7773">
        <v>0</v>
      </c>
      <c r="T7773">
        <v>13</v>
      </c>
      <c r="U7773">
        <v>0</v>
      </c>
      <c r="V7773">
        <v>0</v>
      </c>
      <c r="W7773">
        <v>0</v>
      </c>
      <c r="X7773">
        <v>13.127928248214769</v>
      </c>
      <c r="Y7773">
        <v>0</v>
      </c>
      <c r="Z7773">
        <v>11.691137171390356</v>
      </c>
      <c r="AA7773">
        <v>0</v>
      </c>
      <c r="AB7773">
        <v>4.2121171671642763</v>
      </c>
      <c r="AC7773">
        <v>0</v>
      </c>
      <c r="AD7773">
        <v>0</v>
      </c>
      <c r="AE7773">
        <v>29.0311825867694</v>
      </c>
    </row>
    <row r="7774" spans="1:31" x14ac:dyDescent="0.25">
      <c r="A7774">
        <v>2170475</v>
      </c>
      <c r="B7774">
        <v>1</v>
      </c>
      <c r="C7774" t="s">
        <v>80</v>
      </c>
      <c r="D7774" t="s">
        <v>104</v>
      </c>
      <c r="E7774" t="s">
        <v>174</v>
      </c>
      <c r="F7774" t="s">
        <v>22152</v>
      </c>
      <c r="G7774" t="s">
        <v>187</v>
      </c>
      <c r="H7774" t="s">
        <v>134</v>
      </c>
      <c r="I7774" t="s">
        <v>135</v>
      </c>
      <c r="J7774" t="s">
        <v>136</v>
      </c>
      <c r="K7774" t="s">
        <v>137</v>
      </c>
      <c r="L7774" t="s">
        <v>22153</v>
      </c>
      <c r="M7774" t="s">
        <v>22154</v>
      </c>
      <c r="N7774">
        <v>5.1408333329999998</v>
      </c>
      <c r="O7774">
        <v>0</v>
      </c>
      <c r="P7774">
        <v>1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0.46401324917499998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0.46401324917499998</v>
      </c>
    </row>
    <row r="7775" spans="1:31" x14ac:dyDescent="0.25">
      <c r="A7775">
        <v>2170452</v>
      </c>
      <c r="B7775">
        <v>1</v>
      </c>
      <c r="C7775" t="s">
        <v>81</v>
      </c>
      <c r="D7775" t="s">
        <v>119</v>
      </c>
      <c r="E7775" t="s">
        <v>161</v>
      </c>
      <c r="F7775" t="s">
        <v>22155</v>
      </c>
      <c r="G7775" t="s">
        <v>211</v>
      </c>
      <c r="H7775" t="s">
        <v>134</v>
      </c>
      <c r="I7775" t="s">
        <v>135</v>
      </c>
      <c r="J7775" t="s">
        <v>136</v>
      </c>
      <c r="K7775" t="s">
        <v>137</v>
      </c>
      <c r="L7775" t="s">
        <v>22156</v>
      </c>
      <c r="M7775" t="s">
        <v>22157</v>
      </c>
      <c r="N7775">
        <v>6.18</v>
      </c>
      <c r="O7775">
        <v>0</v>
      </c>
      <c r="P7775">
        <v>93</v>
      </c>
      <c r="Q7775">
        <v>0</v>
      </c>
      <c r="R7775">
        <v>4</v>
      </c>
      <c r="S7775">
        <v>0</v>
      </c>
      <c r="T7775">
        <v>5</v>
      </c>
      <c r="U7775">
        <v>0</v>
      </c>
      <c r="V7775">
        <v>0</v>
      </c>
      <c r="W7775">
        <v>0</v>
      </c>
      <c r="X7775">
        <v>111.56915738353341</v>
      </c>
      <c r="Y7775">
        <v>0</v>
      </c>
      <c r="Z7775">
        <v>2.4447532274109007</v>
      </c>
      <c r="AA7775">
        <v>0</v>
      </c>
      <c r="AB7775">
        <v>12.574701203225425</v>
      </c>
      <c r="AC7775">
        <v>0</v>
      </c>
      <c r="AD7775">
        <v>0</v>
      </c>
      <c r="AE7775">
        <v>126.58861181416974</v>
      </c>
    </row>
    <row r="7776" spans="1:31" x14ac:dyDescent="0.25">
      <c r="A7776">
        <v>2169788</v>
      </c>
      <c r="B7776">
        <v>1</v>
      </c>
      <c r="C7776" t="s">
        <v>81</v>
      </c>
      <c r="D7776" t="s">
        <v>119</v>
      </c>
      <c r="E7776" t="s">
        <v>146</v>
      </c>
      <c r="F7776" t="s">
        <v>22158</v>
      </c>
      <c r="G7776" t="s">
        <v>2008</v>
      </c>
      <c r="H7776" t="s">
        <v>143</v>
      </c>
      <c r="I7776" t="s">
        <v>135</v>
      </c>
      <c r="J7776" t="s">
        <v>136</v>
      </c>
      <c r="K7776" t="s">
        <v>137</v>
      </c>
      <c r="L7776" t="s">
        <v>22159</v>
      </c>
      <c r="M7776" t="s">
        <v>22160</v>
      </c>
      <c r="N7776">
        <v>1.413888888</v>
      </c>
      <c r="O7776">
        <v>0</v>
      </c>
      <c r="P7776">
        <v>115</v>
      </c>
      <c r="Q7776">
        <v>0</v>
      </c>
      <c r="R7776">
        <v>1</v>
      </c>
      <c r="S7776">
        <v>0</v>
      </c>
      <c r="T7776">
        <v>8</v>
      </c>
      <c r="U7776">
        <v>0</v>
      </c>
      <c r="V7776">
        <v>0</v>
      </c>
      <c r="W7776">
        <v>0</v>
      </c>
      <c r="X7776">
        <v>8.8482221099424123</v>
      </c>
      <c r="Y7776">
        <v>0</v>
      </c>
      <c r="Z7776">
        <v>0.12114960534516668</v>
      </c>
      <c r="AA7776">
        <v>0</v>
      </c>
      <c r="AB7776">
        <v>0.73364816967708335</v>
      </c>
      <c r="AC7776">
        <v>0</v>
      </c>
      <c r="AD7776">
        <v>0</v>
      </c>
      <c r="AE7776">
        <v>9.7030198849646627</v>
      </c>
    </row>
    <row r="7777" spans="1:31" x14ac:dyDescent="0.25">
      <c r="A7777">
        <v>2169911</v>
      </c>
      <c r="B7777">
        <v>1</v>
      </c>
      <c r="C7777" t="s">
        <v>81</v>
      </c>
      <c r="D7777" t="s">
        <v>127</v>
      </c>
      <c r="E7777" t="s">
        <v>131</v>
      </c>
      <c r="F7777" t="s">
        <v>22161</v>
      </c>
      <c r="G7777" t="s">
        <v>133</v>
      </c>
      <c r="H7777" t="s">
        <v>134</v>
      </c>
      <c r="I7777" t="s">
        <v>135</v>
      </c>
      <c r="J7777" t="s">
        <v>136</v>
      </c>
      <c r="K7777" t="s">
        <v>137</v>
      </c>
      <c r="L7777" t="s">
        <v>22162</v>
      </c>
      <c r="M7777" t="s">
        <v>22163</v>
      </c>
      <c r="N7777">
        <v>14.173055554999999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1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9.1283960473296499</v>
      </c>
      <c r="AC7777">
        <v>0</v>
      </c>
      <c r="AD7777">
        <v>0</v>
      </c>
      <c r="AE7777">
        <v>9.1283960473296499</v>
      </c>
    </row>
    <row r="7778" spans="1:31" x14ac:dyDescent="0.25">
      <c r="A7778">
        <v>2170598</v>
      </c>
      <c r="B7778">
        <v>1</v>
      </c>
      <c r="C7778" t="s">
        <v>80</v>
      </c>
      <c r="D7778" t="s">
        <v>93</v>
      </c>
      <c r="E7778" t="s">
        <v>174</v>
      </c>
      <c r="F7778" t="s">
        <v>22164</v>
      </c>
      <c r="G7778" t="s">
        <v>187</v>
      </c>
      <c r="H7778" t="s">
        <v>134</v>
      </c>
      <c r="I7778" t="s">
        <v>135</v>
      </c>
      <c r="J7778" t="s">
        <v>136</v>
      </c>
      <c r="K7778" t="s">
        <v>137</v>
      </c>
      <c r="L7778" t="s">
        <v>22165</v>
      </c>
      <c r="M7778" t="s">
        <v>22166</v>
      </c>
      <c r="N7778">
        <v>5.6755555549999999</v>
      </c>
      <c r="O7778">
        <v>0</v>
      </c>
      <c r="P7778">
        <v>0</v>
      </c>
      <c r="Q7778">
        <v>0</v>
      </c>
      <c r="R7778">
        <v>1</v>
      </c>
      <c r="S7778">
        <v>0</v>
      </c>
      <c r="T7778">
        <v>2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0.11145243699639999</v>
      </c>
      <c r="AA7778">
        <v>0</v>
      </c>
      <c r="AB7778">
        <v>7.3747909226290664</v>
      </c>
      <c r="AC7778">
        <v>0</v>
      </c>
      <c r="AD7778">
        <v>0</v>
      </c>
      <c r="AE7778">
        <v>7.4862433596254663</v>
      </c>
    </row>
    <row r="7779" spans="1:31" x14ac:dyDescent="0.25">
      <c r="A7779">
        <v>2169934</v>
      </c>
      <c r="B7779">
        <v>1</v>
      </c>
      <c r="C7779" t="s">
        <v>81</v>
      </c>
      <c r="D7779" t="s">
        <v>114</v>
      </c>
      <c r="E7779" t="s">
        <v>161</v>
      </c>
      <c r="F7779" t="s">
        <v>22167</v>
      </c>
      <c r="G7779" t="s">
        <v>215</v>
      </c>
      <c r="H7779" t="s">
        <v>134</v>
      </c>
      <c r="I7779" t="s">
        <v>135</v>
      </c>
      <c r="J7779" t="s">
        <v>136</v>
      </c>
      <c r="K7779" t="s">
        <v>137</v>
      </c>
      <c r="L7779" t="s">
        <v>22168</v>
      </c>
      <c r="M7779" t="s">
        <v>22169</v>
      </c>
      <c r="N7779">
        <v>1.9013888880000001</v>
      </c>
      <c r="O7779">
        <v>0</v>
      </c>
      <c r="P7779">
        <v>36</v>
      </c>
      <c r="Q7779">
        <v>0</v>
      </c>
      <c r="R7779">
        <v>8</v>
      </c>
      <c r="S7779">
        <v>0</v>
      </c>
      <c r="T7779">
        <v>1</v>
      </c>
      <c r="U7779">
        <v>0</v>
      </c>
      <c r="V7779">
        <v>0</v>
      </c>
      <c r="W7779">
        <v>0</v>
      </c>
      <c r="X7779">
        <v>8.7747016830689493</v>
      </c>
      <c r="Y7779">
        <v>0</v>
      </c>
      <c r="Z7779">
        <v>0.49511835881048349</v>
      </c>
      <c r="AA7779">
        <v>0</v>
      </c>
      <c r="AB7779">
        <v>9.949301629085E-2</v>
      </c>
      <c r="AC7779">
        <v>0</v>
      </c>
      <c r="AD7779">
        <v>0</v>
      </c>
      <c r="AE7779">
        <v>9.3693130581702828</v>
      </c>
    </row>
    <row r="7780" spans="1:31" x14ac:dyDescent="0.25">
      <c r="A7780">
        <v>2170080</v>
      </c>
      <c r="B7780">
        <v>1</v>
      </c>
      <c r="C7780" t="s">
        <v>80</v>
      </c>
      <c r="D7780" t="s">
        <v>108</v>
      </c>
      <c r="E7780" t="s">
        <v>174</v>
      </c>
      <c r="F7780" t="s">
        <v>22170</v>
      </c>
      <c r="G7780" t="s">
        <v>8469</v>
      </c>
      <c r="H7780" t="s">
        <v>134</v>
      </c>
      <c r="I7780" t="s">
        <v>135</v>
      </c>
      <c r="J7780" t="s">
        <v>136</v>
      </c>
      <c r="K7780" t="s">
        <v>137</v>
      </c>
      <c r="L7780" t="s">
        <v>22171</v>
      </c>
      <c r="M7780" t="s">
        <v>22172</v>
      </c>
      <c r="N7780">
        <v>1.3725000000000001</v>
      </c>
      <c r="O7780">
        <v>0</v>
      </c>
      <c r="P7780">
        <v>15</v>
      </c>
      <c r="Q7780">
        <v>0</v>
      </c>
      <c r="R7780">
        <v>1</v>
      </c>
      <c r="S7780">
        <v>0</v>
      </c>
      <c r="T7780">
        <v>5</v>
      </c>
      <c r="U7780">
        <v>0</v>
      </c>
      <c r="V7780">
        <v>0</v>
      </c>
      <c r="W7780">
        <v>0</v>
      </c>
      <c r="X7780">
        <v>4.5617763777556677</v>
      </c>
      <c r="Y7780">
        <v>0</v>
      </c>
      <c r="Z7780">
        <v>6.1204878403900001E-2</v>
      </c>
      <c r="AA7780">
        <v>0</v>
      </c>
      <c r="AB7780">
        <v>1.7967315037098581</v>
      </c>
      <c r="AC7780">
        <v>0</v>
      </c>
      <c r="AD7780">
        <v>0</v>
      </c>
      <c r="AE7780">
        <v>6.4197127598694257</v>
      </c>
    </row>
    <row r="7781" spans="1:31" x14ac:dyDescent="0.25">
      <c r="A7781">
        <v>2170621</v>
      </c>
      <c r="B7781">
        <v>1</v>
      </c>
      <c r="C7781" t="s">
        <v>80</v>
      </c>
      <c r="D7781" t="s">
        <v>90</v>
      </c>
      <c r="E7781" t="s">
        <v>161</v>
      </c>
      <c r="F7781" t="s">
        <v>22173</v>
      </c>
      <c r="G7781" t="s">
        <v>215</v>
      </c>
      <c r="H7781" t="s">
        <v>134</v>
      </c>
      <c r="I7781" t="s">
        <v>135</v>
      </c>
      <c r="J7781" t="s">
        <v>136</v>
      </c>
      <c r="K7781" t="s">
        <v>137</v>
      </c>
      <c r="L7781" t="s">
        <v>22174</v>
      </c>
      <c r="M7781" t="s">
        <v>22175</v>
      </c>
      <c r="N7781">
        <v>1.7352777770000001</v>
      </c>
      <c r="O7781">
        <v>0</v>
      </c>
      <c r="P7781">
        <v>639</v>
      </c>
      <c r="Q7781">
        <v>0</v>
      </c>
      <c r="R7781">
        <v>0</v>
      </c>
      <c r="S7781">
        <v>0</v>
      </c>
      <c r="T7781">
        <v>27</v>
      </c>
      <c r="U7781">
        <v>0</v>
      </c>
      <c r="V7781">
        <v>0</v>
      </c>
      <c r="W7781">
        <v>0</v>
      </c>
      <c r="X7781">
        <v>256.12127304288083</v>
      </c>
      <c r="Y7781">
        <v>0</v>
      </c>
      <c r="Z7781">
        <v>0</v>
      </c>
      <c r="AA7781">
        <v>0</v>
      </c>
      <c r="AB7781">
        <v>20.782906494300967</v>
      </c>
      <c r="AC7781">
        <v>0</v>
      </c>
      <c r="AD7781">
        <v>0</v>
      </c>
      <c r="AE7781">
        <v>276.90417953718179</v>
      </c>
    </row>
    <row r="7782" spans="1:31" x14ac:dyDescent="0.25">
      <c r="A7782">
        <v>2169416</v>
      </c>
      <c r="B7782">
        <v>1</v>
      </c>
      <c r="C7782" t="s">
        <v>80</v>
      </c>
      <c r="D7782" t="s">
        <v>90</v>
      </c>
      <c r="E7782" t="s">
        <v>161</v>
      </c>
      <c r="F7782" t="s">
        <v>22176</v>
      </c>
      <c r="G7782" t="s">
        <v>215</v>
      </c>
      <c r="H7782" t="s">
        <v>134</v>
      </c>
      <c r="I7782" t="s">
        <v>135</v>
      </c>
      <c r="J7782" t="s">
        <v>136</v>
      </c>
      <c r="K7782" t="s">
        <v>137</v>
      </c>
      <c r="L7782" t="s">
        <v>22177</v>
      </c>
      <c r="M7782" t="s">
        <v>22178</v>
      </c>
      <c r="N7782">
        <v>5.6624999999999996</v>
      </c>
      <c r="O7782">
        <v>0</v>
      </c>
      <c r="P7782">
        <v>352</v>
      </c>
      <c r="Q7782">
        <v>0</v>
      </c>
      <c r="R7782">
        <v>0</v>
      </c>
      <c r="S7782">
        <v>0</v>
      </c>
      <c r="T7782">
        <v>13</v>
      </c>
      <c r="U7782">
        <v>0</v>
      </c>
      <c r="V7782">
        <v>0</v>
      </c>
      <c r="W7782">
        <v>0</v>
      </c>
      <c r="X7782">
        <v>521.20777938041022</v>
      </c>
      <c r="Y7782">
        <v>0</v>
      </c>
      <c r="Z7782">
        <v>0</v>
      </c>
      <c r="AA7782">
        <v>0</v>
      </c>
      <c r="AB7782">
        <v>54.771205400553583</v>
      </c>
      <c r="AC7782">
        <v>0</v>
      </c>
      <c r="AD7782">
        <v>0</v>
      </c>
      <c r="AE7782">
        <v>575.97898478096386</v>
      </c>
    </row>
    <row r="7783" spans="1:31" x14ac:dyDescent="0.25">
      <c r="A7783">
        <v>2170498</v>
      </c>
      <c r="B7783">
        <v>1</v>
      </c>
      <c r="C7783" t="s">
        <v>80</v>
      </c>
      <c r="D7783" t="s">
        <v>106</v>
      </c>
      <c r="E7783" t="s">
        <v>161</v>
      </c>
      <c r="F7783" t="s">
        <v>22179</v>
      </c>
      <c r="G7783" t="s">
        <v>2524</v>
      </c>
      <c r="H7783" t="s">
        <v>134</v>
      </c>
      <c r="I7783" t="s">
        <v>135</v>
      </c>
      <c r="J7783" t="s">
        <v>136</v>
      </c>
      <c r="K7783" t="s">
        <v>137</v>
      </c>
      <c r="L7783" t="s">
        <v>22180</v>
      </c>
      <c r="M7783" t="s">
        <v>22181</v>
      </c>
      <c r="N7783">
        <v>3.3461111109999999</v>
      </c>
      <c r="O7783">
        <v>0</v>
      </c>
      <c r="P7783">
        <v>13</v>
      </c>
      <c r="Q7783">
        <v>0</v>
      </c>
      <c r="R7783">
        <v>15</v>
      </c>
      <c r="S7783">
        <v>0</v>
      </c>
      <c r="T7783">
        <v>5</v>
      </c>
      <c r="U7783">
        <v>0</v>
      </c>
      <c r="V7783">
        <v>0</v>
      </c>
      <c r="W7783">
        <v>0</v>
      </c>
      <c r="X7783">
        <v>23.005586722140649</v>
      </c>
      <c r="Y7783">
        <v>0</v>
      </c>
      <c r="Z7783">
        <v>42.882466828412582</v>
      </c>
      <c r="AA7783">
        <v>0</v>
      </c>
      <c r="AB7783">
        <v>12.511652800458601</v>
      </c>
      <c r="AC7783">
        <v>0</v>
      </c>
      <c r="AD7783">
        <v>0</v>
      </c>
      <c r="AE7783">
        <v>78.399706351011829</v>
      </c>
    </row>
    <row r="7784" spans="1:31" x14ac:dyDescent="0.25">
      <c r="A7784">
        <v>2169834</v>
      </c>
      <c r="B7784">
        <v>1</v>
      </c>
      <c r="C7784" t="s">
        <v>81</v>
      </c>
      <c r="D7784" t="s">
        <v>118</v>
      </c>
      <c r="E7784" t="s">
        <v>146</v>
      </c>
      <c r="F7784" t="s">
        <v>22182</v>
      </c>
      <c r="G7784" t="s">
        <v>235</v>
      </c>
      <c r="H7784" t="s">
        <v>143</v>
      </c>
      <c r="I7784" t="s">
        <v>135</v>
      </c>
      <c r="J7784" t="s">
        <v>136</v>
      </c>
      <c r="K7784" t="s">
        <v>236</v>
      </c>
      <c r="L7784" t="s">
        <v>22183</v>
      </c>
      <c r="M7784" t="s">
        <v>22184</v>
      </c>
      <c r="N7784">
        <v>3.2</v>
      </c>
      <c r="O7784">
        <v>0</v>
      </c>
      <c r="P7784">
        <v>87</v>
      </c>
      <c r="Q7784">
        <v>0</v>
      </c>
      <c r="R7784">
        <v>5</v>
      </c>
      <c r="S7784">
        <v>0</v>
      </c>
      <c r="T7784">
        <v>7</v>
      </c>
      <c r="U7784">
        <v>0</v>
      </c>
      <c r="V7784">
        <v>0</v>
      </c>
      <c r="W7784">
        <v>0</v>
      </c>
      <c r="X7784">
        <v>58.972384204490929</v>
      </c>
      <c r="Y7784">
        <v>0</v>
      </c>
      <c r="Z7784">
        <v>0.82849941129600013</v>
      </c>
      <c r="AA7784">
        <v>0</v>
      </c>
      <c r="AB7784">
        <v>34.787396429119006</v>
      </c>
      <c r="AC7784">
        <v>0</v>
      </c>
      <c r="AD7784">
        <v>0</v>
      </c>
      <c r="AE7784">
        <v>94.588280044905929</v>
      </c>
    </row>
    <row r="7785" spans="1:31" x14ac:dyDescent="0.25">
      <c r="A7785">
        <v>2170057</v>
      </c>
      <c r="B7785">
        <v>1</v>
      </c>
      <c r="C7785" t="s">
        <v>80</v>
      </c>
      <c r="D7785" t="s">
        <v>97</v>
      </c>
      <c r="E7785" t="s">
        <v>174</v>
      </c>
      <c r="F7785" t="s">
        <v>22185</v>
      </c>
      <c r="G7785" t="s">
        <v>384</v>
      </c>
      <c r="H7785" t="s">
        <v>134</v>
      </c>
      <c r="I7785" t="s">
        <v>135</v>
      </c>
      <c r="J7785" t="s">
        <v>136</v>
      </c>
      <c r="K7785" t="s">
        <v>137</v>
      </c>
      <c r="L7785" t="s">
        <v>22186</v>
      </c>
      <c r="M7785" t="s">
        <v>22187</v>
      </c>
      <c r="N7785">
        <v>5.8008333329999999</v>
      </c>
      <c r="O7785">
        <v>0</v>
      </c>
      <c r="P7785">
        <v>14</v>
      </c>
      <c r="Q7785">
        <v>0</v>
      </c>
      <c r="R7785">
        <v>12</v>
      </c>
      <c r="S7785">
        <v>0</v>
      </c>
      <c r="T7785">
        <v>3</v>
      </c>
      <c r="U7785">
        <v>0</v>
      </c>
      <c r="V7785">
        <v>0</v>
      </c>
      <c r="W7785">
        <v>0</v>
      </c>
      <c r="X7785">
        <v>41.548751025994981</v>
      </c>
      <c r="Y7785">
        <v>0</v>
      </c>
      <c r="Z7785">
        <v>28.535213630758456</v>
      </c>
      <c r="AA7785">
        <v>0</v>
      </c>
      <c r="AB7785">
        <v>7.7541274129509059</v>
      </c>
      <c r="AC7785">
        <v>0</v>
      </c>
      <c r="AD7785">
        <v>0</v>
      </c>
      <c r="AE7785">
        <v>77.838092069704345</v>
      </c>
    </row>
    <row r="7786" spans="1:31" x14ac:dyDescent="0.25">
      <c r="A7786">
        <v>2170306</v>
      </c>
      <c r="B7786">
        <v>1</v>
      </c>
      <c r="C7786" t="s">
        <v>80</v>
      </c>
      <c r="D7786" t="s">
        <v>84</v>
      </c>
      <c r="E7786" t="s">
        <v>131</v>
      </c>
      <c r="F7786" t="s">
        <v>22188</v>
      </c>
      <c r="G7786" t="s">
        <v>231</v>
      </c>
      <c r="H7786" t="s">
        <v>134</v>
      </c>
      <c r="I7786" t="s">
        <v>135</v>
      </c>
      <c r="J7786" t="s">
        <v>136</v>
      </c>
      <c r="K7786" t="s">
        <v>137</v>
      </c>
      <c r="L7786" t="s">
        <v>22189</v>
      </c>
      <c r="M7786" t="s">
        <v>22190</v>
      </c>
      <c r="N7786">
        <v>1.9608333330000001</v>
      </c>
      <c r="O7786">
        <v>0</v>
      </c>
      <c r="P7786">
        <v>6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3.4300525057875002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3.4300525057875002</v>
      </c>
    </row>
    <row r="7787" spans="1:31" x14ac:dyDescent="0.25">
      <c r="A7787">
        <v>2169665</v>
      </c>
      <c r="B7787">
        <v>1</v>
      </c>
      <c r="C7787" t="s">
        <v>81</v>
      </c>
      <c r="D7787" t="s">
        <v>120</v>
      </c>
      <c r="E7787" t="s">
        <v>174</v>
      </c>
      <c r="F7787" t="s">
        <v>22191</v>
      </c>
      <c r="G7787" t="s">
        <v>187</v>
      </c>
      <c r="H7787" t="s">
        <v>134</v>
      </c>
      <c r="I7787" t="s">
        <v>135</v>
      </c>
      <c r="J7787" t="s">
        <v>136</v>
      </c>
      <c r="K7787" t="s">
        <v>137</v>
      </c>
      <c r="L7787" t="s">
        <v>22192</v>
      </c>
      <c r="M7787" t="s">
        <v>22193</v>
      </c>
      <c r="N7787">
        <v>0.628611111</v>
      </c>
      <c r="O7787">
        <v>0</v>
      </c>
      <c r="P7787">
        <v>93</v>
      </c>
      <c r="Q7787">
        <v>0</v>
      </c>
      <c r="R7787">
        <v>0</v>
      </c>
      <c r="S7787">
        <v>0</v>
      </c>
      <c r="T7787">
        <v>8</v>
      </c>
      <c r="U7787">
        <v>0</v>
      </c>
      <c r="V7787">
        <v>0</v>
      </c>
      <c r="W7787">
        <v>0</v>
      </c>
      <c r="X7787">
        <v>11.483116627682771</v>
      </c>
      <c r="Y7787">
        <v>0</v>
      </c>
      <c r="Z7787">
        <v>0</v>
      </c>
      <c r="AA7787">
        <v>0</v>
      </c>
      <c r="AB7787">
        <v>1.0980176373935999</v>
      </c>
      <c r="AC7787">
        <v>0</v>
      </c>
      <c r="AD7787">
        <v>0</v>
      </c>
      <c r="AE7787">
        <v>12.58113426507637</v>
      </c>
    </row>
    <row r="7788" spans="1:31" x14ac:dyDescent="0.25">
      <c r="A7788">
        <v>2169370</v>
      </c>
      <c r="B7788">
        <v>1</v>
      </c>
      <c r="C7788" t="s">
        <v>81</v>
      </c>
      <c r="D7788" t="s">
        <v>127</v>
      </c>
      <c r="E7788" t="s">
        <v>146</v>
      </c>
      <c r="F7788" t="s">
        <v>22194</v>
      </c>
      <c r="G7788" t="s">
        <v>262</v>
      </c>
      <c r="H7788" t="s">
        <v>143</v>
      </c>
      <c r="I7788" t="s">
        <v>135</v>
      </c>
      <c r="J7788" t="s">
        <v>136</v>
      </c>
      <c r="K7788" t="s">
        <v>137</v>
      </c>
      <c r="L7788" t="s">
        <v>22195</v>
      </c>
      <c r="M7788" t="s">
        <v>22196</v>
      </c>
      <c r="N7788">
        <v>7.1833333330000002</v>
      </c>
      <c r="O7788">
        <v>0</v>
      </c>
      <c r="P7788">
        <v>50</v>
      </c>
      <c r="Q7788">
        <v>0</v>
      </c>
      <c r="R7788">
        <v>8</v>
      </c>
      <c r="S7788">
        <v>0</v>
      </c>
      <c r="T7788">
        <v>4</v>
      </c>
      <c r="U7788">
        <v>0</v>
      </c>
      <c r="V7788">
        <v>0</v>
      </c>
      <c r="W7788">
        <v>0</v>
      </c>
      <c r="X7788">
        <v>72.824896357906326</v>
      </c>
      <c r="Y7788">
        <v>0</v>
      </c>
      <c r="Z7788">
        <v>0.22495978629775004</v>
      </c>
      <c r="AA7788">
        <v>0</v>
      </c>
      <c r="AB7788">
        <v>20.873450094283225</v>
      </c>
      <c r="AC7788">
        <v>0</v>
      </c>
      <c r="AD7788">
        <v>0</v>
      </c>
      <c r="AE7788">
        <v>93.923306238487299</v>
      </c>
    </row>
    <row r="7789" spans="1:31" x14ac:dyDescent="0.25">
      <c r="A7789">
        <v>2169473</v>
      </c>
      <c r="B7789">
        <v>1</v>
      </c>
      <c r="C7789" t="s">
        <v>80</v>
      </c>
      <c r="D7789" t="s">
        <v>88</v>
      </c>
      <c r="E7789" t="s">
        <v>174</v>
      </c>
      <c r="F7789" t="s">
        <v>22197</v>
      </c>
      <c r="G7789" t="s">
        <v>163</v>
      </c>
      <c r="H7789" t="s">
        <v>134</v>
      </c>
      <c r="I7789" t="s">
        <v>135</v>
      </c>
      <c r="J7789" t="s">
        <v>136</v>
      </c>
      <c r="K7789" t="s">
        <v>137</v>
      </c>
      <c r="L7789" t="s">
        <v>22198</v>
      </c>
      <c r="M7789" t="s">
        <v>22199</v>
      </c>
      <c r="N7789">
        <v>2.0377777770000001</v>
      </c>
      <c r="O7789">
        <v>0</v>
      </c>
      <c r="P7789">
        <v>24</v>
      </c>
      <c r="Q7789">
        <v>0</v>
      </c>
      <c r="R7789">
        <v>0</v>
      </c>
      <c r="S7789">
        <v>0</v>
      </c>
      <c r="T7789">
        <v>4</v>
      </c>
      <c r="U7789">
        <v>0</v>
      </c>
      <c r="V7789">
        <v>0</v>
      </c>
      <c r="W7789">
        <v>0</v>
      </c>
      <c r="X7789">
        <v>6.8746698956813361</v>
      </c>
      <c r="Y7789">
        <v>0</v>
      </c>
      <c r="Z7789">
        <v>0</v>
      </c>
      <c r="AA7789">
        <v>0</v>
      </c>
      <c r="AB7789">
        <v>8.9671739058517357</v>
      </c>
      <c r="AC7789">
        <v>0</v>
      </c>
      <c r="AD7789">
        <v>0</v>
      </c>
      <c r="AE7789">
        <v>15.841843801533072</v>
      </c>
    </row>
    <row r="7790" spans="1:31" x14ac:dyDescent="0.25">
      <c r="A7790">
        <v>2170395</v>
      </c>
      <c r="B7790">
        <v>1</v>
      </c>
      <c r="C7790" t="s">
        <v>81</v>
      </c>
      <c r="D7790" t="s">
        <v>112</v>
      </c>
      <c r="E7790" t="s">
        <v>174</v>
      </c>
      <c r="F7790" t="s">
        <v>22200</v>
      </c>
      <c r="G7790" t="s">
        <v>581</v>
      </c>
      <c r="H7790" t="s">
        <v>134</v>
      </c>
      <c r="I7790" t="s">
        <v>135</v>
      </c>
      <c r="J7790" t="s">
        <v>136</v>
      </c>
      <c r="K7790" t="s">
        <v>137</v>
      </c>
      <c r="L7790" t="s">
        <v>22201</v>
      </c>
      <c r="M7790" t="s">
        <v>22202</v>
      </c>
      <c r="N7790">
        <v>6.8372222220000003</v>
      </c>
      <c r="O7790">
        <v>0</v>
      </c>
      <c r="P7790">
        <v>4</v>
      </c>
      <c r="Q7790">
        <v>0</v>
      </c>
      <c r="R7790">
        <v>1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2.3159566769069335</v>
      </c>
      <c r="Y7790">
        <v>0</v>
      </c>
      <c r="Z7790">
        <v>0.51549047144003335</v>
      </c>
      <c r="AA7790">
        <v>0</v>
      </c>
      <c r="AB7790">
        <v>0</v>
      </c>
      <c r="AC7790">
        <v>0</v>
      </c>
      <c r="AD7790">
        <v>0</v>
      </c>
      <c r="AE7790">
        <v>2.831447148346967</v>
      </c>
    </row>
    <row r="7791" spans="1:31" x14ac:dyDescent="0.25">
      <c r="A7791">
        <v>2169542</v>
      </c>
      <c r="B7791">
        <v>1</v>
      </c>
      <c r="C7791" t="s">
        <v>80</v>
      </c>
      <c r="D7791" t="s">
        <v>107</v>
      </c>
      <c r="E7791" t="s">
        <v>146</v>
      </c>
      <c r="F7791" t="s">
        <v>22203</v>
      </c>
      <c r="G7791" t="s">
        <v>538</v>
      </c>
      <c r="H7791" t="s">
        <v>143</v>
      </c>
      <c r="I7791" t="s">
        <v>135</v>
      </c>
      <c r="J7791" t="s">
        <v>136</v>
      </c>
      <c r="K7791" t="s">
        <v>236</v>
      </c>
      <c r="L7791" t="s">
        <v>22204</v>
      </c>
      <c r="M7791" t="s">
        <v>22205</v>
      </c>
      <c r="N7791">
        <v>8.101964722</v>
      </c>
      <c r="O7791">
        <v>0</v>
      </c>
      <c r="P7791">
        <v>13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21.282001752894566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21.282001752894566</v>
      </c>
    </row>
    <row r="7792" spans="1:31" x14ac:dyDescent="0.25">
      <c r="A7792">
        <v>2170160</v>
      </c>
      <c r="B7792">
        <v>1</v>
      </c>
      <c r="C7792" t="s">
        <v>80</v>
      </c>
      <c r="D7792" t="s">
        <v>95</v>
      </c>
      <c r="E7792" t="s">
        <v>196</v>
      </c>
      <c r="F7792" t="s">
        <v>22206</v>
      </c>
      <c r="G7792" t="s">
        <v>142</v>
      </c>
      <c r="H7792" t="s">
        <v>143</v>
      </c>
      <c r="I7792" t="s">
        <v>135</v>
      </c>
      <c r="J7792" t="s">
        <v>136</v>
      </c>
      <c r="K7792" t="s">
        <v>137</v>
      </c>
      <c r="L7792" t="s">
        <v>22207</v>
      </c>
      <c r="M7792" t="s">
        <v>22208</v>
      </c>
      <c r="N7792">
        <v>4.7819444439999996</v>
      </c>
      <c r="O7792">
        <v>2</v>
      </c>
      <c r="P7792">
        <v>164</v>
      </c>
      <c r="Q7792">
        <v>12</v>
      </c>
      <c r="R7792">
        <v>0</v>
      </c>
      <c r="S7792">
        <v>14</v>
      </c>
      <c r="T7792">
        <v>10</v>
      </c>
      <c r="U7792">
        <v>1</v>
      </c>
      <c r="V7792">
        <v>0</v>
      </c>
      <c r="W7792">
        <v>1.8571613932875504</v>
      </c>
      <c r="X7792">
        <v>104.7290116496449</v>
      </c>
      <c r="Y7792">
        <v>130.87708189610129</v>
      </c>
      <c r="Z7792">
        <v>0</v>
      </c>
      <c r="AA7792">
        <v>1020.0727707098185</v>
      </c>
      <c r="AB7792">
        <v>18.417144841473323</v>
      </c>
      <c r="AC7792">
        <v>211.79922329562157</v>
      </c>
      <c r="AD7792">
        <v>0</v>
      </c>
      <c r="AE7792">
        <v>1487.7523937859473</v>
      </c>
    </row>
    <row r="7793" spans="1:31" x14ac:dyDescent="0.25">
      <c r="A7793">
        <v>2170060</v>
      </c>
      <c r="B7793">
        <v>1</v>
      </c>
      <c r="C7793" t="s">
        <v>80</v>
      </c>
      <c r="D7793" t="s">
        <v>93</v>
      </c>
      <c r="E7793" t="s">
        <v>140</v>
      </c>
      <c r="F7793" t="s">
        <v>22209</v>
      </c>
      <c r="G7793" t="s">
        <v>142</v>
      </c>
      <c r="H7793" t="s">
        <v>143</v>
      </c>
      <c r="I7793" t="s">
        <v>135</v>
      </c>
      <c r="J7793" t="s">
        <v>136</v>
      </c>
      <c r="K7793" t="s">
        <v>137</v>
      </c>
      <c r="L7793" t="s">
        <v>22210</v>
      </c>
      <c r="M7793" t="s">
        <v>22211</v>
      </c>
      <c r="N7793">
        <v>0.98055555500000002</v>
      </c>
      <c r="O7793">
        <v>0</v>
      </c>
      <c r="P7793">
        <v>995</v>
      </c>
      <c r="Q7793">
        <v>0</v>
      </c>
      <c r="R7793">
        <v>226</v>
      </c>
      <c r="S7793">
        <v>4</v>
      </c>
      <c r="T7793">
        <v>250</v>
      </c>
      <c r="U7793">
        <v>0</v>
      </c>
      <c r="V7793">
        <v>0</v>
      </c>
      <c r="W7793">
        <v>0</v>
      </c>
      <c r="X7793">
        <v>108.29188389817267</v>
      </c>
      <c r="Y7793">
        <v>0</v>
      </c>
      <c r="Z7793">
        <v>20.234856113528995</v>
      </c>
      <c r="AA7793">
        <v>14.873402133962951</v>
      </c>
      <c r="AB7793">
        <v>70.001258424254132</v>
      </c>
      <c r="AC7793">
        <v>0</v>
      </c>
      <c r="AD7793">
        <v>0</v>
      </c>
      <c r="AE7793">
        <v>213.40140056991874</v>
      </c>
    </row>
    <row r="7794" spans="1:31" x14ac:dyDescent="0.25">
      <c r="A7794">
        <v>2170226</v>
      </c>
      <c r="B7794">
        <v>1</v>
      </c>
      <c r="C7794" t="s">
        <v>80</v>
      </c>
      <c r="D7794" t="s">
        <v>94</v>
      </c>
      <c r="E7794" t="s">
        <v>174</v>
      </c>
      <c r="F7794" t="s">
        <v>22212</v>
      </c>
      <c r="G7794" t="s">
        <v>187</v>
      </c>
      <c r="H7794" t="s">
        <v>134</v>
      </c>
      <c r="I7794" t="s">
        <v>135</v>
      </c>
      <c r="J7794" t="s">
        <v>136</v>
      </c>
      <c r="K7794" t="s">
        <v>137</v>
      </c>
      <c r="L7794" t="s">
        <v>22213</v>
      </c>
      <c r="M7794" t="s">
        <v>22214</v>
      </c>
      <c r="N7794">
        <v>6.8250000000000002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4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323.13328896065752</v>
      </c>
      <c r="AC7794">
        <v>0</v>
      </c>
      <c r="AD7794">
        <v>0</v>
      </c>
      <c r="AE7794">
        <v>323.13328896065752</v>
      </c>
    </row>
    <row r="7795" spans="1:31" x14ac:dyDescent="0.25">
      <c r="A7795">
        <v>2169685</v>
      </c>
      <c r="B7795">
        <v>1</v>
      </c>
      <c r="C7795" t="s">
        <v>80</v>
      </c>
      <c r="D7795" t="s">
        <v>85</v>
      </c>
      <c r="E7795" t="s">
        <v>174</v>
      </c>
      <c r="F7795" t="s">
        <v>22215</v>
      </c>
      <c r="G7795" t="s">
        <v>187</v>
      </c>
      <c r="H7795" t="s">
        <v>134</v>
      </c>
      <c r="I7795" t="s">
        <v>135</v>
      </c>
      <c r="J7795" t="s">
        <v>136</v>
      </c>
      <c r="K7795" t="s">
        <v>137</v>
      </c>
      <c r="L7795" t="s">
        <v>22216</v>
      </c>
      <c r="M7795" t="s">
        <v>22217</v>
      </c>
      <c r="N7795">
        <v>2.2694444439999999</v>
      </c>
      <c r="O7795">
        <v>0</v>
      </c>
      <c r="P7795">
        <v>236</v>
      </c>
      <c r="Q7795">
        <v>0</v>
      </c>
      <c r="R7795">
        <v>0</v>
      </c>
      <c r="S7795">
        <v>0</v>
      </c>
      <c r="T7795">
        <v>11</v>
      </c>
      <c r="U7795">
        <v>0</v>
      </c>
      <c r="V7795">
        <v>0</v>
      </c>
      <c r="W7795">
        <v>0</v>
      </c>
      <c r="X7795">
        <v>100.50775900410245</v>
      </c>
      <c r="Y7795">
        <v>0</v>
      </c>
      <c r="Z7795">
        <v>0</v>
      </c>
      <c r="AA7795">
        <v>0</v>
      </c>
      <c r="AB7795">
        <v>30.978565379224158</v>
      </c>
      <c r="AC7795">
        <v>0</v>
      </c>
      <c r="AD7795">
        <v>0</v>
      </c>
      <c r="AE7795">
        <v>131.4863243833266</v>
      </c>
    </row>
    <row r="7796" spans="1:31" x14ac:dyDescent="0.25">
      <c r="A7796">
        <v>2170375</v>
      </c>
      <c r="B7796">
        <v>1</v>
      </c>
      <c r="C7796" t="s">
        <v>80</v>
      </c>
      <c r="D7796" t="s">
        <v>96</v>
      </c>
      <c r="E7796" t="s">
        <v>174</v>
      </c>
      <c r="F7796" t="s">
        <v>22218</v>
      </c>
      <c r="G7796" t="s">
        <v>384</v>
      </c>
      <c r="H7796" t="s">
        <v>134</v>
      </c>
      <c r="I7796" t="s">
        <v>135</v>
      </c>
      <c r="J7796" t="s">
        <v>136</v>
      </c>
      <c r="K7796" t="s">
        <v>137</v>
      </c>
      <c r="L7796" t="s">
        <v>22219</v>
      </c>
      <c r="M7796" t="s">
        <v>22220</v>
      </c>
      <c r="N7796">
        <v>3.2422222220000001</v>
      </c>
      <c r="O7796">
        <v>0</v>
      </c>
      <c r="P7796">
        <v>85</v>
      </c>
      <c r="Q7796">
        <v>0</v>
      </c>
      <c r="R7796">
        <v>0</v>
      </c>
      <c r="S7796">
        <v>0</v>
      </c>
      <c r="T7796">
        <v>3</v>
      </c>
      <c r="U7796">
        <v>0</v>
      </c>
      <c r="V7796">
        <v>0</v>
      </c>
      <c r="W7796">
        <v>0</v>
      </c>
      <c r="X7796">
        <v>84.50335791428121</v>
      </c>
      <c r="Y7796">
        <v>0</v>
      </c>
      <c r="Z7796">
        <v>0</v>
      </c>
      <c r="AA7796">
        <v>0</v>
      </c>
      <c r="AB7796">
        <v>2.3436594081288997</v>
      </c>
      <c r="AC7796">
        <v>0</v>
      </c>
      <c r="AD7796">
        <v>0</v>
      </c>
      <c r="AE7796">
        <v>86.84701732241011</v>
      </c>
    </row>
    <row r="7797" spans="1:31" x14ac:dyDescent="0.25">
      <c r="A7797">
        <v>2169854</v>
      </c>
      <c r="B7797">
        <v>1</v>
      </c>
      <c r="C7797" t="s">
        <v>80</v>
      </c>
      <c r="D7797" t="s">
        <v>97</v>
      </c>
      <c r="E7797" t="s">
        <v>161</v>
      </c>
      <c r="F7797" t="s">
        <v>10207</v>
      </c>
      <c r="G7797" t="s">
        <v>215</v>
      </c>
      <c r="H7797" t="s">
        <v>134</v>
      </c>
      <c r="I7797" t="s">
        <v>135</v>
      </c>
      <c r="J7797" t="s">
        <v>136</v>
      </c>
      <c r="K7797" t="s">
        <v>137</v>
      </c>
      <c r="L7797" t="s">
        <v>22221</v>
      </c>
      <c r="M7797" t="s">
        <v>22222</v>
      </c>
      <c r="N7797">
        <v>1.201944444</v>
      </c>
      <c r="O7797">
        <v>0</v>
      </c>
      <c r="P7797">
        <v>22</v>
      </c>
      <c r="Q7797">
        <v>0</v>
      </c>
      <c r="R7797">
        <v>21</v>
      </c>
      <c r="S7797">
        <v>0</v>
      </c>
      <c r="T7797">
        <v>5</v>
      </c>
      <c r="U7797">
        <v>0</v>
      </c>
      <c r="V7797">
        <v>0</v>
      </c>
      <c r="W7797">
        <v>0</v>
      </c>
      <c r="X7797">
        <v>20.703092651337109</v>
      </c>
      <c r="Y7797">
        <v>0</v>
      </c>
      <c r="Z7797">
        <v>18.032235359573175</v>
      </c>
      <c r="AA7797">
        <v>0</v>
      </c>
      <c r="AB7797">
        <v>3.4716406105103195</v>
      </c>
      <c r="AC7797">
        <v>0</v>
      </c>
      <c r="AD7797">
        <v>0</v>
      </c>
      <c r="AE7797">
        <v>42.2069686214206</v>
      </c>
    </row>
    <row r="7798" spans="1:31" x14ac:dyDescent="0.25">
      <c r="A7798">
        <v>2170146</v>
      </c>
      <c r="B7798">
        <v>1</v>
      </c>
      <c r="C7798" t="s">
        <v>80</v>
      </c>
      <c r="D7798" t="s">
        <v>83</v>
      </c>
      <c r="E7798" t="s">
        <v>131</v>
      </c>
      <c r="F7798" t="s">
        <v>22223</v>
      </c>
      <c r="G7798" t="s">
        <v>152</v>
      </c>
      <c r="H7798" t="s">
        <v>134</v>
      </c>
      <c r="I7798" t="s">
        <v>135</v>
      </c>
      <c r="J7798" t="s">
        <v>136</v>
      </c>
      <c r="K7798" t="s">
        <v>137</v>
      </c>
      <c r="L7798" t="s">
        <v>22224</v>
      </c>
      <c r="M7798" t="s">
        <v>22225</v>
      </c>
      <c r="N7798">
        <v>4.2138888879999996</v>
      </c>
      <c r="O7798">
        <v>0</v>
      </c>
      <c r="P7798">
        <v>2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3.774369326797367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3.774369326797367</v>
      </c>
    </row>
    <row r="7799" spans="1:31" x14ac:dyDescent="0.25">
      <c r="A7799">
        <v>2170100</v>
      </c>
      <c r="B7799">
        <v>1</v>
      </c>
      <c r="C7799" t="s">
        <v>80</v>
      </c>
      <c r="D7799" t="s">
        <v>103</v>
      </c>
      <c r="E7799" t="s">
        <v>196</v>
      </c>
      <c r="F7799" t="s">
        <v>22226</v>
      </c>
      <c r="G7799" t="s">
        <v>142</v>
      </c>
      <c r="H7799" t="s">
        <v>143</v>
      </c>
      <c r="I7799" t="s">
        <v>135</v>
      </c>
      <c r="J7799" t="s">
        <v>136</v>
      </c>
      <c r="K7799" t="s">
        <v>137</v>
      </c>
      <c r="L7799" t="s">
        <v>22227</v>
      </c>
      <c r="M7799" t="s">
        <v>22228</v>
      </c>
      <c r="N7799">
        <v>0.14583333300000001</v>
      </c>
      <c r="O7799">
        <v>0</v>
      </c>
      <c r="P7799">
        <v>432</v>
      </c>
      <c r="Q7799">
        <v>0</v>
      </c>
      <c r="R7799">
        <v>29</v>
      </c>
      <c r="S7799">
        <v>0</v>
      </c>
      <c r="T7799">
        <v>60</v>
      </c>
      <c r="U7799">
        <v>0</v>
      </c>
      <c r="V7799">
        <v>0</v>
      </c>
      <c r="W7799">
        <v>0</v>
      </c>
      <c r="X7799">
        <v>13.74387000994</v>
      </c>
      <c r="Y7799">
        <v>0</v>
      </c>
      <c r="Z7799">
        <v>1.3982370275300002</v>
      </c>
      <c r="AA7799">
        <v>0</v>
      </c>
      <c r="AB7799">
        <v>3.149289527422499</v>
      </c>
      <c r="AC7799">
        <v>0</v>
      </c>
      <c r="AD7799">
        <v>0</v>
      </c>
      <c r="AE7799">
        <v>18.291396564892498</v>
      </c>
    </row>
    <row r="7800" spans="1:31" x14ac:dyDescent="0.25">
      <c r="A7800">
        <v>2170123</v>
      </c>
      <c r="B7800">
        <v>1</v>
      </c>
      <c r="C7800" t="s">
        <v>81</v>
      </c>
      <c r="D7800" t="s">
        <v>120</v>
      </c>
      <c r="E7800" t="s">
        <v>174</v>
      </c>
      <c r="F7800" t="s">
        <v>22229</v>
      </c>
      <c r="G7800" t="s">
        <v>187</v>
      </c>
      <c r="H7800" t="s">
        <v>134</v>
      </c>
      <c r="I7800" t="s">
        <v>135</v>
      </c>
      <c r="J7800" t="s">
        <v>136</v>
      </c>
      <c r="K7800" t="s">
        <v>137</v>
      </c>
      <c r="L7800" t="s">
        <v>22230</v>
      </c>
      <c r="M7800" t="s">
        <v>22231</v>
      </c>
      <c r="N7800">
        <v>1.547222222</v>
      </c>
      <c r="O7800">
        <v>0</v>
      </c>
      <c r="P7800">
        <v>73</v>
      </c>
      <c r="Q7800">
        <v>0</v>
      </c>
      <c r="R7800">
        <v>6</v>
      </c>
      <c r="S7800">
        <v>0</v>
      </c>
      <c r="T7800">
        <v>7</v>
      </c>
      <c r="U7800">
        <v>0</v>
      </c>
      <c r="V7800">
        <v>0</v>
      </c>
      <c r="W7800">
        <v>0</v>
      </c>
      <c r="X7800">
        <v>18.597332775740213</v>
      </c>
      <c r="Y7800">
        <v>0</v>
      </c>
      <c r="Z7800">
        <v>1.3990082537532</v>
      </c>
      <c r="AA7800">
        <v>0</v>
      </c>
      <c r="AB7800">
        <v>0.82356666770075004</v>
      </c>
      <c r="AC7800">
        <v>0</v>
      </c>
      <c r="AD7800">
        <v>0</v>
      </c>
      <c r="AE7800">
        <v>20.819907697194164</v>
      </c>
    </row>
    <row r="7801" spans="1:31" x14ac:dyDescent="0.25">
      <c r="A7801">
        <v>2169791</v>
      </c>
      <c r="B7801">
        <v>1</v>
      </c>
      <c r="C7801" t="s">
        <v>80</v>
      </c>
      <c r="D7801" t="s">
        <v>89</v>
      </c>
      <c r="E7801" t="s">
        <v>146</v>
      </c>
      <c r="F7801" t="s">
        <v>22232</v>
      </c>
      <c r="G7801" t="s">
        <v>167</v>
      </c>
      <c r="H7801" t="s">
        <v>143</v>
      </c>
      <c r="I7801" t="s">
        <v>135</v>
      </c>
      <c r="J7801" t="s">
        <v>136</v>
      </c>
      <c r="K7801" t="s">
        <v>137</v>
      </c>
      <c r="L7801" t="s">
        <v>22233</v>
      </c>
      <c r="M7801" t="s">
        <v>22234</v>
      </c>
      <c r="N7801">
        <v>5.6666666660000002</v>
      </c>
      <c r="O7801">
        <v>0</v>
      </c>
      <c r="P7801">
        <v>5</v>
      </c>
      <c r="Q7801">
        <v>0</v>
      </c>
      <c r="R7801">
        <v>4</v>
      </c>
      <c r="S7801">
        <v>4</v>
      </c>
      <c r="T7801">
        <v>0</v>
      </c>
      <c r="U7801">
        <v>0</v>
      </c>
      <c r="V7801">
        <v>0</v>
      </c>
      <c r="W7801">
        <v>0</v>
      </c>
      <c r="X7801">
        <v>19.885744516134373</v>
      </c>
      <c r="Y7801">
        <v>0</v>
      </c>
      <c r="Z7801">
        <v>0.50714794715715006</v>
      </c>
      <c r="AA7801">
        <v>40.673520730351328</v>
      </c>
      <c r="AB7801">
        <v>0</v>
      </c>
      <c r="AC7801">
        <v>0</v>
      </c>
      <c r="AD7801">
        <v>0</v>
      </c>
      <c r="AE7801">
        <v>61.066413193642852</v>
      </c>
    </row>
    <row r="7802" spans="1:31" x14ac:dyDescent="0.25">
      <c r="A7802">
        <v>2170641</v>
      </c>
      <c r="B7802">
        <v>1</v>
      </c>
      <c r="C7802" t="s">
        <v>81</v>
      </c>
      <c r="D7802" t="s">
        <v>122</v>
      </c>
      <c r="E7802" t="s">
        <v>196</v>
      </c>
      <c r="F7802" t="s">
        <v>9420</v>
      </c>
      <c r="G7802" t="s">
        <v>226</v>
      </c>
      <c r="H7802" t="s">
        <v>143</v>
      </c>
      <c r="I7802" t="s">
        <v>135</v>
      </c>
      <c r="J7802" t="s">
        <v>136</v>
      </c>
      <c r="K7802" t="s">
        <v>137</v>
      </c>
      <c r="L7802" t="s">
        <v>22235</v>
      </c>
      <c r="M7802" t="s">
        <v>22236</v>
      </c>
      <c r="N7802">
        <v>0.74388888799999997</v>
      </c>
      <c r="O7802">
        <v>0</v>
      </c>
      <c r="P7802">
        <v>1712</v>
      </c>
      <c r="Q7802">
        <v>10</v>
      </c>
      <c r="R7802">
        <v>23</v>
      </c>
      <c r="S7802">
        <v>2</v>
      </c>
      <c r="T7802">
        <v>157</v>
      </c>
      <c r="U7802">
        <v>2</v>
      </c>
      <c r="V7802">
        <v>0</v>
      </c>
      <c r="W7802">
        <v>0</v>
      </c>
      <c r="X7802">
        <v>187.79585826816367</v>
      </c>
      <c r="Y7802">
        <v>20.023968454074652</v>
      </c>
      <c r="Z7802">
        <v>3.1253961523482756</v>
      </c>
      <c r="AA7802">
        <v>36.322593676399336</v>
      </c>
      <c r="AB7802">
        <v>38.054181402360122</v>
      </c>
      <c r="AC7802">
        <v>41.40617477478127</v>
      </c>
      <c r="AD7802">
        <v>0</v>
      </c>
      <c r="AE7802">
        <v>326.72817272812739</v>
      </c>
    </row>
    <row r="7803" spans="1:31" x14ac:dyDescent="0.25">
      <c r="A7803">
        <v>2169390</v>
      </c>
      <c r="B7803">
        <v>1</v>
      </c>
      <c r="C7803" t="s">
        <v>81</v>
      </c>
      <c r="D7803" t="s">
        <v>127</v>
      </c>
      <c r="E7803" t="s">
        <v>196</v>
      </c>
      <c r="F7803" t="s">
        <v>22237</v>
      </c>
      <c r="G7803" t="s">
        <v>142</v>
      </c>
      <c r="H7803" t="s">
        <v>143</v>
      </c>
      <c r="I7803" t="s">
        <v>135</v>
      </c>
      <c r="J7803" t="s">
        <v>136</v>
      </c>
      <c r="K7803" t="s">
        <v>137</v>
      </c>
      <c r="L7803" t="s">
        <v>22238</v>
      </c>
      <c r="M7803" t="s">
        <v>22239</v>
      </c>
      <c r="N7803">
        <v>15.159166666000001</v>
      </c>
      <c r="O7803">
        <v>2</v>
      </c>
      <c r="P7803">
        <v>2</v>
      </c>
      <c r="Q7803">
        <v>44</v>
      </c>
      <c r="R7803">
        <v>15</v>
      </c>
      <c r="S7803">
        <v>1</v>
      </c>
      <c r="T7803">
        <v>2</v>
      </c>
      <c r="U7803">
        <v>0</v>
      </c>
      <c r="V7803">
        <v>0</v>
      </c>
      <c r="W7803">
        <v>5.0201516295471764</v>
      </c>
      <c r="X7803">
        <v>31.130099301508356</v>
      </c>
      <c r="Y7803">
        <v>265.31799741798352</v>
      </c>
      <c r="Z7803">
        <v>595.54405571888731</v>
      </c>
      <c r="AA7803">
        <v>1.4352152248980414</v>
      </c>
      <c r="AB7803">
        <v>21.222517855724085</v>
      </c>
      <c r="AC7803">
        <v>0</v>
      </c>
      <c r="AD7803">
        <v>0</v>
      </c>
      <c r="AE7803">
        <v>919.67003714854843</v>
      </c>
    </row>
    <row r="7804" spans="1:31" x14ac:dyDescent="0.25">
      <c r="A7804">
        <v>2169413</v>
      </c>
      <c r="B7804">
        <v>1</v>
      </c>
      <c r="C7804" t="s">
        <v>81</v>
      </c>
      <c r="D7804" t="s">
        <v>118</v>
      </c>
      <c r="E7804" t="s">
        <v>146</v>
      </c>
      <c r="F7804" t="s">
        <v>22240</v>
      </c>
      <c r="G7804" t="s">
        <v>142</v>
      </c>
      <c r="H7804" t="s">
        <v>143</v>
      </c>
      <c r="I7804" t="s">
        <v>135</v>
      </c>
      <c r="J7804" t="s">
        <v>136</v>
      </c>
      <c r="K7804" t="s">
        <v>137</v>
      </c>
      <c r="L7804" t="s">
        <v>22241</v>
      </c>
      <c r="M7804" t="s">
        <v>22242</v>
      </c>
      <c r="N7804">
        <v>1.03</v>
      </c>
      <c r="O7804">
        <v>0</v>
      </c>
      <c r="P7804">
        <v>55</v>
      </c>
      <c r="Q7804">
        <v>0</v>
      </c>
      <c r="R7804">
        <v>47</v>
      </c>
      <c r="S7804">
        <v>0</v>
      </c>
      <c r="T7804">
        <v>8</v>
      </c>
      <c r="U7804">
        <v>0</v>
      </c>
      <c r="V7804">
        <v>0</v>
      </c>
      <c r="W7804">
        <v>0</v>
      </c>
      <c r="X7804">
        <v>9.9107792401632011</v>
      </c>
      <c r="Y7804">
        <v>0</v>
      </c>
      <c r="Z7804">
        <v>5.7734057091408655</v>
      </c>
      <c r="AA7804">
        <v>0</v>
      </c>
      <c r="AB7804">
        <v>3.7499917579553008</v>
      </c>
      <c r="AC7804">
        <v>0</v>
      </c>
      <c r="AD7804">
        <v>0</v>
      </c>
      <c r="AE7804">
        <v>19.434176707259368</v>
      </c>
    </row>
    <row r="7805" spans="1:31" x14ac:dyDescent="0.25">
      <c r="A7805">
        <v>2169476</v>
      </c>
      <c r="B7805">
        <v>1</v>
      </c>
      <c r="C7805" t="s">
        <v>80</v>
      </c>
      <c r="D7805" t="s">
        <v>106</v>
      </c>
      <c r="E7805" t="s">
        <v>196</v>
      </c>
      <c r="F7805" t="s">
        <v>4419</v>
      </c>
      <c r="G7805" t="s">
        <v>142</v>
      </c>
      <c r="H7805" t="s">
        <v>143</v>
      </c>
      <c r="I7805" t="s">
        <v>135</v>
      </c>
      <c r="J7805" t="s">
        <v>136</v>
      </c>
      <c r="K7805" t="s">
        <v>137</v>
      </c>
      <c r="L7805" t="s">
        <v>22243</v>
      </c>
      <c r="M7805" t="s">
        <v>22244</v>
      </c>
      <c r="N7805">
        <v>1.1030555550000001</v>
      </c>
      <c r="O7805">
        <v>0</v>
      </c>
      <c r="P7805">
        <v>26</v>
      </c>
      <c r="Q7805">
        <v>17</v>
      </c>
      <c r="R7805">
        <v>60</v>
      </c>
      <c r="S7805">
        <v>4</v>
      </c>
      <c r="T7805">
        <v>21</v>
      </c>
      <c r="U7805">
        <v>0</v>
      </c>
      <c r="V7805">
        <v>0</v>
      </c>
      <c r="W7805">
        <v>0</v>
      </c>
      <c r="X7805">
        <v>6.743190272845351</v>
      </c>
      <c r="Y7805">
        <v>35.896283972927549</v>
      </c>
      <c r="Z7805">
        <v>66.126804870231979</v>
      </c>
      <c r="AA7805">
        <v>5.8747597404110996</v>
      </c>
      <c r="AB7805">
        <v>19.016116716288447</v>
      </c>
      <c r="AC7805">
        <v>0</v>
      </c>
      <c r="AD7805">
        <v>0</v>
      </c>
      <c r="AE7805">
        <v>133.65715557270443</v>
      </c>
    </row>
    <row r="7806" spans="1:31" x14ac:dyDescent="0.25">
      <c r="A7806">
        <v>2170472</v>
      </c>
      <c r="B7806">
        <v>1</v>
      </c>
      <c r="C7806" t="s">
        <v>80</v>
      </c>
      <c r="D7806" t="s">
        <v>108</v>
      </c>
      <c r="E7806" t="s">
        <v>174</v>
      </c>
      <c r="F7806" t="s">
        <v>15267</v>
      </c>
      <c r="G7806" t="s">
        <v>211</v>
      </c>
      <c r="H7806" t="s">
        <v>134</v>
      </c>
      <c r="I7806" t="s">
        <v>135</v>
      </c>
      <c r="J7806" t="s">
        <v>136</v>
      </c>
      <c r="K7806" t="s">
        <v>137</v>
      </c>
      <c r="L7806" t="s">
        <v>22245</v>
      </c>
      <c r="M7806" t="s">
        <v>22246</v>
      </c>
      <c r="N7806">
        <v>14.186944444</v>
      </c>
      <c r="O7806">
        <v>0</v>
      </c>
      <c r="P7806">
        <v>9</v>
      </c>
      <c r="Q7806">
        <v>0</v>
      </c>
      <c r="R7806">
        <v>1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11.832853826875796</v>
      </c>
      <c r="Y7806">
        <v>0</v>
      </c>
      <c r="Z7806">
        <v>1.0715197959883337E-2</v>
      </c>
      <c r="AA7806">
        <v>0</v>
      </c>
      <c r="AB7806">
        <v>0</v>
      </c>
      <c r="AC7806">
        <v>0</v>
      </c>
      <c r="AD7806">
        <v>0</v>
      </c>
      <c r="AE7806">
        <v>11.843569024835679</v>
      </c>
    </row>
    <row r="7807" spans="1:31" x14ac:dyDescent="0.25">
      <c r="A7807">
        <v>2169868</v>
      </c>
      <c r="B7807">
        <v>1</v>
      </c>
      <c r="C7807" t="s">
        <v>81</v>
      </c>
      <c r="D7807" t="s">
        <v>122</v>
      </c>
      <c r="E7807" t="s">
        <v>161</v>
      </c>
      <c r="F7807" t="s">
        <v>22247</v>
      </c>
      <c r="G7807" t="s">
        <v>215</v>
      </c>
      <c r="H7807" t="s">
        <v>134</v>
      </c>
      <c r="I7807" t="s">
        <v>135</v>
      </c>
      <c r="J7807" t="s">
        <v>136</v>
      </c>
      <c r="K7807" t="s">
        <v>137</v>
      </c>
      <c r="L7807" t="s">
        <v>22248</v>
      </c>
      <c r="M7807" t="s">
        <v>22249</v>
      </c>
      <c r="N7807">
        <v>7.2083333329999997</v>
      </c>
      <c r="O7807">
        <v>0</v>
      </c>
      <c r="P7807">
        <v>112</v>
      </c>
      <c r="Q7807">
        <v>0</v>
      </c>
      <c r="R7807">
        <v>0</v>
      </c>
      <c r="S7807">
        <v>0</v>
      </c>
      <c r="T7807">
        <v>11</v>
      </c>
      <c r="U7807">
        <v>0</v>
      </c>
      <c r="V7807">
        <v>0</v>
      </c>
      <c r="W7807">
        <v>0</v>
      </c>
      <c r="X7807">
        <v>105.0314422509874</v>
      </c>
      <c r="Y7807">
        <v>0</v>
      </c>
      <c r="Z7807">
        <v>0</v>
      </c>
      <c r="AA7807">
        <v>0</v>
      </c>
      <c r="AB7807">
        <v>41.766052045800393</v>
      </c>
      <c r="AC7807">
        <v>0</v>
      </c>
      <c r="AD7807">
        <v>0</v>
      </c>
      <c r="AE7807">
        <v>146.79749429678779</v>
      </c>
    </row>
    <row r="7808" spans="1:31" x14ac:dyDescent="0.25">
      <c r="A7808">
        <v>2170163</v>
      </c>
      <c r="B7808">
        <v>1</v>
      </c>
      <c r="C7808" t="s">
        <v>80</v>
      </c>
      <c r="D7808" t="s">
        <v>84</v>
      </c>
      <c r="E7808" t="s">
        <v>174</v>
      </c>
      <c r="F7808" t="s">
        <v>22250</v>
      </c>
      <c r="G7808" t="s">
        <v>384</v>
      </c>
      <c r="H7808" t="s">
        <v>134</v>
      </c>
      <c r="I7808" t="s">
        <v>135</v>
      </c>
      <c r="J7808" t="s">
        <v>136</v>
      </c>
      <c r="K7808" t="s">
        <v>137</v>
      </c>
      <c r="L7808" t="s">
        <v>22251</v>
      </c>
      <c r="M7808" t="s">
        <v>22252</v>
      </c>
      <c r="N7808">
        <v>0.885833333</v>
      </c>
      <c r="O7808">
        <v>0</v>
      </c>
      <c r="P7808">
        <v>94</v>
      </c>
      <c r="Q7808">
        <v>0</v>
      </c>
      <c r="R7808">
        <v>0</v>
      </c>
      <c r="S7808">
        <v>0</v>
      </c>
      <c r="T7808">
        <v>5</v>
      </c>
      <c r="U7808">
        <v>0</v>
      </c>
      <c r="V7808">
        <v>0</v>
      </c>
      <c r="W7808">
        <v>0</v>
      </c>
      <c r="X7808">
        <v>21.15954332973973</v>
      </c>
      <c r="Y7808">
        <v>0</v>
      </c>
      <c r="Z7808">
        <v>0</v>
      </c>
      <c r="AA7808">
        <v>0</v>
      </c>
      <c r="AB7808">
        <v>2.7750724414717998</v>
      </c>
      <c r="AC7808">
        <v>0</v>
      </c>
      <c r="AD7808">
        <v>0</v>
      </c>
      <c r="AE7808">
        <v>23.934615771211529</v>
      </c>
    </row>
    <row r="7809" spans="1:31" x14ac:dyDescent="0.25">
      <c r="A7809">
        <v>2170601</v>
      </c>
      <c r="B7809">
        <v>1</v>
      </c>
      <c r="C7809" t="s">
        <v>80</v>
      </c>
      <c r="D7809" t="s">
        <v>101</v>
      </c>
      <c r="E7809" t="s">
        <v>174</v>
      </c>
      <c r="F7809" t="s">
        <v>22253</v>
      </c>
      <c r="G7809" t="s">
        <v>187</v>
      </c>
      <c r="H7809" t="s">
        <v>134</v>
      </c>
      <c r="I7809" t="s">
        <v>135</v>
      </c>
      <c r="J7809" t="s">
        <v>136</v>
      </c>
      <c r="K7809" t="s">
        <v>137</v>
      </c>
      <c r="L7809" t="s">
        <v>22254</v>
      </c>
      <c r="M7809" t="s">
        <v>22255</v>
      </c>
      <c r="N7809">
        <v>1.830833333</v>
      </c>
      <c r="O7809">
        <v>0</v>
      </c>
      <c r="P7809">
        <v>86</v>
      </c>
      <c r="Q7809">
        <v>0</v>
      </c>
      <c r="R7809">
        <v>1</v>
      </c>
      <c r="S7809">
        <v>0</v>
      </c>
      <c r="T7809">
        <v>2</v>
      </c>
      <c r="U7809">
        <v>0</v>
      </c>
      <c r="V7809">
        <v>0</v>
      </c>
      <c r="W7809">
        <v>0</v>
      </c>
      <c r="X7809">
        <v>40.066582371777336</v>
      </c>
      <c r="Y7809">
        <v>0</v>
      </c>
      <c r="Z7809">
        <v>3.5597443085250001E-2</v>
      </c>
      <c r="AA7809">
        <v>0</v>
      </c>
      <c r="AB7809">
        <v>3.4292869657512499</v>
      </c>
      <c r="AC7809">
        <v>0</v>
      </c>
      <c r="AD7809">
        <v>0</v>
      </c>
      <c r="AE7809">
        <v>43.53146678061384</v>
      </c>
    </row>
    <row r="7810" spans="1:31" x14ac:dyDescent="0.25">
      <c r="A7810">
        <v>2170269</v>
      </c>
      <c r="B7810">
        <v>1</v>
      </c>
      <c r="C7810" t="s">
        <v>80</v>
      </c>
      <c r="D7810" t="s">
        <v>93</v>
      </c>
      <c r="E7810" t="s">
        <v>174</v>
      </c>
      <c r="F7810" t="s">
        <v>22256</v>
      </c>
      <c r="G7810" t="s">
        <v>187</v>
      </c>
      <c r="H7810" t="s">
        <v>134</v>
      </c>
      <c r="I7810" t="s">
        <v>135</v>
      </c>
      <c r="J7810" t="s">
        <v>136</v>
      </c>
      <c r="K7810" t="s">
        <v>137</v>
      </c>
      <c r="L7810" t="s">
        <v>22257</v>
      </c>
      <c r="M7810" t="s">
        <v>22258</v>
      </c>
      <c r="N7810">
        <v>10.319444444</v>
      </c>
      <c r="O7810">
        <v>0</v>
      </c>
      <c r="P7810">
        <v>16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21.556415165021235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21.556415165021235</v>
      </c>
    </row>
    <row r="7811" spans="1:31" x14ac:dyDescent="0.25">
      <c r="A7811">
        <v>2170664</v>
      </c>
      <c r="B7811">
        <v>1</v>
      </c>
      <c r="C7811" t="s">
        <v>80</v>
      </c>
      <c r="D7811" t="s">
        <v>104</v>
      </c>
      <c r="E7811" t="s">
        <v>174</v>
      </c>
      <c r="F7811" t="s">
        <v>22259</v>
      </c>
      <c r="G7811" t="s">
        <v>187</v>
      </c>
      <c r="H7811" t="s">
        <v>134</v>
      </c>
      <c r="I7811" t="s">
        <v>135</v>
      </c>
      <c r="J7811" t="s">
        <v>136</v>
      </c>
      <c r="K7811" t="s">
        <v>137</v>
      </c>
      <c r="L7811" t="s">
        <v>22260</v>
      </c>
      <c r="M7811" t="s">
        <v>22261</v>
      </c>
      <c r="N7811">
        <v>3.9161111110000002</v>
      </c>
      <c r="O7811">
        <v>0</v>
      </c>
      <c r="P7811">
        <v>1</v>
      </c>
      <c r="Q7811">
        <v>0</v>
      </c>
      <c r="R7811">
        <v>2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0.48607728450124998</v>
      </c>
      <c r="Y7811">
        <v>0</v>
      </c>
      <c r="Z7811">
        <v>0.35088076900142506</v>
      </c>
      <c r="AA7811">
        <v>0</v>
      </c>
      <c r="AB7811">
        <v>0</v>
      </c>
      <c r="AC7811">
        <v>0</v>
      </c>
      <c r="AD7811">
        <v>0</v>
      </c>
      <c r="AE7811">
        <v>0.83695805350267505</v>
      </c>
    </row>
    <row r="7812" spans="1:31" x14ac:dyDescent="0.25">
      <c r="A7812">
        <v>2170409</v>
      </c>
      <c r="B7812">
        <v>1</v>
      </c>
      <c r="C7812" t="s">
        <v>80</v>
      </c>
      <c r="D7812" t="s">
        <v>105</v>
      </c>
      <c r="E7812" t="s">
        <v>174</v>
      </c>
      <c r="F7812" t="s">
        <v>22262</v>
      </c>
      <c r="G7812" t="s">
        <v>211</v>
      </c>
      <c r="H7812" t="s">
        <v>134</v>
      </c>
      <c r="I7812" t="s">
        <v>135</v>
      </c>
      <c r="J7812" t="s">
        <v>136</v>
      </c>
      <c r="K7812" t="s">
        <v>137</v>
      </c>
      <c r="L7812" t="s">
        <v>22263</v>
      </c>
      <c r="M7812" t="s">
        <v>22264</v>
      </c>
      <c r="N7812">
        <v>2.5491666660000001</v>
      </c>
      <c r="O7812">
        <v>0</v>
      </c>
      <c r="P7812">
        <v>57</v>
      </c>
      <c r="Q7812">
        <v>0</v>
      </c>
      <c r="R7812">
        <v>0</v>
      </c>
      <c r="S7812">
        <v>0</v>
      </c>
      <c r="T7812">
        <v>2</v>
      </c>
      <c r="U7812">
        <v>0</v>
      </c>
      <c r="V7812">
        <v>0</v>
      </c>
      <c r="W7812">
        <v>0</v>
      </c>
      <c r="X7812">
        <v>45.941191314908281</v>
      </c>
      <c r="Y7812">
        <v>0</v>
      </c>
      <c r="Z7812">
        <v>0</v>
      </c>
      <c r="AA7812">
        <v>0</v>
      </c>
      <c r="AB7812">
        <v>1.53436664134215</v>
      </c>
      <c r="AC7812">
        <v>0</v>
      </c>
      <c r="AD7812">
        <v>0</v>
      </c>
      <c r="AE7812">
        <v>47.475557956250434</v>
      </c>
    </row>
    <row r="7813" spans="1:31" x14ac:dyDescent="0.25">
      <c r="A7813">
        <v>2170017</v>
      </c>
      <c r="B7813">
        <v>1</v>
      </c>
      <c r="C7813" t="s">
        <v>80</v>
      </c>
      <c r="D7813" t="s">
        <v>105</v>
      </c>
      <c r="E7813" t="s">
        <v>161</v>
      </c>
      <c r="F7813" t="s">
        <v>22265</v>
      </c>
      <c r="G7813" t="s">
        <v>163</v>
      </c>
      <c r="H7813" t="s">
        <v>134</v>
      </c>
      <c r="I7813" t="s">
        <v>135</v>
      </c>
      <c r="J7813" t="s">
        <v>136</v>
      </c>
      <c r="K7813" t="s">
        <v>137</v>
      </c>
      <c r="L7813" t="s">
        <v>22266</v>
      </c>
      <c r="M7813" t="s">
        <v>22267</v>
      </c>
      <c r="N7813">
        <v>1.875555555</v>
      </c>
      <c r="O7813">
        <v>0</v>
      </c>
      <c r="P7813">
        <v>595</v>
      </c>
      <c r="Q7813">
        <v>0</v>
      </c>
      <c r="R7813">
        <v>0</v>
      </c>
      <c r="S7813">
        <v>0</v>
      </c>
      <c r="T7813">
        <v>42</v>
      </c>
      <c r="U7813">
        <v>0</v>
      </c>
      <c r="V7813">
        <v>0</v>
      </c>
      <c r="W7813">
        <v>0</v>
      </c>
      <c r="X7813">
        <v>230.65981948164847</v>
      </c>
      <c r="Y7813">
        <v>0</v>
      </c>
      <c r="Z7813">
        <v>0</v>
      </c>
      <c r="AA7813">
        <v>0</v>
      </c>
      <c r="AB7813">
        <v>113.31031092882749</v>
      </c>
      <c r="AC7813">
        <v>0</v>
      </c>
      <c r="AD7813">
        <v>0</v>
      </c>
      <c r="AE7813">
        <v>343.97013041047597</v>
      </c>
    </row>
    <row r="7814" spans="1:31" x14ac:dyDescent="0.25">
      <c r="A7814">
        <v>2170229</v>
      </c>
      <c r="B7814">
        <v>1</v>
      </c>
      <c r="C7814" t="s">
        <v>81</v>
      </c>
      <c r="D7814" t="s">
        <v>116</v>
      </c>
      <c r="E7814" t="s">
        <v>174</v>
      </c>
      <c r="F7814" t="s">
        <v>22268</v>
      </c>
      <c r="G7814" t="s">
        <v>187</v>
      </c>
      <c r="H7814" t="s">
        <v>134</v>
      </c>
      <c r="I7814" t="s">
        <v>135</v>
      </c>
      <c r="J7814" t="s">
        <v>136</v>
      </c>
      <c r="K7814" t="s">
        <v>137</v>
      </c>
      <c r="L7814" t="s">
        <v>22269</v>
      </c>
      <c r="M7814" t="s">
        <v>22270</v>
      </c>
      <c r="N7814">
        <v>4.6969444439999997</v>
      </c>
      <c r="O7814">
        <v>0</v>
      </c>
      <c r="P7814">
        <v>86</v>
      </c>
      <c r="Q7814">
        <v>0</v>
      </c>
      <c r="R7814">
        <v>2</v>
      </c>
      <c r="S7814">
        <v>0</v>
      </c>
      <c r="T7814">
        <v>9</v>
      </c>
      <c r="U7814">
        <v>0</v>
      </c>
      <c r="V7814">
        <v>0</v>
      </c>
      <c r="W7814">
        <v>0</v>
      </c>
      <c r="X7814">
        <v>68.851859352417591</v>
      </c>
      <c r="Y7814">
        <v>0</v>
      </c>
      <c r="Z7814">
        <v>0.13285968855558336</v>
      </c>
      <c r="AA7814">
        <v>0</v>
      </c>
      <c r="AB7814">
        <v>8.5937177496769017</v>
      </c>
      <c r="AC7814">
        <v>0</v>
      </c>
      <c r="AD7814">
        <v>0</v>
      </c>
      <c r="AE7814">
        <v>77.578436790650073</v>
      </c>
    </row>
    <row r="7815" spans="1:31" x14ac:dyDescent="0.25">
      <c r="A7815">
        <v>2170206</v>
      </c>
      <c r="B7815">
        <v>1</v>
      </c>
      <c r="C7815" t="s">
        <v>81</v>
      </c>
      <c r="D7815" t="s">
        <v>123</v>
      </c>
      <c r="E7815" t="s">
        <v>161</v>
      </c>
      <c r="F7815" t="s">
        <v>22271</v>
      </c>
      <c r="G7815" t="s">
        <v>215</v>
      </c>
      <c r="H7815" t="s">
        <v>134</v>
      </c>
      <c r="I7815" t="s">
        <v>135</v>
      </c>
      <c r="J7815" t="s">
        <v>136</v>
      </c>
      <c r="K7815" t="s">
        <v>137</v>
      </c>
      <c r="L7815" t="s">
        <v>22272</v>
      </c>
      <c r="M7815" t="s">
        <v>22273</v>
      </c>
      <c r="N7815">
        <v>2.310277777</v>
      </c>
      <c r="O7815">
        <v>0</v>
      </c>
      <c r="P7815">
        <v>200</v>
      </c>
      <c r="Q7815">
        <v>0</v>
      </c>
      <c r="R7815">
        <v>1</v>
      </c>
      <c r="S7815">
        <v>0</v>
      </c>
      <c r="T7815">
        <v>9</v>
      </c>
      <c r="U7815">
        <v>0</v>
      </c>
      <c r="V7815">
        <v>0</v>
      </c>
      <c r="W7815">
        <v>0</v>
      </c>
      <c r="X7815">
        <v>72.426882215424115</v>
      </c>
      <c r="Y7815">
        <v>0</v>
      </c>
      <c r="Z7815">
        <v>0</v>
      </c>
      <c r="AA7815">
        <v>0</v>
      </c>
      <c r="AB7815">
        <v>7.5241479235404451</v>
      </c>
      <c r="AC7815">
        <v>0</v>
      </c>
      <c r="AD7815">
        <v>0</v>
      </c>
      <c r="AE7815">
        <v>79.951030138964555</v>
      </c>
    </row>
    <row r="7816" spans="1:31" x14ac:dyDescent="0.25">
      <c r="A7816">
        <v>2170014</v>
      </c>
      <c r="B7816">
        <v>1</v>
      </c>
      <c r="C7816" t="s">
        <v>81</v>
      </c>
      <c r="D7816" t="s">
        <v>113</v>
      </c>
      <c r="E7816" t="s">
        <v>174</v>
      </c>
      <c r="F7816" t="s">
        <v>22274</v>
      </c>
      <c r="G7816" t="s">
        <v>187</v>
      </c>
      <c r="H7816" t="s">
        <v>134</v>
      </c>
      <c r="I7816" t="s">
        <v>135</v>
      </c>
      <c r="J7816" t="s">
        <v>136</v>
      </c>
      <c r="K7816" t="s">
        <v>137</v>
      </c>
      <c r="L7816" t="s">
        <v>22275</v>
      </c>
      <c r="M7816" t="s">
        <v>22276</v>
      </c>
      <c r="N7816">
        <v>7.392222222</v>
      </c>
      <c r="O7816">
        <v>0</v>
      </c>
      <c r="P7816">
        <v>25</v>
      </c>
      <c r="Q7816">
        <v>0</v>
      </c>
      <c r="R7816">
        <v>3</v>
      </c>
      <c r="S7816">
        <v>0</v>
      </c>
      <c r="T7816">
        <v>4</v>
      </c>
      <c r="U7816">
        <v>0</v>
      </c>
      <c r="V7816">
        <v>1</v>
      </c>
      <c r="W7816">
        <v>0</v>
      </c>
      <c r="X7816">
        <v>38.460102999535529</v>
      </c>
      <c r="Y7816">
        <v>0</v>
      </c>
      <c r="Z7816">
        <v>2.6697956444263</v>
      </c>
      <c r="AA7816">
        <v>0</v>
      </c>
      <c r="AB7816">
        <v>9.0589854307207496</v>
      </c>
      <c r="AC7816">
        <v>0</v>
      </c>
      <c r="AD7816">
        <v>4.968811569072983</v>
      </c>
      <c r="AE7816">
        <v>55.157695643755559</v>
      </c>
    </row>
    <row r="7817" spans="1:31" x14ac:dyDescent="0.25">
      <c r="A7817">
        <v>2170515</v>
      </c>
      <c r="B7817">
        <v>1</v>
      </c>
      <c r="C7817" t="s">
        <v>81</v>
      </c>
      <c r="D7817" t="s">
        <v>114</v>
      </c>
      <c r="E7817" t="s">
        <v>174</v>
      </c>
      <c r="F7817" t="s">
        <v>22277</v>
      </c>
      <c r="G7817" t="s">
        <v>187</v>
      </c>
      <c r="H7817" t="s">
        <v>134</v>
      </c>
      <c r="I7817" t="s">
        <v>135</v>
      </c>
      <c r="J7817" t="s">
        <v>136</v>
      </c>
      <c r="K7817" t="s">
        <v>137</v>
      </c>
      <c r="L7817" t="s">
        <v>22278</v>
      </c>
      <c r="M7817" t="s">
        <v>22279</v>
      </c>
      <c r="N7817">
        <v>1.2041666660000001</v>
      </c>
      <c r="O7817">
        <v>0</v>
      </c>
      <c r="P7817">
        <v>2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0.30948567208625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0.30948567208625</v>
      </c>
    </row>
    <row r="7818" spans="1:31" x14ac:dyDescent="0.25">
      <c r="A7818">
        <v>2169496</v>
      </c>
      <c r="B7818">
        <v>1</v>
      </c>
      <c r="C7818" t="s">
        <v>80</v>
      </c>
      <c r="D7818" t="s">
        <v>111</v>
      </c>
      <c r="E7818" t="s">
        <v>146</v>
      </c>
      <c r="F7818" t="s">
        <v>22280</v>
      </c>
      <c r="G7818" t="s">
        <v>2990</v>
      </c>
      <c r="H7818" t="s">
        <v>143</v>
      </c>
      <c r="I7818" t="s">
        <v>135</v>
      </c>
      <c r="J7818" t="s">
        <v>136</v>
      </c>
      <c r="K7818" t="s">
        <v>137</v>
      </c>
      <c r="L7818" t="s">
        <v>22281</v>
      </c>
      <c r="M7818" t="s">
        <v>22282</v>
      </c>
      <c r="N7818">
        <v>3.9647222219999998</v>
      </c>
      <c r="O7818">
        <v>0</v>
      </c>
      <c r="P7818">
        <v>4</v>
      </c>
      <c r="Q7818">
        <v>0</v>
      </c>
      <c r="R7818">
        <v>0</v>
      </c>
      <c r="S7818">
        <v>0</v>
      </c>
      <c r="T7818">
        <v>2</v>
      </c>
      <c r="U7818">
        <v>1</v>
      </c>
      <c r="V7818">
        <v>0</v>
      </c>
      <c r="W7818">
        <v>0</v>
      </c>
      <c r="X7818">
        <v>1.6913532572761494</v>
      </c>
      <c r="Y7818">
        <v>0</v>
      </c>
      <c r="Z7818">
        <v>0</v>
      </c>
      <c r="AA7818">
        <v>0</v>
      </c>
      <c r="AB7818">
        <v>11.561130585086591</v>
      </c>
      <c r="AC7818">
        <v>50.989141959994008</v>
      </c>
      <c r="AD7818">
        <v>0</v>
      </c>
      <c r="AE7818">
        <v>64.241625802356751</v>
      </c>
    </row>
    <row r="7819" spans="1:31" x14ac:dyDescent="0.25">
      <c r="A7819">
        <v>2170037</v>
      </c>
      <c r="B7819">
        <v>1</v>
      </c>
      <c r="C7819" t="s">
        <v>80</v>
      </c>
      <c r="D7819" t="s">
        <v>108</v>
      </c>
      <c r="E7819" t="s">
        <v>174</v>
      </c>
      <c r="F7819" t="s">
        <v>21082</v>
      </c>
      <c r="G7819" t="s">
        <v>187</v>
      </c>
      <c r="H7819" t="s">
        <v>134</v>
      </c>
      <c r="I7819" t="s">
        <v>135</v>
      </c>
      <c r="J7819" t="s">
        <v>136</v>
      </c>
      <c r="K7819" t="s">
        <v>137</v>
      </c>
      <c r="L7819" t="s">
        <v>22283</v>
      </c>
      <c r="M7819" t="s">
        <v>22284</v>
      </c>
      <c r="N7819">
        <v>8.94</v>
      </c>
      <c r="O7819">
        <v>0</v>
      </c>
      <c r="P7819">
        <v>14</v>
      </c>
      <c r="Q7819">
        <v>0</v>
      </c>
      <c r="R7819">
        <v>4</v>
      </c>
      <c r="S7819">
        <v>0</v>
      </c>
      <c r="T7819">
        <v>2</v>
      </c>
      <c r="U7819">
        <v>0</v>
      </c>
      <c r="V7819">
        <v>0</v>
      </c>
      <c r="W7819">
        <v>0</v>
      </c>
      <c r="X7819">
        <v>18.293342580728819</v>
      </c>
      <c r="Y7819">
        <v>0</v>
      </c>
      <c r="Z7819">
        <v>4.0267765863247504</v>
      </c>
      <c r="AA7819">
        <v>0</v>
      </c>
      <c r="AB7819">
        <v>18.032723962418402</v>
      </c>
      <c r="AC7819">
        <v>0</v>
      </c>
      <c r="AD7819">
        <v>0</v>
      </c>
      <c r="AE7819">
        <v>40.352843129471971</v>
      </c>
    </row>
    <row r="7820" spans="1:31" x14ac:dyDescent="0.25">
      <c r="A7820">
        <v>2170249</v>
      </c>
      <c r="B7820">
        <v>1</v>
      </c>
      <c r="C7820" t="s">
        <v>81</v>
      </c>
      <c r="D7820" t="s">
        <v>127</v>
      </c>
      <c r="E7820" t="s">
        <v>206</v>
      </c>
      <c r="F7820" t="s">
        <v>22285</v>
      </c>
      <c r="G7820" t="s">
        <v>211</v>
      </c>
      <c r="H7820" t="s">
        <v>134</v>
      </c>
      <c r="I7820" t="s">
        <v>135</v>
      </c>
      <c r="J7820" t="s">
        <v>136</v>
      </c>
      <c r="K7820" t="s">
        <v>137</v>
      </c>
      <c r="L7820" t="s">
        <v>22286</v>
      </c>
      <c r="M7820" t="s">
        <v>22287</v>
      </c>
      <c r="N7820">
        <v>2.5825</v>
      </c>
      <c r="O7820">
        <v>0</v>
      </c>
      <c r="P7820">
        <v>64</v>
      </c>
      <c r="Q7820">
        <v>0</v>
      </c>
      <c r="R7820">
        <v>0</v>
      </c>
      <c r="S7820">
        <v>0</v>
      </c>
      <c r="T7820">
        <v>4</v>
      </c>
      <c r="U7820">
        <v>0</v>
      </c>
      <c r="V7820">
        <v>0</v>
      </c>
      <c r="W7820">
        <v>0</v>
      </c>
      <c r="X7820">
        <v>39.300267799288278</v>
      </c>
      <c r="Y7820">
        <v>0</v>
      </c>
      <c r="Z7820">
        <v>0</v>
      </c>
      <c r="AA7820">
        <v>0</v>
      </c>
      <c r="AB7820">
        <v>7.0546615998616673</v>
      </c>
      <c r="AC7820">
        <v>0</v>
      </c>
      <c r="AD7820">
        <v>0</v>
      </c>
      <c r="AE7820">
        <v>46.354929399149945</v>
      </c>
    </row>
    <row r="7821" spans="1:31" x14ac:dyDescent="0.25">
      <c r="A7821">
        <v>2169516</v>
      </c>
      <c r="B7821">
        <v>1</v>
      </c>
      <c r="C7821" t="s">
        <v>81</v>
      </c>
      <c r="D7821" t="s">
        <v>127</v>
      </c>
      <c r="E7821" t="s">
        <v>146</v>
      </c>
      <c r="F7821" t="s">
        <v>22288</v>
      </c>
      <c r="G7821" t="s">
        <v>142</v>
      </c>
      <c r="H7821" t="s">
        <v>143</v>
      </c>
      <c r="I7821" t="s">
        <v>135</v>
      </c>
      <c r="J7821" t="s">
        <v>136</v>
      </c>
      <c r="K7821" t="s">
        <v>137</v>
      </c>
      <c r="L7821" t="s">
        <v>22289</v>
      </c>
      <c r="M7821" t="s">
        <v>22290</v>
      </c>
      <c r="N7821">
        <v>1.3872222219999999</v>
      </c>
      <c r="O7821">
        <v>0</v>
      </c>
      <c r="P7821">
        <v>314</v>
      </c>
      <c r="Q7821">
        <v>0</v>
      </c>
      <c r="R7821">
        <v>3</v>
      </c>
      <c r="S7821">
        <v>3</v>
      </c>
      <c r="T7821">
        <v>11</v>
      </c>
      <c r="U7821">
        <v>0</v>
      </c>
      <c r="V7821">
        <v>0</v>
      </c>
      <c r="W7821">
        <v>0</v>
      </c>
      <c r="X7821">
        <v>98.733439654573473</v>
      </c>
      <c r="Y7821">
        <v>0</v>
      </c>
      <c r="Z7821">
        <v>0.34940621362034996</v>
      </c>
      <c r="AA7821">
        <v>54.11275993420756</v>
      </c>
      <c r="AB7821">
        <v>7.064839023452528</v>
      </c>
      <c r="AC7821">
        <v>0</v>
      </c>
      <c r="AD7821">
        <v>0</v>
      </c>
      <c r="AE7821">
        <v>160.26044482585391</v>
      </c>
    </row>
    <row r="7822" spans="1:31" x14ac:dyDescent="0.25">
      <c r="A7822">
        <v>2169688</v>
      </c>
      <c r="B7822">
        <v>1</v>
      </c>
      <c r="C7822" t="s">
        <v>81</v>
      </c>
      <c r="D7822" t="s">
        <v>113</v>
      </c>
      <c r="E7822" t="s">
        <v>146</v>
      </c>
      <c r="F7822" t="s">
        <v>22291</v>
      </c>
      <c r="G7822" t="s">
        <v>142</v>
      </c>
      <c r="H7822" t="s">
        <v>143</v>
      </c>
      <c r="I7822" t="s">
        <v>135</v>
      </c>
      <c r="J7822" t="s">
        <v>136</v>
      </c>
      <c r="K7822" t="s">
        <v>137</v>
      </c>
      <c r="L7822" t="s">
        <v>22292</v>
      </c>
      <c r="M7822" t="s">
        <v>22293</v>
      </c>
      <c r="N7822">
        <v>1.0449999999999999</v>
      </c>
      <c r="O7822">
        <v>0</v>
      </c>
      <c r="P7822">
        <v>1422</v>
      </c>
      <c r="Q7822">
        <v>6</v>
      </c>
      <c r="R7822">
        <v>32</v>
      </c>
      <c r="S7822">
        <v>1</v>
      </c>
      <c r="T7822">
        <v>270</v>
      </c>
      <c r="U7822">
        <v>0</v>
      </c>
      <c r="V7822">
        <v>0</v>
      </c>
      <c r="W7822">
        <v>0</v>
      </c>
      <c r="X7822">
        <v>321.6714337074722</v>
      </c>
      <c r="Y7822">
        <v>2.0962008745012506</v>
      </c>
      <c r="Z7822">
        <v>39.905967160282508</v>
      </c>
      <c r="AA7822">
        <v>0.454012991088525</v>
      </c>
      <c r="AB7822">
        <v>130.13420801583615</v>
      </c>
      <c r="AC7822">
        <v>0</v>
      </c>
      <c r="AD7822">
        <v>0</v>
      </c>
      <c r="AE7822">
        <v>494.26182274918062</v>
      </c>
    </row>
    <row r="7823" spans="1:31" x14ac:dyDescent="0.25">
      <c r="A7823">
        <v>2169539</v>
      </c>
      <c r="B7823">
        <v>1</v>
      </c>
      <c r="C7823" t="s">
        <v>80</v>
      </c>
      <c r="D7823" t="s">
        <v>92</v>
      </c>
      <c r="E7823" t="s">
        <v>131</v>
      </c>
      <c r="F7823" t="s">
        <v>22294</v>
      </c>
      <c r="G7823" t="s">
        <v>152</v>
      </c>
      <c r="H7823" t="s">
        <v>134</v>
      </c>
      <c r="I7823" t="s">
        <v>135</v>
      </c>
      <c r="J7823" t="s">
        <v>136</v>
      </c>
      <c r="K7823" t="s">
        <v>137</v>
      </c>
      <c r="L7823" t="s">
        <v>22295</v>
      </c>
      <c r="M7823" t="s">
        <v>22296</v>
      </c>
      <c r="N7823">
        <v>1.216111111</v>
      </c>
      <c r="O7823">
        <v>0</v>
      </c>
      <c r="P7823">
        <v>1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0.22459498008419998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0.22459498008419998</v>
      </c>
    </row>
    <row r="7824" spans="1:31" x14ac:dyDescent="0.25">
      <c r="A7824">
        <v>2169559</v>
      </c>
      <c r="B7824">
        <v>1</v>
      </c>
      <c r="C7824" t="s">
        <v>80</v>
      </c>
      <c r="D7824" t="s">
        <v>96</v>
      </c>
      <c r="E7824" t="s">
        <v>131</v>
      </c>
      <c r="F7824" t="s">
        <v>22297</v>
      </c>
      <c r="G7824" t="s">
        <v>152</v>
      </c>
      <c r="H7824" t="s">
        <v>134</v>
      </c>
      <c r="I7824" t="s">
        <v>135</v>
      </c>
      <c r="J7824" t="s">
        <v>136</v>
      </c>
      <c r="K7824" t="s">
        <v>137</v>
      </c>
      <c r="L7824" t="s">
        <v>22298</v>
      </c>
      <c r="M7824" t="s">
        <v>22299</v>
      </c>
      <c r="N7824">
        <v>4.6058333329999996</v>
      </c>
      <c r="O7824">
        <v>0</v>
      </c>
      <c r="P7824">
        <v>1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1.0938282851138499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1.0938282851138499</v>
      </c>
    </row>
    <row r="7825" spans="1:31" x14ac:dyDescent="0.25">
      <c r="A7825">
        <v>2170186</v>
      </c>
      <c r="B7825">
        <v>1</v>
      </c>
      <c r="C7825" t="s">
        <v>80</v>
      </c>
      <c r="D7825" t="s">
        <v>106</v>
      </c>
      <c r="E7825" t="s">
        <v>174</v>
      </c>
      <c r="F7825" t="s">
        <v>22300</v>
      </c>
      <c r="G7825" t="s">
        <v>187</v>
      </c>
      <c r="H7825" t="s">
        <v>134</v>
      </c>
      <c r="I7825" t="s">
        <v>135</v>
      </c>
      <c r="J7825" t="s">
        <v>136</v>
      </c>
      <c r="K7825" t="s">
        <v>137</v>
      </c>
      <c r="L7825" t="s">
        <v>22301</v>
      </c>
      <c r="M7825" t="s">
        <v>22302</v>
      </c>
      <c r="N7825">
        <v>9.6297222219999998</v>
      </c>
      <c r="O7825">
        <v>0</v>
      </c>
      <c r="P7825">
        <v>6</v>
      </c>
      <c r="Q7825">
        <v>0</v>
      </c>
      <c r="R7825">
        <v>5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15.516074677211051</v>
      </c>
      <c r="Y7825">
        <v>0</v>
      </c>
      <c r="Z7825">
        <v>8.7668381340186539</v>
      </c>
      <c r="AA7825">
        <v>0</v>
      </c>
      <c r="AB7825">
        <v>0</v>
      </c>
      <c r="AC7825">
        <v>0</v>
      </c>
      <c r="AD7825">
        <v>0</v>
      </c>
      <c r="AE7825">
        <v>24.282912811229707</v>
      </c>
    </row>
    <row r="7826" spans="1:31" x14ac:dyDescent="0.25">
      <c r="A7826">
        <v>2169645</v>
      </c>
      <c r="B7826">
        <v>1</v>
      </c>
      <c r="C7826" t="s">
        <v>80</v>
      </c>
      <c r="D7826" t="s">
        <v>90</v>
      </c>
      <c r="E7826" t="s">
        <v>161</v>
      </c>
      <c r="F7826" t="s">
        <v>22303</v>
      </c>
      <c r="G7826" t="s">
        <v>384</v>
      </c>
      <c r="H7826" t="s">
        <v>134</v>
      </c>
      <c r="I7826" t="s">
        <v>135</v>
      </c>
      <c r="J7826" t="s">
        <v>136</v>
      </c>
      <c r="K7826" t="s">
        <v>137</v>
      </c>
      <c r="L7826" t="s">
        <v>22304</v>
      </c>
      <c r="M7826" t="s">
        <v>22305</v>
      </c>
      <c r="N7826">
        <v>4.0125000000000002</v>
      </c>
      <c r="O7826">
        <v>0</v>
      </c>
      <c r="P7826">
        <v>309</v>
      </c>
      <c r="Q7826">
        <v>0</v>
      </c>
      <c r="R7826">
        <v>0</v>
      </c>
      <c r="S7826">
        <v>0</v>
      </c>
      <c r="T7826">
        <v>3</v>
      </c>
      <c r="U7826">
        <v>0</v>
      </c>
      <c r="V7826">
        <v>0</v>
      </c>
      <c r="W7826">
        <v>0</v>
      </c>
      <c r="X7826">
        <v>264.56769435810014</v>
      </c>
      <c r="Y7826">
        <v>0</v>
      </c>
      <c r="Z7826">
        <v>0</v>
      </c>
      <c r="AA7826">
        <v>0</v>
      </c>
      <c r="AB7826">
        <v>4.2519098583320254</v>
      </c>
      <c r="AC7826">
        <v>0</v>
      </c>
      <c r="AD7826">
        <v>0</v>
      </c>
      <c r="AE7826">
        <v>268.81960421643214</v>
      </c>
    </row>
    <row r="7827" spans="1:31" x14ac:dyDescent="0.25">
      <c r="A7827">
        <v>2170143</v>
      </c>
      <c r="B7827">
        <v>1</v>
      </c>
      <c r="C7827" t="s">
        <v>81</v>
      </c>
      <c r="D7827" t="s">
        <v>115</v>
      </c>
      <c r="E7827" t="s">
        <v>161</v>
      </c>
      <c r="F7827" t="s">
        <v>22306</v>
      </c>
      <c r="G7827" t="s">
        <v>215</v>
      </c>
      <c r="H7827" t="s">
        <v>134</v>
      </c>
      <c r="I7827" t="s">
        <v>135</v>
      </c>
      <c r="J7827" t="s">
        <v>136</v>
      </c>
      <c r="K7827" t="s">
        <v>137</v>
      </c>
      <c r="L7827" t="s">
        <v>22307</v>
      </c>
      <c r="M7827" t="s">
        <v>22308</v>
      </c>
      <c r="N7827">
        <v>5.841388888</v>
      </c>
      <c r="O7827">
        <v>0</v>
      </c>
      <c r="P7827">
        <v>192</v>
      </c>
      <c r="Q7827">
        <v>0</v>
      </c>
      <c r="R7827">
        <v>0</v>
      </c>
      <c r="S7827">
        <v>0</v>
      </c>
      <c r="T7827">
        <v>16</v>
      </c>
      <c r="U7827">
        <v>0</v>
      </c>
      <c r="V7827">
        <v>1</v>
      </c>
      <c r="W7827">
        <v>0</v>
      </c>
      <c r="X7827">
        <v>118.80366765308308</v>
      </c>
      <c r="Y7827">
        <v>0</v>
      </c>
      <c r="Z7827">
        <v>0</v>
      </c>
      <c r="AA7827">
        <v>0</v>
      </c>
      <c r="AB7827">
        <v>15.980896981742907</v>
      </c>
      <c r="AC7827">
        <v>0</v>
      </c>
      <c r="AD7827">
        <v>1.8807768824333335E-3</v>
      </c>
      <c r="AE7827">
        <v>134.78644541170843</v>
      </c>
    </row>
    <row r="7828" spans="1:31" x14ac:dyDescent="0.25">
      <c r="A7828">
        <v>2169994</v>
      </c>
      <c r="B7828">
        <v>1</v>
      </c>
      <c r="C7828" t="s">
        <v>80</v>
      </c>
      <c r="D7828" t="s">
        <v>97</v>
      </c>
      <c r="E7828" t="s">
        <v>174</v>
      </c>
      <c r="F7828" t="s">
        <v>22309</v>
      </c>
      <c r="G7828" t="s">
        <v>2524</v>
      </c>
      <c r="H7828" t="s">
        <v>134</v>
      </c>
      <c r="I7828" t="s">
        <v>135</v>
      </c>
      <c r="J7828" t="s">
        <v>136</v>
      </c>
      <c r="K7828" t="s">
        <v>137</v>
      </c>
      <c r="L7828" t="s">
        <v>22310</v>
      </c>
      <c r="M7828" t="s">
        <v>22311</v>
      </c>
      <c r="N7828">
        <v>8.5549999999999997</v>
      </c>
      <c r="O7828">
        <v>0</v>
      </c>
      <c r="P7828">
        <v>37</v>
      </c>
      <c r="Q7828">
        <v>0</v>
      </c>
      <c r="R7828">
        <v>0</v>
      </c>
      <c r="S7828">
        <v>0</v>
      </c>
      <c r="T7828">
        <v>1</v>
      </c>
      <c r="U7828">
        <v>0</v>
      </c>
      <c r="V7828">
        <v>0</v>
      </c>
      <c r="W7828">
        <v>0</v>
      </c>
      <c r="X7828">
        <v>127.28668754865559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127.28668754865559</v>
      </c>
    </row>
    <row r="7829" spans="1:31" x14ac:dyDescent="0.25">
      <c r="A7829">
        <v>2170335</v>
      </c>
      <c r="B7829">
        <v>1</v>
      </c>
      <c r="C7829" t="s">
        <v>80</v>
      </c>
      <c r="D7829" t="s">
        <v>94</v>
      </c>
      <c r="E7829" t="s">
        <v>174</v>
      </c>
      <c r="F7829" t="s">
        <v>22312</v>
      </c>
      <c r="G7829" t="s">
        <v>384</v>
      </c>
      <c r="H7829" t="s">
        <v>134</v>
      </c>
      <c r="I7829" t="s">
        <v>135</v>
      </c>
      <c r="J7829" t="s">
        <v>136</v>
      </c>
      <c r="K7829" t="s">
        <v>137</v>
      </c>
      <c r="L7829" t="s">
        <v>22313</v>
      </c>
      <c r="M7829" t="s">
        <v>22314</v>
      </c>
      <c r="N7829">
        <v>2.596944444</v>
      </c>
      <c r="O7829">
        <v>0</v>
      </c>
      <c r="P7829">
        <v>1</v>
      </c>
      <c r="Q7829">
        <v>0</v>
      </c>
      <c r="R7829">
        <v>12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1.6414132698343333</v>
      </c>
      <c r="Y7829">
        <v>0</v>
      </c>
      <c r="Z7829">
        <v>8.0940962038249502</v>
      </c>
      <c r="AA7829">
        <v>0</v>
      </c>
      <c r="AB7829">
        <v>0</v>
      </c>
      <c r="AC7829">
        <v>0</v>
      </c>
      <c r="AD7829">
        <v>0</v>
      </c>
      <c r="AE7829">
        <v>9.7355094736592829</v>
      </c>
    </row>
    <row r="7830" spans="1:31" x14ac:dyDescent="0.25">
      <c r="A7830">
        <v>2169671</v>
      </c>
      <c r="B7830">
        <v>1</v>
      </c>
      <c r="C7830" t="s">
        <v>80</v>
      </c>
      <c r="D7830" t="s">
        <v>99</v>
      </c>
      <c r="E7830" t="s">
        <v>206</v>
      </c>
      <c r="F7830" t="s">
        <v>22315</v>
      </c>
      <c r="G7830" t="s">
        <v>187</v>
      </c>
      <c r="H7830" t="s">
        <v>134</v>
      </c>
      <c r="I7830" t="s">
        <v>135</v>
      </c>
      <c r="J7830" t="s">
        <v>136</v>
      </c>
      <c r="K7830" t="s">
        <v>137</v>
      </c>
      <c r="L7830" t="s">
        <v>22316</v>
      </c>
      <c r="M7830" t="s">
        <v>22317</v>
      </c>
      <c r="N7830">
        <v>13.072777777000001</v>
      </c>
      <c r="O7830">
        <v>0</v>
      </c>
      <c r="P7830">
        <v>26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70.30155880323403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70.30155880323403</v>
      </c>
    </row>
    <row r="7831" spans="1:31" x14ac:dyDescent="0.25">
      <c r="A7831">
        <v>2170358</v>
      </c>
      <c r="B7831">
        <v>1</v>
      </c>
      <c r="C7831" t="s">
        <v>80</v>
      </c>
      <c r="D7831" t="s">
        <v>93</v>
      </c>
      <c r="E7831" t="s">
        <v>140</v>
      </c>
      <c r="F7831" t="s">
        <v>18702</v>
      </c>
      <c r="G7831" t="s">
        <v>142</v>
      </c>
      <c r="H7831" t="s">
        <v>143</v>
      </c>
      <c r="I7831" t="s">
        <v>135</v>
      </c>
      <c r="J7831" t="s">
        <v>136</v>
      </c>
      <c r="K7831" t="s">
        <v>137</v>
      </c>
      <c r="L7831" t="s">
        <v>22318</v>
      </c>
      <c r="M7831" t="s">
        <v>22319</v>
      </c>
      <c r="N7831">
        <v>0.15111111099999999</v>
      </c>
      <c r="O7831">
        <v>0</v>
      </c>
      <c r="P7831">
        <v>745</v>
      </c>
      <c r="Q7831">
        <v>11</v>
      </c>
      <c r="R7831">
        <v>9</v>
      </c>
      <c r="S7831">
        <v>1</v>
      </c>
      <c r="T7831">
        <v>113</v>
      </c>
      <c r="U7831">
        <v>1</v>
      </c>
      <c r="V7831">
        <v>0</v>
      </c>
      <c r="W7831">
        <v>0</v>
      </c>
      <c r="X7831">
        <v>23.597146566514137</v>
      </c>
      <c r="Y7831">
        <v>5.5972117421528012</v>
      </c>
      <c r="Z7831">
        <v>0.55398016535680006</v>
      </c>
      <c r="AA7831">
        <v>0.15823724644000001</v>
      </c>
      <c r="AB7831">
        <v>9.6812718923770618</v>
      </c>
      <c r="AC7831">
        <v>9.7626992859733335</v>
      </c>
      <c r="AD7831">
        <v>0</v>
      </c>
      <c r="AE7831">
        <v>49.350546898814137</v>
      </c>
    </row>
    <row r="7832" spans="1:31" x14ac:dyDescent="0.25">
      <c r="A7832">
        <v>2170527</v>
      </c>
      <c r="B7832">
        <v>1</v>
      </c>
      <c r="C7832" t="s">
        <v>81</v>
      </c>
      <c r="D7832" t="s">
        <v>113</v>
      </c>
      <c r="E7832" t="s">
        <v>174</v>
      </c>
      <c r="F7832" t="s">
        <v>22320</v>
      </c>
      <c r="G7832" t="s">
        <v>176</v>
      </c>
      <c r="H7832" t="s">
        <v>134</v>
      </c>
      <c r="I7832" t="s">
        <v>135</v>
      </c>
      <c r="J7832" t="s">
        <v>136</v>
      </c>
      <c r="K7832" t="s">
        <v>137</v>
      </c>
      <c r="L7832" t="s">
        <v>22321</v>
      </c>
      <c r="M7832" t="s">
        <v>22322</v>
      </c>
      <c r="N7832">
        <v>4.9011111109999996</v>
      </c>
      <c r="O7832">
        <v>0</v>
      </c>
      <c r="P7832">
        <v>50</v>
      </c>
      <c r="Q7832">
        <v>0</v>
      </c>
      <c r="R7832">
        <v>0</v>
      </c>
      <c r="S7832">
        <v>0</v>
      </c>
      <c r="T7832">
        <v>3</v>
      </c>
      <c r="U7832">
        <v>0</v>
      </c>
      <c r="V7832">
        <v>0</v>
      </c>
      <c r="W7832">
        <v>0</v>
      </c>
      <c r="X7832">
        <v>39.174895178213937</v>
      </c>
      <c r="Y7832">
        <v>0</v>
      </c>
      <c r="Z7832">
        <v>0</v>
      </c>
      <c r="AA7832">
        <v>0</v>
      </c>
      <c r="AB7832">
        <v>5.9216210931599997</v>
      </c>
      <c r="AC7832">
        <v>0</v>
      </c>
      <c r="AD7832">
        <v>0</v>
      </c>
      <c r="AE7832">
        <v>45.096516271373936</v>
      </c>
    </row>
    <row r="7833" spans="1:31" x14ac:dyDescent="0.25">
      <c r="A7833">
        <v>2169840</v>
      </c>
      <c r="B7833">
        <v>1</v>
      </c>
      <c r="C7833" t="s">
        <v>81</v>
      </c>
      <c r="D7833" t="s">
        <v>113</v>
      </c>
      <c r="E7833" t="s">
        <v>146</v>
      </c>
      <c r="F7833" t="s">
        <v>22323</v>
      </c>
      <c r="G7833" t="s">
        <v>411</v>
      </c>
      <c r="H7833" t="s">
        <v>143</v>
      </c>
      <c r="I7833" t="s">
        <v>135</v>
      </c>
      <c r="J7833" t="s">
        <v>136</v>
      </c>
      <c r="K7833" t="s">
        <v>137</v>
      </c>
      <c r="L7833" t="s">
        <v>22324</v>
      </c>
      <c r="M7833" t="s">
        <v>22325</v>
      </c>
      <c r="N7833">
        <v>2.724722222</v>
      </c>
      <c r="O7833">
        <v>0</v>
      </c>
      <c r="P7833">
        <v>93</v>
      </c>
      <c r="Q7833">
        <v>0</v>
      </c>
      <c r="R7833">
        <v>0</v>
      </c>
      <c r="S7833">
        <v>0</v>
      </c>
      <c r="T7833">
        <v>30</v>
      </c>
      <c r="U7833">
        <v>0</v>
      </c>
      <c r="V7833">
        <v>0</v>
      </c>
      <c r="W7833">
        <v>0</v>
      </c>
      <c r="X7833">
        <v>55.522208233140844</v>
      </c>
      <c r="Y7833">
        <v>0</v>
      </c>
      <c r="Z7833">
        <v>0</v>
      </c>
      <c r="AA7833">
        <v>0</v>
      </c>
      <c r="AB7833">
        <v>32.318115500437202</v>
      </c>
      <c r="AC7833">
        <v>0</v>
      </c>
      <c r="AD7833">
        <v>0</v>
      </c>
      <c r="AE7833">
        <v>87.840323733578046</v>
      </c>
    </row>
    <row r="7834" spans="1:31" x14ac:dyDescent="0.25">
      <c r="A7834">
        <v>2169717</v>
      </c>
      <c r="B7834">
        <v>1</v>
      </c>
      <c r="C7834" t="s">
        <v>81</v>
      </c>
      <c r="D7834" t="s">
        <v>127</v>
      </c>
      <c r="E7834" t="s">
        <v>174</v>
      </c>
      <c r="F7834" t="s">
        <v>22326</v>
      </c>
      <c r="G7834" t="s">
        <v>187</v>
      </c>
      <c r="H7834" t="s">
        <v>134</v>
      </c>
      <c r="I7834" t="s">
        <v>135</v>
      </c>
      <c r="J7834" t="s">
        <v>136</v>
      </c>
      <c r="K7834" t="s">
        <v>137</v>
      </c>
      <c r="L7834" t="s">
        <v>22327</v>
      </c>
      <c r="M7834" t="s">
        <v>22328</v>
      </c>
      <c r="N7834">
        <v>6.8574999999999999</v>
      </c>
      <c r="O7834">
        <v>0</v>
      </c>
      <c r="P7834">
        <v>137</v>
      </c>
      <c r="Q7834">
        <v>0</v>
      </c>
      <c r="R7834">
        <v>2</v>
      </c>
      <c r="S7834">
        <v>0</v>
      </c>
      <c r="T7834">
        <v>5</v>
      </c>
      <c r="U7834">
        <v>0</v>
      </c>
      <c r="V7834">
        <v>0</v>
      </c>
      <c r="W7834">
        <v>0</v>
      </c>
      <c r="X7834">
        <v>219.72660429547017</v>
      </c>
      <c r="Y7834">
        <v>0</v>
      </c>
      <c r="Z7834">
        <v>1.3218935738326498</v>
      </c>
      <c r="AA7834">
        <v>0</v>
      </c>
      <c r="AB7834">
        <v>3.1241917829663994</v>
      </c>
      <c r="AC7834">
        <v>0</v>
      </c>
      <c r="AD7834">
        <v>0</v>
      </c>
      <c r="AE7834">
        <v>224.17268965226921</v>
      </c>
    </row>
    <row r="7835" spans="1:31" x14ac:dyDescent="0.25">
      <c r="A7835">
        <v>2170650</v>
      </c>
      <c r="B7835">
        <v>1</v>
      </c>
      <c r="C7835" t="s">
        <v>81</v>
      </c>
      <c r="D7835" t="s">
        <v>115</v>
      </c>
      <c r="E7835" t="s">
        <v>161</v>
      </c>
      <c r="F7835" t="s">
        <v>22329</v>
      </c>
      <c r="G7835" t="s">
        <v>215</v>
      </c>
      <c r="H7835" t="s">
        <v>134</v>
      </c>
      <c r="I7835" t="s">
        <v>135</v>
      </c>
      <c r="J7835" t="s">
        <v>136</v>
      </c>
      <c r="K7835" t="s">
        <v>137</v>
      </c>
      <c r="L7835" t="s">
        <v>22330</v>
      </c>
      <c r="M7835" t="s">
        <v>22331</v>
      </c>
      <c r="N7835">
        <v>2.4827777769999999</v>
      </c>
      <c r="O7835">
        <v>0</v>
      </c>
      <c r="P7835">
        <v>22</v>
      </c>
      <c r="Q7835">
        <v>0</v>
      </c>
      <c r="R7835">
        <v>9</v>
      </c>
      <c r="S7835">
        <v>0</v>
      </c>
      <c r="T7835">
        <v>1</v>
      </c>
      <c r="U7835">
        <v>0</v>
      </c>
      <c r="V7835">
        <v>0</v>
      </c>
      <c r="W7835">
        <v>0</v>
      </c>
      <c r="X7835">
        <v>2.5124229358963994</v>
      </c>
      <c r="Y7835">
        <v>0</v>
      </c>
      <c r="Z7835">
        <v>3.1799134879710005</v>
      </c>
      <c r="AA7835">
        <v>0</v>
      </c>
      <c r="AB7835">
        <v>6.2887006794200007E-2</v>
      </c>
      <c r="AC7835">
        <v>0</v>
      </c>
      <c r="AD7835">
        <v>0</v>
      </c>
      <c r="AE7835">
        <v>5.7552234306615997</v>
      </c>
    </row>
    <row r="7836" spans="1:31" x14ac:dyDescent="0.25">
      <c r="A7836">
        <v>2169571</v>
      </c>
      <c r="B7836">
        <v>1</v>
      </c>
      <c r="C7836" t="s">
        <v>80</v>
      </c>
      <c r="D7836" t="s">
        <v>97</v>
      </c>
      <c r="E7836" t="s">
        <v>174</v>
      </c>
      <c r="F7836" t="s">
        <v>22332</v>
      </c>
      <c r="G7836" t="s">
        <v>183</v>
      </c>
      <c r="H7836" t="s">
        <v>134</v>
      </c>
      <c r="I7836" t="s">
        <v>135</v>
      </c>
      <c r="J7836" t="s">
        <v>136</v>
      </c>
      <c r="K7836" t="s">
        <v>137</v>
      </c>
      <c r="L7836" t="s">
        <v>22333</v>
      </c>
      <c r="M7836" t="s">
        <v>22334</v>
      </c>
      <c r="N7836">
        <v>3.3058333329999998</v>
      </c>
      <c r="O7836">
        <v>0</v>
      </c>
      <c r="P7836">
        <v>2</v>
      </c>
      <c r="Q7836">
        <v>0</v>
      </c>
      <c r="R7836">
        <v>5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2.39371042607165</v>
      </c>
      <c r="Y7836">
        <v>0</v>
      </c>
      <c r="Z7836">
        <v>32.646372002032017</v>
      </c>
      <c r="AA7836">
        <v>0</v>
      </c>
      <c r="AB7836">
        <v>0</v>
      </c>
      <c r="AC7836">
        <v>0</v>
      </c>
      <c r="AD7836">
        <v>0</v>
      </c>
      <c r="AE7836">
        <v>35.040082428103666</v>
      </c>
    </row>
    <row r="7837" spans="1:31" x14ac:dyDescent="0.25">
      <c r="A7837">
        <v>2170212</v>
      </c>
      <c r="B7837">
        <v>1</v>
      </c>
      <c r="C7837" t="s">
        <v>81</v>
      </c>
      <c r="D7837" t="s">
        <v>128</v>
      </c>
      <c r="E7837" t="s">
        <v>161</v>
      </c>
      <c r="F7837" t="s">
        <v>22335</v>
      </c>
      <c r="G7837" t="s">
        <v>215</v>
      </c>
      <c r="H7837" t="s">
        <v>134</v>
      </c>
      <c r="I7837" t="s">
        <v>135</v>
      </c>
      <c r="J7837" t="s">
        <v>136</v>
      </c>
      <c r="K7837" t="s">
        <v>137</v>
      </c>
      <c r="L7837" t="s">
        <v>22336</v>
      </c>
      <c r="M7837" t="s">
        <v>22337</v>
      </c>
      <c r="N7837">
        <v>2.9649999999999999</v>
      </c>
      <c r="O7837">
        <v>0</v>
      </c>
      <c r="P7837">
        <v>58</v>
      </c>
      <c r="Q7837">
        <v>0</v>
      </c>
      <c r="R7837">
        <v>11</v>
      </c>
      <c r="S7837">
        <v>0</v>
      </c>
      <c r="T7837">
        <v>7</v>
      </c>
      <c r="U7837">
        <v>0</v>
      </c>
      <c r="V7837">
        <v>0</v>
      </c>
      <c r="W7837">
        <v>0</v>
      </c>
      <c r="X7837">
        <v>51.393544530603684</v>
      </c>
      <c r="Y7837">
        <v>0</v>
      </c>
      <c r="Z7837">
        <v>8.7823150061648025</v>
      </c>
      <c r="AA7837">
        <v>0</v>
      </c>
      <c r="AB7837">
        <v>5.3936234363403495</v>
      </c>
      <c r="AC7837">
        <v>0</v>
      </c>
      <c r="AD7837">
        <v>0</v>
      </c>
      <c r="AE7837">
        <v>65.569482973108833</v>
      </c>
    </row>
    <row r="7838" spans="1:31" x14ac:dyDescent="0.25">
      <c r="A7838">
        <v>2169276</v>
      </c>
      <c r="B7838">
        <v>1</v>
      </c>
      <c r="C7838" t="s">
        <v>80</v>
      </c>
      <c r="D7838" t="s">
        <v>104</v>
      </c>
      <c r="E7838" t="s">
        <v>174</v>
      </c>
      <c r="F7838" t="s">
        <v>22338</v>
      </c>
      <c r="G7838" t="s">
        <v>187</v>
      </c>
      <c r="H7838" t="s">
        <v>134</v>
      </c>
      <c r="I7838" t="s">
        <v>135</v>
      </c>
      <c r="J7838" t="s">
        <v>136</v>
      </c>
      <c r="K7838" t="s">
        <v>137</v>
      </c>
      <c r="L7838" t="s">
        <v>22339</v>
      </c>
      <c r="M7838" t="s">
        <v>22340</v>
      </c>
      <c r="N7838">
        <v>0.74055555500000003</v>
      </c>
      <c r="O7838">
        <v>0</v>
      </c>
      <c r="P7838">
        <v>9</v>
      </c>
      <c r="Q7838">
        <v>0</v>
      </c>
      <c r="R7838">
        <v>15</v>
      </c>
      <c r="S7838">
        <v>0</v>
      </c>
      <c r="T7838">
        <v>2</v>
      </c>
      <c r="U7838">
        <v>0</v>
      </c>
      <c r="V7838">
        <v>0</v>
      </c>
      <c r="W7838">
        <v>0</v>
      </c>
      <c r="X7838">
        <v>1.5706369489067498</v>
      </c>
      <c r="Y7838">
        <v>0</v>
      </c>
      <c r="Z7838">
        <v>5.0120328464580002</v>
      </c>
      <c r="AA7838">
        <v>0</v>
      </c>
      <c r="AB7838">
        <v>6.5565777789999991E-3</v>
      </c>
      <c r="AC7838">
        <v>0</v>
      </c>
      <c r="AD7838">
        <v>0</v>
      </c>
      <c r="AE7838">
        <v>6.5892263731437506</v>
      </c>
    </row>
    <row r="7839" spans="1:31" x14ac:dyDescent="0.25">
      <c r="A7839">
        <v>2169963</v>
      </c>
      <c r="B7839">
        <v>1</v>
      </c>
      <c r="C7839" t="s">
        <v>81</v>
      </c>
      <c r="D7839" t="s">
        <v>118</v>
      </c>
      <c r="E7839" t="s">
        <v>146</v>
      </c>
      <c r="F7839" t="s">
        <v>22341</v>
      </c>
      <c r="G7839" t="s">
        <v>2752</v>
      </c>
      <c r="H7839" t="s">
        <v>143</v>
      </c>
      <c r="I7839" t="s">
        <v>135</v>
      </c>
      <c r="J7839" t="s">
        <v>136</v>
      </c>
      <c r="K7839" t="s">
        <v>137</v>
      </c>
      <c r="L7839" t="s">
        <v>22342</v>
      </c>
      <c r="M7839" t="s">
        <v>22343</v>
      </c>
      <c r="N7839">
        <v>7.3825000000000003</v>
      </c>
      <c r="O7839">
        <v>0</v>
      </c>
      <c r="P7839">
        <v>0</v>
      </c>
      <c r="Q7839">
        <v>10</v>
      </c>
      <c r="R7839">
        <v>7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198.06092748837401</v>
      </c>
      <c r="Z7839">
        <v>33.533795912800812</v>
      </c>
      <c r="AA7839">
        <v>0</v>
      </c>
      <c r="AB7839">
        <v>0</v>
      </c>
      <c r="AC7839">
        <v>0</v>
      </c>
      <c r="AD7839">
        <v>0</v>
      </c>
      <c r="AE7839">
        <v>231.5947234011748</v>
      </c>
    </row>
    <row r="7840" spans="1:31" x14ac:dyDescent="0.25">
      <c r="A7840">
        <v>2169425</v>
      </c>
      <c r="B7840">
        <v>1</v>
      </c>
      <c r="C7840" t="s">
        <v>80</v>
      </c>
      <c r="D7840" t="s">
        <v>108</v>
      </c>
      <c r="E7840" t="s">
        <v>174</v>
      </c>
      <c r="F7840" t="s">
        <v>22344</v>
      </c>
      <c r="G7840" t="s">
        <v>187</v>
      </c>
      <c r="H7840" t="s">
        <v>134</v>
      </c>
      <c r="I7840" t="s">
        <v>135</v>
      </c>
      <c r="J7840" t="s">
        <v>136</v>
      </c>
      <c r="K7840" t="s">
        <v>137</v>
      </c>
      <c r="L7840" t="s">
        <v>22345</v>
      </c>
      <c r="M7840" t="s">
        <v>22346</v>
      </c>
      <c r="N7840">
        <v>3.2225000000000001</v>
      </c>
      <c r="O7840">
        <v>0</v>
      </c>
      <c r="P7840">
        <v>4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3.4784951545262501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3.4784951545262501</v>
      </c>
    </row>
    <row r="7841" spans="1:31" x14ac:dyDescent="0.25">
      <c r="A7841">
        <v>2169379</v>
      </c>
      <c r="B7841">
        <v>1</v>
      </c>
      <c r="C7841" t="s">
        <v>80</v>
      </c>
      <c r="D7841" t="s">
        <v>105</v>
      </c>
      <c r="E7841" t="s">
        <v>174</v>
      </c>
      <c r="F7841" t="s">
        <v>22347</v>
      </c>
      <c r="G7841" t="s">
        <v>384</v>
      </c>
      <c r="H7841" t="s">
        <v>134</v>
      </c>
      <c r="I7841" t="s">
        <v>135</v>
      </c>
      <c r="J7841" t="s">
        <v>136</v>
      </c>
      <c r="K7841" t="s">
        <v>137</v>
      </c>
      <c r="L7841" t="s">
        <v>22348</v>
      </c>
      <c r="M7841" t="s">
        <v>22349</v>
      </c>
      <c r="N7841">
        <v>1.459166666</v>
      </c>
      <c r="O7841">
        <v>0</v>
      </c>
      <c r="P7841">
        <v>94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31.574855443849895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31.574855443849895</v>
      </c>
    </row>
    <row r="7842" spans="1:31" x14ac:dyDescent="0.25">
      <c r="A7842">
        <v>2169399</v>
      </c>
      <c r="B7842">
        <v>1</v>
      </c>
      <c r="C7842" t="s">
        <v>81</v>
      </c>
      <c r="D7842" t="s">
        <v>128</v>
      </c>
      <c r="E7842" t="s">
        <v>174</v>
      </c>
      <c r="F7842" t="s">
        <v>22350</v>
      </c>
      <c r="G7842" t="s">
        <v>187</v>
      </c>
      <c r="H7842" t="s">
        <v>134</v>
      </c>
      <c r="I7842" t="s">
        <v>135</v>
      </c>
      <c r="J7842" t="s">
        <v>136</v>
      </c>
      <c r="K7842" t="s">
        <v>137</v>
      </c>
      <c r="L7842" t="s">
        <v>22351</v>
      </c>
      <c r="M7842" t="s">
        <v>22352</v>
      </c>
      <c r="N7842">
        <v>11.477222222</v>
      </c>
      <c r="O7842">
        <v>0</v>
      </c>
      <c r="P7842">
        <v>206</v>
      </c>
      <c r="Q7842">
        <v>0</v>
      </c>
      <c r="R7842">
        <v>0</v>
      </c>
      <c r="S7842">
        <v>0</v>
      </c>
      <c r="T7842">
        <v>19</v>
      </c>
      <c r="U7842">
        <v>0</v>
      </c>
      <c r="V7842">
        <v>0</v>
      </c>
      <c r="W7842">
        <v>0</v>
      </c>
      <c r="X7842">
        <v>432.32563626705826</v>
      </c>
      <c r="Y7842">
        <v>0</v>
      </c>
      <c r="Z7842">
        <v>0</v>
      </c>
      <c r="AA7842">
        <v>0</v>
      </c>
      <c r="AB7842">
        <v>52.131170598891174</v>
      </c>
      <c r="AC7842">
        <v>0</v>
      </c>
      <c r="AD7842">
        <v>0</v>
      </c>
      <c r="AE7842">
        <v>484.45680686594943</v>
      </c>
    </row>
    <row r="7843" spans="1:31" x14ac:dyDescent="0.25">
      <c r="A7843">
        <v>2169897</v>
      </c>
      <c r="B7843">
        <v>1</v>
      </c>
      <c r="C7843" t="s">
        <v>80</v>
      </c>
      <c r="D7843" t="s">
        <v>93</v>
      </c>
      <c r="E7843" t="s">
        <v>140</v>
      </c>
      <c r="F7843" t="s">
        <v>9456</v>
      </c>
      <c r="G7843" t="s">
        <v>142</v>
      </c>
      <c r="H7843" t="s">
        <v>143</v>
      </c>
      <c r="I7843" t="s">
        <v>135</v>
      </c>
      <c r="J7843" t="s">
        <v>136</v>
      </c>
      <c r="K7843" t="s">
        <v>137</v>
      </c>
      <c r="L7843" t="s">
        <v>22353</v>
      </c>
      <c r="M7843" t="s">
        <v>22354</v>
      </c>
      <c r="N7843">
        <v>0.25</v>
      </c>
      <c r="O7843">
        <v>0</v>
      </c>
      <c r="P7843">
        <v>637</v>
      </c>
      <c r="Q7843">
        <v>7</v>
      </c>
      <c r="R7843">
        <v>226</v>
      </c>
      <c r="S7843">
        <v>10</v>
      </c>
      <c r="T7843">
        <v>119</v>
      </c>
      <c r="U7843">
        <v>0</v>
      </c>
      <c r="V7843">
        <v>0</v>
      </c>
      <c r="W7843">
        <v>0</v>
      </c>
      <c r="X7843">
        <v>26.642607347992495</v>
      </c>
      <c r="Y7843">
        <v>7.9332290924175002</v>
      </c>
      <c r="Z7843">
        <v>37.205025350587484</v>
      </c>
      <c r="AA7843">
        <v>42.039533475337507</v>
      </c>
      <c r="AB7843">
        <v>27.339657256719992</v>
      </c>
      <c r="AC7843">
        <v>0</v>
      </c>
      <c r="AD7843">
        <v>0</v>
      </c>
      <c r="AE7843">
        <v>141.16005252305499</v>
      </c>
    </row>
    <row r="7844" spans="1:31" x14ac:dyDescent="0.25">
      <c r="A7844">
        <v>2170109</v>
      </c>
      <c r="B7844">
        <v>1</v>
      </c>
      <c r="C7844" t="s">
        <v>80</v>
      </c>
      <c r="D7844" t="s">
        <v>101</v>
      </c>
      <c r="E7844" t="s">
        <v>174</v>
      </c>
      <c r="F7844" t="s">
        <v>22355</v>
      </c>
      <c r="G7844" t="s">
        <v>384</v>
      </c>
      <c r="H7844" t="s">
        <v>134</v>
      </c>
      <c r="I7844" t="s">
        <v>135</v>
      </c>
      <c r="J7844" t="s">
        <v>136</v>
      </c>
      <c r="K7844" t="s">
        <v>137</v>
      </c>
      <c r="L7844" t="s">
        <v>22356</v>
      </c>
      <c r="M7844" t="s">
        <v>22357</v>
      </c>
      <c r="N7844">
        <v>2.068333333</v>
      </c>
      <c r="O7844">
        <v>0</v>
      </c>
      <c r="P7844">
        <v>91</v>
      </c>
      <c r="Q7844">
        <v>0</v>
      </c>
      <c r="R7844">
        <v>0</v>
      </c>
      <c r="S7844">
        <v>0</v>
      </c>
      <c r="T7844">
        <v>7</v>
      </c>
      <c r="U7844">
        <v>0</v>
      </c>
      <c r="V7844">
        <v>0</v>
      </c>
      <c r="W7844">
        <v>0</v>
      </c>
      <c r="X7844">
        <v>38.51565523144081</v>
      </c>
      <c r="Y7844">
        <v>0</v>
      </c>
      <c r="Z7844">
        <v>0</v>
      </c>
      <c r="AA7844">
        <v>0</v>
      </c>
      <c r="AB7844">
        <v>10.306257481608153</v>
      </c>
      <c r="AC7844">
        <v>0</v>
      </c>
      <c r="AD7844">
        <v>0</v>
      </c>
      <c r="AE7844">
        <v>48.82191271304896</v>
      </c>
    </row>
    <row r="7845" spans="1:31" x14ac:dyDescent="0.25">
      <c r="A7845">
        <v>2169591</v>
      </c>
      <c r="B7845">
        <v>1</v>
      </c>
      <c r="C7845" t="s">
        <v>80</v>
      </c>
      <c r="D7845" t="s">
        <v>100</v>
      </c>
      <c r="E7845" t="s">
        <v>131</v>
      </c>
      <c r="F7845" t="s">
        <v>22358</v>
      </c>
      <c r="G7845" t="s">
        <v>171</v>
      </c>
      <c r="H7845" t="s">
        <v>134</v>
      </c>
      <c r="I7845" t="s">
        <v>135</v>
      </c>
      <c r="J7845" t="s">
        <v>136</v>
      </c>
      <c r="K7845" t="s">
        <v>137</v>
      </c>
      <c r="L7845" t="s">
        <v>22359</v>
      </c>
      <c r="M7845" t="s">
        <v>22360</v>
      </c>
      <c r="N7845">
        <v>4.0336111109999999</v>
      </c>
      <c r="O7845">
        <v>0</v>
      </c>
      <c r="P7845">
        <v>1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10.16448127322629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10.16448127322629</v>
      </c>
    </row>
    <row r="7846" spans="1:31" x14ac:dyDescent="0.25">
      <c r="A7846">
        <v>2170424</v>
      </c>
      <c r="B7846">
        <v>1</v>
      </c>
      <c r="C7846" t="s">
        <v>80</v>
      </c>
      <c r="D7846" t="s">
        <v>108</v>
      </c>
      <c r="E7846" t="s">
        <v>174</v>
      </c>
      <c r="F7846" t="s">
        <v>22361</v>
      </c>
      <c r="G7846" t="s">
        <v>187</v>
      </c>
      <c r="H7846" t="s">
        <v>134</v>
      </c>
      <c r="I7846" t="s">
        <v>135</v>
      </c>
      <c r="J7846" t="s">
        <v>136</v>
      </c>
      <c r="K7846" t="s">
        <v>137</v>
      </c>
      <c r="L7846" t="s">
        <v>22362</v>
      </c>
      <c r="M7846" t="s">
        <v>22363</v>
      </c>
      <c r="N7846">
        <v>8.1486111109999992</v>
      </c>
      <c r="O7846">
        <v>0</v>
      </c>
      <c r="P7846">
        <v>26</v>
      </c>
      <c r="Q7846">
        <v>0</v>
      </c>
      <c r="R7846">
        <v>7</v>
      </c>
      <c r="S7846">
        <v>0</v>
      </c>
      <c r="T7846">
        <v>12</v>
      </c>
      <c r="U7846">
        <v>0</v>
      </c>
      <c r="V7846">
        <v>0</v>
      </c>
      <c r="W7846">
        <v>0</v>
      </c>
      <c r="X7846">
        <v>37.653153668570191</v>
      </c>
      <c r="Y7846">
        <v>0</v>
      </c>
      <c r="Z7846">
        <v>27.295374297057752</v>
      </c>
      <c r="AA7846">
        <v>0</v>
      </c>
      <c r="AB7846">
        <v>27.291240220587206</v>
      </c>
      <c r="AC7846">
        <v>0</v>
      </c>
      <c r="AD7846">
        <v>0</v>
      </c>
      <c r="AE7846">
        <v>92.239768186215144</v>
      </c>
    </row>
    <row r="7847" spans="1:31" x14ac:dyDescent="0.25">
      <c r="A7847">
        <v>2169548</v>
      </c>
      <c r="B7847">
        <v>1</v>
      </c>
      <c r="C7847" t="s">
        <v>80</v>
      </c>
      <c r="D7847" t="s">
        <v>101</v>
      </c>
      <c r="E7847" t="s">
        <v>174</v>
      </c>
      <c r="F7847" t="s">
        <v>22364</v>
      </c>
      <c r="G7847" t="s">
        <v>328</v>
      </c>
      <c r="H7847" t="s">
        <v>134</v>
      </c>
      <c r="I7847" t="s">
        <v>135</v>
      </c>
      <c r="J7847" t="s">
        <v>136</v>
      </c>
      <c r="K7847" t="s">
        <v>137</v>
      </c>
      <c r="L7847" t="s">
        <v>22365</v>
      </c>
      <c r="M7847" t="s">
        <v>22366</v>
      </c>
      <c r="N7847">
        <v>3.2227777770000001</v>
      </c>
      <c r="O7847">
        <v>0</v>
      </c>
      <c r="P7847">
        <v>16</v>
      </c>
      <c r="Q7847">
        <v>0</v>
      </c>
      <c r="R7847">
        <v>0</v>
      </c>
      <c r="S7847">
        <v>0</v>
      </c>
      <c r="T7847">
        <v>21</v>
      </c>
      <c r="U7847">
        <v>0</v>
      </c>
      <c r="V7847">
        <v>0</v>
      </c>
      <c r="W7847">
        <v>0</v>
      </c>
      <c r="X7847">
        <v>11.027892154216291</v>
      </c>
      <c r="Y7847">
        <v>0</v>
      </c>
      <c r="Z7847">
        <v>0</v>
      </c>
      <c r="AA7847">
        <v>0</v>
      </c>
      <c r="AB7847">
        <v>80.40773055018262</v>
      </c>
      <c r="AC7847">
        <v>0</v>
      </c>
      <c r="AD7847">
        <v>0</v>
      </c>
      <c r="AE7847">
        <v>91.435622704398909</v>
      </c>
    </row>
    <row r="7848" spans="1:31" x14ac:dyDescent="0.25">
      <c r="A7848">
        <v>2170673</v>
      </c>
      <c r="B7848">
        <v>1</v>
      </c>
      <c r="C7848" t="s">
        <v>80</v>
      </c>
      <c r="D7848" t="s">
        <v>108</v>
      </c>
      <c r="E7848" t="s">
        <v>174</v>
      </c>
      <c r="F7848" t="s">
        <v>12173</v>
      </c>
      <c r="G7848" t="s">
        <v>187</v>
      </c>
      <c r="H7848" t="s">
        <v>134</v>
      </c>
      <c r="I7848" t="s">
        <v>135</v>
      </c>
      <c r="J7848" t="s">
        <v>136</v>
      </c>
      <c r="K7848" t="s">
        <v>137</v>
      </c>
      <c r="L7848" t="s">
        <v>22367</v>
      </c>
      <c r="M7848" t="s">
        <v>22368</v>
      </c>
      <c r="N7848">
        <v>0.55416666599999997</v>
      </c>
      <c r="O7848">
        <v>0</v>
      </c>
      <c r="P7848">
        <v>17</v>
      </c>
      <c r="Q7848">
        <v>0</v>
      </c>
      <c r="R7848">
        <v>7</v>
      </c>
      <c r="S7848">
        <v>0</v>
      </c>
      <c r="T7848">
        <v>2</v>
      </c>
      <c r="U7848">
        <v>0</v>
      </c>
      <c r="V7848">
        <v>0</v>
      </c>
      <c r="W7848">
        <v>0</v>
      </c>
      <c r="X7848">
        <v>1.1312292386200002</v>
      </c>
      <c r="Y7848">
        <v>0</v>
      </c>
      <c r="Z7848">
        <v>0.21155405180425005</v>
      </c>
      <c r="AA7848">
        <v>0</v>
      </c>
      <c r="AB7848">
        <v>6.6346169744821255</v>
      </c>
      <c r="AC7848">
        <v>0</v>
      </c>
      <c r="AD7848">
        <v>0</v>
      </c>
      <c r="AE7848">
        <v>7.9774002649063753</v>
      </c>
    </row>
    <row r="7849" spans="1:31" x14ac:dyDescent="0.25">
      <c r="A7849">
        <v>2169940</v>
      </c>
      <c r="B7849">
        <v>1</v>
      </c>
      <c r="C7849" t="s">
        <v>80</v>
      </c>
      <c r="D7849" t="s">
        <v>100</v>
      </c>
      <c r="E7849" t="s">
        <v>174</v>
      </c>
      <c r="F7849" t="s">
        <v>22369</v>
      </c>
      <c r="G7849" t="s">
        <v>384</v>
      </c>
      <c r="H7849" t="s">
        <v>134</v>
      </c>
      <c r="I7849" t="s">
        <v>135</v>
      </c>
      <c r="J7849" t="s">
        <v>136</v>
      </c>
      <c r="K7849" t="s">
        <v>137</v>
      </c>
      <c r="L7849" t="s">
        <v>22370</v>
      </c>
      <c r="M7849" t="s">
        <v>22371</v>
      </c>
      <c r="N7849">
        <v>1.582222222</v>
      </c>
      <c r="O7849">
        <v>0</v>
      </c>
      <c r="P7849">
        <v>6</v>
      </c>
      <c r="Q7849">
        <v>0</v>
      </c>
      <c r="R7849">
        <v>3</v>
      </c>
      <c r="S7849">
        <v>0</v>
      </c>
      <c r="T7849">
        <v>2</v>
      </c>
      <c r="U7849">
        <v>0</v>
      </c>
      <c r="V7849">
        <v>0</v>
      </c>
      <c r="W7849">
        <v>0</v>
      </c>
      <c r="X7849">
        <v>14.572579817352336</v>
      </c>
      <c r="Y7849">
        <v>0</v>
      </c>
      <c r="Z7849">
        <v>0.3184390589370667</v>
      </c>
      <c r="AA7849">
        <v>0</v>
      </c>
      <c r="AB7849">
        <v>0.1340892932087</v>
      </c>
      <c r="AC7849">
        <v>0</v>
      </c>
      <c r="AD7849">
        <v>0</v>
      </c>
      <c r="AE7849">
        <v>15.025108169498102</v>
      </c>
    </row>
    <row r="7850" spans="1:31" x14ac:dyDescent="0.25">
      <c r="A7850">
        <v>2169691</v>
      </c>
      <c r="B7850">
        <v>1</v>
      </c>
      <c r="C7850" t="s">
        <v>81</v>
      </c>
      <c r="D7850" t="s">
        <v>115</v>
      </c>
      <c r="E7850" t="s">
        <v>146</v>
      </c>
      <c r="F7850" t="s">
        <v>22372</v>
      </c>
      <c r="G7850" t="s">
        <v>167</v>
      </c>
      <c r="H7850" t="s">
        <v>143</v>
      </c>
      <c r="I7850" t="s">
        <v>135</v>
      </c>
      <c r="J7850" t="s">
        <v>136</v>
      </c>
      <c r="K7850" t="s">
        <v>137</v>
      </c>
      <c r="L7850" t="s">
        <v>22373</v>
      </c>
      <c r="M7850" t="s">
        <v>22374</v>
      </c>
      <c r="N7850">
        <v>2.5877777769999999</v>
      </c>
      <c r="O7850">
        <v>0</v>
      </c>
      <c r="P7850">
        <v>47</v>
      </c>
      <c r="Q7850">
        <v>0</v>
      </c>
      <c r="R7850">
        <v>2</v>
      </c>
      <c r="S7850">
        <v>0</v>
      </c>
      <c r="T7850">
        <v>5</v>
      </c>
      <c r="U7850">
        <v>0</v>
      </c>
      <c r="V7850">
        <v>0</v>
      </c>
      <c r="W7850">
        <v>0</v>
      </c>
      <c r="X7850">
        <v>12.457653396489736</v>
      </c>
      <c r="Y7850">
        <v>0</v>
      </c>
      <c r="Z7850">
        <v>1.1112609253233333E-2</v>
      </c>
      <c r="AA7850">
        <v>0</v>
      </c>
      <c r="AB7850">
        <v>1.60951321859785</v>
      </c>
      <c r="AC7850">
        <v>0</v>
      </c>
      <c r="AD7850">
        <v>0</v>
      </c>
      <c r="AE7850">
        <v>14.07827922434082</v>
      </c>
    </row>
    <row r="7851" spans="1:31" x14ac:dyDescent="0.25">
      <c r="A7851">
        <v>2170481</v>
      </c>
      <c r="B7851">
        <v>1</v>
      </c>
      <c r="C7851" t="s">
        <v>80</v>
      </c>
      <c r="D7851" t="s">
        <v>96</v>
      </c>
      <c r="E7851" t="s">
        <v>174</v>
      </c>
      <c r="F7851" t="s">
        <v>1843</v>
      </c>
      <c r="G7851" t="s">
        <v>187</v>
      </c>
      <c r="H7851" t="s">
        <v>134</v>
      </c>
      <c r="I7851" t="s">
        <v>135</v>
      </c>
      <c r="J7851" t="s">
        <v>136</v>
      </c>
      <c r="K7851" t="s">
        <v>137</v>
      </c>
      <c r="L7851" t="s">
        <v>22375</v>
      </c>
      <c r="M7851" t="s">
        <v>22376</v>
      </c>
      <c r="N7851">
        <v>1.760555555</v>
      </c>
      <c r="O7851">
        <v>0</v>
      </c>
      <c r="P7851">
        <v>145</v>
      </c>
      <c r="Q7851">
        <v>0</v>
      </c>
      <c r="R7851">
        <v>0</v>
      </c>
      <c r="S7851">
        <v>0</v>
      </c>
      <c r="T7851">
        <v>5</v>
      </c>
      <c r="U7851">
        <v>0</v>
      </c>
      <c r="V7851">
        <v>0</v>
      </c>
      <c r="W7851">
        <v>0</v>
      </c>
      <c r="X7851">
        <v>74.62467696032607</v>
      </c>
      <c r="Y7851">
        <v>0</v>
      </c>
      <c r="Z7851">
        <v>0</v>
      </c>
      <c r="AA7851">
        <v>0</v>
      </c>
      <c r="AB7851">
        <v>2.8857496816010419</v>
      </c>
      <c r="AC7851">
        <v>0</v>
      </c>
      <c r="AD7851">
        <v>0</v>
      </c>
      <c r="AE7851">
        <v>77.510426641927111</v>
      </c>
    </row>
    <row r="7852" spans="1:31" x14ac:dyDescent="0.25">
      <c r="A7852">
        <v>2170630</v>
      </c>
      <c r="B7852">
        <v>1</v>
      </c>
      <c r="C7852" t="s">
        <v>80</v>
      </c>
      <c r="D7852" t="s">
        <v>109</v>
      </c>
      <c r="E7852" t="s">
        <v>174</v>
      </c>
      <c r="F7852" t="s">
        <v>20636</v>
      </c>
      <c r="G7852" t="s">
        <v>187</v>
      </c>
      <c r="H7852" t="s">
        <v>134</v>
      </c>
      <c r="I7852" t="s">
        <v>135</v>
      </c>
      <c r="J7852" t="s">
        <v>136</v>
      </c>
      <c r="K7852" t="s">
        <v>137</v>
      </c>
      <c r="L7852" t="s">
        <v>22377</v>
      </c>
      <c r="M7852" t="s">
        <v>22378</v>
      </c>
      <c r="N7852">
        <v>1.6555555550000001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1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</row>
    <row r="7853" spans="1:31" x14ac:dyDescent="0.25">
      <c r="A7853">
        <v>2170189</v>
      </c>
      <c r="B7853">
        <v>1</v>
      </c>
      <c r="C7853" t="s">
        <v>80</v>
      </c>
      <c r="D7853" t="s">
        <v>82</v>
      </c>
      <c r="E7853" t="s">
        <v>131</v>
      </c>
      <c r="F7853" t="s">
        <v>22379</v>
      </c>
      <c r="G7853" t="s">
        <v>152</v>
      </c>
      <c r="H7853" t="s">
        <v>134</v>
      </c>
      <c r="I7853" t="s">
        <v>135</v>
      </c>
      <c r="J7853" t="s">
        <v>136</v>
      </c>
      <c r="K7853" t="s">
        <v>137</v>
      </c>
      <c r="L7853" t="s">
        <v>22380</v>
      </c>
      <c r="M7853" t="s">
        <v>22381</v>
      </c>
      <c r="N7853">
        <v>2.0266666660000001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1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1.8782520265949998</v>
      </c>
      <c r="AC7853">
        <v>0</v>
      </c>
      <c r="AD7853">
        <v>0</v>
      </c>
      <c r="AE7853">
        <v>1.8782520265949998</v>
      </c>
    </row>
    <row r="7854" spans="1:31" x14ac:dyDescent="0.25">
      <c r="A7854">
        <v>2170438</v>
      </c>
      <c r="B7854">
        <v>1</v>
      </c>
      <c r="C7854" t="s">
        <v>81</v>
      </c>
      <c r="D7854" t="s">
        <v>120</v>
      </c>
      <c r="E7854" t="s">
        <v>131</v>
      </c>
      <c r="F7854" t="s">
        <v>22382</v>
      </c>
      <c r="G7854" t="s">
        <v>152</v>
      </c>
      <c r="H7854" t="s">
        <v>134</v>
      </c>
      <c r="I7854" t="s">
        <v>135</v>
      </c>
      <c r="J7854" t="s">
        <v>136</v>
      </c>
      <c r="K7854" t="s">
        <v>137</v>
      </c>
      <c r="L7854" t="s">
        <v>22383</v>
      </c>
      <c r="M7854" t="s">
        <v>22384</v>
      </c>
      <c r="N7854">
        <v>1.826944444</v>
      </c>
      <c r="O7854">
        <v>0</v>
      </c>
      <c r="P7854">
        <v>2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0.20441092976441669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0.20441092976441669</v>
      </c>
    </row>
    <row r="7855" spans="1:31" x14ac:dyDescent="0.25">
      <c r="A7855">
        <v>2170647</v>
      </c>
      <c r="B7855">
        <v>1</v>
      </c>
      <c r="C7855" t="s">
        <v>81</v>
      </c>
      <c r="D7855" t="s">
        <v>122</v>
      </c>
      <c r="E7855" t="s">
        <v>140</v>
      </c>
      <c r="F7855" t="s">
        <v>11978</v>
      </c>
      <c r="G7855" t="s">
        <v>2990</v>
      </c>
      <c r="H7855" t="s">
        <v>143</v>
      </c>
      <c r="I7855" t="s">
        <v>135</v>
      </c>
      <c r="J7855" t="s">
        <v>136</v>
      </c>
      <c r="K7855" t="s">
        <v>137</v>
      </c>
      <c r="L7855" t="s">
        <v>22385</v>
      </c>
      <c r="M7855" t="s">
        <v>22386</v>
      </c>
      <c r="N7855">
        <v>2.2944444439999998</v>
      </c>
      <c r="O7855">
        <v>12</v>
      </c>
      <c r="P7855">
        <v>820</v>
      </c>
      <c r="Q7855">
        <v>1</v>
      </c>
      <c r="R7855">
        <v>19</v>
      </c>
      <c r="S7855">
        <v>2</v>
      </c>
      <c r="T7855">
        <v>52</v>
      </c>
      <c r="U7855">
        <v>1</v>
      </c>
      <c r="V7855">
        <v>0</v>
      </c>
      <c r="W7855">
        <v>5.3154060073873328</v>
      </c>
      <c r="X7855">
        <v>181.70062517266862</v>
      </c>
      <c r="Y7855">
        <v>7.090893306450001E-2</v>
      </c>
      <c r="Z7855">
        <v>2.0627792328159997</v>
      </c>
      <c r="AA7855">
        <v>125.95249665457548</v>
      </c>
      <c r="AB7855">
        <v>17.141592647458999</v>
      </c>
      <c r="AC7855">
        <v>63.38678755809633</v>
      </c>
      <c r="AD7855">
        <v>0</v>
      </c>
      <c r="AE7855">
        <v>395.63059620606725</v>
      </c>
    </row>
    <row r="7856" spans="1:31" x14ac:dyDescent="0.25">
      <c r="A7856">
        <v>2169960</v>
      </c>
      <c r="B7856">
        <v>1</v>
      </c>
      <c r="C7856" t="s">
        <v>81</v>
      </c>
      <c r="D7856" t="s">
        <v>119</v>
      </c>
      <c r="E7856" t="s">
        <v>174</v>
      </c>
      <c r="F7856" t="s">
        <v>22387</v>
      </c>
      <c r="G7856" t="s">
        <v>187</v>
      </c>
      <c r="H7856" t="s">
        <v>134</v>
      </c>
      <c r="I7856" t="s">
        <v>135</v>
      </c>
      <c r="J7856" t="s">
        <v>136</v>
      </c>
      <c r="K7856" t="s">
        <v>137</v>
      </c>
      <c r="L7856" t="s">
        <v>22388</v>
      </c>
      <c r="M7856" t="s">
        <v>22389</v>
      </c>
      <c r="N7856">
        <v>7.1497222220000003</v>
      </c>
      <c r="O7856">
        <v>0</v>
      </c>
      <c r="P7856">
        <v>50</v>
      </c>
      <c r="Q7856">
        <v>0</v>
      </c>
      <c r="R7856">
        <v>0</v>
      </c>
      <c r="S7856">
        <v>0</v>
      </c>
      <c r="T7856">
        <v>3</v>
      </c>
      <c r="U7856">
        <v>0</v>
      </c>
      <c r="V7856">
        <v>0</v>
      </c>
      <c r="W7856">
        <v>0</v>
      </c>
      <c r="X7856">
        <v>43.984219591038787</v>
      </c>
      <c r="Y7856">
        <v>0</v>
      </c>
      <c r="Z7856">
        <v>0</v>
      </c>
      <c r="AA7856">
        <v>0</v>
      </c>
      <c r="AB7856">
        <v>10.318412566263625</v>
      </c>
      <c r="AC7856">
        <v>0</v>
      </c>
      <c r="AD7856">
        <v>0</v>
      </c>
      <c r="AE7856">
        <v>54.302632157302412</v>
      </c>
    </row>
    <row r="7857" spans="1:31" x14ac:dyDescent="0.25">
      <c r="A7857">
        <v>2170693</v>
      </c>
      <c r="B7857">
        <v>1</v>
      </c>
      <c r="C7857" t="s">
        <v>80</v>
      </c>
      <c r="D7857" t="s">
        <v>93</v>
      </c>
      <c r="E7857" t="s">
        <v>174</v>
      </c>
      <c r="F7857" t="s">
        <v>19748</v>
      </c>
      <c r="G7857" t="s">
        <v>176</v>
      </c>
      <c r="H7857" t="s">
        <v>134</v>
      </c>
      <c r="I7857" t="s">
        <v>135</v>
      </c>
      <c r="J7857" t="s">
        <v>136</v>
      </c>
      <c r="K7857" t="s">
        <v>137</v>
      </c>
      <c r="L7857" t="s">
        <v>22390</v>
      </c>
      <c r="M7857" t="s">
        <v>22391</v>
      </c>
      <c r="N7857">
        <v>8.1069444439999998</v>
      </c>
      <c r="O7857">
        <v>0</v>
      </c>
      <c r="P7857">
        <v>8</v>
      </c>
      <c r="Q7857">
        <v>0</v>
      </c>
      <c r="R7857">
        <v>4</v>
      </c>
      <c r="S7857">
        <v>0</v>
      </c>
      <c r="T7857">
        <v>4</v>
      </c>
      <c r="U7857">
        <v>0</v>
      </c>
      <c r="V7857">
        <v>0</v>
      </c>
      <c r="W7857">
        <v>0</v>
      </c>
      <c r="X7857">
        <v>9.5119588945261011</v>
      </c>
      <c r="Y7857">
        <v>0</v>
      </c>
      <c r="Z7857">
        <v>12.501968417430799</v>
      </c>
      <c r="AA7857">
        <v>0</v>
      </c>
      <c r="AB7857">
        <v>12.406167388128877</v>
      </c>
      <c r="AC7857">
        <v>0</v>
      </c>
      <c r="AD7857">
        <v>0</v>
      </c>
      <c r="AE7857">
        <v>34.420094700085777</v>
      </c>
    </row>
    <row r="7858" spans="1:31" x14ac:dyDescent="0.25">
      <c r="A7858">
        <v>2169883</v>
      </c>
      <c r="B7858">
        <v>1</v>
      </c>
      <c r="C7858" t="s">
        <v>80</v>
      </c>
      <c r="D7858" t="s">
        <v>84</v>
      </c>
      <c r="E7858" t="s">
        <v>174</v>
      </c>
      <c r="F7858" t="s">
        <v>22392</v>
      </c>
      <c r="G7858" t="s">
        <v>163</v>
      </c>
      <c r="H7858" t="s">
        <v>134</v>
      </c>
      <c r="I7858" t="s">
        <v>135</v>
      </c>
      <c r="J7858" t="s">
        <v>136</v>
      </c>
      <c r="K7858" t="s">
        <v>137</v>
      </c>
      <c r="L7858" t="s">
        <v>22393</v>
      </c>
      <c r="M7858" t="s">
        <v>22394</v>
      </c>
      <c r="N7858">
        <v>2.4163888880000002</v>
      </c>
      <c r="O7858">
        <v>0</v>
      </c>
      <c r="P7858">
        <v>54</v>
      </c>
      <c r="Q7858">
        <v>0</v>
      </c>
      <c r="R7858">
        <v>0</v>
      </c>
      <c r="S7858">
        <v>0</v>
      </c>
      <c r="T7858">
        <v>3</v>
      </c>
      <c r="U7858">
        <v>0</v>
      </c>
      <c r="V7858">
        <v>0</v>
      </c>
      <c r="W7858">
        <v>0</v>
      </c>
      <c r="X7858">
        <v>24.450386543741619</v>
      </c>
      <c r="Y7858">
        <v>0</v>
      </c>
      <c r="Z7858">
        <v>0</v>
      </c>
      <c r="AA7858">
        <v>0</v>
      </c>
      <c r="AB7858">
        <v>1.5677326829219749</v>
      </c>
      <c r="AC7858">
        <v>0</v>
      </c>
      <c r="AD7858">
        <v>0</v>
      </c>
      <c r="AE7858">
        <v>26.018119226663593</v>
      </c>
    </row>
    <row r="7859" spans="1:31" x14ac:dyDescent="0.25">
      <c r="A7859">
        <v>2169342</v>
      </c>
      <c r="B7859">
        <v>1</v>
      </c>
      <c r="C7859" t="s">
        <v>81</v>
      </c>
      <c r="D7859" t="s">
        <v>128</v>
      </c>
      <c r="E7859" t="s">
        <v>140</v>
      </c>
      <c r="F7859" t="s">
        <v>7932</v>
      </c>
      <c r="G7859" t="s">
        <v>142</v>
      </c>
      <c r="H7859" t="s">
        <v>143</v>
      </c>
      <c r="I7859" t="s">
        <v>135</v>
      </c>
      <c r="J7859" t="s">
        <v>136</v>
      </c>
      <c r="K7859" t="s">
        <v>137</v>
      </c>
      <c r="L7859" t="s">
        <v>22395</v>
      </c>
      <c r="M7859" t="s">
        <v>22396</v>
      </c>
      <c r="N7859">
        <v>7.1961111109999996</v>
      </c>
      <c r="O7859">
        <v>0</v>
      </c>
      <c r="P7859">
        <v>0</v>
      </c>
      <c r="Q7859">
        <v>5</v>
      </c>
      <c r="R7859">
        <v>0</v>
      </c>
      <c r="S7859">
        <v>1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51.510069374856791</v>
      </c>
      <c r="Z7859">
        <v>0</v>
      </c>
      <c r="AA7859">
        <v>64.244139338652005</v>
      </c>
      <c r="AB7859">
        <v>0</v>
      </c>
      <c r="AC7859">
        <v>0</v>
      </c>
      <c r="AD7859">
        <v>0</v>
      </c>
      <c r="AE7859">
        <v>115.7542087135088</v>
      </c>
    </row>
    <row r="7860" spans="1:31" x14ac:dyDescent="0.25">
      <c r="A7860">
        <v>2169714</v>
      </c>
      <c r="B7860">
        <v>1</v>
      </c>
      <c r="C7860" t="s">
        <v>81</v>
      </c>
      <c r="D7860" t="s">
        <v>113</v>
      </c>
      <c r="E7860" t="s">
        <v>161</v>
      </c>
      <c r="F7860" t="s">
        <v>22397</v>
      </c>
      <c r="G7860" t="s">
        <v>215</v>
      </c>
      <c r="H7860" t="s">
        <v>134</v>
      </c>
      <c r="I7860" t="s">
        <v>135</v>
      </c>
      <c r="J7860" t="s">
        <v>136</v>
      </c>
      <c r="K7860" t="s">
        <v>137</v>
      </c>
      <c r="L7860" t="s">
        <v>22398</v>
      </c>
      <c r="M7860" t="s">
        <v>22399</v>
      </c>
      <c r="N7860">
        <v>4.0355555550000002</v>
      </c>
      <c r="O7860">
        <v>0</v>
      </c>
      <c r="P7860">
        <v>117</v>
      </c>
      <c r="Q7860">
        <v>0</v>
      </c>
      <c r="R7860">
        <v>1</v>
      </c>
      <c r="S7860">
        <v>0</v>
      </c>
      <c r="T7860">
        <v>5</v>
      </c>
      <c r="U7860">
        <v>0</v>
      </c>
      <c r="V7860">
        <v>0</v>
      </c>
      <c r="W7860">
        <v>0</v>
      </c>
      <c r="X7860">
        <v>54.264629370622657</v>
      </c>
      <c r="Y7860">
        <v>0</v>
      </c>
      <c r="Z7860">
        <v>6.7850551621166669E-2</v>
      </c>
      <c r="AA7860">
        <v>0</v>
      </c>
      <c r="AB7860">
        <v>5.3375381948569327</v>
      </c>
      <c r="AC7860">
        <v>0</v>
      </c>
      <c r="AD7860">
        <v>0</v>
      </c>
      <c r="AE7860">
        <v>59.67001811710076</v>
      </c>
    </row>
    <row r="7861" spans="1:31" x14ac:dyDescent="0.25">
      <c r="A7861">
        <v>2170023</v>
      </c>
      <c r="B7861">
        <v>1</v>
      </c>
      <c r="C7861" t="s">
        <v>80</v>
      </c>
      <c r="D7861" t="s">
        <v>108</v>
      </c>
      <c r="E7861" t="s">
        <v>174</v>
      </c>
      <c r="F7861" t="s">
        <v>22400</v>
      </c>
      <c r="G7861" t="s">
        <v>187</v>
      </c>
      <c r="H7861" t="s">
        <v>134</v>
      </c>
      <c r="I7861" t="s">
        <v>135</v>
      </c>
      <c r="J7861" t="s">
        <v>136</v>
      </c>
      <c r="K7861" t="s">
        <v>137</v>
      </c>
      <c r="L7861" t="s">
        <v>22401</v>
      </c>
      <c r="M7861" t="s">
        <v>22402</v>
      </c>
      <c r="N7861">
        <v>13.171388887999999</v>
      </c>
      <c r="O7861">
        <v>0</v>
      </c>
      <c r="P7861">
        <v>16</v>
      </c>
      <c r="Q7861">
        <v>0</v>
      </c>
      <c r="R7861">
        <v>3</v>
      </c>
      <c r="S7861">
        <v>0</v>
      </c>
      <c r="T7861">
        <v>3</v>
      </c>
      <c r="U7861">
        <v>0</v>
      </c>
      <c r="V7861">
        <v>0</v>
      </c>
      <c r="W7861">
        <v>0</v>
      </c>
      <c r="X7861">
        <v>25.435182217746281</v>
      </c>
      <c r="Y7861">
        <v>0</v>
      </c>
      <c r="Z7861">
        <v>0.79097901735134157</v>
      </c>
      <c r="AA7861">
        <v>0</v>
      </c>
      <c r="AB7861">
        <v>64.505306406112211</v>
      </c>
      <c r="AC7861">
        <v>0</v>
      </c>
      <c r="AD7861">
        <v>0</v>
      </c>
      <c r="AE7861">
        <v>90.731467641209832</v>
      </c>
    </row>
    <row r="7862" spans="1:31" x14ac:dyDescent="0.25">
      <c r="A7862">
        <v>2169522</v>
      </c>
      <c r="B7862">
        <v>1</v>
      </c>
      <c r="C7862" t="s">
        <v>81</v>
      </c>
      <c r="D7862" t="s">
        <v>117</v>
      </c>
      <c r="E7862" t="s">
        <v>161</v>
      </c>
      <c r="F7862" t="s">
        <v>22403</v>
      </c>
      <c r="G7862" t="s">
        <v>215</v>
      </c>
      <c r="H7862" t="s">
        <v>134</v>
      </c>
      <c r="I7862" t="s">
        <v>135</v>
      </c>
      <c r="J7862" t="s">
        <v>136</v>
      </c>
      <c r="K7862" t="s">
        <v>137</v>
      </c>
      <c r="L7862" t="s">
        <v>22404</v>
      </c>
      <c r="M7862" t="s">
        <v>22405</v>
      </c>
      <c r="N7862">
        <v>3.9458333329999999</v>
      </c>
      <c r="O7862">
        <v>0</v>
      </c>
      <c r="P7862">
        <v>28</v>
      </c>
      <c r="Q7862">
        <v>0</v>
      </c>
      <c r="R7862">
        <v>4</v>
      </c>
      <c r="S7862">
        <v>0</v>
      </c>
      <c r="T7862">
        <v>4</v>
      </c>
      <c r="U7862">
        <v>0</v>
      </c>
      <c r="V7862">
        <v>0</v>
      </c>
      <c r="W7862">
        <v>0</v>
      </c>
      <c r="X7862">
        <v>18.088534759604734</v>
      </c>
      <c r="Y7862">
        <v>0</v>
      </c>
      <c r="Z7862">
        <v>4.3244052198661844</v>
      </c>
      <c r="AA7862">
        <v>0</v>
      </c>
      <c r="AB7862">
        <v>18.068336677907833</v>
      </c>
      <c r="AC7862">
        <v>0</v>
      </c>
      <c r="AD7862">
        <v>0</v>
      </c>
      <c r="AE7862">
        <v>40.481276657378757</v>
      </c>
    </row>
    <row r="7863" spans="1:31" x14ac:dyDescent="0.25">
      <c r="A7863">
        <v>2169628</v>
      </c>
      <c r="B7863">
        <v>1</v>
      </c>
      <c r="C7863" t="s">
        <v>80</v>
      </c>
      <c r="D7863" t="s">
        <v>85</v>
      </c>
      <c r="E7863" t="s">
        <v>174</v>
      </c>
      <c r="F7863" t="s">
        <v>22406</v>
      </c>
      <c r="G7863" t="s">
        <v>187</v>
      </c>
      <c r="H7863" t="s">
        <v>134</v>
      </c>
      <c r="I7863" t="s">
        <v>135</v>
      </c>
      <c r="J7863" t="s">
        <v>136</v>
      </c>
      <c r="K7863" t="s">
        <v>137</v>
      </c>
      <c r="L7863" t="s">
        <v>22407</v>
      </c>
      <c r="M7863" t="s">
        <v>22408</v>
      </c>
      <c r="N7863">
        <v>4.3022222220000002</v>
      </c>
      <c r="O7863">
        <v>0</v>
      </c>
      <c r="P7863">
        <v>164</v>
      </c>
      <c r="Q7863">
        <v>0</v>
      </c>
      <c r="R7863">
        <v>0</v>
      </c>
      <c r="S7863">
        <v>0</v>
      </c>
      <c r="T7863">
        <v>11</v>
      </c>
      <c r="U7863">
        <v>0</v>
      </c>
      <c r="V7863">
        <v>0</v>
      </c>
      <c r="W7863">
        <v>0</v>
      </c>
      <c r="X7863">
        <v>157.36923719687763</v>
      </c>
      <c r="Y7863">
        <v>0</v>
      </c>
      <c r="Z7863">
        <v>0</v>
      </c>
      <c r="AA7863">
        <v>0</v>
      </c>
      <c r="AB7863">
        <v>36.287863266066275</v>
      </c>
      <c r="AC7863">
        <v>0</v>
      </c>
      <c r="AD7863">
        <v>0</v>
      </c>
      <c r="AE7863">
        <v>193.6571004629439</v>
      </c>
    </row>
    <row r="7864" spans="1:31" x14ac:dyDescent="0.25">
      <c r="A7864">
        <v>2198493</v>
      </c>
      <c r="B7864">
        <v>1</v>
      </c>
      <c r="C7864" t="s">
        <v>81</v>
      </c>
      <c r="D7864" t="s">
        <v>122</v>
      </c>
      <c r="E7864" t="s">
        <v>140</v>
      </c>
      <c r="F7864" t="s">
        <v>22409</v>
      </c>
      <c r="G7864" t="s">
        <v>142</v>
      </c>
      <c r="H7864" t="s">
        <v>143</v>
      </c>
      <c r="I7864" t="s">
        <v>135</v>
      </c>
      <c r="J7864" t="s">
        <v>136</v>
      </c>
      <c r="K7864" t="s">
        <v>137</v>
      </c>
      <c r="L7864" t="s">
        <v>22410</v>
      </c>
      <c r="M7864" t="s">
        <v>22411</v>
      </c>
      <c r="N7864">
        <v>0.7</v>
      </c>
      <c r="O7864">
        <v>2</v>
      </c>
      <c r="P7864">
        <v>110</v>
      </c>
      <c r="Q7864">
        <v>13</v>
      </c>
      <c r="R7864">
        <v>0</v>
      </c>
      <c r="S7864">
        <v>8</v>
      </c>
      <c r="T7864">
        <v>4</v>
      </c>
      <c r="U7864">
        <v>2</v>
      </c>
      <c r="V7864">
        <v>0</v>
      </c>
      <c r="W7864">
        <v>0.44372243440800002</v>
      </c>
      <c r="X7864">
        <v>9.3066524411249958</v>
      </c>
      <c r="Y7864">
        <v>3.8860592643040004</v>
      </c>
      <c r="Z7864">
        <v>0</v>
      </c>
      <c r="AA7864">
        <v>42.512829451572003</v>
      </c>
      <c r="AB7864">
        <v>0.94406739387999994</v>
      </c>
      <c r="AC7864">
        <v>66.054961147500009</v>
      </c>
      <c r="AD7864">
        <v>0</v>
      </c>
      <c r="AE7864">
        <v>123.14829213278901</v>
      </c>
    </row>
    <row r="7865" spans="1:31" x14ac:dyDescent="0.25">
      <c r="A7865">
        <v>2170361</v>
      </c>
      <c r="B7865">
        <v>1</v>
      </c>
      <c r="C7865" t="s">
        <v>81</v>
      </c>
      <c r="D7865" t="s">
        <v>125</v>
      </c>
      <c r="E7865" t="s">
        <v>174</v>
      </c>
      <c r="F7865" t="s">
        <v>22412</v>
      </c>
      <c r="G7865" t="s">
        <v>187</v>
      </c>
      <c r="H7865" t="s">
        <v>134</v>
      </c>
      <c r="I7865" t="s">
        <v>135</v>
      </c>
      <c r="J7865" t="s">
        <v>136</v>
      </c>
      <c r="K7865" t="s">
        <v>137</v>
      </c>
      <c r="L7865" t="s">
        <v>22413</v>
      </c>
      <c r="M7865" t="s">
        <v>22414</v>
      </c>
      <c r="N7865">
        <v>0.75972222199999995</v>
      </c>
      <c r="O7865">
        <v>0</v>
      </c>
      <c r="P7865">
        <v>75</v>
      </c>
      <c r="Q7865">
        <v>0</v>
      </c>
      <c r="R7865">
        <v>1</v>
      </c>
      <c r="S7865">
        <v>0</v>
      </c>
      <c r="T7865">
        <v>13</v>
      </c>
      <c r="U7865">
        <v>0</v>
      </c>
      <c r="V7865">
        <v>0</v>
      </c>
      <c r="W7865">
        <v>0</v>
      </c>
      <c r="X7865">
        <v>13.204361003611584</v>
      </c>
      <c r="Y7865">
        <v>0</v>
      </c>
      <c r="Z7865">
        <v>0.35496230652424998</v>
      </c>
      <c r="AA7865">
        <v>0</v>
      </c>
      <c r="AB7865">
        <v>3.450526292948167</v>
      </c>
      <c r="AC7865">
        <v>0</v>
      </c>
      <c r="AD7865">
        <v>0</v>
      </c>
      <c r="AE7865">
        <v>17.009849603084</v>
      </c>
    </row>
    <row r="7866" spans="1:31" x14ac:dyDescent="0.25">
      <c r="A7866">
        <v>2170215</v>
      </c>
      <c r="B7866">
        <v>1</v>
      </c>
      <c r="C7866" t="s">
        <v>81</v>
      </c>
      <c r="D7866" t="s">
        <v>118</v>
      </c>
      <c r="E7866" t="s">
        <v>174</v>
      </c>
      <c r="F7866" t="s">
        <v>22415</v>
      </c>
      <c r="G7866" t="s">
        <v>187</v>
      </c>
      <c r="H7866" t="s">
        <v>134</v>
      </c>
      <c r="I7866" t="s">
        <v>135</v>
      </c>
      <c r="J7866" t="s">
        <v>136</v>
      </c>
      <c r="K7866" t="s">
        <v>137</v>
      </c>
      <c r="L7866" t="s">
        <v>22416</v>
      </c>
      <c r="M7866" t="s">
        <v>22417</v>
      </c>
      <c r="N7866">
        <v>6.108055555</v>
      </c>
      <c r="O7866">
        <v>0</v>
      </c>
      <c r="P7866">
        <v>35</v>
      </c>
      <c r="Q7866">
        <v>0</v>
      </c>
      <c r="R7866">
        <v>1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51.264708328831055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51.264708328831055</v>
      </c>
    </row>
    <row r="7867" spans="1:31" x14ac:dyDescent="0.25">
      <c r="A7867">
        <v>2169565</v>
      </c>
      <c r="B7867">
        <v>1</v>
      </c>
      <c r="C7867" t="s">
        <v>81</v>
      </c>
      <c r="D7867" t="s">
        <v>128</v>
      </c>
      <c r="E7867" t="s">
        <v>146</v>
      </c>
      <c r="F7867" t="s">
        <v>22418</v>
      </c>
      <c r="G7867" t="s">
        <v>167</v>
      </c>
      <c r="H7867" t="s">
        <v>143</v>
      </c>
      <c r="I7867" t="s">
        <v>135</v>
      </c>
      <c r="J7867" t="s">
        <v>136</v>
      </c>
      <c r="K7867" t="s">
        <v>137</v>
      </c>
      <c r="L7867" t="s">
        <v>22419</v>
      </c>
      <c r="M7867" t="s">
        <v>22420</v>
      </c>
      <c r="N7867">
        <v>3.8058333329999998</v>
      </c>
      <c r="O7867">
        <v>0</v>
      </c>
      <c r="P7867">
        <v>347</v>
      </c>
      <c r="Q7867">
        <v>0</v>
      </c>
      <c r="R7867">
        <v>0</v>
      </c>
      <c r="S7867">
        <v>0</v>
      </c>
      <c r="T7867">
        <v>18</v>
      </c>
      <c r="U7867">
        <v>0</v>
      </c>
      <c r="V7867">
        <v>0</v>
      </c>
      <c r="W7867">
        <v>0</v>
      </c>
      <c r="X7867">
        <v>304.22202682214703</v>
      </c>
      <c r="Y7867">
        <v>0</v>
      </c>
      <c r="Z7867">
        <v>0</v>
      </c>
      <c r="AA7867">
        <v>0</v>
      </c>
      <c r="AB7867">
        <v>59.115635983090073</v>
      </c>
      <c r="AC7867">
        <v>0</v>
      </c>
      <c r="AD7867">
        <v>0</v>
      </c>
      <c r="AE7867">
        <v>363.33766280523707</v>
      </c>
    </row>
    <row r="7868" spans="1:31" x14ac:dyDescent="0.25">
      <c r="A7868">
        <v>2170063</v>
      </c>
      <c r="B7868">
        <v>1</v>
      </c>
      <c r="C7868" t="s">
        <v>80</v>
      </c>
      <c r="D7868" t="s">
        <v>105</v>
      </c>
      <c r="E7868" t="s">
        <v>161</v>
      </c>
      <c r="F7868" t="s">
        <v>6284</v>
      </c>
      <c r="G7868" t="s">
        <v>215</v>
      </c>
      <c r="H7868" t="s">
        <v>134</v>
      </c>
      <c r="I7868" t="s">
        <v>135</v>
      </c>
      <c r="J7868" t="s">
        <v>136</v>
      </c>
      <c r="K7868" t="s">
        <v>137</v>
      </c>
      <c r="L7868" t="s">
        <v>22421</v>
      </c>
      <c r="M7868" t="s">
        <v>22422</v>
      </c>
      <c r="N7868">
        <v>7.8875000000000002</v>
      </c>
      <c r="O7868">
        <v>0</v>
      </c>
      <c r="P7868">
        <v>0</v>
      </c>
      <c r="Q7868">
        <v>0</v>
      </c>
      <c r="R7868">
        <v>31</v>
      </c>
      <c r="S7868">
        <v>0</v>
      </c>
      <c r="T7868">
        <v>3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65.190065006037585</v>
      </c>
      <c r="AA7868">
        <v>0</v>
      </c>
      <c r="AB7868">
        <v>43.623853396339122</v>
      </c>
      <c r="AC7868">
        <v>0</v>
      </c>
      <c r="AD7868">
        <v>0</v>
      </c>
      <c r="AE7868">
        <v>108.81391840237671</v>
      </c>
    </row>
    <row r="7869" spans="1:31" x14ac:dyDescent="0.25">
      <c r="A7869">
        <v>2170255</v>
      </c>
      <c r="B7869">
        <v>1</v>
      </c>
      <c r="C7869" t="s">
        <v>80</v>
      </c>
      <c r="D7869" t="s">
        <v>90</v>
      </c>
      <c r="E7869" t="s">
        <v>206</v>
      </c>
      <c r="F7869" t="s">
        <v>22423</v>
      </c>
      <c r="G7869" t="s">
        <v>246</v>
      </c>
      <c r="H7869" t="s">
        <v>134</v>
      </c>
      <c r="I7869" t="s">
        <v>135</v>
      </c>
      <c r="J7869" t="s">
        <v>136</v>
      </c>
      <c r="K7869" t="s">
        <v>137</v>
      </c>
      <c r="L7869" t="s">
        <v>21908</v>
      </c>
      <c r="M7869" t="s">
        <v>22424</v>
      </c>
      <c r="N7869">
        <v>3.1430555550000001</v>
      </c>
      <c r="O7869">
        <v>0</v>
      </c>
      <c r="P7869">
        <v>83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62.920080839886836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62.920080839886836</v>
      </c>
    </row>
    <row r="7870" spans="1:31" x14ac:dyDescent="0.25">
      <c r="A7870">
        <v>2170278</v>
      </c>
      <c r="B7870">
        <v>1</v>
      </c>
      <c r="C7870" t="s">
        <v>81</v>
      </c>
      <c r="D7870" t="s">
        <v>114</v>
      </c>
      <c r="E7870" t="s">
        <v>146</v>
      </c>
      <c r="F7870" t="s">
        <v>22425</v>
      </c>
      <c r="G7870" t="s">
        <v>1447</v>
      </c>
      <c r="H7870" t="s">
        <v>143</v>
      </c>
      <c r="I7870" t="s">
        <v>135</v>
      </c>
      <c r="J7870" t="s">
        <v>136</v>
      </c>
      <c r="K7870" t="s">
        <v>137</v>
      </c>
      <c r="L7870" t="s">
        <v>22426</v>
      </c>
      <c r="M7870" t="s">
        <v>22427</v>
      </c>
      <c r="N7870">
        <v>2.346666666</v>
      </c>
      <c r="O7870">
        <v>0</v>
      </c>
      <c r="P7870">
        <v>50</v>
      </c>
      <c r="Q7870">
        <v>0</v>
      </c>
      <c r="R7870">
        <v>36</v>
      </c>
      <c r="S7870">
        <v>0</v>
      </c>
      <c r="T7870">
        <v>11</v>
      </c>
      <c r="U7870">
        <v>0</v>
      </c>
      <c r="V7870">
        <v>1</v>
      </c>
      <c r="W7870">
        <v>0</v>
      </c>
      <c r="X7870">
        <v>10.705816479265598</v>
      </c>
      <c r="Y7870">
        <v>0</v>
      </c>
      <c r="Z7870">
        <v>4.9788369180480005</v>
      </c>
      <c r="AA7870">
        <v>0</v>
      </c>
      <c r="AB7870">
        <v>9.7222441416572067</v>
      </c>
      <c r="AC7870">
        <v>0</v>
      </c>
      <c r="AD7870">
        <v>119.41798253527521</v>
      </c>
      <c r="AE7870">
        <v>144.82488007424601</v>
      </c>
    </row>
    <row r="7871" spans="1:31" x14ac:dyDescent="0.25">
      <c r="A7871">
        <v>2169588</v>
      </c>
      <c r="B7871">
        <v>1</v>
      </c>
      <c r="C7871" t="s">
        <v>81</v>
      </c>
      <c r="D7871" t="s">
        <v>115</v>
      </c>
      <c r="E7871" t="s">
        <v>146</v>
      </c>
      <c r="F7871" t="s">
        <v>22428</v>
      </c>
      <c r="G7871" t="s">
        <v>235</v>
      </c>
      <c r="H7871" t="s">
        <v>143</v>
      </c>
      <c r="I7871" t="s">
        <v>135</v>
      </c>
      <c r="J7871" t="s">
        <v>136</v>
      </c>
      <c r="K7871" t="s">
        <v>236</v>
      </c>
      <c r="L7871" t="s">
        <v>22429</v>
      </c>
      <c r="M7871" t="s">
        <v>22430</v>
      </c>
      <c r="N7871">
        <v>2.0305599999999999</v>
      </c>
      <c r="O7871">
        <v>0</v>
      </c>
      <c r="P7871">
        <v>42</v>
      </c>
      <c r="Q7871">
        <v>0</v>
      </c>
      <c r="R7871">
        <v>6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3.320809474396941</v>
      </c>
      <c r="Y7871">
        <v>0</v>
      </c>
      <c r="Z7871">
        <v>0.71984031016666672</v>
      </c>
      <c r="AA7871">
        <v>0</v>
      </c>
      <c r="AB7871">
        <v>0</v>
      </c>
      <c r="AC7871">
        <v>0</v>
      </c>
      <c r="AD7871">
        <v>0</v>
      </c>
      <c r="AE7871">
        <v>4.040649784563608</v>
      </c>
    </row>
    <row r="7872" spans="1:31" x14ac:dyDescent="0.25">
      <c r="A7872">
        <v>2170129</v>
      </c>
      <c r="B7872">
        <v>1</v>
      </c>
      <c r="C7872" t="s">
        <v>80</v>
      </c>
      <c r="D7872" t="s">
        <v>105</v>
      </c>
      <c r="E7872" t="s">
        <v>131</v>
      </c>
      <c r="F7872" t="s">
        <v>22431</v>
      </c>
      <c r="G7872" t="s">
        <v>152</v>
      </c>
      <c r="H7872" t="s">
        <v>134</v>
      </c>
      <c r="I7872" t="s">
        <v>135</v>
      </c>
      <c r="J7872" t="s">
        <v>136</v>
      </c>
      <c r="K7872" t="s">
        <v>137</v>
      </c>
      <c r="L7872" t="s">
        <v>22432</v>
      </c>
      <c r="M7872" t="s">
        <v>22433</v>
      </c>
      <c r="N7872">
        <v>3.3116666659999998</v>
      </c>
      <c r="O7872">
        <v>0</v>
      </c>
      <c r="P7872">
        <v>1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2.2567031702717335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2.2567031702717335</v>
      </c>
    </row>
    <row r="7873" spans="1:31" x14ac:dyDescent="0.25">
      <c r="A7873">
        <v>2169737</v>
      </c>
      <c r="B7873">
        <v>1</v>
      </c>
      <c r="C7873" t="s">
        <v>80</v>
      </c>
      <c r="D7873" t="s">
        <v>102</v>
      </c>
      <c r="E7873" t="s">
        <v>131</v>
      </c>
      <c r="F7873" t="s">
        <v>22434</v>
      </c>
      <c r="G7873" t="s">
        <v>152</v>
      </c>
      <c r="H7873" t="s">
        <v>134</v>
      </c>
      <c r="I7873" t="s">
        <v>135</v>
      </c>
      <c r="J7873" t="s">
        <v>136</v>
      </c>
      <c r="K7873" t="s">
        <v>137</v>
      </c>
      <c r="L7873" t="s">
        <v>22435</v>
      </c>
      <c r="M7873" t="s">
        <v>22186</v>
      </c>
      <c r="N7873">
        <v>5.9452777770000003</v>
      </c>
      <c r="O7873">
        <v>0</v>
      </c>
      <c r="P7873">
        <v>1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1.9637841243677334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1.9637841243677334</v>
      </c>
    </row>
    <row r="7874" spans="1:31" x14ac:dyDescent="0.25">
      <c r="A7874">
        <v>2170341</v>
      </c>
      <c r="B7874">
        <v>1</v>
      </c>
      <c r="C7874" t="s">
        <v>80</v>
      </c>
      <c r="D7874" t="s">
        <v>97</v>
      </c>
      <c r="E7874" t="s">
        <v>131</v>
      </c>
      <c r="F7874" t="s">
        <v>22436</v>
      </c>
      <c r="G7874" t="s">
        <v>231</v>
      </c>
      <c r="H7874" t="s">
        <v>134</v>
      </c>
      <c r="I7874" t="s">
        <v>135</v>
      </c>
      <c r="J7874" t="s">
        <v>136</v>
      </c>
      <c r="K7874" t="s">
        <v>137</v>
      </c>
      <c r="L7874" t="s">
        <v>22437</v>
      </c>
      <c r="M7874" t="s">
        <v>22438</v>
      </c>
      <c r="N7874">
        <v>1.373611111</v>
      </c>
      <c r="O7874">
        <v>0</v>
      </c>
      <c r="P7874">
        <v>1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1.0935838026519251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1.0935838026519251</v>
      </c>
    </row>
    <row r="7875" spans="1:31" x14ac:dyDescent="0.25">
      <c r="A7875">
        <v>2169545</v>
      </c>
      <c r="B7875">
        <v>1</v>
      </c>
      <c r="C7875" t="s">
        <v>80</v>
      </c>
      <c r="D7875" t="s">
        <v>101</v>
      </c>
      <c r="E7875" t="s">
        <v>174</v>
      </c>
      <c r="F7875" t="s">
        <v>22355</v>
      </c>
      <c r="G7875" t="s">
        <v>384</v>
      </c>
      <c r="H7875" t="s">
        <v>134</v>
      </c>
      <c r="I7875" t="s">
        <v>135</v>
      </c>
      <c r="J7875" t="s">
        <v>136</v>
      </c>
      <c r="K7875" t="s">
        <v>137</v>
      </c>
      <c r="L7875" t="s">
        <v>22439</v>
      </c>
      <c r="M7875" t="s">
        <v>22440</v>
      </c>
      <c r="N7875">
        <v>4.5563888879999999</v>
      </c>
      <c r="O7875">
        <v>0</v>
      </c>
      <c r="P7875">
        <v>91</v>
      </c>
      <c r="Q7875">
        <v>0</v>
      </c>
      <c r="R7875">
        <v>0</v>
      </c>
      <c r="S7875">
        <v>0</v>
      </c>
      <c r="T7875">
        <v>7</v>
      </c>
      <c r="U7875">
        <v>0</v>
      </c>
      <c r="V7875">
        <v>0</v>
      </c>
      <c r="W7875">
        <v>0</v>
      </c>
      <c r="X7875">
        <v>84.497907767550615</v>
      </c>
      <c r="Y7875">
        <v>0</v>
      </c>
      <c r="Z7875">
        <v>0</v>
      </c>
      <c r="AA7875">
        <v>0</v>
      </c>
      <c r="AB7875">
        <v>24.298672725690448</v>
      </c>
      <c r="AC7875">
        <v>0</v>
      </c>
      <c r="AD7875">
        <v>0</v>
      </c>
      <c r="AE7875">
        <v>108.79658049324107</v>
      </c>
    </row>
    <row r="7876" spans="1:31" x14ac:dyDescent="0.25">
      <c r="A7876">
        <v>2170627</v>
      </c>
      <c r="B7876">
        <v>1</v>
      </c>
      <c r="C7876" t="s">
        <v>80</v>
      </c>
      <c r="D7876" t="s">
        <v>100</v>
      </c>
      <c r="E7876" t="s">
        <v>174</v>
      </c>
      <c r="F7876" t="s">
        <v>22441</v>
      </c>
      <c r="G7876" t="s">
        <v>187</v>
      </c>
      <c r="H7876" t="s">
        <v>134</v>
      </c>
      <c r="I7876" t="s">
        <v>135</v>
      </c>
      <c r="J7876" t="s">
        <v>136</v>
      </c>
      <c r="K7876" t="s">
        <v>137</v>
      </c>
      <c r="L7876" t="s">
        <v>22442</v>
      </c>
      <c r="M7876" t="s">
        <v>22443</v>
      </c>
      <c r="N7876">
        <v>5.0958333329999999</v>
      </c>
      <c r="O7876">
        <v>0</v>
      </c>
      <c r="P7876">
        <v>4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19.802820620099659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19.802820620099659</v>
      </c>
    </row>
    <row r="7877" spans="1:31" x14ac:dyDescent="0.25">
      <c r="A7877">
        <v>2169800</v>
      </c>
      <c r="B7877">
        <v>1</v>
      </c>
      <c r="C7877" t="s">
        <v>81</v>
      </c>
      <c r="D7877" t="s">
        <v>128</v>
      </c>
      <c r="E7877" t="s">
        <v>131</v>
      </c>
      <c r="F7877" t="s">
        <v>22444</v>
      </c>
      <c r="G7877" t="s">
        <v>152</v>
      </c>
      <c r="H7877" t="s">
        <v>134</v>
      </c>
      <c r="I7877" t="s">
        <v>135</v>
      </c>
      <c r="J7877" t="s">
        <v>136</v>
      </c>
      <c r="K7877" t="s">
        <v>137</v>
      </c>
      <c r="L7877" t="s">
        <v>22445</v>
      </c>
      <c r="M7877" t="s">
        <v>22446</v>
      </c>
      <c r="N7877">
        <v>16.769166666</v>
      </c>
      <c r="O7877">
        <v>0</v>
      </c>
      <c r="P7877">
        <v>1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0.90896042469240013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0.90896042469240013</v>
      </c>
    </row>
    <row r="7878" spans="1:31" x14ac:dyDescent="0.25">
      <c r="A7878">
        <v>2170192</v>
      </c>
      <c r="B7878">
        <v>1</v>
      </c>
      <c r="C7878" t="s">
        <v>80</v>
      </c>
      <c r="D7878" t="s">
        <v>106</v>
      </c>
      <c r="E7878" t="s">
        <v>174</v>
      </c>
      <c r="F7878" t="s">
        <v>22447</v>
      </c>
      <c r="G7878" t="s">
        <v>581</v>
      </c>
      <c r="H7878" t="s">
        <v>134</v>
      </c>
      <c r="I7878" t="s">
        <v>135</v>
      </c>
      <c r="J7878" t="s">
        <v>136</v>
      </c>
      <c r="K7878" t="s">
        <v>137</v>
      </c>
      <c r="L7878" t="s">
        <v>22448</v>
      </c>
      <c r="M7878" t="s">
        <v>22449</v>
      </c>
      <c r="N7878">
        <v>6.8888888880000003</v>
      </c>
      <c r="O7878">
        <v>0</v>
      </c>
      <c r="P7878">
        <v>12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15.96749353160285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15.96749353160285</v>
      </c>
    </row>
    <row r="7879" spans="1:31" x14ac:dyDescent="0.25">
      <c r="A7879">
        <v>2170584</v>
      </c>
      <c r="B7879">
        <v>1</v>
      </c>
      <c r="C7879" t="s">
        <v>80</v>
      </c>
      <c r="D7879" t="s">
        <v>97</v>
      </c>
      <c r="E7879" t="s">
        <v>174</v>
      </c>
      <c r="F7879" t="s">
        <v>22450</v>
      </c>
      <c r="G7879" t="s">
        <v>384</v>
      </c>
      <c r="H7879" t="s">
        <v>134</v>
      </c>
      <c r="I7879" t="s">
        <v>135</v>
      </c>
      <c r="J7879" t="s">
        <v>136</v>
      </c>
      <c r="K7879" t="s">
        <v>137</v>
      </c>
      <c r="L7879" t="s">
        <v>22451</v>
      </c>
      <c r="M7879" t="s">
        <v>22452</v>
      </c>
      <c r="N7879">
        <v>2.6988888879999999</v>
      </c>
      <c r="O7879">
        <v>0</v>
      </c>
      <c r="P7879">
        <v>12</v>
      </c>
      <c r="Q7879">
        <v>0</v>
      </c>
      <c r="R7879">
        <v>3</v>
      </c>
      <c r="S7879">
        <v>0</v>
      </c>
      <c r="T7879">
        <v>2</v>
      </c>
      <c r="U7879">
        <v>0</v>
      </c>
      <c r="V7879">
        <v>0</v>
      </c>
      <c r="W7879">
        <v>0</v>
      </c>
      <c r="X7879">
        <v>13.874305655429671</v>
      </c>
      <c r="Y7879">
        <v>0</v>
      </c>
      <c r="Z7879">
        <v>1.5703281906589999</v>
      </c>
      <c r="AA7879">
        <v>0</v>
      </c>
      <c r="AB7879">
        <v>0.4304697609332333</v>
      </c>
      <c r="AC7879">
        <v>0</v>
      </c>
      <c r="AD7879">
        <v>0</v>
      </c>
      <c r="AE7879">
        <v>15.875103607021904</v>
      </c>
    </row>
    <row r="7880" spans="1:31" x14ac:dyDescent="0.25">
      <c r="A7880">
        <v>2169980</v>
      </c>
      <c r="B7880">
        <v>1</v>
      </c>
      <c r="C7880" t="s">
        <v>80</v>
      </c>
      <c r="D7880" t="s">
        <v>104</v>
      </c>
      <c r="E7880" t="s">
        <v>174</v>
      </c>
      <c r="F7880" t="s">
        <v>22453</v>
      </c>
      <c r="G7880" t="s">
        <v>187</v>
      </c>
      <c r="H7880" t="s">
        <v>134</v>
      </c>
      <c r="I7880" t="s">
        <v>135</v>
      </c>
      <c r="J7880" t="s">
        <v>136</v>
      </c>
      <c r="K7880" t="s">
        <v>137</v>
      </c>
      <c r="L7880" t="s">
        <v>22454</v>
      </c>
      <c r="M7880" t="s">
        <v>22455</v>
      </c>
      <c r="N7880">
        <v>5.6619444440000004</v>
      </c>
      <c r="O7880">
        <v>0</v>
      </c>
      <c r="P7880">
        <v>22</v>
      </c>
      <c r="Q7880">
        <v>0</v>
      </c>
      <c r="R7880">
        <v>2</v>
      </c>
      <c r="S7880">
        <v>0</v>
      </c>
      <c r="T7880">
        <v>5</v>
      </c>
      <c r="U7880">
        <v>0</v>
      </c>
      <c r="V7880">
        <v>0</v>
      </c>
      <c r="W7880">
        <v>0</v>
      </c>
      <c r="X7880">
        <v>39.992146031747538</v>
      </c>
      <c r="Y7880">
        <v>0</v>
      </c>
      <c r="Z7880">
        <v>4.2946960890793502</v>
      </c>
      <c r="AA7880">
        <v>0</v>
      </c>
      <c r="AB7880">
        <v>13.725020110272002</v>
      </c>
      <c r="AC7880">
        <v>0</v>
      </c>
      <c r="AD7880">
        <v>0</v>
      </c>
      <c r="AE7880">
        <v>58.011862231098888</v>
      </c>
    </row>
    <row r="7881" spans="1:31" x14ac:dyDescent="0.25">
      <c r="A7881">
        <v>2170690</v>
      </c>
      <c r="B7881">
        <v>1</v>
      </c>
      <c r="C7881" t="s">
        <v>80</v>
      </c>
      <c r="D7881" t="s">
        <v>106</v>
      </c>
      <c r="E7881" t="s">
        <v>174</v>
      </c>
      <c r="F7881" t="s">
        <v>22456</v>
      </c>
      <c r="G7881" t="s">
        <v>187</v>
      </c>
      <c r="H7881" t="s">
        <v>134</v>
      </c>
      <c r="I7881" t="s">
        <v>135</v>
      </c>
      <c r="J7881" t="s">
        <v>136</v>
      </c>
      <c r="K7881" t="s">
        <v>137</v>
      </c>
      <c r="L7881" t="s">
        <v>22457</v>
      </c>
      <c r="M7881" t="s">
        <v>22458</v>
      </c>
      <c r="N7881">
        <v>1.1077777769999999</v>
      </c>
      <c r="O7881">
        <v>0</v>
      </c>
      <c r="P7881">
        <v>0</v>
      </c>
      <c r="Q7881">
        <v>0</v>
      </c>
      <c r="R7881">
        <v>1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1.1798146369290001</v>
      </c>
      <c r="AA7881">
        <v>0</v>
      </c>
      <c r="AB7881">
        <v>0</v>
      </c>
      <c r="AC7881">
        <v>0</v>
      </c>
      <c r="AD7881">
        <v>0</v>
      </c>
      <c r="AE7881">
        <v>1.1798146369290001</v>
      </c>
    </row>
    <row r="7882" spans="1:31" x14ac:dyDescent="0.25">
      <c r="A7882">
        <v>2169508</v>
      </c>
      <c r="B7882">
        <v>1</v>
      </c>
      <c r="C7882" t="s">
        <v>81</v>
      </c>
      <c r="D7882" t="s">
        <v>123</v>
      </c>
      <c r="E7882" t="s">
        <v>196</v>
      </c>
      <c r="F7882" t="s">
        <v>22459</v>
      </c>
      <c r="G7882" t="s">
        <v>142</v>
      </c>
      <c r="H7882" t="s">
        <v>143</v>
      </c>
      <c r="I7882" t="s">
        <v>135</v>
      </c>
      <c r="J7882" t="s">
        <v>136</v>
      </c>
      <c r="K7882" t="s">
        <v>137</v>
      </c>
      <c r="L7882" t="s">
        <v>22460</v>
      </c>
      <c r="M7882" t="s">
        <v>22461</v>
      </c>
      <c r="N7882">
        <v>1.626666666</v>
      </c>
      <c r="O7882">
        <v>4</v>
      </c>
      <c r="P7882">
        <v>550</v>
      </c>
      <c r="Q7882">
        <v>310</v>
      </c>
      <c r="R7882">
        <v>375</v>
      </c>
      <c r="S7882">
        <v>29</v>
      </c>
      <c r="T7882">
        <v>72</v>
      </c>
      <c r="U7882">
        <v>1</v>
      </c>
      <c r="V7882">
        <v>0</v>
      </c>
      <c r="W7882">
        <v>18.481714530633603</v>
      </c>
      <c r="X7882">
        <v>173.37342352547157</v>
      </c>
      <c r="Y7882">
        <v>520.31848118218716</v>
      </c>
      <c r="Z7882">
        <v>190.57409293085874</v>
      </c>
      <c r="AA7882">
        <v>141.78179905499306</v>
      </c>
      <c r="AB7882">
        <v>70.605438568966377</v>
      </c>
      <c r="AC7882">
        <v>0</v>
      </c>
      <c r="AD7882">
        <v>0</v>
      </c>
      <c r="AE7882">
        <v>1115.1349497931105</v>
      </c>
    </row>
    <row r="7883" spans="1:31" x14ac:dyDescent="0.25">
      <c r="A7883">
        <v>2170049</v>
      </c>
      <c r="B7883">
        <v>1</v>
      </c>
      <c r="C7883" t="s">
        <v>80</v>
      </c>
      <c r="D7883" t="s">
        <v>93</v>
      </c>
      <c r="E7883" t="s">
        <v>174</v>
      </c>
      <c r="F7883" t="s">
        <v>22462</v>
      </c>
      <c r="G7883" t="s">
        <v>187</v>
      </c>
      <c r="H7883" t="s">
        <v>134</v>
      </c>
      <c r="I7883" t="s">
        <v>135</v>
      </c>
      <c r="J7883" t="s">
        <v>136</v>
      </c>
      <c r="K7883" t="s">
        <v>137</v>
      </c>
      <c r="L7883" t="s">
        <v>22463</v>
      </c>
      <c r="M7883" t="s">
        <v>22464</v>
      </c>
      <c r="N7883">
        <v>1.3091666660000001</v>
      </c>
      <c r="O7883">
        <v>0</v>
      </c>
      <c r="P7883">
        <v>82</v>
      </c>
      <c r="Q7883">
        <v>0</v>
      </c>
      <c r="R7883">
        <v>0</v>
      </c>
      <c r="S7883">
        <v>0</v>
      </c>
      <c r="T7883">
        <v>5</v>
      </c>
      <c r="U7883">
        <v>0</v>
      </c>
      <c r="V7883">
        <v>0</v>
      </c>
      <c r="W7883">
        <v>0</v>
      </c>
      <c r="X7883">
        <v>22.663883849638047</v>
      </c>
      <c r="Y7883">
        <v>0</v>
      </c>
      <c r="Z7883">
        <v>0</v>
      </c>
      <c r="AA7883">
        <v>0</v>
      </c>
      <c r="AB7883">
        <v>8.2514235259202522</v>
      </c>
      <c r="AC7883">
        <v>0</v>
      </c>
      <c r="AD7883">
        <v>0</v>
      </c>
      <c r="AE7883">
        <v>30.915307375558299</v>
      </c>
    </row>
    <row r="7884" spans="1:31" x14ac:dyDescent="0.25">
      <c r="A7884">
        <v>2169485</v>
      </c>
      <c r="B7884">
        <v>1</v>
      </c>
      <c r="C7884" t="s">
        <v>81</v>
      </c>
      <c r="D7884" t="s">
        <v>128</v>
      </c>
      <c r="E7884" t="s">
        <v>196</v>
      </c>
      <c r="F7884" t="s">
        <v>7609</v>
      </c>
      <c r="G7884" t="s">
        <v>142</v>
      </c>
      <c r="H7884" t="s">
        <v>143</v>
      </c>
      <c r="I7884" t="s">
        <v>135</v>
      </c>
      <c r="J7884" t="s">
        <v>136</v>
      </c>
      <c r="K7884" t="s">
        <v>137</v>
      </c>
      <c r="L7884" t="s">
        <v>22465</v>
      </c>
      <c r="M7884" t="s">
        <v>22466</v>
      </c>
      <c r="N7884">
        <v>1.9272222219999999</v>
      </c>
      <c r="O7884">
        <v>6</v>
      </c>
      <c r="P7884">
        <v>1247</v>
      </c>
      <c r="Q7884">
        <v>21</v>
      </c>
      <c r="R7884">
        <v>16</v>
      </c>
      <c r="S7884">
        <v>11</v>
      </c>
      <c r="T7884">
        <v>88</v>
      </c>
      <c r="U7884">
        <v>0</v>
      </c>
      <c r="V7884">
        <v>0</v>
      </c>
      <c r="W7884">
        <v>3.5284495387680002</v>
      </c>
      <c r="X7884">
        <v>323.09144810416637</v>
      </c>
      <c r="Y7884">
        <v>221.24743459627533</v>
      </c>
      <c r="Z7884">
        <v>6.0352773262056001</v>
      </c>
      <c r="AA7884">
        <v>141.17788101711653</v>
      </c>
      <c r="AB7884">
        <v>45.90194633698195</v>
      </c>
      <c r="AC7884">
        <v>0</v>
      </c>
      <c r="AD7884">
        <v>0</v>
      </c>
      <c r="AE7884">
        <v>740.9824369195137</v>
      </c>
    </row>
    <row r="7885" spans="1:31" x14ac:dyDescent="0.25">
      <c r="A7885">
        <v>2170149</v>
      </c>
      <c r="B7885">
        <v>1</v>
      </c>
      <c r="C7885" t="s">
        <v>81</v>
      </c>
      <c r="D7885" t="s">
        <v>127</v>
      </c>
      <c r="E7885" t="s">
        <v>174</v>
      </c>
      <c r="F7885" t="s">
        <v>22467</v>
      </c>
      <c r="G7885" t="s">
        <v>384</v>
      </c>
      <c r="H7885" t="s">
        <v>134</v>
      </c>
      <c r="I7885" t="s">
        <v>135</v>
      </c>
      <c r="J7885" t="s">
        <v>136</v>
      </c>
      <c r="K7885" t="s">
        <v>137</v>
      </c>
      <c r="L7885" t="s">
        <v>22468</v>
      </c>
      <c r="M7885" t="s">
        <v>22469</v>
      </c>
      <c r="N7885">
        <v>2.0652777769999999</v>
      </c>
      <c r="O7885">
        <v>0</v>
      </c>
      <c r="P7885">
        <v>57</v>
      </c>
      <c r="Q7885">
        <v>0</v>
      </c>
      <c r="R7885">
        <v>0</v>
      </c>
      <c r="S7885">
        <v>0</v>
      </c>
      <c r="T7885">
        <v>2</v>
      </c>
      <c r="U7885">
        <v>0</v>
      </c>
      <c r="V7885">
        <v>0</v>
      </c>
      <c r="W7885">
        <v>0</v>
      </c>
      <c r="X7885">
        <v>35.900791009515537</v>
      </c>
      <c r="Y7885">
        <v>0</v>
      </c>
      <c r="Z7885">
        <v>0</v>
      </c>
      <c r="AA7885">
        <v>0</v>
      </c>
      <c r="AB7885">
        <v>6.0411440135666669E-3</v>
      </c>
      <c r="AC7885">
        <v>0</v>
      </c>
      <c r="AD7885">
        <v>0</v>
      </c>
      <c r="AE7885">
        <v>35.906832153529102</v>
      </c>
    </row>
    <row r="7886" spans="1:31" x14ac:dyDescent="0.25">
      <c r="A7886">
        <v>2169462</v>
      </c>
      <c r="B7886">
        <v>1</v>
      </c>
      <c r="C7886" t="s">
        <v>81</v>
      </c>
      <c r="D7886" t="s">
        <v>116</v>
      </c>
      <c r="E7886" t="s">
        <v>174</v>
      </c>
      <c r="F7886" t="s">
        <v>22138</v>
      </c>
      <c r="G7886" t="s">
        <v>187</v>
      </c>
      <c r="H7886" t="s">
        <v>134</v>
      </c>
      <c r="I7886" t="s">
        <v>135</v>
      </c>
      <c r="J7886" t="s">
        <v>136</v>
      </c>
      <c r="K7886" t="s">
        <v>137</v>
      </c>
      <c r="L7886" t="s">
        <v>22470</v>
      </c>
      <c r="M7886" t="s">
        <v>22471</v>
      </c>
      <c r="N7886">
        <v>0.46333333300000001</v>
      </c>
      <c r="O7886">
        <v>0</v>
      </c>
      <c r="P7886">
        <v>2</v>
      </c>
      <c r="Q7886">
        <v>0</v>
      </c>
      <c r="R7886">
        <v>0</v>
      </c>
      <c r="S7886">
        <v>0</v>
      </c>
      <c r="T7886">
        <v>30</v>
      </c>
      <c r="U7886">
        <v>0</v>
      </c>
      <c r="V7886">
        <v>0</v>
      </c>
      <c r="W7886">
        <v>0</v>
      </c>
      <c r="X7886">
        <v>0.2436087041784</v>
      </c>
      <c r="Y7886">
        <v>0</v>
      </c>
      <c r="Z7886">
        <v>0</v>
      </c>
      <c r="AA7886">
        <v>0</v>
      </c>
      <c r="AB7886">
        <v>3.8113992620640005</v>
      </c>
      <c r="AC7886">
        <v>0</v>
      </c>
      <c r="AD7886">
        <v>0</v>
      </c>
      <c r="AE7886">
        <v>4.0550079662424006</v>
      </c>
    </row>
    <row r="7887" spans="1:31" x14ac:dyDescent="0.25">
      <c r="A7887">
        <v>2170521</v>
      </c>
      <c r="B7887">
        <v>1</v>
      </c>
      <c r="C7887" t="s">
        <v>81</v>
      </c>
      <c r="D7887" t="s">
        <v>126</v>
      </c>
      <c r="E7887" t="s">
        <v>174</v>
      </c>
      <c r="F7887" t="s">
        <v>22472</v>
      </c>
      <c r="G7887" t="s">
        <v>187</v>
      </c>
      <c r="H7887" t="s">
        <v>134</v>
      </c>
      <c r="I7887" t="s">
        <v>135</v>
      </c>
      <c r="J7887" t="s">
        <v>136</v>
      </c>
      <c r="K7887" t="s">
        <v>137</v>
      </c>
      <c r="L7887" t="s">
        <v>22473</v>
      </c>
      <c r="M7887" t="s">
        <v>22474</v>
      </c>
      <c r="N7887">
        <v>1.113888888</v>
      </c>
      <c r="O7887">
        <v>0</v>
      </c>
      <c r="P7887">
        <v>140</v>
      </c>
      <c r="Q7887">
        <v>0</v>
      </c>
      <c r="R7887">
        <v>2</v>
      </c>
      <c r="S7887">
        <v>0</v>
      </c>
      <c r="T7887">
        <v>3</v>
      </c>
      <c r="U7887">
        <v>0</v>
      </c>
      <c r="V7887">
        <v>0</v>
      </c>
      <c r="W7887">
        <v>0</v>
      </c>
      <c r="X7887">
        <v>39.797659924976898</v>
      </c>
      <c r="Y7887">
        <v>0</v>
      </c>
      <c r="Z7887">
        <v>0.16185688176133334</v>
      </c>
      <c r="AA7887">
        <v>0</v>
      </c>
      <c r="AB7887">
        <v>3.1795477987576</v>
      </c>
      <c r="AC7887">
        <v>0</v>
      </c>
      <c r="AD7887">
        <v>0</v>
      </c>
      <c r="AE7887">
        <v>43.139064605495832</v>
      </c>
    </row>
    <row r="7888" spans="1:31" x14ac:dyDescent="0.25">
      <c r="A7888">
        <v>2169857</v>
      </c>
      <c r="B7888">
        <v>1</v>
      </c>
      <c r="C7888" t="s">
        <v>80</v>
      </c>
      <c r="D7888" t="s">
        <v>110</v>
      </c>
      <c r="E7888" t="s">
        <v>131</v>
      </c>
      <c r="F7888" t="s">
        <v>18370</v>
      </c>
      <c r="G7888" t="s">
        <v>133</v>
      </c>
      <c r="H7888" t="s">
        <v>134</v>
      </c>
      <c r="I7888" t="s">
        <v>135</v>
      </c>
      <c r="J7888" t="s">
        <v>136</v>
      </c>
      <c r="K7888" t="s">
        <v>137</v>
      </c>
      <c r="L7888" t="s">
        <v>22475</v>
      </c>
      <c r="M7888" t="s">
        <v>22476</v>
      </c>
      <c r="N7888">
        <v>2.6349999999999998</v>
      </c>
      <c r="O7888">
        <v>0</v>
      </c>
      <c r="P7888">
        <v>5</v>
      </c>
      <c r="Q7888">
        <v>0</v>
      </c>
      <c r="R7888">
        <v>0</v>
      </c>
      <c r="S7888">
        <v>0</v>
      </c>
      <c r="T7888">
        <v>1</v>
      </c>
      <c r="U7888">
        <v>0</v>
      </c>
      <c r="V7888">
        <v>0</v>
      </c>
      <c r="W7888">
        <v>0</v>
      </c>
      <c r="X7888">
        <v>1.7025673652742999</v>
      </c>
      <c r="Y7888">
        <v>0</v>
      </c>
      <c r="Z7888">
        <v>0</v>
      </c>
      <c r="AA7888">
        <v>0</v>
      </c>
      <c r="AB7888">
        <v>0.95617570537206686</v>
      </c>
      <c r="AC7888">
        <v>0</v>
      </c>
      <c r="AD7888">
        <v>0</v>
      </c>
      <c r="AE7888">
        <v>2.6587430706463668</v>
      </c>
    </row>
    <row r="7889" spans="1:31" x14ac:dyDescent="0.25">
      <c r="A7889">
        <v>2169439</v>
      </c>
      <c r="B7889">
        <v>1</v>
      </c>
      <c r="C7889" t="s">
        <v>81</v>
      </c>
      <c r="D7889" t="s">
        <v>124</v>
      </c>
      <c r="E7889" t="s">
        <v>161</v>
      </c>
      <c r="F7889" t="s">
        <v>22477</v>
      </c>
      <c r="G7889" t="s">
        <v>215</v>
      </c>
      <c r="H7889" t="s">
        <v>134</v>
      </c>
      <c r="I7889" t="s">
        <v>135</v>
      </c>
      <c r="J7889" t="s">
        <v>136</v>
      </c>
      <c r="K7889" t="s">
        <v>137</v>
      </c>
      <c r="L7889" t="s">
        <v>22478</v>
      </c>
      <c r="M7889" t="s">
        <v>22479</v>
      </c>
      <c r="N7889">
        <v>0.502222222</v>
      </c>
      <c r="O7889">
        <v>0</v>
      </c>
      <c r="P7889">
        <v>62</v>
      </c>
      <c r="Q7889">
        <v>0</v>
      </c>
      <c r="R7889">
        <v>5</v>
      </c>
      <c r="S7889">
        <v>0</v>
      </c>
      <c r="T7889">
        <v>8</v>
      </c>
      <c r="U7889">
        <v>0</v>
      </c>
      <c r="V7889">
        <v>0</v>
      </c>
      <c r="W7889">
        <v>0</v>
      </c>
      <c r="X7889">
        <v>6.9516863032477341</v>
      </c>
      <c r="Y7889">
        <v>0</v>
      </c>
      <c r="Z7889">
        <v>0.41350306201080006</v>
      </c>
      <c r="AA7889">
        <v>0</v>
      </c>
      <c r="AB7889">
        <v>0.25610088205519999</v>
      </c>
      <c r="AC7889">
        <v>0</v>
      </c>
      <c r="AD7889">
        <v>0</v>
      </c>
      <c r="AE7889">
        <v>7.6212902473137341</v>
      </c>
    </row>
    <row r="7890" spans="1:31" x14ac:dyDescent="0.25">
      <c r="A7890">
        <v>2169293</v>
      </c>
      <c r="B7890">
        <v>1</v>
      </c>
      <c r="C7890" t="s">
        <v>81</v>
      </c>
      <c r="D7890" t="s">
        <v>115</v>
      </c>
      <c r="E7890" t="s">
        <v>146</v>
      </c>
      <c r="F7890" t="s">
        <v>5389</v>
      </c>
      <c r="G7890" t="s">
        <v>167</v>
      </c>
      <c r="H7890" t="s">
        <v>143</v>
      </c>
      <c r="I7890" t="s">
        <v>135</v>
      </c>
      <c r="J7890" t="s">
        <v>136</v>
      </c>
      <c r="K7890" t="s">
        <v>137</v>
      </c>
      <c r="L7890" t="s">
        <v>22480</v>
      </c>
      <c r="M7890" t="s">
        <v>22481</v>
      </c>
      <c r="N7890">
        <v>1.285555555</v>
      </c>
      <c r="O7890">
        <v>0</v>
      </c>
      <c r="P7890">
        <v>199</v>
      </c>
      <c r="Q7890">
        <v>0</v>
      </c>
      <c r="R7890">
        <v>0</v>
      </c>
      <c r="S7890">
        <v>0</v>
      </c>
      <c r="T7890">
        <v>8</v>
      </c>
      <c r="U7890">
        <v>0</v>
      </c>
      <c r="V7890">
        <v>0</v>
      </c>
      <c r="W7890">
        <v>0</v>
      </c>
      <c r="X7890">
        <v>12.584589935879359</v>
      </c>
      <c r="Y7890">
        <v>0</v>
      </c>
      <c r="Z7890">
        <v>0</v>
      </c>
      <c r="AA7890">
        <v>0</v>
      </c>
      <c r="AB7890">
        <v>1.3713493650940001</v>
      </c>
      <c r="AC7890">
        <v>0</v>
      </c>
      <c r="AD7890">
        <v>0</v>
      </c>
      <c r="AE7890">
        <v>13.955939300973359</v>
      </c>
    </row>
    <row r="7891" spans="1:31" x14ac:dyDescent="0.25">
      <c r="A7891">
        <v>2170318</v>
      </c>
      <c r="B7891">
        <v>1</v>
      </c>
      <c r="C7891" t="s">
        <v>80</v>
      </c>
      <c r="D7891" t="s">
        <v>101</v>
      </c>
      <c r="E7891" t="s">
        <v>174</v>
      </c>
      <c r="F7891" t="s">
        <v>22482</v>
      </c>
      <c r="G7891" t="s">
        <v>171</v>
      </c>
      <c r="H7891" t="s">
        <v>134</v>
      </c>
      <c r="I7891" t="s">
        <v>135</v>
      </c>
      <c r="J7891" t="s">
        <v>136</v>
      </c>
      <c r="K7891" t="s">
        <v>137</v>
      </c>
      <c r="L7891" t="s">
        <v>22483</v>
      </c>
      <c r="M7891" t="s">
        <v>22484</v>
      </c>
      <c r="N7891">
        <v>3.358333333</v>
      </c>
      <c r="O7891">
        <v>0</v>
      </c>
      <c r="P7891">
        <v>50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68.277271369665215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68.277271369665215</v>
      </c>
    </row>
    <row r="7892" spans="1:31" x14ac:dyDescent="0.25">
      <c r="A7892">
        <v>2169880</v>
      </c>
      <c r="B7892">
        <v>1</v>
      </c>
      <c r="C7892" t="s">
        <v>80</v>
      </c>
      <c r="D7892" t="s">
        <v>95</v>
      </c>
      <c r="E7892" t="s">
        <v>174</v>
      </c>
      <c r="F7892" t="s">
        <v>22485</v>
      </c>
      <c r="G7892" t="s">
        <v>187</v>
      </c>
      <c r="H7892" t="s">
        <v>134</v>
      </c>
      <c r="I7892" t="s">
        <v>135</v>
      </c>
      <c r="J7892" t="s">
        <v>136</v>
      </c>
      <c r="K7892" t="s">
        <v>137</v>
      </c>
      <c r="L7892" t="s">
        <v>22486</v>
      </c>
      <c r="M7892" t="s">
        <v>22487</v>
      </c>
      <c r="N7892">
        <v>8.2591666660000005</v>
      </c>
      <c r="O7892">
        <v>0</v>
      </c>
      <c r="P7892">
        <v>46</v>
      </c>
      <c r="Q7892">
        <v>0</v>
      </c>
      <c r="R7892">
        <v>2</v>
      </c>
      <c r="S7892">
        <v>0</v>
      </c>
      <c r="T7892">
        <v>2</v>
      </c>
      <c r="U7892">
        <v>0</v>
      </c>
      <c r="V7892">
        <v>0</v>
      </c>
      <c r="W7892">
        <v>0</v>
      </c>
      <c r="X7892">
        <v>130.35937080648057</v>
      </c>
      <c r="Y7892">
        <v>0</v>
      </c>
      <c r="Z7892">
        <v>0.18533401373353328</v>
      </c>
      <c r="AA7892">
        <v>0</v>
      </c>
      <c r="AB7892">
        <v>20.043439057133938</v>
      </c>
      <c r="AC7892">
        <v>0</v>
      </c>
      <c r="AD7892">
        <v>0</v>
      </c>
      <c r="AE7892">
        <v>150.58814387734805</v>
      </c>
    </row>
    <row r="7893" spans="1:31" x14ac:dyDescent="0.25">
      <c r="A7893">
        <v>2170272</v>
      </c>
      <c r="B7893">
        <v>1</v>
      </c>
      <c r="C7893" t="s">
        <v>81</v>
      </c>
      <c r="D7893" t="s">
        <v>123</v>
      </c>
      <c r="E7893" t="s">
        <v>174</v>
      </c>
      <c r="F7893" t="s">
        <v>22488</v>
      </c>
      <c r="G7893" t="s">
        <v>187</v>
      </c>
      <c r="H7893" t="s">
        <v>134</v>
      </c>
      <c r="I7893" t="s">
        <v>135</v>
      </c>
      <c r="J7893" t="s">
        <v>136</v>
      </c>
      <c r="K7893" t="s">
        <v>137</v>
      </c>
      <c r="L7893" t="s">
        <v>22489</v>
      </c>
      <c r="M7893" t="s">
        <v>22490</v>
      </c>
      <c r="N7893">
        <v>3.0141666659999999</v>
      </c>
      <c r="O7893">
        <v>0</v>
      </c>
      <c r="P7893">
        <v>59</v>
      </c>
      <c r="Q7893">
        <v>0</v>
      </c>
      <c r="R7893">
        <v>0</v>
      </c>
      <c r="S7893">
        <v>0</v>
      </c>
      <c r="T7893">
        <v>5</v>
      </c>
      <c r="U7893">
        <v>0</v>
      </c>
      <c r="V7893">
        <v>0</v>
      </c>
      <c r="W7893">
        <v>0</v>
      </c>
      <c r="X7893">
        <v>39.25035979943361</v>
      </c>
      <c r="Y7893">
        <v>0</v>
      </c>
      <c r="Z7893">
        <v>0</v>
      </c>
      <c r="AA7893">
        <v>0</v>
      </c>
      <c r="AB7893">
        <v>1.469926747075583</v>
      </c>
      <c r="AC7893">
        <v>0</v>
      </c>
      <c r="AD7893">
        <v>0</v>
      </c>
      <c r="AE7893">
        <v>40.720286546509193</v>
      </c>
    </row>
    <row r="7894" spans="1:31" x14ac:dyDescent="0.25">
      <c r="A7894">
        <v>2169631</v>
      </c>
      <c r="B7894">
        <v>1</v>
      </c>
      <c r="C7894" t="s">
        <v>80</v>
      </c>
      <c r="D7894" t="s">
        <v>92</v>
      </c>
      <c r="E7894" t="s">
        <v>174</v>
      </c>
      <c r="F7894" t="s">
        <v>22491</v>
      </c>
      <c r="G7894" t="s">
        <v>384</v>
      </c>
      <c r="H7894" t="s">
        <v>134</v>
      </c>
      <c r="I7894" t="s">
        <v>135</v>
      </c>
      <c r="J7894" t="s">
        <v>136</v>
      </c>
      <c r="K7894" t="s">
        <v>137</v>
      </c>
      <c r="L7894" t="s">
        <v>22492</v>
      </c>
      <c r="M7894" t="s">
        <v>22493</v>
      </c>
      <c r="N7894">
        <v>2.0686111110000001</v>
      </c>
      <c r="O7894">
        <v>0</v>
      </c>
      <c r="P7894">
        <v>36</v>
      </c>
      <c r="Q7894">
        <v>0</v>
      </c>
      <c r="R7894">
        <v>1</v>
      </c>
      <c r="S7894">
        <v>0</v>
      </c>
      <c r="T7894">
        <v>5</v>
      </c>
      <c r="U7894">
        <v>0</v>
      </c>
      <c r="V7894">
        <v>0</v>
      </c>
      <c r="W7894">
        <v>0</v>
      </c>
      <c r="X7894">
        <v>21.113329795217759</v>
      </c>
      <c r="Y7894">
        <v>0</v>
      </c>
      <c r="Z7894">
        <v>1.3146165121746001</v>
      </c>
      <c r="AA7894">
        <v>0</v>
      </c>
      <c r="AB7894">
        <v>5.0847393312665279</v>
      </c>
      <c r="AC7894">
        <v>0</v>
      </c>
      <c r="AD7894">
        <v>0</v>
      </c>
      <c r="AE7894">
        <v>27.512685638658887</v>
      </c>
    </row>
    <row r="7895" spans="1:31" x14ac:dyDescent="0.25">
      <c r="A7895">
        <v>2170464</v>
      </c>
      <c r="B7895">
        <v>1</v>
      </c>
      <c r="C7895" t="s">
        <v>80</v>
      </c>
      <c r="D7895" t="s">
        <v>108</v>
      </c>
      <c r="E7895" t="s">
        <v>174</v>
      </c>
      <c r="F7895" t="s">
        <v>22494</v>
      </c>
      <c r="G7895" t="s">
        <v>187</v>
      </c>
      <c r="H7895" t="s">
        <v>134</v>
      </c>
      <c r="I7895" t="s">
        <v>135</v>
      </c>
      <c r="J7895" t="s">
        <v>136</v>
      </c>
      <c r="K7895" t="s">
        <v>137</v>
      </c>
      <c r="L7895" t="s">
        <v>22201</v>
      </c>
      <c r="M7895" t="s">
        <v>22495</v>
      </c>
      <c r="N7895">
        <v>19.635833333000001</v>
      </c>
      <c r="O7895">
        <v>0</v>
      </c>
      <c r="P7895">
        <v>5</v>
      </c>
      <c r="Q7895">
        <v>0</v>
      </c>
      <c r="R7895">
        <v>3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11.689455976527666</v>
      </c>
      <c r="Y7895">
        <v>0</v>
      </c>
      <c r="Z7895">
        <v>10.825845759998163</v>
      </c>
      <c r="AA7895">
        <v>0</v>
      </c>
      <c r="AB7895">
        <v>0</v>
      </c>
      <c r="AC7895">
        <v>0</v>
      </c>
      <c r="AD7895">
        <v>0</v>
      </c>
      <c r="AE7895">
        <v>22.515301736525828</v>
      </c>
    </row>
    <row r="7896" spans="1:31" x14ac:dyDescent="0.25">
      <c r="A7896">
        <v>2170444</v>
      </c>
      <c r="B7896">
        <v>1</v>
      </c>
      <c r="C7896" t="s">
        <v>80</v>
      </c>
      <c r="D7896" t="s">
        <v>105</v>
      </c>
      <c r="E7896" t="s">
        <v>131</v>
      </c>
      <c r="F7896" t="s">
        <v>22496</v>
      </c>
      <c r="G7896" t="s">
        <v>152</v>
      </c>
      <c r="H7896" t="s">
        <v>134</v>
      </c>
      <c r="I7896" t="s">
        <v>135</v>
      </c>
      <c r="J7896" t="s">
        <v>136</v>
      </c>
      <c r="K7896" t="s">
        <v>137</v>
      </c>
      <c r="L7896" t="s">
        <v>22497</v>
      </c>
      <c r="M7896" t="s">
        <v>22498</v>
      </c>
      <c r="N7896">
        <v>1.3177777770000001</v>
      </c>
      <c r="O7896">
        <v>0</v>
      </c>
      <c r="P7896">
        <v>1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0.36464843237420003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0.36464843237420003</v>
      </c>
    </row>
    <row r="7897" spans="1:31" x14ac:dyDescent="0.25">
      <c r="A7897">
        <v>2170418</v>
      </c>
      <c r="B7897">
        <v>1</v>
      </c>
      <c r="C7897" t="s">
        <v>81</v>
      </c>
      <c r="D7897" t="s">
        <v>113</v>
      </c>
      <c r="E7897" t="s">
        <v>146</v>
      </c>
      <c r="F7897" t="s">
        <v>4326</v>
      </c>
      <c r="G7897" t="s">
        <v>142</v>
      </c>
      <c r="H7897" t="s">
        <v>143</v>
      </c>
      <c r="I7897" t="s">
        <v>148</v>
      </c>
      <c r="J7897" t="s">
        <v>136</v>
      </c>
      <c r="K7897" t="s">
        <v>137</v>
      </c>
      <c r="L7897" t="s">
        <v>22499</v>
      </c>
      <c r="M7897" t="s">
        <v>22500</v>
      </c>
      <c r="N7897">
        <v>1.0833333000000001E-2</v>
      </c>
      <c r="O7897">
        <v>0</v>
      </c>
      <c r="P7897">
        <v>350</v>
      </c>
      <c r="Q7897">
        <v>1</v>
      </c>
      <c r="R7897">
        <v>20</v>
      </c>
      <c r="S7897">
        <v>0</v>
      </c>
      <c r="T7897">
        <v>10</v>
      </c>
      <c r="U7897">
        <v>1</v>
      </c>
      <c r="V7897">
        <v>0</v>
      </c>
      <c r="W7897">
        <v>0</v>
      </c>
      <c r="X7897">
        <v>0.55651768573992544</v>
      </c>
      <c r="Y7897">
        <v>2.5131328602250001E-3</v>
      </c>
      <c r="Z7897">
        <v>4.2272453428399991E-2</v>
      </c>
      <c r="AA7897">
        <v>0</v>
      </c>
      <c r="AB7897">
        <v>3.9083949099000002E-2</v>
      </c>
      <c r="AC7897">
        <v>1.0587696444000001</v>
      </c>
      <c r="AD7897">
        <v>0</v>
      </c>
      <c r="AE7897">
        <v>1.6991568655275506</v>
      </c>
    </row>
    <row r="7898" spans="1:31" x14ac:dyDescent="0.25">
      <c r="A7898">
        <v>2169419</v>
      </c>
      <c r="B7898">
        <v>1</v>
      </c>
      <c r="C7898" t="s">
        <v>80</v>
      </c>
      <c r="D7898" t="s">
        <v>102</v>
      </c>
      <c r="E7898" t="s">
        <v>140</v>
      </c>
      <c r="F7898" t="s">
        <v>8940</v>
      </c>
      <c r="G7898" t="s">
        <v>142</v>
      </c>
      <c r="H7898" t="s">
        <v>143</v>
      </c>
      <c r="I7898" t="s">
        <v>135</v>
      </c>
      <c r="J7898" t="s">
        <v>136</v>
      </c>
      <c r="K7898" t="s">
        <v>137</v>
      </c>
      <c r="L7898" t="s">
        <v>21888</v>
      </c>
      <c r="M7898" t="s">
        <v>22501</v>
      </c>
      <c r="N7898">
        <v>0.63249999999999995</v>
      </c>
      <c r="O7898">
        <v>0</v>
      </c>
      <c r="P7898">
        <v>611</v>
      </c>
      <c r="Q7898">
        <v>34</v>
      </c>
      <c r="R7898">
        <v>100</v>
      </c>
      <c r="S7898">
        <v>11</v>
      </c>
      <c r="T7898">
        <v>65</v>
      </c>
      <c r="U7898">
        <v>0</v>
      </c>
      <c r="V7898">
        <v>0</v>
      </c>
      <c r="W7898">
        <v>0</v>
      </c>
      <c r="X7898">
        <v>66.880613654639276</v>
      </c>
      <c r="Y7898">
        <v>65.081793510288946</v>
      </c>
      <c r="Z7898">
        <v>5.4892163584908502</v>
      </c>
      <c r="AA7898">
        <v>41.536750076901242</v>
      </c>
      <c r="AB7898">
        <v>26.095834959402751</v>
      </c>
      <c r="AC7898">
        <v>0</v>
      </c>
      <c r="AD7898">
        <v>0</v>
      </c>
      <c r="AE7898">
        <v>205.08420855972304</v>
      </c>
    </row>
    <row r="7899" spans="1:31" x14ac:dyDescent="0.25">
      <c r="A7899">
        <v>2170275</v>
      </c>
      <c r="B7899">
        <v>1</v>
      </c>
      <c r="C7899" t="s">
        <v>80</v>
      </c>
      <c r="D7899" t="s">
        <v>106</v>
      </c>
      <c r="E7899" t="s">
        <v>140</v>
      </c>
      <c r="F7899" t="s">
        <v>22502</v>
      </c>
      <c r="G7899" t="s">
        <v>142</v>
      </c>
      <c r="H7899" t="s">
        <v>143</v>
      </c>
      <c r="I7899" t="s">
        <v>135</v>
      </c>
      <c r="J7899" t="s">
        <v>136</v>
      </c>
      <c r="K7899" t="s">
        <v>137</v>
      </c>
      <c r="L7899" t="s">
        <v>22503</v>
      </c>
      <c r="M7899" t="s">
        <v>22504</v>
      </c>
      <c r="N7899">
        <v>0.91666666600000002</v>
      </c>
      <c r="O7899">
        <v>0</v>
      </c>
      <c r="P7899">
        <v>2005</v>
      </c>
      <c r="Q7899">
        <v>80</v>
      </c>
      <c r="R7899">
        <v>244</v>
      </c>
      <c r="S7899">
        <v>27</v>
      </c>
      <c r="T7899">
        <v>350</v>
      </c>
      <c r="U7899">
        <v>1</v>
      </c>
      <c r="V7899">
        <v>0</v>
      </c>
      <c r="W7899">
        <v>0</v>
      </c>
      <c r="X7899">
        <v>317.53884107285728</v>
      </c>
      <c r="Y7899">
        <v>32.238480719375985</v>
      </c>
      <c r="Z7899">
        <v>66.529959905894302</v>
      </c>
      <c r="AA7899">
        <v>79.077287326940819</v>
      </c>
      <c r="AB7899">
        <v>125.20421070572912</v>
      </c>
      <c r="AC7899">
        <v>32.535379803600009</v>
      </c>
      <c r="AD7899">
        <v>0</v>
      </c>
      <c r="AE7899">
        <v>653.12415953439745</v>
      </c>
    </row>
    <row r="7900" spans="1:31" x14ac:dyDescent="0.25">
      <c r="A7900">
        <v>2169611</v>
      </c>
      <c r="B7900">
        <v>1</v>
      </c>
      <c r="C7900" t="s">
        <v>80</v>
      </c>
      <c r="D7900" t="s">
        <v>94</v>
      </c>
      <c r="E7900" t="s">
        <v>174</v>
      </c>
      <c r="F7900" t="s">
        <v>22505</v>
      </c>
      <c r="G7900" t="s">
        <v>374</v>
      </c>
      <c r="H7900" t="s">
        <v>134</v>
      </c>
      <c r="I7900" t="s">
        <v>135</v>
      </c>
      <c r="J7900" t="s">
        <v>136</v>
      </c>
      <c r="K7900" t="s">
        <v>137</v>
      </c>
      <c r="L7900" t="s">
        <v>22506</v>
      </c>
      <c r="M7900" t="s">
        <v>22507</v>
      </c>
      <c r="N7900">
        <v>5.6574999999999998</v>
      </c>
      <c r="O7900">
        <v>0</v>
      </c>
      <c r="P7900">
        <v>12</v>
      </c>
      <c r="Q7900">
        <v>0</v>
      </c>
      <c r="R7900">
        <v>1</v>
      </c>
      <c r="S7900">
        <v>0</v>
      </c>
      <c r="T7900">
        <v>7</v>
      </c>
      <c r="U7900">
        <v>0</v>
      </c>
      <c r="V7900">
        <v>0</v>
      </c>
      <c r="W7900">
        <v>0</v>
      </c>
      <c r="X7900">
        <v>13.188949813642374</v>
      </c>
      <c r="Y7900">
        <v>0</v>
      </c>
      <c r="Z7900">
        <v>6.2409953529000001E-2</v>
      </c>
      <c r="AA7900">
        <v>0</v>
      </c>
      <c r="AB7900">
        <v>8.2020386734814004</v>
      </c>
      <c r="AC7900">
        <v>0</v>
      </c>
      <c r="AD7900">
        <v>0</v>
      </c>
      <c r="AE7900">
        <v>21.453398440652776</v>
      </c>
    </row>
    <row r="7901" spans="1:31" x14ac:dyDescent="0.25">
      <c r="A7901">
        <v>2169442</v>
      </c>
      <c r="B7901">
        <v>1</v>
      </c>
      <c r="C7901" t="s">
        <v>80</v>
      </c>
      <c r="D7901" t="s">
        <v>88</v>
      </c>
      <c r="E7901" t="s">
        <v>131</v>
      </c>
      <c r="F7901" t="s">
        <v>22508</v>
      </c>
      <c r="G7901" t="s">
        <v>171</v>
      </c>
      <c r="H7901" t="s">
        <v>134</v>
      </c>
      <c r="I7901" t="s">
        <v>135</v>
      </c>
      <c r="J7901" t="s">
        <v>136</v>
      </c>
      <c r="K7901" t="s">
        <v>137</v>
      </c>
      <c r="L7901" t="s">
        <v>22509</v>
      </c>
      <c r="M7901" t="s">
        <v>22510</v>
      </c>
      <c r="N7901">
        <v>2.0613888880000002</v>
      </c>
      <c r="O7901">
        <v>0</v>
      </c>
      <c r="P7901">
        <v>1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0.48831539986710004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0.48831539986710004</v>
      </c>
    </row>
    <row r="7902" spans="1:31" x14ac:dyDescent="0.25">
      <c r="A7902">
        <v>2170252</v>
      </c>
      <c r="B7902">
        <v>1</v>
      </c>
      <c r="C7902" t="s">
        <v>81</v>
      </c>
      <c r="D7902" t="s">
        <v>122</v>
      </c>
      <c r="E7902" t="s">
        <v>146</v>
      </c>
      <c r="F7902" t="s">
        <v>22511</v>
      </c>
      <c r="G7902" t="s">
        <v>167</v>
      </c>
      <c r="H7902" t="s">
        <v>143</v>
      </c>
      <c r="I7902" t="s">
        <v>135</v>
      </c>
      <c r="J7902" t="s">
        <v>136</v>
      </c>
      <c r="K7902" t="s">
        <v>137</v>
      </c>
      <c r="L7902" t="s">
        <v>22512</v>
      </c>
      <c r="M7902" t="s">
        <v>22513</v>
      </c>
      <c r="N7902">
        <v>3.6502777769999999</v>
      </c>
      <c r="O7902">
        <v>0</v>
      </c>
      <c r="P7902">
        <v>176</v>
      </c>
      <c r="Q7902">
        <v>0</v>
      </c>
      <c r="R7902">
        <v>1</v>
      </c>
      <c r="S7902">
        <v>0</v>
      </c>
      <c r="T7902">
        <v>9</v>
      </c>
      <c r="U7902">
        <v>0</v>
      </c>
      <c r="V7902">
        <v>0</v>
      </c>
      <c r="W7902">
        <v>0</v>
      </c>
      <c r="X7902">
        <v>118.48678603391046</v>
      </c>
      <c r="Y7902">
        <v>0</v>
      </c>
      <c r="Z7902">
        <v>1.0244582789492667</v>
      </c>
      <c r="AA7902">
        <v>0</v>
      </c>
      <c r="AB7902">
        <v>6.121923839472041</v>
      </c>
      <c r="AC7902">
        <v>0</v>
      </c>
      <c r="AD7902">
        <v>0</v>
      </c>
      <c r="AE7902">
        <v>125.63316815233178</v>
      </c>
    </row>
    <row r="7903" spans="1:31" x14ac:dyDescent="0.25">
      <c r="A7903">
        <v>2169711</v>
      </c>
      <c r="B7903">
        <v>1</v>
      </c>
      <c r="C7903" t="s">
        <v>80</v>
      </c>
      <c r="D7903" t="s">
        <v>82</v>
      </c>
      <c r="E7903" t="s">
        <v>174</v>
      </c>
      <c r="F7903" t="s">
        <v>22514</v>
      </c>
      <c r="G7903" t="s">
        <v>187</v>
      </c>
      <c r="H7903" t="s">
        <v>134</v>
      </c>
      <c r="I7903" t="s">
        <v>135</v>
      </c>
      <c r="J7903" t="s">
        <v>136</v>
      </c>
      <c r="K7903" t="s">
        <v>137</v>
      </c>
      <c r="L7903" t="s">
        <v>22515</v>
      </c>
      <c r="M7903" t="s">
        <v>22516</v>
      </c>
      <c r="N7903">
        <v>1.181944444</v>
      </c>
      <c r="O7903">
        <v>0</v>
      </c>
      <c r="P7903">
        <v>80</v>
      </c>
      <c r="Q7903">
        <v>0</v>
      </c>
      <c r="R7903">
        <v>0</v>
      </c>
      <c r="S7903">
        <v>0</v>
      </c>
      <c r="T7903">
        <v>5</v>
      </c>
      <c r="U7903">
        <v>0</v>
      </c>
      <c r="V7903">
        <v>0</v>
      </c>
      <c r="W7903">
        <v>0</v>
      </c>
      <c r="X7903">
        <v>23.410435808060917</v>
      </c>
      <c r="Y7903">
        <v>0</v>
      </c>
      <c r="Z7903">
        <v>0</v>
      </c>
      <c r="AA7903">
        <v>0</v>
      </c>
      <c r="AB7903">
        <v>5.8027239757657503</v>
      </c>
      <c r="AC7903">
        <v>0</v>
      </c>
      <c r="AD7903">
        <v>0</v>
      </c>
      <c r="AE7903">
        <v>29.213159783826669</v>
      </c>
    </row>
    <row r="7904" spans="1:31" x14ac:dyDescent="0.25">
      <c r="A7904">
        <v>2169903</v>
      </c>
      <c r="B7904">
        <v>1</v>
      </c>
      <c r="C7904" t="s">
        <v>80</v>
      </c>
      <c r="D7904" t="s">
        <v>97</v>
      </c>
      <c r="E7904" t="s">
        <v>174</v>
      </c>
      <c r="F7904" t="s">
        <v>22517</v>
      </c>
      <c r="G7904" t="s">
        <v>187</v>
      </c>
      <c r="H7904" t="s">
        <v>134</v>
      </c>
      <c r="I7904" t="s">
        <v>135</v>
      </c>
      <c r="J7904" t="s">
        <v>136</v>
      </c>
      <c r="K7904" t="s">
        <v>137</v>
      </c>
      <c r="L7904" t="s">
        <v>22518</v>
      </c>
      <c r="M7904" t="s">
        <v>22519</v>
      </c>
      <c r="N7904">
        <v>2.5930555549999998</v>
      </c>
      <c r="O7904">
        <v>0</v>
      </c>
      <c r="P7904">
        <v>8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5.7264082753220826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5.7264082753220826</v>
      </c>
    </row>
    <row r="7905" spans="1:31" x14ac:dyDescent="0.25">
      <c r="A7905">
        <v>2170046</v>
      </c>
      <c r="B7905">
        <v>1</v>
      </c>
      <c r="C7905" t="s">
        <v>80</v>
      </c>
      <c r="D7905" t="s">
        <v>82</v>
      </c>
      <c r="E7905" t="s">
        <v>131</v>
      </c>
      <c r="F7905" t="s">
        <v>22520</v>
      </c>
      <c r="G7905" t="s">
        <v>152</v>
      </c>
      <c r="H7905" t="s">
        <v>134</v>
      </c>
      <c r="I7905" t="s">
        <v>135</v>
      </c>
      <c r="J7905" t="s">
        <v>136</v>
      </c>
      <c r="K7905" t="s">
        <v>137</v>
      </c>
      <c r="L7905" t="s">
        <v>22521</v>
      </c>
      <c r="M7905" t="s">
        <v>22522</v>
      </c>
      <c r="N7905">
        <v>2.7427777770000001</v>
      </c>
      <c r="O7905">
        <v>0</v>
      </c>
      <c r="P7905">
        <v>2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0.53315143781666674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0.53315143781666674</v>
      </c>
    </row>
    <row r="7906" spans="1:31" x14ac:dyDescent="0.25">
      <c r="A7906">
        <v>2170295</v>
      </c>
      <c r="B7906">
        <v>1</v>
      </c>
      <c r="C7906" t="s">
        <v>81</v>
      </c>
      <c r="D7906" t="s">
        <v>127</v>
      </c>
      <c r="E7906" t="s">
        <v>174</v>
      </c>
      <c r="F7906" t="s">
        <v>5412</v>
      </c>
      <c r="G7906" t="s">
        <v>187</v>
      </c>
      <c r="H7906" t="s">
        <v>134</v>
      </c>
      <c r="I7906" t="s">
        <v>135</v>
      </c>
      <c r="J7906" t="s">
        <v>136</v>
      </c>
      <c r="K7906" t="s">
        <v>137</v>
      </c>
      <c r="L7906" t="s">
        <v>22523</v>
      </c>
      <c r="M7906" t="s">
        <v>22524</v>
      </c>
      <c r="N7906">
        <v>9.545555555</v>
      </c>
      <c r="O7906">
        <v>0</v>
      </c>
      <c r="P7906">
        <v>35</v>
      </c>
      <c r="Q7906">
        <v>0</v>
      </c>
      <c r="R7906">
        <v>6</v>
      </c>
      <c r="S7906">
        <v>0</v>
      </c>
      <c r="T7906">
        <v>4</v>
      </c>
      <c r="U7906">
        <v>0</v>
      </c>
      <c r="V7906">
        <v>1</v>
      </c>
      <c r="W7906">
        <v>0</v>
      </c>
      <c r="X7906">
        <v>69.392417691023837</v>
      </c>
      <c r="Y7906">
        <v>0</v>
      </c>
      <c r="Z7906">
        <v>21.454157268792077</v>
      </c>
      <c r="AA7906">
        <v>0</v>
      </c>
      <c r="AB7906">
        <v>11.674412750836982</v>
      </c>
      <c r="AC7906">
        <v>0</v>
      </c>
      <c r="AD7906">
        <v>3.8165881220507494</v>
      </c>
      <c r="AE7906">
        <v>106.33757583270364</v>
      </c>
    </row>
    <row r="7907" spans="1:31" x14ac:dyDescent="0.25">
      <c r="A7907">
        <v>2170487</v>
      </c>
      <c r="B7907">
        <v>1</v>
      </c>
      <c r="C7907" t="s">
        <v>81</v>
      </c>
      <c r="D7907" t="s">
        <v>116</v>
      </c>
      <c r="E7907" t="s">
        <v>146</v>
      </c>
      <c r="F7907" t="s">
        <v>22525</v>
      </c>
      <c r="G7907" t="s">
        <v>167</v>
      </c>
      <c r="H7907" t="s">
        <v>143</v>
      </c>
      <c r="I7907" t="s">
        <v>135</v>
      </c>
      <c r="J7907" t="s">
        <v>136</v>
      </c>
      <c r="K7907" t="s">
        <v>137</v>
      </c>
      <c r="L7907" t="s">
        <v>22526</v>
      </c>
      <c r="M7907" t="s">
        <v>22527</v>
      </c>
      <c r="N7907">
        <v>2.0247222219999998</v>
      </c>
      <c r="O7907">
        <v>0</v>
      </c>
      <c r="P7907">
        <v>83</v>
      </c>
      <c r="Q7907">
        <v>0</v>
      </c>
      <c r="R7907">
        <v>0</v>
      </c>
      <c r="S7907">
        <v>0</v>
      </c>
      <c r="T7907">
        <v>2</v>
      </c>
      <c r="U7907">
        <v>0</v>
      </c>
      <c r="V7907">
        <v>0</v>
      </c>
      <c r="W7907">
        <v>0</v>
      </c>
      <c r="X7907">
        <v>17.493183996283541</v>
      </c>
      <c r="Y7907">
        <v>0</v>
      </c>
      <c r="Z7907">
        <v>0</v>
      </c>
      <c r="AA7907">
        <v>0</v>
      </c>
      <c r="AB7907">
        <v>0.17257452597474165</v>
      </c>
      <c r="AC7907">
        <v>0</v>
      </c>
      <c r="AD7907">
        <v>0</v>
      </c>
      <c r="AE7907">
        <v>17.665758522258283</v>
      </c>
    </row>
    <row r="7908" spans="1:31" x14ac:dyDescent="0.25">
      <c r="A7908">
        <v>2170587</v>
      </c>
      <c r="B7908">
        <v>1</v>
      </c>
      <c r="C7908" t="s">
        <v>81</v>
      </c>
      <c r="D7908" t="s">
        <v>128</v>
      </c>
      <c r="E7908" t="s">
        <v>174</v>
      </c>
      <c r="F7908" t="s">
        <v>22528</v>
      </c>
      <c r="G7908" t="s">
        <v>187</v>
      </c>
      <c r="H7908" t="s">
        <v>134</v>
      </c>
      <c r="I7908" t="s">
        <v>135</v>
      </c>
      <c r="J7908" t="s">
        <v>136</v>
      </c>
      <c r="K7908" t="s">
        <v>137</v>
      </c>
      <c r="L7908" t="s">
        <v>22529</v>
      </c>
      <c r="M7908" t="s">
        <v>22530</v>
      </c>
      <c r="N7908">
        <v>10.022777777</v>
      </c>
      <c r="O7908">
        <v>0</v>
      </c>
      <c r="P7908">
        <v>20</v>
      </c>
      <c r="Q7908">
        <v>0</v>
      </c>
      <c r="R7908">
        <v>0</v>
      </c>
      <c r="S7908">
        <v>0</v>
      </c>
      <c r="T7908">
        <v>2</v>
      </c>
      <c r="U7908">
        <v>0</v>
      </c>
      <c r="V7908">
        <v>0</v>
      </c>
      <c r="W7908">
        <v>0</v>
      </c>
      <c r="X7908">
        <v>33.264063314508363</v>
      </c>
      <c r="Y7908">
        <v>0</v>
      </c>
      <c r="Z7908">
        <v>0</v>
      </c>
      <c r="AA7908">
        <v>0</v>
      </c>
      <c r="AB7908">
        <v>0.19897381897233335</v>
      </c>
      <c r="AC7908">
        <v>0</v>
      </c>
      <c r="AD7908">
        <v>0</v>
      </c>
      <c r="AE7908">
        <v>33.463037133480697</v>
      </c>
    </row>
    <row r="7909" spans="1:31" x14ac:dyDescent="0.25">
      <c r="A7909">
        <v>2169814</v>
      </c>
      <c r="B7909">
        <v>1</v>
      </c>
      <c r="C7909" t="s">
        <v>80</v>
      </c>
      <c r="D7909" t="s">
        <v>92</v>
      </c>
      <c r="E7909" t="s">
        <v>174</v>
      </c>
      <c r="F7909" t="s">
        <v>22531</v>
      </c>
      <c r="G7909" t="s">
        <v>384</v>
      </c>
      <c r="H7909" t="s">
        <v>134</v>
      </c>
      <c r="I7909" t="s">
        <v>135</v>
      </c>
      <c r="J7909" t="s">
        <v>136</v>
      </c>
      <c r="K7909" t="s">
        <v>137</v>
      </c>
      <c r="L7909" t="s">
        <v>22532</v>
      </c>
      <c r="M7909" t="s">
        <v>22533</v>
      </c>
      <c r="N7909">
        <v>2.2136111110000001</v>
      </c>
      <c r="O7909">
        <v>0</v>
      </c>
      <c r="P7909">
        <v>62</v>
      </c>
      <c r="Q7909">
        <v>0</v>
      </c>
      <c r="R7909">
        <v>4</v>
      </c>
      <c r="S7909">
        <v>0</v>
      </c>
      <c r="T7909">
        <v>4</v>
      </c>
      <c r="U7909">
        <v>0</v>
      </c>
      <c r="V7909">
        <v>0</v>
      </c>
      <c r="W7909">
        <v>0</v>
      </c>
      <c r="X7909">
        <v>30.714068143053783</v>
      </c>
      <c r="Y7909">
        <v>0</v>
      </c>
      <c r="Z7909">
        <v>3.8460201749168825</v>
      </c>
      <c r="AA7909">
        <v>0</v>
      </c>
      <c r="AB7909">
        <v>7.3966241813179732</v>
      </c>
      <c r="AC7909">
        <v>0</v>
      </c>
      <c r="AD7909">
        <v>0</v>
      </c>
      <c r="AE7909">
        <v>41.956712499288642</v>
      </c>
    </row>
    <row r="7910" spans="1:31" x14ac:dyDescent="0.25">
      <c r="A7910">
        <v>2169837</v>
      </c>
      <c r="B7910">
        <v>1</v>
      </c>
      <c r="C7910" t="s">
        <v>81</v>
      </c>
      <c r="D7910" t="s">
        <v>117</v>
      </c>
      <c r="E7910" t="s">
        <v>174</v>
      </c>
      <c r="F7910" t="s">
        <v>22534</v>
      </c>
      <c r="G7910" t="s">
        <v>384</v>
      </c>
      <c r="H7910" t="s">
        <v>134</v>
      </c>
      <c r="I7910" t="s">
        <v>135</v>
      </c>
      <c r="J7910" t="s">
        <v>136</v>
      </c>
      <c r="K7910" t="s">
        <v>137</v>
      </c>
      <c r="L7910" t="s">
        <v>22535</v>
      </c>
      <c r="M7910" t="s">
        <v>22536</v>
      </c>
      <c r="N7910">
        <v>3.1066666660000002</v>
      </c>
      <c r="O7910">
        <v>0</v>
      </c>
      <c r="P7910">
        <v>2</v>
      </c>
      <c r="Q7910">
        <v>0</v>
      </c>
      <c r="R7910">
        <v>6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1.0888768168063332</v>
      </c>
      <c r="Y7910">
        <v>0</v>
      </c>
      <c r="Z7910">
        <v>2.2748903964113891</v>
      </c>
      <c r="AA7910">
        <v>0</v>
      </c>
      <c r="AB7910">
        <v>0</v>
      </c>
      <c r="AC7910">
        <v>0</v>
      </c>
      <c r="AD7910">
        <v>0</v>
      </c>
      <c r="AE7910">
        <v>3.3637672132177223</v>
      </c>
    </row>
    <row r="7911" spans="1:31" x14ac:dyDescent="0.25">
      <c r="A7911">
        <v>2169319</v>
      </c>
      <c r="B7911">
        <v>1</v>
      </c>
      <c r="C7911" t="s">
        <v>80</v>
      </c>
      <c r="D7911" t="s">
        <v>83</v>
      </c>
      <c r="E7911" t="s">
        <v>174</v>
      </c>
      <c r="F7911" t="s">
        <v>22537</v>
      </c>
      <c r="G7911" t="s">
        <v>187</v>
      </c>
      <c r="H7911" t="s">
        <v>134</v>
      </c>
      <c r="I7911" t="s">
        <v>135</v>
      </c>
      <c r="J7911" t="s">
        <v>136</v>
      </c>
      <c r="K7911" t="s">
        <v>137</v>
      </c>
      <c r="L7911" t="s">
        <v>22538</v>
      </c>
      <c r="M7911" t="s">
        <v>22539</v>
      </c>
      <c r="N7911">
        <v>1.042777777</v>
      </c>
      <c r="O7911">
        <v>0</v>
      </c>
      <c r="P7911">
        <v>102</v>
      </c>
      <c r="Q7911">
        <v>0</v>
      </c>
      <c r="R7911">
        <v>0</v>
      </c>
      <c r="S7911">
        <v>0</v>
      </c>
      <c r="T7911">
        <v>8</v>
      </c>
      <c r="U7911">
        <v>0</v>
      </c>
      <c r="V7911">
        <v>0</v>
      </c>
      <c r="W7911">
        <v>0</v>
      </c>
      <c r="X7911">
        <v>13.368636947392961</v>
      </c>
      <c r="Y7911">
        <v>0</v>
      </c>
      <c r="Z7911">
        <v>0</v>
      </c>
      <c r="AA7911">
        <v>0</v>
      </c>
      <c r="AB7911">
        <v>2.7115288115090661</v>
      </c>
      <c r="AC7911">
        <v>0</v>
      </c>
      <c r="AD7911">
        <v>0</v>
      </c>
      <c r="AE7911">
        <v>16.080165758902027</v>
      </c>
    </row>
    <row r="7912" spans="1:31" x14ac:dyDescent="0.25">
      <c r="A7912">
        <v>2170570</v>
      </c>
      <c r="B7912">
        <v>1</v>
      </c>
      <c r="C7912" t="s">
        <v>81</v>
      </c>
      <c r="D7912" t="s">
        <v>112</v>
      </c>
      <c r="E7912" t="s">
        <v>131</v>
      </c>
      <c r="F7912" t="s">
        <v>22540</v>
      </c>
      <c r="G7912" t="s">
        <v>152</v>
      </c>
      <c r="H7912" t="s">
        <v>134</v>
      </c>
      <c r="I7912" t="s">
        <v>135</v>
      </c>
      <c r="J7912" t="s">
        <v>136</v>
      </c>
      <c r="K7912" t="s">
        <v>137</v>
      </c>
      <c r="L7912" t="s">
        <v>22541</v>
      </c>
      <c r="M7912" t="s">
        <v>22542</v>
      </c>
      <c r="N7912">
        <v>1.36</v>
      </c>
      <c r="O7912">
        <v>0</v>
      </c>
      <c r="P7912">
        <v>1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0.48822032259650006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0.48822032259650006</v>
      </c>
    </row>
    <row r="7913" spans="1:31" x14ac:dyDescent="0.25">
      <c r="A7913">
        <v>2170524</v>
      </c>
      <c r="B7913">
        <v>1</v>
      </c>
      <c r="C7913" t="s">
        <v>81</v>
      </c>
      <c r="D7913" t="s">
        <v>113</v>
      </c>
      <c r="E7913" t="s">
        <v>196</v>
      </c>
      <c r="F7913" t="s">
        <v>22543</v>
      </c>
      <c r="G7913" t="s">
        <v>142</v>
      </c>
      <c r="H7913" t="s">
        <v>143</v>
      </c>
      <c r="I7913" t="s">
        <v>135</v>
      </c>
      <c r="J7913" t="s">
        <v>136</v>
      </c>
      <c r="K7913" t="s">
        <v>137</v>
      </c>
      <c r="L7913" t="s">
        <v>22544</v>
      </c>
      <c r="M7913" t="s">
        <v>22545</v>
      </c>
      <c r="N7913">
        <v>2.8286111109999998</v>
      </c>
      <c r="O7913">
        <v>2</v>
      </c>
      <c r="P7913">
        <v>724</v>
      </c>
      <c r="Q7913">
        <v>26</v>
      </c>
      <c r="R7913">
        <v>264</v>
      </c>
      <c r="S7913">
        <v>4</v>
      </c>
      <c r="T7913">
        <v>23</v>
      </c>
      <c r="U7913">
        <v>1</v>
      </c>
      <c r="V7913">
        <v>0</v>
      </c>
      <c r="W7913">
        <v>0.7364496179874167</v>
      </c>
      <c r="X7913">
        <v>318.66691599276197</v>
      </c>
      <c r="Y7913">
        <v>17.7068367204722</v>
      </c>
      <c r="Z7913">
        <v>102.11718468376358</v>
      </c>
      <c r="AA7913">
        <v>53.606852928422001</v>
      </c>
      <c r="AB7913">
        <v>76.457456639347058</v>
      </c>
      <c r="AC7913">
        <v>88.668879688675005</v>
      </c>
      <c r="AD7913">
        <v>0</v>
      </c>
      <c r="AE7913">
        <v>657.9605762714292</v>
      </c>
    </row>
    <row r="7914" spans="1:31" x14ac:dyDescent="0.25">
      <c r="A7914">
        <v>2169860</v>
      </c>
      <c r="B7914">
        <v>1</v>
      </c>
      <c r="C7914" t="s">
        <v>80</v>
      </c>
      <c r="D7914" t="s">
        <v>105</v>
      </c>
      <c r="E7914" t="s">
        <v>174</v>
      </c>
      <c r="F7914" t="s">
        <v>22546</v>
      </c>
      <c r="G7914" t="s">
        <v>187</v>
      </c>
      <c r="H7914" t="s">
        <v>134</v>
      </c>
      <c r="I7914" t="s">
        <v>135</v>
      </c>
      <c r="J7914" t="s">
        <v>136</v>
      </c>
      <c r="K7914" t="s">
        <v>137</v>
      </c>
      <c r="L7914" t="s">
        <v>22547</v>
      </c>
      <c r="M7914" t="s">
        <v>22548</v>
      </c>
      <c r="N7914">
        <v>2.6377777770000002</v>
      </c>
      <c r="O7914">
        <v>0</v>
      </c>
      <c r="P7914">
        <v>144</v>
      </c>
      <c r="Q7914">
        <v>0</v>
      </c>
      <c r="R7914">
        <v>0</v>
      </c>
      <c r="S7914">
        <v>0</v>
      </c>
      <c r="T7914">
        <v>10</v>
      </c>
      <c r="U7914">
        <v>0</v>
      </c>
      <c r="V7914">
        <v>0</v>
      </c>
      <c r="W7914">
        <v>0</v>
      </c>
      <c r="X7914">
        <v>86.624769572240027</v>
      </c>
      <c r="Y7914">
        <v>0</v>
      </c>
      <c r="Z7914">
        <v>0</v>
      </c>
      <c r="AA7914">
        <v>0</v>
      </c>
      <c r="AB7914">
        <v>58.24414973622671</v>
      </c>
      <c r="AC7914">
        <v>0</v>
      </c>
      <c r="AD7914">
        <v>0</v>
      </c>
      <c r="AE7914">
        <v>144.86891930846673</v>
      </c>
    </row>
    <row r="7915" spans="1:31" x14ac:dyDescent="0.25">
      <c r="A7915">
        <v>2170547</v>
      </c>
      <c r="B7915">
        <v>1</v>
      </c>
      <c r="C7915" t="s">
        <v>80</v>
      </c>
      <c r="D7915" t="s">
        <v>95</v>
      </c>
      <c r="E7915" t="s">
        <v>161</v>
      </c>
      <c r="F7915" t="s">
        <v>22549</v>
      </c>
      <c r="G7915" t="s">
        <v>215</v>
      </c>
      <c r="H7915" t="s">
        <v>134</v>
      </c>
      <c r="I7915" t="s">
        <v>135</v>
      </c>
      <c r="J7915" t="s">
        <v>136</v>
      </c>
      <c r="K7915" t="s">
        <v>137</v>
      </c>
      <c r="L7915" t="s">
        <v>22550</v>
      </c>
      <c r="M7915" t="s">
        <v>22551</v>
      </c>
      <c r="N7915">
        <v>1.689166666</v>
      </c>
      <c r="O7915">
        <v>0</v>
      </c>
      <c r="P7915">
        <v>534</v>
      </c>
      <c r="Q7915">
        <v>0</v>
      </c>
      <c r="R7915">
        <v>0</v>
      </c>
      <c r="S7915">
        <v>0</v>
      </c>
      <c r="T7915">
        <v>245</v>
      </c>
      <c r="U7915">
        <v>0</v>
      </c>
      <c r="V7915">
        <v>0</v>
      </c>
      <c r="W7915">
        <v>0</v>
      </c>
      <c r="X7915">
        <v>204.83620907385185</v>
      </c>
      <c r="Y7915">
        <v>0</v>
      </c>
      <c r="Z7915">
        <v>0</v>
      </c>
      <c r="AA7915">
        <v>0</v>
      </c>
      <c r="AB7915">
        <v>297.5712714710487</v>
      </c>
      <c r="AC7915">
        <v>0</v>
      </c>
      <c r="AD7915">
        <v>0</v>
      </c>
      <c r="AE7915">
        <v>502.40748054490052</v>
      </c>
    </row>
    <row r="7916" spans="1:31" x14ac:dyDescent="0.25">
      <c r="A7916">
        <v>2170006</v>
      </c>
      <c r="B7916">
        <v>1</v>
      </c>
      <c r="C7916" t="s">
        <v>81</v>
      </c>
      <c r="D7916" t="s">
        <v>128</v>
      </c>
      <c r="E7916" t="s">
        <v>174</v>
      </c>
      <c r="F7916" t="s">
        <v>22552</v>
      </c>
      <c r="G7916" t="s">
        <v>187</v>
      </c>
      <c r="H7916" t="s">
        <v>134</v>
      </c>
      <c r="I7916" t="s">
        <v>135</v>
      </c>
      <c r="J7916" t="s">
        <v>136</v>
      </c>
      <c r="K7916" t="s">
        <v>137</v>
      </c>
      <c r="L7916" t="s">
        <v>22553</v>
      </c>
      <c r="M7916" t="s">
        <v>22554</v>
      </c>
      <c r="N7916">
        <v>10.9275</v>
      </c>
      <c r="O7916">
        <v>0</v>
      </c>
      <c r="P7916">
        <v>26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44.27239931635954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44.27239931635954</v>
      </c>
    </row>
    <row r="7917" spans="1:31" x14ac:dyDescent="0.25">
      <c r="A7917">
        <v>2169488</v>
      </c>
      <c r="B7917">
        <v>1</v>
      </c>
      <c r="C7917" t="s">
        <v>81</v>
      </c>
      <c r="D7917" t="s">
        <v>113</v>
      </c>
      <c r="E7917" t="s">
        <v>224</v>
      </c>
      <c r="F7917" t="s">
        <v>14855</v>
      </c>
      <c r="G7917" t="s">
        <v>142</v>
      </c>
      <c r="H7917" t="s">
        <v>143</v>
      </c>
      <c r="I7917" t="s">
        <v>135</v>
      </c>
      <c r="J7917" t="s">
        <v>136</v>
      </c>
      <c r="K7917" t="s">
        <v>137</v>
      </c>
      <c r="L7917" t="s">
        <v>22555</v>
      </c>
      <c r="M7917" t="s">
        <v>22556</v>
      </c>
      <c r="N7917">
        <v>0.58555555500000001</v>
      </c>
      <c r="O7917">
        <v>2</v>
      </c>
      <c r="P7917">
        <v>2979</v>
      </c>
      <c r="Q7917">
        <v>86</v>
      </c>
      <c r="R7917">
        <v>987</v>
      </c>
      <c r="S7917">
        <v>21</v>
      </c>
      <c r="T7917">
        <v>184</v>
      </c>
      <c r="U7917">
        <v>1</v>
      </c>
      <c r="V7917">
        <v>2</v>
      </c>
      <c r="W7917">
        <v>0.53940120059999996</v>
      </c>
      <c r="X7917">
        <v>291.72361475275937</v>
      </c>
      <c r="Y7917">
        <v>23.012014046693842</v>
      </c>
      <c r="Z7917">
        <v>116.3359271440092</v>
      </c>
      <c r="AA7917">
        <v>460.04431150564028</v>
      </c>
      <c r="AB7917">
        <v>72.31736520259274</v>
      </c>
      <c r="AC7917">
        <v>214.01280206367892</v>
      </c>
      <c r="AD7917">
        <v>1.9027205700999998</v>
      </c>
      <c r="AE7917">
        <v>1179.8881564860744</v>
      </c>
    </row>
    <row r="7918" spans="1:31" x14ac:dyDescent="0.25">
      <c r="A7918">
        <v>2170069</v>
      </c>
      <c r="B7918">
        <v>1</v>
      </c>
      <c r="C7918" t="s">
        <v>80</v>
      </c>
      <c r="D7918" t="s">
        <v>88</v>
      </c>
      <c r="E7918" t="s">
        <v>161</v>
      </c>
      <c r="F7918" t="s">
        <v>22557</v>
      </c>
      <c r="G7918" t="s">
        <v>215</v>
      </c>
      <c r="H7918" t="s">
        <v>134</v>
      </c>
      <c r="I7918" t="s">
        <v>135</v>
      </c>
      <c r="J7918" t="s">
        <v>136</v>
      </c>
      <c r="K7918" t="s">
        <v>137</v>
      </c>
      <c r="L7918" t="s">
        <v>22558</v>
      </c>
      <c r="M7918" t="s">
        <v>22559</v>
      </c>
      <c r="N7918">
        <v>4.04</v>
      </c>
      <c r="O7918">
        <v>0</v>
      </c>
      <c r="P7918">
        <v>338</v>
      </c>
      <c r="Q7918">
        <v>0</v>
      </c>
      <c r="R7918">
        <v>0</v>
      </c>
      <c r="S7918">
        <v>0</v>
      </c>
      <c r="T7918">
        <v>26</v>
      </c>
      <c r="U7918">
        <v>0</v>
      </c>
      <c r="V7918">
        <v>0</v>
      </c>
      <c r="W7918">
        <v>0</v>
      </c>
      <c r="X7918">
        <v>338.80735409371755</v>
      </c>
      <c r="Y7918">
        <v>0</v>
      </c>
      <c r="Z7918">
        <v>0</v>
      </c>
      <c r="AA7918">
        <v>0</v>
      </c>
      <c r="AB7918">
        <v>58.292084266329177</v>
      </c>
      <c r="AC7918">
        <v>0</v>
      </c>
      <c r="AD7918">
        <v>0</v>
      </c>
      <c r="AE7918">
        <v>397.09943836004675</v>
      </c>
    </row>
    <row r="7919" spans="1:31" x14ac:dyDescent="0.25">
      <c r="A7919">
        <v>2169382</v>
      </c>
      <c r="B7919">
        <v>1</v>
      </c>
      <c r="C7919" t="s">
        <v>80</v>
      </c>
      <c r="D7919" t="s">
        <v>83</v>
      </c>
      <c r="E7919" t="s">
        <v>174</v>
      </c>
      <c r="F7919" t="s">
        <v>19285</v>
      </c>
      <c r="G7919" t="s">
        <v>187</v>
      </c>
      <c r="H7919" t="s">
        <v>134</v>
      </c>
      <c r="I7919" t="s">
        <v>135</v>
      </c>
      <c r="J7919" t="s">
        <v>136</v>
      </c>
      <c r="K7919" t="s">
        <v>137</v>
      </c>
      <c r="L7919" t="s">
        <v>22560</v>
      </c>
      <c r="M7919" t="s">
        <v>22561</v>
      </c>
      <c r="N7919">
        <v>1.900555555</v>
      </c>
      <c r="O7919">
        <v>0</v>
      </c>
      <c r="P7919">
        <v>135</v>
      </c>
      <c r="Q7919">
        <v>0</v>
      </c>
      <c r="R7919">
        <v>0</v>
      </c>
      <c r="S7919">
        <v>0</v>
      </c>
      <c r="T7919">
        <v>29</v>
      </c>
      <c r="U7919">
        <v>0</v>
      </c>
      <c r="V7919">
        <v>0</v>
      </c>
      <c r="W7919">
        <v>0</v>
      </c>
      <c r="X7919">
        <v>60.131287231097268</v>
      </c>
      <c r="Y7919">
        <v>0</v>
      </c>
      <c r="Z7919">
        <v>0</v>
      </c>
      <c r="AA7919">
        <v>0</v>
      </c>
      <c r="AB7919">
        <v>31.094423766504566</v>
      </c>
      <c r="AC7919">
        <v>0</v>
      </c>
      <c r="AD7919">
        <v>0</v>
      </c>
      <c r="AE7919">
        <v>91.225710997601837</v>
      </c>
    </row>
    <row r="7920" spans="1:31" x14ac:dyDescent="0.25">
      <c r="A7920">
        <v>2170507</v>
      </c>
      <c r="B7920">
        <v>1</v>
      </c>
      <c r="C7920" t="s">
        <v>80</v>
      </c>
      <c r="D7920" t="s">
        <v>108</v>
      </c>
      <c r="E7920" t="s">
        <v>161</v>
      </c>
      <c r="F7920" t="s">
        <v>21542</v>
      </c>
      <c r="G7920" t="s">
        <v>187</v>
      </c>
      <c r="H7920" t="s">
        <v>134</v>
      </c>
      <c r="I7920" t="s">
        <v>135</v>
      </c>
      <c r="J7920" t="s">
        <v>136</v>
      </c>
      <c r="K7920" t="s">
        <v>137</v>
      </c>
      <c r="L7920" t="s">
        <v>22562</v>
      </c>
      <c r="M7920" t="s">
        <v>22563</v>
      </c>
      <c r="N7920">
        <v>11.208333333000001</v>
      </c>
      <c r="O7920">
        <v>0</v>
      </c>
      <c r="P7920">
        <v>31</v>
      </c>
      <c r="Q7920">
        <v>0</v>
      </c>
      <c r="R7920">
        <v>6</v>
      </c>
      <c r="S7920">
        <v>0</v>
      </c>
      <c r="T7920">
        <v>3</v>
      </c>
      <c r="U7920">
        <v>0</v>
      </c>
      <c r="V7920">
        <v>0</v>
      </c>
      <c r="W7920">
        <v>0</v>
      </c>
      <c r="X7920">
        <v>49.891631203539468</v>
      </c>
      <c r="Y7920">
        <v>0</v>
      </c>
      <c r="Z7920">
        <v>5.3189202129910003</v>
      </c>
      <c r="AA7920">
        <v>0</v>
      </c>
      <c r="AB7920">
        <v>3.9352940102531995</v>
      </c>
      <c r="AC7920">
        <v>0</v>
      </c>
      <c r="AD7920">
        <v>0</v>
      </c>
      <c r="AE7920">
        <v>59.145845426783673</v>
      </c>
    </row>
    <row r="7921" spans="1:31" x14ac:dyDescent="0.25">
      <c r="A7921">
        <v>2170355</v>
      </c>
      <c r="B7921">
        <v>1</v>
      </c>
      <c r="C7921" t="s">
        <v>81</v>
      </c>
      <c r="D7921" t="s">
        <v>116</v>
      </c>
      <c r="E7921" t="s">
        <v>174</v>
      </c>
      <c r="F7921" t="s">
        <v>22564</v>
      </c>
      <c r="G7921" t="s">
        <v>187</v>
      </c>
      <c r="H7921" t="s">
        <v>134</v>
      </c>
      <c r="I7921" t="s">
        <v>135</v>
      </c>
      <c r="J7921" t="s">
        <v>136</v>
      </c>
      <c r="K7921" t="s">
        <v>137</v>
      </c>
      <c r="L7921" t="s">
        <v>22565</v>
      </c>
      <c r="M7921" t="s">
        <v>22566</v>
      </c>
      <c r="N7921">
        <v>3.645</v>
      </c>
      <c r="O7921">
        <v>0</v>
      </c>
      <c r="P7921">
        <v>238</v>
      </c>
      <c r="Q7921">
        <v>0</v>
      </c>
      <c r="R7921">
        <v>0</v>
      </c>
      <c r="S7921">
        <v>0</v>
      </c>
      <c r="T7921">
        <v>4</v>
      </c>
      <c r="U7921">
        <v>0</v>
      </c>
      <c r="V7921">
        <v>0</v>
      </c>
      <c r="W7921">
        <v>0</v>
      </c>
      <c r="X7921">
        <v>186.67173522363237</v>
      </c>
      <c r="Y7921">
        <v>0</v>
      </c>
      <c r="Z7921">
        <v>0</v>
      </c>
      <c r="AA7921">
        <v>0</v>
      </c>
      <c r="AB7921">
        <v>2.9398545548748003</v>
      </c>
      <c r="AC7921">
        <v>0</v>
      </c>
      <c r="AD7921">
        <v>0</v>
      </c>
      <c r="AE7921">
        <v>189.61158977850718</v>
      </c>
    </row>
    <row r="7922" spans="1:31" x14ac:dyDescent="0.25">
      <c r="A7922">
        <v>2169336</v>
      </c>
      <c r="B7922">
        <v>1</v>
      </c>
      <c r="C7922" t="s">
        <v>80</v>
      </c>
      <c r="D7922" t="s">
        <v>88</v>
      </c>
      <c r="E7922" t="s">
        <v>140</v>
      </c>
      <c r="F7922" t="s">
        <v>22567</v>
      </c>
      <c r="G7922" t="s">
        <v>142</v>
      </c>
      <c r="H7922" t="s">
        <v>143</v>
      </c>
      <c r="I7922" t="s">
        <v>135</v>
      </c>
      <c r="J7922" t="s">
        <v>136</v>
      </c>
      <c r="K7922" t="s">
        <v>137</v>
      </c>
      <c r="L7922" t="s">
        <v>22568</v>
      </c>
      <c r="M7922" t="s">
        <v>22569</v>
      </c>
      <c r="N7922">
        <v>0.22416666599999999</v>
      </c>
      <c r="O7922">
        <v>0</v>
      </c>
      <c r="P7922">
        <v>2680</v>
      </c>
      <c r="Q7922">
        <v>0</v>
      </c>
      <c r="R7922">
        <v>0</v>
      </c>
      <c r="S7922">
        <v>1</v>
      </c>
      <c r="T7922">
        <v>39</v>
      </c>
      <c r="U7922">
        <v>1</v>
      </c>
      <c r="V7922">
        <v>0</v>
      </c>
      <c r="W7922">
        <v>0</v>
      </c>
      <c r="X7922">
        <v>109.2645317813195</v>
      </c>
      <c r="Y7922">
        <v>0</v>
      </c>
      <c r="Z7922">
        <v>0</v>
      </c>
      <c r="AA7922">
        <v>0.18134968971569998</v>
      </c>
      <c r="AB7922">
        <v>9.6532685441492987</v>
      </c>
      <c r="AC7922">
        <v>2.2318273303413751</v>
      </c>
      <c r="AD7922">
        <v>0</v>
      </c>
      <c r="AE7922">
        <v>121.33097734552588</v>
      </c>
    </row>
    <row r="7923" spans="1:31" x14ac:dyDescent="0.25">
      <c r="A7923">
        <v>2170209</v>
      </c>
      <c r="B7923">
        <v>1</v>
      </c>
      <c r="C7923" t="s">
        <v>81</v>
      </c>
      <c r="D7923" t="s">
        <v>112</v>
      </c>
      <c r="E7923" t="s">
        <v>174</v>
      </c>
      <c r="F7923" t="s">
        <v>15921</v>
      </c>
      <c r="G7923" t="s">
        <v>187</v>
      </c>
      <c r="H7923" t="s">
        <v>134</v>
      </c>
      <c r="I7923" t="s">
        <v>135</v>
      </c>
      <c r="J7923" t="s">
        <v>136</v>
      </c>
      <c r="K7923" t="s">
        <v>137</v>
      </c>
      <c r="L7923" t="s">
        <v>22570</v>
      </c>
      <c r="M7923" t="s">
        <v>22571</v>
      </c>
      <c r="N7923">
        <v>2.5536111109999999</v>
      </c>
      <c r="O7923">
        <v>0</v>
      </c>
      <c r="P7923">
        <v>209</v>
      </c>
      <c r="Q7923">
        <v>0</v>
      </c>
      <c r="R7923">
        <v>0</v>
      </c>
      <c r="S7923">
        <v>0</v>
      </c>
      <c r="T7923">
        <v>37</v>
      </c>
      <c r="U7923">
        <v>0</v>
      </c>
      <c r="V7923">
        <v>0</v>
      </c>
      <c r="W7923">
        <v>0</v>
      </c>
      <c r="X7923">
        <v>123.61076000306429</v>
      </c>
      <c r="Y7923">
        <v>0</v>
      </c>
      <c r="Z7923">
        <v>0</v>
      </c>
      <c r="AA7923">
        <v>0</v>
      </c>
      <c r="AB7923">
        <v>70.144310433599301</v>
      </c>
      <c r="AC7923">
        <v>0</v>
      </c>
      <c r="AD7923">
        <v>0</v>
      </c>
      <c r="AE7923">
        <v>193.75507043666357</v>
      </c>
    </row>
    <row r="7924" spans="1:31" x14ac:dyDescent="0.25">
      <c r="A7924">
        <v>2170315</v>
      </c>
      <c r="B7924">
        <v>1</v>
      </c>
      <c r="C7924" t="s">
        <v>80</v>
      </c>
      <c r="D7924" t="s">
        <v>107</v>
      </c>
      <c r="E7924" t="s">
        <v>174</v>
      </c>
      <c r="F7924" t="s">
        <v>22572</v>
      </c>
      <c r="G7924" t="s">
        <v>187</v>
      </c>
      <c r="H7924" t="s">
        <v>134</v>
      </c>
      <c r="I7924" t="s">
        <v>135</v>
      </c>
      <c r="J7924" t="s">
        <v>136</v>
      </c>
      <c r="K7924" t="s">
        <v>137</v>
      </c>
      <c r="L7924" t="s">
        <v>22573</v>
      </c>
      <c r="M7924" t="s">
        <v>22574</v>
      </c>
      <c r="N7924">
        <v>2.6997222220000001</v>
      </c>
      <c r="O7924">
        <v>0</v>
      </c>
      <c r="P7924">
        <v>99</v>
      </c>
      <c r="Q7924">
        <v>0</v>
      </c>
      <c r="R7924">
        <v>0</v>
      </c>
      <c r="S7924">
        <v>0</v>
      </c>
      <c r="T7924">
        <v>12</v>
      </c>
      <c r="U7924">
        <v>0</v>
      </c>
      <c r="V7924">
        <v>0</v>
      </c>
      <c r="W7924">
        <v>0</v>
      </c>
      <c r="X7924">
        <v>72.712648518296945</v>
      </c>
      <c r="Y7924">
        <v>0</v>
      </c>
      <c r="Z7924">
        <v>0</v>
      </c>
      <c r="AA7924">
        <v>0</v>
      </c>
      <c r="AB7924">
        <v>20.640336861841167</v>
      </c>
      <c r="AC7924">
        <v>0</v>
      </c>
      <c r="AD7924">
        <v>0</v>
      </c>
      <c r="AE7924">
        <v>93.352985380138108</v>
      </c>
    </row>
    <row r="7925" spans="1:31" x14ac:dyDescent="0.25">
      <c r="A7925">
        <v>2169966</v>
      </c>
      <c r="B7925">
        <v>1</v>
      </c>
      <c r="C7925" t="s">
        <v>80</v>
      </c>
      <c r="D7925" t="s">
        <v>95</v>
      </c>
      <c r="E7925" t="s">
        <v>174</v>
      </c>
      <c r="F7925" t="s">
        <v>22575</v>
      </c>
      <c r="G7925" t="s">
        <v>187</v>
      </c>
      <c r="H7925" t="s">
        <v>134</v>
      </c>
      <c r="I7925" t="s">
        <v>135</v>
      </c>
      <c r="J7925" t="s">
        <v>136</v>
      </c>
      <c r="K7925" t="s">
        <v>137</v>
      </c>
      <c r="L7925" t="s">
        <v>22576</v>
      </c>
      <c r="M7925" t="s">
        <v>22577</v>
      </c>
      <c r="N7925">
        <v>0.71916666600000001</v>
      </c>
      <c r="O7925">
        <v>0</v>
      </c>
      <c r="P7925">
        <v>23</v>
      </c>
      <c r="Q7925">
        <v>0</v>
      </c>
      <c r="R7925">
        <v>0</v>
      </c>
      <c r="S7925">
        <v>0</v>
      </c>
      <c r="T7925">
        <v>2</v>
      </c>
      <c r="U7925">
        <v>0</v>
      </c>
      <c r="V7925">
        <v>0</v>
      </c>
      <c r="W7925">
        <v>0</v>
      </c>
      <c r="X7925">
        <v>3.1224695396251505</v>
      </c>
      <c r="Y7925">
        <v>0</v>
      </c>
      <c r="Z7925">
        <v>0</v>
      </c>
      <c r="AA7925">
        <v>0</v>
      </c>
      <c r="AB7925">
        <v>9.9701654605908324E-2</v>
      </c>
      <c r="AC7925">
        <v>0</v>
      </c>
      <c r="AD7925">
        <v>0</v>
      </c>
      <c r="AE7925">
        <v>3.2221711942310587</v>
      </c>
    </row>
    <row r="7926" spans="1:31" x14ac:dyDescent="0.25">
      <c r="A7926">
        <v>2169923</v>
      </c>
      <c r="B7926">
        <v>1</v>
      </c>
      <c r="C7926" t="s">
        <v>81</v>
      </c>
      <c r="D7926" t="s">
        <v>117</v>
      </c>
      <c r="E7926" t="s">
        <v>174</v>
      </c>
      <c r="F7926" t="s">
        <v>22578</v>
      </c>
      <c r="G7926" t="s">
        <v>187</v>
      </c>
      <c r="H7926" t="s">
        <v>134</v>
      </c>
      <c r="I7926" t="s">
        <v>135</v>
      </c>
      <c r="J7926" t="s">
        <v>136</v>
      </c>
      <c r="K7926" t="s">
        <v>137</v>
      </c>
      <c r="L7926" t="s">
        <v>22579</v>
      </c>
      <c r="M7926" t="s">
        <v>22580</v>
      </c>
      <c r="N7926">
        <v>2.4783333330000001</v>
      </c>
      <c r="O7926">
        <v>0</v>
      </c>
      <c r="P7926">
        <v>0</v>
      </c>
      <c r="Q7926">
        <v>0</v>
      </c>
      <c r="R7926">
        <v>3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0.7182122140542001</v>
      </c>
      <c r="AA7926">
        <v>0</v>
      </c>
      <c r="AB7926">
        <v>0</v>
      </c>
      <c r="AC7926">
        <v>0</v>
      </c>
      <c r="AD7926">
        <v>0</v>
      </c>
      <c r="AE7926">
        <v>0.7182122140542001</v>
      </c>
    </row>
    <row r="7927" spans="1:31" x14ac:dyDescent="0.25">
      <c r="A7927">
        <v>2170610</v>
      </c>
      <c r="B7927">
        <v>1</v>
      </c>
      <c r="C7927" t="s">
        <v>80</v>
      </c>
      <c r="D7927" t="s">
        <v>93</v>
      </c>
      <c r="E7927" t="s">
        <v>131</v>
      </c>
      <c r="F7927" t="s">
        <v>22581</v>
      </c>
      <c r="G7927" t="s">
        <v>152</v>
      </c>
      <c r="H7927" t="s">
        <v>134</v>
      </c>
      <c r="I7927" t="s">
        <v>135</v>
      </c>
      <c r="J7927" t="s">
        <v>136</v>
      </c>
      <c r="K7927" t="s">
        <v>137</v>
      </c>
      <c r="L7927" t="s">
        <v>22582</v>
      </c>
      <c r="M7927" t="s">
        <v>22583</v>
      </c>
      <c r="N7927">
        <v>11.922777777</v>
      </c>
      <c r="O7927">
        <v>0</v>
      </c>
      <c r="P7927">
        <v>1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0.36574872295513328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0.36574872295513328</v>
      </c>
    </row>
    <row r="7928" spans="1:31" x14ac:dyDescent="0.25">
      <c r="A7928">
        <v>2170461</v>
      </c>
      <c r="B7928">
        <v>1</v>
      </c>
      <c r="C7928" t="s">
        <v>81</v>
      </c>
      <c r="D7928" t="s">
        <v>123</v>
      </c>
      <c r="E7928" t="s">
        <v>131</v>
      </c>
      <c r="F7928" t="s">
        <v>22584</v>
      </c>
      <c r="G7928" t="s">
        <v>231</v>
      </c>
      <c r="H7928" t="s">
        <v>134</v>
      </c>
      <c r="I7928" t="s">
        <v>135</v>
      </c>
      <c r="J7928" t="s">
        <v>136</v>
      </c>
      <c r="K7928" t="s">
        <v>137</v>
      </c>
      <c r="L7928" t="s">
        <v>22585</v>
      </c>
      <c r="M7928" t="s">
        <v>22586</v>
      </c>
      <c r="N7928">
        <v>1.986111111</v>
      </c>
      <c r="O7928">
        <v>0</v>
      </c>
      <c r="P7928">
        <v>5</v>
      </c>
      <c r="Q7928">
        <v>0</v>
      </c>
      <c r="R7928">
        <v>0</v>
      </c>
      <c r="S7928">
        <v>0</v>
      </c>
      <c r="T7928">
        <v>1</v>
      </c>
      <c r="U7928">
        <v>0</v>
      </c>
      <c r="V7928">
        <v>0</v>
      </c>
      <c r="W7928">
        <v>0</v>
      </c>
      <c r="X7928">
        <v>1.9202070202830002</v>
      </c>
      <c r="Y7928">
        <v>0</v>
      </c>
      <c r="Z7928">
        <v>0</v>
      </c>
      <c r="AA7928">
        <v>0</v>
      </c>
      <c r="AB7928">
        <v>0.57033322548690002</v>
      </c>
      <c r="AC7928">
        <v>0</v>
      </c>
      <c r="AD7928">
        <v>0</v>
      </c>
      <c r="AE7928">
        <v>2.4905402457699002</v>
      </c>
    </row>
    <row r="7929" spans="1:31" x14ac:dyDescent="0.25">
      <c r="A7929">
        <v>2169920</v>
      </c>
      <c r="B7929">
        <v>1</v>
      </c>
      <c r="C7929" t="s">
        <v>80</v>
      </c>
      <c r="D7929" t="s">
        <v>101</v>
      </c>
      <c r="E7929" t="s">
        <v>174</v>
      </c>
      <c r="F7929" t="s">
        <v>22587</v>
      </c>
      <c r="G7929" t="s">
        <v>384</v>
      </c>
      <c r="H7929" t="s">
        <v>134</v>
      </c>
      <c r="I7929" t="s">
        <v>135</v>
      </c>
      <c r="J7929" t="s">
        <v>136</v>
      </c>
      <c r="K7929" t="s">
        <v>137</v>
      </c>
      <c r="L7929" t="s">
        <v>22588</v>
      </c>
      <c r="M7929" t="s">
        <v>22589</v>
      </c>
      <c r="N7929">
        <v>2.557222222</v>
      </c>
      <c r="O7929">
        <v>0</v>
      </c>
      <c r="P7929">
        <v>13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12.725531826182999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12.725531826182999</v>
      </c>
    </row>
    <row r="7930" spans="1:31" x14ac:dyDescent="0.25">
      <c r="A7930">
        <v>2169731</v>
      </c>
      <c r="B7930">
        <v>1</v>
      </c>
      <c r="C7930" t="s">
        <v>80</v>
      </c>
      <c r="D7930" t="s">
        <v>109</v>
      </c>
      <c r="E7930" t="s">
        <v>161</v>
      </c>
      <c r="F7930" t="s">
        <v>22590</v>
      </c>
      <c r="G7930" t="s">
        <v>458</v>
      </c>
      <c r="H7930" t="s">
        <v>134</v>
      </c>
      <c r="I7930" t="s">
        <v>135</v>
      </c>
      <c r="J7930" t="s">
        <v>136</v>
      </c>
      <c r="K7930" t="s">
        <v>137</v>
      </c>
      <c r="L7930" t="s">
        <v>22591</v>
      </c>
      <c r="M7930" t="s">
        <v>22592</v>
      </c>
      <c r="N7930">
        <v>1.338333333</v>
      </c>
      <c r="O7930">
        <v>0</v>
      </c>
      <c r="P7930">
        <v>30</v>
      </c>
      <c r="Q7930">
        <v>0</v>
      </c>
      <c r="R7930">
        <v>3</v>
      </c>
      <c r="S7930">
        <v>0</v>
      </c>
      <c r="T7930">
        <v>4</v>
      </c>
      <c r="U7930">
        <v>0</v>
      </c>
      <c r="V7930">
        <v>0</v>
      </c>
      <c r="W7930">
        <v>0</v>
      </c>
      <c r="X7930">
        <v>5.9610145150027991</v>
      </c>
      <c r="Y7930">
        <v>0</v>
      </c>
      <c r="Z7930">
        <v>0.26828954861280002</v>
      </c>
      <c r="AA7930">
        <v>0</v>
      </c>
      <c r="AB7930">
        <v>0.7728510037413</v>
      </c>
      <c r="AC7930">
        <v>0</v>
      </c>
      <c r="AD7930">
        <v>0</v>
      </c>
      <c r="AE7930">
        <v>7.0021550673568989</v>
      </c>
    </row>
    <row r="7931" spans="1:31" x14ac:dyDescent="0.25">
      <c r="A7931">
        <v>2170441</v>
      </c>
      <c r="B7931">
        <v>1</v>
      </c>
      <c r="C7931" t="s">
        <v>80</v>
      </c>
      <c r="D7931" t="s">
        <v>95</v>
      </c>
      <c r="E7931" t="s">
        <v>140</v>
      </c>
      <c r="F7931" t="s">
        <v>7042</v>
      </c>
      <c r="G7931" t="s">
        <v>142</v>
      </c>
      <c r="H7931" t="s">
        <v>143</v>
      </c>
      <c r="I7931" t="s">
        <v>148</v>
      </c>
      <c r="J7931" t="s">
        <v>136</v>
      </c>
      <c r="K7931" t="s">
        <v>137</v>
      </c>
      <c r="L7931" t="s">
        <v>22593</v>
      </c>
      <c r="M7931" t="s">
        <v>22594</v>
      </c>
      <c r="N7931">
        <v>1.3888888E-2</v>
      </c>
      <c r="O7931">
        <v>5</v>
      </c>
      <c r="P7931">
        <v>1914</v>
      </c>
      <c r="Q7931">
        <v>26</v>
      </c>
      <c r="R7931">
        <v>20</v>
      </c>
      <c r="S7931">
        <v>23</v>
      </c>
      <c r="T7931">
        <v>92</v>
      </c>
      <c r="U7931">
        <v>1</v>
      </c>
      <c r="V7931">
        <v>0</v>
      </c>
      <c r="W7931">
        <v>0.14936312222749998</v>
      </c>
      <c r="X7931">
        <v>8.2902171408975107</v>
      </c>
      <c r="Y7931">
        <v>0.95066402388222238</v>
      </c>
      <c r="Z7931">
        <v>4.3832403449999995E-2</v>
      </c>
      <c r="AA7931">
        <v>4.6588807188991659</v>
      </c>
      <c r="AB7931">
        <v>0.88447740899416638</v>
      </c>
      <c r="AC7931">
        <v>0.57498901194166663</v>
      </c>
      <c r="AD7931">
        <v>0</v>
      </c>
      <c r="AE7931">
        <v>15.552423830292232</v>
      </c>
    </row>
    <row r="7932" spans="1:31" x14ac:dyDescent="0.25">
      <c r="A7932">
        <v>2170112</v>
      </c>
      <c r="B7932">
        <v>1</v>
      </c>
      <c r="C7932" t="s">
        <v>80</v>
      </c>
      <c r="D7932" t="s">
        <v>94</v>
      </c>
      <c r="E7932" t="s">
        <v>174</v>
      </c>
      <c r="F7932" t="s">
        <v>22595</v>
      </c>
      <c r="G7932" t="s">
        <v>187</v>
      </c>
      <c r="H7932" t="s">
        <v>134</v>
      </c>
      <c r="I7932" t="s">
        <v>135</v>
      </c>
      <c r="J7932" t="s">
        <v>136</v>
      </c>
      <c r="K7932" t="s">
        <v>137</v>
      </c>
      <c r="L7932" t="s">
        <v>22596</v>
      </c>
      <c r="M7932" t="s">
        <v>22597</v>
      </c>
      <c r="N7932">
        <v>5.0680555549999999</v>
      </c>
      <c r="O7932">
        <v>0</v>
      </c>
      <c r="P7932">
        <v>59</v>
      </c>
      <c r="Q7932">
        <v>0</v>
      </c>
      <c r="R7932">
        <v>0</v>
      </c>
      <c r="S7932">
        <v>0</v>
      </c>
      <c r="T7932">
        <v>6</v>
      </c>
      <c r="U7932">
        <v>0</v>
      </c>
      <c r="V7932">
        <v>0</v>
      </c>
      <c r="W7932">
        <v>0</v>
      </c>
      <c r="X7932">
        <v>105.74088181739536</v>
      </c>
      <c r="Y7932">
        <v>0</v>
      </c>
      <c r="Z7932">
        <v>0</v>
      </c>
      <c r="AA7932">
        <v>0</v>
      </c>
      <c r="AB7932">
        <v>46.809081205521252</v>
      </c>
      <c r="AC7932">
        <v>0</v>
      </c>
      <c r="AD7932">
        <v>0</v>
      </c>
      <c r="AE7932">
        <v>152.54996302291661</v>
      </c>
    </row>
    <row r="7933" spans="1:31" x14ac:dyDescent="0.25">
      <c r="A7933">
        <v>2169445</v>
      </c>
      <c r="B7933">
        <v>1</v>
      </c>
      <c r="C7933" t="s">
        <v>80</v>
      </c>
      <c r="D7933" t="s">
        <v>108</v>
      </c>
      <c r="E7933" t="s">
        <v>174</v>
      </c>
      <c r="F7933" t="s">
        <v>22598</v>
      </c>
      <c r="G7933" t="s">
        <v>187</v>
      </c>
      <c r="H7933" t="s">
        <v>134</v>
      </c>
      <c r="I7933" t="s">
        <v>135</v>
      </c>
      <c r="J7933" t="s">
        <v>136</v>
      </c>
      <c r="K7933" t="s">
        <v>137</v>
      </c>
      <c r="L7933" t="s">
        <v>22599</v>
      </c>
      <c r="M7933" t="s">
        <v>22600</v>
      </c>
      <c r="N7933">
        <v>3.4369444439999999</v>
      </c>
      <c r="O7933">
        <v>0</v>
      </c>
      <c r="P7933">
        <v>23</v>
      </c>
      <c r="Q7933">
        <v>0</v>
      </c>
      <c r="R7933">
        <v>3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9.7039492700372776</v>
      </c>
      <c r="Y7933">
        <v>0</v>
      </c>
      <c r="Z7933">
        <v>0.19103211170376666</v>
      </c>
      <c r="AA7933">
        <v>0</v>
      </c>
      <c r="AB7933">
        <v>0</v>
      </c>
      <c r="AC7933">
        <v>0</v>
      </c>
      <c r="AD7933">
        <v>0</v>
      </c>
      <c r="AE7933">
        <v>9.8949813817410437</v>
      </c>
    </row>
    <row r="7934" spans="1:31" x14ac:dyDescent="0.25">
      <c r="A7934">
        <v>2169422</v>
      </c>
      <c r="B7934">
        <v>1</v>
      </c>
      <c r="C7934" t="s">
        <v>80</v>
      </c>
      <c r="D7934" t="s">
        <v>107</v>
      </c>
      <c r="E7934" t="s">
        <v>131</v>
      </c>
      <c r="F7934" t="s">
        <v>22601</v>
      </c>
      <c r="G7934" t="s">
        <v>2524</v>
      </c>
      <c r="H7934" t="s">
        <v>134</v>
      </c>
      <c r="I7934" t="s">
        <v>135</v>
      </c>
      <c r="J7934" t="s">
        <v>136</v>
      </c>
      <c r="K7934" t="s">
        <v>137</v>
      </c>
      <c r="L7934" t="s">
        <v>22602</v>
      </c>
      <c r="M7934" t="s">
        <v>22603</v>
      </c>
      <c r="N7934">
        <v>2.3202777769999998</v>
      </c>
      <c r="O7934">
        <v>0</v>
      </c>
      <c r="P7934">
        <v>2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1.5749388085730003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1.5749388085730003</v>
      </c>
    </row>
    <row r="7935" spans="1:31" x14ac:dyDescent="0.25">
      <c r="A7935">
        <v>2170398</v>
      </c>
      <c r="B7935">
        <v>1</v>
      </c>
      <c r="C7935" t="s">
        <v>81</v>
      </c>
      <c r="D7935" t="s">
        <v>118</v>
      </c>
      <c r="E7935" t="s">
        <v>174</v>
      </c>
      <c r="F7935" t="s">
        <v>21783</v>
      </c>
      <c r="G7935" t="s">
        <v>374</v>
      </c>
      <c r="H7935" t="s">
        <v>134</v>
      </c>
      <c r="I7935" t="s">
        <v>135</v>
      </c>
      <c r="J7935" t="s">
        <v>136</v>
      </c>
      <c r="K7935" t="s">
        <v>137</v>
      </c>
      <c r="L7935" t="s">
        <v>22604</v>
      </c>
      <c r="M7935" t="s">
        <v>22605</v>
      </c>
      <c r="N7935">
        <v>1.6936111110000001</v>
      </c>
      <c r="O7935">
        <v>0</v>
      </c>
      <c r="P7935">
        <v>14</v>
      </c>
      <c r="Q7935">
        <v>0</v>
      </c>
      <c r="R7935">
        <v>2</v>
      </c>
      <c r="S7935">
        <v>0</v>
      </c>
      <c r="T7935">
        <v>4</v>
      </c>
      <c r="U7935">
        <v>0</v>
      </c>
      <c r="V7935">
        <v>0</v>
      </c>
      <c r="W7935">
        <v>0</v>
      </c>
      <c r="X7935">
        <v>6.1071983263442675</v>
      </c>
      <c r="Y7935">
        <v>0</v>
      </c>
      <c r="Z7935">
        <v>0.48245928839780006</v>
      </c>
      <c r="AA7935">
        <v>0</v>
      </c>
      <c r="AB7935">
        <v>4.6761635387716662</v>
      </c>
      <c r="AC7935">
        <v>0</v>
      </c>
      <c r="AD7935">
        <v>0</v>
      </c>
      <c r="AE7935">
        <v>11.265821153513734</v>
      </c>
    </row>
    <row r="7936" spans="1:31" x14ac:dyDescent="0.25">
      <c r="A7936">
        <v>2170421</v>
      </c>
      <c r="B7936">
        <v>1</v>
      </c>
      <c r="C7936" t="s">
        <v>81</v>
      </c>
      <c r="D7936" t="s">
        <v>113</v>
      </c>
      <c r="E7936" t="s">
        <v>146</v>
      </c>
      <c r="F7936" t="s">
        <v>22606</v>
      </c>
      <c r="G7936" t="s">
        <v>411</v>
      </c>
      <c r="H7936" t="s">
        <v>143</v>
      </c>
      <c r="I7936" t="s">
        <v>135</v>
      </c>
      <c r="J7936" t="s">
        <v>136</v>
      </c>
      <c r="K7936" t="s">
        <v>137</v>
      </c>
      <c r="L7936" t="s">
        <v>22607</v>
      </c>
      <c r="M7936" t="s">
        <v>22608</v>
      </c>
      <c r="N7936">
        <v>6.3261111110000003</v>
      </c>
      <c r="O7936">
        <v>0</v>
      </c>
      <c r="P7936">
        <v>51</v>
      </c>
      <c r="Q7936">
        <v>0</v>
      </c>
      <c r="R7936">
        <v>1</v>
      </c>
      <c r="S7936">
        <v>0</v>
      </c>
      <c r="T7936">
        <v>1</v>
      </c>
      <c r="U7936">
        <v>0</v>
      </c>
      <c r="V7936">
        <v>0</v>
      </c>
      <c r="W7936">
        <v>0</v>
      </c>
      <c r="X7936">
        <v>27.090342049995229</v>
      </c>
      <c r="Y7936">
        <v>0</v>
      </c>
      <c r="Z7936">
        <v>1.5768902499999998E-2</v>
      </c>
      <c r="AA7936">
        <v>0</v>
      </c>
      <c r="AB7936">
        <v>2.5237294932327998</v>
      </c>
      <c r="AC7936">
        <v>0</v>
      </c>
      <c r="AD7936">
        <v>0</v>
      </c>
      <c r="AE7936">
        <v>29.629840445728028</v>
      </c>
    </row>
    <row r="7937" spans="1:31" x14ac:dyDescent="0.25">
      <c r="A7937">
        <v>2169359</v>
      </c>
      <c r="B7937">
        <v>1</v>
      </c>
      <c r="C7937" t="s">
        <v>81</v>
      </c>
      <c r="D7937" t="s">
        <v>122</v>
      </c>
      <c r="E7937" t="s">
        <v>131</v>
      </c>
      <c r="F7937" t="s">
        <v>22609</v>
      </c>
      <c r="G7937" t="s">
        <v>231</v>
      </c>
      <c r="H7937" t="s">
        <v>134</v>
      </c>
      <c r="I7937" t="s">
        <v>135</v>
      </c>
      <c r="J7937" t="s">
        <v>136</v>
      </c>
      <c r="K7937" t="s">
        <v>137</v>
      </c>
      <c r="L7937" t="s">
        <v>22610</v>
      </c>
      <c r="M7937" t="s">
        <v>22611</v>
      </c>
      <c r="N7937">
        <v>1.2708333329999999</v>
      </c>
      <c r="O7937">
        <v>0</v>
      </c>
      <c r="P7937">
        <v>9</v>
      </c>
      <c r="Q7937">
        <v>0</v>
      </c>
      <c r="R7937">
        <v>0</v>
      </c>
      <c r="S7937">
        <v>0</v>
      </c>
      <c r="T7937">
        <v>1</v>
      </c>
      <c r="U7937">
        <v>0</v>
      </c>
      <c r="V7937">
        <v>0</v>
      </c>
      <c r="W7937">
        <v>0</v>
      </c>
      <c r="X7937">
        <v>1.9900739906187499</v>
      </c>
      <c r="Y7937">
        <v>0</v>
      </c>
      <c r="Z7937">
        <v>0</v>
      </c>
      <c r="AA7937">
        <v>0</v>
      </c>
      <c r="AB7937">
        <v>0.33025923099312504</v>
      </c>
      <c r="AC7937">
        <v>0</v>
      </c>
      <c r="AD7937">
        <v>0</v>
      </c>
      <c r="AE7937">
        <v>2.3203332216118748</v>
      </c>
    </row>
    <row r="7938" spans="1:31" x14ac:dyDescent="0.25">
      <c r="A7938">
        <v>2170590</v>
      </c>
      <c r="B7938">
        <v>1</v>
      </c>
      <c r="C7938" t="s">
        <v>81</v>
      </c>
      <c r="D7938" t="s">
        <v>112</v>
      </c>
      <c r="E7938" t="s">
        <v>174</v>
      </c>
      <c r="F7938" t="s">
        <v>22612</v>
      </c>
      <c r="G7938" t="s">
        <v>187</v>
      </c>
      <c r="H7938" t="s">
        <v>134</v>
      </c>
      <c r="I7938" t="s">
        <v>135</v>
      </c>
      <c r="J7938" t="s">
        <v>136</v>
      </c>
      <c r="K7938" t="s">
        <v>137</v>
      </c>
      <c r="L7938" t="s">
        <v>22613</v>
      </c>
      <c r="M7938" t="s">
        <v>22614</v>
      </c>
      <c r="N7938">
        <v>3.3433333329999999</v>
      </c>
      <c r="O7938">
        <v>0</v>
      </c>
      <c r="P7938">
        <v>54</v>
      </c>
      <c r="Q7938">
        <v>0</v>
      </c>
      <c r="R7938">
        <v>0</v>
      </c>
      <c r="S7938">
        <v>0</v>
      </c>
      <c r="T7938">
        <v>21</v>
      </c>
      <c r="U7938">
        <v>0</v>
      </c>
      <c r="V7938">
        <v>1</v>
      </c>
      <c r="W7938">
        <v>0</v>
      </c>
      <c r="X7938">
        <v>27.500767869585022</v>
      </c>
      <c r="Y7938">
        <v>0</v>
      </c>
      <c r="Z7938">
        <v>0</v>
      </c>
      <c r="AA7938">
        <v>0</v>
      </c>
      <c r="AB7938">
        <v>5.5384351137215679</v>
      </c>
      <c r="AC7938">
        <v>0</v>
      </c>
      <c r="AD7938">
        <v>22.1714605443632</v>
      </c>
      <c r="AE7938">
        <v>55.210663527669787</v>
      </c>
    </row>
    <row r="7939" spans="1:31" x14ac:dyDescent="0.25">
      <c r="A7939">
        <v>2169751</v>
      </c>
      <c r="B7939">
        <v>1</v>
      </c>
      <c r="C7939" t="s">
        <v>81</v>
      </c>
      <c r="D7939" t="s">
        <v>123</v>
      </c>
      <c r="E7939" t="s">
        <v>174</v>
      </c>
      <c r="F7939" t="s">
        <v>22615</v>
      </c>
      <c r="G7939" t="s">
        <v>2524</v>
      </c>
      <c r="H7939" t="s">
        <v>134</v>
      </c>
      <c r="I7939" t="s">
        <v>135</v>
      </c>
      <c r="J7939" t="s">
        <v>136</v>
      </c>
      <c r="K7939" t="s">
        <v>137</v>
      </c>
      <c r="L7939" t="s">
        <v>22616</v>
      </c>
      <c r="M7939" t="s">
        <v>22617</v>
      </c>
      <c r="N7939">
        <v>3.000555555</v>
      </c>
      <c r="O7939">
        <v>0</v>
      </c>
      <c r="P7939">
        <v>0</v>
      </c>
      <c r="Q7939">
        <v>0</v>
      </c>
      <c r="R7939">
        <v>1</v>
      </c>
      <c r="S7939">
        <v>0</v>
      </c>
      <c r="T7939">
        <v>2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22.861171071040303</v>
      </c>
      <c r="AA7939">
        <v>0</v>
      </c>
      <c r="AB7939">
        <v>46.266941877163639</v>
      </c>
      <c r="AC7939">
        <v>0</v>
      </c>
      <c r="AD7939">
        <v>0</v>
      </c>
      <c r="AE7939">
        <v>69.128112948203949</v>
      </c>
    </row>
    <row r="7940" spans="1:31" x14ac:dyDescent="0.25">
      <c r="A7940">
        <v>2170292</v>
      </c>
      <c r="B7940">
        <v>1</v>
      </c>
      <c r="C7940" t="s">
        <v>80</v>
      </c>
      <c r="D7940" t="s">
        <v>98</v>
      </c>
      <c r="E7940" t="s">
        <v>161</v>
      </c>
      <c r="F7940" t="s">
        <v>22618</v>
      </c>
      <c r="G7940" t="s">
        <v>171</v>
      </c>
      <c r="H7940" t="s">
        <v>134</v>
      </c>
      <c r="I7940" t="s">
        <v>135</v>
      </c>
      <c r="J7940" t="s">
        <v>136</v>
      </c>
      <c r="K7940" t="s">
        <v>137</v>
      </c>
      <c r="L7940" t="s">
        <v>22619</v>
      </c>
      <c r="M7940" t="s">
        <v>22620</v>
      </c>
      <c r="N7940">
        <v>2.7374999999999998</v>
      </c>
      <c r="O7940">
        <v>0</v>
      </c>
      <c r="P7940">
        <v>63</v>
      </c>
      <c r="Q7940">
        <v>0</v>
      </c>
      <c r="R7940">
        <v>0</v>
      </c>
      <c r="S7940">
        <v>0</v>
      </c>
      <c r="T7940">
        <v>3</v>
      </c>
      <c r="U7940">
        <v>0</v>
      </c>
      <c r="V7940">
        <v>0</v>
      </c>
      <c r="W7940">
        <v>0</v>
      </c>
      <c r="X7940">
        <v>23.49582259176195</v>
      </c>
      <c r="Y7940">
        <v>0</v>
      </c>
      <c r="Z7940">
        <v>0</v>
      </c>
      <c r="AA7940">
        <v>0</v>
      </c>
      <c r="AB7940">
        <v>1.3477517051486916</v>
      </c>
      <c r="AC7940">
        <v>0</v>
      </c>
      <c r="AD7940">
        <v>0</v>
      </c>
      <c r="AE7940">
        <v>24.843574296910642</v>
      </c>
    </row>
    <row r="7941" spans="1:31" x14ac:dyDescent="0.25">
      <c r="A7941">
        <v>2169794</v>
      </c>
      <c r="B7941">
        <v>1</v>
      </c>
      <c r="C7941" t="s">
        <v>80</v>
      </c>
      <c r="D7941" t="s">
        <v>96</v>
      </c>
      <c r="E7941" t="s">
        <v>174</v>
      </c>
      <c r="F7941" t="s">
        <v>22621</v>
      </c>
      <c r="G7941" t="s">
        <v>384</v>
      </c>
      <c r="H7941" t="s">
        <v>134</v>
      </c>
      <c r="I7941" t="s">
        <v>135</v>
      </c>
      <c r="J7941" t="s">
        <v>136</v>
      </c>
      <c r="K7941" t="s">
        <v>137</v>
      </c>
      <c r="L7941" t="s">
        <v>22622</v>
      </c>
      <c r="M7941" t="s">
        <v>22623</v>
      </c>
      <c r="N7941">
        <v>2.3202777769999998</v>
      </c>
      <c r="O7941">
        <v>0</v>
      </c>
      <c r="P7941">
        <v>0</v>
      </c>
      <c r="Q7941">
        <v>0</v>
      </c>
      <c r="R7941">
        <v>1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0.32013285872641672</v>
      </c>
      <c r="AA7941">
        <v>0</v>
      </c>
      <c r="AB7941">
        <v>0</v>
      </c>
      <c r="AC7941">
        <v>0</v>
      </c>
      <c r="AD7941">
        <v>0</v>
      </c>
      <c r="AE7941">
        <v>0.32013285872641672</v>
      </c>
    </row>
    <row r="7942" spans="1:31" x14ac:dyDescent="0.25">
      <c r="A7942">
        <v>2170573</v>
      </c>
      <c r="B7942">
        <v>1</v>
      </c>
      <c r="C7942" t="s">
        <v>80</v>
      </c>
      <c r="D7942" t="s">
        <v>88</v>
      </c>
      <c r="E7942" t="s">
        <v>174</v>
      </c>
      <c r="F7942" t="s">
        <v>22624</v>
      </c>
      <c r="G7942" t="s">
        <v>211</v>
      </c>
      <c r="H7942" t="s">
        <v>134</v>
      </c>
      <c r="I7942" t="s">
        <v>135</v>
      </c>
      <c r="J7942" t="s">
        <v>136</v>
      </c>
      <c r="K7942" t="s">
        <v>137</v>
      </c>
      <c r="L7942" t="s">
        <v>22625</v>
      </c>
      <c r="M7942" t="s">
        <v>22626</v>
      </c>
      <c r="N7942">
        <v>1.1402777770000001</v>
      </c>
      <c r="O7942">
        <v>0</v>
      </c>
      <c r="P7942">
        <v>3</v>
      </c>
      <c r="Q7942">
        <v>0</v>
      </c>
      <c r="R7942">
        <v>0</v>
      </c>
      <c r="S7942">
        <v>0</v>
      </c>
      <c r="T7942">
        <v>50</v>
      </c>
      <c r="U7942">
        <v>0</v>
      </c>
      <c r="V7942">
        <v>0</v>
      </c>
      <c r="W7942">
        <v>0</v>
      </c>
      <c r="X7942">
        <v>0.17880541661510002</v>
      </c>
      <c r="Y7942">
        <v>0</v>
      </c>
      <c r="Z7942">
        <v>0</v>
      </c>
      <c r="AA7942">
        <v>0</v>
      </c>
      <c r="AB7942">
        <v>19.174528142886743</v>
      </c>
      <c r="AC7942">
        <v>0</v>
      </c>
      <c r="AD7942">
        <v>0</v>
      </c>
      <c r="AE7942">
        <v>19.353333559501841</v>
      </c>
    </row>
    <row r="7943" spans="1:31" x14ac:dyDescent="0.25">
      <c r="A7943">
        <v>2169909</v>
      </c>
      <c r="B7943">
        <v>1</v>
      </c>
      <c r="C7943" t="s">
        <v>80</v>
      </c>
      <c r="D7943" t="s">
        <v>83</v>
      </c>
      <c r="E7943" t="s">
        <v>131</v>
      </c>
      <c r="F7943" t="s">
        <v>22627</v>
      </c>
      <c r="G7943" t="s">
        <v>152</v>
      </c>
      <c r="H7943" t="s">
        <v>134</v>
      </c>
      <c r="I7943" t="s">
        <v>135</v>
      </c>
      <c r="J7943" t="s">
        <v>136</v>
      </c>
      <c r="K7943" t="s">
        <v>137</v>
      </c>
      <c r="L7943" t="s">
        <v>22628</v>
      </c>
      <c r="M7943" t="s">
        <v>22629</v>
      </c>
      <c r="N7943">
        <v>1.629444444</v>
      </c>
      <c r="O7943">
        <v>0</v>
      </c>
      <c r="P7943">
        <v>1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0.3989407480218834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0.3989407480218834</v>
      </c>
    </row>
    <row r="7944" spans="1:31" x14ac:dyDescent="0.25">
      <c r="A7944">
        <v>2170550</v>
      </c>
      <c r="B7944">
        <v>1</v>
      </c>
      <c r="C7944" t="s">
        <v>80</v>
      </c>
      <c r="D7944" t="s">
        <v>97</v>
      </c>
      <c r="E7944" t="s">
        <v>174</v>
      </c>
      <c r="F7944" t="s">
        <v>22630</v>
      </c>
      <c r="G7944" t="s">
        <v>187</v>
      </c>
      <c r="H7944" t="s">
        <v>134</v>
      </c>
      <c r="I7944" t="s">
        <v>135</v>
      </c>
      <c r="J7944" t="s">
        <v>136</v>
      </c>
      <c r="K7944" t="s">
        <v>137</v>
      </c>
      <c r="L7944" t="s">
        <v>22631</v>
      </c>
      <c r="M7944" t="s">
        <v>22632</v>
      </c>
      <c r="N7944">
        <v>1.3125</v>
      </c>
      <c r="O7944">
        <v>0</v>
      </c>
      <c r="P7944">
        <v>177</v>
      </c>
      <c r="Q7944">
        <v>0</v>
      </c>
      <c r="R7944">
        <v>8</v>
      </c>
      <c r="S7944">
        <v>0</v>
      </c>
      <c r="T7944">
        <v>10</v>
      </c>
      <c r="U7944">
        <v>0</v>
      </c>
      <c r="V7944">
        <v>0</v>
      </c>
      <c r="W7944">
        <v>0</v>
      </c>
      <c r="X7944">
        <v>78.344399963062799</v>
      </c>
      <c r="Y7944">
        <v>0</v>
      </c>
      <c r="Z7944">
        <v>1.4658937282077336</v>
      </c>
      <c r="AA7944">
        <v>0</v>
      </c>
      <c r="AB7944">
        <v>5.291125877024867</v>
      </c>
      <c r="AC7944">
        <v>0</v>
      </c>
      <c r="AD7944">
        <v>0</v>
      </c>
      <c r="AE7944">
        <v>85.101419568295398</v>
      </c>
    </row>
    <row r="7945" spans="1:31" x14ac:dyDescent="0.25">
      <c r="A7945">
        <v>2169886</v>
      </c>
      <c r="B7945">
        <v>1</v>
      </c>
      <c r="C7945" t="s">
        <v>81</v>
      </c>
      <c r="D7945" t="s">
        <v>118</v>
      </c>
      <c r="E7945" t="s">
        <v>174</v>
      </c>
      <c r="F7945" t="s">
        <v>22633</v>
      </c>
      <c r="G7945" t="s">
        <v>2524</v>
      </c>
      <c r="H7945" t="s">
        <v>134</v>
      </c>
      <c r="I7945" t="s">
        <v>135</v>
      </c>
      <c r="J7945" t="s">
        <v>136</v>
      </c>
      <c r="K7945" t="s">
        <v>137</v>
      </c>
      <c r="L7945" t="s">
        <v>22634</v>
      </c>
      <c r="M7945" t="s">
        <v>22635</v>
      </c>
      <c r="N7945">
        <v>1.6844444439999999</v>
      </c>
      <c r="O7945">
        <v>0</v>
      </c>
      <c r="P7945">
        <v>26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7.4885236185042539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7.4885236185042539</v>
      </c>
    </row>
    <row r="7946" spans="1:31" x14ac:dyDescent="0.25">
      <c r="A7946">
        <v>2170427</v>
      </c>
      <c r="B7946">
        <v>1</v>
      </c>
      <c r="C7946" t="s">
        <v>80</v>
      </c>
      <c r="D7946" t="s">
        <v>94</v>
      </c>
      <c r="E7946" t="s">
        <v>146</v>
      </c>
      <c r="F7946" t="s">
        <v>22636</v>
      </c>
      <c r="G7946" t="s">
        <v>167</v>
      </c>
      <c r="H7946" t="s">
        <v>143</v>
      </c>
      <c r="I7946" t="s">
        <v>135</v>
      </c>
      <c r="J7946" t="s">
        <v>136</v>
      </c>
      <c r="K7946" t="s">
        <v>137</v>
      </c>
      <c r="L7946" t="s">
        <v>22637</v>
      </c>
      <c r="M7946" t="s">
        <v>22638</v>
      </c>
      <c r="N7946">
        <v>1.963055555</v>
      </c>
      <c r="O7946">
        <v>0</v>
      </c>
      <c r="P7946">
        <v>25</v>
      </c>
      <c r="Q7946">
        <v>0</v>
      </c>
      <c r="R7946">
        <v>93</v>
      </c>
      <c r="S7946">
        <v>0</v>
      </c>
      <c r="T7946">
        <v>11</v>
      </c>
      <c r="U7946">
        <v>0</v>
      </c>
      <c r="V7946">
        <v>0</v>
      </c>
      <c r="W7946">
        <v>0</v>
      </c>
      <c r="X7946">
        <v>11.389508454957159</v>
      </c>
      <c r="Y7946">
        <v>0</v>
      </c>
      <c r="Z7946">
        <v>33.759566157617094</v>
      </c>
      <c r="AA7946">
        <v>0</v>
      </c>
      <c r="AB7946">
        <v>7.3195968362313337</v>
      </c>
      <c r="AC7946">
        <v>0</v>
      </c>
      <c r="AD7946">
        <v>0</v>
      </c>
      <c r="AE7946">
        <v>52.468671448805587</v>
      </c>
    </row>
    <row r="7947" spans="1:31" x14ac:dyDescent="0.25">
      <c r="A7947">
        <v>2170619</v>
      </c>
      <c r="B7947">
        <v>1</v>
      </c>
      <c r="C7947" t="s">
        <v>80</v>
      </c>
      <c r="D7947" t="s">
        <v>95</v>
      </c>
      <c r="E7947" t="s">
        <v>140</v>
      </c>
      <c r="F7947" t="s">
        <v>7042</v>
      </c>
      <c r="G7947" t="s">
        <v>142</v>
      </c>
      <c r="H7947" t="s">
        <v>143</v>
      </c>
      <c r="I7947" t="s">
        <v>148</v>
      </c>
      <c r="J7947" t="s">
        <v>136</v>
      </c>
      <c r="K7947" t="s">
        <v>137</v>
      </c>
      <c r="L7947" t="s">
        <v>22639</v>
      </c>
      <c r="M7947" t="s">
        <v>22640</v>
      </c>
      <c r="N7947">
        <v>7.2222220000000004E-3</v>
      </c>
      <c r="O7947">
        <v>5</v>
      </c>
      <c r="P7947">
        <v>2011</v>
      </c>
      <c r="Q7947">
        <v>26</v>
      </c>
      <c r="R7947">
        <v>20</v>
      </c>
      <c r="S7947">
        <v>23</v>
      </c>
      <c r="T7947">
        <v>94</v>
      </c>
      <c r="U7947">
        <v>1</v>
      </c>
      <c r="V7947">
        <v>0</v>
      </c>
      <c r="W7947">
        <v>6.9251435238700004E-2</v>
      </c>
      <c r="X7947">
        <v>4.0698131733939347</v>
      </c>
      <c r="Y7947">
        <v>0.44182192238946671</v>
      </c>
      <c r="Z7947">
        <v>1.6921591160066668E-2</v>
      </c>
      <c r="AA7947">
        <v>2.0845163581963493</v>
      </c>
      <c r="AB7947">
        <v>0.35102885331388312</v>
      </c>
      <c r="AC7947">
        <v>0.27685684517919995</v>
      </c>
      <c r="AD7947">
        <v>0</v>
      </c>
      <c r="AE7947">
        <v>7.3102101788715999</v>
      </c>
    </row>
    <row r="7948" spans="1:31" x14ac:dyDescent="0.25">
      <c r="A7948">
        <v>2170450</v>
      </c>
      <c r="B7948">
        <v>1</v>
      </c>
      <c r="C7948" t="s">
        <v>80</v>
      </c>
      <c r="D7948" t="s">
        <v>105</v>
      </c>
      <c r="E7948" t="s">
        <v>196</v>
      </c>
      <c r="F7948" t="s">
        <v>22641</v>
      </c>
      <c r="G7948" t="s">
        <v>142</v>
      </c>
      <c r="H7948" t="s">
        <v>143</v>
      </c>
      <c r="I7948" t="s">
        <v>135</v>
      </c>
      <c r="J7948" t="s">
        <v>136</v>
      </c>
      <c r="K7948" t="s">
        <v>137</v>
      </c>
      <c r="L7948" t="s">
        <v>22642</v>
      </c>
      <c r="M7948" t="s">
        <v>22643</v>
      </c>
      <c r="N7948">
        <v>3.5558333329999998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1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58.299925574646302</v>
      </c>
      <c r="AD7948">
        <v>0</v>
      </c>
      <c r="AE7948">
        <v>58.299925574646302</v>
      </c>
    </row>
    <row r="7949" spans="1:31" x14ac:dyDescent="0.25">
      <c r="A7949">
        <v>2169368</v>
      </c>
      <c r="B7949">
        <v>1</v>
      </c>
      <c r="C7949" t="s">
        <v>81</v>
      </c>
      <c r="D7949" t="s">
        <v>128</v>
      </c>
      <c r="E7949" t="s">
        <v>161</v>
      </c>
      <c r="F7949" t="s">
        <v>22644</v>
      </c>
      <c r="G7949" t="s">
        <v>215</v>
      </c>
      <c r="H7949" t="s">
        <v>134</v>
      </c>
      <c r="I7949" t="s">
        <v>135</v>
      </c>
      <c r="J7949" t="s">
        <v>136</v>
      </c>
      <c r="K7949" t="s">
        <v>137</v>
      </c>
      <c r="L7949" t="s">
        <v>22645</v>
      </c>
      <c r="M7949" t="s">
        <v>22646</v>
      </c>
      <c r="N7949">
        <v>1.382777777</v>
      </c>
      <c r="O7949">
        <v>0</v>
      </c>
      <c r="P7949">
        <v>373</v>
      </c>
      <c r="Q7949">
        <v>0</v>
      </c>
      <c r="R7949">
        <v>0</v>
      </c>
      <c r="S7949">
        <v>0</v>
      </c>
      <c r="T7949">
        <v>13</v>
      </c>
      <c r="U7949">
        <v>0</v>
      </c>
      <c r="V7949">
        <v>0</v>
      </c>
      <c r="W7949">
        <v>0</v>
      </c>
      <c r="X7949">
        <v>97.216063232483094</v>
      </c>
      <c r="Y7949">
        <v>0</v>
      </c>
      <c r="Z7949">
        <v>0</v>
      </c>
      <c r="AA7949">
        <v>0</v>
      </c>
      <c r="AB7949">
        <v>4.3037048948159855</v>
      </c>
      <c r="AC7949">
        <v>0</v>
      </c>
      <c r="AD7949">
        <v>0</v>
      </c>
      <c r="AE7949">
        <v>101.51976812729907</v>
      </c>
    </row>
    <row r="7950" spans="1:31" x14ac:dyDescent="0.25">
      <c r="A7950">
        <v>2170032</v>
      </c>
      <c r="B7950">
        <v>1</v>
      </c>
      <c r="C7950" t="s">
        <v>80</v>
      </c>
      <c r="D7950" t="s">
        <v>99</v>
      </c>
      <c r="E7950" t="s">
        <v>131</v>
      </c>
      <c r="F7950" t="s">
        <v>22647</v>
      </c>
      <c r="G7950" t="s">
        <v>152</v>
      </c>
      <c r="H7950" t="s">
        <v>134</v>
      </c>
      <c r="I7950" t="s">
        <v>135</v>
      </c>
      <c r="J7950" t="s">
        <v>136</v>
      </c>
      <c r="K7950" t="s">
        <v>137</v>
      </c>
      <c r="L7950" t="s">
        <v>22648</v>
      </c>
      <c r="M7950" t="s">
        <v>22649</v>
      </c>
      <c r="N7950">
        <v>4.1325000000000003</v>
      </c>
      <c r="O7950">
        <v>0</v>
      </c>
      <c r="P7950">
        <v>1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2.9266784470908003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2.9266784470908003</v>
      </c>
    </row>
    <row r="7951" spans="1:31" x14ac:dyDescent="0.25">
      <c r="A7951">
        <v>2170055</v>
      </c>
      <c r="B7951">
        <v>1</v>
      </c>
      <c r="C7951" t="s">
        <v>81</v>
      </c>
      <c r="D7951" t="s">
        <v>115</v>
      </c>
      <c r="E7951" t="s">
        <v>161</v>
      </c>
      <c r="F7951" t="s">
        <v>22329</v>
      </c>
      <c r="G7951" t="s">
        <v>215</v>
      </c>
      <c r="H7951" t="s">
        <v>134</v>
      </c>
      <c r="I7951" t="s">
        <v>135</v>
      </c>
      <c r="J7951" t="s">
        <v>136</v>
      </c>
      <c r="K7951" t="s">
        <v>137</v>
      </c>
      <c r="L7951" t="s">
        <v>22650</v>
      </c>
      <c r="M7951" t="s">
        <v>22651</v>
      </c>
      <c r="N7951">
        <v>3.4130555550000001</v>
      </c>
      <c r="O7951">
        <v>0</v>
      </c>
      <c r="P7951">
        <v>22</v>
      </c>
      <c r="Q7951">
        <v>0</v>
      </c>
      <c r="R7951">
        <v>9</v>
      </c>
      <c r="S7951">
        <v>0</v>
      </c>
      <c r="T7951">
        <v>1</v>
      </c>
      <c r="U7951">
        <v>0</v>
      </c>
      <c r="V7951">
        <v>0</v>
      </c>
      <c r="W7951">
        <v>0</v>
      </c>
      <c r="X7951">
        <v>4.4584417564723005</v>
      </c>
      <c r="Y7951">
        <v>0</v>
      </c>
      <c r="Z7951">
        <v>6.1157744439467505</v>
      </c>
      <c r="AA7951">
        <v>0</v>
      </c>
      <c r="AB7951">
        <v>0.15370948498853332</v>
      </c>
      <c r="AC7951">
        <v>0</v>
      </c>
      <c r="AD7951">
        <v>0</v>
      </c>
      <c r="AE7951">
        <v>10.727925685407586</v>
      </c>
    </row>
    <row r="7952" spans="1:31" x14ac:dyDescent="0.25">
      <c r="A7952">
        <v>2169391</v>
      </c>
      <c r="B7952">
        <v>1</v>
      </c>
      <c r="C7952" t="s">
        <v>81</v>
      </c>
      <c r="D7952" t="s">
        <v>123</v>
      </c>
      <c r="E7952" t="s">
        <v>161</v>
      </c>
      <c r="F7952" t="s">
        <v>2037</v>
      </c>
      <c r="G7952" t="s">
        <v>215</v>
      </c>
      <c r="H7952" t="s">
        <v>134</v>
      </c>
      <c r="I7952" t="s">
        <v>135</v>
      </c>
      <c r="J7952" t="s">
        <v>136</v>
      </c>
      <c r="K7952" t="s">
        <v>137</v>
      </c>
      <c r="L7952" t="s">
        <v>22652</v>
      </c>
      <c r="M7952" t="s">
        <v>22653</v>
      </c>
      <c r="N7952">
        <v>3.2516666660000002</v>
      </c>
      <c r="O7952">
        <v>0</v>
      </c>
      <c r="P7952">
        <v>51</v>
      </c>
      <c r="Q7952">
        <v>0</v>
      </c>
      <c r="R7952">
        <v>5</v>
      </c>
      <c r="S7952">
        <v>0</v>
      </c>
      <c r="T7952">
        <v>4</v>
      </c>
      <c r="U7952">
        <v>0</v>
      </c>
      <c r="V7952">
        <v>0</v>
      </c>
      <c r="W7952">
        <v>0</v>
      </c>
      <c r="X7952">
        <v>25.15493541709467</v>
      </c>
      <c r="Y7952">
        <v>0</v>
      </c>
      <c r="Z7952">
        <v>1.9324986933069002</v>
      </c>
      <c r="AA7952">
        <v>0</v>
      </c>
      <c r="AB7952">
        <v>0.69893615888131655</v>
      </c>
      <c r="AC7952">
        <v>0</v>
      </c>
      <c r="AD7952">
        <v>0</v>
      </c>
      <c r="AE7952">
        <v>27.786370269282887</v>
      </c>
    </row>
    <row r="7953" spans="1:31" x14ac:dyDescent="0.25">
      <c r="A7953">
        <v>2170009</v>
      </c>
      <c r="B7953">
        <v>1</v>
      </c>
      <c r="C7953" t="s">
        <v>81</v>
      </c>
      <c r="D7953" t="s">
        <v>113</v>
      </c>
      <c r="E7953" t="s">
        <v>174</v>
      </c>
      <c r="F7953" t="s">
        <v>22654</v>
      </c>
      <c r="G7953" t="s">
        <v>187</v>
      </c>
      <c r="H7953" t="s">
        <v>134</v>
      </c>
      <c r="I7953" t="s">
        <v>135</v>
      </c>
      <c r="J7953" t="s">
        <v>136</v>
      </c>
      <c r="K7953" t="s">
        <v>137</v>
      </c>
      <c r="L7953" t="s">
        <v>22655</v>
      </c>
      <c r="M7953" t="s">
        <v>22656</v>
      </c>
      <c r="N7953">
        <v>6.9269444440000001</v>
      </c>
      <c r="O7953">
        <v>0</v>
      </c>
      <c r="P7953">
        <v>19</v>
      </c>
      <c r="Q7953">
        <v>0</v>
      </c>
      <c r="R7953">
        <v>1</v>
      </c>
      <c r="S7953">
        <v>0</v>
      </c>
      <c r="T7953">
        <v>1</v>
      </c>
      <c r="U7953">
        <v>0</v>
      </c>
      <c r="V7953">
        <v>0</v>
      </c>
      <c r="W7953">
        <v>0</v>
      </c>
      <c r="X7953">
        <v>21.598243201933634</v>
      </c>
      <c r="Y7953">
        <v>0</v>
      </c>
      <c r="Z7953">
        <v>2.991952469068309</v>
      </c>
      <c r="AA7953">
        <v>0</v>
      </c>
      <c r="AB7953">
        <v>0.5925960616671001</v>
      </c>
      <c r="AC7953">
        <v>0</v>
      </c>
      <c r="AD7953">
        <v>0</v>
      </c>
      <c r="AE7953">
        <v>25.182791732669042</v>
      </c>
    </row>
    <row r="7954" spans="1:31" x14ac:dyDescent="0.25">
      <c r="A7954">
        <v>2169660</v>
      </c>
      <c r="B7954">
        <v>1</v>
      </c>
      <c r="C7954" t="s">
        <v>80</v>
      </c>
      <c r="D7954" t="s">
        <v>104</v>
      </c>
      <c r="E7954" t="s">
        <v>174</v>
      </c>
      <c r="F7954" t="s">
        <v>22657</v>
      </c>
      <c r="G7954" t="s">
        <v>163</v>
      </c>
      <c r="H7954" t="s">
        <v>134</v>
      </c>
      <c r="I7954" t="s">
        <v>135</v>
      </c>
      <c r="J7954" t="s">
        <v>136</v>
      </c>
      <c r="K7954" t="s">
        <v>137</v>
      </c>
      <c r="L7954" t="s">
        <v>22658</v>
      </c>
      <c r="M7954" t="s">
        <v>22659</v>
      </c>
      <c r="N7954">
        <v>3.4366666659999998</v>
      </c>
      <c r="O7954">
        <v>0</v>
      </c>
      <c r="P7954">
        <v>31</v>
      </c>
      <c r="Q7954">
        <v>0</v>
      </c>
      <c r="R7954">
        <v>0</v>
      </c>
      <c r="S7954">
        <v>0</v>
      </c>
      <c r="T7954">
        <v>3</v>
      </c>
      <c r="U7954">
        <v>0</v>
      </c>
      <c r="V7954">
        <v>0</v>
      </c>
      <c r="W7954">
        <v>0</v>
      </c>
      <c r="X7954">
        <v>33.889238824492807</v>
      </c>
      <c r="Y7954">
        <v>0</v>
      </c>
      <c r="Z7954">
        <v>0</v>
      </c>
      <c r="AA7954">
        <v>0</v>
      </c>
      <c r="AB7954">
        <v>0.1845011645496</v>
      </c>
      <c r="AC7954">
        <v>0</v>
      </c>
      <c r="AD7954">
        <v>0</v>
      </c>
      <c r="AE7954">
        <v>34.073739989042409</v>
      </c>
    </row>
    <row r="7955" spans="1:31" x14ac:dyDescent="0.25">
      <c r="A7955">
        <v>2170158</v>
      </c>
      <c r="B7955">
        <v>1</v>
      </c>
      <c r="C7955" t="s">
        <v>81</v>
      </c>
      <c r="D7955" t="s">
        <v>128</v>
      </c>
      <c r="E7955" t="s">
        <v>174</v>
      </c>
      <c r="F7955" t="s">
        <v>22660</v>
      </c>
      <c r="G7955" t="s">
        <v>384</v>
      </c>
      <c r="H7955" t="s">
        <v>134</v>
      </c>
      <c r="I7955" t="s">
        <v>135</v>
      </c>
      <c r="J7955" t="s">
        <v>136</v>
      </c>
      <c r="K7955" t="s">
        <v>137</v>
      </c>
      <c r="L7955" t="s">
        <v>22464</v>
      </c>
      <c r="M7955" t="s">
        <v>22661</v>
      </c>
      <c r="N7955">
        <v>7.04</v>
      </c>
      <c r="O7955">
        <v>0</v>
      </c>
      <c r="P7955">
        <v>18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17.581493007687609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17.581493007687609</v>
      </c>
    </row>
    <row r="7956" spans="1:31" x14ac:dyDescent="0.25">
      <c r="A7956">
        <v>2169683</v>
      </c>
      <c r="B7956">
        <v>1</v>
      </c>
      <c r="C7956" t="s">
        <v>81</v>
      </c>
      <c r="D7956" t="s">
        <v>122</v>
      </c>
      <c r="E7956" t="s">
        <v>140</v>
      </c>
      <c r="F7956" t="s">
        <v>22662</v>
      </c>
      <c r="G7956" t="s">
        <v>142</v>
      </c>
      <c r="H7956" t="s">
        <v>143</v>
      </c>
      <c r="I7956" t="s">
        <v>135</v>
      </c>
      <c r="J7956" t="s">
        <v>136</v>
      </c>
      <c r="K7956" t="s">
        <v>137</v>
      </c>
      <c r="L7956" t="s">
        <v>22663</v>
      </c>
      <c r="M7956" t="s">
        <v>22664</v>
      </c>
      <c r="N7956">
        <v>0.59333333300000002</v>
      </c>
      <c r="O7956">
        <v>1</v>
      </c>
      <c r="P7956">
        <v>5511</v>
      </c>
      <c r="Q7956">
        <v>1</v>
      </c>
      <c r="R7956">
        <v>11</v>
      </c>
      <c r="S7956">
        <v>16</v>
      </c>
      <c r="T7956">
        <v>966</v>
      </c>
      <c r="U7956">
        <v>5</v>
      </c>
      <c r="V7956">
        <v>1</v>
      </c>
      <c r="W7956">
        <v>7.9251002974266654E-2</v>
      </c>
      <c r="X7956">
        <v>715.1070816091592</v>
      </c>
      <c r="Y7956">
        <v>0.11927850450436665</v>
      </c>
      <c r="Z7956">
        <v>13.495213564572033</v>
      </c>
      <c r="AA7956">
        <v>57.204209310828425</v>
      </c>
      <c r="AB7956">
        <v>335.54418263880439</v>
      </c>
      <c r="AC7956">
        <v>2026.66435897986</v>
      </c>
      <c r="AD7956">
        <v>1.9866788348432003</v>
      </c>
      <c r="AE7956">
        <v>3150.2002544455459</v>
      </c>
    </row>
    <row r="7957" spans="1:31" x14ac:dyDescent="0.25">
      <c r="A7957">
        <v>2170181</v>
      </c>
      <c r="B7957">
        <v>1</v>
      </c>
      <c r="C7957" t="s">
        <v>81</v>
      </c>
      <c r="D7957" t="s">
        <v>118</v>
      </c>
      <c r="E7957" t="s">
        <v>174</v>
      </c>
      <c r="F7957" t="s">
        <v>19751</v>
      </c>
      <c r="G7957" t="s">
        <v>384</v>
      </c>
      <c r="H7957" t="s">
        <v>134</v>
      </c>
      <c r="I7957" t="s">
        <v>135</v>
      </c>
      <c r="J7957" t="s">
        <v>136</v>
      </c>
      <c r="K7957" t="s">
        <v>137</v>
      </c>
      <c r="L7957" t="s">
        <v>22665</v>
      </c>
      <c r="M7957" t="s">
        <v>22666</v>
      </c>
      <c r="N7957">
        <v>1.4213888880000001</v>
      </c>
      <c r="O7957">
        <v>0</v>
      </c>
      <c r="P7957">
        <v>18</v>
      </c>
      <c r="Q7957">
        <v>0</v>
      </c>
      <c r="R7957">
        <v>0</v>
      </c>
      <c r="S7957">
        <v>0</v>
      </c>
      <c r="T7957">
        <v>40</v>
      </c>
      <c r="U7957">
        <v>0</v>
      </c>
      <c r="V7957">
        <v>0</v>
      </c>
      <c r="W7957">
        <v>0</v>
      </c>
      <c r="X7957">
        <v>7.777385808813392</v>
      </c>
      <c r="Y7957">
        <v>0</v>
      </c>
      <c r="Z7957">
        <v>0</v>
      </c>
      <c r="AA7957">
        <v>0</v>
      </c>
      <c r="AB7957">
        <v>24.477143646670331</v>
      </c>
      <c r="AC7957">
        <v>0</v>
      </c>
      <c r="AD7957">
        <v>0</v>
      </c>
      <c r="AE7957">
        <v>32.25452945548372</v>
      </c>
    </row>
    <row r="7958" spans="1:31" x14ac:dyDescent="0.25">
      <c r="A7958">
        <v>2169448</v>
      </c>
      <c r="B7958">
        <v>1</v>
      </c>
      <c r="C7958" t="s">
        <v>80</v>
      </c>
      <c r="D7958" t="s">
        <v>97</v>
      </c>
      <c r="E7958" t="s">
        <v>174</v>
      </c>
      <c r="F7958" t="s">
        <v>22667</v>
      </c>
      <c r="G7958" t="s">
        <v>4468</v>
      </c>
      <c r="H7958" t="s">
        <v>134</v>
      </c>
      <c r="I7958" t="s">
        <v>135</v>
      </c>
      <c r="J7958" t="s">
        <v>136</v>
      </c>
      <c r="K7958" t="s">
        <v>137</v>
      </c>
      <c r="L7958" t="s">
        <v>22668</v>
      </c>
      <c r="M7958" t="s">
        <v>22669</v>
      </c>
      <c r="N7958">
        <v>9.198611111</v>
      </c>
      <c r="O7958">
        <v>0</v>
      </c>
      <c r="P7958">
        <v>3</v>
      </c>
      <c r="Q7958">
        <v>0</v>
      </c>
      <c r="R7958">
        <v>3</v>
      </c>
      <c r="S7958">
        <v>0</v>
      </c>
      <c r="T7958">
        <v>1</v>
      </c>
      <c r="U7958">
        <v>0</v>
      </c>
      <c r="V7958">
        <v>0</v>
      </c>
      <c r="W7958">
        <v>0</v>
      </c>
      <c r="X7958">
        <v>12.092565641156002</v>
      </c>
      <c r="Y7958">
        <v>0</v>
      </c>
      <c r="Z7958">
        <v>5.9461035678020835</v>
      </c>
      <c r="AA7958">
        <v>0</v>
      </c>
      <c r="AB7958">
        <v>14.10289991059911</v>
      </c>
      <c r="AC7958">
        <v>0</v>
      </c>
      <c r="AD7958">
        <v>0</v>
      </c>
      <c r="AE7958">
        <v>32.14156911955719</v>
      </c>
    </row>
    <row r="7959" spans="1:31" x14ac:dyDescent="0.25">
      <c r="A7959">
        <v>2169491</v>
      </c>
      <c r="B7959">
        <v>1</v>
      </c>
      <c r="C7959" t="s">
        <v>81</v>
      </c>
      <c r="D7959" t="s">
        <v>113</v>
      </c>
      <c r="E7959" t="s">
        <v>140</v>
      </c>
      <c r="F7959" t="s">
        <v>5898</v>
      </c>
      <c r="G7959" t="s">
        <v>142</v>
      </c>
      <c r="H7959" t="s">
        <v>143</v>
      </c>
      <c r="I7959" t="s">
        <v>135</v>
      </c>
      <c r="J7959" t="s">
        <v>136</v>
      </c>
      <c r="K7959" t="s">
        <v>137</v>
      </c>
      <c r="L7959" t="s">
        <v>22670</v>
      </c>
      <c r="M7959" t="s">
        <v>22671</v>
      </c>
      <c r="N7959">
        <v>0.62916666600000004</v>
      </c>
      <c r="O7959">
        <v>0</v>
      </c>
      <c r="P7959">
        <v>1256</v>
      </c>
      <c r="Q7959">
        <v>22</v>
      </c>
      <c r="R7959">
        <v>193</v>
      </c>
      <c r="S7959">
        <v>4</v>
      </c>
      <c r="T7959">
        <v>42</v>
      </c>
      <c r="U7959">
        <v>2</v>
      </c>
      <c r="V7959">
        <v>1</v>
      </c>
      <c r="W7959">
        <v>0</v>
      </c>
      <c r="X7959">
        <v>110.01134921647053</v>
      </c>
      <c r="Y7959">
        <v>10.217295810725473</v>
      </c>
      <c r="Z7959">
        <v>30.706585461942645</v>
      </c>
      <c r="AA7959">
        <v>92.986094644153397</v>
      </c>
      <c r="AB7959">
        <v>34.067276345076664</v>
      </c>
      <c r="AC7959">
        <v>95.741814793878746</v>
      </c>
      <c r="AD7959">
        <v>4.5552628980330496</v>
      </c>
      <c r="AE7959">
        <v>378.2856791702805</v>
      </c>
    </row>
    <row r="7960" spans="1:31" x14ac:dyDescent="0.25">
      <c r="A7960">
        <v>2170493</v>
      </c>
      <c r="B7960">
        <v>1</v>
      </c>
      <c r="C7960" t="s">
        <v>80</v>
      </c>
      <c r="D7960" t="s">
        <v>106</v>
      </c>
      <c r="E7960" t="s">
        <v>174</v>
      </c>
      <c r="F7960" t="s">
        <v>22672</v>
      </c>
      <c r="G7960" t="s">
        <v>187</v>
      </c>
      <c r="H7960" t="s">
        <v>134</v>
      </c>
      <c r="I7960" t="s">
        <v>135</v>
      </c>
      <c r="J7960" t="s">
        <v>136</v>
      </c>
      <c r="K7960" t="s">
        <v>137</v>
      </c>
      <c r="L7960" t="s">
        <v>22673</v>
      </c>
      <c r="M7960" t="s">
        <v>22674</v>
      </c>
      <c r="N7960">
        <v>6.8272222219999996</v>
      </c>
      <c r="O7960">
        <v>0</v>
      </c>
      <c r="P7960">
        <v>22</v>
      </c>
      <c r="Q7960">
        <v>0</v>
      </c>
      <c r="R7960">
        <v>0</v>
      </c>
      <c r="S7960">
        <v>0</v>
      </c>
      <c r="T7960">
        <v>2</v>
      </c>
      <c r="U7960">
        <v>0</v>
      </c>
      <c r="V7960">
        <v>0</v>
      </c>
      <c r="W7960">
        <v>0</v>
      </c>
      <c r="X7960">
        <v>40.25379579217752</v>
      </c>
      <c r="Y7960">
        <v>0</v>
      </c>
      <c r="Z7960">
        <v>0</v>
      </c>
      <c r="AA7960">
        <v>0</v>
      </c>
      <c r="AB7960">
        <v>23.44447471391841</v>
      </c>
      <c r="AC7960">
        <v>0</v>
      </c>
      <c r="AD7960">
        <v>0</v>
      </c>
      <c r="AE7960">
        <v>63.69827050609593</v>
      </c>
    </row>
    <row r="7961" spans="1:31" x14ac:dyDescent="0.25">
      <c r="A7961">
        <v>2169783</v>
      </c>
      <c r="B7961">
        <v>1</v>
      </c>
      <c r="C7961" t="s">
        <v>81</v>
      </c>
      <c r="D7961" t="s">
        <v>123</v>
      </c>
      <c r="E7961" t="s">
        <v>174</v>
      </c>
      <c r="F7961" t="s">
        <v>22675</v>
      </c>
      <c r="G7961" t="s">
        <v>187</v>
      </c>
      <c r="H7961" t="s">
        <v>134</v>
      </c>
      <c r="I7961" t="s">
        <v>135</v>
      </c>
      <c r="J7961" t="s">
        <v>136</v>
      </c>
      <c r="K7961" t="s">
        <v>137</v>
      </c>
      <c r="L7961" t="s">
        <v>22676</v>
      </c>
      <c r="M7961" t="s">
        <v>22677</v>
      </c>
      <c r="N7961">
        <v>4.2552777769999999</v>
      </c>
      <c r="O7961">
        <v>0</v>
      </c>
      <c r="P7961">
        <v>35</v>
      </c>
      <c r="Q7961">
        <v>0</v>
      </c>
      <c r="R7961">
        <v>0</v>
      </c>
      <c r="S7961">
        <v>0</v>
      </c>
      <c r="T7961">
        <v>1</v>
      </c>
      <c r="U7961">
        <v>0</v>
      </c>
      <c r="V7961">
        <v>0</v>
      </c>
      <c r="W7961">
        <v>0</v>
      </c>
      <c r="X7961">
        <v>18.929911820891807</v>
      </c>
      <c r="Y7961">
        <v>0</v>
      </c>
      <c r="Z7961">
        <v>0</v>
      </c>
      <c r="AA7961">
        <v>0</v>
      </c>
      <c r="AB7961">
        <v>7.0539723267749998E-3</v>
      </c>
      <c r="AC7961">
        <v>0</v>
      </c>
      <c r="AD7961">
        <v>0</v>
      </c>
      <c r="AE7961">
        <v>18.936965793218583</v>
      </c>
    </row>
    <row r="7962" spans="1:31" x14ac:dyDescent="0.25">
      <c r="A7962">
        <v>2170301</v>
      </c>
      <c r="B7962">
        <v>1</v>
      </c>
      <c r="C7962" t="s">
        <v>81</v>
      </c>
      <c r="D7962" t="s">
        <v>127</v>
      </c>
      <c r="E7962" t="s">
        <v>161</v>
      </c>
      <c r="F7962" t="s">
        <v>22678</v>
      </c>
      <c r="G7962" t="s">
        <v>215</v>
      </c>
      <c r="H7962" t="s">
        <v>134</v>
      </c>
      <c r="I7962" t="s">
        <v>135</v>
      </c>
      <c r="J7962" t="s">
        <v>136</v>
      </c>
      <c r="K7962" t="s">
        <v>137</v>
      </c>
      <c r="L7962" t="s">
        <v>22679</v>
      </c>
      <c r="M7962" t="s">
        <v>22680</v>
      </c>
      <c r="N7962">
        <v>9.4180555550000005</v>
      </c>
      <c r="O7962">
        <v>0</v>
      </c>
      <c r="P7962">
        <v>133</v>
      </c>
      <c r="Q7962">
        <v>0</v>
      </c>
      <c r="R7962">
        <v>8</v>
      </c>
      <c r="S7962">
        <v>0</v>
      </c>
      <c r="T7962">
        <v>23</v>
      </c>
      <c r="U7962">
        <v>0</v>
      </c>
      <c r="V7962">
        <v>0</v>
      </c>
      <c r="W7962">
        <v>0</v>
      </c>
      <c r="X7962">
        <v>282.00892844146387</v>
      </c>
      <c r="Y7962">
        <v>0</v>
      </c>
      <c r="Z7962">
        <v>17.108818241472598</v>
      </c>
      <c r="AA7962">
        <v>0</v>
      </c>
      <c r="AB7962">
        <v>49.61184217985943</v>
      </c>
      <c r="AC7962">
        <v>0</v>
      </c>
      <c r="AD7962">
        <v>0</v>
      </c>
      <c r="AE7962">
        <v>348.72958886279588</v>
      </c>
    </row>
    <row r="7963" spans="1:31" x14ac:dyDescent="0.25">
      <c r="A7963">
        <v>2169760</v>
      </c>
      <c r="B7963">
        <v>1</v>
      </c>
      <c r="C7963" t="s">
        <v>80</v>
      </c>
      <c r="D7963" t="s">
        <v>107</v>
      </c>
      <c r="E7963" t="s">
        <v>174</v>
      </c>
      <c r="F7963" t="s">
        <v>22681</v>
      </c>
      <c r="G7963" t="s">
        <v>187</v>
      </c>
      <c r="H7963" t="s">
        <v>134</v>
      </c>
      <c r="I7963" t="s">
        <v>135</v>
      </c>
      <c r="J7963" t="s">
        <v>136</v>
      </c>
      <c r="K7963" t="s">
        <v>137</v>
      </c>
      <c r="L7963" t="s">
        <v>22682</v>
      </c>
      <c r="M7963" t="s">
        <v>22683</v>
      </c>
      <c r="N7963">
        <v>1.2266666660000001</v>
      </c>
      <c r="O7963">
        <v>0</v>
      </c>
      <c r="P7963">
        <v>11</v>
      </c>
      <c r="Q7963">
        <v>0</v>
      </c>
      <c r="R7963">
        <v>0</v>
      </c>
      <c r="S7963">
        <v>0</v>
      </c>
      <c r="T7963">
        <v>4</v>
      </c>
      <c r="U7963">
        <v>0</v>
      </c>
      <c r="V7963">
        <v>0</v>
      </c>
      <c r="W7963">
        <v>0</v>
      </c>
      <c r="X7963">
        <v>2.49527110738395</v>
      </c>
      <c r="Y7963">
        <v>0</v>
      </c>
      <c r="Z7963">
        <v>0</v>
      </c>
      <c r="AA7963">
        <v>0</v>
      </c>
      <c r="AB7963">
        <v>9.5977546955867492</v>
      </c>
      <c r="AC7963">
        <v>0</v>
      </c>
      <c r="AD7963">
        <v>0</v>
      </c>
      <c r="AE7963">
        <v>12.093025802970699</v>
      </c>
    </row>
    <row r="7964" spans="1:31" x14ac:dyDescent="0.25">
      <c r="A7964">
        <v>2169952</v>
      </c>
      <c r="B7964">
        <v>1</v>
      </c>
      <c r="C7964" t="s">
        <v>81</v>
      </c>
      <c r="D7964" t="s">
        <v>118</v>
      </c>
      <c r="E7964" t="s">
        <v>174</v>
      </c>
      <c r="F7964" t="s">
        <v>22684</v>
      </c>
      <c r="G7964" t="s">
        <v>384</v>
      </c>
      <c r="H7964" t="s">
        <v>134</v>
      </c>
      <c r="I7964" t="s">
        <v>135</v>
      </c>
      <c r="J7964" t="s">
        <v>136</v>
      </c>
      <c r="K7964" t="s">
        <v>137</v>
      </c>
      <c r="L7964" t="s">
        <v>22685</v>
      </c>
      <c r="M7964" t="s">
        <v>22686</v>
      </c>
      <c r="N7964">
        <v>2.0813888880000002</v>
      </c>
      <c r="O7964">
        <v>0</v>
      </c>
      <c r="P7964">
        <v>93</v>
      </c>
      <c r="Q7964">
        <v>0</v>
      </c>
      <c r="R7964">
        <v>4</v>
      </c>
      <c r="S7964">
        <v>0</v>
      </c>
      <c r="T7964">
        <v>2</v>
      </c>
      <c r="U7964">
        <v>0</v>
      </c>
      <c r="V7964">
        <v>0</v>
      </c>
      <c r="W7964">
        <v>0</v>
      </c>
      <c r="X7964">
        <v>44.020326774995894</v>
      </c>
      <c r="Y7964">
        <v>0</v>
      </c>
      <c r="Z7964">
        <v>0.40349750630676667</v>
      </c>
      <c r="AA7964">
        <v>0</v>
      </c>
      <c r="AB7964">
        <v>0.69489832271253338</v>
      </c>
      <c r="AC7964">
        <v>0</v>
      </c>
      <c r="AD7964">
        <v>0</v>
      </c>
      <c r="AE7964">
        <v>45.11872260401519</v>
      </c>
    </row>
    <row r="7965" spans="1:31" x14ac:dyDescent="0.25">
      <c r="A7965">
        <v>2170530</v>
      </c>
      <c r="B7965">
        <v>1</v>
      </c>
      <c r="C7965" t="s">
        <v>80</v>
      </c>
      <c r="D7965" t="s">
        <v>100</v>
      </c>
      <c r="E7965" t="s">
        <v>174</v>
      </c>
      <c r="F7965" t="s">
        <v>22687</v>
      </c>
      <c r="G7965" t="s">
        <v>187</v>
      </c>
      <c r="H7965" t="s">
        <v>134</v>
      </c>
      <c r="I7965" t="s">
        <v>135</v>
      </c>
      <c r="J7965" t="s">
        <v>136</v>
      </c>
      <c r="K7965" t="s">
        <v>137</v>
      </c>
      <c r="L7965" t="s">
        <v>22688</v>
      </c>
      <c r="M7965" t="s">
        <v>22689</v>
      </c>
      <c r="N7965">
        <v>5.5422222220000004</v>
      </c>
      <c r="O7965">
        <v>0</v>
      </c>
      <c r="P7965">
        <v>34</v>
      </c>
      <c r="Q7965">
        <v>0</v>
      </c>
      <c r="R7965">
        <v>0</v>
      </c>
      <c r="S7965">
        <v>0</v>
      </c>
      <c r="T7965">
        <v>6</v>
      </c>
      <c r="U7965">
        <v>0</v>
      </c>
      <c r="V7965">
        <v>0</v>
      </c>
      <c r="W7965">
        <v>0</v>
      </c>
      <c r="X7965">
        <v>67.273822705034902</v>
      </c>
      <c r="Y7965">
        <v>0</v>
      </c>
      <c r="Z7965">
        <v>0</v>
      </c>
      <c r="AA7965">
        <v>0</v>
      </c>
      <c r="AB7965">
        <v>14.194668671451096</v>
      </c>
      <c r="AC7965">
        <v>0</v>
      </c>
      <c r="AD7965">
        <v>0</v>
      </c>
      <c r="AE7965">
        <v>81.468491376486</v>
      </c>
    </row>
    <row r="7966" spans="1:31" x14ac:dyDescent="0.25">
      <c r="A7966">
        <v>2170281</v>
      </c>
      <c r="B7966">
        <v>1</v>
      </c>
      <c r="C7966" t="s">
        <v>80</v>
      </c>
      <c r="D7966" t="s">
        <v>96</v>
      </c>
      <c r="E7966" t="s">
        <v>131</v>
      </c>
      <c r="F7966" t="s">
        <v>22690</v>
      </c>
      <c r="G7966" t="s">
        <v>152</v>
      </c>
      <c r="H7966" t="s">
        <v>134</v>
      </c>
      <c r="I7966" t="s">
        <v>135</v>
      </c>
      <c r="J7966" t="s">
        <v>136</v>
      </c>
      <c r="K7966" t="s">
        <v>137</v>
      </c>
      <c r="L7966" t="s">
        <v>22691</v>
      </c>
      <c r="M7966" t="s">
        <v>22692</v>
      </c>
      <c r="N7966">
        <v>1.2369444439999999</v>
      </c>
      <c r="O7966">
        <v>0</v>
      </c>
      <c r="P7966">
        <v>2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1.840197275834742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1.840197275834742</v>
      </c>
    </row>
    <row r="7967" spans="1:31" x14ac:dyDescent="0.25">
      <c r="A7967">
        <v>2169889</v>
      </c>
      <c r="B7967">
        <v>1</v>
      </c>
      <c r="C7967" t="s">
        <v>80</v>
      </c>
      <c r="D7967" t="s">
        <v>101</v>
      </c>
      <c r="E7967" t="s">
        <v>146</v>
      </c>
      <c r="F7967" t="s">
        <v>22693</v>
      </c>
      <c r="G7967" t="s">
        <v>142</v>
      </c>
      <c r="H7967" t="s">
        <v>143</v>
      </c>
      <c r="I7967" t="s">
        <v>135</v>
      </c>
      <c r="J7967" t="s">
        <v>136</v>
      </c>
      <c r="K7967" t="s">
        <v>137</v>
      </c>
      <c r="L7967" t="s">
        <v>22694</v>
      </c>
      <c r="M7967" t="s">
        <v>22695</v>
      </c>
      <c r="N7967">
        <v>0.111111111</v>
      </c>
      <c r="O7967">
        <v>0</v>
      </c>
      <c r="P7967">
        <v>1784</v>
      </c>
      <c r="Q7967">
        <v>0</v>
      </c>
      <c r="R7967">
        <v>0</v>
      </c>
      <c r="S7967">
        <v>1</v>
      </c>
      <c r="T7967">
        <v>23</v>
      </c>
      <c r="U7967">
        <v>0</v>
      </c>
      <c r="V7967">
        <v>0</v>
      </c>
      <c r="W7967">
        <v>0</v>
      </c>
      <c r="X7967">
        <v>41.605289585724044</v>
      </c>
      <c r="Y7967">
        <v>0</v>
      </c>
      <c r="Z7967">
        <v>0</v>
      </c>
      <c r="AA7967">
        <v>1.2051516795952</v>
      </c>
      <c r="AB7967">
        <v>3.2891003485778216</v>
      </c>
      <c r="AC7967">
        <v>0</v>
      </c>
      <c r="AD7967">
        <v>0</v>
      </c>
      <c r="AE7967">
        <v>46.09954161389706</v>
      </c>
    </row>
    <row r="7968" spans="1:31" x14ac:dyDescent="0.25">
      <c r="A7968">
        <v>2169697</v>
      </c>
      <c r="B7968">
        <v>1</v>
      </c>
      <c r="C7968" t="s">
        <v>80</v>
      </c>
      <c r="D7968" t="s">
        <v>86</v>
      </c>
      <c r="E7968" t="s">
        <v>161</v>
      </c>
      <c r="F7968" t="s">
        <v>22696</v>
      </c>
      <c r="G7968" t="s">
        <v>538</v>
      </c>
      <c r="H7968" t="s">
        <v>134</v>
      </c>
      <c r="I7968" t="s">
        <v>135</v>
      </c>
      <c r="J7968" t="s">
        <v>136</v>
      </c>
      <c r="K7968" t="s">
        <v>236</v>
      </c>
      <c r="L7968" t="s">
        <v>22697</v>
      </c>
      <c r="M7968" t="s">
        <v>22698</v>
      </c>
      <c r="N7968">
        <v>5.8163888879999996</v>
      </c>
      <c r="O7968">
        <v>0</v>
      </c>
      <c r="P7968">
        <v>62</v>
      </c>
      <c r="Q7968">
        <v>0</v>
      </c>
      <c r="R7968">
        <v>0</v>
      </c>
      <c r="S7968">
        <v>0</v>
      </c>
      <c r="T7968">
        <v>2</v>
      </c>
      <c r="U7968">
        <v>0</v>
      </c>
      <c r="V7968">
        <v>0</v>
      </c>
      <c r="W7968">
        <v>0</v>
      </c>
      <c r="X7968">
        <v>155.07329400505461</v>
      </c>
      <c r="Y7968">
        <v>0</v>
      </c>
      <c r="Z7968">
        <v>0</v>
      </c>
      <c r="AA7968">
        <v>0</v>
      </c>
      <c r="AB7968">
        <v>8.9067623928014221</v>
      </c>
      <c r="AC7968">
        <v>0</v>
      </c>
      <c r="AD7968">
        <v>0</v>
      </c>
      <c r="AE7968">
        <v>163.98005639785603</v>
      </c>
    </row>
    <row r="7969" spans="1:31" x14ac:dyDescent="0.25">
      <c r="A7969">
        <v>2169411</v>
      </c>
      <c r="B7969">
        <v>1</v>
      </c>
      <c r="C7969" t="s">
        <v>80</v>
      </c>
      <c r="D7969" t="s">
        <v>90</v>
      </c>
      <c r="E7969" t="s">
        <v>174</v>
      </c>
      <c r="F7969" t="s">
        <v>22699</v>
      </c>
      <c r="G7969" t="s">
        <v>187</v>
      </c>
      <c r="H7969" t="s">
        <v>134</v>
      </c>
      <c r="I7969" t="s">
        <v>135</v>
      </c>
      <c r="J7969" t="s">
        <v>136</v>
      </c>
      <c r="K7969" t="s">
        <v>137</v>
      </c>
      <c r="L7969" t="s">
        <v>22700</v>
      </c>
      <c r="M7969" t="s">
        <v>22701</v>
      </c>
      <c r="N7969">
        <v>2.8941666659999998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2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2.8263431990054251</v>
      </c>
      <c r="AC7969">
        <v>0</v>
      </c>
      <c r="AD7969">
        <v>0</v>
      </c>
      <c r="AE7969">
        <v>2.8263431990054251</v>
      </c>
    </row>
    <row r="7970" spans="1:31" x14ac:dyDescent="0.25">
      <c r="A7970">
        <v>2170075</v>
      </c>
      <c r="B7970">
        <v>1</v>
      </c>
      <c r="C7970" t="s">
        <v>80</v>
      </c>
      <c r="D7970" t="s">
        <v>105</v>
      </c>
      <c r="E7970" t="s">
        <v>174</v>
      </c>
      <c r="F7970" t="s">
        <v>22702</v>
      </c>
      <c r="G7970" t="s">
        <v>187</v>
      </c>
      <c r="H7970" t="s">
        <v>134</v>
      </c>
      <c r="I7970" t="s">
        <v>135</v>
      </c>
      <c r="J7970" t="s">
        <v>136</v>
      </c>
      <c r="K7970" t="s">
        <v>137</v>
      </c>
      <c r="L7970" t="s">
        <v>22703</v>
      </c>
      <c r="M7970" t="s">
        <v>22704</v>
      </c>
      <c r="N7970">
        <v>5.1833333330000002</v>
      </c>
      <c r="O7970">
        <v>0</v>
      </c>
      <c r="P7970">
        <v>71</v>
      </c>
      <c r="Q7970">
        <v>0</v>
      </c>
      <c r="R7970">
        <v>0</v>
      </c>
      <c r="S7970">
        <v>0</v>
      </c>
      <c r="T7970">
        <v>3</v>
      </c>
      <c r="U7970">
        <v>0</v>
      </c>
      <c r="V7970">
        <v>0</v>
      </c>
      <c r="W7970">
        <v>0</v>
      </c>
      <c r="X7970">
        <v>85.276647822661474</v>
      </c>
      <c r="Y7970">
        <v>0</v>
      </c>
      <c r="Z7970">
        <v>0</v>
      </c>
      <c r="AA7970">
        <v>0</v>
      </c>
      <c r="AB7970">
        <v>1.6365085304357503</v>
      </c>
      <c r="AC7970">
        <v>0</v>
      </c>
      <c r="AD7970">
        <v>0</v>
      </c>
      <c r="AE7970">
        <v>86.913156353097222</v>
      </c>
    </row>
    <row r="7971" spans="1:31" x14ac:dyDescent="0.25">
      <c r="A7971">
        <v>2169388</v>
      </c>
      <c r="B7971">
        <v>1</v>
      </c>
      <c r="C7971" t="s">
        <v>81</v>
      </c>
      <c r="D7971" t="s">
        <v>128</v>
      </c>
      <c r="E7971" t="s">
        <v>174</v>
      </c>
      <c r="F7971" t="s">
        <v>2841</v>
      </c>
      <c r="G7971" t="s">
        <v>187</v>
      </c>
      <c r="H7971" t="s">
        <v>134</v>
      </c>
      <c r="I7971" t="s">
        <v>135</v>
      </c>
      <c r="J7971" t="s">
        <v>136</v>
      </c>
      <c r="K7971" t="s">
        <v>137</v>
      </c>
      <c r="L7971" t="s">
        <v>22705</v>
      </c>
      <c r="M7971" t="s">
        <v>22706</v>
      </c>
      <c r="N7971">
        <v>2.5466666660000001</v>
      </c>
      <c r="O7971">
        <v>0</v>
      </c>
      <c r="P7971">
        <v>52</v>
      </c>
      <c r="Q7971">
        <v>0</v>
      </c>
      <c r="R7971">
        <v>11</v>
      </c>
      <c r="S7971">
        <v>0</v>
      </c>
      <c r="T7971">
        <v>5</v>
      </c>
      <c r="U7971">
        <v>0</v>
      </c>
      <c r="V7971">
        <v>0</v>
      </c>
      <c r="W7971">
        <v>0</v>
      </c>
      <c r="X7971">
        <v>28.731887998141246</v>
      </c>
      <c r="Y7971">
        <v>0</v>
      </c>
      <c r="Z7971">
        <v>3.8339819132649997</v>
      </c>
      <c r="AA7971">
        <v>0</v>
      </c>
      <c r="AB7971">
        <v>4.429491723447776</v>
      </c>
      <c r="AC7971">
        <v>0</v>
      </c>
      <c r="AD7971">
        <v>0</v>
      </c>
      <c r="AE7971">
        <v>36.995361634854021</v>
      </c>
    </row>
    <row r="7972" spans="1:31" x14ac:dyDescent="0.25">
      <c r="A7972">
        <v>2170384</v>
      </c>
      <c r="B7972">
        <v>1</v>
      </c>
      <c r="C7972" t="s">
        <v>81</v>
      </c>
      <c r="D7972" t="s">
        <v>122</v>
      </c>
      <c r="E7972" t="s">
        <v>174</v>
      </c>
      <c r="F7972" t="s">
        <v>22707</v>
      </c>
      <c r="G7972" t="s">
        <v>384</v>
      </c>
      <c r="H7972" t="s">
        <v>134</v>
      </c>
      <c r="I7972" t="s">
        <v>135</v>
      </c>
      <c r="J7972" t="s">
        <v>136</v>
      </c>
      <c r="K7972" t="s">
        <v>137</v>
      </c>
      <c r="L7972" t="s">
        <v>22708</v>
      </c>
      <c r="M7972" t="s">
        <v>22709</v>
      </c>
      <c r="N7972">
        <v>6.7766666659999997</v>
      </c>
      <c r="O7972">
        <v>0</v>
      </c>
      <c r="P7972">
        <v>62</v>
      </c>
      <c r="Q7972">
        <v>0</v>
      </c>
      <c r="R7972">
        <v>0</v>
      </c>
      <c r="S7972">
        <v>0</v>
      </c>
      <c r="T7972">
        <v>6</v>
      </c>
      <c r="U7972">
        <v>0</v>
      </c>
      <c r="V7972">
        <v>0</v>
      </c>
      <c r="W7972">
        <v>0</v>
      </c>
      <c r="X7972">
        <v>23.665223237245847</v>
      </c>
      <c r="Y7972">
        <v>0</v>
      </c>
      <c r="Z7972">
        <v>0</v>
      </c>
      <c r="AA7972">
        <v>0</v>
      </c>
      <c r="AB7972">
        <v>3.3520609913951178</v>
      </c>
      <c r="AC7972">
        <v>0</v>
      </c>
      <c r="AD7972">
        <v>0</v>
      </c>
      <c r="AE7972">
        <v>27.017284228640964</v>
      </c>
    </row>
    <row r="7973" spans="1:31" x14ac:dyDescent="0.25">
      <c r="A7973">
        <v>2170098</v>
      </c>
      <c r="B7973">
        <v>1</v>
      </c>
      <c r="C7973" t="s">
        <v>80</v>
      </c>
      <c r="D7973" t="s">
        <v>94</v>
      </c>
      <c r="E7973" t="s">
        <v>174</v>
      </c>
      <c r="F7973" t="s">
        <v>14208</v>
      </c>
      <c r="G7973" t="s">
        <v>187</v>
      </c>
      <c r="H7973" t="s">
        <v>134</v>
      </c>
      <c r="I7973" t="s">
        <v>135</v>
      </c>
      <c r="J7973" t="s">
        <v>136</v>
      </c>
      <c r="K7973" t="s">
        <v>137</v>
      </c>
      <c r="L7973" t="s">
        <v>22710</v>
      </c>
      <c r="M7973" t="s">
        <v>22711</v>
      </c>
      <c r="N7973">
        <v>1.061388888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10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4.2219480785925247</v>
      </c>
      <c r="AC7973">
        <v>0</v>
      </c>
      <c r="AD7973">
        <v>0</v>
      </c>
      <c r="AE7973">
        <v>4.2219480785925247</v>
      </c>
    </row>
    <row r="7974" spans="1:31" x14ac:dyDescent="0.25">
      <c r="A7974">
        <v>2170576</v>
      </c>
      <c r="B7974">
        <v>1</v>
      </c>
      <c r="C7974" t="s">
        <v>80</v>
      </c>
      <c r="D7974" t="s">
        <v>93</v>
      </c>
      <c r="E7974" t="s">
        <v>174</v>
      </c>
      <c r="F7974" t="s">
        <v>22712</v>
      </c>
      <c r="G7974" t="s">
        <v>187</v>
      </c>
      <c r="H7974" t="s">
        <v>134</v>
      </c>
      <c r="I7974" t="s">
        <v>135</v>
      </c>
      <c r="J7974" t="s">
        <v>136</v>
      </c>
      <c r="K7974" t="s">
        <v>137</v>
      </c>
      <c r="L7974" t="s">
        <v>22713</v>
      </c>
      <c r="M7974" t="s">
        <v>22714</v>
      </c>
      <c r="N7974">
        <v>1.8525</v>
      </c>
      <c r="O7974">
        <v>0</v>
      </c>
      <c r="P7974">
        <v>12</v>
      </c>
      <c r="Q7974">
        <v>0</v>
      </c>
      <c r="R7974">
        <v>6</v>
      </c>
      <c r="S7974">
        <v>0</v>
      </c>
      <c r="T7974">
        <v>3</v>
      </c>
      <c r="U7974">
        <v>0</v>
      </c>
      <c r="V7974">
        <v>0</v>
      </c>
      <c r="W7974">
        <v>0</v>
      </c>
      <c r="X7974">
        <v>6.3278564083827851</v>
      </c>
      <c r="Y7974">
        <v>0</v>
      </c>
      <c r="Z7974">
        <v>6.4363925294037658</v>
      </c>
      <c r="AA7974">
        <v>0</v>
      </c>
      <c r="AB7974">
        <v>2.0473182501491056</v>
      </c>
      <c r="AC7974">
        <v>0</v>
      </c>
      <c r="AD7974">
        <v>0</v>
      </c>
      <c r="AE7974">
        <v>14.811567187935657</v>
      </c>
    </row>
    <row r="7975" spans="1:31" x14ac:dyDescent="0.25">
      <c r="A7975">
        <v>2169906</v>
      </c>
      <c r="B7975">
        <v>1</v>
      </c>
      <c r="C7975" t="s">
        <v>81</v>
      </c>
      <c r="D7975" t="s">
        <v>118</v>
      </c>
      <c r="E7975" t="s">
        <v>174</v>
      </c>
      <c r="F7975" t="s">
        <v>22715</v>
      </c>
      <c r="G7975" t="s">
        <v>187</v>
      </c>
      <c r="H7975" t="s">
        <v>134</v>
      </c>
      <c r="I7975" t="s">
        <v>135</v>
      </c>
      <c r="J7975" t="s">
        <v>136</v>
      </c>
      <c r="K7975" t="s">
        <v>137</v>
      </c>
      <c r="L7975" t="s">
        <v>22716</v>
      </c>
      <c r="M7975" t="s">
        <v>22717</v>
      </c>
      <c r="N7975">
        <v>1.7180555550000001</v>
      </c>
      <c r="O7975">
        <v>0</v>
      </c>
      <c r="P7975">
        <v>5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1.2948316696740749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1.2948316696740749</v>
      </c>
    </row>
    <row r="7976" spans="1:31" x14ac:dyDescent="0.25">
      <c r="A7976">
        <v>2169620</v>
      </c>
      <c r="B7976">
        <v>1</v>
      </c>
      <c r="C7976" t="s">
        <v>80</v>
      </c>
      <c r="D7976" t="s">
        <v>97</v>
      </c>
      <c r="E7976" t="s">
        <v>174</v>
      </c>
      <c r="F7976" t="s">
        <v>22718</v>
      </c>
      <c r="G7976" t="s">
        <v>187</v>
      </c>
      <c r="H7976" t="s">
        <v>134</v>
      </c>
      <c r="I7976" t="s">
        <v>135</v>
      </c>
      <c r="J7976" t="s">
        <v>136</v>
      </c>
      <c r="K7976" t="s">
        <v>137</v>
      </c>
      <c r="L7976" t="s">
        <v>22719</v>
      </c>
      <c r="M7976" t="s">
        <v>22720</v>
      </c>
      <c r="N7976">
        <v>2.0702777769999998</v>
      </c>
      <c r="O7976">
        <v>0</v>
      </c>
      <c r="P7976">
        <v>54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42.832012095984958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42.832012095984958</v>
      </c>
    </row>
    <row r="7977" spans="1:31" x14ac:dyDescent="0.25">
      <c r="A7977">
        <v>2170553</v>
      </c>
      <c r="B7977">
        <v>1</v>
      </c>
      <c r="C7977" t="s">
        <v>80</v>
      </c>
      <c r="D7977" t="s">
        <v>93</v>
      </c>
      <c r="E7977" t="s">
        <v>174</v>
      </c>
      <c r="F7977" t="s">
        <v>22721</v>
      </c>
      <c r="G7977" t="s">
        <v>187</v>
      </c>
      <c r="H7977" t="s">
        <v>134</v>
      </c>
      <c r="I7977" t="s">
        <v>135</v>
      </c>
      <c r="J7977" t="s">
        <v>136</v>
      </c>
      <c r="K7977" t="s">
        <v>137</v>
      </c>
      <c r="L7977" t="s">
        <v>22722</v>
      </c>
      <c r="M7977" t="s">
        <v>22723</v>
      </c>
      <c r="N7977">
        <v>11.589444444</v>
      </c>
      <c r="O7977">
        <v>0</v>
      </c>
      <c r="P7977">
        <v>0</v>
      </c>
      <c r="Q7977">
        <v>0</v>
      </c>
      <c r="R7977">
        <v>3</v>
      </c>
      <c r="S7977">
        <v>0</v>
      </c>
      <c r="T7977">
        <v>1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25.985929360037627</v>
      </c>
      <c r="AA7977">
        <v>0</v>
      </c>
      <c r="AB7977">
        <v>3.0252160243887496</v>
      </c>
      <c r="AC7977">
        <v>0</v>
      </c>
      <c r="AD7977">
        <v>0</v>
      </c>
      <c r="AE7977">
        <v>29.011145384426378</v>
      </c>
    </row>
    <row r="7978" spans="1:31" x14ac:dyDescent="0.25">
      <c r="A7978">
        <v>2170012</v>
      </c>
      <c r="B7978">
        <v>1</v>
      </c>
      <c r="C7978" t="s">
        <v>80</v>
      </c>
      <c r="D7978" t="s">
        <v>105</v>
      </c>
      <c r="E7978" t="s">
        <v>174</v>
      </c>
      <c r="F7978" t="s">
        <v>22724</v>
      </c>
      <c r="G7978" t="s">
        <v>384</v>
      </c>
      <c r="H7978" t="s">
        <v>134</v>
      </c>
      <c r="I7978" t="s">
        <v>135</v>
      </c>
      <c r="J7978" t="s">
        <v>136</v>
      </c>
      <c r="K7978" t="s">
        <v>137</v>
      </c>
      <c r="L7978" t="s">
        <v>22725</v>
      </c>
      <c r="M7978" t="s">
        <v>22726</v>
      </c>
      <c r="N7978">
        <v>4.858333333</v>
      </c>
      <c r="O7978">
        <v>0</v>
      </c>
      <c r="P7978">
        <v>83</v>
      </c>
      <c r="Q7978">
        <v>0</v>
      </c>
      <c r="R7978">
        <v>0</v>
      </c>
      <c r="S7978">
        <v>0</v>
      </c>
      <c r="T7978">
        <v>7</v>
      </c>
      <c r="U7978">
        <v>0</v>
      </c>
      <c r="V7978">
        <v>0</v>
      </c>
      <c r="W7978">
        <v>0</v>
      </c>
      <c r="X7978">
        <v>99.455311831242028</v>
      </c>
      <c r="Y7978">
        <v>0</v>
      </c>
      <c r="Z7978">
        <v>0</v>
      </c>
      <c r="AA7978">
        <v>0</v>
      </c>
      <c r="AB7978">
        <v>10.814736107346109</v>
      </c>
      <c r="AC7978">
        <v>0</v>
      </c>
      <c r="AD7978">
        <v>0</v>
      </c>
      <c r="AE7978">
        <v>110.27004793858814</v>
      </c>
    </row>
    <row r="7979" spans="1:31" x14ac:dyDescent="0.25">
      <c r="A7979">
        <v>2169325</v>
      </c>
      <c r="B7979">
        <v>1</v>
      </c>
      <c r="C7979" t="s">
        <v>80</v>
      </c>
      <c r="D7979" t="s">
        <v>86</v>
      </c>
      <c r="E7979" t="s">
        <v>146</v>
      </c>
      <c r="F7979" t="s">
        <v>21305</v>
      </c>
      <c r="G7979" t="s">
        <v>142</v>
      </c>
      <c r="H7979" t="s">
        <v>143</v>
      </c>
      <c r="I7979" t="s">
        <v>135</v>
      </c>
      <c r="J7979" t="s">
        <v>136</v>
      </c>
      <c r="K7979" t="s">
        <v>137</v>
      </c>
      <c r="L7979" t="s">
        <v>22727</v>
      </c>
      <c r="M7979" t="s">
        <v>22728</v>
      </c>
      <c r="N7979">
        <v>1</v>
      </c>
      <c r="O7979">
        <v>0</v>
      </c>
      <c r="P7979">
        <v>0</v>
      </c>
      <c r="Q7979">
        <v>0</v>
      </c>
      <c r="R7979">
        <v>0</v>
      </c>
      <c r="S7979">
        <v>1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13.679823870174001</v>
      </c>
      <c r="AB7979">
        <v>0</v>
      </c>
      <c r="AC7979">
        <v>0</v>
      </c>
      <c r="AD7979">
        <v>0</v>
      </c>
      <c r="AE7979">
        <v>13.679823870174001</v>
      </c>
    </row>
    <row r="7980" spans="1:31" x14ac:dyDescent="0.25">
      <c r="A7980">
        <v>2170161</v>
      </c>
      <c r="B7980">
        <v>1</v>
      </c>
      <c r="C7980" t="s">
        <v>81</v>
      </c>
      <c r="D7980" t="s">
        <v>128</v>
      </c>
      <c r="E7980" t="s">
        <v>174</v>
      </c>
      <c r="F7980" t="s">
        <v>22729</v>
      </c>
      <c r="G7980" t="s">
        <v>384</v>
      </c>
      <c r="H7980" t="s">
        <v>134</v>
      </c>
      <c r="I7980" t="s">
        <v>135</v>
      </c>
      <c r="J7980" t="s">
        <v>136</v>
      </c>
      <c r="K7980" t="s">
        <v>137</v>
      </c>
      <c r="L7980" t="s">
        <v>22730</v>
      </c>
      <c r="M7980" t="s">
        <v>22731</v>
      </c>
      <c r="N7980">
        <v>3.980277777</v>
      </c>
      <c r="O7980">
        <v>0</v>
      </c>
      <c r="P7980">
        <v>80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77.972950888208658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77.972950888208658</v>
      </c>
    </row>
    <row r="7981" spans="1:31" x14ac:dyDescent="0.25">
      <c r="A7981">
        <v>2169428</v>
      </c>
      <c r="B7981">
        <v>1</v>
      </c>
      <c r="C7981" t="s">
        <v>81</v>
      </c>
      <c r="D7981" t="s">
        <v>119</v>
      </c>
      <c r="E7981" t="s">
        <v>196</v>
      </c>
      <c r="F7981" t="s">
        <v>14546</v>
      </c>
      <c r="G7981" t="s">
        <v>142</v>
      </c>
      <c r="H7981" t="s">
        <v>143</v>
      </c>
      <c r="I7981" t="s">
        <v>135</v>
      </c>
      <c r="J7981" t="s">
        <v>136</v>
      </c>
      <c r="K7981" t="s">
        <v>137</v>
      </c>
      <c r="L7981" t="s">
        <v>22732</v>
      </c>
      <c r="M7981" t="s">
        <v>22733</v>
      </c>
      <c r="N7981">
        <v>3.5666666660000002</v>
      </c>
      <c r="O7981">
        <v>0</v>
      </c>
      <c r="P7981">
        <v>896</v>
      </c>
      <c r="Q7981">
        <v>55</v>
      </c>
      <c r="R7981">
        <v>54</v>
      </c>
      <c r="S7981">
        <v>1</v>
      </c>
      <c r="T7981">
        <v>61</v>
      </c>
      <c r="U7981">
        <v>0</v>
      </c>
      <c r="V7981">
        <v>0</v>
      </c>
      <c r="W7981">
        <v>0</v>
      </c>
      <c r="X7981">
        <v>617.55854223180029</v>
      </c>
      <c r="Y7981">
        <v>103.45828390953403</v>
      </c>
      <c r="Z7981">
        <v>16.744040381200051</v>
      </c>
      <c r="AA7981">
        <v>5.2069553592959998</v>
      </c>
      <c r="AB7981">
        <v>47.687482744659022</v>
      </c>
      <c r="AC7981">
        <v>0</v>
      </c>
      <c r="AD7981">
        <v>0</v>
      </c>
      <c r="AE7981">
        <v>790.65530462648951</v>
      </c>
    </row>
    <row r="7982" spans="1:31" x14ac:dyDescent="0.25">
      <c r="A7982">
        <v>2169969</v>
      </c>
      <c r="B7982">
        <v>1</v>
      </c>
      <c r="C7982" t="s">
        <v>80</v>
      </c>
      <c r="D7982" t="s">
        <v>108</v>
      </c>
      <c r="E7982" t="s">
        <v>174</v>
      </c>
      <c r="F7982" t="s">
        <v>22734</v>
      </c>
      <c r="G7982" t="s">
        <v>8469</v>
      </c>
      <c r="H7982" t="s">
        <v>134</v>
      </c>
      <c r="I7982" t="s">
        <v>135</v>
      </c>
      <c r="J7982" t="s">
        <v>136</v>
      </c>
      <c r="K7982" t="s">
        <v>137</v>
      </c>
      <c r="L7982" t="s">
        <v>22735</v>
      </c>
      <c r="M7982" t="s">
        <v>22736</v>
      </c>
      <c r="N7982">
        <v>9.5036111109999997</v>
      </c>
      <c r="O7982">
        <v>0</v>
      </c>
      <c r="P7982">
        <v>14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13.400581714076598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13.400581714076598</v>
      </c>
    </row>
    <row r="7983" spans="1:31" x14ac:dyDescent="0.25">
      <c r="A7983">
        <v>2170490</v>
      </c>
      <c r="B7983">
        <v>1</v>
      </c>
      <c r="C7983" t="s">
        <v>80</v>
      </c>
      <c r="D7983" t="s">
        <v>96</v>
      </c>
      <c r="E7983" t="s">
        <v>140</v>
      </c>
      <c r="F7983" t="s">
        <v>12394</v>
      </c>
      <c r="G7983" t="s">
        <v>142</v>
      </c>
      <c r="H7983" t="s">
        <v>143</v>
      </c>
      <c r="I7983" t="s">
        <v>135</v>
      </c>
      <c r="J7983" t="s">
        <v>136</v>
      </c>
      <c r="K7983" t="s">
        <v>137</v>
      </c>
      <c r="L7983" t="s">
        <v>22737</v>
      </c>
      <c r="M7983" t="s">
        <v>22738</v>
      </c>
      <c r="N7983">
        <v>7.3333333000000001E-2</v>
      </c>
      <c r="O7983">
        <v>2</v>
      </c>
      <c r="P7983">
        <v>1576</v>
      </c>
      <c r="Q7983">
        <v>1</v>
      </c>
      <c r="R7983">
        <v>2</v>
      </c>
      <c r="S7983">
        <v>6</v>
      </c>
      <c r="T7983">
        <v>223</v>
      </c>
      <c r="U7983">
        <v>0</v>
      </c>
      <c r="V7983">
        <v>1</v>
      </c>
      <c r="W7983">
        <v>1.7375914143346001</v>
      </c>
      <c r="X7983">
        <v>43.618998353490959</v>
      </c>
      <c r="Y7983">
        <v>0.43036223500600002</v>
      </c>
      <c r="Z7983">
        <v>0.11351101734500001</v>
      </c>
      <c r="AA7983">
        <v>2.4045237456922006</v>
      </c>
      <c r="AB7983">
        <v>12.444719614030001</v>
      </c>
      <c r="AC7983">
        <v>0</v>
      </c>
      <c r="AD7983">
        <v>0.4392269829860001</v>
      </c>
      <c r="AE7983">
        <v>61.188933362884761</v>
      </c>
    </row>
    <row r="7984" spans="1:31" x14ac:dyDescent="0.25">
      <c r="A7984">
        <v>2169992</v>
      </c>
      <c r="B7984">
        <v>1</v>
      </c>
      <c r="C7984" t="s">
        <v>80</v>
      </c>
      <c r="D7984" t="s">
        <v>84</v>
      </c>
      <c r="E7984" t="s">
        <v>131</v>
      </c>
      <c r="F7984" t="s">
        <v>22739</v>
      </c>
      <c r="G7984" t="s">
        <v>152</v>
      </c>
      <c r="H7984" t="s">
        <v>134</v>
      </c>
      <c r="I7984" t="s">
        <v>135</v>
      </c>
      <c r="J7984" t="s">
        <v>136</v>
      </c>
      <c r="K7984" t="s">
        <v>137</v>
      </c>
      <c r="L7984" t="s">
        <v>22740</v>
      </c>
      <c r="M7984" t="s">
        <v>22741</v>
      </c>
      <c r="N7984">
        <v>2.3958333330000001</v>
      </c>
      <c r="O7984">
        <v>0</v>
      </c>
      <c r="P7984">
        <v>1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0.36197740762536662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0.36197740762536662</v>
      </c>
    </row>
    <row r="7985" spans="1:31" x14ac:dyDescent="0.25">
      <c r="A7985">
        <v>2169780</v>
      </c>
      <c r="B7985">
        <v>1</v>
      </c>
      <c r="C7985" t="s">
        <v>81</v>
      </c>
      <c r="D7985" t="s">
        <v>117</v>
      </c>
      <c r="E7985" t="s">
        <v>174</v>
      </c>
      <c r="F7985" t="s">
        <v>19196</v>
      </c>
      <c r="G7985" t="s">
        <v>176</v>
      </c>
      <c r="H7985" t="s">
        <v>134</v>
      </c>
      <c r="I7985" t="s">
        <v>135</v>
      </c>
      <c r="J7985" t="s">
        <v>136</v>
      </c>
      <c r="K7985" t="s">
        <v>137</v>
      </c>
      <c r="L7985" t="s">
        <v>22742</v>
      </c>
      <c r="M7985" t="s">
        <v>22743</v>
      </c>
      <c r="N7985">
        <v>4.1213888880000003</v>
      </c>
      <c r="O7985">
        <v>0</v>
      </c>
      <c r="P7985">
        <v>27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20.335787053622294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20.335787053622294</v>
      </c>
    </row>
    <row r="7986" spans="1:31" x14ac:dyDescent="0.25">
      <c r="A7986">
        <v>2169471</v>
      </c>
      <c r="B7986">
        <v>1</v>
      </c>
      <c r="C7986" t="s">
        <v>81</v>
      </c>
      <c r="D7986" t="s">
        <v>112</v>
      </c>
      <c r="E7986" t="s">
        <v>140</v>
      </c>
      <c r="F7986" t="s">
        <v>22744</v>
      </c>
      <c r="G7986" t="s">
        <v>142</v>
      </c>
      <c r="H7986" t="s">
        <v>143</v>
      </c>
      <c r="I7986" t="s">
        <v>135</v>
      </c>
      <c r="J7986" t="s">
        <v>136</v>
      </c>
      <c r="K7986" t="s">
        <v>137</v>
      </c>
      <c r="L7986" t="s">
        <v>22745</v>
      </c>
      <c r="M7986" t="s">
        <v>22746</v>
      </c>
      <c r="N7986">
        <v>0.54861111100000004</v>
      </c>
      <c r="O7986">
        <v>0</v>
      </c>
      <c r="P7986">
        <v>9381</v>
      </c>
      <c r="Q7986">
        <v>11</v>
      </c>
      <c r="R7986">
        <v>109</v>
      </c>
      <c r="S7986">
        <v>3</v>
      </c>
      <c r="T7986">
        <v>873</v>
      </c>
      <c r="U7986">
        <v>3</v>
      </c>
      <c r="V7986">
        <v>5</v>
      </c>
      <c r="W7986">
        <v>0</v>
      </c>
      <c r="X7986">
        <v>974.90916692952896</v>
      </c>
      <c r="Y7986">
        <v>26.696189820673748</v>
      </c>
      <c r="Z7986">
        <v>6.3633507257033317</v>
      </c>
      <c r="AA7986">
        <v>27.772077025200005</v>
      </c>
      <c r="AB7986">
        <v>241.42052348417937</v>
      </c>
      <c r="AC7986">
        <v>29.261102121525838</v>
      </c>
      <c r="AD7986">
        <v>83.807509270735849</v>
      </c>
      <c r="AE7986">
        <v>1390.229919377547</v>
      </c>
    </row>
    <row r="7987" spans="1:31" x14ac:dyDescent="0.25">
      <c r="A7987">
        <v>2170470</v>
      </c>
      <c r="B7987">
        <v>1</v>
      </c>
      <c r="C7987" t="s">
        <v>80</v>
      </c>
      <c r="D7987" t="s">
        <v>97</v>
      </c>
      <c r="E7987" t="s">
        <v>131</v>
      </c>
      <c r="F7987" t="s">
        <v>22747</v>
      </c>
      <c r="G7987" t="s">
        <v>231</v>
      </c>
      <c r="H7987" t="s">
        <v>134</v>
      </c>
      <c r="I7987" t="s">
        <v>135</v>
      </c>
      <c r="J7987" t="s">
        <v>136</v>
      </c>
      <c r="K7987" t="s">
        <v>137</v>
      </c>
      <c r="L7987" t="s">
        <v>22748</v>
      </c>
      <c r="M7987" t="s">
        <v>22749</v>
      </c>
      <c r="N7987">
        <v>1.083611111</v>
      </c>
      <c r="O7987">
        <v>0</v>
      </c>
      <c r="P7987">
        <v>2</v>
      </c>
      <c r="Q7987">
        <v>0</v>
      </c>
      <c r="R7987">
        <v>1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0.31118857312894166</v>
      </c>
      <c r="Y7987">
        <v>0</v>
      </c>
      <c r="Z7987">
        <v>0.24132464534974998</v>
      </c>
      <c r="AA7987">
        <v>0</v>
      </c>
      <c r="AB7987">
        <v>0</v>
      </c>
      <c r="AC7987">
        <v>0</v>
      </c>
      <c r="AD7987">
        <v>0</v>
      </c>
      <c r="AE7987">
        <v>0.55251321847869161</v>
      </c>
    </row>
    <row r="7988" spans="1:31" x14ac:dyDescent="0.25">
      <c r="A7988">
        <v>2169537</v>
      </c>
      <c r="B7988">
        <v>1</v>
      </c>
      <c r="C7988" t="s">
        <v>80</v>
      </c>
      <c r="D7988" t="s">
        <v>103</v>
      </c>
      <c r="E7988" t="s">
        <v>174</v>
      </c>
      <c r="F7988" t="s">
        <v>22750</v>
      </c>
      <c r="G7988" t="s">
        <v>163</v>
      </c>
      <c r="H7988" t="s">
        <v>134</v>
      </c>
      <c r="I7988" t="s">
        <v>135</v>
      </c>
      <c r="J7988" t="s">
        <v>136</v>
      </c>
      <c r="K7988" t="s">
        <v>137</v>
      </c>
      <c r="L7988" t="s">
        <v>22751</v>
      </c>
      <c r="M7988" t="s">
        <v>22752</v>
      </c>
      <c r="N7988">
        <v>4.4355555549999997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1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2.4060037027946666</v>
      </c>
      <c r="AC7988">
        <v>0</v>
      </c>
      <c r="AD7988">
        <v>0</v>
      </c>
      <c r="AE7988">
        <v>2.4060037027946666</v>
      </c>
    </row>
    <row r="7989" spans="1:31" x14ac:dyDescent="0.25">
      <c r="A7989">
        <v>2169514</v>
      </c>
      <c r="B7989">
        <v>1</v>
      </c>
      <c r="C7989" t="s">
        <v>80</v>
      </c>
      <c r="D7989" t="s">
        <v>95</v>
      </c>
      <c r="E7989" t="s">
        <v>206</v>
      </c>
      <c r="F7989" t="s">
        <v>22753</v>
      </c>
      <c r="G7989" t="s">
        <v>384</v>
      </c>
      <c r="H7989" t="s">
        <v>134</v>
      </c>
      <c r="I7989" t="s">
        <v>135</v>
      </c>
      <c r="J7989" t="s">
        <v>136</v>
      </c>
      <c r="K7989" t="s">
        <v>137</v>
      </c>
      <c r="L7989" t="s">
        <v>22754</v>
      </c>
      <c r="M7989" t="s">
        <v>22126</v>
      </c>
      <c r="N7989">
        <v>1.824166666</v>
      </c>
      <c r="O7989">
        <v>0</v>
      </c>
      <c r="P7989">
        <v>122</v>
      </c>
      <c r="Q7989">
        <v>0</v>
      </c>
      <c r="R7989">
        <v>0</v>
      </c>
      <c r="S7989">
        <v>0</v>
      </c>
      <c r="T7989">
        <v>3</v>
      </c>
      <c r="U7989">
        <v>0</v>
      </c>
      <c r="V7989">
        <v>0</v>
      </c>
      <c r="W7989">
        <v>0</v>
      </c>
      <c r="X7989">
        <v>58.965218453618611</v>
      </c>
      <c r="Y7989">
        <v>0</v>
      </c>
      <c r="Z7989">
        <v>0</v>
      </c>
      <c r="AA7989">
        <v>0</v>
      </c>
      <c r="AB7989">
        <v>2.1163669309760502</v>
      </c>
      <c r="AC7989">
        <v>0</v>
      </c>
      <c r="AD7989">
        <v>0</v>
      </c>
      <c r="AE7989">
        <v>61.081585384594661</v>
      </c>
    </row>
    <row r="7990" spans="1:31" x14ac:dyDescent="0.25">
      <c r="A7990">
        <v>2169843</v>
      </c>
      <c r="B7990">
        <v>1</v>
      </c>
      <c r="C7990" t="s">
        <v>81</v>
      </c>
      <c r="D7990" t="s">
        <v>128</v>
      </c>
      <c r="E7990" t="s">
        <v>131</v>
      </c>
      <c r="F7990" t="s">
        <v>22755</v>
      </c>
      <c r="G7990" t="s">
        <v>187</v>
      </c>
      <c r="H7990" t="s">
        <v>134</v>
      </c>
      <c r="I7990" t="s">
        <v>135</v>
      </c>
      <c r="J7990" t="s">
        <v>136</v>
      </c>
      <c r="K7990" t="s">
        <v>137</v>
      </c>
      <c r="L7990" t="s">
        <v>22756</v>
      </c>
      <c r="M7990" t="s">
        <v>22757</v>
      </c>
      <c r="N7990">
        <v>2.5808333330000002</v>
      </c>
      <c r="O7990">
        <v>0</v>
      </c>
      <c r="P7990">
        <v>2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2.3804871929755582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2.3804871929755582</v>
      </c>
    </row>
    <row r="7991" spans="1:31" x14ac:dyDescent="0.25">
      <c r="A7991">
        <v>2169949</v>
      </c>
      <c r="B7991">
        <v>1</v>
      </c>
      <c r="C7991" t="s">
        <v>80</v>
      </c>
      <c r="D7991" t="s">
        <v>96</v>
      </c>
      <c r="E7991" t="s">
        <v>174</v>
      </c>
      <c r="F7991" t="s">
        <v>4482</v>
      </c>
      <c r="G7991" t="s">
        <v>187</v>
      </c>
      <c r="H7991" t="s">
        <v>134</v>
      </c>
      <c r="I7991" t="s">
        <v>135</v>
      </c>
      <c r="J7991" t="s">
        <v>136</v>
      </c>
      <c r="K7991" t="s">
        <v>137</v>
      </c>
      <c r="L7991" t="s">
        <v>22758</v>
      </c>
      <c r="M7991" t="s">
        <v>22759</v>
      </c>
      <c r="N7991">
        <v>4.4755555549999997</v>
      </c>
      <c r="O7991">
        <v>0</v>
      </c>
      <c r="P7991">
        <v>70</v>
      </c>
      <c r="Q7991">
        <v>0</v>
      </c>
      <c r="R7991">
        <v>0</v>
      </c>
      <c r="S7991">
        <v>0</v>
      </c>
      <c r="T7991">
        <v>5</v>
      </c>
      <c r="U7991">
        <v>0</v>
      </c>
      <c r="V7991">
        <v>0</v>
      </c>
      <c r="W7991">
        <v>0</v>
      </c>
      <c r="X7991">
        <v>75.685629937200886</v>
      </c>
      <c r="Y7991">
        <v>0</v>
      </c>
      <c r="Z7991">
        <v>0</v>
      </c>
      <c r="AA7991">
        <v>0</v>
      </c>
      <c r="AB7991">
        <v>39.164935945497611</v>
      </c>
      <c r="AC7991">
        <v>0</v>
      </c>
      <c r="AD7991">
        <v>0</v>
      </c>
      <c r="AE7991">
        <v>114.8505658826985</v>
      </c>
    </row>
    <row r="7992" spans="1:31" x14ac:dyDescent="0.25">
      <c r="A7992">
        <v>2169557</v>
      </c>
      <c r="B7992">
        <v>1</v>
      </c>
      <c r="C7992" t="s">
        <v>80</v>
      </c>
      <c r="D7992" t="s">
        <v>102</v>
      </c>
      <c r="E7992" t="s">
        <v>174</v>
      </c>
      <c r="F7992" t="s">
        <v>22760</v>
      </c>
      <c r="G7992" t="s">
        <v>187</v>
      </c>
      <c r="H7992" t="s">
        <v>134</v>
      </c>
      <c r="I7992" t="s">
        <v>135</v>
      </c>
      <c r="J7992" t="s">
        <v>136</v>
      </c>
      <c r="K7992" t="s">
        <v>137</v>
      </c>
      <c r="L7992" t="s">
        <v>22761</v>
      </c>
      <c r="M7992" t="s">
        <v>22762</v>
      </c>
      <c r="N7992">
        <v>4.812777777</v>
      </c>
      <c r="O7992">
        <v>0</v>
      </c>
      <c r="P7992">
        <v>3</v>
      </c>
      <c r="Q7992">
        <v>0</v>
      </c>
      <c r="R7992">
        <v>11</v>
      </c>
      <c r="S7992">
        <v>0</v>
      </c>
      <c r="T7992">
        <v>2</v>
      </c>
      <c r="U7992">
        <v>0</v>
      </c>
      <c r="V7992">
        <v>0</v>
      </c>
      <c r="W7992">
        <v>0</v>
      </c>
      <c r="X7992">
        <v>1.5809940706137167</v>
      </c>
      <c r="Y7992">
        <v>0</v>
      </c>
      <c r="Z7992">
        <v>20.969201236874049</v>
      </c>
      <c r="AA7992">
        <v>0</v>
      </c>
      <c r="AB7992">
        <v>3.9756239958164339</v>
      </c>
      <c r="AC7992">
        <v>0</v>
      </c>
      <c r="AD7992">
        <v>0</v>
      </c>
      <c r="AE7992">
        <v>26.5258193033042</v>
      </c>
    </row>
    <row r="7993" spans="1:31" x14ac:dyDescent="0.25">
      <c r="A7993">
        <v>2169451</v>
      </c>
      <c r="B7993">
        <v>1</v>
      </c>
      <c r="C7993" t="s">
        <v>81</v>
      </c>
      <c r="D7993" t="s">
        <v>123</v>
      </c>
      <c r="E7993" t="s">
        <v>140</v>
      </c>
      <c r="F7993" t="s">
        <v>22763</v>
      </c>
      <c r="G7993" t="s">
        <v>142</v>
      </c>
      <c r="H7993" t="s">
        <v>143</v>
      </c>
      <c r="I7993" t="s">
        <v>135</v>
      </c>
      <c r="J7993" t="s">
        <v>136</v>
      </c>
      <c r="K7993" t="s">
        <v>137</v>
      </c>
      <c r="L7993" t="s">
        <v>22764</v>
      </c>
      <c r="M7993" t="s">
        <v>22765</v>
      </c>
      <c r="N7993">
        <v>0.66361111100000003</v>
      </c>
      <c r="O7993">
        <v>9</v>
      </c>
      <c r="P7993">
        <v>659</v>
      </c>
      <c r="Q7993">
        <v>283</v>
      </c>
      <c r="R7993">
        <v>56</v>
      </c>
      <c r="S7993">
        <v>22</v>
      </c>
      <c r="T7993">
        <v>34</v>
      </c>
      <c r="U7993">
        <v>1</v>
      </c>
      <c r="V7993">
        <v>0</v>
      </c>
      <c r="W7993">
        <v>2.2602933388332</v>
      </c>
      <c r="X7993">
        <v>70.220334315280638</v>
      </c>
      <c r="Y7993">
        <v>105.11754841509367</v>
      </c>
      <c r="Z7993">
        <v>20.95711972607841</v>
      </c>
      <c r="AA7993">
        <v>195.09578251645235</v>
      </c>
      <c r="AB7993">
        <v>8.1008276892134266</v>
      </c>
      <c r="AC7993">
        <v>56.267498435342006</v>
      </c>
      <c r="AD7993">
        <v>0</v>
      </c>
      <c r="AE7993">
        <v>458.01940443629371</v>
      </c>
    </row>
    <row r="7994" spans="1:31" x14ac:dyDescent="0.25">
      <c r="A7994">
        <v>2170533</v>
      </c>
      <c r="B7994">
        <v>1</v>
      </c>
      <c r="C7994" t="s">
        <v>81</v>
      </c>
      <c r="D7994" t="s">
        <v>121</v>
      </c>
      <c r="E7994" t="s">
        <v>161</v>
      </c>
      <c r="F7994" t="s">
        <v>22766</v>
      </c>
      <c r="G7994" t="s">
        <v>187</v>
      </c>
      <c r="H7994" t="s">
        <v>134</v>
      </c>
      <c r="I7994" t="s">
        <v>135</v>
      </c>
      <c r="J7994" t="s">
        <v>136</v>
      </c>
      <c r="K7994" t="s">
        <v>137</v>
      </c>
      <c r="L7994" t="s">
        <v>22313</v>
      </c>
      <c r="M7994" t="s">
        <v>22767</v>
      </c>
      <c r="N7994">
        <v>5.4902777770000002</v>
      </c>
      <c r="O7994">
        <v>0</v>
      </c>
      <c r="P7994">
        <v>15</v>
      </c>
      <c r="Q7994">
        <v>0</v>
      </c>
      <c r="R7994">
        <v>4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10.348653941567164</v>
      </c>
      <c r="Y7994">
        <v>0</v>
      </c>
      <c r="Z7994">
        <v>4.7963978752604515</v>
      </c>
      <c r="AA7994">
        <v>0</v>
      </c>
      <c r="AB7994">
        <v>0</v>
      </c>
      <c r="AC7994">
        <v>0</v>
      </c>
      <c r="AD7994">
        <v>0</v>
      </c>
      <c r="AE7994">
        <v>15.145051816827616</v>
      </c>
    </row>
    <row r="7995" spans="1:31" x14ac:dyDescent="0.25">
      <c r="A7995">
        <v>2170141</v>
      </c>
      <c r="B7995">
        <v>1</v>
      </c>
      <c r="C7995" t="s">
        <v>81</v>
      </c>
      <c r="D7995" t="s">
        <v>121</v>
      </c>
      <c r="E7995" t="s">
        <v>174</v>
      </c>
      <c r="F7995" t="s">
        <v>22768</v>
      </c>
      <c r="G7995" t="s">
        <v>187</v>
      </c>
      <c r="H7995" t="s">
        <v>134</v>
      </c>
      <c r="I7995" t="s">
        <v>135</v>
      </c>
      <c r="J7995" t="s">
        <v>136</v>
      </c>
      <c r="K7995" t="s">
        <v>137</v>
      </c>
      <c r="L7995" t="s">
        <v>22769</v>
      </c>
      <c r="M7995" t="s">
        <v>22770</v>
      </c>
      <c r="N7995">
        <v>1.9775</v>
      </c>
      <c r="O7995">
        <v>0</v>
      </c>
      <c r="P7995">
        <v>1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0.14796520109099998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0.14796520109099998</v>
      </c>
    </row>
    <row r="7996" spans="1:31" x14ac:dyDescent="0.25">
      <c r="A7996">
        <v>2169577</v>
      </c>
      <c r="B7996">
        <v>1</v>
      </c>
      <c r="C7996" t="s">
        <v>80</v>
      </c>
      <c r="D7996" t="s">
        <v>105</v>
      </c>
      <c r="E7996" t="s">
        <v>174</v>
      </c>
      <c r="F7996" t="s">
        <v>22771</v>
      </c>
      <c r="G7996" t="s">
        <v>187</v>
      </c>
      <c r="H7996" t="s">
        <v>134</v>
      </c>
      <c r="I7996" t="s">
        <v>135</v>
      </c>
      <c r="J7996" t="s">
        <v>136</v>
      </c>
      <c r="K7996" t="s">
        <v>137</v>
      </c>
      <c r="L7996" t="s">
        <v>22772</v>
      </c>
      <c r="M7996" t="s">
        <v>22773</v>
      </c>
      <c r="N7996">
        <v>5.6322222220000002</v>
      </c>
      <c r="O7996">
        <v>0</v>
      </c>
      <c r="P7996">
        <v>64</v>
      </c>
      <c r="Q7996">
        <v>0</v>
      </c>
      <c r="R7996">
        <v>7</v>
      </c>
      <c r="S7996">
        <v>0</v>
      </c>
      <c r="T7996">
        <v>7</v>
      </c>
      <c r="U7996">
        <v>0</v>
      </c>
      <c r="V7996">
        <v>0</v>
      </c>
      <c r="W7996">
        <v>0</v>
      </c>
      <c r="X7996">
        <v>65.203752787230016</v>
      </c>
      <c r="Y7996">
        <v>0</v>
      </c>
      <c r="Z7996">
        <v>0.98934890888430005</v>
      </c>
      <c r="AA7996">
        <v>0</v>
      </c>
      <c r="AB7996">
        <v>10.017694922178123</v>
      </c>
      <c r="AC7996">
        <v>0</v>
      </c>
      <c r="AD7996">
        <v>0</v>
      </c>
      <c r="AE7996">
        <v>76.210796618292434</v>
      </c>
    </row>
    <row r="7997" spans="1:31" x14ac:dyDescent="0.25">
      <c r="A7997">
        <v>2170241</v>
      </c>
      <c r="B7997">
        <v>1</v>
      </c>
      <c r="C7997" t="s">
        <v>80</v>
      </c>
      <c r="D7997" t="s">
        <v>102</v>
      </c>
      <c r="E7997" t="s">
        <v>131</v>
      </c>
      <c r="F7997" t="s">
        <v>22774</v>
      </c>
      <c r="G7997" t="s">
        <v>152</v>
      </c>
      <c r="H7997" t="s">
        <v>134</v>
      </c>
      <c r="I7997" t="s">
        <v>135</v>
      </c>
      <c r="J7997" t="s">
        <v>136</v>
      </c>
      <c r="K7997" t="s">
        <v>137</v>
      </c>
      <c r="L7997" t="s">
        <v>22775</v>
      </c>
      <c r="M7997" t="s">
        <v>22776</v>
      </c>
      <c r="N7997">
        <v>6.0266666659999997</v>
      </c>
      <c r="O7997">
        <v>0</v>
      </c>
      <c r="P7997">
        <v>1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0.38911590328309997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0.38911590328309997</v>
      </c>
    </row>
    <row r="7998" spans="1:31" x14ac:dyDescent="0.25">
      <c r="A7998">
        <v>2169554</v>
      </c>
      <c r="B7998">
        <v>1</v>
      </c>
      <c r="C7998" t="s">
        <v>80</v>
      </c>
      <c r="D7998" t="s">
        <v>106</v>
      </c>
      <c r="E7998" t="s">
        <v>161</v>
      </c>
      <c r="F7998" t="s">
        <v>22777</v>
      </c>
      <c r="G7998" t="s">
        <v>215</v>
      </c>
      <c r="H7998" t="s">
        <v>134</v>
      </c>
      <c r="I7998" t="s">
        <v>135</v>
      </c>
      <c r="J7998" t="s">
        <v>136</v>
      </c>
      <c r="K7998" t="s">
        <v>137</v>
      </c>
      <c r="L7998" t="s">
        <v>22778</v>
      </c>
      <c r="M7998" t="s">
        <v>22779</v>
      </c>
      <c r="N7998">
        <v>2.7888888879999998</v>
      </c>
      <c r="O7998">
        <v>0</v>
      </c>
      <c r="P7998">
        <v>113</v>
      </c>
      <c r="Q7998">
        <v>0</v>
      </c>
      <c r="R7998">
        <v>7</v>
      </c>
      <c r="S7998">
        <v>0</v>
      </c>
      <c r="T7998">
        <v>20</v>
      </c>
      <c r="U7998">
        <v>0</v>
      </c>
      <c r="V7998">
        <v>0</v>
      </c>
      <c r="W7998">
        <v>0</v>
      </c>
      <c r="X7998">
        <v>72.319567456060497</v>
      </c>
      <c r="Y7998">
        <v>0</v>
      </c>
      <c r="Z7998">
        <v>10.873289390765999</v>
      </c>
      <c r="AA7998">
        <v>0</v>
      </c>
      <c r="AB7998">
        <v>49.662329979832556</v>
      </c>
      <c r="AC7998">
        <v>0</v>
      </c>
      <c r="AD7998">
        <v>0</v>
      </c>
      <c r="AE7998">
        <v>132.85518682665906</v>
      </c>
    </row>
    <row r="7999" spans="1:31" x14ac:dyDescent="0.25">
      <c r="A7999">
        <v>2170218</v>
      </c>
      <c r="B7999">
        <v>1</v>
      </c>
      <c r="C7999" t="s">
        <v>81</v>
      </c>
      <c r="D7999" t="s">
        <v>120</v>
      </c>
      <c r="E7999" t="s">
        <v>131</v>
      </c>
      <c r="F7999" t="s">
        <v>22780</v>
      </c>
      <c r="G7999" t="s">
        <v>171</v>
      </c>
      <c r="H7999" t="s">
        <v>134</v>
      </c>
      <c r="I7999" t="s">
        <v>135</v>
      </c>
      <c r="J7999" t="s">
        <v>136</v>
      </c>
      <c r="K7999" t="s">
        <v>137</v>
      </c>
      <c r="L7999" t="s">
        <v>22781</v>
      </c>
      <c r="M7999" t="s">
        <v>22782</v>
      </c>
      <c r="N7999">
        <v>1.2694444439999999</v>
      </c>
      <c r="O7999">
        <v>0</v>
      </c>
      <c r="P7999">
        <v>1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0.123622109086425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0.123622109086425</v>
      </c>
    </row>
    <row r="8000" spans="1:31" x14ac:dyDescent="0.25">
      <c r="A8000">
        <v>2169531</v>
      </c>
      <c r="B8000">
        <v>1</v>
      </c>
      <c r="C8000" t="s">
        <v>81</v>
      </c>
      <c r="D8000" t="s">
        <v>123</v>
      </c>
      <c r="E8000" t="s">
        <v>146</v>
      </c>
      <c r="F8000" t="s">
        <v>22783</v>
      </c>
      <c r="G8000" t="s">
        <v>538</v>
      </c>
      <c r="H8000" t="s">
        <v>143</v>
      </c>
      <c r="I8000" t="s">
        <v>135</v>
      </c>
      <c r="J8000" t="s">
        <v>136</v>
      </c>
      <c r="K8000" t="s">
        <v>236</v>
      </c>
      <c r="L8000" t="s">
        <v>22784</v>
      </c>
      <c r="M8000" t="s">
        <v>22785</v>
      </c>
      <c r="N8000">
        <v>8.6711111110000001</v>
      </c>
      <c r="O8000">
        <v>0</v>
      </c>
      <c r="P8000">
        <v>15</v>
      </c>
      <c r="Q8000">
        <v>0</v>
      </c>
      <c r="R8000">
        <v>6</v>
      </c>
      <c r="S8000">
        <v>0</v>
      </c>
      <c r="T8000">
        <v>1</v>
      </c>
      <c r="U8000">
        <v>0</v>
      </c>
      <c r="V8000">
        <v>0</v>
      </c>
      <c r="W8000">
        <v>0</v>
      </c>
      <c r="X8000">
        <v>20.060011961399123</v>
      </c>
      <c r="Y8000">
        <v>0</v>
      </c>
      <c r="Z8000">
        <v>7.4790102513159242</v>
      </c>
      <c r="AA8000">
        <v>0</v>
      </c>
      <c r="AB8000">
        <v>12.532676688467586</v>
      </c>
      <c r="AC8000">
        <v>0</v>
      </c>
      <c r="AD8000">
        <v>0</v>
      </c>
      <c r="AE8000">
        <v>40.071698901182629</v>
      </c>
    </row>
    <row r="8001" spans="1:31" x14ac:dyDescent="0.25">
      <c r="A8001">
        <v>2169385</v>
      </c>
      <c r="B8001">
        <v>1</v>
      </c>
      <c r="C8001" t="s">
        <v>81</v>
      </c>
      <c r="D8001" t="s">
        <v>128</v>
      </c>
      <c r="E8001" t="s">
        <v>174</v>
      </c>
      <c r="F8001" t="s">
        <v>22786</v>
      </c>
      <c r="G8001" t="s">
        <v>328</v>
      </c>
      <c r="H8001" t="s">
        <v>134</v>
      </c>
      <c r="I8001" t="s">
        <v>135</v>
      </c>
      <c r="J8001" t="s">
        <v>136</v>
      </c>
      <c r="K8001" t="s">
        <v>137</v>
      </c>
      <c r="L8001" t="s">
        <v>22787</v>
      </c>
      <c r="M8001" t="s">
        <v>22788</v>
      </c>
      <c r="N8001">
        <v>3.3966666659999998</v>
      </c>
      <c r="O8001">
        <v>0</v>
      </c>
      <c r="P8001">
        <v>25</v>
      </c>
      <c r="Q8001">
        <v>0</v>
      </c>
      <c r="R8001">
        <v>0</v>
      </c>
      <c r="S8001">
        <v>0</v>
      </c>
      <c r="T8001">
        <v>1</v>
      </c>
      <c r="U8001">
        <v>0</v>
      </c>
      <c r="V8001">
        <v>0</v>
      </c>
      <c r="W8001">
        <v>0</v>
      </c>
      <c r="X8001">
        <v>39.820268020699714</v>
      </c>
      <c r="Y8001">
        <v>0</v>
      </c>
      <c r="Z8001">
        <v>0</v>
      </c>
      <c r="AA8001">
        <v>0</v>
      </c>
      <c r="AB8001">
        <v>7.0438253181650179</v>
      </c>
      <c r="AC8001">
        <v>0</v>
      </c>
      <c r="AD8001">
        <v>0</v>
      </c>
      <c r="AE8001">
        <v>46.864093338864734</v>
      </c>
    </row>
    <row r="8002" spans="1:31" x14ac:dyDescent="0.25">
      <c r="A8002">
        <v>2169677</v>
      </c>
      <c r="B8002">
        <v>1</v>
      </c>
      <c r="C8002" t="s">
        <v>81</v>
      </c>
      <c r="D8002" t="s">
        <v>112</v>
      </c>
      <c r="E8002" t="s">
        <v>131</v>
      </c>
      <c r="F8002" t="s">
        <v>22789</v>
      </c>
      <c r="G8002" t="s">
        <v>152</v>
      </c>
      <c r="H8002" t="s">
        <v>134</v>
      </c>
      <c r="I8002" t="s">
        <v>135</v>
      </c>
      <c r="J8002" t="s">
        <v>136</v>
      </c>
      <c r="K8002" t="s">
        <v>137</v>
      </c>
      <c r="L8002" t="s">
        <v>22790</v>
      </c>
      <c r="M8002" t="s">
        <v>22791</v>
      </c>
      <c r="N8002">
        <v>1.0222222219999999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3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1.8506626908064778</v>
      </c>
      <c r="AC8002">
        <v>0</v>
      </c>
      <c r="AD8002">
        <v>0</v>
      </c>
      <c r="AE8002">
        <v>1.8506626908064778</v>
      </c>
    </row>
    <row r="8003" spans="1:31" x14ac:dyDescent="0.25">
      <c r="A8003">
        <v>2169285</v>
      </c>
      <c r="B8003">
        <v>1</v>
      </c>
      <c r="C8003" t="s">
        <v>80</v>
      </c>
      <c r="D8003" t="s">
        <v>83</v>
      </c>
      <c r="E8003" t="s">
        <v>196</v>
      </c>
      <c r="F8003" t="s">
        <v>6228</v>
      </c>
      <c r="G8003" t="s">
        <v>226</v>
      </c>
      <c r="H8003" t="s">
        <v>143</v>
      </c>
      <c r="I8003" t="s">
        <v>135</v>
      </c>
      <c r="J8003" t="s">
        <v>136</v>
      </c>
      <c r="K8003" t="s">
        <v>137</v>
      </c>
      <c r="L8003" t="s">
        <v>22792</v>
      </c>
      <c r="M8003" t="s">
        <v>22793</v>
      </c>
      <c r="N8003">
        <v>0.11388888799999999</v>
      </c>
      <c r="O8003">
        <v>4</v>
      </c>
      <c r="P8003">
        <v>501</v>
      </c>
      <c r="Q8003">
        <v>8</v>
      </c>
      <c r="R8003">
        <v>25</v>
      </c>
      <c r="S8003">
        <v>21</v>
      </c>
      <c r="T8003">
        <v>27</v>
      </c>
      <c r="U8003">
        <v>0</v>
      </c>
      <c r="V8003">
        <v>0</v>
      </c>
      <c r="W8003">
        <v>0.7797074098111666</v>
      </c>
      <c r="X8003">
        <v>14.37726835127852</v>
      </c>
      <c r="Y8003">
        <v>1.223661870625333</v>
      </c>
      <c r="Z8003">
        <v>1.2263323547579998</v>
      </c>
      <c r="AA8003">
        <v>25.848926930242719</v>
      </c>
      <c r="AB8003">
        <v>1.7365052401825833</v>
      </c>
      <c r="AC8003">
        <v>0</v>
      </c>
      <c r="AD8003">
        <v>0</v>
      </c>
      <c r="AE8003">
        <v>45.192402156898318</v>
      </c>
    </row>
    <row r="8004" spans="1:31" x14ac:dyDescent="0.25">
      <c r="A8004">
        <v>2170613</v>
      </c>
      <c r="B8004">
        <v>1</v>
      </c>
      <c r="C8004" t="s">
        <v>81</v>
      </c>
      <c r="D8004" t="s">
        <v>116</v>
      </c>
      <c r="E8004" t="s">
        <v>196</v>
      </c>
      <c r="F8004" t="s">
        <v>17044</v>
      </c>
      <c r="G8004" t="s">
        <v>142</v>
      </c>
      <c r="H8004" t="s">
        <v>143</v>
      </c>
      <c r="I8004" t="s">
        <v>135</v>
      </c>
      <c r="J8004" t="s">
        <v>136</v>
      </c>
      <c r="K8004" t="s">
        <v>137</v>
      </c>
      <c r="L8004" t="s">
        <v>22794</v>
      </c>
      <c r="M8004" t="s">
        <v>22795</v>
      </c>
      <c r="N8004">
        <v>2.008611111</v>
      </c>
      <c r="O8004">
        <v>0</v>
      </c>
      <c r="P8004">
        <v>222</v>
      </c>
      <c r="Q8004">
        <v>165</v>
      </c>
      <c r="R8004">
        <v>6</v>
      </c>
      <c r="S8004">
        <v>3</v>
      </c>
      <c r="T8004">
        <v>27</v>
      </c>
      <c r="U8004">
        <v>0</v>
      </c>
      <c r="V8004">
        <v>0</v>
      </c>
      <c r="W8004">
        <v>0</v>
      </c>
      <c r="X8004">
        <v>54.678109134656239</v>
      </c>
      <c r="Y8004">
        <v>34.893000101519725</v>
      </c>
      <c r="Z8004">
        <v>4.7994598691046004</v>
      </c>
      <c r="AA8004">
        <v>37.261979933375514</v>
      </c>
      <c r="AB8004">
        <v>6.3004104260797238</v>
      </c>
      <c r="AC8004">
        <v>0</v>
      </c>
      <c r="AD8004">
        <v>0</v>
      </c>
      <c r="AE8004">
        <v>137.9329594647358</v>
      </c>
    </row>
    <row r="8005" spans="1:31" x14ac:dyDescent="0.25">
      <c r="A8005">
        <v>2169926</v>
      </c>
      <c r="B8005">
        <v>1</v>
      </c>
      <c r="C8005" t="s">
        <v>80</v>
      </c>
      <c r="D8005" t="s">
        <v>88</v>
      </c>
      <c r="E8005" t="s">
        <v>196</v>
      </c>
      <c r="F8005" t="s">
        <v>22796</v>
      </c>
      <c r="G8005" t="s">
        <v>262</v>
      </c>
      <c r="H8005" t="s">
        <v>143</v>
      </c>
      <c r="I8005" t="s">
        <v>135</v>
      </c>
      <c r="J8005" t="s">
        <v>136</v>
      </c>
      <c r="K8005" t="s">
        <v>137</v>
      </c>
      <c r="L8005" t="s">
        <v>22797</v>
      </c>
      <c r="M8005" t="s">
        <v>22798</v>
      </c>
      <c r="N8005">
        <v>6.1163888880000004</v>
      </c>
      <c r="O8005">
        <v>0</v>
      </c>
      <c r="P8005">
        <v>618</v>
      </c>
      <c r="Q8005">
        <v>0</v>
      </c>
      <c r="R8005">
        <v>0</v>
      </c>
      <c r="S8005">
        <v>1</v>
      </c>
      <c r="T8005">
        <v>97</v>
      </c>
      <c r="U8005">
        <v>0</v>
      </c>
      <c r="V8005">
        <v>0</v>
      </c>
      <c r="W8005">
        <v>0</v>
      </c>
      <c r="X8005">
        <v>1768.4062727328349</v>
      </c>
      <c r="Y8005">
        <v>0</v>
      </c>
      <c r="Z8005">
        <v>0</v>
      </c>
      <c r="AA8005">
        <v>334.56509465187497</v>
      </c>
      <c r="AB8005">
        <v>462.51479696584386</v>
      </c>
      <c r="AC8005">
        <v>0</v>
      </c>
      <c r="AD8005">
        <v>0</v>
      </c>
      <c r="AE8005">
        <v>2565.4861643505537</v>
      </c>
    </row>
    <row r="8006" spans="1:31" x14ac:dyDescent="0.25">
      <c r="A8006">
        <v>2170072</v>
      </c>
      <c r="B8006">
        <v>1</v>
      </c>
      <c r="C8006" t="s">
        <v>80</v>
      </c>
      <c r="D8006" t="s">
        <v>95</v>
      </c>
      <c r="E8006" t="s">
        <v>146</v>
      </c>
      <c r="F8006" t="s">
        <v>22799</v>
      </c>
      <c r="G8006" t="s">
        <v>262</v>
      </c>
      <c r="H8006" t="s">
        <v>143</v>
      </c>
      <c r="I8006" t="s">
        <v>135</v>
      </c>
      <c r="J8006" t="s">
        <v>136</v>
      </c>
      <c r="K8006" t="s">
        <v>137</v>
      </c>
      <c r="L8006" t="s">
        <v>22800</v>
      </c>
      <c r="M8006" t="s">
        <v>22801</v>
      </c>
      <c r="N8006">
        <v>9.0622222220000008</v>
      </c>
      <c r="O8006">
        <v>0</v>
      </c>
      <c r="P8006">
        <v>160</v>
      </c>
      <c r="Q8006">
        <v>0</v>
      </c>
      <c r="R8006">
        <v>1</v>
      </c>
      <c r="S8006">
        <v>0</v>
      </c>
      <c r="T8006">
        <v>10</v>
      </c>
      <c r="U8006">
        <v>0</v>
      </c>
      <c r="V8006">
        <v>0</v>
      </c>
      <c r="W8006">
        <v>0</v>
      </c>
      <c r="X8006">
        <v>285.85711915284713</v>
      </c>
      <c r="Y8006">
        <v>0</v>
      </c>
      <c r="Z8006">
        <v>0.21454276495560004</v>
      </c>
      <c r="AA8006">
        <v>0</v>
      </c>
      <c r="AB8006">
        <v>25.587612974397885</v>
      </c>
      <c r="AC8006">
        <v>0</v>
      </c>
      <c r="AD8006">
        <v>0</v>
      </c>
      <c r="AE8006">
        <v>311.65927489220059</v>
      </c>
    </row>
    <row r="8007" spans="1:31" x14ac:dyDescent="0.25">
      <c r="A8007">
        <v>2169823</v>
      </c>
      <c r="B8007">
        <v>1</v>
      </c>
      <c r="C8007" t="s">
        <v>80</v>
      </c>
      <c r="D8007" t="s">
        <v>82</v>
      </c>
      <c r="E8007" t="s">
        <v>131</v>
      </c>
      <c r="F8007" t="s">
        <v>22802</v>
      </c>
      <c r="G8007" t="s">
        <v>152</v>
      </c>
      <c r="H8007" t="s">
        <v>134</v>
      </c>
      <c r="I8007" t="s">
        <v>135</v>
      </c>
      <c r="J8007" t="s">
        <v>136</v>
      </c>
      <c r="K8007" t="s">
        <v>137</v>
      </c>
      <c r="L8007" t="s">
        <v>22803</v>
      </c>
      <c r="M8007" t="s">
        <v>22804</v>
      </c>
      <c r="N8007">
        <v>5.3777777770000004</v>
      </c>
      <c r="O8007">
        <v>0</v>
      </c>
      <c r="P8007">
        <v>1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</row>
    <row r="8008" spans="1:31" x14ac:dyDescent="0.25">
      <c r="A8008">
        <v>2170410</v>
      </c>
      <c r="B8008">
        <v>1</v>
      </c>
      <c r="C8008" t="s">
        <v>81</v>
      </c>
      <c r="D8008" t="s">
        <v>123</v>
      </c>
      <c r="E8008" t="s">
        <v>174</v>
      </c>
      <c r="F8008" t="s">
        <v>22805</v>
      </c>
      <c r="G8008" t="s">
        <v>187</v>
      </c>
      <c r="H8008" t="s">
        <v>134</v>
      </c>
      <c r="I8008" t="s">
        <v>135</v>
      </c>
      <c r="J8008" t="s">
        <v>136</v>
      </c>
      <c r="K8008" t="s">
        <v>137</v>
      </c>
      <c r="L8008" t="s">
        <v>22806</v>
      </c>
      <c r="M8008" t="s">
        <v>22807</v>
      </c>
      <c r="N8008">
        <v>19.792222221999999</v>
      </c>
      <c r="O8008">
        <v>0</v>
      </c>
      <c r="P8008">
        <v>2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1.9763690602941004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1.9763690602941004</v>
      </c>
    </row>
    <row r="8009" spans="1:31" x14ac:dyDescent="0.25">
      <c r="A8009">
        <v>2169431</v>
      </c>
      <c r="B8009">
        <v>1</v>
      </c>
      <c r="C8009" t="s">
        <v>80</v>
      </c>
      <c r="D8009" t="s">
        <v>83</v>
      </c>
      <c r="E8009" t="s">
        <v>174</v>
      </c>
      <c r="F8009" t="s">
        <v>2718</v>
      </c>
      <c r="G8009" t="s">
        <v>187</v>
      </c>
      <c r="H8009" t="s">
        <v>134</v>
      </c>
      <c r="I8009" t="s">
        <v>135</v>
      </c>
      <c r="J8009" t="s">
        <v>136</v>
      </c>
      <c r="K8009" t="s">
        <v>137</v>
      </c>
      <c r="L8009" t="s">
        <v>22808</v>
      </c>
      <c r="M8009" t="s">
        <v>22809</v>
      </c>
      <c r="N8009">
        <v>1.4550000000000001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23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11.383330961666973</v>
      </c>
      <c r="AC8009">
        <v>0</v>
      </c>
      <c r="AD8009">
        <v>0</v>
      </c>
      <c r="AE8009">
        <v>11.383330961666973</v>
      </c>
    </row>
    <row r="8010" spans="1:31" x14ac:dyDescent="0.25">
      <c r="A8010">
        <v>2169972</v>
      </c>
      <c r="B8010">
        <v>1</v>
      </c>
      <c r="C8010" t="s">
        <v>80</v>
      </c>
      <c r="D8010" t="s">
        <v>99</v>
      </c>
      <c r="E8010" t="s">
        <v>131</v>
      </c>
      <c r="F8010" t="s">
        <v>22810</v>
      </c>
      <c r="G8010" t="s">
        <v>152</v>
      </c>
      <c r="H8010" t="s">
        <v>134</v>
      </c>
      <c r="I8010" t="s">
        <v>135</v>
      </c>
      <c r="J8010" t="s">
        <v>136</v>
      </c>
      <c r="K8010" t="s">
        <v>137</v>
      </c>
      <c r="L8010" t="s">
        <v>22811</v>
      </c>
      <c r="M8010" t="s">
        <v>22812</v>
      </c>
      <c r="N8010">
        <v>6.2491666659999998</v>
      </c>
      <c r="O8010">
        <v>0</v>
      </c>
      <c r="P8010">
        <v>3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5.0014607415143253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5.0014607415143253</v>
      </c>
    </row>
    <row r="8011" spans="1:31" x14ac:dyDescent="0.25">
      <c r="A8011">
        <v>2169869</v>
      </c>
      <c r="B8011">
        <v>1</v>
      </c>
      <c r="C8011" t="s">
        <v>81</v>
      </c>
      <c r="D8011" t="s">
        <v>117</v>
      </c>
      <c r="E8011" t="s">
        <v>196</v>
      </c>
      <c r="F8011" t="s">
        <v>22813</v>
      </c>
      <c r="G8011" t="s">
        <v>142</v>
      </c>
      <c r="H8011" t="s">
        <v>143</v>
      </c>
      <c r="I8011" t="s">
        <v>148</v>
      </c>
      <c r="J8011" t="s">
        <v>136</v>
      </c>
      <c r="K8011" t="s">
        <v>137</v>
      </c>
      <c r="L8011" t="s">
        <v>22814</v>
      </c>
      <c r="M8011" t="s">
        <v>22815</v>
      </c>
      <c r="N8011">
        <v>4.4444444E-2</v>
      </c>
      <c r="O8011">
        <v>2</v>
      </c>
      <c r="P8011">
        <v>2174</v>
      </c>
      <c r="Q8011">
        <v>65</v>
      </c>
      <c r="R8011">
        <v>228</v>
      </c>
      <c r="S8011">
        <v>11</v>
      </c>
      <c r="T8011">
        <v>84</v>
      </c>
      <c r="U8011">
        <v>0</v>
      </c>
      <c r="V8011">
        <v>0</v>
      </c>
      <c r="W8011">
        <v>2.4453095963999999E-2</v>
      </c>
      <c r="X8011">
        <v>12.928095831669303</v>
      </c>
      <c r="Y8011">
        <v>3.2299770671559997</v>
      </c>
      <c r="Z8011">
        <v>0.69382676249688913</v>
      </c>
      <c r="AA8011">
        <v>1.8514143768173335</v>
      </c>
      <c r="AB8011">
        <v>2.0853903355506671</v>
      </c>
      <c r="AC8011">
        <v>0</v>
      </c>
      <c r="AD8011">
        <v>0</v>
      </c>
      <c r="AE8011">
        <v>20.813157469654193</v>
      </c>
    </row>
    <row r="8012" spans="1:31" x14ac:dyDescent="0.25">
      <c r="A8012">
        <v>2170364</v>
      </c>
      <c r="B8012">
        <v>1</v>
      </c>
      <c r="C8012" t="s">
        <v>81</v>
      </c>
      <c r="D8012" t="s">
        <v>112</v>
      </c>
      <c r="E8012" t="s">
        <v>140</v>
      </c>
      <c r="F8012" t="s">
        <v>5998</v>
      </c>
      <c r="G8012" t="s">
        <v>142</v>
      </c>
      <c r="H8012" t="s">
        <v>143</v>
      </c>
      <c r="I8012" t="s">
        <v>135</v>
      </c>
      <c r="J8012" t="s">
        <v>136</v>
      </c>
      <c r="K8012" t="s">
        <v>137</v>
      </c>
      <c r="L8012" t="s">
        <v>22816</v>
      </c>
      <c r="M8012" t="s">
        <v>22817</v>
      </c>
      <c r="N8012">
        <v>0.38277777699999999</v>
      </c>
      <c r="O8012">
        <v>0</v>
      </c>
      <c r="P8012">
        <v>828</v>
      </c>
      <c r="Q8012">
        <v>2</v>
      </c>
      <c r="R8012">
        <v>57</v>
      </c>
      <c r="S8012">
        <v>4</v>
      </c>
      <c r="T8012">
        <v>28</v>
      </c>
      <c r="U8012">
        <v>0</v>
      </c>
      <c r="V8012">
        <v>0</v>
      </c>
      <c r="W8012">
        <v>0</v>
      </c>
      <c r="X8012">
        <v>29.665000252799821</v>
      </c>
      <c r="Y8012">
        <v>3.3366159299715665</v>
      </c>
      <c r="Z8012">
        <v>1.2442557852712002</v>
      </c>
      <c r="AA8012">
        <v>2.8990994456818333</v>
      </c>
      <c r="AB8012">
        <v>2.6937960294128005</v>
      </c>
      <c r="AC8012">
        <v>0</v>
      </c>
      <c r="AD8012">
        <v>0</v>
      </c>
      <c r="AE8012">
        <v>39.838767443137222</v>
      </c>
    </row>
    <row r="8013" spans="1:31" x14ac:dyDescent="0.25">
      <c r="A8013">
        <v>2170118</v>
      </c>
      <c r="B8013">
        <v>1</v>
      </c>
      <c r="C8013" t="s">
        <v>80</v>
      </c>
      <c r="D8013" t="s">
        <v>97</v>
      </c>
      <c r="E8013" t="s">
        <v>161</v>
      </c>
      <c r="F8013" t="s">
        <v>18818</v>
      </c>
      <c r="G8013" t="s">
        <v>215</v>
      </c>
      <c r="H8013" t="s">
        <v>134</v>
      </c>
      <c r="I8013" t="s">
        <v>135</v>
      </c>
      <c r="J8013" t="s">
        <v>136</v>
      </c>
      <c r="K8013" t="s">
        <v>137</v>
      </c>
      <c r="L8013" t="s">
        <v>22818</v>
      </c>
      <c r="M8013" t="s">
        <v>22819</v>
      </c>
      <c r="N8013">
        <v>1.2736111109999999</v>
      </c>
      <c r="O8013">
        <v>0</v>
      </c>
      <c r="P8013">
        <v>17</v>
      </c>
      <c r="Q8013">
        <v>0</v>
      </c>
      <c r="R8013">
        <v>22</v>
      </c>
      <c r="S8013">
        <v>0</v>
      </c>
      <c r="T8013">
        <v>4</v>
      </c>
      <c r="U8013">
        <v>0</v>
      </c>
      <c r="V8013">
        <v>0</v>
      </c>
      <c r="W8013">
        <v>0</v>
      </c>
      <c r="X8013">
        <v>31.444840840553301</v>
      </c>
      <c r="Y8013">
        <v>0</v>
      </c>
      <c r="Z8013">
        <v>17.224717256807669</v>
      </c>
      <c r="AA8013">
        <v>0</v>
      </c>
      <c r="AB8013">
        <v>1.9934738519149997</v>
      </c>
      <c r="AC8013">
        <v>0</v>
      </c>
      <c r="AD8013">
        <v>0</v>
      </c>
      <c r="AE8013">
        <v>50.663031949275968</v>
      </c>
    </row>
    <row r="8014" spans="1:31" x14ac:dyDescent="0.25">
      <c r="A8014">
        <v>2170264</v>
      </c>
      <c r="B8014">
        <v>1</v>
      </c>
      <c r="C8014" t="s">
        <v>81</v>
      </c>
      <c r="D8014" t="s">
        <v>128</v>
      </c>
      <c r="E8014" t="s">
        <v>174</v>
      </c>
      <c r="F8014" t="s">
        <v>22820</v>
      </c>
      <c r="G8014" t="s">
        <v>187</v>
      </c>
      <c r="H8014" t="s">
        <v>134</v>
      </c>
      <c r="I8014" t="s">
        <v>135</v>
      </c>
      <c r="J8014" t="s">
        <v>136</v>
      </c>
      <c r="K8014" t="s">
        <v>137</v>
      </c>
      <c r="L8014" t="s">
        <v>22821</v>
      </c>
      <c r="M8014" t="s">
        <v>22822</v>
      </c>
      <c r="N8014">
        <v>12.055833333000001</v>
      </c>
      <c r="O8014">
        <v>0</v>
      </c>
      <c r="P8014">
        <v>11</v>
      </c>
      <c r="Q8014">
        <v>0</v>
      </c>
      <c r="R8014">
        <v>4</v>
      </c>
      <c r="S8014">
        <v>0</v>
      </c>
      <c r="T8014">
        <v>1</v>
      </c>
      <c r="U8014">
        <v>0</v>
      </c>
      <c r="V8014">
        <v>0</v>
      </c>
      <c r="W8014">
        <v>0</v>
      </c>
      <c r="X8014">
        <v>32.548954174598002</v>
      </c>
      <c r="Y8014">
        <v>0</v>
      </c>
      <c r="Z8014">
        <v>3.3927848529743989</v>
      </c>
      <c r="AA8014">
        <v>0</v>
      </c>
      <c r="AB8014">
        <v>1.64097264955E-3</v>
      </c>
      <c r="AC8014">
        <v>0</v>
      </c>
      <c r="AD8014">
        <v>0</v>
      </c>
      <c r="AE8014">
        <v>35.94338000022195</v>
      </c>
    </row>
    <row r="8015" spans="1:31" x14ac:dyDescent="0.25">
      <c r="A8015">
        <v>2169723</v>
      </c>
      <c r="B8015">
        <v>1</v>
      </c>
      <c r="C8015" t="s">
        <v>81</v>
      </c>
      <c r="D8015" t="s">
        <v>123</v>
      </c>
      <c r="E8015" t="s">
        <v>131</v>
      </c>
      <c r="F8015" t="s">
        <v>22823</v>
      </c>
      <c r="G8015" t="s">
        <v>133</v>
      </c>
      <c r="H8015" t="s">
        <v>134</v>
      </c>
      <c r="I8015" t="s">
        <v>135</v>
      </c>
      <c r="J8015" t="s">
        <v>136</v>
      </c>
      <c r="K8015" t="s">
        <v>137</v>
      </c>
      <c r="L8015" t="s">
        <v>22824</v>
      </c>
      <c r="M8015" t="s">
        <v>22825</v>
      </c>
      <c r="N8015">
        <v>1.0277777770000001</v>
      </c>
      <c r="O8015">
        <v>0</v>
      </c>
      <c r="P8015">
        <v>1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7.8642964799999993E-2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7.8642964799999993E-2</v>
      </c>
    </row>
    <row r="8016" spans="1:31" x14ac:dyDescent="0.25">
      <c r="A8016">
        <v>2169826</v>
      </c>
      <c r="B8016">
        <v>1</v>
      </c>
      <c r="C8016" t="s">
        <v>80</v>
      </c>
      <c r="D8016" t="s">
        <v>100</v>
      </c>
      <c r="E8016" t="s">
        <v>140</v>
      </c>
      <c r="F8016" t="s">
        <v>22826</v>
      </c>
      <c r="G8016" t="s">
        <v>2752</v>
      </c>
      <c r="H8016" t="s">
        <v>143</v>
      </c>
      <c r="I8016" t="s">
        <v>135</v>
      </c>
      <c r="J8016" t="s">
        <v>136</v>
      </c>
      <c r="K8016" t="s">
        <v>137</v>
      </c>
      <c r="L8016" t="s">
        <v>22827</v>
      </c>
      <c r="M8016" t="s">
        <v>22828</v>
      </c>
      <c r="N8016">
        <v>1.3025</v>
      </c>
      <c r="O8016">
        <v>0</v>
      </c>
      <c r="P8016">
        <v>486</v>
      </c>
      <c r="Q8016">
        <v>0</v>
      </c>
      <c r="R8016">
        <v>88</v>
      </c>
      <c r="S8016">
        <v>1</v>
      </c>
      <c r="T8016">
        <v>83</v>
      </c>
      <c r="U8016">
        <v>0</v>
      </c>
      <c r="V8016">
        <v>0</v>
      </c>
      <c r="W8016">
        <v>0</v>
      </c>
      <c r="X8016">
        <v>157.88918485250264</v>
      </c>
      <c r="Y8016">
        <v>0</v>
      </c>
      <c r="Z8016">
        <v>38.7354650340258</v>
      </c>
      <c r="AA8016">
        <v>3.9434963674704</v>
      </c>
      <c r="AB8016">
        <v>60.812064455176262</v>
      </c>
      <c r="AC8016">
        <v>0</v>
      </c>
      <c r="AD8016">
        <v>0</v>
      </c>
      <c r="AE8016">
        <v>261.38021070917512</v>
      </c>
    </row>
    <row r="8017" spans="1:31" x14ac:dyDescent="0.25">
      <c r="A8017">
        <v>2169803</v>
      </c>
      <c r="B8017">
        <v>1</v>
      </c>
      <c r="C8017" t="s">
        <v>81</v>
      </c>
      <c r="D8017" t="s">
        <v>127</v>
      </c>
      <c r="E8017" t="s">
        <v>161</v>
      </c>
      <c r="F8017" t="s">
        <v>22829</v>
      </c>
      <c r="G8017" t="s">
        <v>215</v>
      </c>
      <c r="H8017" t="s">
        <v>134</v>
      </c>
      <c r="I8017" t="s">
        <v>135</v>
      </c>
      <c r="J8017" t="s">
        <v>136</v>
      </c>
      <c r="K8017" t="s">
        <v>137</v>
      </c>
      <c r="L8017" t="s">
        <v>22830</v>
      </c>
      <c r="M8017" t="s">
        <v>22831</v>
      </c>
      <c r="N8017">
        <v>9.1538888879999991</v>
      </c>
      <c r="O8017">
        <v>0</v>
      </c>
      <c r="P8017">
        <v>55</v>
      </c>
      <c r="Q8017">
        <v>0</v>
      </c>
      <c r="R8017">
        <v>5</v>
      </c>
      <c r="S8017">
        <v>0</v>
      </c>
      <c r="T8017">
        <v>11</v>
      </c>
      <c r="U8017">
        <v>0</v>
      </c>
      <c r="V8017">
        <v>1</v>
      </c>
      <c r="W8017">
        <v>0</v>
      </c>
      <c r="X8017">
        <v>90.798547917028742</v>
      </c>
      <c r="Y8017">
        <v>0</v>
      </c>
      <c r="Z8017">
        <v>5.4176792997810672</v>
      </c>
      <c r="AA8017">
        <v>0</v>
      </c>
      <c r="AB8017">
        <v>59.623675683288802</v>
      </c>
      <c r="AC8017">
        <v>0</v>
      </c>
      <c r="AD8017">
        <v>0</v>
      </c>
      <c r="AE8017">
        <v>155.83990290009862</v>
      </c>
    </row>
    <row r="8018" spans="1:31" x14ac:dyDescent="0.25">
      <c r="A8018">
        <v>2170467</v>
      </c>
      <c r="B8018">
        <v>1</v>
      </c>
      <c r="C8018" t="s">
        <v>80</v>
      </c>
      <c r="D8018" t="s">
        <v>108</v>
      </c>
      <c r="E8018" t="s">
        <v>161</v>
      </c>
      <c r="F8018" t="s">
        <v>22832</v>
      </c>
      <c r="G8018" t="s">
        <v>215</v>
      </c>
      <c r="H8018" t="s">
        <v>134</v>
      </c>
      <c r="I8018" t="s">
        <v>135</v>
      </c>
      <c r="J8018" t="s">
        <v>136</v>
      </c>
      <c r="K8018" t="s">
        <v>137</v>
      </c>
      <c r="L8018" t="s">
        <v>22833</v>
      </c>
      <c r="M8018" t="s">
        <v>22834</v>
      </c>
      <c r="N8018">
        <v>7.6627777769999996</v>
      </c>
      <c r="O8018">
        <v>0</v>
      </c>
      <c r="P8018">
        <v>21</v>
      </c>
      <c r="Q8018">
        <v>0</v>
      </c>
      <c r="R8018">
        <v>5</v>
      </c>
      <c r="S8018">
        <v>0</v>
      </c>
      <c r="T8018">
        <v>3</v>
      </c>
      <c r="U8018">
        <v>0</v>
      </c>
      <c r="V8018">
        <v>0</v>
      </c>
      <c r="W8018">
        <v>0</v>
      </c>
      <c r="X8018">
        <v>14.062832244764989</v>
      </c>
      <c r="Y8018">
        <v>0</v>
      </c>
      <c r="Z8018">
        <v>4.0489369658046668</v>
      </c>
      <c r="AA8018">
        <v>0</v>
      </c>
      <c r="AB8018">
        <v>2.9603199112264003</v>
      </c>
      <c r="AC8018">
        <v>0</v>
      </c>
      <c r="AD8018">
        <v>0</v>
      </c>
      <c r="AE8018">
        <v>21.072089121796054</v>
      </c>
    </row>
    <row r="8019" spans="1:31" x14ac:dyDescent="0.25">
      <c r="A8019">
        <v>2169634</v>
      </c>
      <c r="B8019">
        <v>1</v>
      </c>
      <c r="C8019" t="s">
        <v>80</v>
      </c>
      <c r="D8019" t="s">
        <v>108</v>
      </c>
      <c r="E8019" t="s">
        <v>196</v>
      </c>
      <c r="F8019" t="s">
        <v>2601</v>
      </c>
      <c r="G8019" t="s">
        <v>142</v>
      </c>
      <c r="H8019" t="s">
        <v>143</v>
      </c>
      <c r="I8019" t="s">
        <v>135</v>
      </c>
      <c r="J8019" t="s">
        <v>136</v>
      </c>
      <c r="K8019" t="s">
        <v>137</v>
      </c>
      <c r="L8019" t="s">
        <v>22835</v>
      </c>
      <c r="M8019" t="s">
        <v>22836</v>
      </c>
      <c r="N8019">
        <v>0.67055555499999997</v>
      </c>
      <c r="O8019">
        <v>0</v>
      </c>
      <c r="P8019">
        <v>1818</v>
      </c>
      <c r="Q8019">
        <v>2</v>
      </c>
      <c r="R8019">
        <v>375</v>
      </c>
      <c r="S8019">
        <v>13</v>
      </c>
      <c r="T8019">
        <v>199</v>
      </c>
      <c r="U8019">
        <v>0</v>
      </c>
      <c r="V8019">
        <v>0</v>
      </c>
      <c r="W8019">
        <v>0</v>
      </c>
      <c r="X8019">
        <v>172.10348065616276</v>
      </c>
      <c r="Y8019">
        <v>21.233586468677217</v>
      </c>
      <c r="Z8019">
        <v>30.263355974691443</v>
      </c>
      <c r="AA8019">
        <v>90.555304881749564</v>
      </c>
      <c r="AB8019">
        <v>79.365011712324403</v>
      </c>
      <c r="AC8019">
        <v>0</v>
      </c>
      <c r="AD8019">
        <v>0</v>
      </c>
      <c r="AE8019">
        <v>393.52073969360538</v>
      </c>
    </row>
    <row r="8020" spans="1:31" x14ac:dyDescent="0.25">
      <c r="A8020">
        <v>2169405</v>
      </c>
      <c r="B8020">
        <v>1</v>
      </c>
      <c r="C8020" t="s">
        <v>80</v>
      </c>
      <c r="D8020" t="s">
        <v>106</v>
      </c>
      <c r="E8020" t="s">
        <v>140</v>
      </c>
      <c r="F8020" t="s">
        <v>18483</v>
      </c>
      <c r="G8020" t="s">
        <v>142</v>
      </c>
      <c r="H8020" t="s">
        <v>143</v>
      </c>
      <c r="I8020" t="s">
        <v>135</v>
      </c>
      <c r="J8020" t="s">
        <v>136</v>
      </c>
      <c r="K8020" t="s">
        <v>137</v>
      </c>
      <c r="L8020" t="s">
        <v>22837</v>
      </c>
      <c r="M8020" t="s">
        <v>22838</v>
      </c>
      <c r="N8020">
        <v>0.41444444400000002</v>
      </c>
      <c r="O8020">
        <v>12</v>
      </c>
      <c r="P8020">
        <v>8780</v>
      </c>
      <c r="Q8020">
        <v>508</v>
      </c>
      <c r="R8020">
        <v>1335</v>
      </c>
      <c r="S8020">
        <v>128</v>
      </c>
      <c r="T8020">
        <v>1332</v>
      </c>
      <c r="U8020">
        <v>8</v>
      </c>
      <c r="V8020">
        <v>1</v>
      </c>
      <c r="W8020">
        <v>1.4955421583936002</v>
      </c>
      <c r="X8020">
        <v>626.85771674829596</v>
      </c>
      <c r="Y8020">
        <v>461.55268468246908</v>
      </c>
      <c r="Z8020">
        <v>460.25234059614428</v>
      </c>
      <c r="AA8020">
        <v>299.91627896437291</v>
      </c>
      <c r="AB8020">
        <v>349.77754461455316</v>
      </c>
      <c r="AC8020">
        <v>100.53463521909391</v>
      </c>
      <c r="AD8020">
        <v>2.1369509083482998</v>
      </c>
      <c r="AE8020">
        <v>2302.5236938916714</v>
      </c>
    </row>
    <row r="8021" spans="1:31" x14ac:dyDescent="0.25">
      <c r="A8021">
        <v>2169511</v>
      </c>
      <c r="B8021">
        <v>1</v>
      </c>
      <c r="C8021" t="s">
        <v>80</v>
      </c>
      <c r="D8021" t="s">
        <v>95</v>
      </c>
      <c r="E8021" t="s">
        <v>161</v>
      </c>
      <c r="F8021" t="s">
        <v>22839</v>
      </c>
      <c r="G8021" t="s">
        <v>187</v>
      </c>
      <c r="H8021" t="s">
        <v>134</v>
      </c>
      <c r="I8021" t="s">
        <v>135</v>
      </c>
      <c r="J8021" t="s">
        <v>136</v>
      </c>
      <c r="K8021" t="s">
        <v>137</v>
      </c>
      <c r="L8021" t="s">
        <v>22840</v>
      </c>
      <c r="M8021" t="s">
        <v>22841</v>
      </c>
      <c r="N8021">
        <v>0.85138888800000001</v>
      </c>
      <c r="O8021">
        <v>0</v>
      </c>
      <c r="P8021">
        <v>315</v>
      </c>
      <c r="Q8021">
        <v>0</v>
      </c>
      <c r="R8021">
        <v>0</v>
      </c>
      <c r="S8021">
        <v>0</v>
      </c>
      <c r="T8021">
        <v>19</v>
      </c>
      <c r="U8021">
        <v>0</v>
      </c>
      <c r="V8021">
        <v>0</v>
      </c>
      <c r="W8021">
        <v>0</v>
      </c>
      <c r="X8021">
        <v>55.12745321267905</v>
      </c>
      <c r="Y8021">
        <v>0</v>
      </c>
      <c r="Z8021">
        <v>0</v>
      </c>
      <c r="AA8021">
        <v>0</v>
      </c>
      <c r="AB8021">
        <v>23.408338520013448</v>
      </c>
      <c r="AC8021">
        <v>0</v>
      </c>
      <c r="AD8021">
        <v>0</v>
      </c>
      <c r="AE8021">
        <v>78.535791732692502</v>
      </c>
    </row>
    <row r="8022" spans="1:31" x14ac:dyDescent="0.25">
      <c r="A8022">
        <v>2170244</v>
      </c>
      <c r="B8022">
        <v>1</v>
      </c>
      <c r="C8022" t="s">
        <v>80</v>
      </c>
      <c r="D8022" t="s">
        <v>95</v>
      </c>
      <c r="E8022" t="s">
        <v>174</v>
      </c>
      <c r="F8022" t="s">
        <v>22842</v>
      </c>
      <c r="G8022" t="s">
        <v>187</v>
      </c>
      <c r="H8022" t="s">
        <v>134</v>
      </c>
      <c r="I8022" t="s">
        <v>135</v>
      </c>
      <c r="J8022" t="s">
        <v>136</v>
      </c>
      <c r="K8022" t="s">
        <v>137</v>
      </c>
      <c r="L8022" t="s">
        <v>22843</v>
      </c>
      <c r="M8022" t="s">
        <v>22844</v>
      </c>
      <c r="N8022">
        <v>5.8049999999999997</v>
      </c>
      <c r="O8022">
        <v>0</v>
      </c>
      <c r="P8022">
        <v>292</v>
      </c>
      <c r="Q8022">
        <v>0</v>
      </c>
      <c r="R8022">
        <v>0</v>
      </c>
      <c r="S8022">
        <v>0</v>
      </c>
      <c r="T8022">
        <v>14</v>
      </c>
      <c r="U8022">
        <v>0</v>
      </c>
      <c r="V8022">
        <v>0</v>
      </c>
      <c r="W8022">
        <v>0</v>
      </c>
      <c r="X8022">
        <v>423.01899071403182</v>
      </c>
      <c r="Y8022">
        <v>0</v>
      </c>
      <c r="Z8022">
        <v>0</v>
      </c>
      <c r="AA8022">
        <v>0</v>
      </c>
      <c r="AB8022">
        <v>71.882081120570305</v>
      </c>
      <c r="AC8022">
        <v>0</v>
      </c>
      <c r="AD8022">
        <v>0</v>
      </c>
      <c r="AE8022">
        <v>494.90107183460213</v>
      </c>
    </row>
    <row r="8023" spans="1:31" x14ac:dyDescent="0.25">
      <c r="A8023">
        <v>2169995</v>
      </c>
      <c r="B8023">
        <v>1</v>
      </c>
      <c r="C8023" t="s">
        <v>81</v>
      </c>
      <c r="D8023" t="s">
        <v>123</v>
      </c>
      <c r="E8023" t="s">
        <v>174</v>
      </c>
      <c r="F8023" t="s">
        <v>22845</v>
      </c>
      <c r="G8023" t="s">
        <v>187</v>
      </c>
      <c r="H8023" t="s">
        <v>134</v>
      </c>
      <c r="I8023" t="s">
        <v>135</v>
      </c>
      <c r="J8023" t="s">
        <v>136</v>
      </c>
      <c r="K8023" t="s">
        <v>137</v>
      </c>
      <c r="L8023" t="s">
        <v>22846</v>
      </c>
      <c r="M8023" t="s">
        <v>22847</v>
      </c>
      <c r="N8023">
        <v>3.682222222</v>
      </c>
      <c r="O8023">
        <v>0</v>
      </c>
      <c r="P8023">
        <v>4</v>
      </c>
      <c r="Q8023">
        <v>0</v>
      </c>
      <c r="R8023">
        <v>0</v>
      </c>
      <c r="S8023">
        <v>0</v>
      </c>
      <c r="T8023">
        <v>1</v>
      </c>
      <c r="U8023">
        <v>0</v>
      </c>
      <c r="V8023">
        <v>0</v>
      </c>
      <c r="W8023">
        <v>0</v>
      </c>
      <c r="X8023">
        <v>0.88652894444975006</v>
      </c>
      <c r="Y8023">
        <v>0</v>
      </c>
      <c r="Z8023">
        <v>0</v>
      </c>
      <c r="AA8023">
        <v>0</v>
      </c>
      <c r="AB8023">
        <v>0.93906919776425002</v>
      </c>
      <c r="AC8023">
        <v>0</v>
      </c>
      <c r="AD8023">
        <v>0</v>
      </c>
      <c r="AE8023">
        <v>1.825598142214</v>
      </c>
    </row>
    <row r="8024" spans="1:31" x14ac:dyDescent="0.25">
      <c r="A8024">
        <v>2170238</v>
      </c>
      <c r="B8024">
        <v>1</v>
      </c>
      <c r="C8024" t="s">
        <v>80</v>
      </c>
      <c r="D8024" t="s">
        <v>86</v>
      </c>
      <c r="E8024" t="s">
        <v>131</v>
      </c>
      <c r="F8024" t="s">
        <v>22848</v>
      </c>
      <c r="G8024" t="s">
        <v>152</v>
      </c>
      <c r="H8024" t="s">
        <v>134</v>
      </c>
      <c r="I8024" t="s">
        <v>135</v>
      </c>
      <c r="J8024" t="s">
        <v>136</v>
      </c>
      <c r="K8024" t="s">
        <v>137</v>
      </c>
      <c r="L8024" t="s">
        <v>22849</v>
      </c>
      <c r="M8024" t="s">
        <v>22850</v>
      </c>
      <c r="N8024">
        <v>5.4277777770000002</v>
      </c>
      <c r="O8024">
        <v>0</v>
      </c>
      <c r="P8024">
        <v>1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1.8331552152243751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1.8331552152243751</v>
      </c>
    </row>
    <row r="8025" spans="1:31" x14ac:dyDescent="0.25">
      <c r="A8025">
        <v>2169597</v>
      </c>
      <c r="B8025">
        <v>1</v>
      </c>
      <c r="C8025" t="s">
        <v>80</v>
      </c>
      <c r="D8025" t="s">
        <v>108</v>
      </c>
      <c r="E8025" t="s">
        <v>174</v>
      </c>
      <c r="F8025" t="s">
        <v>2972</v>
      </c>
      <c r="G8025" t="s">
        <v>187</v>
      </c>
      <c r="H8025" t="s">
        <v>134</v>
      </c>
      <c r="I8025" t="s">
        <v>135</v>
      </c>
      <c r="J8025" t="s">
        <v>136</v>
      </c>
      <c r="K8025" t="s">
        <v>137</v>
      </c>
      <c r="L8025" t="s">
        <v>22851</v>
      </c>
      <c r="M8025" t="s">
        <v>22852</v>
      </c>
      <c r="N8025">
        <v>3.6816666659999999</v>
      </c>
      <c r="O8025">
        <v>0</v>
      </c>
      <c r="P8025">
        <v>11</v>
      </c>
      <c r="Q8025">
        <v>0</v>
      </c>
      <c r="R8025">
        <v>2</v>
      </c>
      <c r="S8025">
        <v>0</v>
      </c>
      <c r="T8025">
        <v>1</v>
      </c>
      <c r="U8025">
        <v>0</v>
      </c>
      <c r="V8025">
        <v>0</v>
      </c>
      <c r="W8025">
        <v>0</v>
      </c>
      <c r="X8025">
        <v>7.6777332807846657</v>
      </c>
      <c r="Y8025">
        <v>0</v>
      </c>
      <c r="Z8025">
        <v>2.2896865225933333E-2</v>
      </c>
      <c r="AA8025">
        <v>0</v>
      </c>
      <c r="AB8025">
        <v>0.10948891828805002</v>
      </c>
      <c r="AC8025">
        <v>0</v>
      </c>
      <c r="AD8025">
        <v>0</v>
      </c>
      <c r="AE8025">
        <v>7.8101190642986484</v>
      </c>
    </row>
    <row r="8026" spans="1:31" x14ac:dyDescent="0.25">
      <c r="A8026">
        <v>2170138</v>
      </c>
      <c r="B8026">
        <v>1</v>
      </c>
      <c r="C8026" t="s">
        <v>81</v>
      </c>
      <c r="D8026" t="s">
        <v>117</v>
      </c>
      <c r="E8026" t="s">
        <v>174</v>
      </c>
      <c r="F8026" t="s">
        <v>22853</v>
      </c>
      <c r="G8026" t="s">
        <v>187</v>
      </c>
      <c r="H8026" t="s">
        <v>134</v>
      </c>
      <c r="I8026" t="s">
        <v>135</v>
      </c>
      <c r="J8026" t="s">
        <v>136</v>
      </c>
      <c r="K8026" t="s">
        <v>137</v>
      </c>
      <c r="L8026" t="s">
        <v>22854</v>
      </c>
      <c r="M8026" t="s">
        <v>22855</v>
      </c>
      <c r="N8026">
        <v>2.6063888880000001</v>
      </c>
      <c r="O8026">
        <v>0</v>
      </c>
      <c r="P8026">
        <v>17</v>
      </c>
      <c r="Q8026">
        <v>0</v>
      </c>
      <c r="R8026">
        <v>0</v>
      </c>
      <c r="S8026">
        <v>0</v>
      </c>
      <c r="T8026">
        <v>1</v>
      </c>
      <c r="U8026">
        <v>0</v>
      </c>
      <c r="V8026">
        <v>0</v>
      </c>
      <c r="W8026">
        <v>0</v>
      </c>
      <c r="X8026">
        <v>4.4934644612816994</v>
      </c>
      <c r="Y8026">
        <v>0</v>
      </c>
      <c r="Z8026">
        <v>0</v>
      </c>
      <c r="AA8026">
        <v>0</v>
      </c>
      <c r="AB8026">
        <v>1.01976951168E-2</v>
      </c>
      <c r="AC8026">
        <v>0</v>
      </c>
      <c r="AD8026">
        <v>0</v>
      </c>
      <c r="AE8026">
        <v>4.5036621563984998</v>
      </c>
    </row>
    <row r="8027" spans="1:31" x14ac:dyDescent="0.25">
      <c r="A8027">
        <v>2170095</v>
      </c>
      <c r="B8027">
        <v>1</v>
      </c>
      <c r="C8027" t="s">
        <v>80</v>
      </c>
      <c r="D8027" t="s">
        <v>86</v>
      </c>
      <c r="E8027" t="s">
        <v>174</v>
      </c>
      <c r="F8027" t="s">
        <v>22856</v>
      </c>
      <c r="G8027" t="s">
        <v>187</v>
      </c>
      <c r="H8027" t="s">
        <v>134</v>
      </c>
      <c r="I8027" t="s">
        <v>135</v>
      </c>
      <c r="J8027" t="s">
        <v>136</v>
      </c>
      <c r="K8027" t="s">
        <v>137</v>
      </c>
      <c r="L8027" t="s">
        <v>22857</v>
      </c>
      <c r="M8027" t="s">
        <v>22858</v>
      </c>
      <c r="N8027">
        <v>0.61972222200000004</v>
      </c>
      <c r="O8027">
        <v>0</v>
      </c>
      <c r="P8027">
        <v>63</v>
      </c>
      <c r="Q8027">
        <v>0</v>
      </c>
      <c r="R8027">
        <v>0</v>
      </c>
      <c r="S8027">
        <v>0</v>
      </c>
      <c r="T8027">
        <v>1</v>
      </c>
      <c r="U8027">
        <v>0</v>
      </c>
      <c r="V8027">
        <v>0</v>
      </c>
      <c r="W8027">
        <v>0</v>
      </c>
      <c r="X8027">
        <v>14.362839021856971</v>
      </c>
      <c r="Y8027">
        <v>0</v>
      </c>
      <c r="Z8027">
        <v>0</v>
      </c>
      <c r="AA8027">
        <v>0</v>
      </c>
      <c r="AB8027">
        <v>2.2274624956016672E-2</v>
      </c>
      <c r="AC8027">
        <v>0</v>
      </c>
      <c r="AD8027">
        <v>0</v>
      </c>
      <c r="AE8027">
        <v>14.385113646812988</v>
      </c>
    </row>
    <row r="8028" spans="1:31" x14ac:dyDescent="0.25">
      <c r="A8028">
        <v>2169946</v>
      </c>
      <c r="B8028">
        <v>1</v>
      </c>
      <c r="C8028" t="s">
        <v>80</v>
      </c>
      <c r="D8028" t="s">
        <v>93</v>
      </c>
      <c r="E8028" t="s">
        <v>174</v>
      </c>
      <c r="F8028" t="s">
        <v>22859</v>
      </c>
      <c r="G8028" t="s">
        <v>187</v>
      </c>
      <c r="H8028" t="s">
        <v>134</v>
      </c>
      <c r="I8028" t="s">
        <v>135</v>
      </c>
      <c r="J8028" t="s">
        <v>136</v>
      </c>
      <c r="K8028" t="s">
        <v>137</v>
      </c>
      <c r="L8028" t="s">
        <v>22860</v>
      </c>
      <c r="M8028" t="s">
        <v>22861</v>
      </c>
      <c r="N8028">
        <v>0.60277777700000001</v>
      </c>
      <c r="O8028">
        <v>0</v>
      </c>
      <c r="P8028">
        <v>83</v>
      </c>
      <c r="Q8028">
        <v>0</v>
      </c>
      <c r="R8028">
        <v>2</v>
      </c>
      <c r="S8028">
        <v>0</v>
      </c>
      <c r="T8028">
        <v>7</v>
      </c>
      <c r="U8028">
        <v>0</v>
      </c>
      <c r="V8028">
        <v>0</v>
      </c>
      <c r="W8028">
        <v>0</v>
      </c>
      <c r="X8028">
        <v>9.2828138781023313</v>
      </c>
      <c r="Y8028">
        <v>0</v>
      </c>
      <c r="Z8028">
        <v>0.18460583189766666</v>
      </c>
      <c r="AA8028">
        <v>0</v>
      </c>
      <c r="AB8028">
        <v>1.4756454964597499</v>
      </c>
      <c r="AC8028">
        <v>0</v>
      </c>
      <c r="AD8028">
        <v>0</v>
      </c>
      <c r="AE8028">
        <v>10.943065206459748</v>
      </c>
    </row>
    <row r="8029" spans="1:31" x14ac:dyDescent="0.25">
      <c r="A8029">
        <v>2169454</v>
      </c>
      <c r="B8029">
        <v>1</v>
      </c>
      <c r="C8029" t="s">
        <v>80</v>
      </c>
      <c r="D8029" t="s">
        <v>97</v>
      </c>
      <c r="E8029" t="s">
        <v>161</v>
      </c>
      <c r="F8029" t="s">
        <v>22862</v>
      </c>
      <c r="G8029" t="s">
        <v>215</v>
      </c>
      <c r="H8029" t="s">
        <v>134</v>
      </c>
      <c r="I8029" t="s">
        <v>135</v>
      </c>
      <c r="J8029" t="s">
        <v>136</v>
      </c>
      <c r="K8029" t="s">
        <v>137</v>
      </c>
      <c r="L8029" t="s">
        <v>22863</v>
      </c>
      <c r="M8029" t="s">
        <v>22864</v>
      </c>
      <c r="N8029">
        <v>1.3272222220000001</v>
      </c>
      <c r="O8029">
        <v>0</v>
      </c>
      <c r="P8029">
        <v>9</v>
      </c>
      <c r="Q8029">
        <v>0</v>
      </c>
      <c r="R8029">
        <v>17</v>
      </c>
      <c r="S8029">
        <v>0</v>
      </c>
      <c r="T8029">
        <v>150</v>
      </c>
      <c r="U8029">
        <v>0</v>
      </c>
      <c r="V8029">
        <v>0</v>
      </c>
      <c r="W8029">
        <v>0</v>
      </c>
      <c r="X8029">
        <v>4.0357366923173679</v>
      </c>
      <c r="Y8029">
        <v>0</v>
      </c>
      <c r="Z8029">
        <v>7.3325514557095497</v>
      </c>
      <c r="AA8029">
        <v>0</v>
      </c>
      <c r="AB8029">
        <v>85.29449294803203</v>
      </c>
      <c r="AC8029">
        <v>0</v>
      </c>
      <c r="AD8029">
        <v>0</v>
      </c>
      <c r="AE8029">
        <v>96.66278109605895</v>
      </c>
    </row>
    <row r="8030" spans="1:31" x14ac:dyDescent="0.25">
      <c r="A8030">
        <v>2170536</v>
      </c>
      <c r="B8030">
        <v>1</v>
      </c>
      <c r="C8030" t="s">
        <v>80</v>
      </c>
      <c r="D8030" t="s">
        <v>84</v>
      </c>
      <c r="E8030" t="s">
        <v>131</v>
      </c>
      <c r="F8030" t="s">
        <v>22865</v>
      </c>
      <c r="G8030" t="s">
        <v>152</v>
      </c>
      <c r="H8030" t="s">
        <v>134</v>
      </c>
      <c r="I8030" t="s">
        <v>135</v>
      </c>
      <c r="J8030" t="s">
        <v>136</v>
      </c>
      <c r="K8030" t="s">
        <v>137</v>
      </c>
      <c r="L8030" t="s">
        <v>22866</v>
      </c>
      <c r="M8030" t="s">
        <v>22867</v>
      </c>
      <c r="N8030">
        <v>6.6358333329999999</v>
      </c>
      <c r="O8030">
        <v>0</v>
      </c>
      <c r="P8030">
        <v>1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0.73335766952030013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0.73335766952030013</v>
      </c>
    </row>
    <row r="8031" spans="1:31" x14ac:dyDescent="0.25">
      <c r="A8031">
        <v>2170387</v>
      </c>
      <c r="B8031">
        <v>1</v>
      </c>
      <c r="C8031" t="s">
        <v>80</v>
      </c>
      <c r="D8031" t="s">
        <v>97</v>
      </c>
      <c r="E8031" t="s">
        <v>174</v>
      </c>
      <c r="F8031" t="s">
        <v>22868</v>
      </c>
      <c r="G8031" t="s">
        <v>187</v>
      </c>
      <c r="H8031" t="s">
        <v>134</v>
      </c>
      <c r="I8031" t="s">
        <v>135</v>
      </c>
      <c r="J8031" t="s">
        <v>136</v>
      </c>
      <c r="K8031" t="s">
        <v>137</v>
      </c>
      <c r="L8031" t="s">
        <v>22869</v>
      </c>
      <c r="M8031" t="s">
        <v>22870</v>
      </c>
      <c r="N8031">
        <v>1.5608333329999999</v>
      </c>
      <c r="O8031">
        <v>0</v>
      </c>
      <c r="P8031">
        <v>43</v>
      </c>
      <c r="Q8031">
        <v>0</v>
      </c>
      <c r="R8031">
        <v>1</v>
      </c>
      <c r="S8031">
        <v>0</v>
      </c>
      <c r="T8031">
        <v>1</v>
      </c>
      <c r="U8031">
        <v>0</v>
      </c>
      <c r="V8031">
        <v>0</v>
      </c>
      <c r="W8031">
        <v>0</v>
      </c>
      <c r="X8031">
        <v>22.073566529443635</v>
      </c>
      <c r="Y8031">
        <v>0</v>
      </c>
      <c r="Z8031">
        <v>3.6908427316500007E-3</v>
      </c>
      <c r="AA8031">
        <v>0</v>
      </c>
      <c r="AB8031">
        <v>0.61769563128750016</v>
      </c>
      <c r="AC8031">
        <v>0</v>
      </c>
      <c r="AD8031">
        <v>0</v>
      </c>
      <c r="AE8031">
        <v>22.694953003462786</v>
      </c>
    </row>
    <row r="8032" spans="1:31" x14ac:dyDescent="0.25">
      <c r="A8032">
        <v>2170052</v>
      </c>
      <c r="B8032">
        <v>1</v>
      </c>
      <c r="C8032" t="s">
        <v>80</v>
      </c>
      <c r="D8032" t="s">
        <v>82</v>
      </c>
      <c r="E8032" t="s">
        <v>174</v>
      </c>
      <c r="F8032" t="s">
        <v>22871</v>
      </c>
      <c r="G8032" t="s">
        <v>187</v>
      </c>
      <c r="H8032" t="s">
        <v>134</v>
      </c>
      <c r="I8032" t="s">
        <v>135</v>
      </c>
      <c r="J8032" t="s">
        <v>136</v>
      </c>
      <c r="K8032" t="s">
        <v>137</v>
      </c>
      <c r="L8032" t="s">
        <v>22872</v>
      </c>
      <c r="M8032" t="s">
        <v>22873</v>
      </c>
      <c r="N8032">
        <v>1.615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36</v>
      </c>
      <c r="U8032">
        <v>0</v>
      </c>
      <c r="V8032">
        <v>1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50.25399919568919</v>
      </c>
      <c r="AC8032">
        <v>0</v>
      </c>
      <c r="AD8032">
        <v>9.2285605882186506</v>
      </c>
      <c r="AE8032">
        <v>59.482559783907838</v>
      </c>
    </row>
    <row r="8033" spans="1:31" x14ac:dyDescent="0.25">
      <c r="A8033">
        <v>2170453</v>
      </c>
      <c r="B8033">
        <v>1</v>
      </c>
      <c r="C8033" t="s">
        <v>80</v>
      </c>
      <c r="D8033" t="s">
        <v>105</v>
      </c>
      <c r="E8033" t="s">
        <v>146</v>
      </c>
      <c r="F8033" t="s">
        <v>22874</v>
      </c>
      <c r="G8033" t="s">
        <v>167</v>
      </c>
      <c r="H8033" t="s">
        <v>143</v>
      </c>
      <c r="I8033" t="s">
        <v>135</v>
      </c>
      <c r="J8033" t="s">
        <v>136</v>
      </c>
      <c r="K8033" t="s">
        <v>137</v>
      </c>
      <c r="L8033" t="s">
        <v>22875</v>
      </c>
      <c r="M8033" t="s">
        <v>22876</v>
      </c>
      <c r="N8033">
        <v>2.1216666659999999</v>
      </c>
      <c r="O8033">
        <v>0</v>
      </c>
      <c r="P8033">
        <v>0</v>
      </c>
      <c r="Q8033">
        <v>0</v>
      </c>
      <c r="R8033">
        <v>0</v>
      </c>
      <c r="S8033">
        <v>1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9.6099758931872259</v>
      </c>
      <c r="AB8033">
        <v>0</v>
      </c>
      <c r="AC8033">
        <v>0</v>
      </c>
      <c r="AD8033">
        <v>0</v>
      </c>
      <c r="AE8033">
        <v>9.6099758931872259</v>
      </c>
    </row>
    <row r="8034" spans="1:31" x14ac:dyDescent="0.25">
      <c r="A8034">
        <v>2169766</v>
      </c>
      <c r="B8034">
        <v>1</v>
      </c>
      <c r="C8034" t="s">
        <v>80</v>
      </c>
      <c r="D8034" t="s">
        <v>107</v>
      </c>
      <c r="E8034" t="s">
        <v>174</v>
      </c>
      <c r="F8034" t="s">
        <v>22877</v>
      </c>
      <c r="G8034" t="s">
        <v>187</v>
      </c>
      <c r="H8034" t="s">
        <v>134</v>
      </c>
      <c r="I8034" t="s">
        <v>135</v>
      </c>
      <c r="J8034" t="s">
        <v>136</v>
      </c>
      <c r="K8034" t="s">
        <v>137</v>
      </c>
      <c r="L8034" t="s">
        <v>22878</v>
      </c>
      <c r="M8034" t="s">
        <v>22879</v>
      </c>
      <c r="N8034">
        <v>1.209166666</v>
      </c>
      <c r="O8034">
        <v>0</v>
      </c>
      <c r="P8034">
        <v>22</v>
      </c>
      <c r="Q8034">
        <v>0</v>
      </c>
      <c r="R8034">
        <v>1</v>
      </c>
      <c r="S8034">
        <v>0</v>
      </c>
      <c r="T8034">
        <v>2</v>
      </c>
      <c r="U8034">
        <v>0</v>
      </c>
      <c r="V8034">
        <v>0</v>
      </c>
      <c r="W8034">
        <v>0</v>
      </c>
      <c r="X8034">
        <v>4.4891714585114837</v>
      </c>
      <c r="Y8034">
        <v>0</v>
      </c>
      <c r="Z8034">
        <v>3.9266727835833341E-2</v>
      </c>
      <c r="AA8034">
        <v>0</v>
      </c>
      <c r="AB8034">
        <v>0.31827797286193338</v>
      </c>
      <c r="AC8034">
        <v>0</v>
      </c>
      <c r="AD8034">
        <v>0</v>
      </c>
      <c r="AE8034">
        <v>4.84671615920925</v>
      </c>
    </row>
    <row r="8035" spans="1:31" x14ac:dyDescent="0.25">
      <c r="A8035">
        <v>2169912</v>
      </c>
      <c r="B8035">
        <v>1</v>
      </c>
      <c r="C8035" t="s">
        <v>80</v>
      </c>
      <c r="D8035" t="s">
        <v>101</v>
      </c>
      <c r="E8035" t="s">
        <v>131</v>
      </c>
      <c r="F8035" t="s">
        <v>22880</v>
      </c>
      <c r="G8035" t="s">
        <v>133</v>
      </c>
      <c r="H8035" t="s">
        <v>134</v>
      </c>
      <c r="I8035" t="s">
        <v>135</v>
      </c>
      <c r="J8035" t="s">
        <v>136</v>
      </c>
      <c r="K8035" t="s">
        <v>137</v>
      </c>
      <c r="L8035" t="s">
        <v>22881</v>
      </c>
      <c r="M8035" t="s">
        <v>22882</v>
      </c>
      <c r="N8035">
        <v>3.0391666659999999</v>
      </c>
      <c r="O8035">
        <v>0</v>
      </c>
      <c r="P8035">
        <v>2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2.3016865864637501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2.3016865864637501</v>
      </c>
    </row>
    <row r="8036" spans="1:31" x14ac:dyDescent="0.25">
      <c r="A8036">
        <v>2170593</v>
      </c>
      <c r="B8036">
        <v>1</v>
      </c>
      <c r="C8036" t="s">
        <v>80</v>
      </c>
      <c r="D8036" t="s">
        <v>95</v>
      </c>
      <c r="E8036" t="s">
        <v>131</v>
      </c>
      <c r="F8036" t="s">
        <v>22883</v>
      </c>
      <c r="G8036" t="s">
        <v>231</v>
      </c>
      <c r="H8036" t="s">
        <v>134</v>
      </c>
      <c r="I8036" t="s">
        <v>135</v>
      </c>
      <c r="J8036" t="s">
        <v>136</v>
      </c>
      <c r="K8036" t="s">
        <v>137</v>
      </c>
      <c r="L8036" t="s">
        <v>22884</v>
      </c>
      <c r="M8036" t="s">
        <v>22885</v>
      </c>
      <c r="N8036">
        <v>1.334166666</v>
      </c>
      <c r="O8036">
        <v>0</v>
      </c>
      <c r="P8036">
        <v>11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2.7865756756167253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2.7865756756167253</v>
      </c>
    </row>
    <row r="8037" spans="1:31" x14ac:dyDescent="0.25">
      <c r="A8037">
        <v>2198502</v>
      </c>
      <c r="B8037">
        <v>1</v>
      </c>
      <c r="C8037" t="s">
        <v>81</v>
      </c>
      <c r="D8037" t="s">
        <v>122</v>
      </c>
      <c r="E8037" t="s">
        <v>140</v>
      </c>
      <c r="F8037" t="s">
        <v>22409</v>
      </c>
      <c r="G8037" t="s">
        <v>142</v>
      </c>
      <c r="H8037" t="s">
        <v>143</v>
      </c>
      <c r="I8037" t="s">
        <v>135</v>
      </c>
      <c r="J8037" t="s">
        <v>136</v>
      </c>
      <c r="K8037" t="s">
        <v>137</v>
      </c>
      <c r="L8037" t="s">
        <v>22886</v>
      </c>
      <c r="M8037" t="s">
        <v>22887</v>
      </c>
      <c r="N8037">
        <v>0.73333333300000003</v>
      </c>
      <c r="O8037">
        <v>2</v>
      </c>
      <c r="P8037">
        <v>110</v>
      </c>
      <c r="Q8037">
        <v>13</v>
      </c>
      <c r="R8037">
        <v>0</v>
      </c>
      <c r="S8037">
        <v>8</v>
      </c>
      <c r="T8037">
        <v>4</v>
      </c>
      <c r="U8037">
        <v>2</v>
      </c>
      <c r="V8037">
        <v>0</v>
      </c>
      <c r="W8037">
        <v>0.38493051801599992</v>
      </c>
      <c r="X8037">
        <v>7.9929985134779971</v>
      </c>
      <c r="Y8037">
        <v>4.9936762907679997</v>
      </c>
      <c r="Z8037">
        <v>0</v>
      </c>
      <c r="AA8037">
        <v>48.876390548722</v>
      </c>
      <c r="AB8037">
        <v>1.1233364193333335</v>
      </c>
      <c r="AC8037">
        <v>98.169306978600005</v>
      </c>
      <c r="AD8037">
        <v>0</v>
      </c>
      <c r="AE8037">
        <v>161.54063926891735</v>
      </c>
    </row>
    <row r="8038" spans="1:31" x14ac:dyDescent="0.25">
      <c r="A8038">
        <v>2169371</v>
      </c>
      <c r="B8038">
        <v>1</v>
      </c>
      <c r="C8038" t="s">
        <v>80</v>
      </c>
      <c r="D8038" t="s">
        <v>91</v>
      </c>
      <c r="E8038" t="s">
        <v>161</v>
      </c>
      <c r="F8038" t="s">
        <v>22888</v>
      </c>
      <c r="G8038" t="s">
        <v>215</v>
      </c>
      <c r="H8038" t="s">
        <v>134</v>
      </c>
      <c r="I8038" t="s">
        <v>135</v>
      </c>
      <c r="J8038" t="s">
        <v>136</v>
      </c>
      <c r="K8038" t="s">
        <v>137</v>
      </c>
      <c r="L8038" t="s">
        <v>22889</v>
      </c>
      <c r="M8038" t="s">
        <v>22890</v>
      </c>
      <c r="N8038">
        <v>4.4505555550000002</v>
      </c>
      <c r="O8038">
        <v>0</v>
      </c>
      <c r="P8038">
        <v>104</v>
      </c>
      <c r="Q8038">
        <v>0</v>
      </c>
      <c r="R8038">
        <v>3</v>
      </c>
      <c r="S8038">
        <v>0</v>
      </c>
      <c r="T8038">
        <v>10</v>
      </c>
      <c r="U8038">
        <v>0</v>
      </c>
      <c r="V8038">
        <v>0</v>
      </c>
      <c r="W8038">
        <v>0</v>
      </c>
      <c r="X8038">
        <v>102.93155057383031</v>
      </c>
      <c r="Y8038">
        <v>0</v>
      </c>
      <c r="Z8038">
        <v>1.1925362858673332</v>
      </c>
      <c r="AA8038">
        <v>0</v>
      </c>
      <c r="AB8038">
        <v>10.017104382079291</v>
      </c>
      <c r="AC8038">
        <v>0</v>
      </c>
      <c r="AD8038">
        <v>0</v>
      </c>
      <c r="AE8038">
        <v>114.14119124177694</v>
      </c>
    </row>
    <row r="8039" spans="1:31" x14ac:dyDescent="0.25">
      <c r="A8039">
        <v>2170367</v>
      </c>
      <c r="B8039">
        <v>1</v>
      </c>
      <c r="C8039" t="s">
        <v>81</v>
      </c>
      <c r="D8039" t="s">
        <v>113</v>
      </c>
      <c r="E8039" t="s">
        <v>174</v>
      </c>
      <c r="F8039" t="s">
        <v>22891</v>
      </c>
      <c r="G8039" t="s">
        <v>187</v>
      </c>
      <c r="H8039" t="s">
        <v>134</v>
      </c>
      <c r="I8039" t="s">
        <v>135</v>
      </c>
      <c r="J8039" t="s">
        <v>136</v>
      </c>
      <c r="K8039" t="s">
        <v>137</v>
      </c>
      <c r="L8039" t="s">
        <v>22892</v>
      </c>
      <c r="M8039" t="s">
        <v>22893</v>
      </c>
      <c r="N8039">
        <v>3.028888888</v>
      </c>
      <c r="O8039">
        <v>0</v>
      </c>
      <c r="P8039">
        <v>14</v>
      </c>
      <c r="Q8039">
        <v>0</v>
      </c>
      <c r="R8039">
        <v>2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8.2756631022408005</v>
      </c>
      <c r="Y8039">
        <v>0</v>
      </c>
      <c r="Z8039">
        <v>1.5521952297065</v>
      </c>
      <c r="AA8039">
        <v>0</v>
      </c>
      <c r="AB8039">
        <v>0</v>
      </c>
      <c r="AC8039">
        <v>0</v>
      </c>
      <c r="AD8039">
        <v>0</v>
      </c>
      <c r="AE8039">
        <v>9.8278583319473007</v>
      </c>
    </row>
    <row r="8040" spans="1:31" x14ac:dyDescent="0.25">
      <c r="A8040">
        <v>2169680</v>
      </c>
      <c r="B8040">
        <v>1</v>
      </c>
      <c r="C8040" t="s">
        <v>81</v>
      </c>
      <c r="D8040" t="s">
        <v>121</v>
      </c>
      <c r="E8040" t="s">
        <v>196</v>
      </c>
      <c r="F8040" t="s">
        <v>4098</v>
      </c>
      <c r="G8040" t="s">
        <v>142</v>
      </c>
      <c r="H8040" t="s">
        <v>143</v>
      </c>
      <c r="I8040" t="s">
        <v>148</v>
      </c>
      <c r="J8040" t="s">
        <v>136</v>
      </c>
      <c r="K8040" t="s">
        <v>137</v>
      </c>
      <c r="L8040" t="s">
        <v>22894</v>
      </c>
      <c r="M8040" t="s">
        <v>22895</v>
      </c>
      <c r="N8040">
        <v>9.7222220000000008E-3</v>
      </c>
      <c r="O8040">
        <v>0</v>
      </c>
      <c r="P8040">
        <v>633</v>
      </c>
      <c r="Q8040">
        <v>0</v>
      </c>
      <c r="R8040">
        <v>9</v>
      </c>
      <c r="S8040">
        <v>0</v>
      </c>
      <c r="T8040">
        <v>30</v>
      </c>
      <c r="U8040">
        <v>0</v>
      </c>
      <c r="V8040">
        <v>0</v>
      </c>
      <c r="W8040">
        <v>0</v>
      </c>
      <c r="X8040">
        <v>0.71654514151033333</v>
      </c>
      <c r="Y8040">
        <v>0</v>
      </c>
      <c r="Z8040">
        <v>4.5482129979999989E-3</v>
      </c>
      <c r="AA8040">
        <v>0</v>
      </c>
      <c r="AB8040">
        <v>8.4803006718499996E-2</v>
      </c>
      <c r="AC8040">
        <v>0</v>
      </c>
      <c r="AD8040">
        <v>0</v>
      </c>
      <c r="AE8040">
        <v>0.80589636122683328</v>
      </c>
    </row>
    <row r="8041" spans="1:31" x14ac:dyDescent="0.25">
      <c r="A8041">
        <v>2169574</v>
      </c>
      <c r="B8041">
        <v>1</v>
      </c>
      <c r="C8041" t="s">
        <v>80</v>
      </c>
      <c r="D8041" t="s">
        <v>96</v>
      </c>
      <c r="E8041" t="s">
        <v>224</v>
      </c>
      <c r="F8041" t="s">
        <v>2114</v>
      </c>
      <c r="G8041" t="s">
        <v>538</v>
      </c>
      <c r="H8041" t="s">
        <v>143</v>
      </c>
      <c r="I8041" t="s">
        <v>135</v>
      </c>
      <c r="J8041" t="s">
        <v>136</v>
      </c>
      <c r="K8041" t="s">
        <v>236</v>
      </c>
      <c r="L8041" t="s">
        <v>22896</v>
      </c>
      <c r="M8041" t="s">
        <v>22897</v>
      </c>
      <c r="N8041">
        <v>0.80145277699999995</v>
      </c>
      <c r="O8041">
        <v>0</v>
      </c>
      <c r="P8041">
        <v>173</v>
      </c>
      <c r="Q8041">
        <v>14</v>
      </c>
      <c r="R8041">
        <v>21</v>
      </c>
      <c r="S8041">
        <v>19</v>
      </c>
      <c r="T8041">
        <v>17</v>
      </c>
      <c r="U8041">
        <v>5</v>
      </c>
      <c r="V8041">
        <v>0</v>
      </c>
      <c r="W8041">
        <v>0</v>
      </c>
      <c r="X8041">
        <v>52.440951281221096</v>
      </c>
      <c r="Y8041">
        <v>7.5001987204381741</v>
      </c>
      <c r="Z8041">
        <v>7.5486375500966671</v>
      </c>
      <c r="AA8041">
        <v>108.74151020048403</v>
      </c>
      <c r="AB8041">
        <v>4.347229923135167</v>
      </c>
      <c r="AC8041">
        <v>490.92605127891511</v>
      </c>
      <c r="AD8041">
        <v>0</v>
      </c>
      <c r="AE8041">
        <v>671.50457895429031</v>
      </c>
    </row>
    <row r="8042" spans="1:31" x14ac:dyDescent="0.25">
      <c r="A8042">
        <v>2170261</v>
      </c>
      <c r="B8042">
        <v>1</v>
      </c>
      <c r="C8042" t="s">
        <v>80</v>
      </c>
      <c r="D8042" t="s">
        <v>84</v>
      </c>
      <c r="E8042" t="s">
        <v>131</v>
      </c>
      <c r="F8042" t="s">
        <v>22898</v>
      </c>
      <c r="G8042" t="s">
        <v>152</v>
      </c>
      <c r="H8042" t="s">
        <v>134</v>
      </c>
      <c r="I8042" t="s">
        <v>135</v>
      </c>
      <c r="J8042" t="s">
        <v>136</v>
      </c>
      <c r="K8042" t="s">
        <v>137</v>
      </c>
      <c r="L8042" t="s">
        <v>22899</v>
      </c>
      <c r="M8042" t="s">
        <v>22900</v>
      </c>
      <c r="N8042">
        <v>1.604166666</v>
      </c>
      <c r="O8042">
        <v>0</v>
      </c>
      <c r="P8042">
        <v>1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0.32127544291745003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0.32127544291745003</v>
      </c>
    </row>
    <row r="8043" spans="1:31" x14ac:dyDescent="0.25">
      <c r="A8043">
        <v>2170115</v>
      </c>
      <c r="B8043">
        <v>1</v>
      </c>
      <c r="C8043" t="s">
        <v>80</v>
      </c>
      <c r="D8043" t="s">
        <v>83</v>
      </c>
      <c r="E8043" t="s">
        <v>174</v>
      </c>
      <c r="F8043" t="s">
        <v>22901</v>
      </c>
      <c r="G8043" t="s">
        <v>187</v>
      </c>
      <c r="H8043" t="s">
        <v>134</v>
      </c>
      <c r="I8043" t="s">
        <v>135</v>
      </c>
      <c r="J8043" t="s">
        <v>136</v>
      </c>
      <c r="K8043" t="s">
        <v>137</v>
      </c>
      <c r="L8043" t="s">
        <v>22902</v>
      </c>
      <c r="M8043" t="s">
        <v>22903</v>
      </c>
      <c r="N8043">
        <v>4.0944444439999996</v>
      </c>
      <c r="O8043">
        <v>0</v>
      </c>
      <c r="P8043">
        <v>180</v>
      </c>
      <c r="Q8043">
        <v>0</v>
      </c>
      <c r="R8043">
        <v>0</v>
      </c>
      <c r="S8043">
        <v>0</v>
      </c>
      <c r="T8043">
        <v>6</v>
      </c>
      <c r="U8043">
        <v>0</v>
      </c>
      <c r="V8043">
        <v>0</v>
      </c>
      <c r="W8043">
        <v>0</v>
      </c>
      <c r="X8043">
        <v>216.65113356158861</v>
      </c>
      <c r="Y8043">
        <v>0</v>
      </c>
      <c r="Z8043">
        <v>0</v>
      </c>
      <c r="AA8043">
        <v>0</v>
      </c>
      <c r="AB8043">
        <v>8.7287645523064992</v>
      </c>
      <c r="AC8043">
        <v>0</v>
      </c>
      <c r="AD8043">
        <v>0</v>
      </c>
      <c r="AE8043">
        <v>225.37989811389511</v>
      </c>
    </row>
    <row r="8044" spans="1:31" x14ac:dyDescent="0.25">
      <c r="A8044">
        <v>2169328</v>
      </c>
      <c r="B8044">
        <v>1</v>
      </c>
      <c r="C8044" t="s">
        <v>80</v>
      </c>
      <c r="D8044" t="s">
        <v>93</v>
      </c>
      <c r="E8044" t="s">
        <v>161</v>
      </c>
      <c r="F8044" t="s">
        <v>22904</v>
      </c>
      <c r="G8044" t="s">
        <v>215</v>
      </c>
      <c r="H8044" t="s">
        <v>134</v>
      </c>
      <c r="I8044" t="s">
        <v>135</v>
      </c>
      <c r="J8044" t="s">
        <v>136</v>
      </c>
      <c r="K8044" t="s">
        <v>137</v>
      </c>
      <c r="L8044" t="s">
        <v>22905</v>
      </c>
      <c r="M8044" t="s">
        <v>22906</v>
      </c>
      <c r="N8044">
        <v>1.907777777</v>
      </c>
      <c r="O8044">
        <v>0</v>
      </c>
      <c r="P8044">
        <v>115</v>
      </c>
      <c r="Q8044">
        <v>0</v>
      </c>
      <c r="R8044">
        <v>1</v>
      </c>
      <c r="S8044">
        <v>0</v>
      </c>
      <c r="T8044">
        <v>28</v>
      </c>
      <c r="U8044">
        <v>0</v>
      </c>
      <c r="V8044">
        <v>0</v>
      </c>
      <c r="W8044">
        <v>0</v>
      </c>
      <c r="X8044">
        <v>26.8525874377161</v>
      </c>
      <c r="Y8044">
        <v>0</v>
      </c>
      <c r="Z8044">
        <v>3.7295502075000001E-3</v>
      </c>
      <c r="AA8044">
        <v>0</v>
      </c>
      <c r="AB8044">
        <v>15.237732718968974</v>
      </c>
      <c r="AC8044">
        <v>0</v>
      </c>
      <c r="AD8044">
        <v>0</v>
      </c>
      <c r="AE8044">
        <v>42.094049706892577</v>
      </c>
    </row>
    <row r="8045" spans="1:31" x14ac:dyDescent="0.25">
      <c r="A8045">
        <v>2169849</v>
      </c>
      <c r="B8045">
        <v>1</v>
      </c>
      <c r="C8045" t="s">
        <v>80</v>
      </c>
      <c r="D8045" t="s">
        <v>89</v>
      </c>
      <c r="E8045" t="s">
        <v>174</v>
      </c>
      <c r="F8045" t="s">
        <v>22907</v>
      </c>
      <c r="G8045" t="s">
        <v>328</v>
      </c>
      <c r="H8045" t="s">
        <v>134</v>
      </c>
      <c r="I8045" t="s">
        <v>135</v>
      </c>
      <c r="J8045" t="s">
        <v>136</v>
      </c>
      <c r="K8045" t="s">
        <v>137</v>
      </c>
      <c r="L8045" t="s">
        <v>22908</v>
      </c>
      <c r="M8045" t="s">
        <v>22909</v>
      </c>
      <c r="N8045">
        <v>1.457222222</v>
      </c>
      <c r="O8045">
        <v>0</v>
      </c>
      <c r="P8045">
        <v>71</v>
      </c>
      <c r="Q8045">
        <v>0</v>
      </c>
      <c r="R8045">
        <v>1</v>
      </c>
      <c r="S8045">
        <v>0</v>
      </c>
      <c r="T8045">
        <v>6</v>
      </c>
      <c r="U8045">
        <v>0</v>
      </c>
      <c r="V8045">
        <v>0</v>
      </c>
      <c r="W8045">
        <v>0</v>
      </c>
      <c r="X8045">
        <v>15.274286494539897</v>
      </c>
      <c r="Y8045">
        <v>0</v>
      </c>
      <c r="Z8045">
        <v>0.34713095113125003</v>
      </c>
      <c r="AA8045">
        <v>0</v>
      </c>
      <c r="AB8045">
        <v>2.4157459954668834</v>
      </c>
      <c r="AC8045">
        <v>0</v>
      </c>
      <c r="AD8045">
        <v>0</v>
      </c>
      <c r="AE8045">
        <v>18.037163441138031</v>
      </c>
    </row>
    <row r="8046" spans="1:31" x14ac:dyDescent="0.25">
      <c r="A8046">
        <v>2170135</v>
      </c>
      <c r="B8046">
        <v>1</v>
      </c>
      <c r="C8046" t="s">
        <v>80</v>
      </c>
      <c r="D8046" t="s">
        <v>83</v>
      </c>
      <c r="E8046" t="s">
        <v>196</v>
      </c>
      <c r="F8046" t="s">
        <v>5875</v>
      </c>
      <c r="G8046" t="s">
        <v>142</v>
      </c>
      <c r="H8046" t="s">
        <v>143</v>
      </c>
      <c r="I8046" t="s">
        <v>135</v>
      </c>
      <c r="J8046" t="s">
        <v>136</v>
      </c>
      <c r="K8046" t="s">
        <v>137</v>
      </c>
      <c r="L8046" t="s">
        <v>22910</v>
      </c>
      <c r="M8046" t="s">
        <v>22911</v>
      </c>
      <c r="N8046">
        <v>1.2880555549999999</v>
      </c>
      <c r="O8046">
        <v>0</v>
      </c>
      <c r="P8046">
        <v>502</v>
      </c>
      <c r="Q8046">
        <v>0</v>
      </c>
      <c r="R8046">
        <v>0</v>
      </c>
      <c r="S8046">
        <v>4</v>
      </c>
      <c r="T8046">
        <v>38</v>
      </c>
      <c r="U8046">
        <v>2</v>
      </c>
      <c r="V8046">
        <v>0</v>
      </c>
      <c r="W8046">
        <v>0</v>
      </c>
      <c r="X8046">
        <v>176.45596105923187</v>
      </c>
      <c r="Y8046">
        <v>0</v>
      </c>
      <c r="Z8046">
        <v>0</v>
      </c>
      <c r="AA8046">
        <v>51.249493730182706</v>
      </c>
      <c r="AB8046">
        <v>24.154120119534369</v>
      </c>
      <c r="AC8046">
        <v>45.137840646529874</v>
      </c>
      <c r="AD8046">
        <v>0</v>
      </c>
      <c r="AE8046">
        <v>296.99741555547882</v>
      </c>
    </row>
    <row r="8047" spans="1:31" x14ac:dyDescent="0.25">
      <c r="A8047">
        <v>2169657</v>
      </c>
      <c r="B8047">
        <v>1</v>
      </c>
      <c r="C8047" t="s">
        <v>81</v>
      </c>
      <c r="D8047" t="s">
        <v>127</v>
      </c>
      <c r="E8047" t="s">
        <v>146</v>
      </c>
      <c r="F8047" t="s">
        <v>22912</v>
      </c>
      <c r="G8047" t="s">
        <v>167</v>
      </c>
      <c r="H8047" t="s">
        <v>143</v>
      </c>
      <c r="I8047" t="s">
        <v>135</v>
      </c>
      <c r="J8047" t="s">
        <v>136</v>
      </c>
      <c r="K8047" t="s">
        <v>137</v>
      </c>
      <c r="L8047" t="s">
        <v>22913</v>
      </c>
      <c r="M8047" t="s">
        <v>22914</v>
      </c>
      <c r="N8047">
        <v>1.6305555549999999</v>
      </c>
      <c r="O8047">
        <v>0</v>
      </c>
      <c r="P8047">
        <v>291</v>
      </c>
      <c r="Q8047">
        <v>0</v>
      </c>
      <c r="R8047">
        <v>2</v>
      </c>
      <c r="S8047">
        <v>0</v>
      </c>
      <c r="T8047">
        <v>7</v>
      </c>
      <c r="U8047">
        <v>0</v>
      </c>
      <c r="V8047">
        <v>0</v>
      </c>
      <c r="W8047">
        <v>0</v>
      </c>
      <c r="X8047">
        <v>134.71812074831246</v>
      </c>
      <c r="Y8047">
        <v>0</v>
      </c>
      <c r="Z8047">
        <v>1.7338305901133335</v>
      </c>
      <c r="AA8047">
        <v>0</v>
      </c>
      <c r="AB8047">
        <v>3.8207284137444675</v>
      </c>
      <c r="AC8047">
        <v>0</v>
      </c>
      <c r="AD8047">
        <v>0</v>
      </c>
      <c r="AE8047">
        <v>140.27267975217026</v>
      </c>
    </row>
    <row r="8048" spans="1:31" x14ac:dyDescent="0.25">
      <c r="A8048">
        <v>2170155</v>
      </c>
      <c r="B8048">
        <v>1</v>
      </c>
      <c r="C8048" t="s">
        <v>80</v>
      </c>
      <c r="D8048" t="s">
        <v>106</v>
      </c>
      <c r="E8048" t="s">
        <v>174</v>
      </c>
      <c r="F8048" t="s">
        <v>22915</v>
      </c>
      <c r="G8048" t="s">
        <v>187</v>
      </c>
      <c r="H8048" t="s">
        <v>134</v>
      </c>
      <c r="I8048" t="s">
        <v>135</v>
      </c>
      <c r="J8048" t="s">
        <v>136</v>
      </c>
      <c r="K8048" t="s">
        <v>137</v>
      </c>
      <c r="L8048" t="s">
        <v>22916</v>
      </c>
      <c r="M8048" t="s">
        <v>22917</v>
      </c>
      <c r="N8048">
        <v>1.6427777770000001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2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6.3904588825046682</v>
      </c>
      <c r="AC8048">
        <v>0</v>
      </c>
      <c r="AD8048">
        <v>0</v>
      </c>
      <c r="AE8048">
        <v>6.3904588825046682</v>
      </c>
    </row>
    <row r="8049" spans="1:31" x14ac:dyDescent="0.25">
      <c r="A8049">
        <v>2170327</v>
      </c>
      <c r="B8049">
        <v>1</v>
      </c>
      <c r="C8049" t="s">
        <v>81</v>
      </c>
      <c r="D8049" t="s">
        <v>115</v>
      </c>
      <c r="E8049" t="s">
        <v>196</v>
      </c>
      <c r="F8049" t="s">
        <v>22918</v>
      </c>
      <c r="G8049" t="s">
        <v>142</v>
      </c>
      <c r="H8049" t="s">
        <v>143</v>
      </c>
      <c r="I8049" t="s">
        <v>135</v>
      </c>
      <c r="J8049" t="s">
        <v>136</v>
      </c>
      <c r="K8049" t="s">
        <v>137</v>
      </c>
      <c r="L8049" t="s">
        <v>22919</v>
      </c>
      <c r="M8049" t="s">
        <v>22920</v>
      </c>
      <c r="N8049">
        <v>1.3152777769999999</v>
      </c>
      <c r="O8049">
        <v>0</v>
      </c>
      <c r="P8049">
        <v>586</v>
      </c>
      <c r="Q8049">
        <v>0</v>
      </c>
      <c r="R8049">
        <v>3</v>
      </c>
      <c r="S8049">
        <v>0</v>
      </c>
      <c r="T8049">
        <v>23</v>
      </c>
      <c r="U8049">
        <v>0</v>
      </c>
      <c r="V8049">
        <v>0</v>
      </c>
      <c r="W8049">
        <v>0</v>
      </c>
      <c r="X8049">
        <v>69.64673191703848</v>
      </c>
      <c r="Y8049">
        <v>0</v>
      </c>
      <c r="Z8049">
        <v>0.95884669978465009</v>
      </c>
      <c r="AA8049">
        <v>0</v>
      </c>
      <c r="AB8049">
        <v>4.5011487821151679</v>
      </c>
      <c r="AC8049">
        <v>0</v>
      </c>
      <c r="AD8049">
        <v>0</v>
      </c>
      <c r="AE8049">
        <v>75.10672739893829</v>
      </c>
    </row>
    <row r="8050" spans="1:31" x14ac:dyDescent="0.25">
      <c r="A8050">
        <v>2169806</v>
      </c>
      <c r="B8050">
        <v>1</v>
      </c>
      <c r="C8050" t="s">
        <v>81</v>
      </c>
      <c r="D8050" t="s">
        <v>128</v>
      </c>
      <c r="E8050" t="s">
        <v>174</v>
      </c>
      <c r="F8050" t="s">
        <v>22921</v>
      </c>
      <c r="G8050" t="s">
        <v>328</v>
      </c>
      <c r="H8050" t="s">
        <v>134</v>
      </c>
      <c r="I8050" t="s">
        <v>135</v>
      </c>
      <c r="J8050" t="s">
        <v>136</v>
      </c>
      <c r="K8050" t="s">
        <v>137</v>
      </c>
      <c r="L8050" t="s">
        <v>22922</v>
      </c>
      <c r="M8050" t="s">
        <v>22923</v>
      </c>
      <c r="N8050">
        <v>13.966944443999999</v>
      </c>
      <c r="O8050">
        <v>0</v>
      </c>
      <c r="P8050">
        <v>102</v>
      </c>
      <c r="Q8050">
        <v>0</v>
      </c>
      <c r="R8050">
        <v>0</v>
      </c>
      <c r="S8050">
        <v>0</v>
      </c>
      <c r="T8050">
        <v>5</v>
      </c>
      <c r="U8050">
        <v>0</v>
      </c>
      <c r="V8050">
        <v>0</v>
      </c>
      <c r="W8050">
        <v>0</v>
      </c>
      <c r="X8050">
        <v>307.58682240067861</v>
      </c>
      <c r="Y8050">
        <v>0</v>
      </c>
      <c r="Z8050">
        <v>0</v>
      </c>
      <c r="AA8050">
        <v>0</v>
      </c>
      <c r="AB8050">
        <v>39.22091726014262</v>
      </c>
      <c r="AC8050">
        <v>0</v>
      </c>
      <c r="AD8050">
        <v>0</v>
      </c>
      <c r="AE8050">
        <v>346.80773966082126</v>
      </c>
    </row>
    <row r="8051" spans="1:31" x14ac:dyDescent="0.25">
      <c r="A8051">
        <v>2170304</v>
      </c>
      <c r="B8051">
        <v>1</v>
      </c>
      <c r="C8051" t="s">
        <v>80</v>
      </c>
      <c r="D8051" t="s">
        <v>101</v>
      </c>
      <c r="E8051" t="s">
        <v>174</v>
      </c>
      <c r="F8051" t="s">
        <v>22924</v>
      </c>
      <c r="G8051" t="s">
        <v>187</v>
      </c>
      <c r="H8051" t="s">
        <v>134</v>
      </c>
      <c r="I8051" t="s">
        <v>135</v>
      </c>
      <c r="J8051" t="s">
        <v>136</v>
      </c>
      <c r="K8051" t="s">
        <v>137</v>
      </c>
      <c r="L8051" t="s">
        <v>22925</v>
      </c>
      <c r="M8051" t="s">
        <v>22926</v>
      </c>
      <c r="N8051">
        <v>4.0555555549999998</v>
      </c>
      <c r="O8051">
        <v>0</v>
      </c>
      <c r="P8051">
        <v>159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124.42255062001271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124.42255062001271</v>
      </c>
    </row>
    <row r="8052" spans="1:31" x14ac:dyDescent="0.25">
      <c r="A8052">
        <v>2169614</v>
      </c>
      <c r="B8052">
        <v>1</v>
      </c>
      <c r="C8052" t="s">
        <v>80</v>
      </c>
      <c r="D8052" t="s">
        <v>94</v>
      </c>
      <c r="E8052" t="s">
        <v>131</v>
      </c>
      <c r="F8052" t="s">
        <v>22927</v>
      </c>
      <c r="G8052" t="s">
        <v>152</v>
      </c>
      <c r="H8052" t="s">
        <v>134</v>
      </c>
      <c r="I8052" t="s">
        <v>135</v>
      </c>
      <c r="J8052" t="s">
        <v>136</v>
      </c>
      <c r="K8052" t="s">
        <v>137</v>
      </c>
      <c r="L8052" t="s">
        <v>22928</v>
      </c>
      <c r="M8052" t="s">
        <v>22929</v>
      </c>
      <c r="N8052">
        <v>3.6544444440000001</v>
      </c>
      <c r="O8052">
        <v>0</v>
      </c>
      <c r="P8052">
        <v>1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0.56605711570314998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0.56605711570314998</v>
      </c>
    </row>
    <row r="8053" spans="1:31" x14ac:dyDescent="0.25">
      <c r="A8053">
        <v>2169637</v>
      </c>
      <c r="B8053">
        <v>1</v>
      </c>
      <c r="C8053" t="s">
        <v>80</v>
      </c>
      <c r="D8053" t="s">
        <v>97</v>
      </c>
      <c r="E8053" t="s">
        <v>174</v>
      </c>
      <c r="F8053" t="s">
        <v>22930</v>
      </c>
      <c r="G8053" t="s">
        <v>187</v>
      </c>
      <c r="H8053" t="s">
        <v>134</v>
      </c>
      <c r="I8053" t="s">
        <v>135</v>
      </c>
      <c r="J8053" t="s">
        <v>136</v>
      </c>
      <c r="K8053" t="s">
        <v>137</v>
      </c>
      <c r="L8053" t="s">
        <v>22931</v>
      </c>
      <c r="M8053" t="s">
        <v>22932</v>
      </c>
      <c r="N8053">
        <v>1.911944444</v>
      </c>
      <c r="O8053">
        <v>0</v>
      </c>
      <c r="P8053">
        <v>9</v>
      </c>
      <c r="Q8053">
        <v>0</v>
      </c>
      <c r="R8053">
        <v>9</v>
      </c>
      <c r="S8053">
        <v>0</v>
      </c>
      <c r="T8053">
        <v>5</v>
      </c>
      <c r="U8053">
        <v>0</v>
      </c>
      <c r="V8053">
        <v>0</v>
      </c>
      <c r="W8053">
        <v>0</v>
      </c>
      <c r="X8053">
        <v>19.622758672273999</v>
      </c>
      <c r="Y8053">
        <v>0</v>
      </c>
      <c r="Z8053">
        <v>6.9321319608562009</v>
      </c>
      <c r="AA8053">
        <v>0</v>
      </c>
      <c r="AB8053">
        <v>108.39735277375073</v>
      </c>
      <c r="AC8053">
        <v>0</v>
      </c>
      <c r="AD8053">
        <v>0</v>
      </c>
      <c r="AE8053">
        <v>134.95224340688094</v>
      </c>
    </row>
    <row r="8054" spans="1:31" x14ac:dyDescent="0.25">
      <c r="A8054">
        <v>2170284</v>
      </c>
      <c r="B8054">
        <v>1</v>
      </c>
      <c r="C8054" t="s">
        <v>81</v>
      </c>
      <c r="D8054" t="s">
        <v>122</v>
      </c>
      <c r="E8054" t="s">
        <v>174</v>
      </c>
      <c r="F8054" t="s">
        <v>22933</v>
      </c>
      <c r="G8054" t="s">
        <v>187</v>
      </c>
      <c r="H8054" t="s">
        <v>134</v>
      </c>
      <c r="I8054" t="s">
        <v>135</v>
      </c>
      <c r="J8054" t="s">
        <v>136</v>
      </c>
      <c r="K8054" t="s">
        <v>137</v>
      </c>
      <c r="L8054" t="s">
        <v>22934</v>
      </c>
      <c r="M8054" t="s">
        <v>22935</v>
      </c>
      <c r="N8054">
        <v>2.8363888880000001</v>
      </c>
      <c r="O8054">
        <v>0</v>
      </c>
      <c r="P8054">
        <v>39</v>
      </c>
      <c r="Q8054">
        <v>0</v>
      </c>
      <c r="R8054">
        <v>0</v>
      </c>
      <c r="S8054">
        <v>0</v>
      </c>
      <c r="T8054">
        <v>1</v>
      </c>
      <c r="U8054">
        <v>0</v>
      </c>
      <c r="V8054">
        <v>0</v>
      </c>
      <c r="W8054">
        <v>0</v>
      </c>
      <c r="X8054">
        <v>32.373734097269207</v>
      </c>
      <c r="Y8054">
        <v>0</v>
      </c>
      <c r="Z8054">
        <v>0</v>
      </c>
      <c r="AA8054">
        <v>0</v>
      </c>
      <c r="AB8054">
        <v>26.121342002065198</v>
      </c>
      <c r="AC8054">
        <v>0</v>
      </c>
      <c r="AD8054">
        <v>0</v>
      </c>
      <c r="AE8054">
        <v>58.495076099334405</v>
      </c>
    </row>
    <row r="8055" spans="1:31" x14ac:dyDescent="0.25">
      <c r="A8055">
        <v>2169594</v>
      </c>
      <c r="B8055">
        <v>1</v>
      </c>
      <c r="C8055" t="s">
        <v>80</v>
      </c>
      <c r="D8055" t="s">
        <v>83</v>
      </c>
      <c r="E8055" t="s">
        <v>174</v>
      </c>
      <c r="F8055" t="s">
        <v>22936</v>
      </c>
      <c r="G8055" t="s">
        <v>187</v>
      </c>
      <c r="H8055" t="s">
        <v>134</v>
      </c>
      <c r="I8055" t="s">
        <v>135</v>
      </c>
      <c r="J8055" t="s">
        <v>136</v>
      </c>
      <c r="K8055" t="s">
        <v>137</v>
      </c>
      <c r="L8055" t="s">
        <v>22937</v>
      </c>
      <c r="M8055" t="s">
        <v>22938</v>
      </c>
      <c r="N8055">
        <v>2.9980555550000001</v>
      </c>
      <c r="O8055">
        <v>0</v>
      </c>
      <c r="P8055">
        <v>1</v>
      </c>
      <c r="Q8055">
        <v>0</v>
      </c>
      <c r="R8055">
        <v>0</v>
      </c>
      <c r="S8055">
        <v>0</v>
      </c>
      <c r="T8055">
        <v>22</v>
      </c>
      <c r="U8055">
        <v>0</v>
      </c>
      <c r="V8055">
        <v>0</v>
      </c>
      <c r="W8055">
        <v>0</v>
      </c>
      <c r="X8055">
        <v>0.71775526979970006</v>
      </c>
      <c r="Y8055">
        <v>0</v>
      </c>
      <c r="Z8055">
        <v>0</v>
      </c>
      <c r="AA8055">
        <v>0</v>
      </c>
      <c r="AB8055">
        <v>52.34694519768199</v>
      </c>
      <c r="AC8055">
        <v>0</v>
      </c>
      <c r="AD8055">
        <v>0</v>
      </c>
      <c r="AE8055">
        <v>53.064700467481693</v>
      </c>
    </row>
    <row r="8056" spans="1:31" x14ac:dyDescent="0.25">
      <c r="A8056">
        <v>2170676</v>
      </c>
      <c r="B8056">
        <v>1</v>
      </c>
      <c r="C8056" t="s">
        <v>80</v>
      </c>
      <c r="D8056" t="s">
        <v>108</v>
      </c>
      <c r="E8056" t="s">
        <v>174</v>
      </c>
      <c r="F8056" t="s">
        <v>15479</v>
      </c>
      <c r="G8056" t="s">
        <v>187</v>
      </c>
      <c r="H8056" t="s">
        <v>134</v>
      </c>
      <c r="I8056" t="s">
        <v>135</v>
      </c>
      <c r="J8056" t="s">
        <v>136</v>
      </c>
      <c r="K8056" t="s">
        <v>137</v>
      </c>
      <c r="L8056" t="s">
        <v>22939</v>
      </c>
      <c r="M8056" t="s">
        <v>22940</v>
      </c>
      <c r="N8056">
        <v>0.26055555499999999</v>
      </c>
      <c r="O8056">
        <v>0</v>
      </c>
      <c r="P8056">
        <v>6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0.11289067626666664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0.11289067626666664</v>
      </c>
    </row>
    <row r="8057" spans="1:31" x14ac:dyDescent="0.25">
      <c r="A8057">
        <v>2169551</v>
      </c>
      <c r="B8057">
        <v>1</v>
      </c>
      <c r="C8057" t="s">
        <v>80</v>
      </c>
      <c r="D8057" t="s">
        <v>84</v>
      </c>
      <c r="E8057" t="s">
        <v>131</v>
      </c>
      <c r="F8057" t="s">
        <v>22941</v>
      </c>
      <c r="G8057" t="s">
        <v>231</v>
      </c>
      <c r="H8057" t="s">
        <v>134</v>
      </c>
      <c r="I8057" t="s">
        <v>135</v>
      </c>
      <c r="J8057" t="s">
        <v>136</v>
      </c>
      <c r="K8057" t="s">
        <v>137</v>
      </c>
      <c r="L8057" t="s">
        <v>22942</v>
      </c>
      <c r="M8057" t="s">
        <v>22943</v>
      </c>
      <c r="N8057">
        <v>5.1908333329999996</v>
      </c>
      <c r="O8057">
        <v>0</v>
      </c>
      <c r="P8057">
        <v>5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4.9914345083961233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4.9914345083961233</v>
      </c>
    </row>
    <row r="8058" spans="1:31" x14ac:dyDescent="0.25">
      <c r="A8058">
        <v>2170147</v>
      </c>
      <c r="B8058">
        <v>1</v>
      </c>
      <c r="C8058" t="s">
        <v>80</v>
      </c>
      <c r="D8058" t="s">
        <v>102</v>
      </c>
      <c r="E8058" t="s">
        <v>174</v>
      </c>
      <c r="F8058" t="s">
        <v>22944</v>
      </c>
      <c r="G8058" t="s">
        <v>187</v>
      </c>
      <c r="H8058" t="s">
        <v>134</v>
      </c>
      <c r="I8058" t="s">
        <v>135</v>
      </c>
      <c r="J8058" t="s">
        <v>136</v>
      </c>
      <c r="K8058" t="s">
        <v>137</v>
      </c>
      <c r="L8058" t="s">
        <v>22945</v>
      </c>
      <c r="M8058" t="s">
        <v>22946</v>
      </c>
      <c r="N8058">
        <v>2.0536111109999999</v>
      </c>
      <c r="O8058">
        <v>0</v>
      </c>
      <c r="P8058">
        <v>3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1.2501076745351334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1.2501076745351334</v>
      </c>
    </row>
    <row r="8059" spans="1:31" x14ac:dyDescent="0.25">
      <c r="A8059">
        <v>2170665</v>
      </c>
      <c r="B8059">
        <v>1</v>
      </c>
      <c r="C8059" t="s">
        <v>81</v>
      </c>
      <c r="D8059" t="s">
        <v>119</v>
      </c>
      <c r="E8059" t="s">
        <v>196</v>
      </c>
      <c r="F8059" t="s">
        <v>22947</v>
      </c>
      <c r="G8059" t="s">
        <v>142</v>
      </c>
      <c r="H8059" t="s">
        <v>143</v>
      </c>
      <c r="I8059" t="s">
        <v>135</v>
      </c>
      <c r="J8059" t="s">
        <v>136</v>
      </c>
      <c r="K8059" t="s">
        <v>137</v>
      </c>
      <c r="L8059" t="s">
        <v>22948</v>
      </c>
      <c r="M8059" t="s">
        <v>22949</v>
      </c>
      <c r="N8059">
        <v>0.266666666</v>
      </c>
      <c r="O8059">
        <v>1</v>
      </c>
      <c r="P8059">
        <v>1269</v>
      </c>
      <c r="Q8059">
        <v>113</v>
      </c>
      <c r="R8059">
        <v>232</v>
      </c>
      <c r="S8059">
        <v>0</v>
      </c>
      <c r="T8059">
        <v>79</v>
      </c>
      <c r="U8059">
        <v>0</v>
      </c>
      <c r="V8059">
        <v>0</v>
      </c>
      <c r="W8059">
        <v>1.9067931135999999E-2</v>
      </c>
      <c r="X8059">
        <v>36.419398685120015</v>
      </c>
      <c r="Y8059">
        <v>7.4387270105439987</v>
      </c>
      <c r="Z8059">
        <v>4.9974642136480005</v>
      </c>
      <c r="AA8059">
        <v>0</v>
      </c>
      <c r="AB8059">
        <v>4.5087532351120014</v>
      </c>
      <c r="AC8059">
        <v>0</v>
      </c>
      <c r="AD8059">
        <v>0</v>
      </c>
      <c r="AE8059">
        <v>53.383411075560019</v>
      </c>
    </row>
    <row r="8060" spans="1:31" x14ac:dyDescent="0.25">
      <c r="A8060">
        <v>2169337</v>
      </c>
      <c r="B8060">
        <v>1</v>
      </c>
      <c r="C8060" t="s">
        <v>80</v>
      </c>
      <c r="D8060" t="s">
        <v>93</v>
      </c>
      <c r="E8060" t="s">
        <v>161</v>
      </c>
      <c r="F8060" t="s">
        <v>22950</v>
      </c>
      <c r="G8060" t="s">
        <v>215</v>
      </c>
      <c r="H8060" t="s">
        <v>134</v>
      </c>
      <c r="I8060" t="s">
        <v>135</v>
      </c>
      <c r="J8060" t="s">
        <v>136</v>
      </c>
      <c r="K8060" t="s">
        <v>137</v>
      </c>
      <c r="L8060" t="s">
        <v>22951</v>
      </c>
      <c r="M8060" t="s">
        <v>22952</v>
      </c>
      <c r="N8060">
        <v>5.1213888880000003</v>
      </c>
      <c r="O8060">
        <v>0</v>
      </c>
      <c r="P8060">
        <v>157</v>
      </c>
      <c r="Q8060">
        <v>0</v>
      </c>
      <c r="R8060">
        <v>10</v>
      </c>
      <c r="S8060">
        <v>0</v>
      </c>
      <c r="T8060">
        <v>27</v>
      </c>
      <c r="U8060">
        <v>0</v>
      </c>
      <c r="V8060">
        <v>0</v>
      </c>
      <c r="W8060">
        <v>0</v>
      </c>
      <c r="X8060">
        <v>201.67636930368391</v>
      </c>
      <c r="Y8060">
        <v>0</v>
      </c>
      <c r="Z8060">
        <v>47.700660083456015</v>
      </c>
      <c r="AA8060">
        <v>0</v>
      </c>
      <c r="AB8060">
        <v>62.425368946490934</v>
      </c>
      <c r="AC8060">
        <v>0</v>
      </c>
      <c r="AD8060">
        <v>0</v>
      </c>
      <c r="AE8060">
        <v>311.80239833363089</v>
      </c>
    </row>
    <row r="8061" spans="1:31" x14ac:dyDescent="0.25">
      <c r="A8061">
        <v>2169414</v>
      </c>
      <c r="B8061">
        <v>1</v>
      </c>
      <c r="C8061" t="s">
        <v>81</v>
      </c>
      <c r="D8061" t="s">
        <v>113</v>
      </c>
      <c r="E8061" t="s">
        <v>174</v>
      </c>
      <c r="F8061" t="s">
        <v>22953</v>
      </c>
      <c r="G8061" t="s">
        <v>187</v>
      </c>
      <c r="H8061" t="s">
        <v>134</v>
      </c>
      <c r="I8061" t="s">
        <v>135</v>
      </c>
      <c r="J8061" t="s">
        <v>136</v>
      </c>
      <c r="K8061" t="s">
        <v>137</v>
      </c>
      <c r="L8061" t="s">
        <v>22954</v>
      </c>
      <c r="M8061" t="s">
        <v>22751</v>
      </c>
      <c r="N8061">
        <v>2.525555555</v>
      </c>
      <c r="O8061">
        <v>0</v>
      </c>
      <c r="P8061">
        <v>6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1.3169166852308747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1.3169166852308747</v>
      </c>
    </row>
    <row r="8062" spans="1:31" x14ac:dyDescent="0.25">
      <c r="A8062">
        <v>2170001</v>
      </c>
      <c r="B8062">
        <v>1</v>
      </c>
      <c r="C8062" t="s">
        <v>81</v>
      </c>
      <c r="D8062" t="s">
        <v>112</v>
      </c>
      <c r="E8062" t="s">
        <v>131</v>
      </c>
      <c r="F8062" t="s">
        <v>22955</v>
      </c>
      <c r="G8062" t="s">
        <v>152</v>
      </c>
      <c r="H8062" t="s">
        <v>134</v>
      </c>
      <c r="I8062" t="s">
        <v>135</v>
      </c>
      <c r="J8062" t="s">
        <v>136</v>
      </c>
      <c r="K8062" t="s">
        <v>137</v>
      </c>
      <c r="L8062" t="s">
        <v>22956</v>
      </c>
      <c r="M8062" t="s">
        <v>22957</v>
      </c>
      <c r="N8062">
        <v>1.885555555</v>
      </c>
      <c r="O8062">
        <v>0</v>
      </c>
      <c r="P8062">
        <v>1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0.27163838727135831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0.27163838727135831</v>
      </c>
    </row>
    <row r="8063" spans="1:31" x14ac:dyDescent="0.25">
      <c r="A8063">
        <v>2170101</v>
      </c>
      <c r="B8063">
        <v>1</v>
      </c>
      <c r="C8063" t="s">
        <v>81</v>
      </c>
      <c r="D8063" t="s">
        <v>127</v>
      </c>
      <c r="E8063" t="s">
        <v>196</v>
      </c>
      <c r="F8063" t="s">
        <v>643</v>
      </c>
      <c r="G8063" t="s">
        <v>142</v>
      </c>
      <c r="H8063" t="s">
        <v>143</v>
      </c>
      <c r="I8063" t="s">
        <v>135</v>
      </c>
      <c r="J8063" t="s">
        <v>136</v>
      </c>
      <c r="K8063" t="s">
        <v>137</v>
      </c>
      <c r="L8063" t="s">
        <v>22958</v>
      </c>
      <c r="M8063" t="s">
        <v>22959</v>
      </c>
      <c r="N8063">
        <v>3.747222222</v>
      </c>
      <c r="O8063">
        <v>2</v>
      </c>
      <c r="P8063">
        <v>52</v>
      </c>
      <c r="Q8063">
        <v>79</v>
      </c>
      <c r="R8063">
        <v>74</v>
      </c>
      <c r="S8063">
        <v>0</v>
      </c>
      <c r="T8063">
        <v>5</v>
      </c>
      <c r="U8063">
        <v>1</v>
      </c>
      <c r="V8063">
        <v>0</v>
      </c>
      <c r="W8063">
        <v>1.2019208043345002</v>
      </c>
      <c r="X8063">
        <v>42.970169678489093</v>
      </c>
      <c r="Y8063">
        <v>138.53705409863508</v>
      </c>
      <c r="Z8063">
        <v>192.66141205877136</v>
      </c>
      <c r="AA8063">
        <v>0</v>
      </c>
      <c r="AB8063">
        <v>10.142801885283665</v>
      </c>
      <c r="AC8063">
        <v>715.83708404631557</v>
      </c>
      <c r="AD8063">
        <v>0</v>
      </c>
      <c r="AE8063">
        <v>1101.3504425718293</v>
      </c>
    </row>
    <row r="8064" spans="1:31" x14ac:dyDescent="0.25">
      <c r="A8064">
        <v>2169437</v>
      </c>
      <c r="B8064">
        <v>1</v>
      </c>
      <c r="C8064" t="s">
        <v>80</v>
      </c>
      <c r="D8064" t="s">
        <v>88</v>
      </c>
      <c r="E8064" t="s">
        <v>174</v>
      </c>
      <c r="F8064" t="s">
        <v>22960</v>
      </c>
      <c r="G8064" t="s">
        <v>187</v>
      </c>
      <c r="H8064" t="s">
        <v>134</v>
      </c>
      <c r="I8064" t="s">
        <v>135</v>
      </c>
      <c r="J8064" t="s">
        <v>136</v>
      </c>
      <c r="K8064" t="s">
        <v>137</v>
      </c>
      <c r="L8064" t="s">
        <v>22961</v>
      </c>
      <c r="M8064" t="s">
        <v>22962</v>
      </c>
      <c r="N8064">
        <v>5.3224999999999998</v>
      </c>
      <c r="O8064">
        <v>0</v>
      </c>
      <c r="P8064">
        <v>39</v>
      </c>
      <c r="Q8064">
        <v>0</v>
      </c>
      <c r="R8064">
        <v>0</v>
      </c>
      <c r="S8064">
        <v>0</v>
      </c>
      <c r="T8064">
        <v>1</v>
      </c>
      <c r="U8064">
        <v>0</v>
      </c>
      <c r="V8064">
        <v>0</v>
      </c>
      <c r="W8064">
        <v>0</v>
      </c>
      <c r="X8064">
        <v>90.831529223434686</v>
      </c>
      <c r="Y8064">
        <v>0</v>
      </c>
      <c r="Z8064">
        <v>0</v>
      </c>
      <c r="AA8064">
        <v>0</v>
      </c>
      <c r="AB8064">
        <v>4.5842422044127504</v>
      </c>
      <c r="AC8064">
        <v>0</v>
      </c>
      <c r="AD8064">
        <v>0</v>
      </c>
      <c r="AE8064">
        <v>95.415771427847432</v>
      </c>
    </row>
    <row r="8065" spans="1:31" x14ac:dyDescent="0.25">
      <c r="A8065">
        <v>2169314</v>
      </c>
      <c r="B8065">
        <v>1</v>
      </c>
      <c r="C8065" t="s">
        <v>80</v>
      </c>
      <c r="D8065" t="s">
        <v>99</v>
      </c>
      <c r="E8065" t="s">
        <v>131</v>
      </c>
      <c r="F8065" t="s">
        <v>22963</v>
      </c>
      <c r="G8065" t="s">
        <v>231</v>
      </c>
      <c r="H8065" t="s">
        <v>134</v>
      </c>
      <c r="I8065" t="s">
        <v>135</v>
      </c>
      <c r="J8065" t="s">
        <v>136</v>
      </c>
      <c r="K8065" t="s">
        <v>137</v>
      </c>
      <c r="L8065" t="s">
        <v>22964</v>
      </c>
      <c r="M8065" t="s">
        <v>22965</v>
      </c>
      <c r="N8065">
        <v>0.75249999999999995</v>
      </c>
      <c r="O8065">
        <v>0</v>
      </c>
      <c r="P8065">
        <v>1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8.7118201616250002E-2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8.7118201616250002E-2</v>
      </c>
    </row>
    <row r="8066" spans="1:31" x14ac:dyDescent="0.25">
      <c r="A8066">
        <v>2169291</v>
      </c>
      <c r="B8066">
        <v>1</v>
      </c>
      <c r="C8066" t="s">
        <v>80</v>
      </c>
      <c r="D8066" t="s">
        <v>93</v>
      </c>
      <c r="E8066" t="s">
        <v>174</v>
      </c>
      <c r="F8066" t="s">
        <v>16502</v>
      </c>
      <c r="G8066" t="s">
        <v>187</v>
      </c>
      <c r="H8066" t="s">
        <v>134</v>
      </c>
      <c r="I8066" t="s">
        <v>135</v>
      </c>
      <c r="J8066" t="s">
        <v>136</v>
      </c>
      <c r="K8066" t="s">
        <v>137</v>
      </c>
      <c r="L8066" t="s">
        <v>22966</v>
      </c>
      <c r="M8066" t="s">
        <v>22967</v>
      </c>
      <c r="N8066">
        <v>7.1755555549999999</v>
      </c>
      <c r="O8066">
        <v>0</v>
      </c>
      <c r="P8066">
        <v>11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7.6992797397978014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7.6992797397978014</v>
      </c>
    </row>
    <row r="8067" spans="1:31" x14ac:dyDescent="0.25">
      <c r="A8067">
        <v>2169809</v>
      </c>
      <c r="B8067">
        <v>1</v>
      </c>
      <c r="C8067" t="s">
        <v>80</v>
      </c>
      <c r="D8067" t="s">
        <v>99</v>
      </c>
      <c r="E8067" t="s">
        <v>174</v>
      </c>
      <c r="F8067" t="s">
        <v>10580</v>
      </c>
      <c r="G8067" t="s">
        <v>384</v>
      </c>
      <c r="H8067" t="s">
        <v>134</v>
      </c>
      <c r="I8067" t="s">
        <v>135</v>
      </c>
      <c r="J8067" t="s">
        <v>136</v>
      </c>
      <c r="K8067" t="s">
        <v>137</v>
      </c>
      <c r="L8067" t="s">
        <v>22968</v>
      </c>
      <c r="M8067" t="s">
        <v>22969</v>
      </c>
      <c r="N8067">
        <v>3.5916666660000001</v>
      </c>
      <c r="O8067">
        <v>0</v>
      </c>
      <c r="P8067">
        <v>85</v>
      </c>
      <c r="Q8067">
        <v>0</v>
      </c>
      <c r="R8067">
        <v>0</v>
      </c>
      <c r="S8067">
        <v>0</v>
      </c>
      <c r="T8067">
        <v>1</v>
      </c>
      <c r="U8067">
        <v>0</v>
      </c>
      <c r="V8067">
        <v>0</v>
      </c>
      <c r="W8067">
        <v>0</v>
      </c>
      <c r="X8067">
        <v>82.988615285468882</v>
      </c>
      <c r="Y8067">
        <v>0</v>
      </c>
      <c r="Z8067">
        <v>0</v>
      </c>
      <c r="AA8067">
        <v>0</v>
      </c>
      <c r="AB8067">
        <v>2.4743521687493999</v>
      </c>
      <c r="AC8067">
        <v>0</v>
      </c>
      <c r="AD8067">
        <v>0</v>
      </c>
      <c r="AE8067">
        <v>85.462967454218287</v>
      </c>
    </row>
    <row r="8068" spans="1:31" x14ac:dyDescent="0.25">
      <c r="A8068">
        <v>2169832</v>
      </c>
      <c r="B8068">
        <v>1</v>
      </c>
      <c r="C8068" t="s">
        <v>80</v>
      </c>
      <c r="D8068" t="s">
        <v>90</v>
      </c>
      <c r="E8068" t="s">
        <v>174</v>
      </c>
      <c r="F8068" t="s">
        <v>22970</v>
      </c>
      <c r="G8068" t="s">
        <v>2524</v>
      </c>
      <c r="H8068" t="s">
        <v>134</v>
      </c>
      <c r="I8068" t="s">
        <v>135</v>
      </c>
      <c r="J8068" t="s">
        <v>136</v>
      </c>
      <c r="K8068" t="s">
        <v>137</v>
      </c>
      <c r="L8068" t="s">
        <v>22971</v>
      </c>
      <c r="M8068" t="s">
        <v>22972</v>
      </c>
      <c r="N8068">
        <v>5.9874999999999998</v>
      </c>
      <c r="O8068">
        <v>0</v>
      </c>
      <c r="P8068">
        <v>45</v>
      </c>
      <c r="Q8068">
        <v>0</v>
      </c>
      <c r="R8068">
        <v>0</v>
      </c>
      <c r="S8068">
        <v>0</v>
      </c>
      <c r="T8068">
        <v>2</v>
      </c>
      <c r="U8068">
        <v>0</v>
      </c>
      <c r="V8068">
        <v>0</v>
      </c>
      <c r="W8068">
        <v>0</v>
      </c>
      <c r="X8068">
        <v>83.586002822497349</v>
      </c>
      <c r="Y8068">
        <v>0</v>
      </c>
      <c r="Z8068">
        <v>0</v>
      </c>
      <c r="AA8068">
        <v>0</v>
      </c>
      <c r="AB8068">
        <v>1.663343282918667</v>
      </c>
      <c r="AC8068">
        <v>0</v>
      </c>
      <c r="AD8068">
        <v>0</v>
      </c>
      <c r="AE8068">
        <v>85.249346105416009</v>
      </c>
    </row>
    <row r="8069" spans="1:31" x14ac:dyDescent="0.25">
      <c r="A8069">
        <v>2170519</v>
      </c>
      <c r="B8069">
        <v>1</v>
      </c>
      <c r="C8069" t="s">
        <v>80</v>
      </c>
      <c r="D8069" t="s">
        <v>93</v>
      </c>
      <c r="E8069" t="s">
        <v>174</v>
      </c>
      <c r="F8069" t="s">
        <v>22973</v>
      </c>
      <c r="G8069" t="s">
        <v>187</v>
      </c>
      <c r="H8069" t="s">
        <v>134</v>
      </c>
      <c r="I8069" t="s">
        <v>135</v>
      </c>
      <c r="J8069" t="s">
        <v>136</v>
      </c>
      <c r="K8069" t="s">
        <v>137</v>
      </c>
      <c r="L8069" t="s">
        <v>22974</v>
      </c>
      <c r="M8069" t="s">
        <v>22975</v>
      </c>
      <c r="N8069">
        <v>14.411944444</v>
      </c>
      <c r="O8069">
        <v>0</v>
      </c>
      <c r="P8069">
        <v>38</v>
      </c>
      <c r="Q8069">
        <v>0</v>
      </c>
      <c r="R8069">
        <v>7</v>
      </c>
      <c r="S8069">
        <v>0</v>
      </c>
      <c r="T8069">
        <v>11</v>
      </c>
      <c r="U8069">
        <v>0</v>
      </c>
      <c r="V8069">
        <v>0</v>
      </c>
      <c r="W8069">
        <v>0</v>
      </c>
      <c r="X8069">
        <v>57.263930710184816</v>
      </c>
      <c r="Y8069">
        <v>0</v>
      </c>
      <c r="Z8069">
        <v>46.08757688651869</v>
      </c>
      <c r="AA8069">
        <v>0</v>
      </c>
      <c r="AB8069">
        <v>98.83464991648421</v>
      </c>
      <c r="AC8069">
        <v>0</v>
      </c>
      <c r="AD8069">
        <v>0</v>
      </c>
      <c r="AE8069">
        <v>202.18615751318771</v>
      </c>
    </row>
    <row r="8070" spans="1:31" x14ac:dyDescent="0.25">
      <c r="A8070">
        <v>2169878</v>
      </c>
      <c r="B8070">
        <v>1</v>
      </c>
      <c r="C8070" t="s">
        <v>81</v>
      </c>
      <c r="D8070" t="s">
        <v>127</v>
      </c>
      <c r="E8070" t="s">
        <v>174</v>
      </c>
      <c r="F8070" t="s">
        <v>22976</v>
      </c>
      <c r="G8070" t="s">
        <v>384</v>
      </c>
      <c r="H8070" t="s">
        <v>134</v>
      </c>
      <c r="I8070" t="s">
        <v>135</v>
      </c>
      <c r="J8070" t="s">
        <v>136</v>
      </c>
      <c r="K8070" t="s">
        <v>137</v>
      </c>
      <c r="L8070" t="s">
        <v>22977</v>
      </c>
      <c r="M8070" t="s">
        <v>22978</v>
      </c>
      <c r="N8070">
        <v>2.4713888879999999</v>
      </c>
      <c r="O8070">
        <v>0</v>
      </c>
      <c r="P8070">
        <v>50</v>
      </c>
      <c r="Q8070">
        <v>0</v>
      </c>
      <c r="R8070">
        <v>0</v>
      </c>
      <c r="S8070">
        <v>0</v>
      </c>
      <c r="T8070">
        <v>1</v>
      </c>
      <c r="U8070">
        <v>0</v>
      </c>
      <c r="V8070">
        <v>0</v>
      </c>
      <c r="W8070">
        <v>0</v>
      </c>
      <c r="X8070">
        <v>33.013979591312641</v>
      </c>
      <c r="Y8070">
        <v>0</v>
      </c>
      <c r="Z8070">
        <v>0</v>
      </c>
      <c r="AA8070">
        <v>0</v>
      </c>
      <c r="AB8070">
        <v>8.6710865025178165</v>
      </c>
      <c r="AC8070">
        <v>0</v>
      </c>
      <c r="AD8070">
        <v>0</v>
      </c>
      <c r="AE8070">
        <v>41.685066093830457</v>
      </c>
    </row>
    <row r="8071" spans="1:31" x14ac:dyDescent="0.25">
      <c r="A8071">
        <v>2170270</v>
      </c>
      <c r="B8071">
        <v>1</v>
      </c>
      <c r="C8071" t="s">
        <v>80</v>
      </c>
      <c r="D8071" t="s">
        <v>91</v>
      </c>
      <c r="E8071" t="s">
        <v>174</v>
      </c>
      <c r="F8071" t="s">
        <v>22979</v>
      </c>
      <c r="G8071" t="s">
        <v>176</v>
      </c>
      <c r="H8071" t="s">
        <v>134</v>
      </c>
      <c r="I8071" t="s">
        <v>135</v>
      </c>
      <c r="J8071" t="s">
        <v>136</v>
      </c>
      <c r="K8071" t="s">
        <v>137</v>
      </c>
      <c r="L8071" t="s">
        <v>22980</v>
      </c>
      <c r="M8071" t="s">
        <v>22981</v>
      </c>
      <c r="N8071">
        <v>0.78805555500000002</v>
      </c>
      <c r="O8071">
        <v>0</v>
      </c>
      <c r="P8071">
        <v>8</v>
      </c>
      <c r="Q8071">
        <v>0</v>
      </c>
      <c r="R8071">
        <v>0</v>
      </c>
      <c r="S8071">
        <v>0</v>
      </c>
      <c r="T8071">
        <v>3</v>
      </c>
      <c r="U8071">
        <v>0</v>
      </c>
      <c r="V8071">
        <v>0</v>
      </c>
      <c r="W8071">
        <v>0</v>
      </c>
      <c r="X8071">
        <v>1.1024352864474667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1.1024352864474667</v>
      </c>
    </row>
    <row r="8072" spans="1:31" x14ac:dyDescent="0.25">
      <c r="A8072">
        <v>2170565</v>
      </c>
      <c r="B8072">
        <v>1</v>
      </c>
      <c r="C8072" t="s">
        <v>80</v>
      </c>
      <c r="D8072" t="s">
        <v>82</v>
      </c>
      <c r="E8072" t="s">
        <v>131</v>
      </c>
      <c r="F8072" t="s">
        <v>22982</v>
      </c>
      <c r="G8072" t="s">
        <v>152</v>
      </c>
      <c r="H8072" t="s">
        <v>134</v>
      </c>
      <c r="I8072" t="s">
        <v>135</v>
      </c>
      <c r="J8072" t="s">
        <v>136</v>
      </c>
      <c r="K8072" t="s">
        <v>137</v>
      </c>
      <c r="L8072" t="s">
        <v>22983</v>
      </c>
      <c r="M8072" t="s">
        <v>22984</v>
      </c>
      <c r="N8072">
        <v>0.87694444400000005</v>
      </c>
      <c r="O8072">
        <v>0</v>
      </c>
      <c r="P8072">
        <v>5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1.0037535975942999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1.0037535975942999</v>
      </c>
    </row>
    <row r="8073" spans="1:31" x14ac:dyDescent="0.25">
      <c r="A8073">
        <v>2170416</v>
      </c>
      <c r="B8073">
        <v>1</v>
      </c>
      <c r="C8073" t="s">
        <v>80</v>
      </c>
      <c r="D8073" t="s">
        <v>110</v>
      </c>
      <c r="E8073" t="s">
        <v>131</v>
      </c>
      <c r="F8073" t="s">
        <v>22985</v>
      </c>
      <c r="G8073" t="s">
        <v>152</v>
      </c>
      <c r="H8073" t="s">
        <v>134</v>
      </c>
      <c r="I8073" t="s">
        <v>135</v>
      </c>
      <c r="J8073" t="s">
        <v>136</v>
      </c>
      <c r="K8073" t="s">
        <v>137</v>
      </c>
      <c r="L8073" t="s">
        <v>22986</v>
      </c>
      <c r="M8073" t="s">
        <v>22987</v>
      </c>
      <c r="N8073">
        <v>1.7733333330000001</v>
      </c>
      <c r="O8073">
        <v>0</v>
      </c>
      <c r="P8073">
        <v>3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2.0938382958072004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2.0938382958072004</v>
      </c>
    </row>
    <row r="8074" spans="1:31" x14ac:dyDescent="0.25">
      <c r="A8074">
        <v>2170585</v>
      </c>
      <c r="B8074">
        <v>1</v>
      </c>
      <c r="C8074" t="s">
        <v>80</v>
      </c>
      <c r="D8074" t="s">
        <v>85</v>
      </c>
      <c r="E8074" t="s">
        <v>174</v>
      </c>
      <c r="F8074" t="s">
        <v>2031</v>
      </c>
      <c r="G8074" t="s">
        <v>187</v>
      </c>
      <c r="H8074" t="s">
        <v>134</v>
      </c>
      <c r="I8074" t="s">
        <v>135</v>
      </c>
      <c r="J8074" t="s">
        <v>136</v>
      </c>
      <c r="K8074" t="s">
        <v>137</v>
      </c>
      <c r="L8074" t="s">
        <v>22988</v>
      </c>
      <c r="M8074" t="s">
        <v>22989</v>
      </c>
      <c r="N8074">
        <v>1.9911111109999999</v>
      </c>
      <c r="O8074">
        <v>0</v>
      </c>
      <c r="P8074">
        <v>144</v>
      </c>
      <c r="Q8074">
        <v>0</v>
      </c>
      <c r="R8074">
        <v>0</v>
      </c>
      <c r="S8074">
        <v>0</v>
      </c>
      <c r="T8074">
        <v>7</v>
      </c>
      <c r="U8074">
        <v>0</v>
      </c>
      <c r="V8074">
        <v>0</v>
      </c>
      <c r="W8074">
        <v>0</v>
      </c>
      <c r="X8074">
        <v>57.925055296037691</v>
      </c>
      <c r="Y8074">
        <v>0</v>
      </c>
      <c r="Z8074">
        <v>0</v>
      </c>
      <c r="AA8074">
        <v>0</v>
      </c>
      <c r="AB8074">
        <v>5.4717808517039996</v>
      </c>
      <c r="AC8074">
        <v>0</v>
      </c>
      <c r="AD8074">
        <v>0</v>
      </c>
      <c r="AE8074">
        <v>63.396836147741688</v>
      </c>
    </row>
    <row r="8075" spans="1:31" x14ac:dyDescent="0.25">
      <c r="A8075">
        <v>2169732</v>
      </c>
      <c r="B8075">
        <v>1</v>
      </c>
      <c r="C8075" t="s">
        <v>81</v>
      </c>
      <c r="D8075" t="s">
        <v>128</v>
      </c>
      <c r="E8075" t="s">
        <v>196</v>
      </c>
      <c r="F8075" t="s">
        <v>2404</v>
      </c>
      <c r="G8075" t="s">
        <v>142</v>
      </c>
      <c r="H8075" t="s">
        <v>143</v>
      </c>
      <c r="I8075" t="s">
        <v>135</v>
      </c>
      <c r="J8075" t="s">
        <v>136</v>
      </c>
      <c r="K8075" t="s">
        <v>137</v>
      </c>
      <c r="L8075" t="s">
        <v>21758</v>
      </c>
      <c r="M8075" t="s">
        <v>22990</v>
      </c>
      <c r="N8075">
        <v>0.96666666599999995</v>
      </c>
      <c r="O8075">
        <v>6</v>
      </c>
      <c r="P8075">
        <v>1247</v>
      </c>
      <c r="Q8075">
        <v>21</v>
      </c>
      <c r="R8075">
        <v>16</v>
      </c>
      <c r="S8075">
        <v>11</v>
      </c>
      <c r="T8075">
        <v>88</v>
      </c>
      <c r="U8075">
        <v>0</v>
      </c>
      <c r="V8075">
        <v>0</v>
      </c>
      <c r="W8075">
        <v>1.7508141734799998</v>
      </c>
      <c r="X8075">
        <v>160.31777508297097</v>
      </c>
      <c r="Y8075">
        <v>105.53524698615266</v>
      </c>
      <c r="Z8075">
        <v>3.0547385668799993</v>
      </c>
      <c r="AA8075">
        <v>68.845792123612</v>
      </c>
      <c r="AB8075">
        <v>22.975225706652019</v>
      </c>
      <c r="AC8075">
        <v>0</v>
      </c>
      <c r="AD8075">
        <v>0</v>
      </c>
      <c r="AE8075">
        <v>362.47959263974764</v>
      </c>
    </row>
    <row r="8076" spans="1:31" x14ac:dyDescent="0.25">
      <c r="A8076">
        <v>2169517</v>
      </c>
      <c r="B8076">
        <v>1</v>
      </c>
      <c r="C8076" t="s">
        <v>81</v>
      </c>
      <c r="D8076" t="s">
        <v>112</v>
      </c>
      <c r="E8076" t="s">
        <v>174</v>
      </c>
      <c r="F8076" t="s">
        <v>22991</v>
      </c>
      <c r="G8076" t="s">
        <v>384</v>
      </c>
      <c r="H8076" t="s">
        <v>134</v>
      </c>
      <c r="I8076" t="s">
        <v>135</v>
      </c>
      <c r="J8076" t="s">
        <v>136</v>
      </c>
      <c r="K8076" t="s">
        <v>137</v>
      </c>
      <c r="L8076" t="s">
        <v>22992</v>
      </c>
      <c r="M8076" t="s">
        <v>22993</v>
      </c>
      <c r="N8076">
        <v>1.3919444439999999</v>
      </c>
      <c r="O8076">
        <v>0</v>
      </c>
      <c r="P8076">
        <v>77</v>
      </c>
      <c r="Q8076">
        <v>0</v>
      </c>
      <c r="R8076">
        <v>0</v>
      </c>
      <c r="S8076">
        <v>0</v>
      </c>
      <c r="T8076">
        <v>6</v>
      </c>
      <c r="U8076">
        <v>0</v>
      </c>
      <c r="V8076">
        <v>0</v>
      </c>
      <c r="W8076">
        <v>0</v>
      </c>
      <c r="X8076">
        <v>21.303083370026229</v>
      </c>
      <c r="Y8076">
        <v>0</v>
      </c>
      <c r="Z8076">
        <v>0</v>
      </c>
      <c r="AA8076">
        <v>0</v>
      </c>
      <c r="AB8076">
        <v>1.804128508587667</v>
      </c>
      <c r="AC8076">
        <v>0</v>
      </c>
      <c r="AD8076">
        <v>0</v>
      </c>
      <c r="AE8076">
        <v>23.107211878613896</v>
      </c>
    </row>
    <row r="8077" spans="1:31" x14ac:dyDescent="0.25">
      <c r="A8077">
        <v>2169875</v>
      </c>
      <c r="B8077">
        <v>1</v>
      </c>
      <c r="C8077" t="s">
        <v>80</v>
      </c>
      <c r="D8077" t="s">
        <v>95</v>
      </c>
      <c r="E8077" t="s">
        <v>224</v>
      </c>
      <c r="F8077" t="s">
        <v>19422</v>
      </c>
      <c r="G8077" t="s">
        <v>142</v>
      </c>
      <c r="H8077" t="s">
        <v>143</v>
      </c>
      <c r="I8077" t="s">
        <v>135</v>
      </c>
      <c r="J8077" t="s">
        <v>136</v>
      </c>
      <c r="K8077" t="s">
        <v>137</v>
      </c>
      <c r="L8077" t="s">
        <v>22994</v>
      </c>
      <c r="M8077" t="s">
        <v>22995</v>
      </c>
      <c r="N8077">
        <v>1.438055555</v>
      </c>
      <c r="O8077">
        <v>0</v>
      </c>
      <c r="P8077">
        <v>137</v>
      </c>
      <c r="Q8077">
        <v>0</v>
      </c>
      <c r="R8077">
        <v>1</v>
      </c>
      <c r="S8077">
        <v>23</v>
      </c>
      <c r="T8077">
        <v>8</v>
      </c>
      <c r="U8077">
        <v>4</v>
      </c>
      <c r="V8077">
        <v>0</v>
      </c>
      <c r="W8077">
        <v>0</v>
      </c>
      <c r="X8077">
        <v>42.61892373474565</v>
      </c>
      <c r="Y8077">
        <v>0</v>
      </c>
      <c r="Z8077">
        <v>0</v>
      </c>
      <c r="AA8077">
        <v>234.53486241455903</v>
      </c>
      <c r="AB8077">
        <v>13.100374043147527</v>
      </c>
      <c r="AC8077">
        <v>2730.3109705324141</v>
      </c>
      <c r="AD8077">
        <v>0</v>
      </c>
      <c r="AE8077">
        <v>3020.5651307248663</v>
      </c>
    </row>
    <row r="8078" spans="1:31" x14ac:dyDescent="0.25">
      <c r="A8078">
        <v>2170516</v>
      </c>
      <c r="B8078">
        <v>1</v>
      </c>
      <c r="C8078" t="s">
        <v>81</v>
      </c>
      <c r="D8078" t="s">
        <v>113</v>
      </c>
      <c r="E8078" t="s">
        <v>161</v>
      </c>
      <c r="F8078" t="s">
        <v>22996</v>
      </c>
      <c r="G8078" t="s">
        <v>215</v>
      </c>
      <c r="H8078" t="s">
        <v>134</v>
      </c>
      <c r="I8078" t="s">
        <v>135</v>
      </c>
      <c r="J8078" t="s">
        <v>136</v>
      </c>
      <c r="K8078" t="s">
        <v>137</v>
      </c>
      <c r="L8078" t="s">
        <v>22997</v>
      </c>
      <c r="M8078" t="s">
        <v>22998</v>
      </c>
      <c r="N8078">
        <v>7.7091666659999998</v>
      </c>
      <c r="O8078">
        <v>0</v>
      </c>
      <c r="P8078">
        <v>77</v>
      </c>
      <c r="Q8078">
        <v>0</v>
      </c>
      <c r="R8078">
        <v>0</v>
      </c>
      <c r="S8078">
        <v>0</v>
      </c>
      <c r="T8078">
        <v>1</v>
      </c>
      <c r="U8078">
        <v>0</v>
      </c>
      <c r="V8078">
        <v>0</v>
      </c>
      <c r="W8078">
        <v>0</v>
      </c>
      <c r="X8078">
        <v>127.94323549377199</v>
      </c>
      <c r="Y8078">
        <v>0</v>
      </c>
      <c r="Z8078">
        <v>0</v>
      </c>
      <c r="AA8078">
        <v>0</v>
      </c>
      <c r="AB8078">
        <v>6.4206938682000003E-2</v>
      </c>
      <c r="AC8078">
        <v>0</v>
      </c>
      <c r="AD8078">
        <v>0</v>
      </c>
      <c r="AE8078">
        <v>128.00744243245398</v>
      </c>
    </row>
    <row r="8079" spans="1:31" x14ac:dyDescent="0.25">
      <c r="A8079">
        <v>2169852</v>
      </c>
      <c r="B8079">
        <v>1</v>
      </c>
      <c r="C8079" t="s">
        <v>80</v>
      </c>
      <c r="D8079" t="s">
        <v>93</v>
      </c>
      <c r="E8079" t="s">
        <v>174</v>
      </c>
      <c r="F8079" t="s">
        <v>22999</v>
      </c>
      <c r="G8079" t="s">
        <v>2524</v>
      </c>
      <c r="H8079" t="s">
        <v>134</v>
      </c>
      <c r="I8079" t="s">
        <v>135</v>
      </c>
      <c r="J8079" t="s">
        <v>136</v>
      </c>
      <c r="K8079" t="s">
        <v>137</v>
      </c>
      <c r="L8079" t="s">
        <v>21915</v>
      </c>
      <c r="M8079" t="s">
        <v>23000</v>
      </c>
      <c r="N8079">
        <v>8.8413888879999991</v>
      </c>
      <c r="O8079">
        <v>0</v>
      </c>
      <c r="P8079">
        <v>31</v>
      </c>
      <c r="Q8079">
        <v>0</v>
      </c>
      <c r="R8079">
        <v>0</v>
      </c>
      <c r="S8079">
        <v>0</v>
      </c>
      <c r="T8079">
        <v>4</v>
      </c>
      <c r="U8079">
        <v>0</v>
      </c>
      <c r="V8079">
        <v>0</v>
      </c>
      <c r="W8079">
        <v>0</v>
      </c>
      <c r="X8079">
        <v>50.981464406526236</v>
      </c>
      <c r="Y8079">
        <v>0</v>
      </c>
      <c r="Z8079">
        <v>0</v>
      </c>
      <c r="AA8079">
        <v>0</v>
      </c>
      <c r="AB8079">
        <v>1.5515363518592002</v>
      </c>
      <c r="AC8079">
        <v>0</v>
      </c>
      <c r="AD8079">
        <v>0</v>
      </c>
      <c r="AE8079">
        <v>52.533000758385434</v>
      </c>
    </row>
    <row r="8080" spans="1:31" x14ac:dyDescent="0.25">
      <c r="A8080">
        <v>2170393</v>
      </c>
      <c r="B8080">
        <v>1</v>
      </c>
      <c r="C8080" t="s">
        <v>80</v>
      </c>
      <c r="D8080" t="s">
        <v>109</v>
      </c>
      <c r="E8080" t="s">
        <v>174</v>
      </c>
      <c r="F8080" t="s">
        <v>23001</v>
      </c>
      <c r="G8080" t="s">
        <v>187</v>
      </c>
      <c r="H8080" t="s">
        <v>134</v>
      </c>
      <c r="I8080" t="s">
        <v>135</v>
      </c>
      <c r="J8080" t="s">
        <v>136</v>
      </c>
      <c r="K8080" t="s">
        <v>137</v>
      </c>
      <c r="L8080" t="s">
        <v>23002</v>
      </c>
      <c r="M8080" t="s">
        <v>23003</v>
      </c>
      <c r="N8080">
        <v>4.562777777</v>
      </c>
      <c r="O8080">
        <v>0</v>
      </c>
      <c r="P8080">
        <v>7</v>
      </c>
      <c r="Q8080">
        <v>0</v>
      </c>
      <c r="R8080">
        <v>0</v>
      </c>
      <c r="S8080">
        <v>0</v>
      </c>
      <c r="T8080">
        <v>1</v>
      </c>
      <c r="U8080">
        <v>0</v>
      </c>
      <c r="V8080">
        <v>0</v>
      </c>
      <c r="W8080">
        <v>0</v>
      </c>
      <c r="X8080">
        <v>2.0607579384111014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2.0607579384111014</v>
      </c>
    </row>
    <row r="8081" spans="1:31" x14ac:dyDescent="0.25">
      <c r="A8081">
        <v>2170273</v>
      </c>
      <c r="B8081">
        <v>1</v>
      </c>
      <c r="C8081" t="s">
        <v>81</v>
      </c>
      <c r="D8081" t="s">
        <v>113</v>
      </c>
      <c r="E8081" t="s">
        <v>174</v>
      </c>
      <c r="F8081" t="s">
        <v>23004</v>
      </c>
      <c r="G8081" t="s">
        <v>187</v>
      </c>
      <c r="H8081" t="s">
        <v>134</v>
      </c>
      <c r="I8081" t="s">
        <v>135</v>
      </c>
      <c r="J8081" t="s">
        <v>136</v>
      </c>
      <c r="K8081" t="s">
        <v>137</v>
      </c>
      <c r="L8081" t="s">
        <v>23005</v>
      </c>
      <c r="M8081" t="s">
        <v>23006</v>
      </c>
      <c r="N8081">
        <v>2.8849999999999998</v>
      </c>
      <c r="O8081">
        <v>0</v>
      </c>
      <c r="P8081">
        <v>61</v>
      </c>
      <c r="Q8081">
        <v>0</v>
      </c>
      <c r="R8081">
        <v>0</v>
      </c>
      <c r="S8081">
        <v>0</v>
      </c>
      <c r="T8081">
        <v>2</v>
      </c>
      <c r="U8081">
        <v>0</v>
      </c>
      <c r="V8081">
        <v>0</v>
      </c>
      <c r="W8081">
        <v>0</v>
      </c>
      <c r="X8081">
        <v>21.531730047057493</v>
      </c>
      <c r="Y8081">
        <v>0</v>
      </c>
      <c r="Z8081">
        <v>0</v>
      </c>
      <c r="AA8081">
        <v>0</v>
      </c>
      <c r="AB8081">
        <v>7.1061970488516674E-2</v>
      </c>
      <c r="AC8081">
        <v>0</v>
      </c>
      <c r="AD8081">
        <v>0</v>
      </c>
      <c r="AE8081">
        <v>21.602792017546012</v>
      </c>
    </row>
    <row r="8082" spans="1:31" x14ac:dyDescent="0.25">
      <c r="A8082">
        <v>2169709</v>
      </c>
      <c r="B8082">
        <v>1</v>
      </c>
      <c r="C8082" t="s">
        <v>81</v>
      </c>
      <c r="D8082" t="s">
        <v>112</v>
      </c>
      <c r="E8082" t="s">
        <v>196</v>
      </c>
      <c r="F8082" t="s">
        <v>23007</v>
      </c>
      <c r="G8082" t="s">
        <v>142</v>
      </c>
      <c r="H8082" t="s">
        <v>143</v>
      </c>
      <c r="I8082" t="s">
        <v>148</v>
      </c>
      <c r="J8082" t="s">
        <v>136</v>
      </c>
      <c r="K8082" t="s">
        <v>137</v>
      </c>
      <c r="L8082" t="s">
        <v>23008</v>
      </c>
      <c r="M8082" t="s">
        <v>23009</v>
      </c>
      <c r="N8082">
        <v>8.3333330000000001E-3</v>
      </c>
      <c r="O8082">
        <v>0</v>
      </c>
      <c r="P8082">
        <v>684</v>
      </c>
      <c r="Q8082">
        <v>23</v>
      </c>
      <c r="R8082">
        <v>129</v>
      </c>
      <c r="S8082">
        <v>4</v>
      </c>
      <c r="T8082">
        <v>98</v>
      </c>
      <c r="U8082">
        <v>0</v>
      </c>
      <c r="V8082">
        <v>1</v>
      </c>
      <c r="W8082">
        <v>0</v>
      </c>
      <c r="X8082">
        <v>1.0794983303112506</v>
      </c>
      <c r="Y8082">
        <v>9.4393257880999989E-2</v>
      </c>
      <c r="Z8082">
        <v>0.58813108100199996</v>
      </c>
      <c r="AA8082">
        <v>0.31089340797050002</v>
      </c>
      <c r="AB8082">
        <v>0.32003674034858343</v>
      </c>
      <c r="AC8082">
        <v>0</v>
      </c>
      <c r="AD8082">
        <v>1.3333862561250001</v>
      </c>
      <c r="AE8082">
        <v>3.7263390736383339</v>
      </c>
    </row>
    <row r="8083" spans="1:31" x14ac:dyDescent="0.25">
      <c r="A8083">
        <v>2170373</v>
      </c>
      <c r="B8083">
        <v>1</v>
      </c>
      <c r="C8083" t="s">
        <v>81</v>
      </c>
      <c r="D8083" t="s">
        <v>118</v>
      </c>
      <c r="E8083" t="s">
        <v>174</v>
      </c>
      <c r="F8083" t="s">
        <v>23010</v>
      </c>
      <c r="G8083" t="s">
        <v>384</v>
      </c>
      <c r="H8083" t="s">
        <v>134</v>
      </c>
      <c r="I8083" t="s">
        <v>135</v>
      </c>
      <c r="J8083" t="s">
        <v>136</v>
      </c>
      <c r="K8083" t="s">
        <v>137</v>
      </c>
      <c r="L8083" t="s">
        <v>23011</v>
      </c>
      <c r="M8083" t="s">
        <v>23012</v>
      </c>
      <c r="N8083">
        <v>1.7547222220000001</v>
      </c>
      <c r="O8083">
        <v>0</v>
      </c>
      <c r="P8083">
        <v>37</v>
      </c>
      <c r="Q8083">
        <v>0</v>
      </c>
      <c r="R8083">
        <v>0</v>
      </c>
      <c r="S8083">
        <v>0</v>
      </c>
      <c r="T8083">
        <v>2</v>
      </c>
      <c r="U8083">
        <v>0</v>
      </c>
      <c r="V8083">
        <v>0</v>
      </c>
      <c r="W8083">
        <v>0</v>
      </c>
      <c r="X8083">
        <v>18.810749846720924</v>
      </c>
      <c r="Y8083">
        <v>0</v>
      </c>
      <c r="Z8083">
        <v>0</v>
      </c>
      <c r="AA8083">
        <v>0</v>
      </c>
      <c r="AB8083">
        <v>1.1369944594954</v>
      </c>
      <c r="AC8083">
        <v>0</v>
      </c>
      <c r="AD8083">
        <v>0</v>
      </c>
      <c r="AE8083">
        <v>19.947744306216325</v>
      </c>
    </row>
    <row r="8084" spans="1:31" x14ac:dyDescent="0.25">
      <c r="A8084">
        <v>2170350</v>
      </c>
      <c r="B8084">
        <v>1</v>
      </c>
      <c r="C8084" t="s">
        <v>81</v>
      </c>
      <c r="D8084" t="s">
        <v>114</v>
      </c>
      <c r="E8084" t="s">
        <v>161</v>
      </c>
      <c r="F8084" t="s">
        <v>21162</v>
      </c>
      <c r="G8084" t="s">
        <v>215</v>
      </c>
      <c r="H8084" t="s">
        <v>134</v>
      </c>
      <c r="I8084" t="s">
        <v>135</v>
      </c>
      <c r="J8084" t="s">
        <v>136</v>
      </c>
      <c r="K8084" t="s">
        <v>137</v>
      </c>
      <c r="L8084" t="s">
        <v>23013</v>
      </c>
      <c r="M8084" t="s">
        <v>23014</v>
      </c>
      <c r="N8084">
        <v>2.3061111109999999</v>
      </c>
      <c r="O8084">
        <v>0</v>
      </c>
      <c r="P8084">
        <v>4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0.96588262972539995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0.96588262972539995</v>
      </c>
    </row>
    <row r="8085" spans="1:31" x14ac:dyDescent="0.25">
      <c r="A8085">
        <v>2170081</v>
      </c>
      <c r="B8085">
        <v>1</v>
      </c>
      <c r="C8085" t="s">
        <v>80</v>
      </c>
      <c r="D8085" t="s">
        <v>106</v>
      </c>
      <c r="E8085" t="s">
        <v>174</v>
      </c>
      <c r="F8085" t="s">
        <v>23015</v>
      </c>
      <c r="G8085" t="s">
        <v>187</v>
      </c>
      <c r="H8085" t="s">
        <v>134</v>
      </c>
      <c r="I8085" t="s">
        <v>135</v>
      </c>
      <c r="J8085" t="s">
        <v>136</v>
      </c>
      <c r="K8085" t="s">
        <v>137</v>
      </c>
      <c r="L8085" t="s">
        <v>23016</v>
      </c>
      <c r="M8085" t="s">
        <v>23017</v>
      </c>
      <c r="N8085">
        <v>1.7475000000000001</v>
      </c>
      <c r="O8085">
        <v>0</v>
      </c>
      <c r="P8085">
        <v>9</v>
      </c>
      <c r="Q8085">
        <v>0</v>
      </c>
      <c r="R8085">
        <v>0</v>
      </c>
      <c r="S8085">
        <v>0</v>
      </c>
      <c r="T8085">
        <v>2</v>
      </c>
      <c r="U8085">
        <v>0</v>
      </c>
      <c r="V8085">
        <v>0</v>
      </c>
      <c r="W8085">
        <v>0</v>
      </c>
      <c r="X8085">
        <v>2.274460836708375</v>
      </c>
      <c r="Y8085">
        <v>0</v>
      </c>
      <c r="Z8085">
        <v>0</v>
      </c>
      <c r="AA8085">
        <v>0</v>
      </c>
      <c r="AB8085">
        <v>0.17836885676250003</v>
      </c>
      <c r="AC8085">
        <v>0</v>
      </c>
      <c r="AD8085">
        <v>0</v>
      </c>
      <c r="AE8085">
        <v>2.4528296934708749</v>
      </c>
    </row>
    <row r="8086" spans="1:31" x14ac:dyDescent="0.25">
      <c r="A8086">
        <v>2169560</v>
      </c>
      <c r="B8086">
        <v>1</v>
      </c>
      <c r="C8086" t="s">
        <v>81</v>
      </c>
      <c r="D8086" t="s">
        <v>124</v>
      </c>
      <c r="E8086" t="s">
        <v>174</v>
      </c>
      <c r="F8086" t="s">
        <v>23018</v>
      </c>
      <c r="G8086" t="s">
        <v>163</v>
      </c>
      <c r="H8086" t="s">
        <v>134</v>
      </c>
      <c r="I8086" t="s">
        <v>135</v>
      </c>
      <c r="J8086" t="s">
        <v>136</v>
      </c>
      <c r="K8086" t="s">
        <v>137</v>
      </c>
      <c r="L8086" t="s">
        <v>23019</v>
      </c>
      <c r="M8086" t="s">
        <v>23020</v>
      </c>
      <c r="N8086">
        <v>0.70166666600000005</v>
      </c>
      <c r="O8086">
        <v>0</v>
      </c>
      <c r="P8086">
        <v>40</v>
      </c>
      <c r="Q8086">
        <v>0</v>
      </c>
      <c r="R8086">
        <v>0</v>
      </c>
      <c r="S8086">
        <v>0</v>
      </c>
      <c r="T8086">
        <v>6</v>
      </c>
      <c r="U8086">
        <v>0</v>
      </c>
      <c r="V8086">
        <v>0</v>
      </c>
      <c r="W8086">
        <v>0</v>
      </c>
      <c r="X8086">
        <v>5.7702488400920018</v>
      </c>
      <c r="Y8086">
        <v>0</v>
      </c>
      <c r="Z8086">
        <v>0</v>
      </c>
      <c r="AA8086">
        <v>0</v>
      </c>
      <c r="AB8086">
        <v>0.37655455332275001</v>
      </c>
      <c r="AC8086">
        <v>0</v>
      </c>
      <c r="AD8086">
        <v>0</v>
      </c>
      <c r="AE8086">
        <v>6.1468033934147517</v>
      </c>
    </row>
    <row r="8087" spans="1:31" x14ac:dyDescent="0.25">
      <c r="A8087">
        <v>2170685</v>
      </c>
      <c r="B8087">
        <v>1</v>
      </c>
      <c r="C8087" t="s">
        <v>80</v>
      </c>
      <c r="D8087" t="s">
        <v>104</v>
      </c>
      <c r="E8087" t="s">
        <v>174</v>
      </c>
      <c r="F8087" t="s">
        <v>23021</v>
      </c>
      <c r="G8087" t="s">
        <v>187</v>
      </c>
      <c r="H8087" t="s">
        <v>134</v>
      </c>
      <c r="I8087" t="s">
        <v>135</v>
      </c>
      <c r="J8087" t="s">
        <v>136</v>
      </c>
      <c r="K8087" t="s">
        <v>137</v>
      </c>
      <c r="L8087" t="s">
        <v>23022</v>
      </c>
      <c r="M8087" t="s">
        <v>23023</v>
      </c>
      <c r="N8087">
        <v>1.8425</v>
      </c>
      <c r="O8087">
        <v>0</v>
      </c>
      <c r="P8087">
        <v>0</v>
      </c>
      <c r="Q8087">
        <v>0</v>
      </c>
      <c r="R8087">
        <v>10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1.8698379799050842</v>
      </c>
      <c r="AA8087">
        <v>0</v>
      </c>
      <c r="AB8087">
        <v>0</v>
      </c>
      <c r="AC8087">
        <v>0</v>
      </c>
      <c r="AD8087">
        <v>0</v>
      </c>
      <c r="AE8087">
        <v>1.8698379799050842</v>
      </c>
    </row>
    <row r="8088" spans="1:31" x14ac:dyDescent="0.25">
      <c r="A8088">
        <v>2170293</v>
      </c>
      <c r="B8088">
        <v>1</v>
      </c>
      <c r="C8088" t="s">
        <v>80</v>
      </c>
      <c r="D8088" t="s">
        <v>94</v>
      </c>
      <c r="E8088" t="s">
        <v>140</v>
      </c>
      <c r="F8088" t="s">
        <v>23024</v>
      </c>
      <c r="G8088" t="s">
        <v>142</v>
      </c>
      <c r="H8088" t="s">
        <v>143</v>
      </c>
      <c r="I8088" t="s">
        <v>135</v>
      </c>
      <c r="J8088" t="s">
        <v>136</v>
      </c>
      <c r="K8088" t="s">
        <v>137</v>
      </c>
      <c r="L8088" t="s">
        <v>23025</v>
      </c>
      <c r="M8088" t="s">
        <v>23026</v>
      </c>
      <c r="N8088">
        <v>3.7427777770000001</v>
      </c>
      <c r="O8088">
        <v>1</v>
      </c>
      <c r="P8088">
        <v>0</v>
      </c>
      <c r="Q8088">
        <v>4</v>
      </c>
      <c r="R8088">
        <v>0</v>
      </c>
      <c r="S8088">
        <v>0</v>
      </c>
      <c r="T8088">
        <v>0</v>
      </c>
      <c r="U8088">
        <v>1</v>
      </c>
      <c r="V8088">
        <v>0</v>
      </c>
      <c r="W8088">
        <v>4.149933953288933</v>
      </c>
      <c r="X8088">
        <v>0</v>
      </c>
      <c r="Y8088">
        <v>35.585948739609677</v>
      </c>
      <c r="Z8088">
        <v>0</v>
      </c>
      <c r="AA8088">
        <v>0</v>
      </c>
      <c r="AB8088">
        <v>0</v>
      </c>
      <c r="AC8088">
        <v>1504.3301506825615</v>
      </c>
      <c r="AD8088">
        <v>0</v>
      </c>
      <c r="AE8088">
        <v>1544.0660333754602</v>
      </c>
    </row>
    <row r="8089" spans="1:31" x14ac:dyDescent="0.25">
      <c r="A8089">
        <v>2170542</v>
      </c>
      <c r="B8089">
        <v>1</v>
      </c>
      <c r="C8089" t="s">
        <v>81</v>
      </c>
      <c r="D8089" t="s">
        <v>128</v>
      </c>
      <c r="E8089" t="s">
        <v>161</v>
      </c>
      <c r="F8089" t="s">
        <v>21980</v>
      </c>
      <c r="G8089" t="s">
        <v>215</v>
      </c>
      <c r="H8089" t="s">
        <v>134</v>
      </c>
      <c r="I8089" t="s">
        <v>135</v>
      </c>
      <c r="J8089" t="s">
        <v>136</v>
      </c>
      <c r="K8089" t="s">
        <v>137</v>
      </c>
      <c r="L8089" t="s">
        <v>23027</v>
      </c>
      <c r="M8089" t="s">
        <v>23028</v>
      </c>
      <c r="N8089">
        <v>1.4255555550000001</v>
      </c>
      <c r="O8089">
        <v>0</v>
      </c>
      <c r="P8089">
        <v>84</v>
      </c>
      <c r="Q8089">
        <v>0</v>
      </c>
      <c r="R8089">
        <v>0</v>
      </c>
      <c r="S8089">
        <v>0</v>
      </c>
      <c r="T8089">
        <v>10</v>
      </c>
      <c r="U8089">
        <v>0</v>
      </c>
      <c r="V8089">
        <v>0</v>
      </c>
      <c r="W8089">
        <v>0</v>
      </c>
      <c r="X8089">
        <v>15.382039439104803</v>
      </c>
      <c r="Y8089">
        <v>0</v>
      </c>
      <c r="Z8089">
        <v>0</v>
      </c>
      <c r="AA8089">
        <v>0</v>
      </c>
      <c r="AB8089">
        <v>0.51756836416466667</v>
      </c>
      <c r="AC8089">
        <v>0</v>
      </c>
      <c r="AD8089">
        <v>0</v>
      </c>
      <c r="AE8089">
        <v>15.89960780326947</v>
      </c>
    </row>
    <row r="8090" spans="1:31" x14ac:dyDescent="0.25">
      <c r="A8090">
        <v>2169752</v>
      </c>
      <c r="B8090">
        <v>1</v>
      </c>
      <c r="C8090" t="s">
        <v>81</v>
      </c>
      <c r="D8090" t="s">
        <v>121</v>
      </c>
      <c r="E8090" t="s">
        <v>161</v>
      </c>
      <c r="F8090" t="s">
        <v>23029</v>
      </c>
      <c r="G8090" t="s">
        <v>215</v>
      </c>
      <c r="H8090" t="s">
        <v>134</v>
      </c>
      <c r="I8090" t="s">
        <v>135</v>
      </c>
      <c r="J8090" t="s">
        <v>136</v>
      </c>
      <c r="K8090" t="s">
        <v>137</v>
      </c>
      <c r="L8090" t="s">
        <v>23030</v>
      </c>
      <c r="M8090" t="s">
        <v>23031</v>
      </c>
      <c r="N8090">
        <v>2.8725000000000001</v>
      </c>
      <c r="O8090">
        <v>0</v>
      </c>
      <c r="P8090">
        <v>24</v>
      </c>
      <c r="Q8090">
        <v>0</v>
      </c>
      <c r="R8090">
        <v>9</v>
      </c>
      <c r="S8090">
        <v>0</v>
      </c>
      <c r="T8090">
        <v>4</v>
      </c>
      <c r="U8090">
        <v>0</v>
      </c>
      <c r="V8090">
        <v>0</v>
      </c>
      <c r="W8090">
        <v>0</v>
      </c>
      <c r="X8090">
        <v>9.2041156900338663</v>
      </c>
      <c r="Y8090">
        <v>0</v>
      </c>
      <c r="Z8090">
        <v>1.378822881290517</v>
      </c>
      <c r="AA8090">
        <v>0</v>
      </c>
      <c r="AB8090">
        <v>23.373829164554216</v>
      </c>
      <c r="AC8090">
        <v>0</v>
      </c>
      <c r="AD8090">
        <v>0</v>
      </c>
      <c r="AE8090">
        <v>33.9567677358786</v>
      </c>
    </row>
    <row r="8091" spans="1:31" x14ac:dyDescent="0.25">
      <c r="A8091">
        <v>2170044</v>
      </c>
      <c r="B8091">
        <v>1</v>
      </c>
      <c r="C8091" t="s">
        <v>81</v>
      </c>
      <c r="D8091" t="s">
        <v>120</v>
      </c>
      <c r="E8091" t="s">
        <v>196</v>
      </c>
      <c r="F8091" t="s">
        <v>23032</v>
      </c>
      <c r="G8091" t="s">
        <v>142</v>
      </c>
      <c r="H8091" t="s">
        <v>143</v>
      </c>
      <c r="I8091" t="s">
        <v>135</v>
      </c>
      <c r="J8091" t="s">
        <v>136</v>
      </c>
      <c r="K8091" t="s">
        <v>137</v>
      </c>
      <c r="L8091" t="s">
        <v>23033</v>
      </c>
      <c r="M8091" t="s">
        <v>23034</v>
      </c>
      <c r="N8091">
        <v>0.79277777699999996</v>
      </c>
      <c r="O8091">
        <v>0</v>
      </c>
      <c r="P8091">
        <v>819</v>
      </c>
      <c r="Q8091">
        <v>1</v>
      </c>
      <c r="R8091">
        <v>5</v>
      </c>
      <c r="S8091">
        <v>0</v>
      </c>
      <c r="T8091">
        <v>84</v>
      </c>
      <c r="U8091">
        <v>0</v>
      </c>
      <c r="V8091">
        <v>0</v>
      </c>
      <c r="W8091">
        <v>0</v>
      </c>
      <c r="X8091">
        <v>116.33901491817633</v>
      </c>
      <c r="Y8091">
        <v>0</v>
      </c>
      <c r="Z8091">
        <v>0.2073601014443</v>
      </c>
      <c r="AA8091">
        <v>0</v>
      </c>
      <c r="AB8091">
        <v>29.335588344431127</v>
      </c>
      <c r="AC8091">
        <v>0</v>
      </c>
      <c r="AD8091">
        <v>0</v>
      </c>
      <c r="AE8091">
        <v>145.88196336405176</v>
      </c>
    </row>
    <row r="8092" spans="1:31" x14ac:dyDescent="0.25">
      <c r="A8092">
        <v>2169789</v>
      </c>
      <c r="B8092">
        <v>1</v>
      </c>
      <c r="C8092" t="s">
        <v>81</v>
      </c>
      <c r="D8092" t="s">
        <v>116</v>
      </c>
      <c r="E8092" t="s">
        <v>174</v>
      </c>
      <c r="F8092" t="s">
        <v>23035</v>
      </c>
      <c r="G8092" t="s">
        <v>187</v>
      </c>
      <c r="H8092" t="s">
        <v>134</v>
      </c>
      <c r="I8092" t="s">
        <v>135</v>
      </c>
      <c r="J8092" t="s">
        <v>136</v>
      </c>
      <c r="K8092" t="s">
        <v>137</v>
      </c>
      <c r="L8092" t="s">
        <v>23036</v>
      </c>
      <c r="M8092" t="s">
        <v>23037</v>
      </c>
      <c r="N8092">
        <v>1.6086111110000001</v>
      </c>
      <c r="O8092">
        <v>0</v>
      </c>
      <c r="P8092">
        <v>86</v>
      </c>
      <c r="Q8092">
        <v>0</v>
      </c>
      <c r="R8092">
        <v>7</v>
      </c>
      <c r="S8092">
        <v>0</v>
      </c>
      <c r="T8092">
        <v>4</v>
      </c>
      <c r="U8092">
        <v>0</v>
      </c>
      <c r="V8092">
        <v>0</v>
      </c>
      <c r="W8092">
        <v>0</v>
      </c>
      <c r="X8092">
        <v>26.361438878490681</v>
      </c>
      <c r="Y8092">
        <v>0</v>
      </c>
      <c r="Z8092">
        <v>0.98471564067045025</v>
      </c>
      <c r="AA8092">
        <v>0</v>
      </c>
      <c r="AB8092">
        <v>1.1174287948129999</v>
      </c>
      <c r="AC8092">
        <v>0</v>
      </c>
      <c r="AD8092">
        <v>0</v>
      </c>
      <c r="AE8092">
        <v>28.463583313974134</v>
      </c>
    </row>
    <row r="8093" spans="1:31" x14ac:dyDescent="0.25">
      <c r="A8093">
        <v>2169835</v>
      </c>
      <c r="B8093">
        <v>1</v>
      </c>
      <c r="C8093" t="s">
        <v>80</v>
      </c>
      <c r="D8093" t="s">
        <v>90</v>
      </c>
      <c r="E8093" t="s">
        <v>174</v>
      </c>
      <c r="F8093" t="s">
        <v>23038</v>
      </c>
      <c r="G8093" t="s">
        <v>187</v>
      </c>
      <c r="H8093" t="s">
        <v>134</v>
      </c>
      <c r="I8093" t="s">
        <v>135</v>
      </c>
      <c r="J8093" t="s">
        <v>136</v>
      </c>
      <c r="K8093" t="s">
        <v>137</v>
      </c>
      <c r="L8093" t="s">
        <v>23039</v>
      </c>
      <c r="M8093" t="s">
        <v>23040</v>
      </c>
      <c r="N8093">
        <v>1.8705555549999999</v>
      </c>
      <c r="O8093">
        <v>0</v>
      </c>
      <c r="P8093">
        <v>68</v>
      </c>
      <c r="Q8093">
        <v>0</v>
      </c>
      <c r="R8093">
        <v>0</v>
      </c>
      <c r="S8093">
        <v>0</v>
      </c>
      <c r="T8093">
        <v>6</v>
      </c>
      <c r="U8093">
        <v>0</v>
      </c>
      <c r="V8093">
        <v>0</v>
      </c>
      <c r="W8093">
        <v>0</v>
      </c>
      <c r="X8093">
        <v>29.532882424332534</v>
      </c>
      <c r="Y8093">
        <v>0</v>
      </c>
      <c r="Z8093">
        <v>0</v>
      </c>
      <c r="AA8093">
        <v>0</v>
      </c>
      <c r="AB8093">
        <v>9.4042249625811554</v>
      </c>
      <c r="AC8093">
        <v>0</v>
      </c>
      <c r="AD8093">
        <v>0</v>
      </c>
      <c r="AE8093">
        <v>38.937107386913688</v>
      </c>
    </row>
    <row r="8094" spans="1:31" x14ac:dyDescent="0.25">
      <c r="A8094">
        <v>2169812</v>
      </c>
      <c r="B8094">
        <v>1</v>
      </c>
      <c r="C8094" t="s">
        <v>80</v>
      </c>
      <c r="D8094" t="s">
        <v>93</v>
      </c>
      <c r="E8094" t="s">
        <v>174</v>
      </c>
      <c r="F8094" t="s">
        <v>23041</v>
      </c>
      <c r="G8094" t="s">
        <v>187</v>
      </c>
      <c r="H8094" t="s">
        <v>134</v>
      </c>
      <c r="I8094" t="s">
        <v>135</v>
      </c>
      <c r="J8094" t="s">
        <v>136</v>
      </c>
      <c r="K8094" t="s">
        <v>137</v>
      </c>
      <c r="L8094" t="s">
        <v>23042</v>
      </c>
      <c r="M8094" t="s">
        <v>23043</v>
      </c>
      <c r="N8094">
        <v>11.356111111000001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70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242.55857856952355</v>
      </c>
      <c r="AC8094">
        <v>0</v>
      </c>
      <c r="AD8094">
        <v>0</v>
      </c>
      <c r="AE8094">
        <v>242.55857856952355</v>
      </c>
    </row>
    <row r="8095" spans="1:31" x14ac:dyDescent="0.25">
      <c r="A8095">
        <v>2169440</v>
      </c>
      <c r="B8095">
        <v>1</v>
      </c>
      <c r="C8095" t="s">
        <v>81</v>
      </c>
      <c r="D8095" t="s">
        <v>119</v>
      </c>
      <c r="E8095" t="s">
        <v>196</v>
      </c>
      <c r="F8095" t="s">
        <v>23044</v>
      </c>
      <c r="G8095" t="s">
        <v>142</v>
      </c>
      <c r="H8095" t="s">
        <v>143</v>
      </c>
      <c r="I8095" t="s">
        <v>135</v>
      </c>
      <c r="J8095" t="s">
        <v>136</v>
      </c>
      <c r="K8095" t="s">
        <v>137</v>
      </c>
      <c r="L8095" t="s">
        <v>23045</v>
      </c>
      <c r="M8095" t="s">
        <v>23046</v>
      </c>
      <c r="N8095">
        <v>1.8725000000000001</v>
      </c>
      <c r="O8095">
        <v>1</v>
      </c>
      <c r="P8095">
        <v>416</v>
      </c>
      <c r="Q8095">
        <v>46</v>
      </c>
      <c r="R8095">
        <v>67</v>
      </c>
      <c r="S8095">
        <v>1</v>
      </c>
      <c r="T8095">
        <v>34</v>
      </c>
      <c r="U8095">
        <v>0</v>
      </c>
      <c r="V8095">
        <v>0</v>
      </c>
      <c r="W8095">
        <v>1.3307476868082502</v>
      </c>
      <c r="X8095">
        <v>119.07640727000762</v>
      </c>
      <c r="Y8095">
        <v>23.127022567623797</v>
      </c>
      <c r="Z8095">
        <v>6.3347125468744583</v>
      </c>
      <c r="AA8095">
        <v>0.9331253174066001</v>
      </c>
      <c r="AB8095">
        <v>52.053277733351159</v>
      </c>
      <c r="AC8095">
        <v>0</v>
      </c>
      <c r="AD8095">
        <v>0</v>
      </c>
      <c r="AE8095">
        <v>202.85529312207188</v>
      </c>
    </row>
    <row r="8096" spans="1:31" x14ac:dyDescent="0.25">
      <c r="A8096">
        <v>2170522</v>
      </c>
      <c r="B8096">
        <v>1</v>
      </c>
      <c r="C8096" t="s">
        <v>80</v>
      </c>
      <c r="D8096" t="s">
        <v>107</v>
      </c>
      <c r="E8096" t="s">
        <v>174</v>
      </c>
      <c r="F8096" t="s">
        <v>23047</v>
      </c>
      <c r="G8096" t="s">
        <v>187</v>
      </c>
      <c r="H8096" t="s">
        <v>134</v>
      </c>
      <c r="I8096" t="s">
        <v>135</v>
      </c>
      <c r="J8096" t="s">
        <v>136</v>
      </c>
      <c r="K8096" t="s">
        <v>137</v>
      </c>
      <c r="L8096" t="s">
        <v>23048</v>
      </c>
      <c r="M8096" t="s">
        <v>23049</v>
      </c>
      <c r="N8096">
        <v>3.034444444</v>
      </c>
      <c r="O8096">
        <v>0</v>
      </c>
      <c r="P8096">
        <v>56</v>
      </c>
      <c r="Q8096">
        <v>0</v>
      </c>
      <c r="R8096">
        <v>0</v>
      </c>
      <c r="S8096">
        <v>0</v>
      </c>
      <c r="T8096">
        <v>2</v>
      </c>
      <c r="U8096">
        <v>0</v>
      </c>
      <c r="V8096">
        <v>0</v>
      </c>
      <c r="W8096">
        <v>0</v>
      </c>
      <c r="X8096">
        <v>30.567393203006688</v>
      </c>
      <c r="Y8096">
        <v>0</v>
      </c>
      <c r="Z8096">
        <v>0</v>
      </c>
      <c r="AA8096">
        <v>0</v>
      </c>
      <c r="AB8096">
        <v>0.52002082028910002</v>
      </c>
      <c r="AC8096">
        <v>0</v>
      </c>
      <c r="AD8096">
        <v>0</v>
      </c>
      <c r="AE8096">
        <v>31.087414023295789</v>
      </c>
    </row>
    <row r="8097" spans="1:31" x14ac:dyDescent="0.25">
      <c r="A8097">
        <v>2169981</v>
      </c>
      <c r="B8097">
        <v>1</v>
      </c>
      <c r="C8097" t="s">
        <v>80</v>
      </c>
      <c r="D8097" t="s">
        <v>111</v>
      </c>
      <c r="E8097" t="s">
        <v>131</v>
      </c>
      <c r="F8097" t="s">
        <v>23050</v>
      </c>
      <c r="G8097" t="s">
        <v>231</v>
      </c>
      <c r="H8097" t="s">
        <v>134</v>
      </c>
      <c r="I8097" t="s">
        <v>135</v>
      </c>
      <c r="J8097" t="s">
        <v>136</v>
      </c>
      <c r="K8097" t="s">
        <v>137</v>
      </c>
      <c r="L8097" t="s">
        <v>23051</v>
      </c>
      <c r="M8097" t="s">
        <v>23052</v>
      </c>
      <c r="N8097">
        <v>2.5036111110000001</v>
      </c>
      <c r="O8097">
        <v>0</v>
      </c>
      <c r="P8097">
        <v>1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4.5676750306315341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4.5676750306315341</v>
      </c>
    </row>
    <row r="8098" spans="1:31" x14ac:dyDescent="0.25">
      <c r="A8098">
        <v>2170662</v>
      </c>
      <c r="B8098">
        <v>1</v>
      </c>
      <c r="C8098" t="s">
        <v>81</v>
      </c>
      <c r="D8098" t="s">
        <v>113</v>
      </c>
      <c r="E8098" t="s">
        <v>146</v>
      </c>
      <c r="F8098" t="s">
        <v>4326</v>
      </c>
      <c r="G8098" t="s">
        <v>142</v>
      </c>
      <c r="H8098" t="s">
        <v>143</v>
      </c>
      <c r="I8098" t="s">
        <v>148</v>
      </c>
      <c r="J8098" t="s">
        <v>136</v>
      </c>
      <c r="K8098" t="s">
        <v>137</v>
      </c>
      <c r="L8098" t="s">
        <v>23053</v>
      </c>
      <c r="M8098" t="s">
        <v>23054</v>
      </c>
      <c r="N8098">
        <v>1.7777777000000002E-2</v>
      </c>
      <c r="O8098">
        <v>0</v>
      </c>
      <c r="P8098">
        <v>350</v>
      </c>
      <c r="Q8098">
        <v>1</v>
      </c>
      <c r="R8098">
        <v>20</v>
      </c>
      <c r="S8098">
        <v>0</v>
      </c>
      <c r="T8098">
        <v>10</v>
      </c>
      <c r="U8098">
        <v>1</v>
      </c>
      <c r="V8098">
        <v>0</v>
      </c>
      <c r="W8098">
        <v>0</v>
      </c>
      <c r="X8098">
        <v>0.64777706448106709</v>
      </c>
      <c r="Y8098">
        <v>3.7835396336000004E-3</v>
      </c>
      <c r="Z8098">
        <v>5.6567741078400013E-2</v>
      </c>
      <c r="AA8098">
        <v>0</v>
      </c>
      <c r="AB8098">
        <v>4.4590247207999999E-2</v>
      </c>
      <c r="AC8098">
        <v>1.5874744903680003</v>
      </c>
      <c r="AD8098">
        <v>0</v>
      </c>
      <c r="AE8098">
        <v>2.3401930827690673</v>
      </c>
    </row>
    <row r="8099" spans="1:31" x14ac:dyDescent="0.25">
      <c r="A8099">
        <v>2169666</v>
      </c>
      <c r="B8099">
        <v>1</v>
      </c>
      <c r="C8099" t="s">
        <v>81</v>
      </c>
      <c r="D8099" t="s">
        <v>118</v>
      </c>
      <c r="E8099" t="s">
        <v>174</v>
      </c>
      <c r="F8099" t="s">
        <v>23055</v>
      </c>
      <c r="G8099" t="s">
        <v>384</v>
      </c>
      <c r="H8099" t="s">
        <v>134</v>
      </c>
      <c r="I8099" t="s">
        <v>135</v>
      </c>
      <c r="J8099" t="s">
        <v>136</v>
      </c>
      <c r="K8099" t="s">
        <v>137</v>
      </c>
      <c r="L8099" t="s">
        <v>23056</v>
      </c>
      <c r="M8099" t="s">
        <v>23057</v>
      </c>
      <c r="N8099">
        <v>1.7597222219999999</v>
      </c>
      <c r="O8099">
        <v>0</v>
      </c>
      <c r="P8099">
        <v>3</v>
      </c>
      <c r="Q8099">
        <v>0</v>
      </c>
      <c r="R8099">
        <v>2</v>
      </c>
      <c r="S8099">
        <v>0</v>
      </c>
      <c r="T8099">
        <v>1</v>
      </c>
      <c r="U8099">
        <v>0</v>
      </c>
      <c r="V8099">
        <v>0</v>
      </c>
      <c r="W8099">
        <v>0</v>
      </c>
      <c r="X8099">
        <v>2.7056528731358335E-2</v>
      </c>
      <c r="Y8099">
        <v>0</v>
      </c>
      <c r="Z8099">
        <v>2.1914561665455001</v>
      </c>
      <c r="AA8099">
        <v>0</v>
      </c>
      <c r="AB8099">
        <v>1.2280201954951584</v>
      </c>
      <c r="AC8099">
        <v>0</v>
      </c>
      <c r="AD8099">
        <v>0</v>
      </c>
      <c r="AE8099">
        <v>3.4465328907720165</v>
      </c>
    </row>
    <row r="8100" spans="1:31" x14ac:dyDescent="0.25">
      <c r="A8100">
        <v>2169334</v>
      </c>
      <c r="B8100">
        <v>1</v>
      </c>
      <c r="C8100" t="s">
        <v>80</v>
      </c>
      <c r="D8100" t="s">
        <v>107</v>
      </c>
      <c r="E8100" t="s">
        <v>161</v>
      </c>
      <c r="F8100" t="s">
        <v>23058</v>
      </c>
      <c r="G8100" t="s">
        <v>215</v>
      </c>
      <c r="H8100" t="s">
        <v>134</v>
      </c>
      <c r="I8100" t="s">
        <v>135</v>
      </c>
      <c r="J8100" t="s">
        <v>136</v>
      </c>
      <c r="K8100" t="s">
        <v>137</v>
      </c>
      <c r="L8100" t="s">
        <v>23059</v>
      </c>
      <c r="M8100" t="s">
        <v>23060</v>
      </c>
      <c r="N8100">
        <v>1.4994444440000001</v>
      </c>
      <c r="O8100">
        <v>0</v>
      </c>
      <c r="P8100">
        <v>12</v>
      </c>
      <c r="Q8100">
        <v>0</v>
      </c>
      <c r="R8100">
        <v>3</v>
      </c>
      <c r="S8100">
        <v>0</v>
      </c>
      <c r="T8100">
        <v>4</v>
      </c>
      <c r="U8100">
        <v>0</v>
      </c>
      <c r="V8100">
        <v>0</v>
      </c>
      <c r="W8100">
        <v>0</v>
      </c>
      <c r="X8100">
        <v>3.0199345518201</v>
      </c>
      <c r="Y8100">
        <v>0</v>
      </c>
      <c r="Z8100">
        <v>0.65152673383175008</v>
      </c>
      <c r="AA8100">
        <v>0</v>
      </c>
      <c r="AB8100">
        <v>0.82349014940266674</v>
      </c>
      <c r="AC8100">
        <v>0</v>
      </c>
      <c r="AD8100">
        <v>0</v>
      </c>
      <c r="AE8100">
        <v>4.4949514350545172</v>
      </c>
    </row>
    <row r="8101" spans="1:31" x14ac:dyDescent="0.25">
      <c r="A8101">
        <v>2169726</v>
      </c>
      <c r="B8101">
        <v>1</v>
      </c>
      <c r="C8101" t="s">
        <v>80</v>
      </c>
      <c r="D8101" t="s">
        <v>84</v>
      </c>
      <c r="E8101" t="s">
        <v>174</v>
      </c>
      <c r="F8101" t="s">
        <v>23061</v>
      </c>
      <c r="G8101" t="s">
        <v>187</v>
      </c>
      <c r="H8101" t="s">
        <v>134</v>
      </c>
      <c r="I8101" t="s">
        <v>135</v>
      </c>
      <c r="J8101" t="s">
        <v>136</v>
      </c>
      <c r="K8101" t="s">
        <v>137</v>
      </c>
      <c r="L8101" t="s">
        <v>23062</v>
      </c>
      <c r="M8101" t="s">
        <v>23063</v>
      </c>
      <c r="N8101">
        <v>2.4022222219999998</v>
      </c>
      <c r="O8101">
        <v>0</v>
      </c>
      <c r="P8101">
        <v>90</v>
      </c>
      <c r="Q8101">
        <v>0</v>
      </c>
      <c r="R8101">
        <v>0</v>
      </c>
      <c r="S8101">
        <v>0</v>
      </c>
      <c r="T8101">
        <v>3</v>
      </c>
      <c r="U8101">
        <v>0</v>
      </c>
      <c r="V8101">
        <v>0</v>
      </c>
      <c r="W8101">
        <v>0</v>
      </c>
      <c r="X8101">
        <v>36.034765088927657</v>
      </c>
      <c r="Y8101">
        <v>0</v>
      </c>
      <c r="Z8101">
        <v>0</v>
      </c>
      <c r="AA8101">
        <v>0</v>
      </c>
      <c r="AB8101">
        <v>1.7603197748815671</v>
      </c>
      <c r="AC8101">
        <v>0</v>
      </c>
      <c r="AD8101">
        <v>0</v>
      </c>
      <c r="AE8101">
        <v>37.795084863809222</v>
      </c>
    </row>
    <row r="8102" spans="1:31" x14ac:dyDescent="0.25">
      <c r="A8102">
        <v>2170058</v>
      </c>
      <c r="B8102">
        <v>1</v>
      </c>
      <c r="C8102" t="s">
        <v>80</v>
      </c>
      <c r="D8102" t="s">
        <v>90</v>
      </c>
      <c r="E8102" t="s">
        <v>174</v>
      </c>
      <c r="F8102" t="s">
        <v>23064</v>
      </c>
      <c r="G8102" t="s">
        <v>384</v>
      </c>
      <c r="H8102" t="s">
        <v>134</v>
      </c>
      <c r="I8102" t="s">
        <v>135</v>
      </c>
      <c r="J8102" t="s">
        <v>136</v>
      </c>
      <c r="K8102" t="s">
        <v>137</v>
      </c>
      <c r="L8102" t="s">
        <v>23065</v>
      </c>
      <c r="M8102" t="s">
        <v>23066</v>
      </c>
      <c r="N8102">
        <v>4.6461111109999997</v>
      </c>
      <c r="O8102">
        <v>0</v>
      </c>
      <c r="P8102">
        <v>108</v>
      </c>
      <c r="Q8102">
        <v>0</v>
      </c>
      <c r="R8102">
        <v>0</v>
      </c>
      <c r="S8102">
        <v>0</v>
      </c>
      <c r="T8102">
        <v>24</v>
      </c>
      <c r="U8102">
        <v>0</v>
      </c>
      <c r="V8102">
        <v>0</v>
      </c>
      <c r="W8102">
        <v>0</v>
      </c>
      <c r="X8102">
        <v>131.73379892970161</v>
      </c>
      <c r="Y8102">
        <v>0</v>
      </c>
      <c r="Z8102">
        <v>0</v>
      </c>
      <c r="AA8102">
        <v>0</v>
      </c>
      <c r="AB8102">
        <v>61.029641581550671</v>
      </c>
      <c r="AC8102">
        <v>0</v>
      </c>
      <c r="AD8102">
        <v>0</v>
      </c>
      <c r="AE8102">
        <v>192.76344051125227</v>
      </c>
    </row>
    <row r="8103" spans="1:31" x14ac:dyDescent="0.25">
      <c r="A8103">
        <v>2170353</v>
      </c>
      <c r="B8103">
        <v>1</v>
      </c>
      <c r="C8103" t="s">
        <v>80</v>
      </c>
      <c r="D8103" t="s">
        <v>106</v>
      </c>
      <c r="E8103" t="s">
        <v>131</v>
      </c>
      <c r="F8103" t="s">
        <v>23067</v>
      </c>
      <c r="G8103" t="s">
        <v>231</v>
      </c>
      <c r="H8103" t="s">
        <v>134</v>
      </c>
      <c r="I8103" t="s">
        <v>135</v>
      </c>
      <c r="J8103" t="s">
        <v>136</v>
      </c>
      <c r="K8103" t="s">
        <v>137</v>
      </c>
      <c r="L8103" t="s">
        <v>23068</v>
      </c>
      <c r="M8103" t="s">
        <v>23069</v>
      </c>
      <c r="N8103">
        <v>9.9469444439999997</v>
      </c>
      <c r="O8103">
        <v>0</v>
      </c>
      <c r="P8103">
        <v>1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13.165176773969002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13.165176773969002</v>
      </c>
    </row>
    <row r="8104" spans="1:31" x14ac:dyDescent="0.25">
      <c r="A8104">
        <v>2169918</v>
      </c>
      <c r="B8104">
        <v>1</v>
      </c>
      <c r="C8104" t="s">
        <v>80</v>
      </c>
      <c r="D8104" t="s">
        <v>82</v>
      </c>
      <c r="E8104" t="s">
        <v>174</v>
      </c>
      <c r="F8104" t="s">
        <v>23070</v>
      </c>
      <c r="G8104" t="s">
        <v>384</v>
      </c>
      <c r="H8104" t="s">
        <v>134</v>
      </c>
      <c r="I8104" t="s">
        <v>135</v>
      </c>
      <c r="J8104" t="s">
        <v>136</v>
      </c>
      <c r="K8104" t="s">
        <v>137</v>
      </c>
      <c r="L8104" t="s">
        <v>23071</v>
      </c>
      <c r="M8104" t="s">
        <v>23072</v>
      </c>
      <c r="N8104">
        <v>2.9108333329999998</v>
      </c>
      <c r="O8104">
        <v>0</v>
      </c>
      <c r="P8104">
        <v>11</v>
      </c>
      <c r="Q8104">
        <v>0</v>
      </c>
      <c r="R8104">
        <v>0</v>
      </c>
      <c r="S8104">
        <v>0</v>
      </c>
      <c r="T8104">
        <v>26</v>
      </c>
      <c r="U8104">
        <v>0</v>
      </c>
      <c r="V8104">
        <v>0</v>
      </c>
      <c r="W8104">
        <v>0</v>
      </c>
      <c r="X8104">
        <v>7.0501333484946018</v>
      </c>
      <c r="Y8104">
        <v>0</v>
      </c>
      <c r="Z8104">
        <v>0</v>
      </c>
      <c r="AA8104">
        <v>0</v>
      </c>
      <c r="AB8104">
        <v>45.322848225447885</v>
      </c>
      <c r="AC8104">
        <v>0</v>
      </c>
      <c r="AD8104">
        <v>0</v>
      </c>
      <c r="AE8104">
        <v>52.372981573942489</v>
      </c>
    </row>
    <row r="8105" spans="1:31" x14ac:dyDescent="0.25">
      <c r="A8105">
        <v>2170267</v>
      </c>
      <c r="B8105">
        <v>1</v>
      </c>
      <c r="C8105" t="s">
        <v>80</v>
      </c>
      <c r="D8105" t="s">
        <v>95</v>
      </c>
      <c r="E8105" t="s">
        <v>140</v>
      </c>
      <c r="F8105" t="s">
        <v>23073</v>
      </c>
      <c r="G8105" t="s">
        <v>142</v>
      </c>
      <c r="H8105" t="s">
        <v>143</v>
      </c>
      <c r="I8105" t="s">
        <v>135</v>
      </c>
      <c r="J8105" t="s">
        <v>136</v>
      </c>
      <c r="K8105" t="s">
        <v>137</v>
      </c>
      <c r="L8105" t="s">
        <v>23074</v>
      </c>
      <c r="M8105" t="s">
        <v>23075</v>
      </c>
      <c r="N8105">
        <v>6.8333332999999996E-2</v>
      </c>
      <c r="O8105">
        <v>0</v>
      </c>
      <c r="P8105">
        <v>2231</v>
      </c>
      <c r="Q8105">
        <v>0</v>
      </c>
      <c r="R8105">
        <v>3</v>
      </c>
      <c r="S8105">
        <v>4</v>
      </c>
      <c r="T8105">
        <v>274</v>
      </c>
      <c r="U8105">
        <v>0</v>
      </c>
      <c r="V8105">
        <v>1</v>
      </c>
      <c r="W8105">
        <v>0</v>
      </c>
      <c r="X8105">
        <v>43.29258939874142</v>
      </c>
      <c r="Y8105">
        <v>0</v>
      </c>
      <c r="Z8105">
        <v>5.0628442050000002E-4</v>
      </c>
      <c r="AA8105">
        <v>0.96228944472833322</v>
      </c>
      <c r="AB8105">
        <v>17.46526658269164</v>
      </c>
      <c r="AC8105">
        <v>0</v>
      </c>
      <c r="AD8105">
        <v>2.8089816258745497</v>
      </c>
      <c r="AE8105">
        <v>64.529633336456442</v>
      </c>
    </row>
    <row r="8106" spans="1:31" x14ac:dyDescent="0.25">
      <c r="A8106">
        <v>2170459</v>
      </c>
      <c r="B8106">
        <v>1</v>
      </c>
      <c r="C8106" t="s">
        <v>80</v>
      </c>
      <c r="D8106" t="s">
        <v>94</v>
      </c>
      <c r="E8106" t="s">
        <v>140</v>
      </c>
      <c r="F8106" t="s">
        <v>23076</v>
      </c>
      <c r="G8106" t="s">
        <v>142</v>
      </c>
      <c r="H8106" t="s">
        <v>143</v>
      </c>
      <c r="I8106" t="s">
        <v>135</v>
      </c>
      <c r="J8106" t="s">
        <v>136</v>
      </c>
      <c r="K8106" t="s">
        <v>137</v>
      </c>
      <c r="L8106" t="s">
        <v>23077</v>
      </c>
      <c r="M8106" t="s">
        <v>23078</v>
      </c>
      <c r="N8106">
        <v>0.39944444400000001</v>
      </c>
      <c r="O8106">
        <v>1</v>
      </c>
      <c r="P8106">
        <v>0</v>
      </c>
      <c r="Q8106">
        <v>4</v>
      </c>
      <c r="R8106">
        <v>0</v>
      </c>
      <c r="S8106">
        <v>0</v>
      </c>
      <c r="T8106">
        <v>0</v>
      </c>
      <c r="U8106">
        <v>1</v>
      </c>
      <c r="V8106">
        <v>0</v>
      </c>
      <c r="W8106">
        <v>0.51633073234123339</v>
      </c>
      <c r="X8106">
        <v>0</v>
      </c>
      <c r="Y8106">
        <v>3.4746842433469505</v>
      </c>
      <c r="Z8106">
        <v>0</v>
      </c>
      <c r="AA8106">
        <v>0</v>
      </c>
      <c r="AB8106">
        <v>0</v>
      </c>
      <c r="AC8106">
        <v>107.59632198560418</v>
      </c>
      <c r="AD8106">
        <v>0</v>
      </c>
      <c r="AE8106">
        <v>111.58733696129237</v>
      </c>
    </row>
    <row r="8107" spans="1:31" x14ac:dyDescent="0.25">
      <c r="A8107">
        <v>2170419</v>
      </c>
      <c r="B8107">
        <v>1</v>
      </c>
      <c r="C8107" t="s">
        <v>80</v>
      </c>
      <c r="D8107" t="s">
        <v>89</v>
      </c>
      <c r="E8107" t="s">
        <v>174</v>
      </c>
      <c r="F8107" t="s">
        <v>23079</v>
      </c>
      <c r="G8107" t="s">
        <v>384</v>
      </c>
      <c r="H8107" t="s">
        <v>134</v>
      </c>
      <c r="I8107" t="s">
        <v>135</v>
      </c>
      <c r="J8107" t="s">
        <v>136</v>
      </c>
      <c r="K8107" t="s">
        <v>137</v>
      </c>
      <c r="L8107" t="s">
        <v>23080</v>
      </c>
      <c r="M8107" t="s">
        <v>23014</v>
      </c>
      <c r="N8107">
        <v>1.3925000000000001</v>
      </c>
      <c r="O8107">
        <v>0</v>
      </c>
      <c r="P8107">
        <v>41</v>
      </c>
      <c r="Q8107">
        <v>0</v>
      </c>
      <c r="R8107">
        <v>4</v>
      </c>
      <c r="S8107">
        <v>0</v>
      </c>
      <c r="T8107">
        <v>6</v>
      </c>
      <c r="U8107">
        <v>0</v>
      </c>
      <c r="V8107">
        <v>0</v>
      </c>
      <c r="W8107">
        <v>0</v>
      </c>
      <c r="X8107">
        <v>14.75805715909714</v>
      </c>
      <c r="Y8107">
        <v>0</v>
      </c>
      <c r="Z8107">
        <v>0.24528125257941669</v>
      </c>
      <c r="AA8107">
        <v>0</v>
      </c>
      <c r="AB8107">
        <v>1.5141281293908</v>
      </c>
      <c r="AC8107">
        <v>0</v>
      </c>
      <c r="AD8107">
        <v>0</v>
      </c>
      <c r="AE8107">
        <v>16.517466541067357</v>
      </c>
    </row>
    <row r="8108" spans="1:31" x14ac:dyDescent="0.25">
      <c r="A8108">
        <v>2169898</v>
      </c>
      <c r="B8108">
        <v>1</v>
      </c>
      <c r="C8108" t="s">
        <v>81</v>
      </c>
      <c r="D8108" t="s">
        <v>113</v>
      </c>
      <c r="E8108" t="s">
        <v>140</v>
      </c>
      <c r="F8108" t="s">
        <v>19117</v>
      </c>
      <c r="G8108" t="s">
        <v>142</v>
      </c>
      <c r="H8108" t="s">
        <v>143</v>
      </c>
      <c r="I8108" t="s">
        <v>135</v>
      </c>
      <c r="J8108" t="s">
        <v>136</v>
      </c>
      <c r="K8108" t="s">
        <v>137</v>
      </c>
      <c r="L8108" t="s">
        <v>23081</v>
      </c>
      <c r="M8108" t="s">
        <v>23082</v>
      </c>
      <c r="N8108">
        <v>0.58444444399999995</v>
      </c>
      <c r="O8108">
        <v>15</v>
      </c>
      <c r="P8108">
        <v>1605</v>
      </c>
      <c r="Q8108">
        <v>223</v>
      </c>
      <c r="R8108">
        <v>793</v>
      </c>
      <c r="S8108">
        <v>24</v>
      </c>
      <c r="T8108">
        <v>135</v>
      </c>
      <c r="U8108">
        <v>2</v>
      </c>
      <c r="V8108">
        <v>0</v>
      </c>
      <c r="W8108">
        <v>1.5479502503233329</v>
      </c>
      <c r="X8108">
        <v>168.22604925236138</v>
      </c>
      <c r="Y8108">
        <v>72.318103326505934</v>
      </c>
      <c r="Z8108">
        <v>104.86980972779904</v>
      </c>
      <c r="AA8108">
        <v>95.417394734572852</v>
      </c>
      <c r="AB8108">
        <v>56.585699413661978</v>
      </c>
      <c r="AC8108">
        <v>81.137466397874007</v>
      </c>
      <c r="AD8108">
        <v>0</v>
      </c>
      <c r="AE8108">
        <v>580.10247310309853</v>
      </c>
    </row>
    <row r="8109" spans="1:31" x14ac:dyDescent="0.25">
      <c r="A8109">
        <v>2170396</v>
      </c>
      <c r="B8109">
        <v>1</v>
      </c>
      <c r="C8109" t="s">
        <v>80</v>
      </c>
      <c r="D8109" t="s">
        <v>109</v>
      </c>
      <c r="E8109" t="s">
        <v>174</v>
      </c>
      <c r="F8109" t="s">
        <v>23083</v>
      </c>
      <c r="G8109" t="s">
        <v>187</v>
      </c>
      <c r="H8109" t="s">
        <v>134</v>
      </c>
      <c r="I8109" t="s">
        <v>135</v>
      </c>
      <c r="J8109" t="s">
        <v>136</v>
      </c>
      <c r="K8109" t="s">
        <v>137</v>
      </c>
      <c r="L8109" t="s">
        <v>23084</v>
      </c>
      <c r="M8109" t="s">
        <v>23085</v>
      </c>
      <c r="N8109">
        <v>1.5838888879999999</v>
      </c>
      <c r="O8109">
        <v>0</v>
      </c>
      <c r="P8109">
        <v>23</v>
      </c>
      <c r="Q8109">
        <v>0</v>
      </c>
      <c r="R8109">
        <v>2</v>
      </c>
      <c r="S8109">
        <v>0</v>
      </c>
      <c r="T8109">
        <v>4</v>
      </c>
      <c r="U8109">
        <v>0</v>
      </c>
      <c r="V8109">
        <v>0</v>
      </c>
      <c r="W8109">
        <v>0</v>
      </c>
      <c r="X8109">
        <v>9.1228085107771815</v>
      </c>
      <c r="Y8109">
        <v>0</v>
      </c>
      <c r="Z8109">
        <v>0.87725716628130013</v>
      </c>
      <c r="AA8109">
        <v>0</v>
      </c>
      <c r="AB8109">
        <v>2.8779945876602664</v>
      </c>
      <c r="AC8109">
        <v>0</v>
      </c>
      <c r="AD8109">
        <v>0</v>
      </c>
      <c r="AE8109">
        <v>12.878060264718748</v>
      </c>
    </row>
    <row r="8110" spans="1:31" x14ac:dyDescent="0.25">
      <c r="A8110">
        <v>2169729</v>
      </c>
      <c r="B8110">
        <v>1</v>
      </c>
      <c r="C8110" t="s">
        <v>80</v>
      </c>
      <c r="D8110" t="s">
        <v>99</v>
      </c>
      <c r="E8110" t="s">
        <v>140</v>
      </c>
      <c r="F8110" t="s">
        <v>10257</v>
      </c>
      <c r="G8110" t="s">
        <v>142</v>
      </c>
      <c r="H8110" t="s">
        <v>143</v>
      </c>
      <c r="I8110" t="s">
        <v>135</v>
      </c>
      <c r="J8110" t="s">
        <v>136</v>
      </c>
      <c r="K8110" t="s">
        <v>137</v>
      </c>
      <c r="L8110" t="s">
        <v>23086</v>
      </c>
      <c r="M8110" t="s">
        <v>23087</v>
      </c>
      <c r="N8110">
        <v>4.8869444440000001</v>
      </c>
      <c r="O8110">
        <v>4</v>
      </c>
      <c r="P8110">
        <v>753</v>
      </c>
      <c r="Q8110">
        <v>11</v>
      </c>
      <c r="R8110">
        <v>97</v>
      </c>
      <c r="S8110">
        <v>20</v>
      </c>
      <c r="T8110">
        <v>49</v>
      </c>
      <c r="U8110">
        <v>0</v>
      </c>
      <c r="V8110">
        <v>3</v>
      </c>
      <c r="W8110">
        <v>70.458283676370002</v>
      </c>
      <c r="X8110">
        <v>709.28961065440546</v>
      </c>
      <c r="Y8110">
        <v>58.92010205270487</v>
      </c>
      <c r="Z8110">
        <v>121.04925754869654</v>
      </c>
      <c r="AA8110">
        <v>381.67628378703432</v>
      </c>
      <c r="AB8110">
        <v>84.866409838563982</v>
      </c>
      <c r="AC8110">
        <v>0</v>
      </c>
      <c r="AD8110">
        <v>62.988363310390852</v>
      </c>
      <c r="AE8110">
        <v>1489.2483108681663</v>
      </c>
    </row>
    <row r="8111" spans="1:31" x14ac:dyDescent="0.25">
      <c r="A8111">
        <v>2170184</v>
      </c>
      <c r="B8111">
        <v>1</v>
      </c>
      <c r="C8111" t="s">
        <v>80</v>
      </c>
      <c r="D8111" t="s">
        <v>90</v>
      </c>
      <c r="E8111" t="s">
        <v>131</v>
      </c>
      <c r="F8111" t="s">
        <v>23088</v>
      </c>
      <c r="G8111" t="s">
        <v>152</v>
      </c>
      <c r="H8111" t="s">
        <v>134</v>
      </c>
      <c r="I8111" t="s">
        <v>135</v>
      </c>
      <c r="J8111" t="s">
        <v>136</v>
      </c>
      <c r="K8111" t="s">
        <v>137</v>
      </c>
      <c r="L8111" t="s">
        <v>23089</v>
      </c>
      <c r="M8111" t="s">
        <v>23090</v>
      </c>
      <c r="N8111">
        <v>2.3855555549999998</v>
      </c>
      <c r="O8111">
        <v>0</v>
      </c>
      <c r="P8111">
        <v>4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1.7797537010202669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1.7797537010202669</v>
      </c>
    </row>
    <row r="8112" spans="1:31" x14ac:dyDescent="0.25">
      <c r="A8112">
        <v>2169420</v>
      </c>
      <c r="B8112">
        <v>1</v>
      </c>
      <c r="C8112" t="s">
        <v>81</v>
      </c>
      <c r="D8112" t="s">
        <v>128</v>
      </c>
      <c r="E8112" t="s">
        <v>196</v>
      </c>
      <c r="F8112" t="s">
        <v>2404</v>
      </c>
      <c r="G8112" t="s">
        <v>142</v>
      </c>
      <c r="H8112" t="s">
        <v>143</v>
      </c>
      <c r="I8112" t="s">
        <v>135</v>
      </c>
      <c r="J8112" t="s">
        <v>136</v>
      </c>
      <c r="K8112" t="s">
        <v>137</v>
      </c>
      <c r="L8112" t="s">
        <v>23091</v>
      </c>
      <c r="M8112" t="s">
        <v>23092</v>
      </c>
      <c r="N8112">
        <v>0.43111111099999999</v>
      </c>
      <c r="O8112">
        <v>6</v>
      </c>
      <c r="P8112">
        <v>1247</v>
      </c>
      <c r="Q8112">
        <v>21</v>
      </c>
      <c r="R8112">
        <v>16</v>
      </c>
      <c r="S8112">
        <v>11</v>
      </c>
      <c r="T8112">
        <v>88</v>
      </c>
      <c r="U8112">
        <v>0</v>
      </c>
      <c r="V8112">
        <v>0</v>
      </c>
      <c r="W8112">
        <v>0.74445769830399988</v>
      </c>
      <c r="X8112">
        <v>68.168156940961865</v>
      </c>
      <c r="Y8112">
        <v>51.806654631413863</v>
      </c>
      <c r="Z8112">
        <v>1.3650143018687999</v>
      </c>
      <c r="AA8112">
        <v>27.143266030876802</v>
      </c>
      <c r="AB8112">
        <v>8.4614868448602198</v>
      </c>
      <c r="AC8112">
        <v>0</v>
      </c>
      <c r="AD8112">
        <v>0</v>
      </c>
      <c r="AE8112">
        <v>157.68903644828555</v>
      </c>
    </row>
    <row r="8113" spans="1:31" x14ac:dyDescent="0.25">
      <c r="A8113">
        <v>2169663</v>
      </c>
      <c r="B8113">
        <v>1</v>
      </c>
      <c r="C8113" t="s">
        <v>81</v>
      </c>
      <c r="D8113" t="s">
        <v>128</v>
      </c>
      <c r="E8113" t="s">
        <v>174</v>
      </c>
      <c r="F8113" t="s">
        <v>23093</v>
      </c>
      <c r="G8113" t="s">
        <v>187</v>
      </c>
      <c r="H8113" t="s">
        <v>134</v>
      </c>
      <c r="I8113" t="s">
        <v>135</v>
      </c>
      <c r="J8113" t="s">
        <v>136</v>
      </c>
      <c r="K8113" t="s">
        <v>137</v>
      </c>
      <c r="L8113" t="s">
        <v>23094</v>
      </c>
      <c r="M8113" t="s">
        <v>23095</v>
      </c>
      <c r="N8113">
        <v>7.2763888879999996</v>
      </c>
      <c r="O8113">
        <v>0</v>
      </c>
      <c r="P8113">
        <v>103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233.1553881339338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233.1553881339338</v>
      </c>
    </row>
    <row r="8114" spans="1:31" x14ac:dyDescent="0.25">
      <c r="A8114">
        <v>2170376</v>
      </c>
      <c r="B8114">
        <v>1</v>
      </c>
      <c r="C8114" t="s">
        <v>81</v>
      </c>
      <c r="D8114" t="s">
        <v>113</v>
      </c>
      <c r="E8114" t="s">
        <v>196</v>
      </c>
      <c r="F8114" t="s">
        <v>277</v>
      </c>
      <c r="G8114" t="s">
        <v>142</v>
      </c>
      <c r="H8114" t="s">
        <v>143</v>
      </c>
      <c r="I8114" t="s">
        <v>135</v>
      </c>
      <c r="J8114" t="s">
        <v>136</v>
      </c>
      <c r="K8114" t="s">
        <v>137</v>
      </c>
      <c r="L8114" t="s">
        <v>23096</v>
      </c>
      <c r="M8114" t="s">
        <v>23097</v>
      </c>
      <c r="N8114">
        <v>2.1302777769999999</v>
      </c>
      <c r="O8114">
        <v>2</v>
      </c>
      <c r="P8114">
        <v>695</v>
      </c>
      <c r="Q8114">
        <v>26</v>
      </c>
      <c r="R8114">
        <v>264</v>
      </c>
      <c r="S8114">
        <v>4</v>
      </c>
      <c r="T8114">
        <v>23</v>
      </c>
      <c r="U8114">
        <v>1</v>
      </c>
      <c r="V8114">
        <v>0</v>
      </c>
      <c r="W8114">
        <v>0.64482005264191666</v>
      </c>
      <c r="X8114">
        <v>271.45714083694872</v>
      </c>
      <c r="Y8114">
        <v>14.457226130542534</v>
      </c>
      <c r="Z8114">
        <v>94.68116985073749</v>
      </c>
      <c r="AA8114">
        <v>46.518521138022663</v>
      </c>
      <c r="AB8114">
        <v>73.812127606635528</v>
      </c>
      <c r="AC8114">
        <v>70.744469210375001</v>
      </c>
      <c r="AD8114">
        <v>0</v>
      </c>
      <c r="AE8114">
        <v>572.31547482590383</v>
      </c>
    </row>
    <row r="8115" spans="1:31" x14ac:dyDescent="0.25">
      <c r="A8115">
        <v>2170204</v>
      </c>
      <c r="B8115">
        <v>1</v>
      </c>
      <c r="C8115" t="s">
        <v>80</v>
      </c>
      <c r="D8115" t="s">
        <v>108</v>
      </c>
      <c r="E8115" t="s">
        <v>196</v>
      </c>
      <c r="F8115" t="s">
        <v>11429</v>
      </c>
      <c r="G8115" t="s">
        <v>142</v>
      </c>
      <c r="H8115" t="s">
        <v>143</v>
      </c>
      <c r="I8115" t="s">
        <v>135</v>
      </c>
      <c r="J8115" t="s">
        <v>136</v>
      </c>
      <c r="K8115" t="s">
        <v>137</v>
      </c>
      <c r="L8115" t="s">
        <v>23098</v>
      </c>
      <c r="M8115" t="s">
        <v>23099</v>
      </c>
      <c r="N8115">
        <v>0.75027777699999998</v>
      </c>
      <c r="O8115">
        <v>0</v>
      </c>
      <c r="P8115">
        <v>665</v>
      </c>
      <c r="Q8115">
        <v>0</v>
      </c>
      <c r="R8115">
        <v>192</v>
      </c>
      <c r="S8115">
        <v>3</v>
      </c>
      <c r="T8115">
        <v>124</v>
      </c>
      <c r="U8115">
        <v>0</v>
      </c>
      <c r="V8115">
        <v>0</v>
      </c>
      <c r="W8115">
        <v>0</v>
      </c>
      <c r="X8115">
        <v>88.732480598824594</v>
      </c>
      <c r="Y8115">
        <v>0</v>
      </c>
      <c r="Z8115">
        <v>98.743486670438116</v>
      </c>
      <c r="AA8115">
        <v>6.4524176504226665</v>
      </c>
      <c r="AB8115">
        <v>67.587955577025326</v>
      </c>
      <c r="AC8115">
        <v>0</v>
      </c>
      <c r="AD8115">
        <v>0</v>
      </c>
      <c r="AE8115">
        <v>261.51634049671065</v>
      </c>
    </row>
    <row r="8116" spans="1:31" x14ac:dyDescent="0.25">
      <c r="A8116">
        <v>2170227</v>
      </c>
      <c r="B8116">
        <v>1</v>
      </c>
      <c r="C8116" t="s">
        <v>81</v>
      </c>
      <c r="D8116" t="s">
        <v>123</v>
      </c>
      <c r="E8116" t="s">
        <v>161</v>
      </c>
      <c r="F8116" t="s">
        <v>23100</v>
      </c>
      <c r="G8116" t="s">
        <v>215</v>
      </c>
      <c r="H8116" t="s">
        <v>134</v>
      </c>
      <c r="I8116" t="s">
        <v>135</v>
      </c>
      <c r="J8116" t="s">
        <v>136</v>
      </c>
      <c r="K8116" t="s">
        <v>137</v>
      </c>
      <c r="L8116" t="s">
        <v>23101</v>
      </c>
      <c r="M8116" t="s">
        <v>23102</v>
      </c>
      <c r="N8116">
        <v>4.7605555549999998</v>
      </c>
      <c r="O8116">
        <v>0</v>
      </c>
      <c r="P8116">
        <v>135</v>
      </c>
      <c r="Q8116">
        <v>0</v>
      </c>
      <c r="R8116">
        <v>18</v>
      </c>
      <c r="S8116">
        <v>0</v>
      </c>
      <c r="T8116">
        <v>5</v>
      </c>
      <c r="U8116">
        <v>0</v>
      </c>
      <c r="V8116">
        <v>0</v>
      </c>
      <c r="W8116">
        <v>0</v>
      </c>
      <c r="X8116">
        <v>137.40455138339226</v>
      </c>
      <c r="Y8116">
        <v>0</v>
      </c>
      <c r="Z8116">
        <v>21.145489291868287</v>
      </c>
      <c r="AA8116">
        <v>0</v>
      </c>
      <c r="AB8116">
        <v>7.2369044330088164</v>
      </c>
      <c r="AC8116">
        <v>0</v>
      </c>
      <c r="AD8116">
        <v>0</v>
      </c>
      <c r="AE8116">
        <v>165.78694510826938</v>
      </c>
    </row>
    <row r="8117" spans="1:31" x14ac:dyDescent="0.25">
      <c r="A8117">
        <v>2169686</v>
      </c>
      <c r="B8117">
        <v>1</v>
      </c>
      <c r="C8117" t="s">
        <v>80</v>
      </c>
      <c r="D8117" t="s">
        <v>101</v>
      </c>
      <c r="E8117" t="s">
        <v>174</v>
      </c>
      <c r="F8117" t="s">
        <v>3112</v>
      </c>
      <c r="G8117" t="s">
        <v>187</v>
      </c>
      <c r="H8117" t="s">
        <v>134</v>
      </c>
      <c r="I8117" t="s">
        <v>135</v>
      </c>
      <c r="J8117" t="s">
        <v>136</v>
      </c>
      <c r="K8117" t="s">
        <v>137</v>
      </c>
      <c r="L8117" t="s">
        <v>23103</v>
      </c>
      <c r="M8117" t="s">
        <v>23104</v>
      </c>
      <c r="N8117">
        <v>2.9649999999999999</v>
      </c>
      <c r="O8117">
        <v>0</v>
      </c>
      <c r="P8117">
        <v>40</v>
      </c>
      <c r="Q8117">
        <v>0</v>
      </c>
      <c r="R8117">
        <v>0</v>
      </c>
      <c r="S8117">
        <v>0</v>
      </c>
      <c r="T8117">
        <v>4</v>
      </c>
      <c r="U8117">
        <v>0</v>
      </c>
      <c r="V8117">
        <v>0</v>
      </c>
      <c r="W8117">
        <v>0</v>
      </c>
      <c r="X8117">
        <v>25.386319871669752</v>
      </c>
      <c r="Y8117">
        <v>0</v>
      </c>
      <c r="Z8117">
        <v>0</v>
      </c>
      <c r="AA8117">
        <v>0</v>
      </c>
      <c r="AB8117">
        <v>3.7333141611894005</v>
      </c>
      <c r="AC8117">
        <v>0</v>
      </c>
      <c r="AD8117">
        <v>0</v>
      </c>
      <c r="AE8117">
        <v>29.119634032859153</v>
      </c>
    </row>
    <row r="8118" spans="1:31" x14ac:dyDescent="0.25">
      <c r="A8118">
        <v>2170247</v>
      </c>
      <c r="B8118">
        <v>1</v>
      </c>
      <c r="C8118" t="s">
        <v>81</v>
      </c>
      <c r="D8118" t="s">
        <v>127</v>
      </c>
      <c r="E8118" t="s">
        <v>146</v>
      </c>
      <c r="F8118" t="s">
        <v>23105</v>
      </c>
      <c r="G8118" t="s">
        <v>167</v>
      </c>
      <c r="H8118" t="s">
        <v>143</v>
      </c>
      <c r="I8118" t="s">
        <v>135</v>
      </c>
      <c r="J8118" t="s">
        <v>136</v>
      </c>
      <c r="K8118" t="s">
        <v>137</v>
      </c>
      <c r="L8118" t="s">
        <v>23106</v>
      </c>
      <c r="M8118" t="s">
        <v>23107</v>
      </c>
      <c r="N8118">
        <v>9.2886111109999998</v>
      </c>
      <c r="O8118">
        <v>0</v>
      </c>
      <c r="P8118">
        <v>139</v>
      </c>
      <c r="Q8118">
        <v>0</v>
      </c>
      <c r="R8118">
        <v>6</v>
      </c>
      <c r="S8118">
        <v>0</v>
      </c>
      <c r="T8118">
        <v>6</v>
      </c>
      <c r="U8118">
        <v>0</v>
      </c>
      <c r="V8118">
        <v>0</v>
      </c>
      <c r="W8118">
        <v>0</v>
      </c>
      <c r="X8118">
        <v>202.39502660947713</v>
      </c>
      <c r="Y8118">
        <v>0</v>
      </c>
      <c r="Z8118">
        <v>7.4004291712216688</v>
      </c>
      <c r="AA8118">
        <v>0</v>
      </c>
      <c r="AB8118">
        <v>30.847331020298626</v>
      </c>
      <c r="AC8118">
        <v>0</v>
      </c>
      <c r="AD8118">
        <v>0</v>
      </c>
      <c r="AE8118">
        <v>240.64278680099744</v>
      </c>
    </row>
    <row r="8119" spans="1:31" x14ac:dyDescent="0.25">
      <c r="A8119">
        <v>2169357</v>
      </c>
      <c r="B8119">
        <v>1</v>
      </c>
      <c r="C8119" t="s">
        <v>80</v>
      </c>
      <c r="D8119" t="s">
        <v>93</v>
      </c>
      <c r="E8119" t="s">
        <v>140</v>
      </c>
      <c r="F8119" t="s">
        <v>23108</v>
      </c>
      <c r="G8119" t="s">
        <v>142</v>
      </c>
      <c r="H8119" t="s">
        <v>143</v>
      </c>
      <c r="I8119" t="s">
        <v>135</v>
      </c>
      <c r="J8119" t="s">
        <v>136</v>
      </c>
      <c r="K8119" t="s">
        <v>137</v>
      </c>
      <c r="L8119" t="s">
        <v>23109</v>
      </c>
      <c r="M8119" t="s">
        <v>23110</v>
      </c>
      <c r="N8119">
        <v>0.33916666600000001</v>
      </c>
      <c r="O8119">
        <v>0</v>
      </c>
      <c r="P8119">
        <v>630</v>
      </c>
      <c r="Q8119">
        <v>11</v>
      </c>
      <c r="R8119">
        <v>8</v>
      </c>
      <c r="S8119">
        <v>1</v>
      </c>
      <c r="T8119">
        <v>85</v>
      </c>
      <c r="U8119">
        <v>1</v>
      </c>
      <c r="V8119">
        <v>0</v>
      </c>
      <c r="W8119">
        <v>0</v>
      </c>
      <c r="X8119">
        <v>35.193276901915844</v>
      </c>
      <c r="Y8119">
        <v>12.513966831136651</v>
      </c>
      <c r="Z8119">
        <v>1.2166192473599999</v>
      </c>
      <c r="AA8119">
        <v>0.30247242722812501</v>
      </c>
      <c r="AB8119">
        <v>13.658565538951663</v>
      </c>
      <c r="AC8119">
        <v>16.636111197816</v>
      </c>
      <c r="AD8119">
        <v>0</v>
      </c>
      <c r="AE8119">
        <v>79.521012144408274</v>
      </c>
    </row>
    <row r="8120" spans="1:31" x14ac:dyDescent="0.25">
      <c r="A8120">
        <v>2169855</v>
      </c>
      <c r="B8120">
        <v>1</v>
      </c>
      <c r="C8120" t="s">
        <v>80</v>
      </c>
      <c r="D8120" t="s">
        <v>93</v>
      </c>
      <c r="E8120" t="s">
        <v>131</v>
      </c>
      <c r="F8120" t="s">
        <v>23111</v>
      </c>
      <c r="G8120" t="s">
        <v>152</v>
      </c>
      <c r="H8120" t="s">
        <v>134</v>
      </c>
      <c r="I8120" t="s">
        <v>135</v>
      </c>
      <c r="J8120" t="s">
        <v>136</v>
      </c>
      <c r="K8120" t="s">
        <v>137</v>
      </c>
      <c r="L8120" t="s">
        <v>23112</v>
      </c>
      <c r="M8120" t="s">
        <v>23113</v>
      </c>
      <c r="N8120">
        <v>14.601944444000001</v>
      </c>
      <c r="O8120">
        <v>0</v>
      </c>
      <c r="P8120">
        <v>2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3.8784498076274248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3.8784498076274248</v>
      </c>
    </row>
    <row r="8121" spans="1:31" x14ac:dyDescent="0.25">
      <c r="A8121">
        <v>2169643</v>
      </c>
      <c r="B8121">
        <v>1</v>
      </c>
      <c r="C8121" t="s">
        <v>80</v>
      </c>
      <c r="D8121" t="s">
        <v>83</v>
      </c>
      <c r="E8121" t="s">
        <v>131</v>
      </c>
      <c r="F8121" t="s">
        <v>23114</v>
      </c>
      <c r="G8121" t="s">
        <v>152</v>
      </c>
      <c r="H8121" t="s">
        <v>134</v>
      </c>
      <c r="I8121" t="s">
        <v>135</v>
      </c>
      <c r="J8121" t="s">
        <v>136</v>
      </c>
      <c r="K8121" t="s">
        <v>137</v>
      </c>
      <c r="L8121" t="s">
        <v>23115</v>
      </c>
      <c r="M8121" t="s">
        <v>23116</v>
      </c>
      <c r="N8121">
        <v>2.9108333329999998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1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13.003804032427002</v>
      </c>
      <c r="AC8121">
        <v>0</v>
      </c>
      <c r="AD8121">
        <v>0</v>
      </c>
      <c r="AE8121">
        <v>13.003804032427002</v>
      </c>
    </row>
    <row r="8122" spans="1:31" x14ac:dyDescent="0.25">
      <c r="A8122">
        <v>2170439</v>
      </c>
      <c r="B8122">
        <v>1</v>
      </c>
      <c r="C8122" t="s">
        <v>80</v>
      </c>
      <c r="D8122" t="s">
        <v>95</v>
      </c>
      <c r="E8122" t="s">
        <v>140</v>
      </c>
      <c r="F8122" t="s">
        <v>7042</v>
      </c>
      <c r="G8122" t="s">
        <v>142</v>
      </c>
      <c r="H8122" t="s">
        <v>143</v>
      </c>
      <c r="I8122" t="s">
        <v>148</v>
      </c>
      <c r="J8122" t="s">
        <v>136</v>
      </c>
      <c r="K8122" t="s">
        <v>137</v>
      </c>
      <c r="L8122" t="s">
        <v>23117</v>
      </c>
      <c r="M8122" t="s">
        <v>23118</v>
      </c>
      <c r="N8122">
        <v>7.2222220000000004E-3</v>
      </c>
      <c r="O8122">
        <v>5</v>
      </c>
      <c r="P8122">
        <v>1914</v>
      </c>
      <c r="Q8122">
        <v>26</v>
      </c>
      <c r="R8122">
        <v>20</v>
      </c>
      <c r="S8122">
        <v>23</v>
      </c>
      <c r="T8122">
        <v>92</v>
      </c>
      <c r="U8122">
        <v>1</v>
      </c>
      <c r="V8122">
        <v>0</v>
      </c>
      <c r="W8122">
        <v>7.7668823558300001E-2</v>
      </c>
      <c r="X8122">
        <v>4.3109129132666872</v>
      </c>
      <c r="Y8122">
        <v>0.49434529241875563</v>
      </c>
      <c r="Z8122">
        <v>2.2792849793999998E-2</v>
      </c>
      <c r="AA8122">
        <v>2.4226179738275668</v>
      </c>
      <c r="AB8122">
        <v>0.4599282526769668</v>
      </c>
      <c r="AC8122">
        <v>0.29899428620966662</v>
      </c>
      <c r="AD8122">
        <v>0</v>
      </c>
      <c r="AE8122">
        <v>8.0872603917519434</v>
      </c>
    </row>
    <row r="8123" spans="1:31" x14ac:dyDescent="0.25">
      <c r="A8123">
        <v>2170456</v>
      </c>
      <c r="B8123">
        <v>1</v>
      </c>
      <c r="C8123" t="s">
        <v>80</v>
      </c>
      <c r="D8123" t="s">
        <v>108</v>
      </c>
      <c r="E8123" t="s">
        <v>174</v>
      </c>
      <c r="F8123" t="s">
        <v>23119</v>
      </c>
      <c r="G8123" t="s">
        <v>187</v>
      </c>
      <c r="H8123" t="s">
        <v>134</v>
      </c>
      <c r="I8123" t="s">
        <v>135</v>
      </c>
      <c r="J8123" t="s">
        <v>136</v>
      </c>
      <c r="K8123" t="s">
        <v>137</v>
      </c>
      <c r="L8123" t="s">
        <v>23120</v>
      </c>
      <c r="M8123" t="s">
        <v>23121</v>
      </c>
      <c r="N8123">
        <v>9.5002777770000009</v>
      </c>
      <c r="O8123">
        <v>0</v>
      </c>
      <c r="P8123">
        <v>10</v>
      </c>
      <c r="Q8123">
        <v>0</v>
      </c>
      <c r="R8123">
        <v>0</v>
      </c>
      <c r="S8123">
        <v>0</v>
      </c>
      <c r="T8123">
        <v>1</v>
      </c>
      <c r="U8123">
        <v>0</v>
      </c>
      <c r="V8123">
        <v>0</v>
      </c>
      <c r="W8123">
        <v>0</v>
      </c>
      <c r="X8123">
        <v>8.6241468040489977</v>
      </c>
      <c r="Y8123">
        <v>0</v>
      </c>
      <c r="Z8123">
        <v>0</v>
      </c>
      <c r="AA8123">
        <v>0</v>
      </c>
      <c r="AB8123">
        <v>0.99862804137270011</v>
      </c>
      <c r="AC8123">
        <v>0</v>
      </c>
      <c r="AD8123">
        <v>0</v>
      </c>
      <c r="AE8123">
        <v>9.6227748454216986</v>
      </c>
    </row>
    <row r="8124" spans="1:31" x14ac:dyDescent="0.25">
      <c r="A8124">
        <v>2169792</v>
      </c>
      <c r="B8124">
        <v>1</v>
      </c>
      <c r="C8124" t="s">
        <v>80</v>
      </c>
      <c r="D8124" t="s">
        <v>93</v>
      </c>
      <c r="E8124" t="s">
        <v>140</v>
      </c>
      <c r="F8124" t="s">
        <v>16233</v>
      </c>
      <c r="G8124" t="s">
        <v>142</v>
      </c>
      <c r="H8124" t="s">
        <v>143</v>
      </c>
      <c r="I8124" t="s">
        <v>135</v>
      </c>
      <c r="J8124" t="s">
        <v>136</v>
      </c>
      <c r="K8124" t="s">
        <v>137</v>
      </c>
      <c r="L8124" t="s">
        <v>23122</v>
      </c>
      <c r="M8124" t="s">
        <v>23123</v>
      </c>
      <c r="N8124">
        <v>0.22194444399999999</v>
      </c>
      <c r="O8124">
        <v>0</v>
      </c>
      <c r="P8124">
        <v>8</v>
      </c>
      <c r="Q8124">
        <v>29</v>
      </c>
      <c r="R8124">
        <v>94</v>
      </c>
      <c r="S8124">
        <v>6</v>
      </c>
      <c r="T8124">
        <v>15</v>
      </c>
      <c r="U8124">
        <v>0</v>
      </c>
      <c r="V8124">
        <v>0</v>
      </c>
      <c r="W8124">
        <v>0</v>
      </c>
      <c r="X8124">
        <v>0.42499646361674998</v>
      </c>
      <c r="Y8124">
        <v>2.9988708130774251</v>
      </c>
      <c r="Z8124">
        <v>15.485664507595526</v>
      </c>
      <c r="AA8124">
        <v>53.136137258674893</v>
      </c>
      <c r="AB8124">
        <v>1.6908227951312169</v>
      </c>
      <c r="AC8124">
        <v>0</v>
      </c>
      <c r="AD8124">
        <v>0</v>
      </c>
      <c r="AE8124">
        <v>73.736491838095802</v>
      </c>
    </row>
    <row r="8125" spans="1:31" x14ac:dyDescent="0.25">
      <c r="A8125">
        <v>2169815</v>
      </c>
      <c r="B8125">
        <v>1</v>
      </c>
      <c r="C8125" t="s">
        <v>81</v>
      </c>
      <c r="D8125" t="s">
        <v>120</v>
      </c>
      <c r="E8125" t="s">
        <v>161</v>
      </c>
      <c r="F8125" t="s">
        <v>23124</v>
      </c>
      <c r="G8125" t="s">
        <v>215</v>
      </c>
      <c r="H8125" t="s">
        <v>134</v>
      </c>
      <c r="I8125" t="s">
        <v>135</v>
      </c>
      <c r="J8125" t="s">
        <v>136</v>
      </c>
      <c r="K8125" t="s">
        <v>137</v>
      </c>
      <c r="L8125" t="s">
        <v>23125</v>
      </c>
      <c r="M8125" t="s">
        <v>23126</v>
      </c>
      <c r="N8125">
        <v>0.79583333300000003</v>
      </c>
      <c r="O8125">
        <v>0</v>
      </c>
      <c r="P8125">
        <v>4</v>
      </c>
      <c r="Q8125">
        <v>0</v>
      </c>
      <c r="R8125">
        <v>0</v>
      </c>
      <c r="S8125">
        <v>0</v>
      </c>
      <c r="T8125">
        <v>108</v>
      </c>
      <c r="U8125">
        <v>0</v>
      </c>
      <c r="V8125">
        <v>3</v>
      </c>
      <c r="W8125">
        <v>0</v>
      </c>
      <c r="X8125">
        <v>0.41224675543987493</v>
      </c>
      <c r="Y8125">
        <v>0</v>
      </c>
      <c r="Z8125">
        <v>0</v>
      </c>
      <c r="AA8125">
        <v>0</v>
      </c>
      <c r="AB8125">
        <v>38.094342603725224</v>
      </c>
      <c r="AC8125">
        <v>0</v>
      </c>
      <c r="AD8125">
        <v>2.4677240567206247</v>
      </c>
      <c r="AE8125">
        <v>40.974313415885725</v>
      </c>
    </row>
    <row r="8126" spans="1:31" x14ac:dyDescent="0.25">
      <c r="A8126">
        <v>2170479</v>
      </c>
      <c r="B8126">
        <v>1</v>
      </c>
      <c r="C8126" t="s">
        <v>81</v>
      </c>
      <c r="D8126" t="s">
        <v>118</v>
      </c>
      <c r="E8126" t="s">
        <v>146</v>
      </c>
      <c r="F8126" t="s">
        <v>11042</v>
      </c>
      <c r="G8126" t="s">
        <v>142</v>
      </c>
      <c r="H8126" t="s">
        <v>143</v>
      </c>
      <c r="I8126" t="s">
        <v>148</v>
      </c>
      <c r="J8126" t="s">
        <v>136</v>
      </c>
      <c r="K8126" t="s">
        <v>137</v>
      </c>
      <c r="L8126" t="s">
        <v>23127</v>
      </c>
      <c r="M8126" t="s">
        <v>23128</v>
      </c>
      <c r="N8126">
        <v>4.8611110999999999E-2</v>
      </c>
      <c r="O8126">
        <v>2</v>
      </c>
      <c r="P8126">
        <v>220</v>
      </c>
      <c r="Q8126">
        <v>73</v>
      </c>
      <c r="R8126">
        <v>93</v>
      </c>
      <c r="S8126">
        <v>3</v>
      </c>
      <c r="T8126">
        <v>16</v>
      </c>
      <c r="U8126">
        <v>1</v>
      </c>
      <c r="V8126">
        <v>0</v>
      </c>
      <c r="W8126">
        <v>4.4148245399999999E-3</v>
      </c>
      <c r="X8126">
        <v>2.0580243187875009</v>
      </c>
      <c r="Y8126">
        <v>6.0693841099004153</v>
      </c>
      <c r="Z8126">
        <v>2.2055087821384727</v>
      </c>
      <c r="AA8126">
        <v>6.5836460013333348E-2</v>
      </c>
      <c r="AB8126">
        <v>0.11072506068020833</v>
      </c>
      <c r="AC8126">
        <v>0.52191365366145837</v>
      </c>
      <c r="AD8126">
        <v>0</v>
      </c>
      <c r="AE8126">
        <v>11.035807209721389</v>
      </c>
    </row>
    <row r="8127" spans="1:31" x14ac:dyDescent="0.25">
      <c r="A8127">
        <v>2170164</v>
      </c>
      <c r="B8127">
        <v>1</v>
      </c>
      <c r="C8127" t="s">
        <v>80</v>
      </c>
      <c r="D8127" t="s">
        <v>93</v>
      </c>
      <c r="E8127" t="s">
        <v>140</v>
      </c>
      <c r="F8127" t="s">
        <v>23129</v>
      </c>
      <c r="G8127" t="s">
        <v>142</v>
      </c>
      <c r="H8127" t="s">
        <v>143</v>
      </c>
      <c r="I8127" t="s">
        <v>135</v>
      </c>
      <c r="J8127" t="s">
        <v>136</v>
      </c>
      <c r="K8127" t="s">
        <v>137</v>
      </c>
      <c r="L8127" t="s">
        <v>23130</v>
      </c>
      <c r="M8127" t="s">
        <v>23131</v>
      </c>
      <c r="N8127">
        <v>3.128333333</v>
      </c>
      <c r="O8127">
        <v>0</v>
      </c>
      <c r="P8127">
        <v>489</v>
      </c>
      <c r="Q8127">
        <v>1</v>
      </c>
      <c r="R8127">
        <v>8</v>
      </c>
      <c r="S8127">
        <v>1</v>
      </c>
      <c r="T8127">
        <v>90</v>
      </c>
      <c r="U8127">
        <v>0</v>
      </c>
      <c r="V8127">
        <v>0</v>
      </c>
      <c r="W8127">
        <v>0</v>
      </c>
      <c r="X8127">
        <v>312.32917647258603</v>
      </c>
      <c r="Y8127">
        <v>24.723947749474576</v>
      </c>
      <c r="Z8127">
        <v>18.657617306849552</v>
      </c>
      <c r="AA8127">
        <v>119.51817159653555</v>
      </c>
      <c r="AB8127">
        <v>176.3411363451568</v>
      </c>
      <c r="AC8127">
        <v>0</v>
      </c>
      <c r="AD8127">
        <v>0</v>
      </c>
      <c r="AE8127">
        <v>651.5700494706025</v>
      </c>
    </row>
    <row r="8128" spans="1:31" x14ac:dyDescent="0.25">
      <c r="A8128">
        <v>2169915</v>
      </c>
      <c r="B8128">
        <v>1</v>
      </c>
      <c r="C8128" t="s">
        <v>80</v>
      </c>
      <c r="D8128" t="s">
        <v>108</v>
      </c>
      <c r="E8128" t="s">
        <v>161</v>
      </c>
      <c r="F8128" t="s">
        <v>23132</v>
      </c>
      <c r="G8128" t="s">
        <v>187</v>
      </c>
      <c r="H8128" t="s">
        <v>134</v>
      </c>
      <c r="I8128" t="s">
        <v>135</v>
      </c>
      <c r="J8128" t="s">
        <v>136</v>
      </c>
      <c r="K8128" t="s">
        <v>137</v>
      </c>
      <c r="L8128" t="s">
        <v>23133</v>
      </c>
      <c r="M8128" t="s">
        <v>23134</v>
      </c>
      <c r="N8128">
        <v>4.2969444440000002</v>
      </c>
      <c r="O8128">
        <v>0</v>
      </c>
      <c r="P8128">
        <v>36</v>
      </c>
      <c r="Q8128">
        <v>0</v>
      </c>
      <c r="R8128">
        <v>18</v>
      </c>
      <c r="S8128">
        <v>0</v>
      </c>
      <c r="T8128">
        <v>6</v>
      </c>
      <c r="U8128">
        <v>0</v>
      </c>
      <c r="V8128">
        <v>0</v>
      </c>
      <c r="W8128">
        <v>0</v>
      </c>
      <c r="X8128">
        <v>26.99015224077619</v>
      </c>
      <c r="Y8128">
        <v>0</v>
      </c>
      <c r="Z8128">
        <v>18.130779104524795</v>
      </c>
      <c r="AA8128">
        <v>0</v>
      </c>
      <c r="AB8128">
        <v>11.259209403249917</v>
      </c>
      <c r="AC8128">
        <v>0</v>
      </c>
      <c r="AD8128">
        <v>0</v>
      </c>
      <c r="AE8128">
        <v>56.380140748550907</v>
      </c>
    </row>
    <row r="8129" spans="1:31" x14ac:dyDescent="0.25">
      <c r="A8129">
        <v>2169523</v>
      </c>
      <c r="B8129">
        <v>1</v>
      </c>
      <c r="C8129" t="s">
        <v>80</v>
      </c>
      <c r="D8129" t="s">
        <v>103</v>
      </c>
      <c r="E8129" t="s">
        <v>174</v>
      </c>
      <c r="F8129" t="s">
        <v>23135</v>
      </c>
      <c r="G8129" t="s">
        <v>538</v>
      </c>
      <c r="H8129" t="s">
        <v>134</v>
      </c>
      <c r="I8129" t="s">
        <v>135</v>
      </c>
      <c r="J8129" t="s">
        <v>136</v>
      </c>
      <c r="K8129" t="s">
        <v>236</v>
      </c>
      <c r="L8129" t="s">
        <v>23136</v>
      </c>
      <c r="M8129" t="s">
        <v>23137</v>
      </c>
      <c r="N8129">
        <v>8.6357063879999991</v>
      </c>
      <c r="O8129">
        <v>0</v>
      </c>
      <c r="P8129">
        <v>8</v>
      </c>
      <c r="Q8129">
        <v>0</v>
      </c>
      <c r="R8129">
        <v>0</v>
      </c>
      <c r="S8129">
        <v>0</v>
      </c>
      <c r="T8129">
        <v>3</v>
      </c>
      <c r="U8129">
        <v>0</v>
      </c>
      <c r="V8129">
        <v>0</v>
      </c>
      <c r="W8129">
        <v>0</v>
      </c>
      <c r="X8129">
        <v>14.327135474592327</v>
      </c>
      <c r="Y8129">
        <v>0</v>
      </c>
      <c r="Z8129">
        <v>0</v>
      </c>
      <c r="AA8129">
        <v>0</v>
      </c>
      <c r="AB8129">
        <v>1.09044402960325</v>
      </c>
      <c r="AC8129">
        <v>0</v>
      </c>
      <c r="AD8129">
        <v>0</v>
      </c>
      <c r="AE8129">
        <v>15.417579504195576</v>
      </c>
    </row>
    <row r="8130" spans="1:31" x14ac:dyDescent="0.25">
      <c r="A8130">
        <v>2170210</v>
      </c>
      <c r="B8130">
        <v>1</v>
      </c>
      <c r="C8130" t="s">
        <v>80</v>
      </c>
      <c r="D8130" t="s">
        <v>94</v>
      </c>
      <c r="E8130" t="s">
        <v>161</v>
      </c>
      <c r="F8130" t="s">
        <v>21380</v>
      </c>
      <c r="G8130" t="s">
        <v>215</v>
      </c>
      <c r="H8130" t="s">
        <v>134</v>
      </c>
      <c r="I8130" t="s">
        <v>135</v>
      </c>
      <c r="J8130" t="s">
        <v>136</v>
      </c>
      <c r="K8130" t="s">
        <v>137</v>
      </c>
      <c r="L8130" t="s">
        <v>23138</v>
      </c>
      <c r="M8130" t="s">
        <v>23139</v>
      </c>
      <c r="N8130">
        <v>3.031111111</v>
      </c>
      <c r="O8130">
        <v>0</v>
      </c>
      <c r="P8130">
        <v>72</v>
      </c>
      <c r="Q8130">
        <v>0</v>
      </c>
      <c r="R8130">
        <v>10</v>
      </c>
      <c r="S8130">
        <v>0</v>
      </c>
      <c r="T8130">
        <v>6</v>
      </c>
      <c r="U8130">
        <v>0</v>
      </c>
      <c r="V8130">
        <v>0</v>
      </c>
      <c r="W8130">
        <v>0</v>
      </c>
      <c r="X8130">
        <v>54.809775251730528</v>
      </c>
      <c r="Y8130">
        <v>0</v>
      </c>
      <c r="Z8130">
        <v>12.915677490441398</v>
      </c>
      <c r="AA8130">
        <v>0</v>
      </c>
      <c r="AB8130">
        <v>4.5923655404732999</v>
      </c>
      <c r="AC8130">
        <v>0</v>
      </c>
      <c r="AD8130">
        <v>0</v>
      </c>
      <c r="AE8130">
        <v>72.31781828264522</v>
      </c>
    </row>
    <row r="8131" spans="1:31" x14ac:dyDescent="0.25">
      <c r="A8131">
        <v>2169961</v>
      </c>
      <c r="B8131">
        <v>1</v>
      </c>
      <c r="C8131" t="s">
        <v>80</v>
      </c>
      <c r="D8131" t="s">
        <v>89</v>
      </c>
      <c r="E8131" t="s">
        <v>174</v>
      </c>
      <c r="F8131" t="s">
        <v>23140</v>
      </c>
      <c r="G8131" t="s">
        <v>187</v>
      </c>
      <c r="H8131" t="s">
        <v>134</v>
      </c>
      <c r="I8131" t="s">
        <v>135</v>
      </c>
      <c r="J8131" t="s">
        <v>136</v>
      </c>
      <c r="K8131" t="s">
        <v>137</v>
      </c>
      <c r="L8131" t="s">
        <v>23141</v>
      </c>
      <c r="M8131" t="s">
        <v>23142</v>
      </c>
      <c r="N8131">
        <v>3.0233333330000001</v>
      </c>
      <c r="O8131">
        <v>0</v>
      </c>
      <c r="P8131">
        <v>16</v>
      </c>
      <c r="Q8131">
        <v>0</v>
      </c>
      <c r="R8131">
        <v>2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18.435573433567363</v>
      </c>
      <c r="Y8131">
        <v>0</v>
      </c>
      <c r="Z8131">
        <v>4.8195651875161998</v>
      </c>
      <c r="AA8131">
        <v>0</v>
      </c>
      <c r="AB8131">
        <v>0</v>
      </c>
      <c r="AC8131">
        <v>0</v>
      </c>
      <c r="AD8131">
        <v>0</v>
      </c>
      <c r="AE8131">
        <v>23.255138621083564</v>
      </c>
    </row>
    <row r="8132" spans="1:31" x14ac:dyDescent="0.25">
      <c r="A8132">
        <v>2170602</v>
      </c>
      <c r="B8132">
        <v>1</v>
      </c>
      <c r="C8132" t="s">
        <v>81</v>
      </c>
      <c r="D8132" t="s">
        <v>112</v>
      </c>
      <c r="E8132" t="s">
        <v>140</v>
      </c>
      <c r="F8132" t="s">
        <v>1274</v>
      </c>
      <c r="G8132" t="s">
        <v>142</v>
      </c>
      <c r="H8132" t="s">
        <v>143</v>
      </c>
      <c r="I8132" t="s">
        <v>135</v>
      </c>
      <c r="J8132" t="s">
        <v>136</v>
      </c>
      <c r="K8132" t="s">
        <v>137</v>
      </c>
      <c r="L8132" t="s">
        <v>23143</v>
      </c>
      <c r="M8132" t="s">
        <v>23144</v>
      </c>
      <c r="N8132">
        <v>1.855277777</v>
      </c>
      <c r="O8132">
        <v>0</v>
      </c>
      <c r="P8132">
        <v>828</v>
      </c>
      <c r="Q8132">
        <v>2</v>
      </c>
      <c r="R8132">
        <v>57</v>
      </c>
      <c r="S8132">
        <v>4</v>
      </c>
      <c r="T8132">
        <v>28</v>
      </c>
      <c r="U8132">
        <v>0</v>
      </c>
      <c r="V8132">
        <v>0</v>
      </c>
      <c r="W8132">
        <v>0</v>
      </c>
      <c r="X8132">
        <v>106.29661120339033</v>
      </c>
      <c r="Y8132">
        <v>14.250926481750501</v>
      </c>
      <c r="Z8132">
        <v>4.1635026319755664</v>
      </c>
      <c r="AA8132">
        <v>11.163648371736876</v>
      </c>
      <c r="AB8132">
        <v>9.2650622885362388</v>
      </c>
      <c r="AC8132">
        <v>0</v>
      </c>
      <c r="AD8132">
        <v>0</v>
      </c>
      <c r="AE8132">
        <v>145.1397509773895</v>
      </c>
    </row>
    <row r="8133" spans="1:31" x14ac:dyDescent="0.25">
      <c r="A8133">
        <v>2170356</v>
      </c>
      <c r="B8133">
        <v>1</v>
      </c>
      <c r="C8133" t="s">
        <v>80</v>
      </c>
      <c r="D8133" t="s">
        <v>85</v>
      </c>
      <c r="E8133" t="s">
        <v>131</v>
      </c>
      <c r="F8133" t="s">
        <v>23145</v>
      </c>
      <c r="G8133" t="s">
        <v>152</v>
      </c>
      <c r="H8133" t="s">
        <v>134</v>
      </c>
      <c r="I8133" t="s">
        <v>135</v>
      </c>
      <c r="J8133" t="s">
        <v>136</v>
      </c>
      <c r="K8133" t="s">
        <v>137</v>
      </c>
      <c r="L8133" t="s">
        <v>23146</v>
      </c>
      <c r="M8133" t="s">
        <v>23147</v>
      </c>
      <c r="N8133">
        <v>1.771111111</v>
      </c>
      <c r="O8133">
        <v>0</v>
      </c>
      <c r="P8133">
        <v>1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1.1847216095161417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1.1847216095161417</v>
      </c>
    </row>
    <row r="8134" spans="1:31" x14ac:dyDescent="0.25">
      <c r="A8134">
        <v>2169331</v>
      </c>
      <c r="B8134">
        <v>1</v>
      </c>
      <c r="C8134" t="s">
        <v>80</v>
      </c>
      <c r="D8134" t="s">
        <v>97</v>
      </c>
      <c r="E8134" t="s">
        <v>174</v>
      </c>
      <c r="F8134" t="s">
        <v>4789</v>
      </c>
      <c r="G8134" t="s">
        <v>187</v>
      </c>
      <c r="H8134" t="s">
        <v>134</v>
      </c>
      <c r="I8134" t="s">
        <v>135</v>
      </c>
      <c r="J8134" t="s">
        <v>136</v>
      </c>
      <c r="K8134" t="s">
        <v>137</v>
      </c>
      <c r="L8134" t="s">
        <v>23148</v>
      </c>
      <c r="M8134" t="s">
        <v>23149</v>
      </c>
      <c r="N8134">
        <v>9.0752777770000002</v>
      </c>
      <c r="O8134">
        <v>0</v>
      </c>
      <c r="P8134">
        <v>180</v>
      </c>
      <c r="Q8134">
        <v>0</v>
      </c>
      <c r="R8134">
        <v>2</v>
      </c>
      <c r="S8134">
        <v>0</v>
      </c>
      <c r="T8134">
        <v>17</v>
      </c>
      <c r="U8134">
        <v>0</v>
      </c>
      <c r="V8134">
        <v>0</v>
      </c>
      <c r="W8134">
        <v>0</v>
      </c>
      <c r="X8134">
        <v>442.93699793772515</v>
      </c>
      <c r="Y8134">
        <v>0</v>
      </c>
      <c r="Z8134">
        <v>4.5157669560482994</v>
      </c>
      <c r="AA8134">
        <v>0</v>
      </c>
      <c r="AB8134">
        <v>161.70906493500746</v>
      </c>
      <c r="AC8134">
        <v>0</v>
      </c>
      <c r="AD8134">
        <v>0</v>
      </c>
      <c r="AE8134">
        <v>609.16182982878092</v>
      </c>
    </row>
    <row r="8135" spans="1:31" x14ac:dyDescent="0.25">
      <c r="A8135">
        <v>2169669</v>
      </c>
      <c r="B8135">
        <v>1</v>
      </c>
      <c r="C8135" t="s">
        <v>80</v>
      </c>
      <c r="D8135" t="s">
        <v>97</v>
      </c>
      <c r="E8135" t="s">
        <v>174</v>
      </c>
      <c r="F8135" t="s">
        <v>23150</v>
      </c>
      <c r="G8135" t="s">
        <v>187</v>
      </c>
      <c r="H8135" t="s">
        <v>134</v>
      </c>
      <c r="I8135" t="s">
        <v>135</v>
      </c>
      <c r="J8135" t="s">
        <v>136</v>
      </c>
      <c r="K8135" t="s">
        <v>137</v>
      </c>
      <c r="L8135" t="s">
        <v>23151</v>
      </c>
      <c r="M8135" t="s">
        <v>23152</v>
      </c>
      <c r="N8135">
        <v>2.1547222220000002</v>
      </c>
      <c r="O8135">
        <v>0</v>
      </c>
      <c r="P8135">
        <v>66</v>
      </c>
      <c r="Q8135">
        <v>0</v>
      </c>
      <c r="R8135">
        <v>0</v>
      </c>
      <c r="S8135">
        <v>0</v>
      </c>
      <c r="T8135">
        <v>2</v>
      </c>
      <c r="U8135">
        <v>0</v>
      </c>
      <c r="V8135">
        <v>0</v>
      </c>
      <c r="W8135">
        <v>0</v>
      </c>
      <c r="X8135">
        <v>41.543364700502877</v>
      </c>
      <c r="Y8135">
        <v>0</v>
      </c>
      <c r="Z8135">
        <v>0</v>
      </c>
      <c r="AA8135">
        <v>0</v>
      </c>
      <c r="AB8135">
        <v>3.3683867602035003</v>
      </c>
      <c r="AC8135">
        <v>0</v>
      </c>
      <c r="AD8135">
        <v>0</v>
      </c>
      <c r="AE8135">
        <v>44.911751460706377</v>
      </c>
    </row>
    <row r="8136" spans="1:31" x14ac:dyDescent="0.25">
      <c r="A8136">
        <v>2169769</v>
      </c>
      <c r="B8136">
        <v>1</v>
      </c>
      <c r="C8136" t="s">
        <v>81</v>
      </c>
      <c r="D8136" t="s">
        <v>128</v>
      </c>
      <c r="E8136" t="s">
        <v>174</v>
      </c>
      <c r="F8136" t="s">
        <v>23153</v>
      </c>
      <c r="G8136" t="s">
        <v>384</v>
      </c>
      <c r="H8136" t="s">
        <v>134</v>
      </c>
      <c r="I8136" t="s">
        <v>135</v>
      </c>
      <c r="J8136" t="s">
        <v>136</v>
      </c>
      <c r="K8136" t="s">
        <v>137</v>
      </c>
      <c r="L8136" t="s">
        <v>23154</v>
      </c>
      <c r="M8136" t="s">
        <v>23155</v>
      </c>
      <c r="N8136">
        <v>5.9775</v>
      </c>
      <c r="O8136">
        <v>0</v>
      </c>
      <c r="P8136">
        <v>33</v>
      </c>
      <c r="Q8136">
        <v>0</v>
      </c>
      <c r="R8136">
        <v>0</v>
      </c>
      <c r="S8136">
        <v>0</v>
      </c>
      <c r="T8136">
        <v>1</v>
      </c>
      <c r="U8136">
        <v>0</v>
      </c>
      <c r="V8136">
        <v>0</v>
      </c>
      <c r="W8136">
        <v>0</v>
      </c>
      <c r="X8136">
        <v>31.616916428341685</v>
      </c>
      <c r="Y8136">
        <v>0</v>
      </c>
      <c r="Z8136">
        <v>0</v>
      </c>
      <c r="AA8136">
        <v>0</v>
      </c>
      <c r="AB8136">
        <v>1.1539506324683334E-2</v>
      </c>
      <c r="AC8136">
        <v>0</v>
      </c>
      <c r="AD8136">
        <v>0</v>
      </c>
      <c r="AE8136">
        <v>31.62845593466637</v>
      </c>
    </row>
    <row r="8137" spans="1:31" x14ac:dyDescent="0.25">
      <c r="A8137">
        <v>2170310</v>
      </c>
      <c r="B8137">
        <v>1</v>
      </c>
      <c r="C8137" t="s">
        <v>81</v>
      </c>
      <c r="D8137" t="s">
        <v>120</v>
      </c>
      <c r="E8137" t="s">
        <v>161</v>
      </c>
      <c r="F8137" t="s">
        <v>23156</v>
      </c>
      <c r="G8137" t="s">
        <v>215</v>
      </c>
      <c r="H8137" t="s">
        <v>134</v>
      </c>
      <c r="I8137" t="s">
        <v>135</v>
      </c>
      <c r="J8137" t="s">
        <v>136</v>
      </c>
      <c r="K8137" t="s">
        <v>137</v>
      </c>
      <c r="L8137" t="s">
        <v>23157</v>
      </c>
      <c r="M8137" t="s">
        <v>23158</v>
      </c>
      <c r="N8137">
        <v>2.5555555550000002</v>
      </c>
      <c r="O8137">
        <v>0</v>
      </c>
      <c r="P8137">
        <v>157</v>
      </c>
      <c r="Q8137">
        <v>0</v>
      </c>
      <c r="R8137">
        <v>0</v>
      </c>
      <c r="S8137">
        <v>0</v>
      </c>
      <c r="T8137">
        <v>5</v>
      </c>
      <c r="U8137">
        <v>0</v>
      </c>
      <c r="V8137">
        <v>0</v>
      </c>
      <c r="W8137">
        <v>0</v>
      </c>
      <c r="X8137">
        <v>43.317274702141241</v>
      </c>
      <c r="Y8137">
        <v>0</v>
      </c>
      <c r="Z8137">
        <v>0</v>
      </c>
      <c r="AA8137">
        <v>0</v>
      </c>
      <c r="AB8137">
        <v>5.0031170943817349</v>
      </c>
      <c r="AC8137">
        <v>0</v>
      </c>
      <c r="AD8137">
        <v>0</v>
      </c>
      <c r="AE8137">
        <v>48.320391796522976</v>
      </c>
    </row>
    <row r="8138" spans="1:31" x14ac:dyDescent="0.25">
      <c r="A8138">
        <v>2169377</v>
      </c>
      <c r="B8138">
        <v>1</v>
      </c>
      <c r="C8138" t="s">
        <v>81</v>
      </c>
      <c r="D8138" t="s">
        <v>122</v>
      </c>
      <c r="E8138" t="s">
        <v>174</v>
      </c>
      <c r="F8138" t="s">
        <v>19588</v>
      </c>
      <c r="G8138" t="s">
        <v>187</v>
      </c>
      <c r="H8138" t="s">
        <v>134</v>
      </c>
      <c r="I8138" t="s">
        <v>135</v>
      </c>
      <c r="J8138" t="s">
        <v>136</v>
      </c>
      <c r="K8138" t="s">
        <v>137</v>
      </c>
      <c r="L8138" t="s">
        <v>23159</v>
      </c>
      <c r="M8138" t="s">
        <v>23160</v>
      </c>
      <c r="N8138">
        <v>1.421944444</v>
      </c>
      <c r="O8138">
        <v>0</v>
      </c>
      <c r="P8138">
        <v>216</v>
      </c>
      <c r="Q8138">
        <v>0</v>
      </c>
      <c r="R8138">
        <v>0</v>
      </c>
      <c r="S8138">
        <v>0</v>
      </c>
      <c r="T8138">
        <v>7</v>
      </c>
      <c r="U8138">
        <v>0</v>
      </c>
      <c r="V8138">
        <v>0</v>
      </c>
      <c r="W8138">
        <v>0</v>
      </c>
      <c r="X8138">
        <v>62.325372102205911</v>
      </c>
      <c r="Y8138">
        <v>0</v>
      </c>
      <c r="Z8138">
        <v>0</v>
      </c>
      <c r="AA8138">
        <v>0</v>
      </c>
      <c r="AB8138">
        <v>8.5283474564659993</v>
      </c>
      <c r="AC8138">
        <v>0</v>
      </c>
      <c r="AD8138">
        <v>0</v>
      </c>
      <c r="AE8138">
        <v>70.853719558671912</v>
      </c>
    </row>
    <row r="8139" spans="1:31" x14ac:dyDescent="0.25">
      <c r="A8139">
        <v>2170018</v>
      </c>
      <c r="B8139">
        <v>1</v>
      </c>
      <c r="C8139" t="s">
        <v>80</v>
      </c>
      <c r="D8139" t="s">
        <v>83</v>
      </c>
      <c r="E8139" t="s">
        <v>174</v>
      </c>
      <c r="F8139" t="s">
        <v>432</v>
      </c>
      <c r="G8139" t="s">
        <v>384</v>
      </c>
      <c r="H8139" t="s">
        <v>134</v>
      </c>
      <c r="I8139" t="s">
        <v>135</v>
      </c>
      <c r="J8139" t="s">
        <v>136</v>
      </c>
      <c r="K8139" t="s">
        <v>137</v>
      </c>
      <c r="L8139" t="s">
        <v>23161</v>
      </c>
      <c r="M8139" t="s">
        <v>23162</v>
      </c>
      <c r="N8139">
        <v>3.179166666</v>
      </c>
      <c r="O8139">
        <v>0</v>
      </c>
      <c r="P8139">
        <v>122</v>
      </c>
      <c r="Q8139">
        <v>0</v>
      </c>
      <c r="R8139">
        <v>0</v>
      </c>
      <c r="S8139">
        <v>0</v>
      </c>
      <c r="T8139">
        <v>10</v>
      </c>
      <c r="U8139">
        <v>0</v>
      </c>
      <c r="V8139">
        <v>0</v>
      </c>
      <c r="W8139">
        <v>0</v>
      </c>
      <c r="X8139">
        <v>97.808471538377617</v>
      </c>
      <c r="Y8139">
        <v>0</v>
      </c>
      <c r="Z8139">
        <v>0</v>
      </c>
      <c r="AA8139">
        <v>0</v>
      </c>
      <c r="AB8139">
        <v>33.420498119434633</v>
      </c>
      <c r="AC8139">
        <v>0</v>
      </c>
      <c r="AD8139">
        <v>0</v>
      </c>
      <c r="AE8139">
        <v>131.22896965781226</v>
      </c>
    </row>
    <row r="8140" spans="1:31" x14ac:dyDescent="0.25">
      <c r="A8140">
        <v>2169477</v>
      </c>
      <c r="B8140">
        <v>1</v>
      </c>
      <c r="C8140" t="s">
        <v>81</v>
      </c>
      <c r="D8140" t="s">
        <v>127</v>
      </c>
      <c r="E8140" t="s">
        <v>174</v>
      </c>
      <c r="F8140" t="s">
        <v>23163</v>
      </c>
      <c r="G8140" t="s">
        <v>176</v>
      </c>
      <c r="H8140" t="s">
        <v>134</v>
      </c>
      <c r="I8140" t="s">
        <v>135</v>
      </c>
      <c r="J8140" t="s">
        <v>136</v>
      </c>
      <c r="K8140" t="s">
        <v>137</v>
      </c>
      <c r="L8140" t="s">
        <v>23164</v>
      </c>
      <c r="M8140" t="s">
        <v>23165</v>
      </c>
      <c r="N8140">
        <v>1.9750000000000001</v>
      </c>
      <c r="O8140">
        <v>0</v>
      </c>
      <c r="P8140">
        <v>58</v>
      </c>
      <c r="Q8140">
        <v>0</v>
      </c>
      <c r="R8140">
        <v>0</v>
      </c>
      <c r="S8140">
        <v>0</v>
      </c>
      <c r="T8140">
        <v>12</v>
      </c>
      <c r="U8140">
        <v>0</v>
      </c>
      <c r="V8140">
        <v>0</v>
      </c>
      <c r="W8140">
        <v>0</v>
      </c>
      <c r="X8140">
        <v>26.419716439278449</v>
      </c>
      <c r="Y8140">
        <v>0</v>
      </c>
      <c r="Z8140">
        <v>0</v>
      </c>
      <c r="AA8140">
        <v>0</v>
      </c>
      <c r="AB8140">
        <v>13.047727738602873</v>
      </c>
      <c r="AC8140">
        <v>0</v>
      </c>
      <c r="AD8140">
        <v>0</v>
      </c>
      <c r="AE8140">
        <v>39.467444177881319</v>
      </c>
    </row>
    <row r="8141" spans="1:31" x14ac:dyDescent="0.25">
      <c r="A8141">
        <v>2170064</v>
      </c>
      <c r="B8141">
        <v>1</v>
      </c>
      <c r="C8141" t="s">
        <v>80</v>
      </c>
      <c r="D8141" t="s">
        <v>93</v>
      </c>
      <c r="E8141" t="s">
        <v>174</v>
      </c>
      <c r="F8141" t="s">
        <v>23166</v>
      </c>
      <c r="G8141" t="s">
        <v>8469</v>
      </c>
      <c r="H8141" t="s">
        <v>134</v>
      </c>
      <c r="I8141" t="s">
        <v>135</v>
      </c>
      <c r="J8141" t="s">
        <v>136</v>
      </c>
      <c r="K8141" t="s">
        <v>137</v>
      </c>
      <c r="L8141" t="s">
        <v>23167</v>
      </c>
      <c r="M8141" t="s">
        <v>23168</v>
      </c>
      <c r="N8141">
        <v>14.504166666</v>
      </c>
      <c r="O8141">
        <v>0</v>
      </c>
      <c r="P8141">
        <v>6</v>
      </c>
      <c r="Q8141">
        <v>0</v>
      </c>
      <c r="R8141">
        <v>9</v>
      </c>
      <c r="S8141">
        <v>0</v>
      </c>
      <c r="T8141">
        <v>3</v>
      </c>
      <c r="U8141">
        <v>0</v>
      </c>
      <c r="V8141">
        <v>0</v>
      </c>
      <c r="W8141">
        <v>0</v>
      </c>
      <c r="X8141">
        <v>17.229433270202822</v>
      </c>
      <c r="Y8141">
        <v>0</v>
      </c>
      <c r="Z8141">
        <v>99.33167147588955</v>
      </c>
      <c r="AA8141">
        <v>0</v>
      </c>
      <c r="AB8141">
        <v>35.809597225486847</v>
      </c>
      <c r="AC8141">
        <v>0</v>
      </c>
      <c r="AD8141">
        <v>0</v>
      </c>
      <c r="AE8141">
        <v>152.37070197157922</v>
      </c>
    </row>
    <row r="8142" spans="1:31" x14ac:dyDescent="0.25">
      <c r="A8142">
        <v>2169566</v>
      </c>
      <c r="B8142">
        <v>1</v>
      </c>
      <c r="C8142" t="s">
        <v>80</v>
      </c>
      <c r="D8142" t="s">
        <v>92</v>
      </c>
      <c r="E8142" t="s">
        <v>131</v>
      </c>
      <c r="F8142" t="s">
        <v>23169</v>
      </c>
      <c r="G8142" t="s">
        <v>133</v>
      </c>
      <c r="H8142" t="s">
        <v>134</v>
      </c>
      <c r="I8142" t="s">
        <v>135</v>
      </c>
      <c r="J8142" t="s">
        <v>136</v>
      </c>
      <c r="K8142" t="s">
        <v>137</v>
      </c>
      <c r="L8142" t="s">
        <v>23170</v>
      </c>
      <c r="M8142" t="s">
        <v>23171</v>
      </c>
      <c r="N8142">
        <v>5.5183333330000002</v>
      </c>
      <c r="O8142">
        <v>0</v>
      </c>
      <c r="P8142">
        <v>19</v>
      </c>
      <c r="Q8142">
        <v>0</v>
      </c>
      <c r="R8142">
        <v>0</v>
      </c>
      <c r="S8142">
        <v>0</v>
      </c>
      <c r="T8142">
        <v>3</v>
      </c>
      <c r="U8142">
        <v>0</v>
      </c>
      <c r="V8142">
        <v>0</v>
      </c>
      <c r="W8142">
        <v>0</v>
      </c>
      <c r="X8142">
        <v>35.022130460052374</v>
      </c>
      <c r="Y8142">
        <v>0</v>
      </c>
      <c r="Z8142">
        <v>0</v>
      </c>
      <c r="AA8142">
        <v>0</v>
      </c>
      <c r="AB8142">
        <v>103.84897073294847</v>
      </c>
      <c r="AC8142">
        <v>0</v>
      </c>
      <c r="AD8142">
        <v>0</v>
      </c>
      <c r="AE8142">
        <v>138.87110119300084</v>
      </c>
    </row>
    <row r="8143" spans="1:31" x14ac:dyDescent="0.25">
      <c r="A8143">
        <v>2169374</v>
      </c>
      <c r="B8143">
        <v>1</v>
      </c>
      <c r="C8143" t="s">
        <v>80</v>
      </c>
      <c r="D8143" t="s">
        <v>99</v>
      </c>
      <c r="E8143" t="s">
        <v>140</v>
      </c>
      <c r="F8143" t="s">
        <v>10257</v>
      </c>
      <c r="G8143" t="s">
        <v>142</v>
      </c>
      <c r="H8143" t="s">
        <v>143</v>
      </c>
      <c r="I8143" t="s">
        <v>135</v>
      </c>
      <c r="J8143" t="s">
        <v>136</v>
      </c>
      <c r="K8143" t="s">
        <v>137</v>
      </c>
      <c r="L8143" t="s">
        <v>23172</v>
      </c>
      <c r="M8143" t="s">
        <v>23173</v>
      </c>
      <c r="N8143">
        <v>0.324722222</v>
      </c>
      <c r="O8143">
        <v>4</v>
      </c>
      <c r="P8143">
        <v>753</v>
      </c>
      <c r="Q8143">
        <v>11</v>
      </c>
      <c r="R8143">
        <v>97</v>
      </c>
      <c r="S8143">
        <v>20</v>
      </c>
      <c r="T8143">
        <v>49</v>
      </c>
      <c r="U8143">
        <v>0</v>
      </c>
      <c r="V8143">
        <v>3</v>
      </c>
      <c r="W8143">
        <v>4.3435602976332</v>
      </c>
      <c r="X8143">
        <v>43.725764553613878</v>
      </c>
      <c r="Y8143">
        <v>3.6177156003138502</v>
      </c>
      <c r="Z8143">
        <v>8.8678976774059546</v>
      </c>
      <c r="AA8143">
        <v>17.781140525217413</v>
      </c>
      <c r="AB8143">
        <v>3.523916107396535</v>
      </c>
      <c r="AC8143">
        <v>0</v>
      </c>
      <c r="AD8143">
        <v>1.4037169949973918</v>
      </c>
      <c r="AE8143">
        <v>83.263711756578218</v>
      </c>
    </row>
    <row r="8144" spans="1:31" x14ac:dyDescent="0.25">
      <c r="A8144">
        <v>2170207</v>
      </c>
      <c r="B8144">
        <v>1</v>
      </c>
      <c r="C8144" t="s">
        <v>80</v>
      </c>
      <c r="D8144" t="s">
        <v>93</v>
      </c>
      <c r="E8144" t="s">
        <v>140</v>
      </c>
      <c r="F8144" t="s">
        <v>16233</v>
      </c>
      <c r="G8144" t="s">
        <v>142</v>
      </c>
      <c r="H8144" t="s">
        <v>143</v>
      </c>
      <c r="I8144" t="s">
        <v>135</v>
      </c>
      <c r="J8144" t="s">
        <v>136</v>
      </c>
      <c r="K8144" t="s">
        <v>137</v>
      </c>
      <c r="L8144" t="s">
        <v>23174</v>
      </c>
      <c r="M8144" t="s">
        <v>23175</v>
      </c>
      <c r="N8144">
        <v>2.250277777</v>
      </c>
      <c r="O8144">
        <v>0</v>
      </c>
      <c r="P8144">
        <v>8</v>
      </c>
      <c r="Q8144">
        <v>29</v>
      </c>
      <c r="R8144">
        <v>94</v>
      </c>
      <c r="S8144">
        <v>6</v>
      </c>
      <c r="T8144">
        <v>15</v>
      </c>
      <c r="U8144">
        <v>0</v>
      </c>
      <c r="V8144">
        <v>0</v>
      </c>
      <c r="W8144">
        <v>0</v>
      </c>
      <c r="X8144">
        <v>4.5935315698955002</v>
      </c>
      <c r="Y8144">
        <v>30.212993027352848</v>
      </c>
      <c r="Z8144">
        <v>181.61625620801175</v>
      </c>
      <c r="AA8144">
        <v>484.40283154766553</v>
      </c>
      <c r="AB8144">
        <v>15.297571946994303</v>
      </c>
      <c r="AC8144">
        <v>0</v>
      </c>
      <c r="AD8144">
        <v>0</v>
      </c>
      <c r="AE8144">
        <v>716.1231842999199</v>
      </c>
    </row>
    <row r="8145" spans="1:31" x14ac:dyDescent="0.25">
      <c r="A8145">
        <v>2169397</v>
      </c>
      <c r="B8145">
        <v>1</v>
      </c>
      <c r="C8145" t="s">
        <v>80</v>
      </c>
      <c r="D8145" t="s">
        <v>106</v>
      </c>
      <c r="E8145" t="s">
        <v>161</v>
      </c>
      <c r="F8145" t="s">
        <v>20037</v>
      </c>
      <c r="G8145" t="s">
        <v>176</v>
      </c>
      <c r="H8145" t="s">
        <v>134</v>
      </c>
      <c r="I8145" t="s">
        <v>135</v>
      </c>
      <c r="J8145" t="s">
        <v>136</v>
      </c>
      <c r="K8145" t="s">
        <v>137</v>
      </c>
      <c r="L8145" t="s">
        <v>23176</v>
      </c>
      <c r="M8145" t="s">
        <v>23177</v>
      </c>
      <c r="N8145">
        <v>2.784444444</v>
      </c>
      <c r="O8145">
        <v>0</v>
      </c>
      <c r="P8145">
        <v>7</v>
      </c>
      <c r="Q8145">
        <v>0</v>
      </c>
      <c r="R8145">
        <v>10</v>
      </c>
      <c r="S8145">
        <v>0</v>
      </c>
      <c r="T8145">
        <v>4</v>
      </c>
      <c r="U8145">
        <v>0</v>
      </c>
      <c r="V8145">
        <v>0</v>
      </c>
      <c r="W8145">
        <v>0</v>
      </c>
      <c r="X8145">
        <v>12.139063160945501</v>
      </c>
      <c r="Y8145">
        <v>0</v>
      </c>
      <c r="Z8145">
        <v>29.008042991614424</v>
      </c>
      <c r="AA8145">
        <v>0</v>
      </c>
      <c r="AB8145">
        <v>9.4160238078166767</v>
      </c>
      <c r="AC8145">
        <v>0</v>
      </c>
      <c r="AD8145">
        <v>0</v>
      </c>
      <c r="AE8145">
        <v>50.563129960376607</v>
      </c>
    </row>
    <row r="8146" spans="1:31" x14ac:dyDescent="0.25">
      <c r="A8146">
        <v>2170107</v>
      </c>
      <c r="B8146">
        <v>1</v>
      </c>
      <c r="C8146" t="s">
        <v>80</v>
      </c>
      <c r="D8146" t="s">
        <v>88</v>
      </c>
      <c r="E8146" t="s">
        <v>174</v>
      </c>
      <c r="F8146" t="s">
        <v>23178</v>
      </c>
      <c r="G8146" t="s">
        <v>384</v>
      </c>
      <c r="H8146" t="s">
        <v>134</v>
      </c>
      <c r="I8146" t="s">
        <v>135</v>
      </c>
      <c r="J8146" t="s">
        <v>136</v>
      </c>
      <c r="K8146" t="s">
        <v>137</v>
      </c>
      <c r="L8146" t="s">
        <v>23179</v>
      </c>
      <c r="M8146" t="s">
        <v>23180</v>
      </c>
      <c r="N8146">
        <v>5.8375000000000004</v>
      </c>
      <c r="O8146">
        <v>0</v>
      </c>
      <c r="P8146">
        <v>25</v>
      </c>
      <c r="Q8146">
        <v>0</v>
      </c>
      <c r="R8146">
        <v>0</v>
      </c>
      <c r="S8146">
        <v>0</v>
      </c>
      <c r="T8146">
        <v>2</v>
      </c>
      <c r="U8146">
        <v>0</v>
      </c>
      <c r="V8146">
        <v>0</v>
      </c>
      <c r="W8146">
        <v>0</v>
      </c>
      <c r="X8146">
        <v>60.519778984237526</v>
      </c>
      <c r="Y8146">
        <v>0</v>
      </c>
      <c r="Z8146">
        <v>0</v>
      </c>
      <c r="AA8146">
        <v>0</v>
      </c>
      <c r="AB8146">
        <v>7.7906622687653</v>
      </c>
      <c r="AC8146">
        <v>0</v>
      </c>
      <c r="AD8146">
        <v>0</v>
      </c>
      <c r="AE8146">
        <v>68.310441253002821</v>
      </c>
    </row>
    <row r="8147" spans="1:31" x14ac:dyDescent="0.25">
      <c r="A8147">
        <v>2170579</v>
      </c>
      <c r="B8147">
        <v>1</v>
      </c>
      <c r="C8147" t="s">
        <v>81</v>
      </c>
      <c r="D8147" t="s">
        <v>113</v>
      </c>
      <c r="E8147" t="s">
        <v>174</v>
      </c>
      <c r="F8147" t="s">
        <v>23181</v>
      </c>
      <c r="G8147" t="s">
        <v>384</v>
      </c>
      <c r="H8147" t="s">
        <v>134</v>
      </c>
      <c r="I8147" t="s">
        <v>135</v>
      </c>
      <c r="J8147" t="s">
        <v>136</v>
      </c>
      <c r="K8147" t="s">
        <v>137</v>
      </c>
      <c r="L8147" t="s">
        <v>23182</v>
      </c>
      <c r="M8147" t="s">
        <v>23183</v>
      </c>
      <c r="N8147">
        <v>1.6325000000000001</v>
      </c>
      <c r="O8147">
        <v>0</v>
      </c>
      <c r="P8147">
        <v>25</v>
      </c>
      <c r="Q8147">
        <v>0</v>
      </c>
      <c r="R8147">
        <v>0</v>
      </c>
      <c r="S8147">
        <v>0</v>
      </c>
      <c r="T8147">
        <v>2</v>
      </c>
      <c r="U8147">
        <v>0</v>
      </c>
      <c r="V8147">
        <v>0</v>
      </c>
      <c r="W8147">
        <v>0</v>
      </c>
      <c r="X8147">
        <v>4.1795011588512754</v>
      </c>
      <c r="Y8147">
        <v>0</v>
      </c>
      <c r="Z8147">
        <v>0</v>
      </c>
      <c r="AA8147">
        <v>0</v>
      </c>
      <c r="AB8147">
        <v>2.0919826651904252</v>
      </c>
      <c r="AC8147">
        <v>0</v>
      </c>
      <c r="AD8147">
        <v>0</v>
      </c>
      <c r="AE8147">
        <v>6.2714838240417006</v>
      </c>
    </row>
    <row r="8148" spans="1:31" x14ac:dyDescent="0.25">
      <c r="A8148">
        <v>2170330</v>
      </c>
      <c r="B8148">
        <v>1</v>
      </c>
      <c r="C8148" t="s">
        <v>80</v>
      </c>
      <c r="D8148" t="s">
        <v>99</v>
      </c>
      <c r="E8148" t="s">
        <v>131</v>
      </c>
      <c r="F8148" t="s">
        <v>23184</v>
      </c>
      <c r="G8148" t="s">
        <v>152</v>
      </c>
      <c r="H8148" t="s">
        <v>134</v>
      </c>
      <c r="I8148" t="s">
        <v>135</v>
      </c>
      <c r="J8148" t="s">
        <v>136</v>
      </c>
      <c r="K8148" t="s">
        <v>137</v>
      </c>
      <c r="L8148" t="s">
        <v>23185</v>
      </c>
      <c r="M8148" t="s">
        <v>23186</v>
      </c>
      <c r="N8148">
        <v>6.9497222220000001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1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13.254634755463501</v>
      </c>
      <c r="AC8148">
        <v>0</v>
      </c>
      <c r="AD8148">
        <v>0</v>
      </c>
      <c r="AE8148">
        <v>13.254634755463501</v>
      </c>
    </row>
    <row r="8149" spans="1:31" x14ac:dyDescent="0.25">
      <c r="A8149">
        <v>2169938</v>
      </c>
      <c r="B8149">
        <v>1</v>
      </c>
      <c r="C8149" t="s">
        <v>80</v>
      </c>
      <c r="D8149" t="s">
        <v>106</v>
      </c>
      <c r="E8149" t="s">
        <v>174</v>
      </c>
      <c r="F8149" t="s">
        <v>23187</v>
      </c>
      <c r="G8149" t="s">
        <v>384</v>
      </c>
      <c r="H8149" t="s">
        <v>134</v>
      </c>
      <c r="I8149" t="s">
        <v>135</v>
      </c>
      <c r="J8149" t="s">
        <v>136</v>
      </c>
      <c r="K8149" t="s">
        <v>137</v>
      </c>
      <c r="L8149" t="s">
        <v>23188</v>
      </c>
      <c r="M8149" t="s">
        <v>23189</v>
      </c>
      <c r="N8149">
        <v>2.278888888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1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0.78918828305840005</v>
      </c>
      <c r="AC8149">
        <v>0</v>
      </c>
      <c r="AD8149">
        <v>0</v>
      </c>
      <c r="AE8149">
        <v>0.78918828305840005</v>
      </c>
    </row>
    <row r="8150" spans="1:31" x14ac:dyDescent="0.25">
      <c r="A8150">
        <v>2169497</v>
      </c>
      <c r="B8150">
        <v>1</v>
      </c>
      <c r="C8150" t="s">
        <v>80</v>
      </c>
      <c r="D8150" t="s">
        <v>97</v>
      </c>
      <c r="E8150" t="s">
        <v>161</v>
      </c>
      <c r="F8150" t="s">
        <v>10207</v>
      </c>
      <c r="G8150" t="s">
        <v>215</v>
      </c>
      <c r="H8150" t="s">
        <v>134</v>
      </c>
      <c r="I8150" t="s">
        <v>135</v>
      </c>
      <c r="J8150" t="s">
        <v>136</v>
      </c>
      <c r="K8150" t="s">
        <v>137</v>
      </c>
      <c r="L8150" t="s">
        <v>23190</v>
      </c>
      <c r="M8150" t="s">
        <v>23191</v>
      </c>
      <c r="N8150">
        <v>3.1955555549999999</v>
      </c>
      <c r="O8150">
        <v>0</v>
      </c>
      <c r="P8150">
        <v>22</v>
      </c>
      <c r="Q8150">
        <v>0</v>
      </c>
      <c r="R8150">
        <v>21</v>
      </c>
      <c r="S8150">
        <v>0</v>
      </c>
      <c r="T8150">
        <v>5</v>
      </c>
      <c r="U8150">
        <v>0</v>
      </c>
      <c r="V8150">
        <v>0</v>
      </c>
      <c r="W8150">
        <v>0</v>
      </c>
      <c r="X8150">
        <v>56.68932055196526</v>
      </c>
      <c r="Y8150">
        <v>0</v>
      </c>
      <c r="Z8150">
        <v>47.374864651235455</v>
      </c>
      <c r="AA8150">
        <v>0</v>
      </c>
      <c r="AB8150">
        <v>9.260386812095156</v>
      </c>
      <c r="AC8150">
        <v>0</v>
      </c>
      <c r="AD8150">
        <v>0</v>
      </c>
      <c r="AE8150">
        <v>113.32457201529587</v>
      </c>
    </row>
    <row r="8151" spans="1:31" x14ac:dyDescent="0.25">
      <c r="A8151">
        <v>2169746</v>
      </c>
      <c r="B8151">
        <v>1</v>
      </c>
      <c r="C8151" t="s">
        <v>81</v>
      </c>
      <c r="D8151" t="s">
        <v>116</v>
      </c>
      <c r="E8151" t="s">
        <v>146</v>
      </c>
      <c r="F8151" t="s">
        <v>23192</v>
      </c>
      <c r="G8151" t="s">
        <v>167</v>
      </c>
      <c r="H8151" t="s">
        <v>143</v>
      </c>
      <c r="I8151" t="s">
        <v>135</v>
      </c>
      <c r="J8151" t="s">
        <v>136</v>
      </c>
      <c r="K8151" t="s">
        <v>137</v>
      </c>
      <c r="L8151" t="s">
        <v>23193</v>
      </c>
      <c r="M8151" t="s">
        <v>23194</v>
      </c>
      <c r="N8151">
        <v>1.5866666659999999</v>
      </c>
      <c r="O8151">
        <v>0</v>
      </c>
      <c r="P8151">
        <v>144</v>
      </c>
      <c r="Q8151">
        <v>0</v>
      </c>
      <c r="R8151">
        <v>0</v>
      </c>
      <c r="S8151">
        <v>0</v>
      </c>
      <c r="T8151">
        <v>9</v>
      </c>
      <c r="U8151">
        <v>0</v>
      </c>
      <c r="V8151">
        <v>0</v>
      </c>
      <c r="W8151">
        <v>0</v>
      </c>
      <c r="X8151">
        <v>23.683206322792888</v>
      </c>
      <c r="Y8151">
        <v>0</v>
      </c>
      <c r="Z8151">
        <v>0</v>
      </c>
      <c r="AA8151">
        <v>0</v>
      </c>
      <c r="AB8151">
        <v>1.5918864646821336</v>
      </c>
      <c r="AC8151">
        <v>0</v>
      </c>
      <c r="AD8151">
        <v>0</v>
      </c>
      <c r="AE8151">
        <v>25.275092787475021</v>
      </c>
    </row>
    <row r="8152" spans="1:31" x14ac:dyDescent="0.25">
      <c r="A8152">
        <v>2169603</v>
      </c>
      <c r="B8152">
        <v>1</v>
      </c>
      <c r="C8152" t="s">
        <v>81</v>
      </c>
      <c r="D8152" t="s">
        <v>123</v>
      </c>
      <c r="E8152" t="s">
        <v>140</v>
      </c>
      <c r="F8152" t="s">
        <v>23195</v>
      </c>
      <c r="G8152" t="s">
        <v>142</v>
      </c>
      <c r="H8152" t="s">
        <v>143</v>
      </c>
      <c r="I8152" t="s">
        <v>135</v>
      </c>
      <c r="J8152" t="s">
        <v>136</v>
      </c>
      <c r="K8152" t="s">
        <v>137</v>
      </c>
      <c r="L8152" t="s">
        <v>23196</v>
      </c>
      <c r="M8152" t="s">
        <v>23197</v>
      </c>
      <c r="N8152">
        <v>1.365555555</v>
      </c>
      <c r="O8152">
        <v>0</v>
      </c>
      <c r="P8152">
        <v>6136</v>
      </c>
      <c r="Q8152">
        <v>0</v>
      </c>
      <c r="R8152">
        <v>2</v>
      </c>
      <c r="S8152">
        <v>2</v>
      </c>
      <c r="T8152">
        <v>279</v>
      </c>
      <c r="U8152">
        <v>0</v>
      </c>
      <c r="V8152">
        <v>0</v>
      </c>
      <c r="W8152">
        <v>0</v>
      </c>
      <c r="X8152">
        <v>1840.3048094900698</v>
      </c>
      <c r="Y8152">
        <v>0</v>
      </c>
      <c r="Z8152">
        <v>0.57661035775839997</v>
      </c>
      <c r="AA8152">
        <v>32.281591986727527</v>
      </c>
      <c r="AB8152">
        <v>315.35202409871874</v>
      </c>
      <c r="AC8152">
        <v>0</v>
      </c>
      <c r="AD8152">
        <v>0</v>
      </c>
      <c r="AE8152">
        <v>2188.5150359332747</v>
      </c>
    </row>
    <row r="8153" spans="1:31" x14ac:dyDescent="0.25">
      <c r="A8153">
        <v>2169646</v>
      </c>
      <c r="B8153">
        <v>1</v>
      </c>
      <c r="C8153" t="s">
        <v>80</v>
      </c>
      <c r="D8153" t="s">
        <v>104</v>
      </c>
      <c r="E8153" t="s">
        <v>174</v>
      </c>
      <c r="F8153" t="s">
        <v>9953</v>
      </c>
      <c r="G8153" t="s">
        <v>183</v>
      </c>
      <c r="H8153" t="s">
        <v>134</v>
      </c>
      <c r="I8153" t="s">
        <v>135</v>
      </c>
      <c r="J8153" t="s">
        <v>136</v>
      </c>
      <c r="K8153" t="s">
        <v>137</v>
      </c>
      <c r="L8153" t="s">
        <v>23198</v>
      </c>
      <c r="M8153" t="s">
        <v>23199</v>
      </c>
      <c r="N8153">
        <v>4.9861111109999996</v>
      </c>
      <c r="O8153">
        <v>0</v>
      </c>
      <c r="P8153">
        <v>104</v>
      </c>
      <c r="Q8153">
        <v>0</v>
      </c>
      <c r="R8153">
        <v>0</v>
      </c>
      <c r="S8153">
        <v>0</v>
      </c>
      <c r="T8153">
        <v>4</v>
      </c>
      <c r="U8153">
        <v>0</v>
      </c>
      <c r="V8153">
        <v>0</v>
      </c>
      <c r="W8153">
        <v>0</v>
      </c>
      <c r="X8153">
        <v>145.85968699379458</v>
      </c>
      <c r="Y8153">
        <v>0</v>
      </c>
      <c r="Z8153">
        <v>0</v>
      </c>
      <c r="AA8153">
        <v>0</v>
      </c>
      <c r="AB8153">
        <v>15.740139177488501</v>
      </c>
      <c r="AC8153">
        <v>0</v>
      </c>
      <c r="AD8153">
        <v>0</v>
      </c>
      <c r="AE8153">
        <v>161.5998261712831</v>
      </c>
    </row>
    <row r="8154" spans="1:31" x14ac:dyDescent="0.25">
      <c r="A8154">
        <v>2169354</v>
      </c>
      <c r="B8154">
        <v>1</v>
      </c>
      <c r="C8154" t="s">
        <v>80</v>
      </c>
      <c r="D8154" t="s">
        <v>104</v>
      </c>
      <c r="E8154" t="s">
        <v>140</v>
      </c>
      <c r="F8154" t="s">
        <v>4575</v>
      </c>
      <c r="G8154" t="s">
        <v>142</v>
      </c>
      <c r="H8154" t="s">
        <v>143</v>
      </c>
      <c r="I8154" t="s">
        <v>135</v>
      </c>
      <c r="J8154" t="s">
        <v>136</v>
      </c>
      <c r="K8154" t="s">
        <v>137</v>
      </c>
      <c r="L8154" t="s">
        <v>23200</v>
      </c>
      <c r="M8154" t="s">
        <v>23201</v>
      </c>
      <c r="N8154">
        <v>1.3319444439999999</v>
      </c>
      <c r="O8154">
        <v>19</v>
      </c>
      <c r="P8154">
        <v>79</v>
      </c>
      <c r="Q8154">
        <v>142</v>
      </c>
      <c r="R8154">
        <v>281</v>
      </c>
      <c r="S8154">
        <v>36</v>
      </c>
      <c r="T8154">
        <v>64</v>
      </c>
      <c r="U8154">
        <v>16</v>
      </c>
      <c r="V8154">
        <v>0</v>
      </c>
      <c r="W8154">
        <v>6.0195677061126256</v>
      </c>
      <c r="X8154">
        <v>21.839960440914371</v>
      </c>
      <c r="Y8154">
        <v>180.43378864512096</v>
      </c>
      <c r="Z8154">
        <v>59.230295833953562</v>
      </c>
      <c r="AA8154">
        <v>304.55231295860204</v>
      </c>
      <c r="AB8154">
        <v>80.191627054544426</v>
      </c>
      <c r="AC8154">
        <v>1453.0936452495223</v>
      </c>
      <c r="AD8154">
        <v>0</v>
      </c>
      <c r="AE8154">
        <v>2105.3611978887702</v>
      </c>
    </row>
    <row r="8155" spans="1:31" x14ac:dyDescent="0.25">
      <c r="A8155">
        <v>2170436</v>
      </c>
      <c r="B8155">
        <v>1</v>
      </c>
      <c r="C8155" t="s">
        <v>81</v>
      </c>
      <c r="D8155" t="s">
        <v>122</v>
      </c>
      <c r="E8155" t="s">
        <v>140</v>
      </c>
      <c r="F8155" t="s">
        <v>10199</v>
      </c>
      <c r="G8155" t="s">
        <v>142</v>
      </c>
      <c r="H8155" t="s">
        <v>143</v>
      </c>
      <c r="I8155" t="s">
        <v>135</v>
      </c>
      <c r="J8155" t="s">
        <v>136</v>
      </c>
      <c r="K8155" t="s">
        <v>137</v>
      </c>
      <c r="L8155" t="s">
        <v>23202</v>
      </c>
      <c r="M8155" t="s">
        <v>23203</v>
      </c>
      <c r="N8155">
        <v>0.48333333299999998</v>
      </c>
      <c r="O8155">
        <v>12</v>
      </c>
      <c r="P8155">
        <v>758</v>
      </c>
      <c r="Q8155">
        <v>1</v>
      </c>
      <c r="R8155">
        <v>19</v>
      </c>
      <c r="S8155">
        <v>2</v>
      </c>
      <c r="T8155">
        <v>46</v>
      </c>
      <c r="U8155">
        <v>1</v>
      </c>
      <c r="V8155">
        <v>0</v>
      </c>
      <c r="W8155">
        <v>1.6769388723460001</v>
      </c>
      <c r="X8155">
        <v>55.507478649505011</v>
      </c>
      <c r="Y8155">
        <v>1.65480171525E-2</v>
      </c>
      <c r="Z8155">
        <v>0.53692901810399996</v>
      </c>
      <c r="AA8155">
        <v>33.793469590153002</v>
      </c>
      <c r="AB8155">
        <v>4.7792301567554993</v>
      </c>
      <c r="AC8155">
        <v>14.824346151685001</v>
      </c>
      <c r="AD8155">
        <v>0</v>
      </c>
      <c r="AE8155">
        <v>111.13494045570103</v>
      </c>
    </row>
    <row r="8156" spans="1:31" x14ac:dyDescent="0.25">
      <c r="A8156">
        <v>2170336</v>
      </c>
      <c r="B8156">
        <v>1</v>
      </c>
      <c r="C8156" t="s">
        <v>81</v>
      </c>
      <c r="D8156" t="s">
        <v>119</v>
      </c>
      <c r="E8156" t="s">
        <v>174</v>
      </c>
      <c r="F8156" t="s">
        <v>23204</v>
      </c>
      <c r="G8156" t="s">
        <v>187</v>
      </c>
      <c r="H8156" t="s">
        <v>134</v>
      </c>
      <c r="I8156" t="s">
        <v>135</v>
      </c>
      <c r="J8156" t="s">
        <v>136</v>
      </c>
      <c r="K8156" t="s">
        <v>137</v>
      </c>
      <c r="L8156" t="s">
        <v>23205</v>
      </c>
      <c r="M8156" t="s">
        <v>23206</v>
      </c>
      <c r="N8156">
        <v>9.3283333329999998</v>
      </c>
      <c r="O8156">
        <v>0</v>
      </c>
      <c r="P8156">
        <v>15</v>
      </c>
      <c r="Q8156">
        <v>0</v>
      </c>
      <c r="R8156">
        <v>1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16.362292194221709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16.362292194221709</v>
      </c>
    </row>
    <row r="8157" spans="1:31" x14ac:dyDescent="0.25">
      <c r="A8157">
        <v>2169434</v>
      </c>
      <c r="B8157">
        <v>1</v>
      </c>
      <c r="C8157" t="s">
        <v>80</v>
      </c>
      <c r="D8157" t="s">
        <v>91</v>
      </c>
      <c r="E8157" t="s">
        <v>174</v>
      </c>
      <c r="F8157" t="s">
        <v>19491</v>
      </c>
      <c r="G8157" t="s">
        <v>187</v>
      </c>
      <c r="H8157" t="s">
        <v>134</v>
      </c>
      <c r="I8157" t="s">
        <v>135</v>
      </c>
      <c r="J8157" t="s">
        <v>136</v>
      </c>
      <c r="K8157" t="s">
        <v>137</v>
      </c>
      <c r="L8157" t="s">
        <v>23207</v>
      </c>
      <c r="M8157" t="s">
        <v>23208</v>
      </c>
      <c r="N8157">
        <v>3.1288888880000001</v>
      </c>
      <c r="O8157">
        <v>0</v>
      </c>
      <c r="P8157">
        <v>36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31.555022919430488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31.555022919430488</v>
      </c>
    </row>
    <row r="8158" spans="1:31" x14ac:dyDescent="0.25">
      <c r="A8158">
        <v>2170499</v>
      </c>
      <c r="B8158">
        <v>1</v>
      </c>
      <c r="C8158" t="s">
        <v>80</v>
      </c>
      <c r="D8158" t="s">
        <v>101</v>
      </c>
      <c r="E8158" t="s">
        <v>174</v>
      </c>
      <c r="F8158" t="s">
        <v>23209</v>
      </c>
      <c r="G8158" t="s">
        <v>187</v>
      </c>
      <c r="H8158" t="s">
        <v>134</v>
      </c>
      <c r="I8158" t="s">
        <v>135</v>
      </c>
      <c r="J8158" t="s">
        <v>136</v>
      </c>
      <c r="K8158" t="s">
        <v>137</v>
      </c>
      <c r="L8158" t="s">
        <v>23210</v>
      </c>
      <c r="M8158" t="s">
        <v>23211</v>
      </c>
      <c r="N8158">
        <v>1.6616666659999999</v>
      </c>
      <c r="O8158">
        <v>0</v>
      </c>
      <c r="P8158">
        <v>1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0.48349489252808336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0.48349489252808336</v>
      </c>
    </row>
    <row r="8159" spans="1:31" x14ac:dyDescent="0.25">
      <c r="A8159">
        <v>2169935</v>
      </c>
      <c r="B8159">
        <v>1</v>
      </c>
      <c r="C8159" t="s">
        <v>80</v>
      </c>
      <c r="D8159" t="s">
        <v>95</v>
      </c>
      <c r="E8159" t="s">
        <v>140</v>
      </c>
      <c r="F8159" t="s">
        <v>23212</v>
      </c>
      <c r="G8159" t="s">
        <v>142</v>
      </c>
      <c r="H8159" t="s">
        <v>143</v>
      </c>
      <c r="I8159" t="s">
        <v>135</v>
      </c>
      <c r="J8159" t="s">
        <v>136</v>
      </c>
      <c r="K8159" t="s">
        <v>137</v>
      </c>
      <c r="L8159" t="s">
        <v>23213</v>
      </c>
      <c r="M8159" t="s">
        <v>23214</v>
      </c>
      <c r="N8159">
        <v>1.19</v>
      </c>
      <c r="O8159">
        <v>3</v>
      </c>
      <c r="P8159">
        <v>644</v>
      </c>
      <c r="Q8159">
        <v>23</v>
      </c>
      <c r="R8159">
        <v>7</v>
      </c>
      <c r="S8159">
        <v>29</v>
      </c>
      <c r="T8159">
        <v>32</v>
      </c>
      <c r="U8159">
        <v>0</v>
      </c>
      <c r="V8159">
        <v>0</v>
      </c>
      <c r="W8159">
        <v>3.5913544306515011</v>
      </c>
      <c r="X8159">
        <v>178.08899874132166</v>
      </c>
      <c r="Y8159">
        <v>101.00800684845142</v>
      </c>
      <c r="Z8159">
        <v>3.1758327472834007</v>
      </c>
      <c r="AA8159">
        <v>619.88267075736007</v>
      </c>
      <c r="AB8159">
        <v>14.625287797946603</v>
      </c>
      <c r="AC8159">
        <v>0</v>
      </c>
      <c r="AD8159">
        <v>0</v>
      </c>
      <c r="AE8159">
        <v>920.37215132301458</v>
      </c>
    </row>
    <row r="8160" spans="1:31" x14ac:dyDescent="0.25">
      <c r="A8160">
        <v>2170476</v>
      </c>
      <c r="B8160">
        <v>1</v>
      </c>
      <c r="C8160" t="s">
        <v>81</v>
      </c>
      <c r="D8160" t="s">
        <v>118</v>
      </c>
      <c r="E8160" t="s">
        <v>174</v>
      </c>
      <c r="F8160" t="s">
        <v>23215</v>
      </c>
      <c r="G8160" t="s">
        <v>2524</v>
      </c>
      <c r="H8160" t="s">
        <v>134</v>
      </c>
      <c r="I8160" t="s">
        <v>135</v>
      </c>
      <c r="J8160" t="s">
        <v>136</v>
      </c>
      <c r="K8160" t="s">
        <v>137</v>
      </c>
      <c r="L8160" t="s">
        <v>23216</v>
      </c>
      <c r="M8160" t="s">
        <v>23217</v>
      </c>
      <c r="N8160">
        <v>6.6924999999999999</v>
      </c>
      <c r="O8160">
        <v>0</v>
      </c>
      <c r="P8160">
        <v>18</v>
      </c>
      <c r="Q8160">
        <v>0</v>
      </c>
      <c r="R8160">
        <v>1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22.649973048979302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22.649973048979302</v>
      </c>
    </row>
    <row r="8161" spans="1:31" x14ac:dyDescent="0.25">
      <c r="A8161">
        <v>2170127</v>
      </c>
      <c r="B8161">
        <v>1</v>
      </c>
      <c r="C8161" t="s">
        <v>81</v>
      </c>
      <c r="D8161" t="s">
        <v>123</v>
      </c>
      <c r="E8161" t="s">
        <v>174</v>
      </c>
      <c r="F8161" t="s">
        <v>23218</v>
      </c>
      <c r="G8161" t="s">
        <v>187</v>
      </c>
      <c r="H8161" t="s">
        <v>134</v>
      </c>
      <c r="I8161" t="s">
        <v>135</v>
      </c>
      <c r="J8161" t="s">
        <v>136</v>
      </c>
      <c r="K8161" t="s">
        <v>137</v>
      </c>
      <c r="L8161" t="s">
        <v>23219</v>
      </c>
      <c r="M8161" t="s">
        <v>23220</v>
      </c>
      <c r="N8161">
        <v>2.2883333330000002</v>
      </c>
      <c r="O8161">
        <v>0</v>
      </c>
      <c r="P8161">
        <v>136</v>
      </c>
      <c r="Q8161">
        <v>0</v>
      </c>
      <c r="R8161">
        <v>0</v>
      </c>
      <c r="S8161">
        <v>0</v>
      </c>
      <c r="T8161">
        <v>58</v>
      </c>
      <c r="U8161">
        <v>0</v>
      </c>
      <c r="V8161">
        <v>0</v>
      </c>
      <c r="W8161">
        <v>0</v>
      </c>
      <c r="X8161">
        <v>72.498007487196162</v>
      </c>
      <c r="Y8161">
        <v>0</v>
      </c>
      <c r="Z8161">
        <v>0</v>
      </c>
      <c r="AA8161">
        <v>0</v>
      </c>
      <c r="AB8161">
        <v>90.844793222854179</v>
      </c>
      <c r="AC8161">
        <v>0</v>
      </c>
      <c r="AD8161">
        <v>0</v>
      </c>
      <c r="AE8161">
        <v>163.34280071005034</v>
      </c>
    </row>
    <row r="8162" spans="1:31" x14ac:dyDescent="0.25">
      <c r="A8162">
        <v>2170622</v>
      </c>
      <c r="B8162">
        <v>1</v>
      </c>
      <c r="C8162" t="s">
        <v>81</v>
      </c>
      <c r="D8162" t="s">
        <v>116</v>
      </c>
      <c r="E8162" t="s">
        <v>146</v>
      </c>
      <c r="F8162" t="s">
        <v>23221</v>
      </c>
      <c r="G8162" t="s">
        <v>167</v>
      </c>
      <c r="H8162" t="s">
        <v>143</v>
      </c>
      <c r="I8162" t="s">
        <v>135</v>
      </c>
      <c r="J8162" t="s">
        <v>136</v>
      </c>
      <c r="K8162" t="s">
        <v>137</v>
      </c>
      <c r="L8162" t="s">
        <v>23222</v>
      </c>
      <c r="M8162" t="s">
        <v>23223</v>
      </c>
      <c r="N8162">
        <v>1.5647222220000001</v>
      </c>
      <c r="O8162">
        <v>0</v>
      </c>
      <c r="P8162">
        <v>1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0.12499399388458335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0.12499399388458335</v>
      </c>
    </row>
    <row r="8163" spans="1:31" x14ac:dyDescent="0.25">
      <c r="A8163">
        <v>2170645</v>
      </c>
      <c r="B8163">
        <v>1</v>
      </c>
      <c r="C8163" t="s">
        <v>80</v>
      </c>
      <c r="D8163" t="s">
        <v>93</v>
      </c>
      <c r="E8163" t="s">
        <v>174</v>
      </c>
      <c r="F8163" t="s">
        <v>23224</v>
      </c>
      <c r="G8163" t="s">
        <v>187</v>
      </c>
      <c r="H8163" t="s">
        <v>134</v>
      </c>
      <c r="I8163" t="s">
        <v>135</v>
      </c>
      <c r="J8163" t="s">
        <v>136</v>
      </c>
      <c r="K8163" t="s">
        <v>137</v>
      </c>
      <c r="L8163" t="s">
        <v>23225</v>
      </c>
      <c r="M8163" t="s">
        <v>23226</v>
      </c>
      <c r="N8163">
        <v>4.108055555</v>
      </c>
      <c r="O8163">
        <v>0</v>
      </c>
      <c r="P8163">
        <v>59</v>
      </c>
      <c r="Q8163">
        <v>0</v>
      </c>
      <c r="R8163">
        <v>1</v>
      </c>
      <c r="S8163">
        <v>0</v>
      </c>
      <c r="T8163">
        <v>2</v>
      </c>
      <c r="U8163">
        <v>0</v>
      </c>
      <c r="V8163">
        <v>0</v>
      </c>
      <c r="W8163">
        <v>0</v>
      </c>
      <c r="X8163">
        <v>42.006986070891358</v>
      </c>
      <c r="Y8163">
        <v>0</v>
      </c>
      <c r="Z8163">
        <v>0</v>
      </c>
      <c r="AA8163">
        <v>0</v>
      </c>
      <c r="AB8163">
        <v>8.779989098375001E-3</v>
      </c>
      <c r="AC8163">
        <v>0</v>
      </c>
      <c r="AD8163">
        <v>0</v>
      </c>
      <c r="AE8163">
        <v>42.01576605998973</v>
      </c>
    </row>
    <row r="8164" spans="1:31" x14ac:dyDescent="0.25">
      <c r="A8164">
        <v>2170413</v>
      </c>
      <c r="B8164">
        <v>1</v>
      </c>
      <c r="C8164" t="s">
        <v>81</v>
      </c>
      <c r="D8164" t="s">
        <v>116</v>
      </c>
      <c r="E8164" t="s">
        <v>174</v>
      </c>
      <c r="F8164" t="s">
        <v>23227</v>
      </c>
      <c r="G8164" t="s">
        <v>187</v>
      </c>
      <c r="H8164" t="s">
        <v>134</v>
      </c>
      <c r="I8164" t="s">
        <v>135</v>
      </c>
      <c r="J8164" t="s">
        <v>136</v>
      </c>
      <c r="K8164" t="s">
        <v>137</v>
      </c>
      <c r="L8164" t="s">
        <v>23228</v>
      </c>
      <c r="M8164" t="s">
        <v>23229</v>
      </c>
      <c r="N8164">
        <v>6.0052777769999999</v>
      </c>
      <c r="O8164">
        <v>0</v>
      </c>
      <c r="P8164">
        <v>45</v>
      </c>
      <c r="Q8164">
        <v>0</v>
      </c>
      <c r="R8164">
        <v>0</v>
      </c>
      <c r="S8164">
        <v>0</v>
      </c>
      <c r="T8164">
        <v>1</v>
      </c>
      <c r="U8164">
        <v>0</v>
      </c>
      <c r="V8164">
        <v>0</v>
      </c>
      <c r="W8164">
        <v>0</v>
      </c>
      <c r="X8164">
        <v>23.431245849645617</v>
      </c>
      <c r="Y8164">
        <v>0</v>
      </c>
      <c r="Z8164">
        <v>0</v>
      </c>
      <c r="AA8164">
        <v>0</v>
      </c>
      <c r="AB8164">
        <v>0.34482677060122496</v>
      </c>
      <c r="AC8164">
        <v>0</v>
      </c>
      <c r="AD8164">
        <v>0</v>
      </c>
      <c r="AE8164">
        <v>23.776072620246843</v>
      </c>
    </row>
    <row r="8165" spans="1:31" x14ac:dyDescent="0.25">
      <c r="A8165">
        <v>2170021</v>
      </c>
      <c r="B8165">
        <v>1</v>
      </c>
      <c r="C8165" t="s">
        <v>80</v>
      </c>
      <c r="D8165" t="s">
        <v>97</v>
      </c>
      <c r="E8165" t="s">
        <v>174</v>
      </c>
      <c r="F8165" t="s">
        <v>23230</v>
      </c>
      <c r="G8165" t="s">
        <v>187</v>
      </c>
      <c r="H8165" t="s">
        <v>134</v>
      </c>
      <c r="I8165" t="s">
        <v>135</v>
      </c>
      <c r="J8165" t="s">
        <v>136</v>
      </c>
      <c r="K8165" t="s">
        <v>137</v>
      </c>
      <c r="L8165" t="s">
        <v>23231</v>
      </c>
      <c r="M8165" t="s">
        <v>23232</v>
      </c>
      <c r="N8165">
        <v>4.2591666659999996</v>
      </c>
      <c r="O8165">
        <v>0</v>
      </c>
      <c r="P8165">
        <v>33</v>
      </c>
      <c r="Q8165">
        <v>0</v>
      </c>
      <c r="R8165">
        <v>0</v>
      </c>
      <c r="S8165">
        <v>0</v>
      </c>
      <c r="T8165">
        <v>6</v>
      </c>
      <c r="U8165">
        <v>0</v>
      </c>
      <c r="V8165">
        <v>0</v>
      </c>
      <c r="W8165">
        <v>0</v>
      </c>
      <c r="X8165">
        <v>49.127488660452784</v>
      </c>
      <c r="Y8165">
        <v>0</v>
      </c>
      <c r="Z8165">
        <v>0</v>
      </c>
      <c r="AA8165">
        <v>0</v>
      </c>
      <c r="AB8165">
        <v>9.8081700513957024</v>
      </c>
      <c r="AC8165">
        <v>0</v>
      </c>
      <c r="AD8165">
        <v>0</v>
      </c>
      <c r="AE8165">
        <v>58.93565871184849</v>
      </c>
    </row>
    <row r="8166" spans="1:31" x14ac:dyDescent="0.25">
      <c r="A8166">
        <v>2169288</v>
      </c>
      <c r="B8166">
        <v>1</v>
      </c>
      <c r="C8166" t="s">
        <v>80</v>
      </c>
      <c r="D8166" t="s">
        <v>86</v>
      </c>
      <c r="E8166" t="s">
        <v>161</v>
      </c>
      <c r="F8166" t="s">
        <v>14565</v>
      </c>
      <c r="G8166" t="s">
        <v>215</v>
      </c>
      <c r="H8166" t="s">
        <v>134</v>
      </c>
      <c r="I8166" t="s">
        <v>135</v>
      </c>
      <c r="J8166" t="s">
        <v>136</v>
      </c>
      <c r="K8166" t="s">
        <v>137</v>
      </c>
      <c r="L8166" t="s">
        <v>23233</v>
      </c>
      <c r="M8166" t="s">
        <v>23234</v>
      </c>
      <c r="N8166">
        <v>0.43222222199999999</v>
      </c>
      <c r="O8166">
        <v>0</v>
      </c>
      <c r="P8166">
        <v>18</v>
      </c>
      <c r="Q8166">
        <v>0</v>
      </c>
      <c r="R8166">
        <v>16</v>
      </c>
      <c r="S8166">
        <v>0</v>
      </c>
      <c r="T8166">
        <v>3</v>
      </c>
      <c r="U8166">
        <v>0</v>
      </c>
      <c r="V8166">
        <v>0</v>
      </c>
      <c r="W8166">
        <v>0</v>
      </c>
      <c r="X8166">
        <v>13.370362763274924</v>
      </c>
      <c r="Y8166">
        <v>0</v>
      </c>
      <c r="Z8166">
        <v>0.79153080391326658</v>
      </c>
      <c r="AA8166">
        <v>0</v>
      </c>
      <c r="AB8166">
        <v>10.758087214051377</v>
      </c>
      <c r="AC8166">
        <v>0</v>
      </c>
      <c r="AD8166">
        <v>0</v>
      </c>
      <c r="AE8166">
        <v>24.919980781239566</v>
      </c>
    </row>
    <row r="8167" spans="1:31" x14ac:dyDescent="0.25">
      <c r="A8167">
        <v>2169975</v>
      </c>
      <c r="B8167">
        <v>1</v>
      </c>
      <c r="C8167" t="s">
        <v>80</v>
      </c>
      <c r="D8167" t="s">
        <v>97</v>
      </c>
      <c r="E8167" t="s">
        <v>174</v>
      </c>
      <c r="F8167" t="s">
        <v>23235</v>
      </c>
      <c r="G8167" t="s">
        <v>176</v>
      </c>
      <c r="H8167" t="s">
        <v>134</v>
      </c>
      <c r="I8167" t="s">
        <v>135</v>
      </c>
      <c r="J8167" t="s">
        <v>136</v>
      </c>
      <c r="K8167" t="s">
        <v>137</v>
      </c>
      <c r="L8167" t="s">
        <v>23236</v>
      </c>
      <c r="M8167" t="s">
        <v>23237</v>
      </c>
      <c r="N8167">
        <v>8.1191666659999999</v>
      </c>
      <c r="O8167">
        <v>0</v>
      </c>
      <c r="P8167">
        <v>44</v>
      </c>
      <c r="Q8167">
        <v>0</v>
      </c>
      <c r="R8167">
        <v>6</v>
      </c>
      <c r="S8167">
        <v>0</v>
      </c>
      <c r="T8167">
        <v>9</v>
      </c>
      <c r="U8167">
        <v>0</v>
      </c>
      <c r="V8167">
        <v>0</v>
      </c>
      <c r="W8167">
        <v>0</v>
      </c>
      <c r="X8167">
        <v>143.12861135417771</v>
      </c>
      <c r="Y8167">
        <v>0</v>
      </c>
      <c r="Z8167">
        <v>50.019832920363847</v>
      </c>
      <c r="AA8167">
        <v>0</v>
      </c>
      <c r="AB8167">
        <v>45.442125555583885</v>
      </c>
      <c r="AC8167">
        <v>0</v>
      </c>
      <c r="AD8167">
        <v>0</v>
      </c>
      <c r="AE8167">
        <v>238.59056983012545</v>
      </c>
    </row>
    <row r="8168" spans="1:31" x14ac:dyDescent="0.25">
      <c r="A8168">
        <v>2170167</v>
      </c>
      <c r="B8168">
        <v>1</v>
      </c>
      <c r="C8168" t="s">
        <v>81</v>
      </c>
      <c r="D8168" t="s">
        <v>117</v>
      </c>
      <c r="E8168" t="s">
        <v>174</v>
      </c>
      <c r="F8168" t="s">
        <v>23238</v>
      </c>
      <c r="G8168" t="s">
        <v>581</v>
      </c>
      <c r="H8168" t="s">
        <v>134</v>
      </c>
      <c r="I8168" t="s">
        <v>135</v>
      </c>
      <c r="J8168" t="s">
        <v>136</v>
      </c>
      <c r="K8168" t="s">
        <v>137</v>
      </c>
      <c r="L8168" t="s">
        <v>23239</v>
      </c>
      <c r="M8168" t="s">
        <v>23240</v>
      </c>
      <c r="N8168">
        <v>2.9966666659999999</v>
      </c>
      <c r="O8168">
        <v>0</v>
      </c>
      <c r="P8168">
        <v>34</v>
      </c>
      <c r="Q8168">
        <v>0</v>
      </c>
      <c r="R8168">
        <v>1</v>
      </c>
      <c r="S8168">
        <v>0</v>
      </c>
      <c r="T8168">
        <v>2</v>
      </c>
      <c r="U8168">
        <v>0</v>
      </c>
      <c r="V8168">
        <v>0</v>
      </c>
      <c r="W8168">
        <v>0</v>
      </c>
      <c r="X8168">
        <v>15.232465718738197</v>
      </c>
      <c r="Y8168">
        <v>0</v>
      </c>
      <c r="Z8168">
        <v>0</v>
      </c>
      <c r="AA8168">
        <v>0</v>
      </c>
      <c r="AB8168">
        <v>4.3784834862061999</v>
      </c>
      <c r="AC8168">
        <v>0</v>
      </c>
      <c r="AD8168">
        <v>0</v>
      </c>
      <c r="AE8168">
        <v>19.610949204944397</v>
      </c>
    </row>
    <row r="8169" spans="1:31" x14ac:dyDescent="0.25">
      <c r="A8169">
        <v>2170605</v>
      </c>
      <c r="B8169">
        <v>1</v>
      </c>
      <c r="C8169" t="s">
        <v>80</v>
      </c>
      <c r="D8169" t="s">
        <v>93</v>
      </c>
      <c r="E8169" t="s">
        <v>174</v>
      </c>
      <c r="F8169" t="s">
        <v>23241</v>
      </c>
      <c r="G8169" t="s">
        <v>187</v>
      </c>
      <c r="H8169" t="s">
        <v>134</v>
      </c>
      <c r="I8169" t="s">
        <v>135</v>
      </c>
      <c r="J8169" t="s">
        <v>136</v>
      </c>
      <c r="K8169" t="s">
        <v>137</v>
      </c>
      <c r="L8169" t="s">
        <v>23242</v>
      </c>
      <c r="M8169" t="s">
        <v>23243</v>
      </c>
      <c r="N8169">
        <v>1.190555555</v>
      </c>
      <c r="O8169">
        <v>0</v>
      </c>
      <c r="P8169">
        <v>2</v>
      </c>
      <c r="Q8169">
        <v>0</v>
      </c>
      <c r="R8169">
        <v>5</v>
      </c>
      <c r="S8169">
        <v>0</v>
      </c>
      <c r="T8169">
        <v>5</v>
      </c>
      <c r="U8169">
        <v>0</v>
      </c>
      <c r="V8169">
        <v>0</v>
      </c>
      <c r="W8169">
        <v>0</v>
      </c>
      <c r="X8169">
        <v>0.29268258432206673</v>
      </c>
      <c r="Y8169">
        <v>0</v>
      </c>
      <c r="Z8169">
        <v>2.5211395496125664</v>
      </c>
      <c r="AA8169">
        <v>0</v>
      </c>
      <c r="AB8169">
        <v>6.3365342298061007</v>
      </c>
      <c r="AC8169">
        <v>0</v>
      </c>
      <c r="AD8169">
        <v>0</v>
      </c>
      <c r="AE8169">
        <v>9.1503563637407339</v>
      </c>
    </row>
    <row r="8170" spans="1:31" x14ac:dyDescent="0.25">
      <c r="A8170">
        <v>2169480</v>
      </c>
      <c r="B8170">
        <v>1</v>
      </c>
      <c r="C8170" t="s">
        <v>81</v>
      </c>
      <c r="D8170" t="s">
        <v>123</v>
      </c>
      <c r="E8170" t="s">
        <v>140</v>
      </c>
      <c r="F8170" t="s">
        <v>15888</v>
      </c>
      <c r="G8170" t="s">
        <v>142</v>
      </c>
      <c r="H8170" t="s">
        <v>143</v>
      </c>
      <c r="I8170" t="s">
        <v>135</v>
      </c>
      <c r="J8170" t="s">
        <v>136</v>
      </c>
      <c r="K8170" t="s">
        <v>137</v>
      </c>
      <c r="L8170" t="s">
        <v>23244</v>
      </c>
      <c r="M8170" t="s">
        <v>23245</v>
      </c>
      <c r="N8170">
        <v>2.6511111110000001</v>
      </c>
      <c r="O8170">
        <v>0</v>
      </c>
      <c r="P8170">
        <v>1194</v>
      </c>
      <c r="Q8170">
        <v>24</v>
      </c>
      <c r="R8170">
        <v>217</v>
      </c>
      <c r="S8170">
        <v>4</v>
      </c>
      <c r="T8170">
        <v>127</v>
      </c>
      <c r="U8170">
        <v>0</v>
      </c>
      <c r="V8170">
        <v>0</v>
      </c>
      <c r="W8170">
        <v>0</v>
      </c>
      <c r="X8170">
        <v>394.03002833261417</v>
      </c>
      <c r="Y8170">
        <v>7.9196721154883667</v>
      </c>
      <c r="Z8170">
        <v>125.13573224536131</v>
      </c>
      <c r="AA8170">
        <v>23.843172131361438</v>
      </c>
      <c r="AB8170">
        <v>183.37625072272712</v>
      </c>
      <c r="AC8170">
        <v>0</v>
      </c>
      <c r="AD8170">
        <v>0</v>
      </c>
      <c r="AE8170">
        <v>734.30485554755251</v>
      </c>
    </row>
    <row r="8171" spans="1:31" x14ac:dyDescent="0.25">
      <c r="A8171">
        <v>2169626</v>
      </c>
      <c r="B8171">
        <v>1</v>
      </c>
      <c r="C8171" t="s">
        <v>81</v>
      </c>
      <c r="D8171" t="s">
        <v>122</v>
      </c>
      <c r="E8171" t="s">
        <v>140</v>
      </c>
      <c r="F8171" t="s">
        <v>21913</v>
      </c>
      <c r="G8171" t="s">
        <v>142</v>
      </c>
      <c r="H8171" t="s">
        <v>143</v>
      </c>
      <c r="I8171" t="s">
        <v>135</v>
      </c>
      <c r="J8171" t="s">
        <v>136</v>
      </c>
      <c r="K8171" t="s">
        <v>137</v>
      </c>
      <c r="L8171" t="s">
        <v>23246</v>
      </c>
      <c r="M8171" t="s">
        <v>23247</v>
      </c>
      <c r="N8171">
        <v>1.564444444</v>
      </c>
      <c r="O8171">
        <v>5</v>
      </c>
      <c r="P8171">
        <v>3728</v>
      </c>
      <c r="Q8171">
        <v>61</v>
      </c>
      <c r="R8171">
        <v>133</v>
      </c>
      <c r="S8171">
        <v>40</v>
      </c>
      <c r="T8171">
        <v>321</v>
      </c>
      <c r="U8171">
        <v>3</v>
      </c>
      <c r="V8171">
        <v>0</v>
      </c>
      <c r="W8171">
        <v>3.0137197300139995</v>
      </c>
      <c r="X8171">
        <v>885.62439743608434</v>
      </c>
      <c r="Y8171">
        <v>149.41721519379118</v>
      </c>
      <c r="Z8171">
        <v>29.337694532851597</v>
      </c>
      <c r="AA8171">
        <v>1048.7876567980754</v>
      </c>
      <c r="AB8171">
        <v>238.32495992264467</v>
      </c>
      <c r="AC8171">
        <v>171.99056701880755</v>
      </c>
      <c r="AD8171">
        <v>0</v>
      </c>
      <c r="AE8171">
        <v>2526.4962106322687</v>
      </c>
    </row>
    <row r="8172" spans="1:31" x14ac:dyDescent="0.25">
      <c r="A8172">
        <v>2169872</v>
      </c>
      <c r="B8172">
        <v>1</v>
      </c>
      <c r="C8172" t="s">
        <v>80</v>
      </c>
      <c r="D8172" t="s">
        <v>106</v>
      </c>
      <c r="E8172" t="s">
        <v>174</v>
      </c>
      <c r="F8172" t="s">
        <v>23248</v>
      </c>
      <c r="G8172" t="s">
        <v>187</v>
      </c>
      <c r="H8172" t="s">
        <v>134</v>
      </c>
      <c r="I8172" t="s">
        <v>135</v>
      </c>
      <c r="J8172" t="s">
        <v>136</v>
      </c>
      <c r="K8172" t="s">
        <v>137</v>
      </c>
      <c r="L8172" t="s">
        <v>23249</v>
      </c>
      <c r="M8172" t="s">
        <v>23250</v>
      </c>
      <c r="N8172">
        <v>2.8716666659999999</v>
      </c>
      <c r="O8172">
        <v>0</v>
      </c>
      <c r="P8172">
        <v>62</v>
      </c>
      <c r="Q8172">
        <v>0</v>
      </c>
      <c r="R8172">
        <v>0</v>
      </c>
      <c r="S8172">
        <v>0</v>
      </c>
      <c r="T8172">
        <v>5</v>
      </c>
      <c r="U8172">
        <v>0</v>
      </c>
      <c r="V8172">
        <v>0</v>
      </c>
      <c r="W8172">
        <v>0</v>
      </c>
      <c r="X8172">
        <v>32.440915655130183</v>
      </c>
      <c r="Y8172">
        <v>0</v>
      </c>
      <c r="Z8172">
        <v>0</v>
      </c>
      <c r="AA8172">
        <v>0</v>
      </c>
      <c r="AB8172">
        <v>9.3748107050602982</v>
      </c>
      <c r="AC8172">
        <v>0</v>
      </c>
      <c r="AD8172">
        <v>0</v>
      </c>
      <c r="AE8172">
        <v>41.815726360190482</v>
      </c>
    </row>
    <row r="8173" spans="1:31" x14ac:dyDescent="0.25">
      <c r="A8173">
        <v>2170559</v>
      </c>
      <c r="B8173">
        <v>1</v>
      </c>
      <c r="C8173" t="s">
        <v>80</v>
      </c>
      <c r="D8173" t="s">
        <v>90</v>
      </c>
      <c r="E8173" t="s">
        <v>131</v>
      </c>
      <c r="F8173" t="s">
        <v>23251</v>
      </c>
      <c r="G8173" t="s">
        <v>231</v>
      </c>
      <c r="H8173" t="s">
        <v>134</v>
      </c>
      <c r="I8173" t="s">
        <v>135</v>
      </c>
      <c r="J8173" t="s">
        <v>136</v>
      </c>
      <c r="K8173" t="s">
        <v>137</v>
      </c>
      <c r="L8173" t="s">
        <v>23252</v>
      </c>
      <c r="M8173" t="s">
        <v>23253</v>
      </c>
      <c r="N8173">
        <v>3.017222222</v>
      </c>
      <c r="O8173">
        <v>0</v>
      </c>
      <c r="P8173">
        <v>11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3.3909988826751336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3.3909988826751336</v>
      </c>
    </row>
    <row r="8174" spans="1:31" x14ac:dyDescent="0.25">
      <c r="A8174">
        <v>2170562</v>
      </c>
      <c r="B8174">
        <v>1</v>
      </c>
      <c r="C8174" t="s">
        <v>80</v>
      </c>
      <c r="D8174" t="s">
        <v>82</v>
      </c>
      <c r="E8174" t="s">
        <v>131</v>
      </c>
      <c r="F8174" t="s">
        <v>23254</v>
      </c>
      <c r="G8174" t="s">
        <v>152</v>
      </c>
      <c r="H8174" t="s">
        <v>134</v>
      </c>
      <c r="I8174" t="s">
        <v>135</v>
      </c>
      <c r="J8174" t="s">
        <v>136</v>
      </c>
      <c r="K8174" t="s">
        <v>137</v>
      </c>
      <c r="L8174" t="s">
        <v>23255</v>
      </c>
      <c r="M8174" t="s">
        <v>23256</v>
      </c>
      <c r="N8174">
        <v>0.954166666</v>
      </c>
      <c r="O8174">
        <v>0</v>
      </c>
      <c r="P8174">
        <v>1</v>
      </c>
      <c r="Q8174">
        <v>0</v>
      </c>
      <c r="R8174">
        <v>0</v>
      </c>
      <c r="S8174">
        <v>0</v>
      </c>
      <c r="T8174">
        <v>1</v>
      </c>
      <c r="U8174">
        <v>0</v>
      </c>
      <c r="V8174">
        <v>0</v>
      </c>
      <c r="W8174">
        <v>0</v>
      </c>
      <c r="X8174">
        <v>0.20400395641220001</v>
      </c>
      <c r="Y8174">
        <v>0</v>
      </c>
      <c r="Z8174">
        <v>0</v>
      </c>
      <c r="AA8174">
        <v>0</v>
      </c>
      <c r="AB8174">
        <v>5.1479194470000003E-2</v>
      </c>
      <c r="AC8174">
        <v>0</v>
      </c>
      <c r="AD8174">
        <v>0</v>
      </c>
      <c r="AE8174">
        <v>0.25548315088220003</v>
      </c>
    </row>
    <row r="8175" spans="1:31" x14ac:dyDescent="0.25">
      <c r="A8175">
        <v>2169351</v>
      </c>
      <c r="B8175">
        <v>1</v>
      </c>
      <c r="C8175" t="s">
        <v>81</v>
      </c>
      <c r="D8175" t="s">
        <v>122</v>
      </c>
      <c r="E8175" t="s">
        <v>174</v>
      </c>
      <c r="F8175" t="s">
        <v>23257</v>
      </c>
      <c r="G8175" t="s">
        <v>187</v>
      </c>
      <c r="H8175" t="s">
        <v>134</v>
      </c>
      <c r="I8175" t="s">
        <v>135</v>
      </c>
      <c r="J8175" t="s">
        <v>136</v>
      </c>
      <c r="K8175" t="s">
        <v>137</v>
      </c>
      <c r="L8175" t="s">
        <v>23258</v>
      </c>
      <c r="M8175" t="s">
        <v>23259</v>
      </c>
      <c r="N8175">
        <v>1.4924999999999999</v>
      </c>
      <c r="O8175">
        <v>0</v>
      </c>
      <c r="P8175">
        <v>8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1.059652478311675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1.059652478311675</v>
      </c>
    </row>
    <row r="8176" spans="1:31" x14ac:dyDescent="0.25">
      <c r="A8176">
        <v>2170370</v>
      </c>
      <c r="B8176">
        <v>1</v>
      </c>
      <c r="C8176" t="s">
        <v>81</v>
      </c>
      <c r="D8176" t="s">
        <v>127</v>
      </c>
      <c r="E8176" t="s">
        <v>196</v>
      </c>
      <c r="F8176" t="s">
        <v>23260</v>
      </c>
      <c r="G8176" t="s">
        <v>142</v>
      </c>
      <c r="H8176" t="s">
        <v>143</v>
      </c>
      <c r="I8176" t="s">
        <v>135</v>
      </c>
      <c r="J8176" t="s">
        <v>136</v>
      </c>
      <c r="K8176" t="s">
        <v>137</v>
      </c>
      <c r="L8176" t="s">
        <v>23261</v>
      </c>
      <c r="M8176" t="s">
        <v>23262</v>
      </c>
      <c r="N8176">
        <v>1.863888888</v>
      </c>
      <c r="O8176">
        <v>3</v>
      </c>
      <c r="P8176">
        <v>7</v>
      </c>
      <c r="Q8176">
        <v>33</v>
      </c>
      <c r="R8176">
        <v>42</v>
      </c>
      <c r="S8176">
        <v>3</v>
      </c>
      <c r="T8176">
        <v>1</v>
      </c>
      <c r="U8176">
        <v>0</v>
      </c>
      <c r="V8176">
        <v>0</v>
      </c>
      <c r="W8176">
        <v>2.0196481606613332</v>
      </c>
      <c r="X8176">
        <v>3.1044347497364173</v>
      </c>
      <c r="Y8176">
        <v>18.30629803538644</v>
      </c>
      <c r="Z8176">
        <v>27.93194814478775</v>
      </c>
      <c r="AA8176">
        <v>0.43867682041500006</v>
      </c>
      <c r="AB8176">
        <v>0</v>
      </c>
      <c r="AC8176">
        <v>0</v>
      </c>
      <c r="AD8176">
        <v>0</v>
      </c>
      <c r="AE8176">
        <v>51.801005910986937</v>
      </c>
    </row>
    <row r="8177" spans="1:31" x14ac:dyDescent="0.25">
      <c r="A8177">
        <v>2169543</v>
      </c>
      <c r="B8177">
        <v>1</v>
      </c>
      <c r="C8177" t="s">
        <v>80</v>
      </c>
      <c r="D8177" t="s">
        <v>101</v>
      </c>
      <c r="E8177" t="s">
        <v>174</v>
      </c>
      <c r="F8177" t="s">
        <v>23263</v>
      </c>
      <c r="G8177" t="s">
        <v>384</v>
      </c>
      <c r="H8177" t="s">
        <v>134</v>
      </c>
      <c r="I8177" t="s">
        <v>135</v>
      </c>
      <c r="J8177" t="s">
        <v>136</v>
      </c>
      <c r="K8177" t="s">
        <v>137</v>
      </c>
      <c r="L8177" t="s">
        <v>23264</v>
      </c>
      <c r="M8177" t="s">
        <v>23265</v>
      </c>
      <c r="N8177">
        <v>2.9127777770000001</v>
      </c>
      <c r="O8177">
        <v>0</v>
      </c>
      <c r="P8177">
        <v>81</v>
      </c>
      <c r="Q8177">
        <v>0</v>
      </c>
      <c r="R8177">
        <v>0</v>
      </c>
      <c r="S8177">
        <v>0</v>
      </c>
      <c r="T8177">
        <v>7</v>
      </c>
      <c r="U8177">
        <v>0</v>
      </c>
      <c r="V8177">
        <v>0</v>
      </c>
      <c r="W8177">
        <v>0</v>
      </c>
      <c r="X8177">
        <v>47.596677959965639</v>
      </c>
      <c r="Y8177">
        <v>0</v>
      </c>
      <c r="Z8177">
        <v>0</v>
      </c>
      <c r="AA8177">
        <v>0</v>
      </c>
      <c r="AB8177">
        <v>3.6796643687349002</v>
      </c>
      <c r="AC8177">
        <v>0</v>
      </c>
      <c r="AD8177">
        <v>0</v>
      </c>
      <c r="AE8177">
        <v>51.276342328700537</v>
      </c>
    </row>
    <row r="8178" spans="1:31" x14ac:dyDescent="0.25">
      <c r="A8178">
        <v>2170539</v>
      </c>
      <c r="B8178">
        <v>1</v>
      </c>
      <c r="C8178" t="s">
        <v>80</v>
      </c>
      <c r="D8178" t="s">
        <v>100</v>
      </c>
      <c r="E8178" t="s">
        <v>174</v>
      </c>
      <c r="F8178" t="s">
        <v>23266</v>
      </c>
      <c r="G8178" t="s">
        <v>176</v>
      </c>
      <c r="H8178" t="s">
        <v>134</v>
      </c>
      <c r="I8178" t="s">
        <v>135</v>
      </c>
      <c r="J8178" t="s">
        <v>136</v>
      </c>
      <c r="K8178" t="s">
        <v>137</v>
      </c>
      <c r="L8178" t="s">
        <v>23267</v>
      </c>
      <c r="M8178" t="s">
        <v>23268</v>
      </c>
      <c r="N8178">
        <v>4.0169444439999999</v>
      </c>
      <c r="O8178">
        <v>0</v>
      </c>
      <c r="P8178">
        <v>84</v>
      </c>
      <c r="Q8178">
        <v>0</v>
      </c>
      <c r="R8178">
        <v>14</v>
      </c>
      <c r="S8178">
        <v>0</v>
      </c>
      <c r="T8178">
        <v>11</v>
      </c>
      <c r="U8178">
        <v>0</v>
      </c>
      <c r="V8178">
        <v>0</v>
      </c>
      <c r="W8178">
        <v>0</v>
      </c>
      <c r="X8178">
        <v>76.817131423939003</v>
      </c>
      <c r="Y8178">
        <v>0</v>
      </c>
      <c r="Z8178">
        <v>22.077914125253006</v>
      </c>
      <c r="AA8178">
        <v>0</v>
      </c>
      <c r="AB8178">
        <v>8.2997036611641004</v>
      </c>
      <c r="AC8178">
        <v>0</v>
      </c>
      <c r="AD8178">
        <v>0</v>
      </c>
      <c r="AE8178">
        <v>107.19474921035611</v>
      </c>
    </row>
    <row r="8179" spans="1:31" x14ac:dyDescent="0.25">
      <c r="A8179">
        <v>2169520</v>
      </c>
      <c r="B8179">
        <v>1</v>
      </c>
      <c r="C8179" t="s">
        <v>81</v>
      </c>
      <c r="D8179" t="s">
        <v>118</v>
      </c>
      <c r="E8179" t="s">
        <v>174</v>
      </c>
      <c r="F8179" t="s">
        <v>2448</v>
      </c>
      <c r="G8179" t="s">
        <v>187</v>
      </c>
      <c r="H8179" t="s">
        <v>134</v>
      </c>
      <c r="I8179" t="s">
        <v>135</v>
      </c>
      <c r="J8179" t="s">
        <v>136</v>
      </c>
      <c r="K8179" t="s">
        <v>137</v>
      </c>
      <c r="L8179" t="s">
        <v>23269</v>
      </c>
      <c r="M8179" t="s">
        <v>23270</v>
      </c>
      <c r="N8179">
        <v>1.892222222</v>
      </c>
      <c r="O8179">
        <v>0</v>
      </c>
      <c r="P8179">
        <v>31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8.077473146349865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8.077473146349865</v>
      </c>
    </row>
    <row r="8180" spans="1:31" x14ac:dyDescent="0.25">
      <c r="A8180">
        <v>2170084</v>
      </c>
      <c r="B8180">
        <v>1</v>
      </c>
      <c r="C8180" t="s">
        <v>80</v>
      </c>
      <c r="D8180" t="s">
        <v>106</v>
      </c>
      <c r="E8180" t="s">
        <v>196</v>
      </c>
      <c r="F8180" t="s">
        <v>23271</v>
      </c>
      <c r="G8180" t="s">
        <v>142</v>
      </c>
      <c r="H8180" t="s">
        <v>143</v>
      </c>
      <c r="I8180" t="s">
        <v>135</v>
      </c>
      <c r="J8180" t="s">
        <v>136</v>
      </c>
      <c r="K8180" t="s">
        <v>137</v>
      </c>
      <c r="L8180" t="s">
        <v>23272</v>
      </c>
      <c r="M8180" t="s">
        <v>23273</v>
      </c>
      <c r="N8180">
        <v>6.0163888879999998</v>
      </c>
      <c r="O8180">
        <v>0</v>
      </c>
      <c r="P8180">
        <v>19</v>
      </c>
      <c r="Q8180">
        <v>8</v>
      </c>
      <c r="R8180">
        <v>24</v>
      </c>
      <c r="S8180">
        <v>4</v>
      </c>
      <c r="T8180">
        <v>7</v>
      </c>
      <c r="U8180">
        <v>3</v>
      </c>
      <c r="V8180">
        <v>0</v>
      </c>
      <c r="W8180">
        <v>0</v>
      </c>
      <c r="X8180">
        <v>49.241173999854141</v>
      </c>
      <c r="Y8180">
        <v>86.003632563500872</v>
      </c>
      <c r="Z8180">
        <v>191.19248730550402</v>
      </c>
      <c r="AA8180">
        <v>74.142897916765492</v>
      </c>
      <c r="AB8180">
        <v>15.355344916034175</v>
      </c>
      <c r="AC8180">
        <v>0</v>
      </c>
      <c r="AD8180">
        <v>0</v>
      </c>
      <c r="AE8180">
        <v>415.93553670165869</v>
      </c>
    </row>
    <row r="8181" spans="1:31" x14ac:dyDescent="0.25">
      <c r="A8181">
        <v>2169586</v>
      </c>
      <c r="B8181">
        <v>1</v>
      </c>
      <c r="C8181" t="s">
        <v>80</v>
      </c>
      <c r="D8181" t="s">
        <v>97</v>
      </c>
      <c r="E8181" t="s">
        <v>174</v>
      </c>
      <c r="F8181" t="s">
        <v>23274</v>
      </c>
      <c r="G8181" t="s">
        <v>384</v>
      </c>
      <c r="H8181" t="s">
        <v>134</v>
      </c>
      <c r="I8181" t="s">
        <v>135</v>
      </c>
      <c r="J8181" t="s">
        <v>136</v>
      </c>
      <c r="K8181" t="s">
        <v>137</v>
      </c>
      <c r="L8181" t="s">
        <v>23275</v>
      </c>
      <c r="M8181" t="s">
        <v>23276</v>
      </c>
      <c r="N8181">
        <v>2.710555555</v>
      </c>
      <c r="O8181">
        <v>0</v>
      </c>
      <c r="P8181">
        <v>31</v>
      </c>
      <c r="Q8181">
        <v>0</v>
      </c>
      <c r="R8181">
        <v>0</v>
      </c>
      <c r="S8181">
        <v>0</v>
      </c>
      <c r="T8181">
        <v>12</v>
      </c>
      <c r="U8181">
        <v>0</v>
      </c>
      <c r="V8181">
        <v>0</v>
      </c>
      <c r="W8181">
        <v>0</v>
      </c>
      <c r="X8181">
        <v>25.054693592895752</v>
      </c>
      <c r="Y8181">
        <v>0</v>
      </c>
      <c r="Z8181">
        <v>0</v>
      </c>
      <c r="AA8181">
        <v>0</v>
      </c>
      <c r="AB8181">
        <v>95.727237187657551</v>
      </c>
      <c r="AC8181">
        <v>0</v>
      </c>
      <c r="AD8181">
        <v>0</v>
      </c>
      <c r="AE8181">
        <v>120.7819307805533</v>
      </c>
    </row>
    <row r="8182" spans="1:31" x14ac:dyDescent="0.25">
      <c r="A8182">
        <v>2169998</v>
      </c>
      <c r="B8182">
        <v>1</v>
      </c>
      <c r="C8182" t="s">
        <v>80</v>
      </c>
      <c r="D8182" t="s">
        <v>100</v>
      </c>
      <c r="E8182" t="s">
        <v>140</v>
      </c>
      <c r="F8182" t="s">
        <v>23277</v>
      </c>
      <c r="G8182" t="s">
        <v>300</v>
      </c>
      <c r="H8182" t="s">
        <v>143</v>
      </c>
      <c r="I8182" t="s">
        <v>135</v>
      </c>
      <c r="J8182" t="s">
        <v>136</v>
      </c>
      <c r="K8182" t="s">
        <v>137</v>
      </c>
      <c r="L8182" t="s">
        <v>23278</v>
      </c>
      <c r="M8182" t="s">
        <v>23279</v>
      </c>
      <c r="N8182">
        <v>1.5852777769999999</v>
      </c>
      <c r="O8182">
        <v>1</v>
      </c>
      <c r="P8182">
        <v>1245</v>
      </c>
      <c r="Q8182">
        <v>18</v>
      </c>
      <c r="R8182">
        <v>404</v>
      </c>
      <c r="S8182">
        <v>13</v>
      </c>
      <c r="T8182">
        <v>250</v>
      </c>
      <c r="U8182">
        <v>0</v>
      </c>
      <c r="V8182">
        <v>1</v>
      </c>
      <c r="W8182">
        <v>0.61013264883481666</v>
      </c>
      <c r="X8182">
        <v>517.90237863738105</v>
      </c>
      <c r="Y8182">
        <v>243.21342200451494</v>
      </c>
      <c r="Z8182">
        <v>329.92543873749054</v>
      </c>
      <c r="AA8182">
        <v>242.80597052217496</v>
      </c>
      <c r="AB8182">
        <v>297.20935407261612</v>
      </c>
      <c r="AC8182">
        <v>0</v>
      </c>
      <c r="AD8182">
        <v>3.6476321827508333</v>
      </c>
      <c r="AE8182">
        <v>1635.3143288057634</v>
      </c>
    </row>
    <row r="8183" spans="1:31" x14ac:dyDescent="0.25">
      <c r="A8183">
        <v>2170496</v>
      </c>
      <c r="B8183">
        <v>1</v>
      </c>
      <c r="C8183" t="s">
        <v>80</v>
      </c>
      <c r="D8183" t="s">
        <v>93</v>
      </c>
      <c r="E8183" t="s">
        <v>140</v>
      </c>
      <c r="F8183" t="s">
        <v>23108</v>
      </c>
      <c r="G8183" t="s">
        <v>142</v>
      </c>
      <c r="H8183" t="s">
        <v>143</v>
      </c>
      <c r="I8183" t="s">
        <v>135</v>
      </c>
      <c r="J8183" t="s">
        <v>136</v>
      </c>
      <c r="K8183" t="s">
        <v>137</v>
      </c>
      <c r="L8183" t="s">
        <v>23280</v>
      </c>
      <c r="M8183" t="s">
        <v>23281</v>
      </c>
      <c r="N8183">
        <v>0.10361111100000001</v>
      </c>
      <c r="O8183">
        <v>0</v>
      </c>
      <c r="P8183">
        <v>673</v>
      </c>
      <c r="Q8183">
        <v>11</v>
      </c>
      <c r="R8183">
        <v>8</v>
      </c>
      <c r="S8183">
        <v>1</v>
      </c>
      <c r="T8183">
        <v>104</v>
      </c>
      <c r="U8183">
        <v>1</v>
      </c>
      <c r="V8183">
        <v>0</v>
      </c>
      <c r="W8183">
        <v>0</v>
      </c>
      <c r="X8183">
        <v>13.902962344422738</v>
      </c>
      <c r="Y8183">
        <v>3.4780960240071583</v>
      </c>
      <c r="Z8183">
        <v>0.28103386561145832</v>
      </c>
      <c r="AA8183">
        <v>0.10051119370425002</v>
      </c>
      <c r="AB8183">
        <v>5.6276005882360138</v>
      </c>
      <c r="AC8183">
        <v>6.263900614033334</v>
      </c>
      <c r="AD8183">
        <v>0</v>
      </c>
      <c r="AE8183">
        <v>29.654104630014956</v>
      </c>
    </row>
    <row r="8184" spans="1:31" x14ac:dyDescent="0.25">
      <c r="A8184">
        <v>2169892</v>
      </c>
      <c r="B8184">
        <v>1</v>
      </c>
      <c r="C8184" t="s">
        <v>80</v>
      </c>
      <c r="D8184" t="s">
        <v>108</v>
      </c>
      <c r="E8184" t="s">
        <v>174</v>
      </c>
      <c r="F8184" t="s">
        <v>10820</v>
      </c>
      <c r="G8184" t="s">
        <v>176</v>
      </c>
      <c r="H8184" t="s">
        <v>134</v>
      </c>
      <c r="I8184" t="s">
        <v>135</v>
      </c>
      <c r="J8184" t="s">
        <v>136</v>
      </c>
      <c r="K8184" t="s">
        <v>137</v>
      </c>
      <c r="L8184" t="s">
        <v>23282</v>
      </c>
      <c r="M8184" t="s">
        <v>23283</v>
      </c>
      <c r="N8184">
        <v>7.0824999999999996</v>
      </c>
      <c r="O8184">
        <v>0</v>
      </c>
      <c r="P8184">
        <v>5</v>
      </c>
      <c r="Q8184">
        <v>0</v>
      </c>
      <c r="R8184">
        <v>1</v>
      </c>
      <c r="S8184">
        <v>0</v>
      </c>
      <c r="T8184">
        <v>1</v>
      </c>
      <c r="U8184">
        <v>0</v>
      </c>
      <c r="V8184">
        <v>0</v>
      </c>
      <c r="W8184">
        <v>0</v>
      </c>
      <c r="X8184">
        <v>4.5204491414536756</v>
      </c>
      <c r="Y8184">
        <v>0</v>
      </c>
      <c r="Z8184">
        <v>0.23403157167055003</v>
      </c>
      <c r="AA8184">
        <v>0</v>
      </c>
      <c r="AB8184">
        <v>0.96287573409299998</v>
      </c>
      <c r="AC8184">
        <v>0</v>
      </c>
      <c r="AD8184">
        <v>0</v>
      </c>
      <c r="AE8184">
        <v>5.7173564472172256</v>
      </c>
    </row>
    <row r="8185" spans="1:31" x14ac:dyDescent="0.25">
      <c r="A8185">
        <v>2170625</v>
      </c>
      <c r="B8185">
        <v>1</v>
      </c>
      <c r="C8185" t="s">
        <v>81</v>
      </c>
      <c r="D8185" t="s">
        <v>113</v>
      </c>
      <c r="E8185" t="s">
        <v>131</v>
      </c>
      <c r="F8185" t="s">
        <v>23284</v>
      </c>
      <c r="G8185" t="s">
        <v>152</v>
      </c>
      <c r="H8185" t="s">
        <v>134</v>
      </c>
      <c r="I8185" t="s">
        <v>135</v>
      </c>
      <c r="J8185" t="s">
        <v>136</v>
      </c>
      <c r="K8185" t="s">
        <v>137</v>
      </c>
      <c r="L8185" t="s">
        <v>23285</v>
      </c>
      <c r="M8185" t="s">
        <v>23286</v>
      </c>
      <c r="N8185">
        <v>3.3777777769999999</v>
      </c>
      <c r="O8185">
        <v>0</v>
      </c>
      <c r="P8185">
        <v>3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2.0169822371570669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2.0169822371570669</v>
      </c>
    </row>
    <row r="8186" spans="1:31" x14ac:dyDescent="0.25">
      <c r="A8186">
        <v>2170688</v>
      </c>
      <c r="B8186">
        <v>1</v>
      </c>
      <c r="C8186" t="s">
        <v>81</v>
      </c>
      <c r="D8186" t="s">
        <v>113</v>
      </c>
      <c r="E8186" t="s">
        <v>174</v>
      </c>
      <c r="F8186" t="s">
        <v>21468</v>
      </c>
      <c r="G8186" t="s">
        <v>384</v>
      </c>
      <c r="H8186" t="s">
        <v>134</v>
      </c>
      <c r="I8186" t="s">
        <v>135</v>
      </c>
      <c r="J8186" t="s">
        <v>136</v>
      </c>
      <c r="K8186" t="s">
        <v>137</v>
      </c>
      <c r="L8186" t="s">
        <v>23287</v>
      </c>
      <c r="M8186" t="s">
        <v>23288</v>
      </c>
      <c r="N8186">
        <v>3.6177777770000001</v>
      </c>
      <c r="O8186">
        <v>0</v>
      </c>
      <c r="P8186">
        <v>20</v>
      </c>
      <c r="Q8186">
        <v>0</v>
      </c>
      <c r="R8186">
        <v>1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8.5649030903125674</v>
      </c>
      <c r="Y8186">
        <v>0</v>
      </c>
      <c r="Z8186">
        <v>0.40605959554433335</v>
      </c>
      <c r="AA8186">
        <v>0</v>
      </c>
      <c r="AB8186">
        <v>0</v>
      </c>
      <c r="AC8186">
        <v>0</v>
      </c>
      <c r="AD8186">
        <v>0</v>
      </c>
      <c r="AE8186">
        <v>8.9709626858569003</v>
      </c>
    </row>
    <row r="8187" spans="1:31" x14ac:dyDescent="0.25">
      <c r="A8187">
        <v>2169606</v>
      </c>
      <c r="B8187">
        <v>1</v>
      </c>
      <c r="C8187" t="s">
        <v>81</v>
      </c>
      <c r="D8187" t="s">
        <v>128</v>
      </c>
      <c r="E8187" t="s">
        <v>174</v>
      </c>
      <c r="F8187" t="s">
        <v>23289</v>
      </c>
      <c r="G8187" t="s">
        <v>187</v>
      </c>
      <c r="H8187" t="s">
        <v>134</v>
      </c>
      <c r="I8187" t="s">
        <v>135</v>
      </c>
      <c r="J8187" t="s">
        <v>136</v>
      </c>
      <c r="K8187" t="s">
        <v>137</v>
      </c>
      <c r="L8187" t="s">
        <v>23290</v>
      </c>
      <c r="M8187" t="s">
        <v>23291</v>
      </c>
      <c r="N8187">
        <v>6.4413888879999996</v>
      </c>
      <c r="O8187">
        <v>0</v>
      </c>
      <c r="P8187">
        <v>137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169.3565533051605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169.3565533051605</v>
      </c>
    </row>
    <row r="8188" spans="1:31" x14ac:dyDescent="0.25">
      <c r="A8188">
        <v>2169649</v>
      </c>
      <c r="B8188">
        <v>1</v>
      </c>
      <c r="C8188" t="s">
        <v>80</v>
      </c>
      <c r="D8188" t="s">
        <v>107</v>
      </c>
      <c r="E8188" t="s">
        <v>174</v>
      </c>
      <c r="F8188" t="s">
        <v>23292</v>
      </c>
      <c r="G8188" t="s">
        <v>187</v>
      </c>
      <c r="H8188" t="s">
        <v>134</v>
      </c>
      <c r="I8188" t="s">
        <v>135</v>
      </c>
      <c r="J8188" t="s">
        <v>136</v>
      </c>
      <c r="K8188" t="s">
        <v>137</v>
      </c>
      <c r="L8188" t="s">
        <v>23293</v>
      </c>
      <c r="M8188" t="s">
        <v>23294</v>
      </c>
      <c r="N8188">
        <v>2.1269444439999998</v>
      </c>
      <c r="O8188">
        <v>0</v>
      </c>
      <c r="P8188">
        <v>61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18.023805383634066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18.023805383634066</v>
      </c>
    </row>
    <row r="8189" spans="1:31" x14ac:dyDescent="0.25">
      <c r="A8189">
        <v>2170190</v>
      </c>
      <c r="B8189">
        <v>1</v>
      </c>
      <c r="C8189" t="s">
        <v>80</v>
      </c>
      <c r="D8189" t="s">
        <v>85</v>
      </c>
      <c r="E8189" t="s">
        <v>131</v>
      </c>
      <c r="F8189" t="s">
        <v>23295</v>
      </c>
      <c r="G8189" t="s">
        <v>231</v>
      </c>
      <c r="H8189" t="s">
        <v>134</v>
      </c>
      <c r="I8189" t="s">
        <v>135</v>
      </c>
      <c r="J8189" t="s">
        <v>136</v>
      </c>
      <c r="K8189" t="s">
        <v>137</v>
      </c>
      <c r="L8189" t="s">
        <v>23296</v>
      </c>
      <c r="M8189" t="s">
        <v>23297</v>
      </c>
      <c r="N8189">
        <v>3.0924999999999998</v>
      </c>
      <c r="O8189">
        <v>0</v>
      </c>
      <c r="P8189">
        <v>5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3.3498455250820336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3.3498455250820336</v>
      </c>
    </row>
    <row r="8190" spans="1:31" x14ac:dyDescent="0.25">
      <c r="A8190">
        <v>2169506</v>
      </c>
      <c r="B8190">
        <v>1</v>
      </c>
      <c r="C8190" t="s">
        <v>80</v>
      </c>
      <c r="D8190" t="s">
        <v>109</v>
      </c>
      <c r="E8190" t="s">
        <v>131</v>
      </c>
      <c r="F8190" t="s">
        <v>23298</v>
      </c>
      <c r="G8190" t="s">
        <v>231</v>
      </c>
      <c r="H8190" t="s">
        <v>134</v>
      </c>
      <c r="I8190" t="s">
        <v>135</v>
      </c>
      <c r="J8190" t="s">
        <v>136</v>
      </c>
      <c r="K8190" t="s">
        <v>137</v>
      </c>
      <c r="L8190" t="s">
        <v>23299</v>
      </c>
      <c r="M8190" t="s">
        <v>23300</v>
      </c>
      <c r="N8190">
        <v>0.90472222199999996</v>
      </c>
      <c r="O8190">
        <v>0</v>
      </c>
      <c r="P8190">
        <v>1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7.2420623140000001E-2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7.2420623140000001E-2</v>
      </c>
    </row>
    <row r="8191" spans="1:31" x14ac:dyDescent="0.25">
      <c r="A8191">
        <v>2169483</v>
      </c>
      <c r="B8191">
        <v>1</v>
      </c>
      <c r="C8191" t="s">
        <v>80</v>
      </c>
      <c r="D8191" t="s">
        <v>99</v>
      </c>
      <c r="E8191" t="s">
        <v>174</v>
      </c>
      <c r="F8191" t="s">
        <v>23301</v>
      </c>
      <c r="G8191" t="s">
        <v>328</v>
      </c>
      <c r="H8191" t="s">
        <v>134</v>
      </c>
      <c r="I8191" t="s">
        <v>135</v>
      </c>
      <c r="J8191" t="s">
        <v>136</v>
      </c>
      <c r="K8191" t="s">
        <v>137</v>
      </c>
      <c r="L8191" t="s">
        <v>23302</v>
      </c>
      <c r="M8191" t="s">
        <v>23303</v>
      </c>
      <c r="N8191">
        <v>14.095833333</v>
      </c>
      <c r="O8191">
        <v>0</v>
      </c>
      <c r="P8191">
        <v>1</v>
      </c>
      <c r="Q8191">
        <v>0</v>
      </c>
      <c r="R8191">
        <v>10</v>
      </c>
      <c r="S8191">
        <v>0</v>
      </c>
      <c r="T8191">
        <v>1</v>
      </c>
      <c r="U8191">
        <v>0</v>
      </c>
      <c r="V8191">
        <v>0</v>
      </c>
      <c r="W8191">
        <v>0</v>
      </c>
      <c r="X8191">
        <v>4.5002964294630683</v>
      </c>
      <c r="Y8191">
        <v>0</v>
      </c>
      <c r="Z8191">
        <v>13.135212874812252</v>
      </c>
      <c r="AA8191">
        <v>0</v>
      </c>
      <c r="AB8191">
        <v>1.2461823791197</v>
      </c>
      <c r="AC8191">
        <v>0</v>
      </c>
      <c r="AD8191">
        <v>0</v>
      </c>
      <c r="AE8191">
        <v>18.881691683395019</v>
      </c>
    </row>
    <row r="8192" spans="1:31" x14ac:dyDescent="0.25">
      <c r="A8192">
        <v>2170508</v>
      </c>
      <c r="B8192">
        <v>1</v>
      </c>
      <c r="C8192" t="s">
        <v>80</v>
      </c>
      <c r="D8192" t="s">
        <v>89</v>
      </c>
      <c r="E8192" t="s">
        <v>174</v>
      </c>
      <c r="F8192" t="s">
        <v>23304</v>
      </c>
      <c r="G8192" t="s">
        <v>8469</v>
      </c>
      <c r="H8192" t="s">
        <v>134</v>
      </c>
      <c r="I8192" t="s">
        <v>135</v>
      </c>
      <c r="J8192" t="s">
        <v>136</v>
      </c>
      <c r="K8192" t="s">
        <v>137</v>
      </c>
      <c r="L8192" t="s">
        <v>23305</v>
      </c>
      <c r="M8192" t="s">
        <v>23306</v>
      </c>
      <c r="N8192">
        <v>1.113888888</v>
      </c>
      <c r="O8192">
        <v>0</v>
      </c>
      <c r="P8192">
        <v>50</v>
      </c>
      <c r="Q8192">
        <v>0</v>
      </c>
      <c r="R8192">
        <v>5</v>
      </c>
      <c r="S8192">
        <v>0</v>
      </c>
      <c r="T8192">
        <v>14</v>
      </c>
      <c r="U8192">
        <v>0</v>
      </c>
      <c r="V8192">
        <v>0</v>
      </c>
      <c r="W8192">
        <v>0</v>
      </c>
      <c r="X8192">
        <v>25.50976358214681</v>
      </c>
      <c r="Y8192">
        <v>0</v>
      </c>
      <c r="Z8192">
        <v>1.9059624724686501</v>
      </c>
      <c r="AA8192">
        <v>0</v>
      </c>
      <c r="AB8192">
        <v>28.303642105466928</v>
      </c>
      <c r="AC8192">
        <v>0</v>
      </c>
      <c r="AD8192">
        <v>0</v>
      </c>
      <c r="AE8192">
        <v>55.719368160082389</v>
      </c>
    </row>
    <row r="8193" spans="1:31" x14ac:dyDescent="0.25">
      <c r="A8193">
        <v>2169383</v>
      </c>
      <c r="B8193">
        <v>1</v>
      </c>
      <c r="C8193" t="s">
        <v>80</v>
      </c>
      <c r="D8193" t="s">
        <v>101</v>
      </c>
      <c r="E8193" t="s">
        <v>174</v>
      </c>
      <c r="F8193" t="s">
        <v>19005</v>
      </c>
      <c r="G8193" t="s">
        <v>187</v>
      </c>
      <c r="H8193" t="s">
        <v>134</v>
      </c>
      <c r="I8193" t="s">
        <v>135</v>
      </c>
      <c r="J8193" t="s">
        <v>136</v>
      </c>
      <c r="K8193" t="s">
        <v>137</v>
      </c>
      <c r="L8193" t="s">
        <v>23307</v>
      </c>
      <c r="M8193" t="s">
        <v>23308</v>
      </c>
      <c r="N8193">
        <v>5.9074999999999998</v>
      </c>
      <c r="O8193">
        <v>0</v>
      </c>
      <c r="P8193">
        <v>79</v>
      </c>
      <c r="Q8193">
        <v>0</v>
      </c>
      <c r="R8193">
        <v>0</v>
      </c>
      <c r="S8193">
        <v>0</v>
      </c>
      <c r="T8193">
        <v>2</v>
      </c>
      <c r="U8193">
        <v>0</v>
      </c>
      <c r="V8193">
        <v>0</v>
      </c>
      <c r="W8193">
        <v>0</v>
      </c>
      <c r="X8193">
        <v>95.597006049902049</v>
      </c>
      <c r="Y8193">
        <v>0</v>
      </c>
      <c r="Z8193">
        <v>0</v>
      </c>
      <c r="AA8193">
        <v>0</v>
      </c>
      <c r="AB8193">
        <v>4.4684661257320011</v>
      </c>
      <c r="AC8193">
        <v>0</v>
      </c>
      <c r="AD8193">
        <v>0</v>
      </c>
      <c r="AE8193">
        <v>100.06547217563406</v>
      </c>
    </row>
    <row r="8194" spans="1:31" x14ac:dyDescent="0.25">
      <c r="A8194">
        <v>2169629</v>
      </c>
      <c r="B8194">
        <v>1</v>
      </c>
      <c r="C8194" t="s">
        <v>80</v>
      </c>
      <c r="D8194" t="s">
        <v>82</v>
      </c>
      <c r="E8194" t="s">
        <v>174</v>
      </c>
      <c r="F8194" t="s">
        <v>23309</v>
      </c>
      <c r="G8194" t="s">
        <v>384</v>
      </c>
      <c r="H8194" t="s">
        <v>134</v>
      </c>
      <c r="I8194" t="s">
        <v>135</v>
      </c>
      <c r="J8194" t="s">
        <v>136</v>
      </c>
      <c r="K8194" t="s">
        <v>137</v>
      </c>
      <c r="L8194" t="s">
        <v>23310</v>
      </c>
      <c r="M8194" t="s">
        <v>23311</v>
      </c>
      <c r="N8194">
        <v>0.79444444400000003</v>
      </c>
      <c r="O8194">
        <v>0</v>
      </c>
      <c r="P8194">
        <v>113</v>
      </c>
      <c r="Q8194">
        <v>0</v>
      </c>
      <c r="R8194">
        <v>0</v>
      </c>
      <c r="S8194">
        <v>0</v>
      </c>
      <c r="T8194">
        <v>5</v>
      </c>
      <c r="U8194">
        <v>0</v>
      </c>
      <c r="V8194">
        <v>0</v>
      </c>
      <c r="W8194">
        <v>0</v>
      </c>
      <c r="X8194">
        <v>24.183360848693809</v>
      </c>
      <c r="Y8194">
        <v>0</v>
      </c>
      <c r="Z8194">
        <v>0</v>
      </c>
      <c r="AA8194">
        <v>0</v>
      </c>
      <c r="AB8194">
        <v>0.85858326614579994</v>
      </c>
      <c r="AC8194">
        <v>0</v>
      </c>
      <c r="AD8194">
        <v>0</v>
      </c>
      <c r="AE8194">
        <v>25.041944114839609</v>
      </c>
    </row>
    <row r="8195" spans="1:31" x14ac:dyDescent="0.25">
      <c r="A8195">
        <v>2170024</v>
      </c>
      <c r="B8195">
        <v>1</v>
      </c>
      <c r="C8195" t="s">
        <v>80</v>
      </c>
      <c r="D8195" t="s">
        <v>108</v>
      </c>
      <c r="E8195" t="s">
        <v>174</v>
      </c>
      <c r="F8195" t="s">
        <v>11695</v>
      </c>
      <c r="G8195" t="s">
        <v>187</v>
      </c>
      <c r="H8195" t="s">
        <v>134</v>
      </c>
      <c r="I8195" t="s">
        <v>135</v>
      </c>
      <c r="J8195" t="s">
        <v>136</v>
      </c>
      <c r="K8195" t="s">
        <v>137</v>
      </c>
      <c r="L8195" t="s">
        <v>23312</v>
      </c>
      <c r="M8195" t="s">
        <v>23313</v>
      </c>
      <c r="N8195">
        <v>0.716388888</v>
      </c>
      <c r="O8195">
        <v>0</v>
      </c>
      <c r="P8195">
        <v>8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0.67176970738605002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0.67176970738605002</v>
      </c>
    </row>
    <row r="8196" spans="1:31" x14ac:dyDescent="0.25">
      <c r="A8196">
        <v>2169675</v>
      </c>
      <c r="B8196">
        <v>1</v>
      </c>
      <c r="C8196" t="s">
        <v>80</v>
      </c>
      <c r="D8196" t="s">
        <v>93</v>
      </c>
      <c r="E8196" t="s">
        <v>174</v>
      </c>
      <c r="F8196" t="s">
        <v>23314</v>
      </c>
      <c r="G8196" t="s">
        <v>384</v>
      </c>
      <c r="H8196" t="s">
        <v>134</v>
      </c>
      <c r="I8196" t="s">
        <v>135</v>
      </c>
      <c r="J8196" t="s">
        <v>136</v>
      </c>
      <c r="K8196" t="s">
        <v>137</v>
      </c>
      <c r="L8196" t="s">
        <v>23315</v>
      </c>
      <c r="M8196" t="s">
        <v>23316</v>
      </c>
      <c r="N8196">
        <v>5.3008333329999999</v>
      </c>
      <c r="O8196">
        <v>0</v>
      </c>
      <c r="P8196">
        <v>63</v>
      </c>
      <c r="Q8196">
        <v>0</v>
      </c>
      <c r="R8196">
        <v>19</v>
      </c>
      <c r="S8196">
        <v>0</v>
      </c>
      <c r="T8196">
        <v>14</v>
      </c>
      <c r="U8196">
        <v>0</v>
      </c>
      <c r="V8196">
        <v>0</v>
      </c>
      <c r="W8196">
        <v>0</v>
      </c>
      <c r="X8196">
        <v>57.191058015040042</v>
      </c>
      <c r="Y8196">
        <v>0</v>
      </c>
      <c r="Z8196">
        <v>29.823252678177379</v>
      </c>
      <c r="AA8196">
        <v>0</v>
      </c>
      <c r="AB8196">
        <v>28.244525719317988</v>
      </c>
      <c r="AC8196">
        <v>0</v>
      </c>
      <c r="AD8196">
        <v>0</v>
      </c>
      <c r="AE8196">
        <v>115.25883641253542</v>
      </c>
    </row>
    <row r="8197" spans="1:31" x14ac:dyDescent="0.25">
      <c r="A8197">
        <v>2169924</v>
      </c>
      <c r="B8197">
        <v>1</v>
      </c>
      <c r="C8197" t="s">
        <v>81</v>
      </c>
      <c r="D8197" t="s">
        <v>118</v>
      </c>
      <c r="E8197" t="s">
        <v>174</v>
      </c>
      <c r="F8197" t="s">
        <v>23317</v>
      </c>
      <c r="G8197" t="s">
        <v>187</v>
      </c>
      <c r="H8197" t="s">
        <v>134</v>
      </c>
      <c r="I8197" t="s">
        <v>135</v>
      </c>
      <c r="J8197" t="s">
        <v>136</v>
      </c>
      <c r="K8197" t="s">
        <v>137</v>
      </c>
      <c r="L8197" t="s">
        <v>23318</v>
      </c>
      <c r="M8197" t="s">
        <v>23319</v>
      </c>
      <c r="N8197">
        <v>0.84361111099999997</v>
      </c>
      <c r="O8197">
        <v>0</v>
      </c>
      <c r="P8197">
        <v>57</v>
      </c>
      <c r="Q8197">
        <v>0</v>
      </c>
      <c r="R8197">
        <v>1</v>
      </c>
      <c r="S8197">
        <v>0</v>
      </c>
      <c r="T8197">
        <v>9</v>
      </c>
      <c r="U8197">
        <v>0</v>
      </c>
      <c r="V8197">
        <v>0</v>
      </c>
      <c r="W8197">
        <v>0</v>
      </c>
      <c r="X8197">
        <v>8.7408386706848269</v>
      </c>
      <c r="Y8197">
        <v>0</v>
      </c>
      <c r="Z8197">
        <v>3.6832709600500002E-3</v>
      </c>
      <c r="AA8197">
        <v>0</v>
      </c>
      <c r="AB8197">
        <v>1.05827995344305</v>
      </c>
      <c r="AC8197">
        <v>0</v>
      </c>
      <c r="AD8197">
        <v>0</v>
      </c>
      <c r="AE8197">
        <v>9.8028018950879261</v>
      </c>
    </row>
    <row r="8198" spans="1:31" x14ac:dyDescent="0.25">
      <c r="A8198">
        <v>2169775</v>
      </c>
      <c r="B8198">
        <v>1</v>
      </c>
      <c r="C8198" t="s">
        <v>80</v>
      </c>
      <c r="D8198" t="s">
        <v>92</v>
      </c>
      <c r="E8198" t="s">
        <v>196</v>
      </c>
      <c r="F8198" t="s">
        <v>23320</v>
      </c>
      <c r="G8198" t="s">
        <v>2990</v>
      </c>
      <c r="H8198" t="s">
        <v>143</v>
      </c>
      <c r="I8198" t="s">
        <v>135</v>
      </c>
      <c r="J8198" t="s">
        <v>136</v>
      </c>
      <c r="K8198" t="s">
        <v>137</v>
      </c>
      <c r="L8198" t="s">
        <v>23321</v>
      </c>
      <c r="M8198" t="s">
        <v>23322</v>
      </c>
      <c r="N8198">
        <v>3.2566666660000001</v>
      </c>
      <c r="O8198">
        <v>16</v>
      </c>
      <c r="P8198">
        <v>1103</v>
      </c>
      <c r="Q8198">
        <v>3</v>
      </c>
      <c r="R8198">
        <v>24</v>
      </c>
      <c r="S8198">
        <v>16</v>
      </c>
      <c r="T8198">
        <v>94</v>
      </c>
      <c r="U8198">
        <v>1</v>
      </c>
      <c r="V8198">
        <v>1</v>
      </c>
      <c r="W8198">
        <v>748.84278158405095</v>
      </c>
      <c r="X8198">
        <v>828.50955624585197</v>
      </c>
      <c r="Y8198">
        <v>17.738606504174594</v>
      </c>
      <c r="Z8198">
        <v>9.543978227691607</v>
      </c>
      <c r="AA8198">
        <v>600.86806364050278</v>
      </c>
      <c r="AB8198">
        <v>195.12956994503915</v>
      </c>
      <c r="AC8198">
        <v>15.0770104822092</v>
      </c>
      <c r="AD8198">
        <v>0</v>
      </c>
      <c r="AE8198">
        <v>2415.7095666295204</v>
      </c>
    </row>
    <row r="8199" spans="1:31" x14ac:dyDescent="0.25">
      <c r="A8199">
        <v>2170611</v>
      </c>
      <c r="B8199">
        <v>1</v>
      </c>
      <c r="C8199" t="s">
        <v>80</v>
      </c>
      <c r="D8199" t="s">
        <v>93</v>
      </c>
      <c r="E8199" t="s">
        <v>131</v>
      </c>
      <c r="F8199" t="s">
        <v>23323</v>
      </c>
      <c r="G8199" t="s">
        <v>231</v>
      </c>
      <c r="H8199" t="s">
        <v>134</v>
      </c>
      <c r="I8199" t="s">
        <v>135</v>
      </c>
      <c r="J8199" t="s">
        <v>136</v>
      </c>
      <c r="K8199" t="s">
        <v>137</v>
      </c>
      <c r="L8199" t="s">
        <v>23324</v>
      </c>
      <c r="M8199" t="s">
        <v>23325</v>
      </c>
      <c r="N8199">
        <v>3.9102777770000001</v>
      </c>
      <c r="O8199">
        <v>0</v>
      </c>
      <c r="P8199">
        <v>1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0.20111111478026669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0.20111111478026669</v>
      </c>
    </row>
    <row r="8200" spans="1:31" x14ac:dyDescent="0.25">
      <c r="A8200">
        <v>2170316</v>
      </c>
      <c r="B8200">
        <v>1</v>
      </c>
      <c r="C8200" t="s">
        <v>80</v>
      </c>
      <c r="D8200" t="s">
        <v>106</v>
      </c>
      <c r="E8200" t="s">
        <v>174</v>
      </c>
      <c r="F8200" t="s">
        <v>23326</v>
      </c>
      <c r="G8200" t="s">
        <v>187</v>
      </c>
      <c r="H8200" t="s">
        <v>134</v>
      </c>
      <c r="I8200" t="s">
        <v>135</v>
      </c>
      <c r="J8200" t="s">
        <v>136</v>
      </c>
      <c r="K8200" t="s">
        <v>137</v>
      </c>
      <c r="L8200" t="s">
        <v>23327</v>
      </c>
      <c r="M8200" t="s">
        <v>23328</v>
      </c>
      <c r="N8200">
        <v>3.1958333329999999</v>
      </c>
      <c r="O8200">
        <v>0</v>
      </c>
      <c r="P8200">
        <v>67</v>
      </c>
      <c r="Q8200">
        <v>0</v>
      </c>
      <c r="R8200">
        <v>0</v>
      </c>
      <c r="S8200">
        <v>0</v>
      </c>
      <c r="T8200">
        <v>5</v>
      </c>
      <c r="U8200">
        <v>0</v>
      </c>
      <c r="V8200">
        <v>0</v>
      </c>
      <c r="W8200">
        <v>0</v>
      </c>
      <c r="X8200">
        <v>50.92123164810566</v>
      </c>
      <c r="Y8200">
        <v>0</v>
      </c>
      <c r="Z8200">
        <v>0</v>
      </c>
      <c r="AA8200">
        <v>0</v>
      </c>
      <c r="AB8200">
        <v>1.7419938375044</v>
      </c>
      <c r="AC8200">
        <v>0</v>
      </c>
      <c r="AD8200">
        <v>0</v>
      </c>
      <c r="AE8200">
        <v>52.663225485610063</v>
      </c>
    </row>
    <row r="8201" spans="1:31" x14ac:dyDescent="0.25">
      <c r="A8201">
        <v>2169967</v>
      </c>
      <c r="B8201">
        <v>1</v>
      </c>
      <c r="C8201" t="s">
        <v>81</v>
      </c>
      <c r="D8201" t="s">
        <v>113</v>
      </c>
      <c r="E8201" t="s">
        <v>146</v>
      </c>
      <c r="F8201" t="s">
        <v>22606</v>
      </c>
      <c r="G8201" t="s">
        <v>662</v>
      </c>
      <c r="H8201" t="s">
        <v>143</v>
      </c>
      <c r="I8201" t="s">
        <v>135</v>
      </c>
      <c r="J8201" t="s">
        <v>136</v>
      </c>
      <c r="K8201" t="s">
        <v>137</v>
      </c>
      <c r="L8201" t="s">
        <v>23329</v>
      </c>
      <c r="M8201" t="s">
        <v>23330</v>
      </c>
      <c r="N8201">
        <v>4.8452777769999997</v>
      </c>
      <c r="O8201">
        <v>0</v>
      </c>
      <c r="P8201">
        <v>51</v>
      </c>
      <c r="Q8201">
        <v>0</v>
      </c>
      <c r="R8201">
        <v>1</v>
      </c>
      <c r="S8201">
        <v>0</v>
      </c>
      <c r="T8201">
        <v>1</v>
      </c>
      <c r="U8201">
        <v>0</v>
      </c>
      <c r="V8201">
        <v>0</v>
      </c>
      <c r="W8201">
        <v>0</v>
      </c>
      <c r="X8201">
        <v>22.371013990062281</v>
      </c>
      <c r="Y8201">
        <v>0</v>
      </c>
      <c r="Z8201">
        <v>1.5857918115333335E-2</v>
      </c>
      <c r="AA8201">
        <v>0</v>
      </c>
      <c r="AB8201">
        <v>2.930236936228733</v>
      </c>
      <c r="AC8201">
        <v>0</v>
      </c>
      <c r="AD8201">
        <v>0</v>
      </c>
      <c r="AE8201">
        <v>25.317108844406349</v>
      </c>
    </row>
    <row r="8202" spans="1:31" x14ac:dyDescent="0.25">
      <c r="A8202">
        <v>2170362</v>
      </c>
      <c r="B8202">
        <v>1</v>
      </c>
      <c r="C8202" t="s">
        <v>80</v>
      </c>
      <c r="D8202" t="s">
        <v>106</v>
      </c>
      <c r="E8202" t="s">
        <v>196</v>
      </c>
      <c r="F8202" t="s">
        <v>19709</v>
      </c>
      <c r="G8202" t="s">
        <v>142</v>
      </c>
      <c r="H8202" t="s">
        <v>143</v>
      </c>
      <c r="I8202" t="s">
        <v>148</v>
      </c>
      <c r="J8202" t="s">
        <v>136</v>
      </c>
      <c r="K8202" t="s">
        <v>137</v>
      </c>
      <c r="L8202" t="s">
        <v>23331</v>
      </c>
      <c r="M8202" t="s">
        <v>23084</v>
      </c>
      <c r="N8202">
        <v>1.1388888E-2</v>
      </c>
      <c r="O8202">
        <v>0</v>
      </c>
      <c r="P8202">
        <v>1158</v>
      </c>
      <c r="Q8202">
        <v>18</v>
      </c>
      <c r="R8202">
        <v>133</v>
      </c>
      <c r="S8202">
        <v>10</v>
      </c>
      <c r="T8202">
        <v>228</v>
      </c>
      <c r="U8202">
        <v>0</v>
      </c>
      <c r="V8202">
        <v>0</v>
      </c>
      <c r="W8202">
        <v>0</v>
      </c>
      <c r="X8202">
        <v>2.3969554990231314</v>
      </c>
      <c r="Y8202">
        <v>4.9262355214216673E-2</v>
      </c>
      <c r="Z8202">
        <v>0.23170540387604999</v>
      </c>
      <c r="AA8202">
        <v>0.53065249839256667</v>
      </c>
      <c r="AB8202">
        <v>0.69402894535865023</v>
      </c>
      <c r="AC8202">
        <v>0</v>
      </c>
      <c r="AD8202">
        <v>0</v>
      </c>
      <c r="AE8202">
        <v>3.9026047018646151</v>
      </c>
    </row>
    <row r="8203" spans="1:31" x14ac:dyDescent="0.25">
      <c r="A8203">
        <v>2169821</v>
      </c>
      <c r="B8203">
        <v>1</v>
      </c>
      <c r="C8203" t="s">
        <v>81</v>
      </c>
      <c r="D8203" t="s">
        <v>120</v>
      </c>
      <c r="E8203" t="s">
        <v>131</v>
      </c>
      <c r="F8203" t="s">
        <v>23332</v>
      </c>
      <c r="G8203" t="s">
        <v>231</v>
      </c>
      <c r="H8203" t="s">
        <v>134</v>
      </c>
      <c r="I8203" t="s">
        <v>135</v>
      </c>
      <c r="J8203" t="s">
        <v>136</v>
      </c>
      <c r="K8203" t="s">
        <v>137</v>
      </c>
      <c r="L8203" t="s">
        <v>23333</v>
      </c>
      <c r="M8203" t="s">
        <v>23334</v>
      </c>
      <c r="N8203">
        <v>1.945277777</v>
      </c>
      <c r="O8203">
        <v>0</v>
      </c>
      <c r="P8203">
        <v>1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0.57872767067694997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0.57872767067694997</v>
      </c>
    </row>
    <row r="8204" spans="1:31" x14ac:dyDescent="0.25">
      <c r="A8204">
        <v>2169801</v>
      </c>
      <c r="B8204">
        <v>1</v>
      </c>
      <c r="C8204" t="s">
        <v>80</v>
      </c>
      <c r="D8204" t="s">
        <v>82</v>
      </c>
      <c r="E8204" t="s">
        <v>174</v>
      </c>
      <c r="F8204" t="s">
        <v>23335</v>
      </c>
      <c r="G8204" t="s">
        <v>384</v>
      </c>
      <c r="H8204" t="s">
        <v>134</v>
      </c>
      <c r="I8204" t="s">
        <v>135</v>
      </c>
      <c r="J8204" t="s">
        <v>136</v>
      </c>
      <c r="K8204" t="s">
        <v>137</v>
      </c>
      <c r="L8204" t="s">
        <v>23039</v>
      </c>
      <c r="M8204" t="s">
        <v>23336</v>
      </c>
      <c r="N8204">
        <v>2.1524999999999999</v>
      </c>
      <c r="O8204">
        <v>0</v>
      </c>
      <c r="P8204">
        <v>204</v>
      </c>
      <c r="Q8204">
        <v>0</v>
      </c>
      <c r="R8204">
        <v>0</v>
      </c>
      <c r="S8204">
        <v>0</v>
      </c>
      <c r="T8204">
        <v>4</v>
      </c>
      <c r="U8204">
        <v>0</v>
      </c>
      <c r="V8204">
        <v>0</v>
      </c>
      <c r="W8204">
        <v>0</v>
      </c>
      <c r="X8204">
        <v>96.588834353301479</v>
      </c>
      <c r="Y8204">
        <v>0</v>
      </c>
      <c r="Z8204">
        <v>0</v>
      </c>
      <c r="AA8204">
        <v>0</v>
      </c>
      <c r="AB8204">
        <v>1.8545417503321504</v>
      </c>
      <c r="AC8204">
        <v>0</v>
      </c>
      <c r="AD8204">
        <v>0</v>
      </c>
      <c r="AE8204">
        <v>98.443376103633625</v>
      </c>
    </row>
    <row r="8205" spans="1:31" x14ac:dyDescent="0.25">
      <c r="A8205">
        <v>2169609</v>
      </c>
      <c r="B8205">
        <v>1</v>
      </c>
      <c r="C8205" t="s">
        <v>80</v>
      </c>
      <c r="D8205" t="s">
        <v>96</v>
      </c>
      <c r="E8205" t="s">
        <v>174</v>
      </c>
      <c r="F8205" t="s">
        <v>12057</v>
      </c>
      <c r="G8205" t="s">
        <v>211</v>
      </c>
      <c r="H8205" t="s">
        <v>134</v>
      </c>
      <c r="I8205" t="s">
        <v>135</v>
      </c>
      <c r="J8205" t="s">
        <v>136</v>
      </c>
      <c r="K8205" t="s">
        <v>137</v>
      </c>
      <c r="L8205" t="s">
        <v>23337</v>
      </c>
      <c r="M8205" t="s">
        <v>23338</v>
      </c>
      <c r="N8205">
        <v>1.092777777</v>
      </c>
      <c r="O8205">
        <v>0</v>
      </c>
      <c r="P8205">
        <v>40</v>
      </c>
      <c r="Q8205">
        <v>0</v>
      </c>
      <c r="R8205">
        <v>0</v>
      </c>
      <c r="S8205">
        <v>0</v>
      </c>
      <c r="T8205">
        <v>3</v>
      </c>
      <c r="U8205">
        <v>0</v>
      </c>
      <c r="V8205">
        <v>0</v>
      </c>
      <c r="W8205">
        <v>0</v>
      </c>
      <c r="X8205">
        <v>8.7703036714654665</v>
      </c>
      <c r="Y8205">
        <v>0</v>
      </c>
      <c r="Z8205">
        <v>0</v>
      </c>
      <c r="AA8205">
        <v>0</v>
      </c>
      <c r="AB8205">
        <v>0.46577766261926662</v>
      </c>
      <c r="AC8205">
        <v>0</v>
      </c>
      <c r="AD8205">
        <v>0</v>
      </c>
      <c r="AE8205">
        <v>9.2360813340847336</v>
      </c>
    </row>
    <row r="8206" spans="1:31" x14ac:dyDescent="0.25">
      <c r="A8206">
        <v>2170342</v>
      </c>
      <c r="B8206">
        <v>1</v>
      </c>
      <c r="C8206" t="s">
        <v>81</v>
      </c>
      <c r="D8206" t="s">
        <v>115</v>
      </c>
      <c r="E8206" t="s">
        <v>196</v>
      </c>
      <c r="F8206" t="s">
        <v>4452</v>
      </c>
      <c r="G8206" t="s">
        <v>142</v>
      </c>
      <c r="H8206" t="s">
        <v>143</v>
      </c>
      <c r="I8206" t="s">
        <v>148</v>
      </c>
      <c r="J8206" t="s">
        <v>136</v>
      </c>
      <c r="K8206" t="s">
        <v>137</v>
      </c>
      <c r="L8206" t="s">
        <v>23339</v>
      </c>
      <c r="M8206" t="s">
        <v>23340</v>
      </c>
      <c r="N8206">
        <v>8.0555550000000007E-3</v>
      </c>
      <c r="O8206">
        <v>0</v>
      </c>
      <c r="P8206">
        <v>1226</v>
      </c>
      <c r="Q8206">
        <v>1</v>
      </c>
      <c r="R8206">
        <v>15</v>
      </c>
      <c r="S8206">
        <v>4</v>
      </c>
      <c r="T8206">
        <v>101</v>
      </c>
      <c r="U8206">
        <v>1</v>
      </c>
      <c r="V8206">
        <v>0</v>
      </c>
      <c r="W8206">
        <v>0</v>
      </c>
      <c r="X8206">
        <v>1.2373885136198324</v>
      </c>
      <c r="Y8206">
        <v>4.6871977793666664E-3</v>
      </c>
      <c r="Z8206">
        <v>3.876782988E-3</v>
      </c>
      <c r="AA8206">
        <v>3.9439783603933333E-2</v>
      </c>
      <c r="AB8206">
        <v>0.19319939319189999</v>
      </c>
      <c r="AC8206">
        <v>0.19015074230166668</v>
      </c>
      <c r="AD8206">
        <v>0</v>
      </c>
      <c r="AE8206">
        <v>1.6687424134846991</v>
      </c>
    </row>
    <row r="8207" spans="1:31" x14ac:dyDescent="0.25">
      <c r="A8207">
        <v>2169844</v>
      </c>
      <c r="B8207">
        <v>1</v>
      </c>
      <c r="C8207" t="s">
        <v>81</v>
      </c>
      <c r="D8207" t="s">
        <v>127</v>
      </c>
      <c r="E8207" t="s">
        <v>174</v>
      </c>
      <c r="F8207" t="s">
        <v>23341</v>
      </c>
      <c r="G8207" t="s">
        <v>384</v>
      </c>
      <c r="H8207" t="s">
        <v>134</v>
      </c>
      <c r="I8207" t="s">
        <v>135</v>
      </c>
      <c r="J8207" t="s">
        <v>136</v>
      </c>
      <c r="K8207" t="s">
        <v>137</v>
      </c>
      <c r="L8207" t="s">
        <v>23342</v>
      </c>
      <c r="M8207" t="s">
        <v>23343</v>
      </c>
      <c r="N8207">
        <v>3.8713888879999998</v>
      </c>
      <c r="O8207">
        <v>0</v>
      </c>
      <c r="P8207">
        <v>5</v>
      </c>
      <c r="Q8207">
        <v>0</v>
      </c>
      <c r="R8207">
        <v>3</v>
      </c>
      <c r="S8207">
        <v>0</v>
      </c>
      <c r="T8207">
        <v>4</v>
      </c>
      <c r="U8207">
        <v>0</v>
      </c>
      <c r="V8207">
        <v>0</v>
      </c>
      <c r="W8207">
        <v>0</v>
      </c>
      <c r="X8207">
        <v>2.8914617351286007</v>
      </c>
      <c r="Y8207">
        <v>0</v>
      </c>
      <c r="Z8207">
        <v>0.42549584078037506</v>
      </c>
      <c r="AA8207">
        <v>0</v>
      </c>
      <c r="AB8207">
        <v>21.450628646429099</v>
      </c>
      <c r="AC8207">
        <v>0</v>
      </c>
      <c r="AD8207">
        <v>0</v>
      </c>
      <c r="AE8207">
        <v>24.767586222338075</v>
      </c>
    </row>
    <row r="8208" spans="1:31" x14ac:dyDescent="0.25">
      <c r="A8208">
        <v>2170236</v>
      </c>
      <c r="B8208">
        <v>1</v>
      </c>
      <c r="C8208" t="s">
        <v>80</v>
      </c>
      <c r="D8208" t="s">
        <v>110</v>
      </c>
      <c r="E8208" t="s">
        <v>174</v>
      </c>
      <c r="F8208" t="s">
        <v>23344</v>
      </c>
      <c r="G8208" t="s">
        <v>187</v>
      </c>
      <c r="H8208" t="s">
        <v>134</v>
      </c>
      <c r="I8208" t="s">
        <v>135</v>
      </c>
      <c r="J8208" t="s">
        <v>136</v>
      </c>
      <c r="K8208" t="s">
        <v>137</v>
      </c>
      <c r="L8208" t="s">
        <v>23345</v>
      </c>
      <c r="M8208" t="s">
        <v>23346</v>
      </c>
      <c r="N8208">
        <v>2.6305555549999999</v>
      </c>
      <c r="O8208">
        <v>0</v>
      </c>
      <c r="P8208">
        <v>74</v>
      </c>
      <c r="Q8208">
        <v>0</v>
      </c>
      <c r="R8208">
        <v>0</v>
      </c>
      <c r="S8208">
        <v>0</v>
      </c>
      <c r="T8208">
        <v>6</v>
      </c>
      <c r="U8208">
        <v>0</v>
      </c>
      <c r="V8208">
        <v>0</v>
      </c>
      <c r="W8208">
        <v>0</v>
      </c>
      <c r="X8208">
        <v>72.098171398222149</v>
      </c>
      <c r="Y8208">
        <v>0</v>
      </c>
      <c r="Z8208">
        <v>0</v>
      </c>
      <c r="AA8208">
        <v>0</v>
      </c>
      <c r="AB8208">
        <v>10.075325293122082</v>
      </c>
      <c r="AC8208">
        <v>0</v>
      </c>
      <c r="AD8208">
        <v>0</v>
      </c>
      <c r="AE8208">
        <v>82.173496691344226</v>
      </c>
    </row>
    <row r="8209" spans="1:31" x14ac:dyDescent="0.25">
      <c r="A8209">
        <v>2169901</v>
      </c>
      <c r="B8209">
        <v>1</v>
      </c>
      <c r="C8209" t="s">
        <v>81</v>
      </c>
      <c r="D8209" t="s">
        <v>128</v>
      </c>
      <c r="E8209" t="s">
        <v>174</v>
      </c>
      <c r="F8209" t="s">
        <v>23347</v>
      </c>
      <c r="G8209" t="s">
        <v>187</v>
      </c>
      <c r="H8209" t="s">
        <v>134</v>
      </c>
      <c r="I8209" t="s">
        <v>135</v>
      </c>
      <c r="J8209" t="s">
        <v>136</v>
      </c>
      <c r="K8209" t="s">
        <v>137</v>
      </c>
      <c r="L8209" t="s">
        <v>23348</v>
      </c>
      <c r="M8209" t="s">
        <v>23349</v>
      </c>
      <c r="N8209">
        <v>8.125555555</v>
      </c>
      <c r="O8209">
        <v>0</v>
      </c>
      <c r="P8209">
        <v>20</v>
      </c>
      <c r="Q8209">
        <v>0</v>
      </c>
      <c r="R8209">
        <v>0</v>
      </c>
      <c r="S8209">
        <v>0</v>
      </c>
      <c r="T8209">
        <v>3</v>
      </c>
      <c r="U8209">
        <v>0</v>
      </c>
      <c r="V8209">
        <v>0</v>
      </c>
      <c r="W8209">
        <v>0</v>
      </c>
      <c r="X8209">
        <v>22.289373537472265</v>
      </c>
      <c r="Y8209">
        <v>0</v>
      </c>
      <c r="Z8209">
        <v>0</v>
      </c>
      <c r="AA8209">
        <v>0</v>
      </c>
      <c r="AB8209">
        <v>0.50311029908039995</v>
      </c>
      <c r="AC8209">
        <v>0</v>
      </c>
      <c r="AD8209">
        <v>0</v>
      </c>
      <c r="AE8209">
        <v>22.792483836552666</v>
      </c>
    </row>
    <row r="8210" spans="1:31" x14ac:dyDescent="0.25">
      <c r="A8210">
        <v>2169652</v>
      </c>
      <c r="B8210">
        <v>1</v>
      </c>
      <c r="C8210" t="s">
        <v>80</v>
      </c>
      <c r="D8210" t="s">
        <v>107</v>
      </c>
      <c r="E8210" t="s">
        <v>131</v>
      </c>
      <c r="F8210" t="s">
        <v>23350</v>
      </c>
      <c r="G8210" t="s">
        <v>133</v>
      </c>
      <c r="H8210" t="s">
        <v>134</v>
      </c>
      <c r="I8210" t="s">
        <v>135</v>
      </c>
      <c r="J8210" t="s">
        <v>136</v>
      </c>
      <c r="K8210" t="s">
        <v>137</v>
      </c>
      <c r="L8210" t="s">
        <v>23351</v>
      </c>
      <c r="M8210" t="s">
        <v>23352</v>
      </c>
      <c r="N8210">
        <v>2.2441666659999999</v>
      </c>
      <c r="O8210">
        <v>0</v>
      </c>
      <c r="P8210">
        <v>7</v>
      </c>
      <c r="Q8210">
        <v>0</v>
      </c>
      <c r="R8210">
        <v>0</v>
      </c>
      <c r="S8210">
        <v>0</v>
      </c>
      <c r="T8210">
        <v>2</v>
      </c>
      <c r="U8210">
        <v>0</v>
      </c>
      <c r="V8210">
        <v>0</v>
      </c>
      <c r="W8210">
        <v>0</v>
      </c>
      <c r="X8210">
        <v>4.7168731795700252</v>
      </c>
      <c r="Y8210">
        <v>0</v>
      </c>
      <c r="Z8210">
        <v>0</v>
      </c>
      <c r="AA8210">
        <v>0</v>
      </c>
      <c r="AB8210">
        <v>2.3346915029014501</v>
      </c>
      <c r="AC8210">
        <v>0</v>
      </c>
      <c r="AD8210">
        <v>0</v>
      </c>
      <c r="AE8210">
        <v>7.0515646824714757</v>
      </c>
    </row>
    <row r="8211" spans="1:31" x14ac:dyDescent="0.25">
      <c r="A8211">
        <v>2170385</v>
      </c>
      <c r="B8211">
        <v>1</v>
      </c>
      <c r="C8211" t="s">
        <v>80</v>
      </c>
      <c r="D8211" t="s">
        <v>97</v>
      </c>
      <c r="E8211" t="s">
        <v>174</v>
      </c>
      <c r="F8211" t="s">
        <v>23353</v>
      </c>
      <c r="G8211" t="s">
        <v>187</v>
      </c>
      <c r="H8211" t="s">
        <v>134</v>
      </c>
      <c r="I8211" t="s">
        <v>135</v>
      </c>
      <c r="J8211" t="s">
        <v>136</v>
      </c>
      <c r="K8211" t="s">
        <v>137</v>
      </c>
      <c r="L8211" t="s">
        <v>23354</v>
      </c>
      <c r="M8211" t="s">
        <v>23355</v>
      </c>
      <c r="N8211">
        <v>1.2238888880000001</v>
      </c>
      <c r="O8211">
        <v>0</v>
      </c>
      <c r="P8211">
        <v>12</v>
      </c>
      <c r="Q8211">
        <v>0</v>
      </c>
      <c r="R8211">
        <v>23</v>
      </c>
      <c r="S8211">
        <v>0</v>
      </c>
      <c r="T8211">
        <v>3</v>
      </c>
      <c r="U8211">
        <v>0</v>
      </c>
      <c r="V8211">
        <v>0</v>
      </c>
      <c r="W8211">
        <v>0</v>
      </c>
      <c r="X8211">
        <v>8.514709931475684</v>
      </c>
      <c r="Y8211">
        <v>0</v>
      </c>
      <c r="Z8211">
        <v>5.6415564313685005</v>
      </c>
      <c r="AA8211">
        <v>0</v>
      </c>
      <c r="AB8211">
        <v>1.8568467544007774</v>
      </c>
      <c r="AC8211">
        <v>0</v>
      </c>
      <c r="AD8211">
        <v>0</v>
      </c>
      <c r="AE8211">
        <v>16.013113117244963</v>
      </c>
    </row>
    <row r="8212" spans="1:31" x14ac:dyDescent="0.25">
      <c r="A8212">
        <v>2169303</v>
      </c>
      <c r="B8212">
        <v>1</v>
      </c>
      <c r="C8212" t="s">
        <v>80</v>
      </c>
      <c r="D8212" t="s">
        <v>104</v>
      </c>
      <c r="E8212" t="s">
        <v>131</v>
      </c>
      <c r="F8212" t="s">
        <v>23356</v>
      </c>
      <c r="G8212" t="s">
        <v>152</v>
      </c>
      <c r="H8212" t="s">
        <v>134</v>
      </c>
      <c r="I8212" t="s">
        <v>135</v>
      </c>
      <c r="J8212" t="s">
        <v>136</v>
      </c>
      <c r="K8212" t="s">
        <v>137</v>
      </c>
      <c r="L8212" t="s">
        <v>23357</v>
      </c>
      <c r="M8212" t="s">
        <v>23358</v>
      </c>
      <c r="N8212">
        <v>0.78444444400000002</v>
      </c>
      <c r="O8212">
        <v>0</v>
      </c>
      <c r="P8212">
        <v>2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0.10782712508954165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0.10782712508954165</v>
      </c>
    </row>
    <row r="8213" spans="1:31" x14ac:dyDescent="0.25">
      <c r="A8213">
        <v>2170634</v>
      </c>
      <c r="B8213">
        <v>1</v>
      </c>
      <c r="C8213" t="s">
        <v>80</v>
      </c>
      <c r="D8213" t="s">
        <v>93</v>
      </c>
      <c r="E8213" t="s">
        <v>140</v>
      </c>
      <c r="F8213" t="s">
        <v>23359</v>
      </c>
      <c r="G8213" t="s">
        <v>142</v>
      </c>
      <c r="H8213" t="s">
        <v>143</v>
      </c>
      <c r="I8213" t="s">
        <v>135</v>
      </c>
      <c r="J8213" t="s">
        <v>136</v>
      </c>
      <c r="K8213" t="s">
        <v>137</v>
      </c>
      <c r="L8213" t="s">
        <v>23360</v>
      </c>
      <c r="M8213" t="s">
        <v>23361</v>
      </c>
      <c r="N8213">
        <v>0.53416666599999996</v>
      </c>
      <c r="O8213">
        <v>2</v>
      </c>
      <c r="P8213">
        <v>2096</v>
      </c>
      <c r="Q8213">
        <v>20</v>
      </c>
      <c r="R8213">
        <v>822</v>
      </c>
      <c r="S8213">
        <v>18</v>
      </c>
      <c r="T8213">
        <v>394</v>
      </c>
      <c r="U8213">
        <v>2</v>
      </c>
      <c r="V8213">
        <v>0</v>
      </c>
      <c r="W8213">
        <v>3.9877301051786254</v>
      </c>
      <c r="X8213">
        <v>110.67910033200461</v>
      </c>
      <c r="Y8213">
        <v>7.7581024808684997</v>
      </c>
      <c r="Z8213">
        <v>32.500499751057141</v>
      </c>
      <c r="AA8213">
        <v>15.069991990231488</v>
      </c>
      <c r="AB8213">
        <v>55.048562120110162</v>
      </c>
      <c r="AC8213">
        <v>44.29325745965798</v>
      </c>
      <c r="AD8213">
        <v>0</v>
      </c>
      <c r="AE8213">
        <v>269.33724423910854</v>
      </c>
    </row>
    <row r="8214" spans="1:31" x14ac:dyDescent="0.25">
      <c r="A8214">
        <v>2169552</v>
      </c>
      <c r="B8214">
        <v>1</v>
      </c>
      <c r="C8214" t="s">
        <v>80</v>
      </c>
      <c r="D8214" t="s">
        <v>101</v>
      </c>
      <c r="E8214" t="s">
        <v>131</v>
      </c>
      <c r="F8214" t="s">
        <v>23362</v>
      </c>
      <c r="G8214" t="s">
        <v>152</v>
      </c>
      <c r="H8214" t="s">
        <v>134</v>
      </c>
      <c r="I8214" t="s">
        <v>135</v>
      </c>
      <c r="J8214" t="s">
        <v>136</v>
      </c>
      <c r="K8214" t="s">
        <v>137</v>
      </c>
      <c r="L8214" t="s">
        <v>23363</v>
      </c>
      <c r="M8214" t="s">
        <v>23364</v>
      </c>
      <c r="N8214">
        <v>5.0305555550000003</v>
      </c>
      <c r="O8214">
        <v>0</v>
      </c>
      <c r="P8214">
        <v>1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1.3402110514309002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1.3402110514309002</v>
      </c>
    </row>
    <row r="8215" spans="1:31" x14ac:dyDescent="0.25">
      <c r="A8215">
        <v>2170485</v>
      </c>
      <c r="B8215">
        <v>1</v>
      </c>
      <c r="C8215" t="s">
        <v>81</v>
      </c>
      <c r="D8215" t="s">
        <v>128</v>
      </c>
      <c r="E8215" t="s">
        <v>174</v>
      </c>
      <c r="F8215" t="s">
        <v>2809</v>
      </c>
      <c r="G8215" t="s">
        <v>187</v>
      </c>
      <c r="H8215" t="s">
        <v>134</v>
      </c>
      <c r="I8215" t="s">
        <v>135</v>
      </c>
      <c r="J8215" t="s">
        <v>136</v>
      </c>
      <c r="K8215" t="s">
        <v>137</v>
      </c>
      <c r="L8215" t="s">
        <v>23365</v>
      </c>
      <c r="M8215" t="s">
        <v>23366</v>
      </c>
      <c r="N8215">
        <v>6.9180555549999996</v>
      </c>
      <c r="O8215">
        <v>0</v>
      </c>
      <c r="P8215">
        <v>364</v>
      </c>
      <c r="Q8215">
        <v>0</v>
      </c>
      <c r="R8215">
        <v>0</v>
      </c>
      <c r="S8215">
        <v>0</v>
      </c>
      <c r="T8215">
        <v>24</v>
      </c>
      <c r="U8215">
        <v>0</v>
      </c>
      <c r="V8215">
        <v>0</v>
      </c>
      <c r="W8215">
        <v>0</v>
      </c>
      <c r="X8215">
        <v>443.86024985261287</v>
      </c>
      <c r="Y8215">
        <v>0</v>
      </c>
      <c r="Z8215">
        <v>0</v>
      </c>
      <c r="AA8215">
        <v>0</v>
      </c>
      <c r="AB8215">
        <v>59.418667759859687</v>
      </c>
      <c r="AC8215">
        <v>0</v>
      </c>
      <c r="AD8215">
        <v>0</v>
      </c>
      <c r="AE8215">
        <v>503.27891761247258</v>
      </c>
    </row>
    <row r="8216" spans="1:31" x14ac:dyDescent="0.25">
      <c r="A8216">
        <v>2169944</v>
      </c>
      <c r="B8216">
        <v>1</v>
      </c>
      <c r="C8216" t="s">
        <v>80</v>
      </c>
      <c r="D8216" t="s">
        <v>88</v>
      </c>
      <c r="E8216" t="s">
        <v>174</v>
      </c>
      <c r="F8216" t="s">
        <v>23367</v>
      </c>
      <c r="G8216" t="s">
        <v>187</v>
      </c>
      <c r="H8216" t="s">
        <v>134</v>
      </c>
      <c r="I8216" t="s">
        <v>135</v>
      </c>
      <c r="J8216" t="s">
        <v>136</v>
      </c>
      <c r="K8216" t="s">
        <v>137</v>
      </c>
      <c r="L8216" t="s">
        <v>23368</v>
      </c>
      <c r="M8216" t="s">
        <v>23369</v>
      </c>
      <c r="N8216">
        <v>1.244444444</v>
      </c>
      <c r="O8216">
        <v>0</v>
      </c>
      <c r="P8216">
        <v>116</v>
      </c>
      <c r="Q8216">
        <v>0</v>
      </c>
      <c r="R8216">
        <v>0</v>
      </c>
      <c r="S8216">
        <v>0</v>
      </c>
      <c r="T8216">
        <v>9</v>
      </c>
      <c r="U8216">
        <v>0</v>
      </c>
      <c r="V8216">
        <v>0</v>
      </c>
      <c r="W8216">
        <v>0</v>
      </c>
      <c r="X8216">
        <v>33.377856536216647</v>
      </c>
      <c r="Y8216">
        <v>0</v>
      </c>
      <c r="Z8216">
        <v>0</v>
      </c>
      <c r="AA8216">
        <v>0</v>
      </c>
      <c r="AB8216">
        <v>0.65687192502946667</v>
      </c>
      <c r="AC8216">
        <v>0</v>
      </c>
      <c r="AD8216">
        <v>0</v>
      </c>
      <c r="AE8216">
        <v>34.034728461246111</v>
      </c>
    </row>
    <row r="8217" spans="1:31" x14ac:dyDescent="0.25">
      <c r="A8217">
        <v>2170004</v>
      </c>
      <c r="B8217">
        <v>1</v>
      </c>
      <c r="C8217" t="s">
        <v>80</v>
      </c>
      <c r="D8217" t="s">
        <v>102</v>
      </c>
      <c r="E8217" t="s">
        <v>174</v>
      </c>
      <c r="F8217" t="s">
        <v>23370</v>
      </c>
      <c r="G8217" t="s">
        <v>8469</v>
      </c>
      <c r="H8217" t="s">
        <v>134</v>
      </c>
      <c r="I8217" t="s">
        <v>135</v>
      </c>
      <c r="J8217" t="s">
        <v>136</v>
      </c>
      <c r="K8217" t="s">
        <v>137</v>
      </c>
      <c r="L8217" t="s">
        <v>23371</v>
      </c>
      <c r="M8217" t="s">
        <v>23372</v>
      </c>
      <c r="N8217">
        <v>4.3061111109999999</v>
      </c>
      <c r="O8217">
        <v>0</v>
      </c>
      <c r="P8217">
        <v>6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3.8170125239815338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3.8170125239815338</v>
      </c>
    </row>
    <row r="8218" spans="1:31" x14ac:dyDescent="0.25">
      <c r="A8218">
        <v>2169695</v>
      </c>
      <c r="B8218">
        <v>1</v>
      </c>
      <c r="C8218" t="s">
        <v>80</v>
      </c>
      <c r="D8218" t="s">
        <v>86</v>
      </c>
      <c r="E8218" t="s">
        <v>161</v>
      </c>
      <c r="F8218" t="s">
        <v>593</v>
      </c>
      <c r="G8218" t="s">
        <v>538</v>
      </c>
      <c r="H8218" t="s">
        <v>134</v>
      </c>
      <c r="I8218" t="s">
        <v>135</v>
      </c>
      <c r="J8218" t="s">
        <v>136</v>
      </c>
      <c r="K8218" t="s">
        <v>236</v>
      </c>
      <c r="L8218" t="s">
        <v>23373</v>
      </c>
      <c r="M8218" t="s">
        <v>23374</v>
      </c>
      <c r="N8218">
        <v>5.5247222220000003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58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132.80015160971485</v>
      </c>
      <c r="AC8218">
        <v>0</v>
      </c>
      <c r="AD8218">
        <v>0</v>
      </c>
      <c r="AE8218">
        <v>132.80015160971485</v>
      </c>
    </row>
    <row r="8219" spans="1:31" x14ac:dyDescent="0.25">
      <c r="A8219">
        <v>2170027</v>
      </c>
      <c r="B8219">
        <v>1</v>
      </c>
      <c r="C8219" t="s">
        <v>81</v>
      </c>
      <c r="D8219" t="s">
        <v>119</v>
      </c>
      <c r="E8219" t="s">
        <v>161</v>
      </c>
      <c r="F8219" t="s">
        <v>23375</v>
      </c>
      <c r="G8219" t="s">
        <v>215</v>
      </c>
      <c r="H8219" t="s">
        <v>134</v>
      </c>
      <c r="I8219" t="s">
        <v>135</v>
      </c>
      <c r="J8219" t="s">
        <v>136</v>
      </c>
      <c r="K8219" t="s">
        <v>137</v>
      </c>
      <c r="L8219" t="s">
        <v>23376</v>
      </c>
      <c r="M8219" t="s">
        <v>23377</v>
      </c>
      <c r="N8219">
        <v>3.5619444439999999</v>
      </c>
      <c r="O8219">
        <v>0</v>
      </c>
      <c r="P8219">
        <v>5</v>
      </c>
      <c r="Q8219">
        <v>0</v>
      </c>
      <c r="R8219">
        <v>14</v>
      </c>
      <c r="S8219">
        <v>0</v>
      </c>
      <c r="T8219">
        <v>1</v>
      </c>
      <c r="U8219">
        <v>0</v>
      </c>
      <c r="V8219">
        <v>0</v>
      </c>
      <c r="W8219">
        <v>0</v>
      </c>
      <c r="X8219">
        <v>0.90939269488740837</v>
      </c>
      <c r="Y8219">
        <v>0</v>
      </c>
      <c r="Z8219">
        <v>11.146086222707272</v>
      </c>
      <c r="AA8219">
        <v>0</v>
      </c>
      <c r="AB8219">
        <v>2.1471916380750002E-2</v>
      </c>
      <c r="AC8219">
        <v>0</v>
      </c>
      <c r="AD8219">
        <v>0</v>
      </c>
      <c r="AE8219">
        <v>12.076950833975431</v>
      </c>
    </row>
    <row r="8220" spans="1:31" x14ac:dyDescent="0.25">
      <c r="A8220">
        <v>2170219</v>
      </c>
      <c r="B8220">
        <v>1</v>
      </c>
      <c r="C8220" t="s">
        <v>80</v>
      </c>
      <c r="D8220" t="s">
        <v>97</v>
      </c>
      <c r="E8220" t="s">
        <v>174</v>
      </c>
      <c r="F8220" t="s">
        <v>23378</v>
      </c>
      <c r="G8220" t="s">
        <v>328</v>
      </c>
      <c r="H8220" t="s">
        <v>134</v>
      </c>
      <c r="I8220" t="s">
        <v>135</v>
      </c>
      <c r="J8220" t="s">
        <v>136</v>
      </c>
      <c r="K8220" t="s">
        <v>137</v>
      </c>
      <c r="L8220" t="s">
        <v>23379</v>
      </c>
      <c r="M8220" t="s">
        <v>23380</v>
      </c>
      <c r="N8220">
        <v>5.0352777770000001</v>
      </c>
      <c r="O8220">
        <v>0</v>
      </c>
      <c r="P8220">
        <v>30</v>
      </c>
      <c r="Q8220">
        <v>0</v>
      </c>
      <c r="R8220">
        <v>8</v>
      </c>
      <c r="S8220">
        <v>0</v>
      </c>
      <c r="T8220">
        <v>1</v>
      </c>
      <c r="U8220">
        <v>0</v>
      </c>
      <c r="V8220">
        <v>0</v>
      </c>
      <c r="W8220">
        <v>0</v>
      </c>
      <c r="X8220">
        <v>47.164232420937147</v>
      </c>
      <c r="Y8220">
        <v>0</v>
      </c>
      <c r="Z8220">
        <v>1.3019914658873579</v>
      </c>
      <c r="AA8220">
        <v>0</v>
      </c>
      <c r="AB8220">
        <v>5.6623808426205002</v>
      </c>
      <c r="AC8220">
        <v>0</v>
      </c>
      <c r="AD8220">
        <v>0</v>
      </c>
      <c r="AE8220">
        <v>54.128604729445001</v>
      </c>
    </row>
    <row r="8221" spans="1:31" x14ac:dyDescent="0.25">
      <c r="A8221">
        <v>2170050</v>
      </c>
      <c r="B8221">
        <v>1</v>
      </c>
      <c r="C8221" t="s">
        <v>81</v>
      </c>
      <c r="D8221" t="s">
        <v>121</v>
      </c>
      <c r="E8221" t="s">
        <v>161</v>
      </c>
      <c r="F8221" t="s">
        <v>23381</v>
      </c>
      <c r="G8221" t="s">
        <v>215</v>
      </c>
      <c r="H8221" t="s">
        <v>134</v>
      </c>
      <c r="I8221" t="s">
        <v>135</v>
      </c>
      <c r="J8221" t="s">
        <v>136</v>
      </c>
      <c r="K8221" t="s">
        <v>137</v>
      </c>
      <c r="L8221" t="s">
        <v>23382</v>
      </c>
      <c r="M8221" t="s">
        <v>23383</v>
      </c>
      <c r="N8221">
        <v>0.96194444400000001</v>
      </c>
      <c r="O8221">
        <v>0</v>
      </c>
      <c r="P8221">
        <v>21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2.4943287202595998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2.4943287202595998</v>
      </c>
    </row>
    <row r="8222" spans="1:31" x14ac:dyDescent="0.25">
      <c r="A8222">
        <v>2169509</v>
      </c>
      <c r="B8222">
        <v>1</v>
      </c>
      <c r="C8222" t="s">
        <v>80</v>
      </c>
      <c r="D8222" t="s">
        <v>89</v>
      </c>
      <c r="E8222" t="s">
        <v>174</v>
      </c>
      <c r="F8222" t="s">
        <v>23384</v>
      </c>
      <c r="G8222" t="s">
        <v>187</v>
      </c>
      <c r="H8222" t="s">
        <v>134</v>
      </c>
      <c r="I8222" t="s">
        <v>135</v>
      </c>
      <c r="J8222" t="s">
        <v>136</v>
      </c>
      <c r="K8222" t="s">
        <v>137</v>
      </c>
      <c r="L8222" t="s">
        <v>23385</v>
      </c>
      <c r="M8222" t="s">
        <v>23386</v>
      </c>
      <c r="N8222">
        <v>1.182222222</v>
      </c>
      <c r="O8222">
        <v>0</v>
      </c>
      <c r="P8222">
        <v>25</v>
      </c>
      <c r="Q8222">
        <v>0</v>
      </c>
      <c r="R8222">
        <v>4</v>
      </c>
      <c r="S8222">
        <v>0</v>
      </c>
      <c r="T8222">
        <v>1</v>
      </c>
      <c r="U8222">
        <v>0</v>
      </c>
      <c r="V8222">
        <v>0</v>
      </c>
      <c r="W8222">
        <v>0</v>
      </c>
      <c r="X8222">
        <v>7.2018643309858019</v>
      </c>
      <c r="Y8222">
        <v>0</v>
      </c>
      <c r="Z8222">
        <v>1.4826578434704001</v>
      </c>
      <c r="AA8222">
        <v>0</v>
      </c>
      <c r="AB8222">
        <v>3.9407212022220004</v>
      </c>
      <c r="AC8222">
        <v>0</v>
      </c>
      <c r="AD8222">
        <v>0</v>
      </c>
      <c r="AE8222">
        <v>12.625243376678203</v>
      </c>
    </row>
    <row r="8223" spans="1:31" x14ac:dyDescent="0.25">
      <c r="A8223">
        <v>2170173</v>
      </c>
      <c r="B8223">
        <v>1</v>
      </c>
      <c r="C8223" t="s">
        <v>80</v>
      </c>
      <c r="D8223" t="s">
        <v>107</v>
      </c>
      <c r="E8223" t="s">
        <v>161</v>
      </c>
      <c r="F8223" t="s">
        <v>23387</v>
      </c>
      <c r="G8223" t="s">
        <v>215</v>
      </c>
      <c r="H8223" t="s">
        <v>134</v>
      </c>
      <c r="I8223" t="s">
        <v>135</v>
      </c>
      <c r="J8223" t="s">
        <v>136</v>
      </c>
      <c r="K8223" t="s">
        <v>137</v>
      </c>
      <c r="L8223" t="s">
        <v>23388</v>
      </c>
      <c r="M8223" t="s">
        <v>23389</v>
      </c>
      <c r="N8223">
        <v>5.7466666660000003</v>
      </c>
      <c r="O8223">
        <v>0</v>
      </c>
      <c r="P8223">
        <v>126</v>
      </c>
      <c r="Q8223">
        <v>0</v>
      </c>
      <c r="R8223">
        <v>1</v>
      </c>
      <c r="S8223">
        <v>0</v>
      </c>
      <c r="T8223">
        <v>5</v>
      </c>
      <c r="U8223">
        <v>0</v>
      </c>
      <c r="V8223">
        <v>0</v>
      </c>
      <c r="W8223">
        <v>0</v>
      </c>
      <c r="X8223">
        <v>114.82164450342337</v>
      </c>
      <c r="Y8223">
        <v>0</v>
      </c>
      <c r="Z8223">
        <v>0</v>
      </c>
      <c r="AA8223">
        <v>0</v>
      </c>
      <c r="AB8223">
        <v>6.1080699436831676</v>
      </c>
      <c r="AC8223">
        <v>0</v>
      </c>
      <c r="AD8223">
        <v>0</v>
      </c>
      <c r="AE8223">
        <v>120.92971444710653</v>
      </c>
    </row>
    <row r="8224" spans="1:31" x14ac:dyDescent="0.25">
      <c r="A8224">
        <v>2169486</v>
      </c>
      <c r="B8224">
        <v>1</v>
      </c>
      <c r="C8224" t="s">
        <v>81</v>
      </c>
      <c r="D8224" t="s">
        <v>120</v>
      </c>
      <c r="E8224" t="s">
        <v>131</v>
      </c>
      <c r="F8224" t="s">
        <v>23390</v>
      </c>
      <c r="G8224" t="s">
        <v>231</v>
      </c>
      <c r="H8224" t="s">
        <v>134</v>
      </c>
      <c r="I8224" t="s">
        <v>135</v>
      </c>
      <c r="J8224" t="s">
        <v>136</v>
      </c>
      <c r="K8224" t="s">
        <v>137</v>
      </c>
      <c r="L8224" t="s">
        <v>23391</v>
      </c>
      <c r="M8224" t="s">
        <v>23392</v>
      </c>
      <c r="N8224">
        <v>1.896666666</v>
      </c>
      <c r="O8224">
        <v>0</v>
      </c>
      <c r="P8224">
        <v>0</v>
      </c>
      <c r="Q8224">
        <v>0</v>
      </c>
      <c r="R8224">
        <v>4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12.277015765150507</v>
      </c>
      <c r="AA8224">
        <v>0</v>
      </c>
      <c r="AB8224">
        <v>0</v>
      </c>
      <c r="AC8224">
        <v>0</v>
      </c>
      <c r="AD8224">
        <v>0</v>
      </c>
      <c r="AE8224">
        <v>12.277015765150507</v>
      </c>
    </row>
    <row r="8225" spans="1:31" x14ac:dyDescent="0.25">
      <c r="A8225">
        <v>2169463</v>
      </c>
      <c r="B8225">
        <v>1</v>
      </c>
      <c r="C8225" t="s">
        <v>80</v>
      </c>
      <c r="D8225" t="s">
        <v>93</v>
      </c>
      <c r="E8225" t="s">
        <v>161</v>
      </c>
      <c r="F8225" t="s">
        <v>9887</v>
      </c>
      <c r="G8225" t="s">
        <v>215</v>
      </c>
      <c r="H8225" t="s">
        <v>134</v>
      </c>
      <c r="I8225" t="s">
        <v>135</v>
      </c>
      <c r="J8225" t="s">
        <v>136</v>
      </c>
      <c r="K8225" t="s">
        <v>137</v>
      </c>
      <c r="L8225" t="s">
        <v>23393</v>
      </c>
      <c r="M8225" t="s">
        <v>23394</v>
      </c>
      <c r="N8225">
        <v>2.4725000000000001</v>
      </c>
      <c r="O8225">
        <v>0</v>
      </c>
      <c r="P8225">
        <v>13</v>
      </c>
      <c r="Q8225">
        <v>0</v>
      </c>
      <c r="R8225">
        <v>6</v>
      </c>
      <c r="S8225">
        <v>0</v>
      </c>
      <c r="T8225">
        <v>5</v>
      </c>
      <c r="U8225">
        <v>0</v>
      </c>
      <c r="V8225">
        <v>0</v>
      </c>
      <c r="W8225">
        <v>0</v>
      </c>
      <c r="X8225">
        <v>4.6555333700039991</v>
      </c>
      <c r="Y8225">
        <v>0</v>
      </c>
      <c r="Z8225">
        <v>4.9742072424063002</v>
      </c>
      <c r="AA8225">
        <v>0</v>
      </c>
      <c r="AB8225">
        <v>1.6530671312886001</v>
      </c>
      <c r="AC8225">
        <v>0</v>
      </c>
      <c r="AD8225">
        <v>0</v>
      </c>
      <c r="AE8225">
        <v>11.282807743698898</v>
      </c>
    </row>
    <row r="8226" spans="1:31" x14ac:dyDescent="0.25">
      <c r="A8226">
        <v>2170545</v>
      </c>
      <c r="B8226">
        <v>1</v>
      </c>
      <c r="C8226" t="s">
        <v>81</v>
      </c>
      <c r="D8226" t="s">
        <v>128</v>
      </c>
      <c r="E8226" t="s">
        <v>131</v>
      </c>
      <c r="F8226" t="s">
        <v>23395</v>
      </c>
      <c r="G8226" t="s">
        <v>152</v>
      </c>
      <c r="H8226" t="s">
        <v>134</v>
      </c>
      <c r="I8226" t="s">
        <v>135</v>
      </c>
      <c r="J8226" t="s">
        <v>136</v>
      </c>
      <c r="K8226" t="s">
        <v>137</v>
      </c>
      <c r="L8226" t="s">
        <v>23396</v>
      </c>
      <c r="M8226" t="s">
        <v>23397</v>
      </c>
      <c r="N8226">
        <v>6.1961111109999996</v>
      </c>
      <c r="O8226">
        <v>0</v>
      </c>
      <c r="P8226">
        <v>2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4.5060482139229334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4.5060482139229334</v>
      </c>
    </row>
    <row r="8227" spans="1:31" x14ac:dyDescent="0.25">
      <c r="A8227">
        <v>2170259</v>
      </c>
      <c r="B8227">
        <v>1</v>
      </c>
      <c r="C8227" t="s">
        <v>81</v>
      </c>
      <c r="D8227" t="s">
        <v>118</v>
      </c>
      <c r="E8227" t="s">
        <v>174</v>
      </c>
      <c r="F8227" t="s">
        <v>23398</v>
      </c>
      <c r="G8227" t="s">
        <v>176</v>
      </c>
      <c r="H8227" t="s">
        <v>134</v>
      </c>
      <c r="I8227" t="s">
        <v>135</v>
      </c>
      <c r="J8227" t="s">
        <v>136</v>
      </c>
      <c r="K8227" t="s">
        <v>137</v>
      </c>
      <c r="L8227" t="s">
        <v>23399</v>
      </c>
      <c r="M8227" t="s">
        <v>23400</v>
      </c>
      <c r="N8227">
        <v>6.028888888</v>
      </c>
      <c r="O8227">
        <v>0</v>
      </c>
      <c r="P8227">
        <v>63</v>
      </c>
      <c r="Q8227">
        <v>0</v>
      </c>
      <c r="R8227">
        <v>1</v>
      </c>
      <c r="S8227">
        <v>0</v>
      </c>
      <c r="T8227">
        <v>4</v>
      </c>
      <c r="U8227">
        <v>0</v>
      </c>
      <c r="V8227">
        <v>0</v>
      </c>
      <c r="W8227">
        <v>0</v>
      </c>
      <c r="X8227">
        <v>82.94808971485709</v>
      </c>
      <c r="Y8227">
        <v>0</v>
      </c>
      <c r="Z8227">
        <v>2.8146481783881501</v>
      </c>
      <c r="AA8227">
        <v>0</v>
      </c>
      <c r="AB8227">
        <v>2.4689455978135082</v>
      </c>
      <c r="AC8227">
        <v>0</v>
      </c>
      <c r="AD8227">
        <v>0</v>
      </c>
      <c r="AE8227">
        <v>88.231683491058746</v>
      </c>
    </row>
    <row r="8228" spans="1:31" x14ac:dyDescent="0.25">
      <c r="A8228">
        <v>2170568</v>
      </c>
      <c r="B8228">
        <v>1</v>
      </c>
      <c r="C8228" t="s">
        <v>80</v>
      </c>
      <c r="D8228" t="s">
        <v>107</v>
      </c>
      <c r="E8228" t="s">
        <v>196</v>
      </c>
      <c r="F8228" t="s">
        <v>23401</v>
      </c>
      <c r="G8228" t="s">
        <v>142</v>
      </c>
      <c r="H8228" t="s">
        <v>143</v>
      </c>
      <c r="I8228" t="s">
        <v>135</v>
      </c>
      <c r="J8228" t="s">
        <v>136</v>
      </c>
      <c r="K8228" t="s">
        <v>137</v>
      </c>
      <c r="L8228" t="s">
        <v>23402</v>
      </c>
      <c r="M8228" t="s">
        <v>23403</v>
      </c>
      <c r="N8228">
        <v>6.2222222000000001E-2</v>
      </c>
      <c r="O8228">
        <v>6</v>
      </c>
      <c r="P8228">
        <v>963</v>
      </c>
      <c r="Q8228">
        <v>21</v>
      </c>
      <c r="R8228">
        <v>42</v>
      </c>
      <c r="S8228">
        <v>5</v>
      </c>
      <c r="T8228">
        <v>93</v>
      </c>
      <c r="U8228">
        <v>2</v>
      </c>
      <c r="V8228">
        <v>1</v>
      </c>
      <c r="W8228">
        <v>0.97265585036106661</v>
      </c>
      <c r="X8228">
        <v>12.419580130014397</v>
      </c>
      <c r="Y8228">
        <v>1.2293550206952002</v>
      </c>
      <c r="Z8228">
        <v>0.49050017165706661</v>
      </c>
      <c r="AA8228">
        <v>2.9463141754032001</v>
      </c>
      <c r="AB8228">
        <v>3.6113682895415988</v>
      </c>
      <c r="AC8228">
        <v>11.553448187142399</v>
      </c>
      <c r="AD8228">
        <v>0.16285186450026667</v>
      </c>
      <c r="AE8228">
        <v>33.386073689315197</v>
      </c>
    </row>
    <row r="8229" spans="1:31" x14ac:dyDescent="0.25">
      <c r="A8229">
        <v>2169572</v>
      </c>
      <c r="B8229">
        <v>1</v>
      </c>
      <c r="C8229" t="s">
        <v>80</v>
      </c>
      <c r="D8229" t="s">
        <v>103</v>
      </c>
      <c r="E8229" t="s">
        <v>196</v>
      </c>
      <c r="F8229" t="s">
        <v>23404</v>
      </c>
      <c r="G8229" t="s">
        <v>142</v>
      </c>
      <c r="H8229" t="s">
        <v>143</v>
      </c>
      <c r="I8229" t="s">
        <v>135</v>
      </c>
      <c r="J8229" t="s">
        <v>136</v>
      </c>
      <c r="K8229" t="s">
        <v>137</v>
      </c>
      <c r="L8229" t="s">
        <v>23405</v>
      </c>
      <c r="M8229" t="s">
        <v>23406</v>
      </c>
      <c r="N8229">
        <v>0.69222222200000005</v>
      </c>
      <c r="O8229">
        <v>0</v>
      </c>
      <c r="P8229">
        <v>0</v>
      </c>
      <c r="Q8229">
        <v>0</v>
      </c>
      <c r="R8229">
        <v>0</v>
      </c>
      <c r="S8229">
        <v>5</v>
      </c>
      <c r="T8229">
        <v>0</v>
      </c>
      <c r="U8229">
        <v>17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12.6636253356256</v>
      </c>
      <c r="AB8229">
        <v>0</v>
      </c>
      <c r="AC8229">
        <v>1012.2098439777355</v>
      </c>
      <c r="AD8229">
        <v>0</v>
      </c>
      <c r="AE8229">
        <v>1024.8734693133611</v>
      </c>
    </row>
    <row r="8230" spans="1:31" x14ac:dyDescent="0.25">
      <c r="A8230">
        <v>2169964</v>
      </c>
      <c r="B8230">
        <v>1</v>
      </c>
      <c r="C8230" t="s">
        <v>80</v>
      </c>
      <c r="D8230" t="s">
        <v>108</v>
      </c>
      <c r="E8230" t="s">
        <v>161</v>
      </c>
      <c r="F8230" t="s">
        <v>23407</v>
      </c>
      <c r="G8230" t="s">
        <v>215</v>
      </c>
      <c r="H8230" t="s">
        <v>134</v>
      </c>
      <c r="I8230" t="s">
        <v>135</v>
      </c>
      <c r="J8230" t="s">
        <v>136</v>
      </c>
      <c r="K8230" t="s">
        <v>137</v>
      </c>
      <c r="L8230" t="s">
        <v>23408</v>
      </c>
      <c r="M8230" t="s">
        <v>23409</v>
      </c>
      <c r="N8230">
        <v>1.156666666</v>
      </c>
      <c r="O8230">
        <v>0</v>
      </c>
      <c r="P8230">
        <v>39</v>
      </c>
      <c r="Q8230">
        <v>0</v>
      </c>
      <c r="R8230">
        <v>6</v>
      </c>
      <c r="S8230">
        <v>0</v>
      </c>
      <c r="T8230">
        <v>4</v>
      </c>
      <c r="U8230">
        <v>0</v>
      </c>
      <c r="V8230">
        <v>0</v>
      </c>
      <c r="W8230">
        <v>0</v>
      </c>
      <c r="X8230">
        <v>6.5168104133147997</v>
      </c>
      <c r="Y8230">
        <v>0</v>
      </c>
      <c r="Z8230">
        <v>0.68214329015159991</v>
      </c>
      <c r="AA8230">
        <v>0</v>
      </c>
      <c r="AB8230">
        <v>0.88793703745920005</v>
      </c>
      <c r="AC8230">
        <v>0</v>
      </c>
      <c r="AD8230">
        <v>0</v>
      </c>
      <c r="AE8230">
        <v>8.0868907409255986</v>
      </c>
    </row>
    <row r="8231" spans="1:31" x14ac:dyDescent="0.25">
      <c r="A8231">
        <v>2169632</v>
      </c>
      <c r="B8231">
        <v>1</v>
      </c>
      <c r="C8231" t="s">
        <v>80</v>
      </c>
      <c r="D8231" t="s">
        <v>83</v>
      </c>
      <c r="E8231" t="s">
        <v>174</v>
      </c>
      <c r="F8231" t="s">
        <v>19285</v>
      </c>
      <c r="G8231" t="s">
        <v>187</v>
      </c>
      <c r="H8231" t="s">
        <v>134</v>
      </c>
      <c r="I8231" t="s">
        <v>135</v>
      </c>
      <c r="J8231" t="s">
        <v>136</v>
      </c>
      <c r="K8231" t="s">
        <v>137</v>
      </c>
      <c r="L8231" t="s">
        <v>23410</v>
      </c>
      <c r="M8231" t="s">
        <v>23411</v>
      </c>
      <c r="N8231">
        <v>1.8991666659999999</v>
      </c>
      <c r="O8231">
        <v>0</v>
      </c>
      <c r="P8231">
        <v>135</v>
      </c>
      <c r="Q8231">
        <v>0</v>
      </c>
      <c r="R8231">
        <v>0</v>
      </c>
      <c r="S8231">
        <v>0</v>
      </c>
      <c r="T8231">
        <v>29</v>
      </c>
      <c r="U8231">
        <v>0</v>
      </c>
      <c r="V8231">
        <v>0</v>
      </c>
      <c r="W8231">
        <v>0</v>
      </c>
      <c r="X8231">
        <v>63.719219972231372</v>
      </c>
      <c r="Y8231">
        <v>0</v>
      </c>
      <c r="Z8231">
        <v>0</v>
      </c>
      <c r="AA8231">
        <v>0</v>
      </c>
      <c r="AB8231">
        <v>36.895709827345463</v>
      </c>
      <c r="AC8231">
        <v>0</v>
      </c>
      <c r="AD8231">
        <v>0</v>
      </c>
      <c r="AE8231">
        <v>100.61492979957683</v>
      </c>
    </row>
    <row r="8232" spans="1:31" x14ac:dyDescent="0.25">
      <c r="A8232">
        <v>2170505</v>
      </c>
      <c r="B8232">
        <v>1</v>
      </c>
      <c r="C8232" t="s">
        <v>80</v>
      </c>
      <c r="D8232" t="s">
        <v>95</v>
      </c>
      <c r="E8232" t="s">
        <v>140</v>
      </c>
      <c r="F8232" t="s">
        <v>23412</v>
      </c>
      <c r="G8232" t="s">
        <v>142</v>
      </c>
      <c r="H8232" t="s">
        <v>143</v>
      </c>
      <c r="I8232" t="s">
        <v>135</v>
      </c>
      <c r="J8232" t="s">
        <v>136</v>
      </c>
      <c r="K8232" t="s">
        <v>137</v>
      </c>
      <c r="L8232" t="s">
        <v>23413</v>
      </c>
      <c r="M8232" t="s">
        <v>23414</v>
      </c>
      <c r="N8232">
        <v>0.241388888</v>
      </c>
      <c r="O8232">
        <v>0</v>
      </c>
      <c r="P8232">
        <v>7444</v>
      </c>
      <c r="Q8232">
        <v>0</v>
      </c>
      <c r="R8232">
        <v>0</v>
      </c>
      <c r="S8232">
        <v>2</v>
      </c>
      <c r="T8232">
        <v>1267</v>
      </c>
      <c r="U8232">
        <v>0</v>
      </c>
      <c r="V8232">
        <v>0</v>
      </c>
      <c r="W8232">
        <v>0</v>
      </c>
      <c r="X8232">
        <v>422.4384563541218</v>
      </c>
      <c r="Y8232">
        <v>0</v>
      </c>
      <c r="Z8232">
        <v>0</v>
      </c>
      <c r="AA8232">
        <v>3.4305546152350002</v>
      </c>
      <c r="AB8232">
        <v>207.47254223745293</v>
      </c>
      <c r="AC8232">
        <v>0</v>
      </c>
      <c r="AD8232">
        <v>0</v>
      </c>
      <c r="AE8232">
        <v>633.34155320680975</v>
      </c>
    </row>
    <row r="8233" spans="1:31" x14ac:dyDescent="0.25">
      <c r="A8233">
        <v>2170113</v>
      </c>
      <c r="B8233">
        <v>1</v>
      </c>
      <c r="C8233" t="s">
        <v>81</v>
      </c>
      <c r="D8233" t="s">
        <v>127</v>
      </c>
      <c r="E8233" t="s">
        <v>196</v>
      </c>
      <c r="F8233" t="s">
        <v>23415</v>
      </c>
      <c r="G8233" t="s">
        <v>142</v>
      </c>
      <c r="H8233" t="s">
        <v>143</v>
      </c>
      <c r="I8233" t="s">
        <v>135</v>
      </c>
      <c r="J8233" t="s">
        <v>136</v>
      </c>
      <c r="K8233" t="s">
        <v>137</v>
      </c>
      <c r="L8233" t="s">
        <v>23416</v>
      </c>
      <c r="M8233" t="s">
        <v>23417</v>
      </c>
      <c r="N8233">
        <v>11.555277777000001</v>
      </c>
      <c r="O8233">
        <v>2</v>
      </c>
      <c r="P8233">
        <v>28</v>
      </c>
      <c r="Q8233">
        <v>83</v>
      </c>
      <c r="R8233">
        <v>127</v>
      </c>
      <c r="S8233">
        <v>10</v>
      </c>
      <c r="T8233">
        <v>3</v>
      </c>
      <c r="U8233">
        <v>0</v>
      </c>
      <c r="V8233">
        <v>0</v>
      </c>
      <c r="W8233">
        <v>3.2048928712581999</v>
      </c>
      <c r="X8233">
        <v>41.485321298291197</v>
      </c>
      <c r="Y8233">
        <v>243.58928331011865</v>
      </c>
      <c r="Z8233">
        <v>261.10651730350759</v>
      </c>
      <c r="AA8233">
        <v>402.66479902961811</v>
      </c>
      <c r="AB8233">
        <v>1.3781781300412166</v>
      </c>
      <c r="AC8233">
        <v>0</v>
      </c>
      <c r="AD8233">
        <v>0</v>
      </c>
      <c r="AE8233">
        <v>953.42899194283484</v>
      </c>
    </row>
    <row r="8234" spans="1:31" x14ac:dyDescent="0.25">
      <c r="A8234">
        <v>2169380</v>
      </c>
      <c r="B8234">
        <v>1</v>
      </c>
      <c r="C8234" t="s">
        <v>80</v>
      </c>
      <c r="D8234" t="s">
        <v>93</v>
      </c>
      <c r="E8234" t="s">
        <v>174</v>
      </c>
      <c r="F8234" t="s">
        <v>23418</v>
      </c>
      <c r="G8234" t="s">
        <v>187</v>
      </c>
      <c r="H8234" t="s">
        <v>134</v>
      </c>
      <c r="I8234" t="s">
        <v>135</v>
      </c>
      <c r="J8234" t="s">
        <v>136</v>
      </c>
      <c r="K8234" t="s">
        <v>137</v>
      </c>
      <c r="L8234" t="s">
        <v>23419</v>
      </c>
      <c r="M8234" t="s">
        <v>23420</v>
      </c>
      <c r="N8234">
        <v>6.0583333330000002</v>
      </c>
      <c r="O8234">
        <v>0</v>
      </c>
      <c r="P8234">
        <v>8</v>
      </c>
      <c r="Q8234">
        <v>0</v>
      </c>
      <c r="R8234">
        <v>0</v>
      </c>
      <c r="S8234">
        <v>0</v>
      </c>
      <c r="T8234">
        <v>3</v>
      </c>
      <c r="U8234">
        <v>0</v>
      </c>
      <c r="V8234">
        <v>0</v>
      </c>
      <c r="W8234">
        <v>0</v>
      </c>
      <c r="X8234">
        <v>8.3395005076879976</v>
      </c>
      <c r="Y8234">
        <v>0</v>
      </c>
      <c r="Z8234">
        <v>0</v>
      </c>
      <c r="AA8234">
        <v>0</v>
      </c>
      <c r="AB8234">
        <v>15.3643204738345</v>
      </c>
      <c r="AC8234">
        <v>0</v>
      </c>
      <c r="AD8234">
        <v>0</v>
      </c>
      <c r="AE8234">
        <v>23.703820981522497</v>
      </c>
    </row>
    <row r="8235" spans="1:31" x14ac:dyDescent="0.25">
      <c r="A8235">
        <v>2169526</v>
      </c>
      <c r="B8235">
        <v>1</v>
      </c>
      <c r="C8235" t="s">
        <v>80</v>
      </c>
      <c r="D8235" t="s">
        <v>90</v>
      </c>
      <c r="E8235" t="s">
        <v>146</v>
      </c>
      <c r="F8235" t="s">
        <v>23421</v>
      </c>
      <c r="G8235" t="s">
        <v>235</v>
      </c>
      <c r="H8235" t="s">
        <v>143</v>
      </c>
      <c r="I8235" t="s">
        <v>135</v>
      </c>
      <c r="J8235" t="s">
        <v>136</v>
      </c>
      <c r="K8235" t="s">
        <v>236</v>
      </c>
      <c r="L8235" t="s">
        <v>23422</v>
      </c>
      <c r="M8235" t="s">
        <v>23423</v>
      </c>
      <c r="N8235">
        <v>8.0158591660000003</v>
      </c>
      <c r="O8235">
        <v>0</v>
      </c>
      <c r="P8235">
        <v>896</v>
      </c>
      <c r="Q8235">
        <v>0</v>
      </c>
      <c r="R8235">
        <v>0</v>
      </c>
      <c r="S8235">
        <v>0</v>
      </c>
      <c r="T8235">
        <v>93</v>
      </c>
      <c r="U8235">
        <v>0</v>
      </c>
      <c r="V8235">
        <v>0</v>
      </c>
      <c r="W8235">
        <v>0</v>
      </c>
      <c r="X8235">
        <v>1516.6985587741847</v>
      </c>
      <c r="Y8235">
        <v>0</v>
      </c>
      <c r="Z8235">
        <v>0</v>
      </c>
      <c r="AA8235">
        <v>0</v>
      </c>
      <c r="AB8235">
        <v>608.43829797764954</v>
      </c>
      <c r="AC8235">
        <v>0</v>
      </c>
      <c r="AD8235">
        <v>0</v>
      </c>
      <c r="AE8235">
        <v>2125.1368567518343</v>
      </c>
    </row>
    <row r="8236" spans="1:31" x14ac:dyDescent="0.25">
      <c r="A8236">
        <v>2169921</v>
      </c>
      <c r="B8236">
        <v>1</v>
      </c>
      <c r="C8236" t="s">
        <v>80</v>
      </c>
      <c r="D8236" t="s">
        <v>83</v>
      </c>
      <c r="E8236" t="s">
        <v>174</v>
      </c>
      <c r="F8236" t="s">
        <v>23424</v>
      </c>
      <c r="G8236" t="s">
        <v>384</v>
      </c>
      <c r="H8236" t="s">
        <v>134</v>
      </c>
      <c r="I8236" t="s">
        <v>135</v>
      </c>
      <c r="J8236" t="s">
        <v>136</v>
      </c>
      <c r="K8236" t="s">
        <v>137</v>
      </c>
      <c r="L8236" t="s">
        <v>23425</v>
      </c>
      <c r="M8236" t="s">
        <v>23426</v>
      </c>
      <c r="N8236">
        <v>1.4255555550000001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7</v>
      </c>
      <c r="U8236">
        <v>0</v>
      </c>
      <c r="V8236">
        <v>1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10.016518576862667</v>
      </c>
      <c r="AC8236">
        <v>0</v>
      </c>
      <c r="AD8236">
        <v>32.506353253289731</v>
      </c>
      <c r="AE8236">
        <v>42.522871830152397</v>
      </c>
    </row>
    <row r="8237" spans="1:31" x14ac:dyDescent="0.25">
      <c r="A8237">
        <v>2169400</v>
      </c>
      <c r="B8237">
        <v>1</v>
      </c>
      <c r="C8237" t="s">
        <v>81</v>
      </c>
      <c r="D8237" t="s">
        <v>127</v>
      </c>
      <c r="E8237" t="s">
        <v>174</v>
      </c>
      <c r="F8237" t="s">
        <v>23427</v>
      </c>
      <c r="G8237" t="s">
        <v>187</v>
      </c>
      <c r="H8237" t="s">
        <v>134</v>
      </c>
      <c r="I8237" t="s">
        <v>135</v>
      </c>
      <c r="J8237" t="s">
        <v>136</v>
      </c>
      <c r="K8237" t="s">
        <v>137</v>
      </c>
      <c r="L8237" t="s">
        <v>23428</v>
      </c>
      <c r="M8237" t="s">
        <v>23429</v>
      </c>
      <c r="N8237">
        <v>2.7036111109999998</v>
      </c>
      <c r="O8237">
        <v>0</v>
      </c>
      <c r="P8237">
        <v>176</v>
      </c>
      <c r="Q8237">
        <v>0</v>
      </c>
      <c r="R8237">
        <v>0</v>
      </c>
      <c r="S8237">
        <v>0</v>
      </c>
      <c r="T8237">
        <v>3</v>
      </c>
      <c r="U8237">
        <v>0</v>
      </c>
      <c r="V8237">
        <v>0</v>
      </c>
      <c r="W8237">
        <v>0</v>
      </c>
      <c r="X8237">
        <v>115.3883274431727</v>
      </c>
      <c r="Y8237">
        <v>0</v>
      </c>
      <c r="Z8237">
        <v>0</v>
      </c>
      <c r="AA8237">
        <v>0</v>
      </c>
      <c r="AB8237">
        <v>0.4444077851840334</v>
      </c>
      <c r="AC8237">
        <v>0</v>
      </c>
      <c r="AD8237">
        <v>0</v>
      </c>
      <c r="AE8237">
        <v>115.83273522835674</v>
      </c>
    </row>
    <row r="8238" spans="1:31" x14ac:dyDescent="0.25">
      <c r="A8238">
        <v>2170133</v>
      </c>
      <c r="B8238">
        <v>1</v>
      </c>
      <c r="C8238" t="s">
        <v>80</v>
      </c>
      <c r="D8238" t="s">
        <v>100</v>
      </c>
      <c r="E8238" t="s">
        <v>140</v>
      </c>
      <c r="F8238" t="s">
        <v>13960</v>
      </c>
      <c r="G8238" t="s">
        <v>167</v>
      </c>
      <c r="H8238" t="s">
        <v>143</v>
      </c>
      <c r="I8238" t="s">
        <v>135</v>
      </c>
      <c r="J8238" t="s">
        <v>136</v>
      </c>
      <c r="K8238" t="s">
        <v>137</v>
      </c>
      <c r="L8238" t="s">
        <v>23430</v>
      </c>
      <c r="M8238" t="s">
        <v>23431</v>
      </c>
      <c r="N8238">
        <v>1.7183333329999999</v>
      </c>
      <c r="O8238">
        <v>1</v>
      </c>
      <c r="P8238">
        <v>1245</v>
      </c>
      <c r="Q8238">
        <v>18</v>
      </c>
      <c r="R8238">
        <v>404</v>
      </c>
      <c r="S8238">
        <v>13</v>
      </c>
      <c r="T8238">
        <v>250</v>
      </c>
      <c r="U8238">
        <v>0</v>
      </c>
      <c r="V8238">
        <v>1</v>
      </c>
      <c r="W8238">
        <v>0.71770318204635009</v>
      </c>
      <c r="X8238">
        <v>615.0204268489706</v>
      </c>
      <c r="Y8238">
        <v>251.39169890304464</v>
      </c>
      <c r="Z8238">
        <v>419.57468301540422</v>
      </c>
      <c r="AA8238">
        <v>234.13885596360936</v>
      </c>
      <c r="AB8238">
        <v>290.28794872318025</v>
      </c>
      <c r="AC8238">
        <v>0</v>
      </c>
      <c r="AD8238">
        <v>3.1562312986332506</v>
      </c>
      <c r="AE8238">
        <v>1814.2875479348886</v>
      </c>
    </row>
    <row r="8239" spans="1:31" x14ac:dyDescent="0.25">
      <c r="A8239">
        <v>2170110</v>
      </c>
      <c r="B8239">
        <v>1</v>
      </c>
      <c r="C8239" t="s">
        <v>80</v>
      </c>
      <c r="D8239" t="s">
        <v>106</v>
      </c>
      <c r="E8239" t="s">
        <v>174</v>
      </c>
      <c r="F8239" t="s">
        <v>23432</v>
      </c>
      <c r="G8239" t="s">
        <v>187</v>
      </c>
      <c r="H8239" t="s">
        <v>134</v>
      </c>
      <c r="I8239" t="s">
        <v>135</v>
      </c>
      <c r="J8239" t="s">
        <v>136</v>
      </c>
      <c r="K8239" t="s">
        <v>137</v>
      </c>
      <c r="L8239" t="s">
        <v>23433</v>
      </c>
      <c r="M8239" t="s">
        <v>23434</v>
      </c>
      <c r="N8239">
        <v>9.2594444439999997</v>
      </c>
      <c r="O8239">
        <v>0</v>
      </c>
      <c r="P8239">
        <v>13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31.601604982736987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31.601604982736987</v>
      </c>
    </row>
    <row r="8240" spans="1:31" x14ac:dyDescent="0.25">
      <c r="A8240">
        <v>2169592</v>
      </c>
      <c r="B8240">
        <v>1</v>
      </c>
      <c r="C8240" t="s">
        <v>80</v>
      </c>
      <c r="D8240" t="s">
        <v>90</v>
      </c>
      <c r="E8240" t="s">
        <v>146</v>
      </c>
      <c r="F8240" t="s">
        <v>23435</v>
      </c>
      <c r="G8240" t="s">
        <v>235</v>
      </c>
      <c r="H8240" t="s">
        <v>143</v>
      </c>
      <c r="I8240" t="s">
        <v>135</v>
      </c>
      <c r="J8240" t="s">
        <v>136</v>
      </c>
      <c r="K8240" t="s">
        <v>236</v>
      </c>
      <c r="L8240" t="s">
        <v>23436</v>
      </c>
      <c r="M8240" t="s">
        <v>23437</v>
      </c>
      <c r="N8240">
        <v>7.1581230549999999</v>
      </c>
      <c r="O8240">
        <v>0</v>
      </c>
      <c r="P8240">
        <v>622</v>
      </c>
      <c r="Q8240">
        <v>0</v>
      </c>
      <c r="R8240">
        <v>0</v>
      </c>
      <c r="S8240">
        <v>0</v>
      </c>
      <c r="T8240">
        <v>85</v>
      </c>
      <c r="U8240">
        <v>0</v>
      </c>
      <c r="V8240">
        <v>1</v>
      </c>
      <c r="W8240">
        <v>0</v>
      </c>
      <c r="X8240">
        <v>961.30103980810907</v>
      </c>
      <c r="Y8240">
        <v>0</v>
      </c>
      <c r="Z8240">
        <v>0</v>
      </c>
      <c r="AA8240">
        <v>0</v>
      </c>
      <c r="AB8240">
        <v>529.7198725286886</v>
      </c>
      <c r="AC8240">
        <v>0</v>
      </c>
      <c r="AD8240">
        <v>114.83296610189075</v>
      </c>
      <c r="AE8240">
        <v>1605.8538784386883</v>
      </c>
    </row>
    <row r="8241" spans="1:31" x14ac:dyDescent="0.25">
      <c r="A8241">
        <v>2169443</v>
      </c>
      <c r="B8241">
        <v>1</v>
      </c>
      <c r="C8241" t="s">
        <v>80</v>
      </c>
      <c r="D8241" t="s">
        <v>93</v>
      </c>
      <c r="E8241" t="s">
        <v>174</v>
      </c>
      <c r="F8241" t="s">
        <v>22256</v>
      </c>
      <c r="G8241" t="s">
        <v>163</v>
      </c>
      <c r="H8241" t="s">
        <v>134</v>
      </c>
      <c r="I8241" t="s">
        <v>135</v>
      </c>
      <c r="J8241" t="s">
        <v>136</v>
      </c>
      <c r="K8241" t="s">
        <v>137</v>
      </c>
      <c r="L8241" t="s">
        <v>23438</v>
      </c>
      <c r="M8241" t="s">
        <v>23439</v>
      </c>
      <c r="N8241">
        <v>2.3875000000000002</v>
      </c>
      <c r="O8241">
        <v>0</v>
      </c>
      <c r="P8241">
        <v>16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4.8925731932725007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4.8925731932725007</v>
      </c>
    </row>
    <row r="8242" spans="1:31" x14ac:dyDescent="0.25">
      <c r="A8242">
        <v>2169635</v>
      </c>
      <c r="B8242">
        <v>1</v>
      </c>
      <c r="C8242" t="s">
        <v>80</v>
      </c>
      <c r="D8242" t="s">
        <v>106</v>
      </c>
      <c r="E8242" t="s">
        <v>174</v>
      </c>
      <c r="F8242" t="s">
        <v>23440</v>
      </c>
      <c r="G8242" t="s">
        <v>187</v>
      </c>
      <c r="H8242" t="s">
        <v>134</v>
      </c>
      <c r="I8242" t="s">
        <v>135</v>
      </c>
      <c r="J8242" t="s">
        <v>136</v>
      </c>
      <c r="K8242" t="s">
        <v>137</v>
      </c>
      <c r="L8242" t="s">
        <v>23441</v>
      </c>
      <c r="M8242" t="s">
        <v>21945</v>
      </c>
      <c r="N8242">
        <v>1.2094444440000001</v>
      </c>
      <c r="O8242">
        <v>0</v>
      </c>
      <c r="P8242">
        <v>13</v>
      </c>
      <c r="Q8242">
        <v>0</v>
      </c>
      <c r="R8242">
        <v>0</v>
      </c>
      <c r="S8242">
        <v>0</v>
      </c>
      <c r="T8242">
        <v>5</v>
      </c>
      <c r="U8242">
        <v>0</v>
      </c>
      <c r="V8242">
        <v>0</v>
      </c>
      <c r="W8242">
        <v>0</v>
      </c>
      <c r="X8242">
        <v>2.3338323900906</v>
      </c>
      <c r="Y8242">
        <v>0</v>
      </c>
      <c r="Z8242">
        <v>0</v>
      </c>
      <c r="AA8242">
        <v>0</v>
      </c>
      <c r="AB8242">
        <v>1.9276562833720001</v>
      </c>
      <c r="AC8242">
        <v>0</v>
      </c>
      <c r="AD8242">
        <v>0</v>
      </c>
      <c r="AE8242">
        <v>4.2614886734626003</v>
      </c>
    </row>
    <row r="8243" spans="1:31" x14ac:dyDescent="0.25">
      <c r="A8243">
        <v>2170302</v>
      </c>
      <c r="B8243">
        <v>1</v>
      </c>
      <c r="C8243" t="s">
        <v>81</v>
      </c>
      <c r="D8243" t="s">
        <v>118</v>
      </c>
      <c r="E8243" t="s">
        <v>196</v>
      </c>
      <c r="F8243" t="s">
        <v>23442</v>
      </c>
      <c r="G8243" t="s">
        <v>142</v>
      </c>
      <c r="H8243" t="s">
        <v>143</v>
      </c>
      <c r="I8243" t="s">
        <v>148</v>
      </c>
      <c r="J8243" t="s">
        <v>136</v>
      </c>
      <c r="K8243" t="s">
        <v>137</v>
      </c>
      <c r="L8243" t="s">
        <v>23443</v>
      </c>
      <c r="M8243" t="s">
        <v>23444</v>
      </c>
      <c r="N8243">
        <v>9.7222220000000008E-3</v>
      </c>
      <c r="O8243">
        <v>0</v>
      </c>
      <c r="P8243">
        <v>719</v>
      </c>
      <c r="Q8243">
        <v>5</v>
      </c>
      <c r="R8243">
        <v>21</v>
      </c>
      <c r="S8243">
        <v>0</v>
      </c>
      <c r="T8243">
        <v>29</v>
      </c>
      <c r="U8243">
        <v>0</v>
      </c>
      <c r="V8243">
        <v>0</v>
      </c>
      <c r="W8243">
        <v>0</v>
      </c>
      <c r="X8243">
        <v>1.0515419830860004</v>
      </c>
      <c r="Y8243">
        <v>2.083122995275E-2</v>
      </c>
      <c r="Z8243">
        <v>7.3124198444111124E-2</v>
      </c>
      <c r="AA8243">
        <v>0</v>
      </c>
      <c r="AB8243">
        <v>0.12049847547694446</v>
      </c>
      <c r="AC8243">
        <v>0</v>
      </c>
      <c r="AD8243">
        <v>0</v>
      </c>
      <c r="AE8243">
        <v>1.265995886959806</v>
      </c>
    </row>
    <row r="8244" spans="1:31" x14ac:dyDescent="0.25">
      <c r="A8244">
        <v>2170153</v>
      </c>
      <c r="B8244">
        <v>1</v>
      </c>
      <c r="C8244" t="s">
        <v>80</v>
      </c>
      <c r="D8244" t="s">
        <v>92</v>
      </c>
      <c r="E8244" t="s">
        <v>131</v>
      </c>
      <c r="F8244" t="s">
        <v>23445</v>
      </c>
      <c r="G8244" t="s">
        <v>133</v>
      </c>
      <c r="H8244" t="s">
        <v>134</v>
      </c>
      <c r="I8244" t="s">
        <v>135</v>
      </c>
      <c r="J8244" t="s">
        <v>136</v>
      </c>
      <c r="K8244" t="s">
        <v>137</v>
      </c>
      <c r="L8244" t="s">
        <v>23446</v>
      </c>
      <c r="M8244" t="s">
        <v>23447</v>
      </c>
      <c r="N8244">
        <v>4.4330555550000001</v>
      </c>
      <c r="O8244">
        <v>0</v>
      </c>
      <c r="P8244">
        <v>4</v>
      </c>
      <c r="Q8244">
        <v>0</v>
      </c>
      <c r="R8244">
        <v>0</v>
      </c>
      <c r="S8244">
        <v>0</v>
      </c>
      <c r="T8244">
        <v>2</v>
      </c>
      <c r="U8244">
        <v>0</v>
      </c>
      <c r="V8244">
        <v>0</v>
      </c>
      <c r="W8244">
        <v>0</v>
      </c>
      <c r="X8244">
        <v>6.7727044855506682</v>
      </c>
      <c r="Y8244">
        <v>0</v>
      </c>
      <c r="Z8244">
        <v>0</v>
      </c>
      <c r="AA8244">
        <v>0</v>
      </c>
      <c r="AB8244">
        <v>2.9479314586423331</v>
      </c>
      <c r="AC8244">
        <v>0</v>
      </c>
      <c r="AD8244">
        <v>0</v>
      </c>
      <c r="AE8244">
        <v>9.7206359441930008</v>
      </c>
    </row>
    <row r="8245" spans="1:31" x14ac:dyDescent="0.25">
      <c r="A8245">
        <v>2169612</v>
      </c>
      <c r="B8245">
        <v>1</v>
      </c>
      <c r="C8245" t="s">
        <v>80</v>
      </c>
      <c r="D8245" t="s">
        <v>106</v>
      </c>
      <c r="E8245" t="s">
        <v>161</v>
      </c>
      <c r="F8245" t="s">
        <v>23448</v>
      </c>
      <c r="G8245" t="s">
        <v>215</v>
      </c>
      <c r="H8245" t="s">
        <v>134</v>
      </c>
      <c r="I8245" t="s">
        <v>135</v>
      </c>
      <c r="J8245" t="s">
        <v>136</v>
      </c>
      <c r="K8245" t="s">
        <v>137</v>
      </c>
      <c r="L8245" t="s">
        <v>23449</v>
      </c>
      <c r="M8245" t="s">
        <v>23450</v>
      </c>
      <c r="N8245">
        <v>3.7008333329999998</v>
      </c>
      <c r="O8245">
        <v>0</v>
      </c>
      <c r="P8245">
        <v>131</v>
      </c>
      <c r="Q8245">
        <v>0</v>
      </c>
      <c r="R8245">
        <v>1</v>
      </c>
      <c r="S8245">
        <v>0</v>
      </c>
      <c r="T8245">
        <v>6</v>
      </c>
      <c r="U8245">
        <v>0</v>
      </c>
      <c r="V8245">
        <v>0</v>
      </c>
      <c r="W8245">
        <v>0</v>
      </c>
      <c r="X8245">
        <v>87.442184573335609</v>
      </c>
      <c r="Y8245">
        <v>0</v>
      </c>
      <c r="Z8245">
        <v>5.3889757571667332</v>
      </c>
      <c r="AA8245">
        <v>0</v>
      </c>
      <c r="AB8245">
        <v>18.7185447045213</v>
      </c>
      <c r="AC8245">
        <v>0</v>
      </c>
      <c r="AD8245">
        <v>0</v>
      </c>
      <c r="AE8245">
        <v>111.54970503502363</v>
      </c>
    </row>
    <row r="8246" spans="1:31" x14ac:dyDescent="0.25">
      <c r="A8246">
        <v>2170674</v>
      </c>
      <c r="B8246">
        <v>1</v>
      </c>
      <c r="C8246" t="s">
        <v>80</v>
      </c>
      <c r="D8246" t="s">
        <v>108</v>
      </c>
      <c r="E8246" t="s">
        <v>174</v>
      </c>
      <c r="F8246" t="s">
        <v>23451</v>
      </c>
      <c r="G8246" t="s">
        <v>187</v>
      </c>
      <c r="H8246" t="s">
        <v>134</v>
      </c>
      <c r="I8246" t="s">
        <v>135</v>
      </c>
      <c r="J8246" t="s">
        <v>136</v>
      </c>
      <c r="K8246" t="s">
        <v>137</v>
      </c>
      <c r="L8246" t="s">
        <v>22949</v>
      </c>
      <c r="M8246" t="s">
        <v>23452</v>
      </c>
      <c r="N8246">
        <v>0.86027777699999997</v>
      </c>
      <c r="O8246">
        <v>0</v>
      </c>
      <c r="P8246">
        <v>3</v>
      </c>
      <c r="Q8246">
        <v>0</v>
      </c>
      <c r="R8246">
        <v>1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0.36978819196733337</v>
      </c>
      <c r="Y8246">
        <v>0</v>
      </c>
      <c r="Z8246">
        <v>0.13763493146041667</v>
      </c>
      <c r="AA8246">
        <v>0</v>
      </c>
      <c r="AB8246">
        <v>0</v>
      </c>
      <c r="AC8246">
        <v>0</v>
      </c>
      <c r="AD8246">
        <v>0</v>
      </c>
      <c r="AE8246">
        <v>0.50742312342774998</v>
      </c>
    </row>
    <row r="8247" spans="1:31" x14ac:dyDescent="0.25">
      <c r="A8247">
        <v>2170047</v>
      </c>
      <c r="B8247">
        <v>1</v>
      </c>
      <c r="C8247" t="s">
        <v>80</v>
      </c>
      <c r="D8247" t="s">
        <v>104</v>
      </c>
      <c r="E8247" t="s">
        <v>196</v>
      </c>
      <c r="F8247" t="s">
        <v>23453</v>
      </c>
      <c r="G8247" t="s">
        <v>167</v>
      </c>
      <c r="H8247" t="s">
        <v>143</v>
      </c>
      <c r="I8247" t="s">
        <v>135</v>
      </c>
      <c r="J8247" t="s">
        <v>136</v>
      </c>
      <c r="K8247" t="s">
        <v>137</v>
      </c>
      <c r="L8247" t="s">
        <v>23454</v>
      </c>
      <c r="M8247" t="s">
        <v>23455</v>
      </c>
      <c r="N8247">
        <v>3.3180555549999999</v>
      </c>
      <c r="O8247">
        <v>0</v>
      </c>
      <c r="P8247">
        <v>0</v>
      </c>
      <c r="Q8247">
        <v>7</v>
      </c>
      <c r="R8247">
        <v>0</v>
      </c>
      <c r="S8247">
        <v>0</v>
      </c>
      <c r="T8247">
        <v>0</v>
      </c>
      <c r="U8247">
        <v>1</v>
      </c>
      <c r="V8247">
        <v>0</v>
      </c>
      <c r="W8247">
        <v>0</v>
      </c>
      <c r="X8247">
        <v>0</v>
      </c>
      <c r="Y8247">
        <v>209.73546620820142</v>
      </c>
      <c r="Z8247">
        <v>0</v>
      </c>
      <c r="AA8247">
        <v>0</v>
      </c>
      <c r="AB8247">
        <v>0</v>
      </c>
      <c r="AC8247">
        <v>189.69651055463152</v>
      </c>
      <c r="AD8247">
        <v>0</v>
      </c>
      <c r="AE8247">
        <v>399.43197676283296</v>
      </c>
    </row>
    <row r="8248" spans="1:31" x14ac:dyDescent="0.25">
      <c r="A8248">
        <v>2169655</v>
      </c>
      <c r="B8248">
        <v>1</v>
      </c>
      <c r="C8248" t="s">
        <v>80</v>
      </c>
      <c r="D8248" t="s">
        <v>107</v>
      </c>
      <c r="E8248" t="s">
        <v>161</v>
      </c>
      <c r="F8248" t="s">
        <v>23456</v>
      </c>
      <c r="G8248" t="s">
        <v>458</v>
      </c>
      <c r="H8248" t="s">
        <v>134</v>
      </c>
      <c r="I8248" t="s">
        <v>135</v>
      </c>
      <c r="J8248" t="s">
        <v>136</v>
      </c>
      <c r="K8248" t="s">
        <v>137</v>
      </c>
      <c r="L8248" t="s">
        <v>23457</v>
      </c>
      <c r="M8248" t="s">
        <v>23458</v>
      </c>
      <c r="N8248">
        <v>4.949166666</v>
      </c>
      <c r="O8248">
        <v>0</v>
      </c>
      <c r="P8248">
        <v>69</v>
      </c>
      <c r="Q8248">
        <v>0</v>
      </c>
      <c r="R8248">
        <v>0</v>
      </c>
      <c r="S8248">
        <v>0</v>
      </c>
      <c r="T8248">
        <v>6</v>
      </c>
      <c r="U8248">
        <v>0</v>
      </c>
      <c r="V8248">
        <v>0</v>
      </c>
      <c r="W8248">
        <v>0</v>
      </c>
      <c r="X8248">
        <v>74.090136508134691</v>
      </c>
      <c r="Y8248">
        <v>0</v>
      </c>
      <c r="Z8248">
        <v>0</v>
      </c>
      <c r="AA8248">
        <v>0</v>
      </c>
      <c r="AB8248">
        <v>16.541049061572</v>
      </c>
      <c r="AC8248">
        <v>0</v>
      </c>
      <c r="AD8248">
        <v>0</v>
      </c>
      <c r="AE8248">
        <v>90.631185569706687</v>
      </c>
    </row>
    <row r="8249" spans="1:31" x14ac:dyDescent="0.25">
      <c r="A8249">
        <v>2170090</v>
      </c>
      <c r="B8249">
        <v>1</v>
      </c>
      <c r="C8249" t="s">
        <v>80</v>
      </c>
      <c r="D8249" t="s">
        <v>83</v>
      </c>
      <c r="E8249" t="s">
        <v>161</v>
      </c>
      <c r="F8249" t="s">
        <v>23459</v>
      </c>
      <c r="G8249" t="s">
        <v>215</v>
      </c>
      <c r="H8249" t="s">
        <v>134</v>
      </c>
      <c r="I8249" t="s">
        <v>135</v>
      </c>
      <c r="J8249" t="s">
        <v>136</v>
      </c>
      <c r="K8249" t="s">
        <v>137</v>
      </c>
      <c r="L8249" t="s">
        <v>23460</v>
      </c>
      <c r="M8249" t="s">
        <v>23461</v>
      </c>
      <c r="N8249">
        <v>3.4388888880000001</v>
      </c>
      <c r="O8249">
        <v>0</v>
      </c>
      <c r="P8249">
        <v>316</v>
      </c>
      <c r="Q8249">
        <v>0</v>
      </c>
      <c r="R8249">
        <v>0</v>
      </c>
      <c r="S8249">
        <v>0</v>
      </c>
      <c r="T8249">
        <v>18</v>
      </c>
      <c r="U8249">
        <v>0</v>
      </c>
      <c r="V8249">
        <v>0</v>
      </c>
      <c r="W8249">
        <v>0</v>
      </c>
      <c r="X8249">
        <v>334.46223637411049</v>
      </c>
      <c r="Y8249">
        <v>0</v>
      </c>
      <c r="Z8249">
        <v>0</v>
      </c>
      <c r="AA8249">
        <v>0</v>
      </c>
      <c r="AB8249">
        <v>223.47437606505869</v>
      </c>
      <c r="AC8249">
        <v>0</v>
      </c>
      <c r="AD8249">
        <v>0</v>
      </c>
      <c r="AE8249">
        <v>557.93661243916915</v>
      </c>
    </row>
    <row r="8250" spans="1:31" x14ac:dyDescent="0.25">
      <c r="A8250">
        <v>2170588</v>
      </c>
      <c r="B8250">
        <v>1</v>
      </c>
      <c r="C8250" t="s">
        <v>81</v>
      </c>
      <c r="D8250" t="s">
        <v>122</v>
      </c>
      <c r="E8250" t="s">
        <v>174</v>
      </c>
      <c r="F8250" t="s">
        <v>23462</v>
      </c>
      <c r="G8250" t="s">
        <v>187</v>
      </c>
      <c r="H8250" t="s">
        <v>134</v>
      </c>
      <c r="I8250" t="s">
        <v>135</v>
      </c>
      <c r="J8250" t="s">
        <v>136</v>
      </c>
      <c r="K8250" t="s">
        <v>137</v>
      </c>
      <c r="L8250" t="s">
        <v>23463</v>
      </c>
      <c r="M8250" t="s">
        <v>23464</v>
      </c>
      <c r="N8250">
        <v>3.3902777770000001</v>
      </c>
      <c r="O8250">
        <v>0</v>
      </c>
      <c r="P8250">
        <v>9</v>
      </c>
      <c r="Q8250">
        <v>0</v>
      </c>
      <c r="R8250">
        <v>8</v>
      </c>
      <c r="S8250">
        <v>0</v>
      </c>
      <c r="T8250">
        <v>6</v>
      </c>
      <c r="U8250">
        <v>0</v>
      </c>
      <c r="V8250">
        <v>0</v>
      </c>
      <c r="W8250">
        <v>0</v>
      </c>
      <c r="X8250">
        <v>3.9466616131698009</v>
      </c>
      <c r="Y8250">
        <v>0</v>
      </c>
      <c r="Z8250">
        <v>2.3485251708700834</v>
      </c>
      <c r="AA8250">
        <v>0</v>
      </c>
      <c r="AB8250">
        <v>20.592404941094173</v>
      </c>
      <c r="AC8250">
        <v>0</v>
      </c>
      <c r="AD8250">
        <v>0</v>
      </c>
      <c r="AE8250">
        <v>26.887591725134058</v>
      </c>
    </row>
    <row r="8251" spans="1:31" x14ac:dyDescent="0.25">
      <c r="A8251">
        <v>2170482</v>
      </c>
      <c r="B8251">
        <v>1</v>
      </c>
      <c r="C8251" t="s">
        <v>80</v>
      </c>
      <c r="D8251" t="s">
        <v>95</v>
      </c>
      <c r="E8251" t="s">
        <v>140</v>
      </c>
      <c r="F8251" t="s">
        <v>7042</v>
      </c>
      <c r="G8251" t="s">
        <v>142</v>
      </c>
      <c r="H8251" t="s">
        <v>143</v>
      </c>
      <c r="I8251" t="s">
        <v>148</v>
      </c>
      <c r="J8251" t="s">
        <v>136</v>
      </c>
      <c r="K8251" t="s">
        <v>137</v>
      </c>
      <c r="L8251" t="s">
        <v>23465</v>
      </c>
      <c r="M8251" t="s">
        <v>23466</v>
      </c>
      <c r="N8251">
        <v>2.3611111000000001E-2</v>
      </c>
      <c r="O8251">
        <v>5</v>
      </c>
      <c r="P8251">
        <v>1914</v>
      </c>
      <c r="Q8251">
        <v>26</v>
      </c>
      <c r="R8251">
        <v>20</v>
      </c>
      <c r="S8251">
        <v>23</v>
      </c>
      <c r="T8251">
        <v>92</v>
      </c>
      <c r="U8251">
        <v>1</v>
      </c>
      <c r="V8251">
        <v>0</v>
      </c>
      <c r="W8251">
        <v>0.23804515764612499</v>
      </c>
      <c r="X8251">
        <v>13.212401226228403</v>
      </c>
      <c r="Y8251">
        <v>1.4646568404477778</v>
      </c>
      <c r="Z8251">
        <v>5.7880328822166656E-2</v>
      </c>
      <c r="AA8251">
        <v>7.337131426605584</v>
      </c>
      <c r="AB8251">
        <v>1.3026039737223614</v>
      </c>
      <c r="AC8251">
        <v>0.91468905159583336</v>
      </c>
      <c r="AD8251">
        <v>0</v>
      </c>
      <c r="AE8251">
        <v>24.527408005068249</v>
      </c>
    </row>
    <row r="8252" spans="1:31" x14ac:dyDescent="0.25">
      <c r="A8252">
        <v>2170631</v>
      </c>
      <c r="B8252">
        <v>1</v>
      </c>
      <c r="C8252" t="s">
        <v>80</v>
      </c>
      <c r="D8252" t="s">
        <v>107</v>
      </c>
      <c r="E8252" t="s">
        <v>196</v>
      </c>
      <c r="F8252" t="s">
        <v>23467</v>
      </c>
      <c r="G8252" t="s">
        <v>142</v>
      </c>
      <c r="H8252" t="s">
        <v>143</v>
      </c>
      <c r="I8252" t="s">
        <v>135</v>
      </c>
      <c r="J8252" t="s">
        <v>136</v>
      </c>
      <c r="K8252" t="s">
        <v>137</v>
      </c>
      <c r="L8252" t="s">
        <v>23468</v>
      </c>
      <c r="M8252" t="s">
        <v>23469</v>
      </c>
      <c r="N8252">
        <v>1.9213888880000001</v>
      </c>
      <c r="O8252">
        <v>0</v>
      </c>
      <c r="P8252">
        <v>262</v>
      </c>
      <c r="Q8252">
        <v>0</v>
      </c>
      <c r="R8252">
        <v>19</v>
      </c>
      <c r="S8252">
        <v>0</v>
      </c>
      <c r="T8252">
        <v>52</v>
      </c>
      <c r="U8252">
        <v>1</v>
      </c>
      <c r="V8252">
        <v>0</v>
      </c>
      <c r="W8252">
        <v>0</v>
      </c>
      <c r="X8252">
        <v>96.143644792422151</v>
      </c>
      <c r="Y8252">
        <v>0</v>
      </c>
      <c r="Z8252">
        <v>10.039462130930703</v>
      </c>
      <c r="AA8252">
        <v>0</v>
      </c>
      <c r="AB8252">
        <v>46.389644150825511</v>
      </c>
      <c r="AC8252">
        <v>313.81763790017328</v>
      </c>
      <c r="AD8252">
        <v>0</v>
      </c>
      <c r="AE8252">
        <v>466.39038897435165</v>
      </c>
    </row>
    <row r="8253" spans="1:31" x14ac:dyDescent="0.25">
      <c r="A8253">
        <v>2169549</v>
      </c>
      <c r="B8253">
        <v>1</v>
      </c>
      <c r="C8253" t="s">
        <v>81</v>
      </c>
      <c r="D8253" t="s">
        <v>116</v>
      </c>
      <c r="E8253" t="s">
        <v>196</v>
      </c>
      <c r="F8253" t="s">
        <v>17044</v>
      </c>
      <c r="G8253" t="s">
        <v>538</v>
      </c>
      <c r="H8253" t="s">
        <v>143</v>
      </c>
      <c r="I8253" t="s">
        <v>135</v>
      </c>
      <c r="J8253" t="s">
        <v>136</v>
      </c>
      <c r="K8253" t="s">
        <v>236</v>
      </c>
      <c r="L8253" t="s">
        <v>23470</v>
      </c>
      <c r="M8253" t="s">
        <v>23471</v>
      </c>
      <c r="N8253">
        <v>8.414722222</v>
      </c>
      <c r="O8253">
        <v>0</v>
      </c>
      <c r="P8253">
        <v>222</v>
      </c>
      <c r="Q8253">
        <v>165</v>
      </c>
      <c r="R8253">
        <v>6</v>
      </c>
      <c r="S8253">
        <v>3</v>
      </c>
      <c r="T8253">
        <v>27</v>
      </c>
      <c r="U8253">
        <v>0</v>
      </c>
      <c r="V8253">
        <v>0</v>
      </c>
      <c r="W8253">
        <v>0</v>
      </c>
      <c r="X8253">
        <v>253.76542676163209</v>
      </c>
      <c r="Y8253">
        <v>177.21508886636619</v>
      </c>
      <c r="Z8253">
        <v>26.37339597373321</v>
      </c>
      <c r="AA8253">
        <v>232.30574374847885</v>
      </c>
      <c r="AB8253">
        <v>43.963629304412542</v>
      </c>
      <c r="AC8253">
        <v>0</v>
      </c>
      <c r="AD8253">
        <v>0</v>
      </c>
      <c r="AE8253">
        <v>733.62328465462292</v>
      </c>
    </row>
    <row r="8254" spans="1:31" x14ac:dyDescent="0.25">
      <c r="A8254">
        <v>2170239</v>
      </c>
      <c r="B8254">
        <v>1</v>
      </c>
      <c r="C8254" t="s">
        <v>80</v>
      </c>
      <c r="D8254" t="s">
        <v>92</v>
      </c>
      <c r="E8254" t="s">
        <v>196</v>
      </c>
      <c r="F8254" t="s">
        <v>23472</v>
      </c>
      <c r="G8254" t="s">
        <v>167</v>
      </c>
      <c r="H8254" t="s">
        <v>143</v>
      </c>
      <c r="I8254" t="s">
        <v>135</v>
      </c>
      <c r="J8254" t="s">
        <v>136</v>
      </c>
      <c r="K8254" t="s">
        <v>137</v>
      </c>
      <c r="L8254" t="s">
        <v>23473</v>
      </c>
      <c r="M8254" t="s">
        <v>21981</v>
      </c>
      <c r="N8254">
        <v>0.59305555499999996</v>
      </c>
      <c r="O8254">
        <v>0</v>
      </c>
      <c r="P8254">
        <v>261</v>
      </c>
      <c r="Q8254">
        <v>0</v>
      </c>
      <c r="R8254">
        <v>0</v>
      </c>
      <c r="S8254">
        <v>1</v>
      </c>
      <c r="T8254">
        <v>56</v>
      </c>
      <c r="U8254">
        <v>0</v>
      </c>
      <c r="V8254">
        <v>0</v>
      </c>
      <c r="W8254">
        <v>0</v>
      </c>
      <c r="X8254">
        <v>37.495411967276965</v>
      </c>
      <c r="Y8254">
        <v>0</v>
      </c>
      <c r="Z8254">
        <v>0</v>
      </c>
      <c r="AA8254">
        <v>1.24524490734</v>
      </c>
      <c r="AB8254">
        <v>5.313950273240585</v>
      </c>
      <c r="AC8254">
        <v>0</v>
      </c>
      <c r="AD8254">
        <v>0</v>
      </c>
      <c r="AE8254">
        <v>44.054607147857553</v>
      </c>
    </row>
    <row r="8255" spans="1:31" x14ac:dyDescent="0.25">
      <c r="A8255">
        <v>2170525</v>
      </c>
      <c r="B8255">
        <v>1</v>
      </c>
      <c r="C8255" t="s">
        <v>80</v>
      </c>
      <c r="D8255" t="s">
        <v>110</v>
      </c>
      <c r="E8255" t="s">
        <v>131</v>
      </c>
      <c r="F8255" t="s">
        <v>23474</v>
      </c>
      <c r="G8255" t="s">
        <v>231</v>
      </c>
      <c r="H8255" t="s">
        <v>134</v>
      </c>
      <c r="I8255" t="s">
        <v>135</v>
      </c>
      <c r="J8255" t="s">
        <v>136</v>
      </c>
      <c r="K8255" t="s">
        <v>137</v>
      </c>
      <c r="L8255" t="s">
        <v>23475</v>
      </c>
      <c r="M8255" t="s">
        <v>23476</v>
      </c>
      <c r="N8255">
        <v>1.8758333330000001</v>
      </c>
      <c r="O8255">
        <v>0</v>
      </c>
      <c r="P8255">
        <v>4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1.5101128047207917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1.5101128047207917</v>
      </c>
    </row>
    <row r="8256" spans="1:31" x14ac:dyDescent="0.25">
      <c r="A8256">
        <v>2169343</v>
      </c>
      <c r="B8256">
        <v>1</v>
      </c>
      <c r="C8256" t="s">
        <v>80</v>
      </c>
      <c r="D8256" t="s">
        <v>86</v>
      </c>
      <c r="E8256" t="s">
        <v>140</v>
      </c>
      <c r="F8256" t="s">
        <v>23477</v>
      </c>
      <c r="G8256" t="s">
        <v>142</v>
      </c>
      <c r="H8256" t="s">
        <v>143</v>
      </c>
      <c r="I8256" t="s">
        <v>135</v>
      </c>
      <c r="J8256" t="s">
        <v>136</v>
      </c>
      <c r="K8256" t="s">
        <v>137</v>
      </c>
      <c r="L8256" t="s">
        <v>23478</v>
      </c>
      <c r="M8256" t="s">
        <v>23479</v>
      </c>
      <c r="N8256">
        <v>0.16166666599999999</v>
      </c>
      <c r="O8256">
        <v>0</v>
      </c>
      <c r="P8256">
        <v>4305</v>
      </c>
      <c r="Q8256">
        <v>0</v>
      </c>
      <c r="R8256">
        <v>1</v>
      </c>
      <c r="S8256">
        <v>2</v>
      </c>
      <c r="T8256">
        <v>368</v>
      </c>
      <c r="U8256">
        <v>2</v>
      </c>
      <c r="V8256">
        <v>1</v>
      </c>
      <c r="W8256">
        <v>0</v>
      </c>
      <c r="X8256">
        <v>146.37195229666662</v>
      </c>
      <c r="Y8256">
        <v>0</v>
      </c>
      <c r="Z8256">
        <v>6.8445646388499981E-2</v>
      </c>
      <c r="AA8256">
        <v>3.6091356349114658</v>
      </c>
      <c r="AB8256">
        <v>28.408457256185141</v>
      </c>
      <c r="AC8256">
        <v>5.2280606175557498</v>
      </c>
      <c r="AD8256">
        <v>0.27853250660910001</v>
      </c>
      <c r="AE8256">
        <v>183.96458395831658</v>
      </c>
    </row>
    <row r="8257" spans="1:31" x14ac:dyDescent="0.25">
      <c r="A8257">
        <v>2169984</v>
      </c>
      <c r="B8257">
        <v>1</v>
      </c>
      <c r="C8257" t="s">
        <v>80</v>
      </c>
      <c r="D8257" t="s">
        <v>104</v>
      </c>
      <c r="E8257" t="s">
        <v>196</v>
      </c>
      <c r="F8257" t="s">
        <v>22071</v>
      </c>
      <c r="G8257" t="s">
        <v>167</v>
      </c>
      <c r="H8257" t="s">
        <v>143</v>
      </c>
      <c r="I8257" t="s">
        <v>135</v>
      </c>
      <c r="J8257" t="s">
        <v>136</v>
      </c>
      <c r="K8257" t="s">
        <v>137</v>
      </c>
      <c r="L8257" t="s">
        <v>23480</v>
      </c>
      <c r="M8257" t="s">
        <v>23481</v>
      </c>
      <c r="N8257">
        <v>3.2566666660000001</v>
      </c>
      <c r="O8257">
        <v>3</v>
      </c>
      <c r="P8257">
        <v>0</v>
      </c>
      <c r="Q8257">
        <v>2</v>
      </c>
      <c r="R8257">
        <v>0</v>
      </c>
      <c r="S8257">
        <v>7</v>
      </c>
      <c r="T8257">
        <v>0</v>
      </c>
      <c r="U8257">
        <v>0</v>
      </c>
      <c r="V8257">
        <v>0</v>
      </c>
      <c r="W8257">
        <v>3.443290651920917</v>
      </c>
      <c r="X8257">
        <v>0</v>
      </c>
      <c r="Y8257">
        <v>2.5354572414987113</v>
      </c>
      <c r="Z8257">
        <v>0</v>
      </c>
      <c r="AA8257">
        <v>28.994906145411498</v>
      </c>
      <c r="AB8257">
        <v>0</v>
      </c>
      <c r="AC8257">
        <v>0</v>
      </c>
      <c r="AD8257">
        <v>0</v>
      </c>
      <c r="AE8257">
        <v>34.973654038831128</v>
      </c>
    </row>
    <row r="8258" spans="1:31" x14ac:dyDescent="0.25">
      <c r="A8258">
        <v>2170717</v>
      </c>
      <c r="B8258">
        <v>1</v>
      </c>
      <c r="C8258" t="s">
        <v>81</v>
      </c>
      <c r="D8258" t="s">
        <v>127</v>
      </c>
      <c r="E8258" t="s">
        <v>161</v>
      </c>
      <c r="F8258" t="s">
        <v>23482</v>
      </c>
      <c r="G8258" t="s">
        <v>215</v>
      </c>
      <c r="H8258" t="s">
        <v>134</v>
      </c>
      <c r="I8258" t="s">
        <v>135</v>
      </c>
      <c r="J8258" t="s">
        <v>136</v>
      </c>
      <c r="K8258" t="s">
        <v>137</v>
      </c>
      <c r="L8258" t="s">
        <v>23483</v>
      </c>
      <c r="M8258" t="s">
        <v>23484</v>
      </c>
      <c r="N8258">
        <v>17.739444444</v>
      </c>
      <c r="O8258">
        <v>0</v>
      </c>
      <c r="P8258">
        <v>100</v>
      </c>
      <c r="Q8258">
        <v>0</v>
      </c>
      <c r="R8258">
        <v>3</v>
      </c>
      <c r="S8258">
        <v>0</v>
      </c>
      <c r="T8258">
        <v>26</v>
      </c>
      <c r="U8258">
        <v>0</v>
      </c>
      <c r="V8258">
        <v>0</v>
      </c>
      <c r="W8258">
        <v>0</v>
      </c>
      <c r="X8258">
        <v>293.63322400614697</v>
      </c>
      <c r="Y8258">
        <v>0</v>
      </c>
      <c r="Z8258">
        <v>2.7490954900276003</v>
      </c>
      <c r="AA8258">
        <v>0</v>
      </c>
      <c r="AB8258">
        <v>249.41913356286628</v>
      </c>
      <c r="AC8258">
        <v>0</v>
      </c>
      <c r="AD8258">
        <v>0</v>
      </c>
      <c r="AE8258">
        <v>545.80145305904091</v>
      </c>
    </row>
    <row r="8259" spans="1:31" x14ac:dyDescent="0.25">
      <c r="A8259">
        <v>2169884</v>
      </c>
      <c r="B8259">
        <v>1</v>
      </c>
      <c r="C8259" t="s">
        <v>80</v>
      </c>
      <c r="D8259" t="s">
        <v>95</v>
      </c>
      <c r="E8259" t="s">
        <v>174</v>
      </c>
      <c r="F8259" t="s">
        <v>23485</v>
      </c>
      <c r="G8259" t="s">
        <v>187</v>
      </c>
      <c r="H8259" t="s">
        <v>134</v>
      </c>
      <c r="I8259" t="s">
        <v>135</v>
      </c>
      <c r="J8259" t="s">
        <v>136</v>
      </c>
      <c r="K8259" t="s">
        <v>137</v>
      </c>
      <c r="L8259" t="s">
        <v>23486</v>
      </c>
      <c r="M8259" t="s">
        <v>23487</v>
      </c>
      <c r="N8259">
        <v>1.3833333329999999</v>
      </c>
      <c r="O8259">
        <v>0</v>
      </c>
      <c r="P8259">
        <v>69</v>
      </c>
      <c r="Q8259">
        <v>0</v>
      </c>
      <c r="R8259">
        <v>0</v>
      </c>
      <c r="S8259">
        <v>0</v>
      </c>
      <c r="T8259">
        <v>3</v>
      </c>
      <c r="U8259">
        <v>0</v>
      </c>
      <c r="V8259">
        <v>0</v>
      </c>
      <c r="W8259">
        <v>0</v>
      </c>
      <c r="X8259">
        <v>16.376179893807834</v>
      </c>
      <c r="Y8259">
        <v>0</v>
      </c>
      <c r="Z8259">
        <v>0</v>
      </c>
      <c r="AA8259">
        <v>0</v>
      </c>
      <c r="AB8259">
        <v>15.782009067568836</v>
      </c>
      <c r="AC8259">
        <v>0</v>
      </c>
      <c r="AD8259">
        <v>0</v>
      </c>
      <c r="AE8259">
        <v>32.158188961376666</v>
      </c>
    </row>
    <row r="8260" spans="1:31" x14ac:dyDescent="0.25">
      <c r="A8260">
        <v>2170548</v>
      </c>
      <c r="B8260">
        <v>1</v>
      </c>
      <c r="C8260" t="s">
        <v>81</v>
      </c>
      <c r="D8260" t="s">
        <v>123</v>
      </c>
      <c r="E8260" t="s">
        <v>131</v>
      </c>
      <c r="F8260" t="s">
        <v>23488</v>
      </c>
      <c r="G8260" t="s">
        <v>231</v>
      </c>
      <c r="H8260" t="s">
        <v>134</v>
      </c>
      <c r="I8260" t="s">
        <v>135</v>
      </c>
      <c r="J8260" t="s">
        <v>136</v>
      </c>
      <c r="K8260" t="s">
        <v>137</v>
      </c>
      <c r="L8260" t="s">
        <v>23489</v>
      </c>
      <c r="M8260" t="s">
        <v>23490</v>
      </c>
      <c r="N8260">
        <v>1.5661111109999999</v>
      </c>
      <c r="O8260">
        <v>0</v>
      </c>
      <c r="P8260">
        <v>4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0.41190470522646672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0.41190470522646672</v>
      </c>
    </row>
    <row r="8261" spans="1:31" x14ac:dyDescent="0.25">
      <c r="A8261">
        <v>2170030</v>
      </c>
      <c r="B8261">
        <v>1</v>
      </c>
      <c r="C8261" t="s">
        <v>81</v>
      </c>
      <c r="D8261" t="s">
        <v>124</v>
      </c>
      <c r="E8261" t="s">
        <v>161</v>
      </c>
      <c r="F8261" t="s">
        <v>21924</v>
      </c>
      <c r="G8261" t="s">
        <v>215</v>
      </c>
      <c r="H8261" t="s">
        <v>134</v>
      </c>
      <c r="I8261" t="s">
        <v>135</v>
      </c>
      <c r="J8261" t="s">
        <v>136</v>
      </c>
      <c r="K8261" t="s">
        <v>137</v>
      </c>
      <c r="L8261" t="s">
        <v>23491</v>
      </c>
      <c r="M8261" t="s">
        <v>23492</v>
      </c>
      <c r="N8261">
        <v>0.68666666600000004</v>
      </c>
      <c r="O8261">
        <v>0</v>
      </c>
      <c r="P8261">
        <v>13</v>
      </c>
      <c r="Q8261">
        <v>0</v>
      </c>
      <c r="R8261">
        <v>7</v>
      </c>
      <c r="S8261">
        <v>0</v>
      </c>
      <c r="T8261">
        <v>1</v>
      </c>
      <c r="U8261">
        <v>0</v>
      </c>
      <c r="V8261">
        <v>0</v>
      </c>
      <c r="W8261">
        <v>0</v>
      </c>
      <c r="X8261">
        <v>1.3155950659294338</v>
      </c>
      <c r="Y8261">
        <v>0</v>
      </c>
      <c r="Z8261">
        <v>0.71452932846128336</v>
      </c>
      <c r="AA8261">
        <v>0</v>
      </c>
      <c r="AB8261">
        <v>0</v>
      </c>
      <c r="AC8261">
        <v>0</v>
      </c>
      <c r="AD8261">
        <v>0</v>
      </c>
      <c r="AE8261">
        <v>2.0301243943907172</v>
      </c>
    </row>
    <row r="8262" spans="1:31" x14ac:dyDescent="0.25">
      <c r="A8262">
        <v>2170571</v>
      </c>
      <c r="B8262">
        <v>1</v>
      </c>
      <c r="C8262" t="s">
        <v>80</v>
      </c>
      <c r="D8262" t="s">
        <v>93</v>
      </c>
      <c r="E8262" t="s">
        <v>174</v>
      </c>
      <c r="F8262" t="s">
        <v>23493</v>
      </c>
      <c r="G8262" t="s">
        <v>187</v>
      </c>
      <c r="H8262" t="s">
        <v>134</v>
      </c>
      <c r="I8262" t="s">
        <v>135</v>
      </c>
      <c r="J8262" t="s">
        <v>136</v>
      </c>
      <c r="K8262" t="s">
        <v>137</v>
      </c>
      <c r="L8262" t="s">
        <v>23225</v>
      </c>
      <c r="M8262" t="s">
        <v>23494</v>
      </c>
      <c r="N8262">
        <v>4.8769444440000003</v>
      </c>
      <c r="O8262">
        <v>0</v>
      </c>
      <c r="P8262">
        <v>3</v>
      </c>
      <c r="Q8262">
        <v>0</v>
      </c>
      <c r="R8262">
        <v>6</v>
      </c>
      <c r="S8262">
        <v>0</v>
      </c>
      <c r="T8262">
        <v>1</v>
      </c>
      <c r="U8262">
        <v>0</v>
      </c>
      <c r="V8262">
        <v>0</v>
      </c>
      <c r="W8262">
        <v>0</v>
      </c>
      <c r="X8262">
        <v>0.85942122214346661</v>
      </c>
      <c r="Y8262">
        <v>0</v>
      </c>
      <c r="Z8262">
        <v>5.7725962320442505</v>
      </c>
      <c r="AA8262">
        <v>0</v>
      </c>
      <c r="AB8262">
        <v>2.52001690127305</v>
      </c>
      <c r="AC8262">
        <v>0</v>
      </c>
      <c r="AD8262">
        <v>0</v>
      </c>
      <c r="AE8262">
        <v>9.152034355460767</v>
      </c>
    </row>
    <row r="8263" spans="1:31" x14ac:dyDescent="0.25">
      <c r="A8263">
        <v>2170176</v>
      </c>
      <c r="B8263">
        <v>1</v>
      </c>
      <c r="C8263" t="s">
        <v>80</v>
      </c>
      <c r="D8263" t="s">
        <v>107</v>
      </c>
      <c r="E8263" t="s">
        <v>174</v>
      </c>
      <c r="F8263" t="s">
        <v>23495</v>
      </c>
      <c r="G8263" t="s">
        <v>187</v>
      </c>
      <c r="H8263" t="s">
        <v>134</v>
      </c>
      <c r="I8263" t="s">
        <v>135</v>
      </c>
      <c r="J8263" t="s">
        <v>136</v>
      </c>
      <c r="K8263" t="s">
        <v>137</v>
      </c>
      <c r="L8263" t="s">
        <v>23496</v>
      </c>
      <c r="M8263" t="s">
        <v>23497</v>
      </c>
      <c r="N8263">
        <v>5.6844444440000004</v>
      </c>
      <c r="O8263">
        <v>0</v>
      </c>
      <c r="P8263">
        <v>92</v>
      </c>
      <c r="Q8263">
        <v>0</v>
      </c>
      <c r="R8263">
        <v>0</v>
      </c>
      <c r="S8263">
        <v>0</v>
      </c>
      <c r="T8263">
        <v>1</v>
      </c>
      <c r="U8263">
        <v>0</v>
      </c>
      <c r="V8263">
        <v>0</v>
      </c>
      <c r="W8263">
        <v>0</v>
      </c>
      <c r="X8263">
        <v>91.916566448917436</v>
      </c>
      <c r="Y8263">
        <v>0</v>
      </c>
      <c r="Z8263">
        <v>0</v>
      </c>
      <c r="AA8263">
        <v>0</v>
      </c>
      <c r="AB8263">
        <v>70.062896117145769</v>
      </c>
      <c r="AC8263">
        <v>0</v>
      </c>
      <c r="AD8263">
        <v>0</v>
      </c>
      <c r="AE8263">
        <v>161.97946256606321</v>
      </c>
    </row>
    <row r="8264" spans="1:31" x14ac:dyDescent="0.25">
      <c r="A8264">
        <v>2169761</v>
      </c>
      <c r="B8264">
        <v>1</v>
      </c>
      <c r="C8264" t="s">
        <v>80</v>
      </c>
      <c r="D8264" t="s">
        <v>103</v>
      </c>
      <c r="E8264" t="s">
        <v>131</v>
      </c>
      <c r="F8264" t="s">
        <v>23498</v>
      </c>
      <c r="G8264" t="s">
        <v>152</v>
      </c>
      <c r="H8264" t="s">
        <v>134</v>
      </c>
      <c r="I8264" t="s">
        <v>135</v>
      </c>
      <c r="J8264" t="s">
        <v>136</v>
      </c>
      <c r="K8264" t="s">
        <v>137</v>
      </c>
      <c r="L8264" t="s">
        <v>23499</v>
      </c>
      <c r="M8264" t="s">
        <v>23500</v>
      </c>
      <c r="N8264">
        <v>2.313055555</v>
      </c>
      <c r="O8264">
        <v>0</v>
      </c>
      <c r="P8264">
        <v>2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1.113515127194125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1.113515127194125</v>
      </c>
    </row>
    <row r="8265" spans="1:31" x14ac:dyDescent="0.25">
      <c r="A8265">
        <v>2169715</v>
      </c>
      <c r="B8265">
        <v>1</v>
      </c>
      <c r="C8265" t="s">
        <v>81</v>
      </c>
      <c r="D8265" t="s">
        <v>127</v>
      </c>
      <c r="E8265" t="s">
        <v>174</v>
      </c>
      <c r="F8265" t="s">
        <v>23501</v>
      </c>
      <c r="G8265" t="s">
        <v>384</v>
      </c>
      <c r="H8265" t="s">
        <v>134</v>
      </c>
      <c r="I8265" t="s">
        <v>135</v>
      </c>
      <c r="J8265" t="s">
        <v>136</v>
      </c>
      <c r="K8265" t="s">
        <v>137</v>
      </c>
      <c r="L8265" t="s">
        <v>23502</v>
      </c>
      <c r="M8265" t="s">
        <v>23503</v>
      </c>
      <c r="N8265">
        <v>4.3616666659999996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11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41.550356215302685</v>
      </c>
      <c r="AC8265">
        <v>0</v>
      </c>
      <c r="AD8265">
        <v>0</v>
      </c>
      <c r="AE8265">
        <v>41.550356215302685</v>
      </c>
    </row>
    <row r="8266" spans="1:31" x14ac:dyDescent="0.25">
      <c r="A8266">
        <v>2169569</v>
      </c>
      <c r="B8266">
        <v>1</v>
      </c>
      <c r="C8266" t="s">
        <v>81</v>
      </c>
      <c r="D8266" t="s">
        <v>127</v>
      </c>
      <c r="E8266" t="s">
        <v>146</v>
      </c>
      <c r="F8266" t="s">
        <v>23504</v>
      </c>
      <c r="G8266" t="s">
        <v>167</v>
      </c>
      <c r="H8266" t="s">
        <v>143</v>
      </c>
      <c r="I8266" t="s">
        <v>135</v>
      </c>
      <c r="J8266" t="s">
        <v>136</v>
      </c>
      <c r="K8266" t="s">
        <v>137</v>
      </c>
      <c r="L8266" t="s">
        <v>23505</v>
      </c>
      <c r="M8266" t="s">
        <v>23506</v>
      </c>
      <c r="N8266">
        <v>17.296944444000001</v>
      </c>
      <c r="O8266">
        <v>0</v>
      </c>
      <c r="P8266">
        <v>2</v>
      </c>
      <c r="Q8266">
        <v>0</v>
      </c>
      <c r="R8266">
        <v>10</v>
      </c>
      <c r="S8266">
        <v>1</v>
      </c>
      <c r="T8266">
        <v>1</v>
      </c>
      <c r="U8266">
        <v>0</v>
      </c>
      <c r="V8266">
        <v>0</v>
      </c>
      <c r="W8266">
        <v>0</v>
      </c>
      <c r="X8266">
        <v>3.9946194533752006</v>
      </c>
      <c r="Y8266">
        <v>0</v>
      </c>
      <c r="Z8266">
        <v>41.233627391325797</v>
      </c>
      <c r="AA8266">
        <v>818.37835764507895</v>
      </c>
      <c r="AB8266">
        <v>1.2251798828216667E-2</v>
      </c>
      <c r="AC8266">
        <v>0</v>
      </c>
      <c r="AD8266">
        <v>0</v>
      </c>
      <c r="AE8266">
        <v>863.61885628860807</v>
      </c>
    </row>
    <row r="8267" spans="1:31" x14ac:dyDescent="0.25">
      <c r="A8267">
        <v>2170087</v>
      </c>
      <c r="B8267">
        <v>1</v>
      </c>
      <c r="C8267" t="s">
        <v>81</v>
      </c>
      <c r="D8267" t="s">
        <v>122</v>
      </c>
      <c r="E8267" t="s">
        <v>174</v>
      </c>
      <c r="F8267" t="s">
        <v>17899</v>
      </c>
      <c r="G8267" t="s">
        <v>176</v>
      </c>
      <c r="H8267" t="s">
        <v>134</v>
      </c>
      <c r="I8267" t="s">
        <v>135</v>
      </c>
      <c r="J8267" t="s">
        <v>136</v>
      </c>
      <c r="K8267" t="s">
        <v>137</v>
      </c>
      <c r="L8267" t="s">
        <v>23507</v>
      </c>
      <c r="M8267" t="s">
        <v>23508</v>
      </c>
      <c r="N8267">
        <v>3.866944444</v>
      </c>
      <c r="O8267">
        <v>0</v>
      </c>
      <c r="P8267">
        <v>72</v>
      </c>
      <c r="Q8267">
        <v>0</v>
      </c>
      <c r="R8267">
        <v>0</v>
      </c>
      <c r="S8267">
        <v>0</v>
      </c>
      <c r="T8267">
        <v>9</v>
      </c>
      <c r="U8267">
        <v>0</v>
      </c>
      <c r="V8267">
        <v>0</v>
      </c>
      <c r="W8267">
        <v>0</v>
      </c>
      <c r="X8267">
        <v>45.462429833291822</v>
      </c>
      <c r="Y8267">
        <v>0</v>
      </c>
      <c r="Z8267">
        <v>0</v>
      </c>
      <c r="AA8267">
        <v>0</v>
      </c>
      <c r="AB8267">
        <v>8.91059272587405</v>
      </c>
      <c r="AC8267">
        <v>0</v>
      </c>
      <c r="AD8267">
        <v>0</v>
      </c>
      <c r="AE8267">
        <v>54.373022559165875</v>
      </c>
    </row>
    <row r="8268" spans="1:31" x14ac:dyDescent="0.25">
      <c r="A8268">
        <v>2169589</v>
      </c>
      <c r="B8268">
        <v>1</v>
      </c>
      <c r="C8268" t="s">
        <v>80</v>
      </c>
      <c r="D8268" t="s">
        <v>92</v>
      </c>
      <c r="E8268" t="s">
        <v>174</v>
      </c>
      <c r="F8268" t="s">
        <v>23509</v>
      </c>
      <c r="G8268" t="s">
        <v>458</v>
      </c>
      <c r="H8268" t="s">
        <v>134</v>
      </c>
      <c r="I8268" t="s">
        <v>135</v>
      </c>
      <c r="J8268" t="s">
        <v>136</v>
      </c>
      <c r="K8268" t="s">
        <v>137</v>
      </c>
      <c r="L8268" t="s">
        <v>23510</v>
      </c>
      <c r="M8268" t="s">
        <v>23511</v>
      </c>
      <c r="N8268">
        <v>1.1472222219999999</v>
      </c>
      <c r="O8268">
        <v>0</v>
      </c>
      <c r="P8268">
        <v>212</v>
      </c>
      <c r="Q8268">
        <v>0</v>
      </c>
      <c r="R8268">
        <v>0</v>
      </c>
      <c r="S8268">
        <v>0</v>
      </c>
      <c r="T8268">
        <v>6</v>
      </c>
      <c r="U8268">
        <v>0</v>
      </c>
      <c r="V8268">
        <v>0</v>
      </c>
      <c r="W8268">
        <v>0</v>
      </c>
      <c r="X8268">
        <v>47.574793225618826</v>
      </c>
      <c r="Y8268">
        <v>0</v>
      </c>
      <c r="Z8268">
        <v>0</v>
      </c>
      <c r="AA8268">
        <v>0</v>
      </c>
      <c r="AB8268">
        <v>5.7097605400694444</v>
      </c>
      <c r="AC8268">
        <v>0</v>
      </c>
      <c r="AD8268">
        <v>0</v>
      </c>
      <c r="AE8268">
        <v>53.284553765688273</v>
      </c>
    </row>
    <row r="8269" spans="1:31" x14ac:dyDescent="0.25">
      <c r="A8269">
        <v>2169758</v>
      </c>
      <c r="B8269">
        <v>1</v>
      </c>
      <c r="C8269" t="s">
        <v>81</v>
      </c>
      <c r="D8269" t="s">
        <v>123</v>
      </c>
      <c r="E8269" t="s">
        <v>174</v>
      </c>
      <c r="F8269" t="s">
        <v>23512</v>
      </c>
      <c r="G8269" t="s">
        <v>187</v>
      </c>
      <c r="H8269" t="s">
        <v>134</v>
      </c>
      <c r="I8269" t="s">
        <v>135</v>
      </c>
      <c r="J8269" t="s">
        <v>136</v>
      </c>
      <c r="K8269" t="s">
        <v>137</v>
      </c>
      <c r="L8269" t="s">
        <v>23513</v>
      </c>
      <c r="M8269" t="s">
        <v>23514</v>
      </c>
      <c r="N8269">
        <v>4.5327777769999997</v>
      </c>
      <c r="O8269">
        <v>0</v>
      </c>
      <c r="P8269">
        <v>56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47.921128878571352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47.921128878571352</v>
      </c>
    </row>
    <row r="8270" spans="1:31" x14ac:dyDescent="0.25">
      <c r="A8270">
        <v>2170256</v>
      </c>
      <c r="B8270">
        <v>1</v>
      </c>
      <c r="C8270" t="s">
        <v>81</v>
      </c>
      <c r="D8270" t="s">
        <v>124</v>
      </c>
      <c r="E8270" t="s">
        <v>140</v>
      </c>
      <c r="F8270" t="s">
        <v>23515</v>
      </c>
      <c r="G8270" t="s">
        <v>142</v>
      </c>
      <c r="H8270" t="s">
        <v>143</v>
      </c>
      <c r="I8270" t="s">
        <v>135</v>
      </c>
      <c r="J8270" t="s">
        <v>136</v>
      </c>
      <c r="K8270" t="s">
        <v>137</v>
      </c>
      <c r="L8270" t="s">
        <v>23516</v>
      </c>
      <c r="M8270" t="s">
        <v>23517</v>
      </c>
      <c r="N8270">
        <v>3.7974999999999999</v>
      </c>
      <c r="O8270">
        <v>0</v>
      </c>
      <c r="P8270">
        <v>36</v>
      </c>
      <c r="Q8270">
        <v>5</v>
      </c>
      <c r="R8270">
        <v>9</v>
      </c>
      <c r="S8270">
        <v>3</v>
      </c>
      <c r="T8270">
        <v>2</v>
      </c>
      <c r="U8270">
        <v>0</v>
      </c>
      <c r="V8270">
        <v>0</v>
      </c>
      <c r="W8270">
        <v>0</v>
      </c>
      <c r="X8270">
        <v>24.326384146234638</v>
      </c>
      <c r="Y8270">
        <v>2.8838172863119</v>
      </c>
      <c r="Z8270">
        <v>6.1893190218975516</v>
      </c>
      <c r="AA8270">
        <v>6.9815025168569989</v>
      </c>
      <c r="AB8270">
        <v>8.6561773423000001E-3</v>
      </c>
      <c r="AC8270">
        <v>0</v>
      </c>
      <c r="AD8270">
        <v>0</v>
      </c>
      <c r="AE8270">
        <v>40.389679148643388</v>
      </c>
    </row>
    <row r="8271" spans="1:31" x14ac:dyDescent="0.25">
      <c r="A8271">
        <v>2170322</v>
      </c>
      <c r="B8271">
        <v>1</v>
      </c>
      <c r="C8271" t="s">
        <v>80</v>
      </c>
      <c r="D8271" t="s">
        <v>90</v>
      </c>
      <c r="E8271" t="s">
        <v>131</v>
      </c>
      <c r="F8271" t="s">
        <v>23518</v>
      </c>
      <c r="G8271" t="s">
        <v>152</v>
      </c>
      <c r="H8271" t="s">
        <v>134</v>
      </c>
      <c r="I8271" t="s">
        <v>135</v>
      </c>
      <c r="J8271" t="s">
        <v>136</v>
      </c>
      <c r="K8271" t="s">
        <v>137</v>
      </c>
      <c r="L8271" t="s">
        <v>23519</v>
      </c>
      <c r="M8271" t="s">
        <v>23520</v>
      </c>
      <c r="N8271">
        <v>5.7149999999999999</v>
      </c>
      <c r="O8271">
        <v>0</v>
      </c>
      <c r="P8271">
        <v>13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16.394615854949397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16.394615854949397</v>
      </c>
    </row>
    <row r="8272" spans="1:31" x14ac:dyDescent="0.25">
      <c r="A8272">
        <v>2169781</v>
      </c>
      <c r="B8272">
        <v>1</v>
      </c>
      <c r="C8272" t="s">
        <v>81</v>
      </c>
      <c r="D8272" t="s">
        <v>128</v>
      </c>
      <c r="E8272" t="s">
        <v>161</v>
      </c>
      <c r="F8272" t="s">
        <v>23521</v>
      </c>
      <c r="G8272" t="s">
        <v>538</v>
      </c>
      <c r="H8272" t="s">
        <v>134</v>
      </c>
      <c r="I8272" t="s">
        <v>135</v>
      </c>
      <c r="J8272" t="s">
        <v>136</v>
      </c>
      <c r="K8272" t="s">
        <v>236</v>
      </c>
      <c r="L8272" t="s">
        <v>23522</v>
      </c>
      <c r="M8272" t="s">
        <v>23523</v>
      </c>
      <c r="N8272">
        <v>5.6812063879999997</v>
      </c>
      <c r="O8272">
        <v>0</v>
      </c>
      <c r="P8272">
        <v>33</v>
      </c>
      <c r="Q8272">
        <v>0</v>
      </c>
      <c r="R8272">
        <v>1</v>
      </c>
      <c r="S8272">
        <v>0</v>
      </c>
      <c r="T8272">
        <v>6</v>
      </c>
      <c r="U8272">
        <v>0</v>
      </c>
      <c r="V8272">
        <v>0</v>
      </c>
      <c r="W8272">
        <v>0</v>
      </c>
      <c r="X8272">
        <v>38.98722235893667</v>
      </c>
      <c r="Y8272">
        <v>0</v>
      </c>
      <c r="Z8272">
        <v>16.167555118529751</v>
      </c>
      <c r="AA8272">
        <v>0</v>
      </c>
      <c r="AB8272">
        <v>67.059721722369602</v>
      </c>
      <c r="AC8272">
        <v>0</v>
      </c>
      <c r="AD8272">
        <v>0</v>
      </c>
      <c r="AE8272">
        <v>122.21449919983603</v>
      </c>
    </row>
    <row r="8273" spans="1:31" x14ac:dyDescent="0.25">
      <c r="A8273">
        <v>2170299</v>
      </c>
      <c r="B8273">
        <v>1</v>
      </c>
      <c r="C8273" t="s">
        <v>81</v>
      </c>
      <c r="D8273" t="s">
        <v>118</v>
      </c>
      <c r="E8273" t="s">
        <v>146</v>
      </c>
      <c r="F8273" t="s">
        <v>8575</v>
      </c>
      <c r="G8273" t="s">
        <v>142</v>
      </c>
      <c r="H8273" t="s">
        <v>143</v>
      </c>
      <c r="I8273" t="s">
        <v>148</v>
      </c>
      <c r="J8273" t="s">
        <v>136</v>
      </c>
      <c r="K8273" t="s">
        <v>137</v>
      </c>
      <c r="L8273" t="s">
        <v>23524</v>
      </c>
      <c r="M8273" t="s">
        <v>23525</v>
      </c>
      <c r="N8273">
        <v>1.2500000000000001E-2</v>
      </c>
      <c r="O8273">
        <v>0</v>
      </c>
      <c r="P8273">
        <v>686</v>
      </c>
      <c r="Q8273">
        <v>1</v>
      </c>
      <c r="R8273">
        <v>15</v>
      </c>
      <c r="S8273">
        <v>0</v>
      </c>
      <c r="T8273">
        <v>27</v>
      </c>
      <c r="U8273">
        <v>0</v>
      </c>
      <c r="V8273">
        <v>0</v>
      </c>
      <c r="W8273">
        <v>0</v>
      </c>
      <c r="X8273">
        <v>1.2753268176348744</v>
      </c>
      <c r="Y8273">
        <v>3.7826367495000001E-3</v>
      </c>
      <c r="Z8273">
        <v>7.0614660205500016E-2</v>
      </c>
      <c r="AA8273">
        <v>0</v>
      </c>
      <c r="AB8273">
        <v>0.15407744292325001</v>
      </c>
      <c r="AC8273">
        <v>0</v>
      </c>
      <c r="AD8273">
        <v>0</v>
      </c>
      <c r="AE8273">
        <v>1.5038015575131245</v>
      </c>
    </row>
    <row r="8274" spans="1:31" x14ac:dyDescent="0.25">
      <c r="A8274">
        <v>2169489</v>
      </c>
      <c r="B8274">
        <v>1</v>
      </c>
      <c r="C8274" t="s">
        <v>81</v>
      </c>
      <c r="D8274" t="s">
        <v>113</v>
      </c>
      <c r="E8274" t="s">
        <v>174</v>
      </c>
      <c r="F8274" t="s">
        <v>23526</v>
      </c>
      <c r="G8274" t="s">
        <v>187</v>
      </c>
      <c r="H8274" t="s">
        <v>134</v>
      </c>
      <c r="I8274" t="s">
        <v>135</v>
      </c>
      <c r="J8274" t="s">
        <v>136</v>
      </c>
      <c r="K8274" t="s">
        <v>137</v>
      </c>
      <c r="L8274" t="s">
        <v>23527</v>
      </c>
      <c r="M8274" t="s">
        <v>23528</v>
      </c>
      <c r="N8274">
        <v>2.4669444440000001</v>
      </c>
      <c r="O8274">
        <v>0</v>
      </c>
      <c r="P8274">
        <v>4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1.2630179338518002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1.2630179338518002</v>
      </c>
    </row>
    <row r="8275" spans="1:31" x14ac:dyDescent="0.25">
      <c r="A8275">
        <v>2170399</v>
      </c>
      <c r="B8275">
        <v>1</v>
      </c>
      <c r="C8275" t="s">
        <v>80</v>
      </c>
      <c r="D8275" t="s">
        <v>94</v>
      </c>
      <c r="E8275" t="s">
        <v>140</v>
      </c>
      <c r="F8275" t="s">
        <v>23529</v>
      </c>
      <c r="G8275" t="s">
        <v>142</v>
      </c>
      <c r="H8275" t="s">
        <v>143</v>
      </c>
      <c r="I8275" t="s">
        <v>135</v>
      </c>
      <c r="J8275" t="s">
        <v>136</v>
      </c>
      <c r="K8275" t="s">
        <v>137</v>
      </c>
      <c r="L8275" t="s">
        <v>23530</v>
      </c>
      <c r="M8275" t="s">
        <v>23531</v>
      </c>
      <c r="N8275">
        <v>0.212777777</v>
      </c>
      <c r="O8275">
        <v>1</v>
      </c>
      <c r="P8275">
        <v>2907</v>
      </c>
      <c r="Q8275">
        <v>45</v>
      </c>
      <c r="R8275">
        <v>94</v>
      </c>
      <c r="S8275">
        <v>29</v>
      </c>
      <c r="T8275">
        <v>573</v>
      </c>
      <c r="U8275">
        <v>15</v>
      </c>
      <c r="V8275">
        <v>0</v>
      </c>
      <c r="W8275">
        <v>0.17171910591823336</v>
      </c>
      <c r="X8275">
        <v>117.54184843240004</v>
      </c>
      <c r="Y8275">
        <v>4.0877620539185893</v>
      </c>
      <c r="Z8275">
        <v>1.7635959825584999</v>
      </c>
      <c r="AA8275">
        <v>65.606439604339499</v>
      </c>
      <c r="AB8275">
        <v>42.414895240900123</v>
      </c>
      <c r="AC8275">
        <v>160.01332579058251</v>
      </c>
      <c r="AD8275">
        <v>0</v>
      </c>
      <c r="AE8275">
        <v>391.59958621061753</v>
      </c>
    </row>
    <row r="8276" spans="1:31" x14ac:dyDescent="0.25">
      <c r="A8276">
        <v>2170591</v>
      </c>
      <c r="B8276">
        <v>1</v>
      </c>
      <c r="C8276" t="s">
        <v>80</v>
      </c>
      <c r="D8276" t="s">
        <v>93</v>
      </c>
      <c r="E8276" t="s">
        <v>174</v>
      </c>
      <c r="F8276" t="s">
        <v>23532</v>
      </c>
      <c r="G8276" t="s">
        <v>187</v>
      </c>
      <c r="H8276" t="s">
        <v>134</v>
      </c>
      <c r="I8276" t="s">
        <v>135</v>
      </c>
      <c r="J8276" t="s">
        <v>136</v>
      </c>
      <c r="K8276" t="s">
        <v>137</v>
      </c>
      <c r="L8276" t="s">
        <v>23533</v>
      </c>
      <c r="M8276" t="s">
        <v>23534</v>
      </c>
      <c r="N8276">
        <v>7.9836111110000001</v>
      </c>
      <c r="O8276">
        <v>0</v>
      </c>
      <c r="P8276">
        <v>0</v>
      </c>
      <c r="Q8276">
        <v>0</v>
      </c>
      <c r="R8276">
        <v>5</v>
      </c>
      <c r="S8276">
        <v>0</v>
      </c>
      <c r="T8276">
        <v>1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14.701953016334466</v>
      </c>
      <c r="AA8276">
        <v>0</v>
      </c>
      <c r="AB8276">
        <v>2.6254694880500001E-2</v>
      </c>
      <c r="AC8276">
        <v>0</v>
      </c>
      <c r="AD8276">
        <v>0</v>
      </c>
      <c r="AE8276">
        <v>14.728207711214965</v>
      </c>
    </row>
    <row r="8277" spans="1:31" x14ac:dyDescent="0.25">
      <c r="A8277">
        <v>2170628</v>
      </c>
      <c r="B8277">
        <v>1</v>
      </c>
      <c r="C8277" t="s">
        <v>80</v>
      </c>
      <c r="D8277" t="s">
        <v>106</v>
      </c>
      <c r="E8277" t="s">
        <v>161</v>
      </c>
      <c r="F8277" t="s">
        <v>23535</v>
      </c>
      <c r="G8277" t="s">
        <v>215</v>
      </c>
      <c r="H8277" t="s">
        <v>134</v>
      </c>
      <c r="I8277" t="s">
        <v>135</v>
      </c>
      <c r="J8277" t="s">
        <v>136</v>
      </c>
      <c r="K8277" t="s">
        <v>137</v>
      </c>
      <c r="L8277" t="s">
        <v>23536</v>
      </c>
      <c r="M8277" t="s">
        <v>23537</v>
      </c>
      <c r="N8277">
        <v>2.7922222219999999</v>
      </c>
      <c r="O8277">
        <v>0</v>
      </c>
      <c r="P8277">
        <v>5</v>
      </c>
      <c r="Q8277">
        <v>0</v>
      </c>
      <c r="R8277">
        <v>4</v>
      </c>
      <c r="S8277">
        <v>0</v>
      </c>
      <c r="T8277">
        <v>11</v>
      </c>
      <c r="U8277">
        <v>0</v>
      </c>
      <c r="V8277">
        <v>0</v>
      </c>
      <c r="W8277">
        <v>0</v>
      </c>
      <c r="X8277">
        <v>4.2722676313838335</v>
      </c>
      <c r="Y8277">
        <v>0</v>
      </c>
      <c r="Z8277">
        <v>2.6900683528040004</v>
      </c>
      <c r="AA8277">
        <v>0</v>
      </c>
      <c r="AB8277">
        <v>29.360193516667554</v>
      </c>
      <c r="AC8277">
        <v>0</v>
      </c>
      <c r="AD8277">
        <v>0</v>
      </c>
      <c r="AE8277">
        <v>36.322529500855389</v>
      </c>
    </row>
    <row r="8278" spans="1:31" x14ac:dyDescent="0.25">
      <c r="A8278">
        <v>2170379</v>
      </c>
      <c r="B8278">
        <v>1</v>
      </c>
      <c r="C8278" t="s">
        <v>81</v>
      </c>
      <c r="D8278" t="s">
        <v>113</v>
      </c>
      <c r="E8278" t="s">
        <v>161</v>
      </c>
      <c r="F8278" t="s">
        <v>23538</v>
      </c>
      <c r="G8278" t="s">
        <v>384</v>
      </c>
      <c r="H8278" t="s">
        <v>134</v>
      </c>
      <c r="I8278" t="s">
        <v>135</v>
      </c>
      <c r="J8278" t="s">
        <v>136</v>
      </c>
      <c r="K8278" t="s">
        <v>137</v>
      </c>
      <c r="L8278" t="s">
        <v>23539</v>
      </c>
      <c r="M8278" t="s">
        <v>23540</v>
      </c>
      <c r="N8278">
        <v>3.0502777769999998</v>
      </c>
      <c r="O8278">
        <v>0</v>
      </c>
      <c r="P8278">
        <v>30</v>
      </c>
      <c r="Q8278">
        <v>0</v>
      </c>
      <c r="R8278">
        <v>1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9.9144191025678836</v>
      </c>
      <c r="Y8278">
        <v>0</v>
      </c>
      <c r="Z8278">
        <v>0.1247525114784</v>
      </c>
      <c r="AA8278">
        <v>0</v>
      </c>
      <c r="AB8278">
        <v>0</v>
      </c>
      <c r="AC8278">
        <v>0</v>
      </c>
      <c r="AD8278">
        <v>0</v>
      </c>
      <c r="AE8278">
        <v>10.039171614046284</v>
      </c>
    </row>
    <row r="8279" spans="1:31" x14ac:dyDescent="0.25">
      <c r="A8279">
        <v>2169297</v>
      </c>
      <c r="B8279">
        <v>1</v>
      </c>
      <c r="C8279" t="s">
        <v>81</v>
      </c>
      <c r="D8279" t="s">
        <v>128</v>
      </c>
      <c r="E8279" t="s">
        <v>131</v>
      </c>
      <c r="F8279" t="s">
        <v>23541</v>
      </c>
      <c r="G8279" t="s">
        <v>152</v>
      </c>
      <c r="H8279" t="s">
        <v>134</v>
      </c>
      <c r="I8279" t="s">
        <v>135</v>
      </c>
      <c r="J8279" t="s">
        <v>136</v>
      </c>
      <c r="K8279" t="s">
        <v>137</v>
      </c>
      <c r="L8279" t="s">
        <v>23542</v>
      </c>
      <c r="M8279" t="s">
        <v>23543</v>
      </c>
      <c r="N8279">
        <v>1.280277777</v>
      </c>
      <c r="O8279">
        <v>0</v>
      </c>
      <c r="P8279">
        <v>7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0.93979424675936651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0.93979424675936651</v>
      </c>
    </row>
    <row r="8280" spans="1:31" x14ac:dyDescent="0.25">
      <c r="A8280">
        <v>2169340</v>
      </c>
      <c r="B8280">
        <v>1</v>
      </c>
      <c r="C8280" t="s">
        <v>80</v>
      </c>
      <c r="D8280" t="s">
        <v>97</v>
      </c>
      <c r="E8280" t="s">
        <v>140</v>
      </c>
      <c r="F8280" t="s">
        <v>23544</v>
      </c>
      <c r="G8280" t="s">
        <v>142</v>
      </c>
      <c r="H8280" t="s">
        <v>143</v>
      </c>
      <c r="I8280" t="s">
        <v>135</v>
      </c>
      <c r="J8280" t="s">
        <v>136</v>
      </c>
      <c r="K8280" t="s">
        <v>137</v>
      </c>
      <c r="L8280" t="s">
        <v>23545</v>
      </c>
      <c r="M8280" t="s">
        <v>21700</v>
      </c>
      <c r="N8280">
        <v>0.85944444399999997</v>
      </c>
      <c r="O8280">
        <v>4</v>
      </c>
      <c r="P8280">
        <v>2370</v>
      </c>
      <c r="Q8280">
        <v>4</v>
      </c>
      <c r="R8280">
        <v>411</v>
      </c>
      <c r="S8280">
        <v>22</v>
      </c>
      <c r="T8280">
        <v>561</v>
      </c>
      <c r="U8280">
        <v>4</v>
      </c>
      <c r="V8280">
        <v>1</v>
      </c>
      <c r="W8280">
        <v>90.806235412810949</v>
      </c>
      <c r="X8280">
        <v>603.25733014275147</v>
      </c>
      <c r="Y8280">
        <v>9.3931397791316336</v>
      </c>
      <c r="Z8280">
        <v>139.26830540520791</v>
      </c>
      <c r="AA8280">
        <v>391.5397572939678</v>
      </c>
      <c r="AB8280">
        <v>246.88894782134452</v>
      </c>
      <c r="AC8280">
        <v>49.186778588865963</v>
      </c>
      <c r="AD8280">
        <v>1.7463251473623167</v>
      </c>
      <c r="AE8280">
        <v>1532.0868195914425</v>
      </c>
    </row>
    <row r="8281" spans="1:31" x14ac:dyDescent="0.25">
      <c r="A8281">
        <v>2169672</v>
      </c>
      <c r="B8281">
        <v>1</v>
      </c>
      <c r="C8281" t="s">
        <v>81</v>
      </c>
      <c r="D8281" t="s">
        <v>117</v>
      </c>
      <c r="E8281" t="s">
        <v>174</v>
      </c>
      <c r="F8281" t="s">
        <v>23546</v>
      </c>
      <c r="G8281" t="s">
        <v>187</v>
      </c>
      <c r="H8281" t="s">
        <v>134</v>
      </c>
      <c r="I8281" t="s">
        <v>135</v>
      </c>
      <c r="J8281" t="s">
        <v>136</v>
      </c>
      <c r="K8281" t="s">
        <v>137</v>
      </c>
      <c r="L8281" t="s">
        <v>23547</v>
      </c>
      <c r="M8281" t="s">
        <v>23548</v>
      </c>
      <c r="N8281">
        <v>2.5783333329999998</v>
      </c>
      <c r="O8281">
        <v>0</v>
      </c>
      <c r="P8281">
        <v>51</v>
      </c>
      <c r="Q8281">
        <v>0</v>
      </c>
      <c r="R8281">
        <v>0</v>
      </c>
      <c r="S8281">
        <v>0</v>
      </c>
      <c r="T8281">
        <v>2</v>
      </c>
      <c r="U8281">
        <v>0</v>
      </c>
      <c r="V8281">
        <v>0</v>
      </c>
      <c r="W8281">
        <v>0</v>
      </c>
      <c r="X8281">
        <v>24.267171187563878</v>
      </c>
      <c r="Y8281">
        <v>0</v>
      </c>
      <c r="Z8281">
        <v>0</v>
      </c>
      <c r="AA8281">
        <v>0</v>
      </c>
      <c r="AB8281">
        <v>4.7675440109673337</v>
      </c>
      <c r="AC8281">
        <v>0</v>
      </c>
      <c r="AD8281">
        <v>0</v>
      </c>
      <c r="AE8281">
        <v>29.034715198531213</v>
      </c>
    </row>
    <row r="8282" spans="1:31" x14ac:dyDescent="0.25">
      <c r="A8282">
        <v>2170691</v>
      </c>
      <c r="B8282">
        <v>1</v>
      </c>
      <c r="C8282" t="s">
        <v>81</v>
      </c>
      <c r="D8282" t="s">
        <v>117</v>
      </c>
      <c r="E8282" t="s">
        <v>131</v>
      </c>
      <c r="F8282" t="s">
        <v>23549</v>
      </c>
      <c r="G8282" t="s">
        <v>152</v>
      </c>
      <c r="H8282" t="s">
        <v>134</v>
      </c>
      <c r="I8282" t="s">
        <v>135</v>
      </c>
      <c r="J8282" t="s">
        <v>136</v>
      </c>
      <c r="K8282" t="s">
        <v>137</v>
      </c>
      <c r="L8282" t="s">
        <v>23550</v>
      </c>
      <c r="M8282" t="s">
        <v>23551</v>
      </c>
      <c r="N8282">
        <v>2.5836111110000002</v>
      </c>
      <c r="O8282">
        <v>0</v>
      </c>
      <c r="P8282">
        <v>1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9.3799444063750008E-3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9.3799444063750008E-3</v>
      </c>
    </row>
    <row r="8283" spans="1:31" x14ac:dyDescent="0.25">
      <c r="A8283">
        <v>2170359</v>
      </c>
      <c r="B8283">
        <v>1</v>
      </c>
      <c r="C8283" t="s">
        <v>80</v>
      </c>
      <c r="D8283" t="s">
        <v>101</v>
      </c>
      <c r="E8283" t="s">
        <v>174</v>
      </c>
      <c r="F8283" t="s">
        <v>23552</v>
      </c>
      <c r="G8283" t="s">
        <v>171</v>
      </c>
      <c r="H8283" t="s">
        <v>134</v>
      </c>
      <c r="I8283" t="s">
        <v>135</v>
      </c>
      <c r="J8283" t="s">
        <v>136</v>
      </c>
      <c r="K8283" t="s">
        <v>137</v>
      </c>
      <c r="L8283" t="s">
        <v>21971</v>
      </c>
      <c r="M8283" t="s">
        <v>23553</v>
      </c>
      <c r="N8283">
        <v>1.3558333330000001</v>
      </c>
      <c r="O8283">
        <v>0</v>
      </c>
      <c r="P8283">
        <v>35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15.605956428212298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15.605956428212298</v>
      </c>
    </row>
    <row r="8284" spans="1:31" x14ac:dyDescent="0.25">
      <c r="A8284">
        <v>2169386</v>
      </c>
      <c r="B8284">
        <v>1</v>
      </c>
      <c r="C8284" t="s">
        <v>80</v>
      </c>
      <c r="D8284" t="s">
        <v>92</v>
      </c>
      <c r="E8284" t="s">
        <v>196</v>
      </c>
      <c r="F8284" t="s">
        <v>5701</v>
      </c>
      <c r="G8284" t="s">
        <v>142</v>
      </c>
      <c r="H8284" t="s">
        <v>143</v>
      </c>
      <c r="I8284" t="s">
        <v>135</v>
      </c>
      <c r="J8284" t="s">
        <v>136</v>
      </c>
      <c r="K8284" t="s">
        <v>137</v>
      </c>
      <c r="L8284" t="s">
        <v>23554</v>
      </c>
      <c r="M8284" t="s">
        <v>23555</v>
      </c>
      <c r="N8284">
        <v>0.89694444399999995</v>
      </c>
      <c r="O8284">
        <v>16</v>
      </c>
      <c r="P8284">
        <v>1364</v>
      </c>
      <c r="Q8284">
        <v>3</v>
      </c>
      <c r="R8284">
        <v>24</v>
      </c>
      <c r="S8284">
        <v>17</v>
      </c>
      <c r="T8284">
        <v>150</v>
      </c>
      <c r="U8284">
        <v>1</v>
      </c>
      <c r="V8284">
        <v>1</v>
      </c>
      <c r="W8284">
        <v>198.17178453452135</v>
      </c>
      <c r="X8284">
        <v>268.70220196516397</v>
      </c>
      <c r="Y8284">
        <v>5.0730137849329004</v>
      </c>
      <c r="Z8284">
        <v>2.6896138348379832</v>
      </c>
      <c r="AA8284">
        <v>142.01352065650084</v>
      </c>
      <c r="AB8284">
        <v>50.453718184482973</v>
      </c>
      <c r="AC8284">
        <v>3.2286801335915505</v>
      </c>
      <c r="AD8284">
        <v>0</v>
      </c>
      <c r="AE8284">
        <v>670.33253309403165</v>
      </c>
    </row>
    <row r="8285" spans="1:31" x14ac:dyDescent="0.25">
      <c r="A8285">
        <v>2170551</v>
      </c>
      <c r="B8285">
        <v>1</v>
      </c>
      <c r="C8285" t="s">
        <v>80</v>
      </c>
      <c r="D8285" t="s">
        <v>82</v>
      </c>
      <c r="E8285" t="s">
        <v>131</v>
      </c>
      <c r="F8285" t="s">
        <v>23556</v>
      </c>
      <c r="G8285" t="s">
        <v>171</v>
      </c>
      <c r="H8285" t="s">
        <v>134</v>
      </c>
      <c r="I8285" t="s">
        <v>135</v>
      </c>
      <c r="J8285" t="s">
        <v>136</v>
      </c>
      <c r="K8285" t="s">
        <v>137</v>
      </c>
      <c r="L8285" t="s">
        <v>23557</v>
      </c>
      <c r="M8285" t="s">
        <v>23558</v>
      </c>
      <c r="N8285">
        <v>0.90722222200000002</v>
      </c>
      <c r="O8285">
        <v>0</v>
      </c>
      <c r="P8285">
        <v>2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0.49049624734944164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0.49049624734944164</v>
      </c>
    </row>
    <row r="8286" spans="1:31" x14ac:dyDescent="0.25">
      <c r="A8286">
        <v>2170073</v>
      </c>
      <c r="B8286">
        <v>1</v>
      </c>
      <c r="C8286" t="s">
        <v>81</v>
      </c>
      <c r="D8286" t="s">
        <v>121</v>
      </c>
      <c r="E8286" t="s">
        <v>174</v>
      </c>
      <c r="F8286" t="s">
        <v>23559</v>
      </c>
      <c r="G8286" t="s">
        <v>187</v>
      </c>
      <c r="H8286" t="s">
        <v>134</v>
      </c>
      <c r="I8286" t="s">
        <v>135</v>
      </c>
      <c r="J8286" t="s">
        <v>136</v>
      </c>
      <c r="K8286" t="s">
        <v>137</v>
      </c>
      <c r="L8286" t="s">
        <v>23560</v>
      </c>
      <c r="M8286" t="s">
        <v>23561</v>
      </c>
      <c r="N8286">
        <v>2.1544444440000001</v>
      </c>
      <c r="O8286">
        <v>0</v>
      </c>
      <c r="P8286">
        <v>8</v>
      </c>
      <c r="Q8286">
        <v>0</v>
      </c>
      <c r="R8286">
        <v>1</v>
      </c>
      <c r="S8286">
        <v>0</v>
      </c>
      <c r="T8286">
        <v>1</v>
      </c>
      <c r="U8286">
        <v>0</v>
      </c>
      <c r="V8286">
        <v>0</v>
      </c>
      <c r="W8286">
        <v>0</v>
      </c>
      <c r="X8286">
        <v>3.7446148220694337</v>
      </c>
      <c r="Y8286">
        <v>0</v>
      </c>
      <c r="Z8286">
        <v>2.5564736658482001</v>
      </c>
      <c r="AA8286">
        <v>0</v>
      </c>
      <c r="AB8286">
        <v>4.5944965939872997</v>
      </c>
      <c r="AC8286">
        <v>0</v>
      </c>
      <c r="AD8286">
        <v>0</v>
      </c>
      <c r="AE8286">
        <v>10.895585081904933</v>
      </c>
    </row>
    <row r="8287" spans="1:31" x14ac:dyDescent="0.25">
      <c r="A8287">
        <v>2169532</v>
      </c>
      <c r="B8287">
        <v>1</v>
      </c>
      <c r="C8287" t="s">
        <v>80</v>
      </c>
      <c r="D8287" t="s">
        <v>105</v>
      </c>
      <c r="E8287" t="s">
        <v>174</v>
      </c>
      <c r="F8287" t="s">
        <v>23562</v>
      </c>
      <c r="G8287" t="s">
        <v>187</v>
      </c>
      <c r="H8287" t="s">
        <v>134</v>
      </c>
      <c r="I8287" t="s">
        <v>135</v>
      </c>
      <c r="J8287" t="s">
        <v>136</v>
      </c>
      <c r="K8287" t="s">
        <v>137</v>
      </c>
      <c r="L8287" t="s">
        <v>23563</v>
      </c>
      <c r="M8287" t="s">
        <v>23564</v>
      </c>
      <c r="N8287">
        <v>4.0880555550000004</v>
      </c>
      <c r="O8287">
        <v>0</v>
      </c>
      <c r="P8287">
        <v>219</v>
      </c>
      <c r="Q8287">
        <v>0</v>
      </c>
      <c r="R8287">
        <v>0</v>
      </c>
      <c r="S8287">
        <v>0</v>
      </c>
      <c r="T8287">
        <v>4</v>
      </c>
      <c r="U8287">
        <v>0</v>
      </c>
      <c r="V8287">
        <v>0</v>
      </c>
      <c r="W8287">
        <v>0</v>
      </c>
      <c r="X8287">
        <v>227.55481130273014</v>
      </c>
      <c r="Y8287">
        <v>0</v>
      </c>
      <c r="Z8287">
        <v>0</v>
      </c>
      <c r="AA8287">
        <v>0</v>
      </c>
      <c r="AB8287">
        <v>16.6936478539264</v>
      </c>
      <c r="AC8287">
        <v>0</v>
      </c>
      <c r="AD8287">
        <v>0</v>
      </c>
      <c r="AE8287">
        <v>244.24845915665654</v>
      </c>
    </row>
    <row r="8288" spans="1:31" x14ac:dyDescent="0.25">
      <c r="A8288">
        <v>2169864</v>
      </c>
      <c r="B8288">
        <v>1</v>
      </c>
      <c r="C8288" t="s">
        <v>80</v>
      </c>
      <c r="D8288" t="s">
        <v>106</v>
      </c>
      <c r="E8288" t="s">
        <v>161</v>
      </c>
      <c r="F8288" t="s">
        <v>23565</v>
      </c>
      <c r="G8288" t="s">
        <v>215</v>
      </c>
      <c r="H8288" t="s">
        <v>134</v>
      </c>
      <c r="I8288" t="s">
        <v>135</v>
      </c>
      <c r="J8288" t="s">
        <v>136</v>
      </c>
      <c r="K8288" t="s">
        <v>137</v>
      </c>
      <c r="L8288" t="s">
        <v>23566</v>
      </c>
      <c r="M8288" t="s">
        <v>23567</v>
      </c>
      <c r="N8288">
        <v>4.0447222219999999</v>
      </c>
      <c r="O8288">
        <v>0</v>
      </c>
      <c r="P8288">
        <v>11</v>
      </c>
      <c r="Q8288">
        <v>0</v>
      </c>
      <c r="R8288">
        <v>5</v>
      </c>
      <c r="S8288">
        <v>0</v>
      </c>
      <c r="T8288">
        <v>4</v>
      </c>
      <c r="U8288">
        <v>0</v>
      </c>
      <c r="V8288">
        <v>0</v>
      </c>
      <c r="W8288">
        <v>0</v>
      </c>
      <c r="X8288">
        <v>10.778230641582489</v>
      </c>
      <c r="Y8288">
        <v>0</v>
      </c>
      <c r="Z8288">
        <v>18.7292583093083</v>
      </c>
      <c r="AA8288">
        <v>0</v>
      </c>
      <c r="AB8288">
        <v>5.3338270420416672E-3</v>
      </c>
      <c r="AC8288">
        <v>0</v>
      </c>
      <c r="AD8288">
        <v>0</v>
      </c>
      <c r="AE8288">
        <v>29.512822777932829</v>
      </c>
    </row>
    <row r="8289" spans="1:31" x14ac:dyDescent="0.25">
      <c r="A8289">
        <v>2170405</v>
      </c>
      <c r="B8289">
        <v>1</v>
      </c>
      <c r="C8289" t="s">
        <v>81</v>
      </c>
      <c r="D8289" t="s">
        <v>116</v>
      </c>
      <c r="E8289" t="s">
        <v>196</v>
      </c>
      <c r="F8289" t="s">
        <v>10727</v>
      </c>
      <c r="G8289" t="s">
        <v>142</v>
      </c>
      <c r="H8289" t="s">
        <v>143</v>
      </c>
      <c r="I8289" t="s">
        <v>135</v>
      </c>
      <c r="J8289" t="s">
        <v>136</v>
      </c>
      <c r="K8289" t="s">
        <v>137</v>
      </c>
      <c r="L8289" t="s">
        <v>23568</v>
      </c>
      <c r="M8289" t="s">
        <v>23569</v>
      </c>
      <c r="N8289">
        <v>0.37194444399999999</v>
      </c>
      <c r="O8289">
        <v>1</v>
      </c>
      <c r="P8289">
        <v>2806</v>
      </c>
      <c r="Q8289">
        <v>119</v>
      </c>
      <c r="R8289">
        <v>222</v>
      </c>
      <c r="S8289">
        <v>7</v>
      </c>
      <c r="T8289">
        <v>388</v>
      </c>
      <c r="U8289">
        <v>0</v>
      </c>
      <c r="V8289">
        <v>0</v>
      </c>
      <c r="W8289">
        <v>2.0039119120366669E-2</v>
      </c>
      <c r="X8289">
        <v>189.45395501794454</v>
      </c>
      <c r="Y8289">
        <v>5.5886713936928301</v>
      </c>
      <c r="Z8289">
        <v>5.8627860042125821</v>
      </c>
      <c r="AA8289">
        <v>20.986981537239899</v>
      </c>
      <c r="AB8289">
        <v>56.713425830955501</v>
      </c>
      <c r="AC8289">
        <v>0</v>
      </c>
      <c r="AD8289">
        <v>0</v>
      </c>
      <c r="AE8289">
        <v>278.62585890316569</v>
      </c>
    </row>
    <row r="8290" spans="1:31" x14ac:dyDescent="0.25">
      <c r="A8290">
        <v>2170528</v>
      </c>
      <c r="B8290">
        <v>1</v>
      </c>
      <c r="C8290" t="s">
        <v>81</v>
      </c>
      <c r="D8290" t="s">
        <v>127</v>
      </c>
      <c r="E8290" t="s">
        <v>161</v>
      </c>
      <c r="F8290" t="s">
        <v>23570</v>
      </c>
      <c r="G8290" t="s">
        <v>458</v>
      </c>
      <c r="H8290" t="s">
        <v>134</v>
      </c>
      <c r="I8290" t="s">
        <v>135</v>
      </c>
      <c r="J8290" t="s">
        <v>136</v>
      </c>
      <c r="K8290" t="s">
        <v>137</v>
      </c>
      <c r="L8290" t="s">
        <v>23571</v>
      </c>
      <c r="M8290" t="s">
        <v>23572</v>
      </c>
      <c r="N8290">
        <v>2.929166666</v>
      </c>
      <c r="O8290">
        <v>0</v>
      </c>
      <c r="P8290">
        <v>85</v>
      </c>
      <c r="Q8290">
        <v>0</v>
      </c>
      <c r="R8290">
        <v>4</v>
      </c>
      <c r="S8290">
        <v>0</v>
      </c>
      <c r="T8290">
        <v>14</v>
      </c>
      <c r="U8290">
        <v>0</v>
      </c>
      <c r="V8290">
        <v>0</v>
      </c>
      <c r="W8290">
        <v>0</v>
      </c>
      <c r="X8290">
        <v>44.429945866301175</v>
      </c>
      <c r="Y8290">
        <v>0</v>
      </c>
      <c r="Z8290">
        <v>0.76306487911630017</v>
      </c>
      <c r="AA8290">
        <v>0</v>
      </c>
      <c r="AB8290">
        <v>12.447711155277942</v>
      </c>
      <c r="AC8290">
        <v>0</v>
      </c>
      <c r="AD8290">
        <v>0</v>
      </c>
      <c r="AE8290">
        <v>57.640721900695418</v>
      </c>
    </row>
    <row r="8291" spans="1:31" x14ac:dyDescent="0.25">
      <c r="A8291">
        <v>2169881</v>
      </c>
      <c r="B8291">
        <v>1</v>
      </c>
      <c r="C8291" t="s">
        <v>80</v>
      </c>
      <c r="D8291" t="s">
        <v>104</v>
      </c>
      <c r="E8291" t="s">
        <v>131</v>
      </c>
      <c r="F8291" t="s">
        <v>23573</v>
      </c>
      <c r="G8291" t="s">
        <v>133</v>
      </c>
      <c r="H8291" t="s">
        <v>134</v>
      </c>
      <c r="I8291" t="s">
        <v>135</v>
      </c>
      <c r="J8291" t="s">
        <v>136</v>
      </c>
      <c r="K8291" t="s">
        <v>137</v>
      </c>
      <c r="L8291" t="s">
        <v>23574</v>
      </c>
      <c r="M8291" t="s">
        <v>23575</v>
      </c>
      <c r="N8291">
        <v>2.3266666659999999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1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1.3744027959039502</v>
      </c>
      <c r="AC8291">
        <v>0</v>
      </c>
      <c r="AD8291">
        <v>0</v>
      </c>
      <c r="AE8291">
        <v>1.3744027959039502</v>
      </c>
    </row>
    <row r="8292" spans="1:31" x14ac:dyDescent="0.25">
      <c r="A8292">
        <v>2169927</v>
      </c>
      <c r="B8292">
        <v>1</v>
      </c>
      <c r="C8292" t="s">
        <v>80</v>
      </c>
      <c r="D8292" t="s">
        <v>105</v>
      </c>
      <c r="E8292" t="s">
        <v>174</v>
      </c>
      <c r="F8292" t="s">
        <v>23576</v>
      </c>
      <c r="G8292" t="s">
        <v>384</v>
      </c>
      <c r="H8292" t="s">
        <v>134</v>
      </c>
      <c r="I8292" t="s">
        <v>135</v>
      </c>
      <c r="J8292" t="s">
        <v>136</v>
      </c>
      <c r="K8292" t="s">
        <v>137</v>
      </c>
      <c r="L8292" t="s">
        <v>23577</v>
      </c>
      <c r="M8292" t="s">
        <v>23578</v>
      </c>
      <c r="N8292">
        <v>2.778611111</v>
      </c>
      <c r="O8292">
        <v>0</v>
      </c>
      <c r="P8292">
        <v>106</v>
      </c>
      <c r="Q8292">
        <v>0</v>
      </c>
      <c r="R8292">
        <v>0</v>
      </c>
      <c r="S8292">
        <v>0</v>
      </c>
      <c r="T8292">
        <v>6</v>
      </c>
      <c r="U8292">
        <v>0</v>
      </c>
      <c r="V8292">
        <v>0</v>
      </c>
      <c r="W8292">
        <v>0</v>
      </c>
      <c r="X8292">
        <v>58.104084199783244</v>
      </c>
      <c r="Y8292">
        <v>0</v>
      </c>
      <c r="Z8292">
        <v>0</v>
      </c>
      <c r="AA8292">
        <v>0</v>
      </c>
      <c r="AB8292">
        <v>8.2668027398613315</v>
      </c>
      <c r="AC8292">
        <v>0</v>
      </c>
      <c r="AD8292">
        <v>0</v>
      </c>
      <c r="AE8292">
        <v>66.370886939644578</v>
      </c>
    </row>
    <row r="8293" spans="1:31" x14ac:dyDescent="0.25">
      <c r="A8293">
        <v>2170010</v>
      </c>
      <c r="B8293">
        <v>1</v>
      </c>
      <c r="C8293" t="s">
        <v>80</v>
      </c>
      <c r="D8293" t="s">
        <v>82</v>
      </c>
      <c r="E8293" t="s">
        <v>131</v>
      </c>
      <c r="F8293" t="s">
        <v>23579</v>
      </c>
      <c r="G8293" t="s">
        <v>152</v>
      </c>
      <c r="H8293" t="s">
        <v>134</v>
      </c>
      <c r="I8293" t="s">
        <v>135</v>
      </c>
      <c r="J8293" t="s">
        <v>136</v>
      </c>
      <c r="K8293" t="s">
        <v>137</v>
      </c>
      <c r="L8293" t="s">
        <v>23580</v>
      </c>
      <c r="M8293" t="s">
        <v>23581</v>
      </c>
      <c r="N8293">
        <v>1.7741666659999999</v>
      </c>
      <c r="O8293">
        <v>0</v>
      </c>
      <c r="P8293">
        <v>2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1.1463625597210667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1.1463625597210667</v>
      </c>
    </row>
    <row r="8294" spans="1:31" x14ac:dyDescent="0.25">
      <c r="A8294">
        <v>2169426</v>
      </c>
      <c r="B8294">
        <v>1</v>
      </c>
      <c r="C8294" t="s">
        <v>81</v>
      </c>
      <c r="D8294" t="s">
        <v>117</v>
      </c>
      <c r="E8294" t="s">
        <v>161</v>
      </c>
      <c r="F8294" t="s">
        <v>23582</v>
      </c>
      <c r="G8294" t="s">
        <v>458</v>
      </c>
      <c r="H8294" t="s">
        <v>134</v>
      </c>
      <c r="I8294" t="s">
        <v>135</v>
      </c>
      <c r="J8294" t="s">
        <v>136</v>
      </c>
      <c r="K8294" t="s">
        <v>137</v>
      </c>
      <c r="L8294" t="s">
        <v>23583</v>
      </c>
      <c r="M8294" t="s">
        <v>22282</v>
      </c>
      <c r="N8294">
        <v>4.7688888880000002</v>
      </c>
      <c r="O8294">
        <v>0</v>
      </c>
      <c r="P8294">
        <v>136</v>
      </c>
      <c r="Q8294">
        <v>0</v>
      </c>
      <c r="R8294">
        <v>10</v>
      </c>
      <c r="S8294">
        <v>0</v>
      </c>
      <c r="T8294">
        <v>6</v>
      </c>
      <c r="U8294">
        <v>0</v>
      </c>
      <c r="V8294">
        <v>0</v>
      </c>
      <c r="W8294">
        <v>0</v>
      </c>
      <c r="X8294">
        <v>95.095693147816434</v>
      </c>
      <c r="Y8294">
        <v>0</v>
      </c>
      <c r="Z8294">
        <v>0.17939732601697497</v>
      </c>
      <c r="AA8294">
        <v>0</v>
      </c>
      <c r="AB8294">
        <v>37.179237440862188</v>
      </c>
      <c r="AC8294">
        <v>0</v>
      </c>
      <c r="AD8294">
        <v>0</v>
      </c>
      <c r="AE8294">
        <v>132.4543279146956</v>
      </c>
    </row>
    <row r="8295" spans="1:31" x14ac:dyDescent="0.25">
      <c r="A8295">
        <v>2169818</v>
      </c>
      <c r="B8295">
        <v>1</v>
      </c>
      <c r="C8295" t="s">
        <v>80</v>
      </c>
      <c r="D8295" t="s">
        <v>88</v>
      </c>
      <c r="E8295" t="s">
        <v>131</v>
      </c>
      <c r="F8295" t="s">
        <v>23584</v>
      </c>
      <c r="G8295" t="s">
        <v>133</v>
      </c>
      <c r="H8295" t="s">
        <v>134</v>
      </c>
      <c r="I8295" t="s">
        <v>135</v>
      </c>
      <c r="J8295" t="s">
        <v>136</v>
      </c>
      <c r="K8295" t="s">
        <v>137</v>
      </c>
      <c r="L8295" t="s">
        <v>23585</v>
      </c>
      <c r="M8295" t="s">
        <v>23586</v>
      </c>
      <c r="N8295">
        <v>4.7066666660000003</v>
      </c>
      <c r="O8295">
        <v>0</v>
      </c>
      <c r="P8295">
        <v>48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62.362168715460058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62.362168715460058</v>
      </c>
    </row>
    <row r="8296" spans="1:31" x14ac:dyDescent="0.25">
      <c r="A8296">
        <v>2170253</v>
      </c>
      <c r="B8296">
        <v>1</v>
      </c>
      <c r="C8296" t="s">
        <v>81</v>
      </c>
      <c r="D8296" t="s">
        <v>112</v>
      </c>
      <c r="E8296" t="s">
        <v>174</v>
      </c>
      <c r="F8296" t="s">
        <v>23587</v>
      </c>
      <c r="G8296" t="s">
        <v>374</v>
      </c>
      <c r="H8296" t="s">
        <v>134</v>
      </c>
      <c r="I8296" t="s">
        <v>135</v>
      </c>
      <c r="J8296" t="s">
        <v>136</v>
      </c>
      <c r="K8296" t="s">
        <v>137</v>
      </c>
      <c r="L8296" t="s">
        <v>23588</v>
      </c>
      <c r="M8296" t="s">
        <v>23589</v>
      </c>
      <c r="N8296">
        <v>7.096666666</v>
      </c>
      <c r="O8296">
        <v>0</v>
      </c>
      <c r="P8296">
        <v>58</v>
      </c>
      <c r="Q8296">
        <v>0</v>
      </c>
      <c r="R8296">
        <v>1</v>
      </c>
      <c r="S8296">
        <v>0</v>
      </c>
      <c r="T8296">
        <v>1</v>
      </c>
      <c r="U8296">
        <v>0</v>
      </c>
      <c r="V8296">
        <v>0</v>
      </c>
      <c r="W8296">
        <v>0</v>
      </c>
      <c r="X8296">
        <v>75.435946569270456</v>
      </c>
      <c r="Y8296">
        <v>0</v>
      </c>
      <c r="Z8296">
        <v>0</v>
      </c>
      <c r="AA8296">
        <v>0</v>
      </c>
      <c r="AB8296">
        <v>9.1008195959999989E-3</v>
      </c>
      <c r="AC8296">
        <v>0</v>
      </c>
      <c r="AD8296">
        <v>0</v>
      </c>
      <c r="AE8296">
        <v>75.445047388866456</v>
      </c>
    </row>
    <row r="8297" spans="1:31" x14ac:dyDescent="0.25">
      <c r="A8297">
        <v>2169755</v>
      </c>
      <c r="B8297">
        <v>1</v>
      </c>
      <c r="C8297" t="s">
        <v>80</v>
      </c>
      <c r="D8297" t="s">
        <v>107</v>
      </c>
      <c r="E8297" t="s">
        <v>174</v>
      </c>
      <c r="F8297" t="s">
        <v>23590</v>
      </c>
      <c r="G8297" t="s">
        <v>3037</v>
      </c>
      <c r="H8297" t="s">
        <v>134</v>
      </c>
      <c r="I8297" t="s">
        <v>135</v>
      </c>
      <c r="J8297" t="s">
        <v>136</v>
      </c>
      <c r="K8297" t="s">
        <v>137</v>
      </c>
      <c r="L8297" t="s">
        <v>23591</v>
      </c>
      <c r="M8297" t="s">
        <v>23592</v>
      </c>
      <c r="N8297">
        <v>2.8047222220000001</v>
      </c>
      <c r="O8297">
        <v>0</v>
      </c>
      <c r="P8297">
        <v>46</v>
      </c>
      <c r="Q8297">
        <v>0</v>
      </c>
      <c r="R8297">
        <v>1</v>
      </c>
      <c r="S8297">
        <v>0</v>
      </c>
      <c r="T8297">
        <v>8</v>
      </c>
      <c r="U8297">
        <v>0</v>
      </c>
      <c r="V8297">
        <v>0</v>
      </c>
      <c r="W8297">
        <v>0</v>
      </c>
      <c r="X8297">
        <v>21.282014232601504</v>
      </c>
      <c r="Y8297">
        <v>0</v>
      </c>
      <c r="Z8297">
        <v>7.3002864950333334E-3</v>
      </c>
      <c r="AA8297">
        <v>0</v>
      </c>
      <c r="AB8297">
        <v>11.249811522508274</v>
      </c>
      <c r="AC8297">
        <v>0</v>
      </c>
      <c r="AD8297">
        <v>0</v>
      </c>
      <c r="AE8297">
        <v>32.539126041604817</v>
      </c>
    </row>
    <row r="8298" spans="1:31" x14ac:dyDescent="0.25">
      <c r="A8298">
        <v>2170468</v>
      </c>
      <c r="B8298">
        <v>1</v>
      </c>
      <c r="C8298" t="s">
        <v>80</v>
      </c>
      <c r="D8298" t="s">
        <v>108</v>
      </c>
      <c r="E8298" t="s">
        <v>196</v>
      </c>
      <c r="F8298" t="s">
        <v>23593</v>
      </c>
      <c r="G8298" t="s">
        <v>142</v>
      </c>
      <c r="H8298" t="s">
        <v>143</v>
      </c>
      <c r="I8298" t="s">
        <v>135</v>
      </c>
      <c r="J8298" t="s">
        <v>136</v>
      </c>
      <c r="K8298" t="s">
        <v>137</v>
      </c>
      <c r="L8298" t="s">
        <v>23594</v>
      </c>
      <c r="M8298" t="s">
        <v>23595</v>
      </c>
      <c r="N8298">
        <v>1.558888888</v>
      </c>
      <c r="O8298">
        <v>0</v>
      </c>
      <c r="P8298">
        <v>112</v>
      </c>
      <c r="Q8298">
        <v>0</v>
      </c>
      <c r="R8298">
        <v>76</v>
      </c>
      <c r="S8298">
        <v>0</v>
      </c>
      <c r="T8298">
        <v>31</v>
      </c>
      <c r="U8298">
        <v>0</v>
      </c>
      <c r="V8298">
        <v>0</v>
      </c>
      <c r="W8298">
        <v>0</v>
      </c>
      <c r="X8298">
        <v>47.294587402473326</v>
      </c>
      <c r="Y8298">
        <v>0</v>
      </c>
      <c r="Z8298">
        <v>52.818073651360471</v>
      </c>
      <c r="AA8298">
        <v>0</v>
      </c>
      <c r="AB8298">
        <v>20.953617913820796</v>
      </c>
      <c r="AC8298">
        <v>0</v>
      </c>
      <c r="AD8298">
        <v>0</v>
      </c>
      <c r="AE8298">
        <v>121.06627896765458</v>
      </c>
    </row>
    <row r="8299" spans="1:31" x14ac:dyDescent="0.25">
      <c r="A8299">
        <v>2169469</v>
      </c>
      <c r="B8299">
        <v>1</v>
      </c>
      <c r="C8299" t="s">
        <v>80</v>
      </c>
      <c r="D8299" t="s">
        <v>97</v>
      </c>
      <c r="E8299" t="s">
        <v>174</v>
      </c>
      <c r="F8299" t="s">
        <v>23596</v>
      </c>
      <c r="G8299" t="s">
        <v>384</v>
      </c>
      <c r="H8299" t="s">
        <v>134</v>
      </c>
      <c r="I8299" t="s">
        <v>135</v>
      </c>
      <c r="J8299" t="s">
        <v>136</v>
      </c>
      <c r="K8299" t="s">
        <v>137</v>
      </c>
      <c r="L8299" t="s">
        <v>23597</v>
      </c>
      <c r="M8299" t="s">
        <v>23598</v>
      </c>
      <c r="N8299">
        <v>2.011111111</v>
      </c>
      <c r="O8299">
        <v>0</v>
      </c>
      <c r="P8299">
        <v>0</v>
      </c>
      <c r="Q8299">
        <v>0</v>
      </c>
      <c r="R8299">
        <v>1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0.14906821932520836</v>
      </c>
      <c r="AA8299">
        <v>0</v>
      </c>
      <c r="AB8299">
        <v>0</v>
      </c>
      <c r="AC8299">
        <v>0</v>
      </c>
      <c r="AD8299">
        <v>0</v>
      </c>
      <c r="AE8299">
        <v>0.14906821932520836</v>
      </c>
    </row>
    <row r="8300" spans="1:31" x14ac:dyDescent="0.25">
      <c r="A8300">
        <v>2169778</v>
      </c>
      <c r="B8300">
        <v>1</v>
      </c>
      <c r="C8300" t="s">
        <v>81</v>
      </c>
      <c r="D8300" t="s">
        <v>127</v>
      </c>
      <c r="E8300" t="s">
        <v>174</v>
      </c>
      <c r="F8300" t="s">
        <v>23599</v>
      </c>
      <c r="G8300" t="s">
        <v>384</v>
      </c>
      <c r="H8300" t="s">
        <v>134</v>
      </c>
      <c r="I8300" t="s">
        <v>135</v>
      </c>
      <c r="J8300" t="s">
        <v>136</v>
      </c>
      <c r="K8300" t="s">
        <v>137</v>
      </c>
      <c r="L8300" t="s">
        <v>23600</v>
      </c>
      <c r="M8300" t="s">
        <v>23601</v>
      </c>
      <c r="N8300">
        <v>8.7799999999999994</v>
      </c>
      <c r="O8300">
        <v>0</v>
      </c>
      <c r="P8300">
        <v>16</v>
      </c>
      <c r="Q8300">
        <v>0</v>
      </c>
      <c r="R8300">
        <v>1</v>
      </c>
      <c r="S8300">
        <v>0</v>
      </c>
      <c r="T8300">
        <v>3</v>
      </c>
      <c r="U8300">
        <v>0</v>
      </c>
      <c r="V8300">
        <v>0</v>
      </c>
      <c r="W8300">
        <v>0</v>
      </c>
      <c r="X8300">
        <v>45.397214750806768</v>
      </c>
      <c r="Y8300">
        <v>0</v>
      </c>
      <c r="Z8300">
        <v>7.6668613699999999E-3</v>
      </c>
      <c r="AA8300">
        <v>0</v>
      </c>
      <c r="AB8300">
        <v>2.9548201804256</v>
      </c>
      <c r="AC8300">
        <v>0</v>
      </c>
      <c r="AD8300">
        <v>0</v>
      </c>
      <c r="AE8300">
        <v>48.359701792602365</v>
      </c>
    </row>
    <row r="8301" spans="1:31" x14ac:dyDescent="0.25">
      <c r="A8301">
        <v>2170445</v>
      </c>
      <c r="B8301">
        <v>1</v>
      </c>
      <c r="C8301" t="s">
        <v>80</v>
      </c>
      <c r="D8301" t="s">
        <v>108</v>
      </c>
      <c r="E8301" t="s">
        <v>174</v>
      </c>
      <c r="F8301" t="s">
        <v>23602</v>
      </c>
      <c r="G8301" t="s">
        <v>187</v>
      </c>
      <c r="H8301" t="s">
        <v>134</v>
      </c>
      <c r="I8301" t="s">
        <v>135</v>
      </c>
      <c r="J8301" t="s">
        <v>136</v>
      </c>
      <c r="K8301" t="s">
        <v>137</v>
      </c>
      <c r="L8301" t="s">
        <v>23603</v>
      </c>
      <c r="M8301" t="s">
        <v>23604</v>
      </c>
      <c r="N8301">
        <v>8.846944444</v>
      </c>
      <c r="O8301">
        <v>0</v>
      </c>
      <c r="P8301">
        <v>28</v>
      </c>
      <c r="Q8301">
        <v>0</v>
      </c>
      <c r="R8301">
        <v>4</v>
      </c>
      <c r="S8301">
        <v>0</v>
      </c>
      <c r="T8301">
        <v>1</v>
      </c>
      <c r="U8301">
        <v>0</v>
      </c>
      <c r="V8301">
        <v>0</v>
      </c>
      <c r="W8301">
        <v>0</v>
      </c>
      <c r="X8301">
        <v>28.607105557808229</v>
      </c>
      <c r="Y8301">
        <v>0</v>
      </c>
      <c r="Z8301">
        <v>2.8167043119216006</v>
      </c>
      <c r="AA8301">
        <v>0</v>
      </c>
      <c r="AB8301">
        <v>5.8488921816599995E-2</v>
      </c>
      <c r="AC8301">
        <v>0</v>
      </c>
      <c r="AD8301">
        <v>0</v>
      </c>
      <c r="AE8301">
        <v>31.48229879154643</v>
      </c>
    </row>
    <row r="8302" spans="1:31" x14ac:dyDescent="0.25">
      <c r="A8302">
        <v>2169712</v>
      </c>
      <c r="B8302">
        <v>1</v>
      </c>
      <c r="C8302" t="s">
        <v>80</v>
      </c>
      <c r="D8302" t="s">
        <v>92</v>
      </c>
      <c r="E8302" t="s">
        <v>196</v>
      </c>
      <c r="F8302" t="s">
        <v>5701</v>
      </c>
      <c r="G8302" t="s">
        <v>142</v>
      </c>
      <c r="H8302" t="s">
        <v>143</v>
      </c>
      <c r="I8302" t="s">
        <v>135</v>
      </c>
      <c r="J8302" t="s">
        <v>136</v>
      </c>
      <c r="K8302" t="s">
        <v>137</v>
      </c>
      <c r="L8302" t="s">
        <v>23605</v>
      </c>
      <c r="M8302" t="s">
        <v>23606</v>
      </c>
      <c r="N8302">
        <v>0.34361111100000002</v>
      </c>
      <c r="O8302">
        <v>16</v>
      </c>
      <c r="P8302">
        <v>1364</v>
      </c>
      <c r="Q8302">
        <v>3</v>
      </c>
      <c r="R8302">
        <v>24</v>
      </c>
      <c r="S8302">
        <v>17</v>
      </c>
      <c r="T8302">
        <v>150</v>
      </c>
      <c r="U8302">
        <v>1</v>
      </c>
      <c r="V8302">
        <v>1</v>
      </c>
      <c r="W8302">
        <v>80.288090529199394</v>
      </c>
      <c r="X8302">
        <v>108.86314092975691</v>
      </c>
      <c r="Y8302">
        <v>1.7665342818972165</v>
      </c>
      <c r="Z8302">
        <v>1.0341813635982999</v>
      </c>
      <c r="AA8302">
        <v>62.534212784219193</v>
      </c>
      <c r="AB8302">
        <v>24.168111427969691</v>
      </c>
      <c r="AC8302">
        <v>1.4178775330497666</v>
      </c>
      <c r="AD8302">
        <v>0</v>
      </c>
      <c r="AE8302">
        <v>280.07214884969045</v>
      </c>
    </row>
    <row r="8303" spans="1:31" x14ac:dyDescent="0.25">
      <c r="A8303">
        <v>2169735</v>
      </c>
      <c r="B8303">
        <v>1</v>
      </c>
      <c r="C8303" t="s">
        <v>80</v>
      </c>
      <c r="D8303" t="s">
        <v>106</v>
      </c>
      <c r="E8303" t="s">
        <v>174</v>
      </c>
      <c r="F8303" t="s">
        <v>23607</v>
      </c>
      <c r="G8303" t="s">
        <v>384</v>
      </c>
      <c r="H8303" t="s">
        <v>134</v>
      </c>
      <c r="I8303" t="s">
        <v>135</v>
      </c>
      <c r="J8303" t="s">
        <v>136</v>
      </c>
      <c r="K8303" t="s">
        <v>137</v>
      </c>
      <c r="L8303" t="s">
        <v>23608</v>
      </c>
      <c r="M8303" t="s">
        <v>23609</v>
      </c>
      <c r="N8303">
        <v>1.4997222219999999</v>
      </c>
      <c r="O8303">
        <v>0</v>
      </c>
      <c r="P8303">
        <v>3</v>
      </c>
      <c r="Q8303">
        <v>0</v>
      </c>
      <c r="R8303">
        <v>2</v>
      </c>
      <c r="S8303">
        <v>0</v>
      </c>
      <c r="T8303">
        <v>2</v>
      </c>
      <c r="U8303">
        <v>0</v>
      </c>
      <c r="V8303">
        <v>0</v>
      </c>
      <c r="W8303">
        <v>0</v>
      </c>
      <c r="X8303">
        <v>0.61460376470386668</v>
      </c>
      <c r="Y8303">
        <v>0</v>
      </c>
      <c r="Z8303">
        <v>3.8857477388608666</v>
      </c>
      <c r="AA8303">
        <v>0</v>
      </c>
      <c r="AB8303">
        <v>0.39008743577375005</v>
      </c>
      <c r="AC8303">
        <v>0</v>
      </c>
      <c r="AD8303">
        <v>0</v>
      </c>
      <c r="AE8303">
        <v>4.8904389393384831</v>
      </c>
    </row>
    <row r="8304" spans="1:31" x14ac:dyDescent="0.25">
      <c r="A8304">
        <v>2170531</v>
      </c>
      <c r="B8304">
        <v>1</v>
      </c>
      <c r="C8304" t="s">
        <v>80</v>
      </c>
      <c r="D8304" t="s">
        <v>104</v>
      </c>
      <c r="E8304" t="s">
        <v>174</v>
      </c>
      <c r="F8304" t="s">
        <v>23610</v>
      </c>
      <c r="G8304" t="s">
        <v>187</v>
      </c>
      <c r="H8304" t="s">
        <v>134</v>
      </c>
      <c r="I8304" t="s">
        <v>135</v>
      </c>
      <c r="J8304" t="s">
        <v>136</v>
      </c>
      <c r="K8304" t="s">
        <v>137</v>
      </c>
      <c r="L8304" t="s">
        <v>23611</v>
      </c>
      <c r="M8304" t="s">
        <v>23612</v>
      </c>
      <c r="N8304">
        <v>2.446666666</v>
      </c>
      <c r="O8304">
        <v>0</v>
      </c>
      <c r="P8304">
        <v>113</v>
      </c>
      <c r="Q8304">
        <v>0</v>
      </c>
      <c r="R8304">
        <v>1</v>
      </c>
      <c r="S8304">
        <v>0</v>
      </c>
      <c r="T8304">
        <v>5</v>
      </c>
      <c r="U8304">
        <v>0</v>
      </c>
      <c r="V8304">
        <v>0</v>
      </c>
      <c r="W8304">
        <v>0</v>
      </c>
      <c r="X8304">
        <v>62.473130354654444</v>
      </c>
      <c r="Y8304">
        <v>0</v>
      </c>
      <c r="Z8304">
        <v>0.42835414387275006</v>
      </c>
      <c r="AA8304">
        <v>0</v>
      </c>
      <c r="AB8304">
        <v>5.3186598931410485</v>
      </c>
      <c r="AC8304">
        <v>0</v>
      </c>
      <c r="AD8304">
        <v>0</v>
      </c>
      <c r="AE8304">
        <v>68.220144391668242</v>
      </c>
    </row>
    <row r="8305" spans="1:31" x14ac:dyDescent="0.25">
      <c r="A8305">
        <v>2170296</v>
      </c>
      <c r="B8305">
        <v>1</v>
      </c>
      <c r="C8305" t="s">
        <v>81</v>
      </c>
      <c r="D8305" t="s">
        <v>127</v>
      </c>
      <c r="E8305" t="s">
        <v>174</v>
      </c>
      <c r="F8305" t="s">
        <v>23613</v>
      </c>
      <c r="G8305" t="s">
        <v>384</v>
      </c>
      <c r="H8305" t="s">
        <v>134</v>
      </c>
      <c r="I8305" t="s">
        <v>135</v>
      </c>
      <c r="J8305" t="s">
        <v>136</v>
      </c>
      <c r="K8305" t="s">
        <v>137</v>
      </c>
      <c r="L8305" t="s">
        <v>23614</v>
      </c>
      <c r="M8305" t="s">
        <v>23615</v>
      </c>
      <c r="N8305">
        <v>4.369444444</v>
      </c>
      <c r="O8305">
        <v>0</v>
      </c>
      <c r="P8305">
        <v>142</v>
      </c>
      <c r="Q8305">
        <v>0</v>
      </c>
      <c r="R8305">
        <v>0</v>
      </c>
      <c r="S8305">
        <v>0</v>
      </c>
      <c r="T8305">
        <v>3</v>
      </c>
      <c r="U8305">
        <v>0</v>
      </c>
      <c r="V8305">
        <v>0</v>
      </c>
      <c r="W8305">
        <v>0</v>
      </c>
      <c r="X8305">
        <v>161.54978083245319</v>
      </c>
      <c r="Y8305">
        <v>0</v>
      </c>
      <c r="Z8305">
        <v>0</v>
      </c>
      <c r="AA8305">
        <v>0</v>
      </c>
      <c r="AB8305">
        <v>6.436294169891835</v>
      </c>
      <c r="AC8305">
        <v>0</v>
      </c>
      <c r="AD8305">
        <v>0</v>
      </c>
      <c r="AE8305">
        <v>167.98607500234502</v>
      </c>
    </row>
    <row r="8306" spans="1:31" x14ac:dyDescent="0.25">
      <c r="A8306">
        <v>2169692</v>
      </c>
      <c r="B8306">
        <v>1</v>
      </c>
      <c r="C8306" t="s">
        <v>80</v>
      </c>
      <c r="D8306" t="s">
        <v>95</v>
      </c>
      <c r="E8306" t="s">
        <v>174</v>
      </c>
      <c r="F8306" t="s">
        <v>23616</v>
      </c>
      <c r="G8306" t="s">
        <v>187</v>
      </c>
      <c r="H8306" t="s">
        <v>134</v>
      </c>
      <c r="I8306" t="s">
        <v>135</v>
      </c>
      <c r="J8306" t="s">
        <v>136</v>
      </c>
      <c r="K8306" t="s">
        <v>137</v>
      </c>
      <c r="L8306" t="s">
        <v>23617</v>
      </c>
      <c r="M8306" t="s">
        <v>23618</v>
      </c>
      <c r="N8306">
        <v>1.214444444</v>
      </c>
      <c r="O8306">
        <v>0</v>
      </c>
      <c r="P8306">
        <v>69</v>
      </c>
      <c r="Q8306">
        <v>0</v>
      </c>
      <c r="R8306">
        <v>0</v>
      </c>
      <c r="S8306">
        <v>0</v>
      </c>
      <c r="T8306">
        <v>8</v>
      </c>
      <c r="U8306">
        <v>0</v>
      </c>
      <c r="V8306">
        <v>0</v>
      </c>
      <c r="W8306">
        <v>0</v>
      </c>
      <c r="X8306">
        <v>16.929653479511664</v>
      </c>
      <c r="Y8306">
        <v>0</v>
      </c>
      <c r="Z8306">
        <v>0</v>
      </c>
      <c r="AA8306">
        <v>0</v>
      </c>
      <c r="AB8306">
        <v>8.9947018140424149</v>
      </c>
      <c r="AC8306">
        <v>0</v>
      </c>
      <c r="AD8306">
        <v>0</v>
      </c>
      <c r="AE8306">
        <v>25.924355293554079</v>
      </c>
    </row>
    <row r="8307" spans="1:31" x14ac:dyDescent="0.25">
      <c r="A8307">
        <v>2170233</v>
      </c>
      <c r="B8307">
        <v>1</v>
      </c>
      <c r="C8307" t="s">
        <v>80</v>
      </c>
      <c r="D8307" t="s">
        <v>94</v>
      </c>
      <c r="E8307" t="s">
        <v>174</v>
      </c>
      <c r="F8307" t="s">
        <v>23619</v>
      </c>
      <c r="G8307" t="s">
        <v>187</v>
      </c>
      <c r="H8307" t="s">
        <v>134</v>
      </c>
      <c r="I8307" t="s">
        <v>135</v>
      </c>
      <c r="J8307" t="s">
        <v>136</v>
      </c>
      <c r="K8307" t="s">
        <v>137</v>
      </c>
      <c r="L8307" t="s">
        <v>23620</v>
      </c>
      <c r="M8307" t="s">
        <v>23621</v>
      </c>
      <c r="N8307">
        <v>2.668055555</v>
      </c>
      <c r="O8307">
        <v>0</v>
      </c>
      <c r="P8307">
        <v>68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48.107009521540611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48.107009521540611</v>
      </c>
    </row>
    <row r="8308" spans="1:31" x14ac:dyDescent="0.25">
      <c r="A8308">
        <v>2169841</v>
      </c>
      <c r="B8308">
        <v>1</v>
      </c>
      <c r="C8308" t="s">
        <v>80</v>
      </c>
      <c r="D8308" t="s">
        <v>97</v>
      </c>
      <c r="E8308" t="s">
        <v>131</v>
      </c>
      <c r="F8308" t="s">
        <v>23622</v>
      </c>
      <c r="G8308" t="s">
        <v>231</v>
      </c>
      <c r="H8308" t="s">
        <v>134</v>
      </c>
      <c r="I8308" t="s">
        <v>135</v>
      </c>
      <c r="J8308" t="s">
        <v>136</v>
      </c>
      <c r="K8308" t="s">
        <v>137</v>
      </c>
      <c r="L8308" t="s">
        <v>23623</v>
      </c>
      <c r="M8308" t="s">
        <v>23624</v>
      </c>
      <c r="N8308">
        <v>2.4275000000000002</v>
      </c>
      <c r="O8308">
        <v>0</v>
      </c>
      <c r="P8308">
        <v>0</v>
      </c>
      <c r="Q8308">
        <v>0</v>
      </c>
      <c r="R8308">
        <v>1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1.8834716302033334E-2</v>
      </c>
      <c r="AA8308">
        <v>0</v>
      </c>
      <c r="AB8308">
        <v>0</v>
      </c>
      <c r="AC8308">
        <v>0</v>
      </c>
      <c r="AD8308">
        <v>0</v>
      </c>
      <c r="AE8308">
        <v>1.8834716302033334E-2</v>
      </c>
    </row>
    <row r="8309" spans="1:31" x14ac:dyDescent="0.25">
      <c r="A8309">
        <v>2170339</v>
      </c>
      <c r="B8309">
        <v>1</v>
      </c>
      <c r="C8309" t="s">
        <v>81</v>
      </c>
      <c r="D8309" t="s">
        <v>121</v>
      </c>
      <c r="E8309" t="s">
        <v>174</v>
      </c>
      <c r="F8309" t="s">
        <v>23625</v>
      </c>
      <c r="G8309" t="s">
        <v>187</v>
      </c>
      <c r="H8309" t="s">
        <v>134</v>
      </c>
      <c r="I8309" t="s">
        <v>135</v>
      </c>
      <c r="J8309" t="s">
        <v>136</v>
      </c>
      <c r="K8309" t="s">
        <v>137</v>
      </c>
      <c r="L8309" t="s">
        <v>23626</v>
      </c>
      <c r="M8309" t="s">
        <v>23627</v>
      </c>
      <c r="N8309">
        <v>3.8911111109999998</v>
      </c>
      <c r="O8309">
        <v>0</v>
      </c>
      <c r="P8309">
        <v>6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4.3721424645307509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4.3721424645307509</v>
      </c>
    </row>
    <row r="8310" spans="1:31" x14ac:dyDescent="0.25">
      <c r="A8310">
        <v>2169947</v>
      </c>
      <c r="B8310">
        <v>1</v>
      </c>
      <c r="C8310" t="s">
        <v>80</v>
      </c>
      <c r="D8310" t="s">
        <v>84</v>
      </c>
      <c r="E8310" t="s">
        <v>161</v>
      </c>
      <c r="F8310" t="s">
        <v>23628</v>
      </c>
      <c r="G8310" t="s">
        <v>163</v>
      </c>
      <c r="H8310" t="s">
        <v>134</v>
      </c>
      <c r="I8310" t="s">
        <v>135</v>
      </c>
      <c r="J8310" t="s">
        <v>136</v>
      </c>
      <c r="K8310" t="s">
        <v>137</v>
      </c>
      <c r="L8310" t="s">
        <v>23629</v>
      </c>
      <c r="M8310" t="s">
        <v>23630</v>
      </c>
      <c r="N8310">
        <v>1.369722222</v>
      </c>
      <c r="O8310">
        <v>0</v>
      </c>
      <c r="P8310">
        <v>151</v>
      </c>
      <c r="Q8310">
        <v>0</v>
      </c>
      <c r="R8310">
        <v>0</v>
      </c>
      <c r="S8310">
        <v>0</v>
      </c>
      <c r="T8310">
        <v>17</v>
      </c>
      <c r="U8310">
        <v>0</v>
      </c>
      <c r="V8310">
        <v>0</v>
      </c>
      <c r="W8310">
        <v>0</v>
      </c>
      <c r="X8310">
        <v>38.611662395229345</v>
      </c>
      <c r="Y8310">
        <v>0</v>
      </c>
      <c r="Z8310">
        <v>0</v>
      </c>
      <c r="AA8310">
        <v>0</v>
      </c>
      <c r="AB8310">
        <v>28.507201461663072</v>
      </c>
      <c r="AC8310">
        <v>0</v>
      </c>
      <c r="AD8310">
        <v>0</v>
      </c>
      <c r="AE8310">
        <v>67.118863856892418</v>
      </c>
    </row>
    <row r="8311" spans="1:31" x14ac:dyDescent="0.25">
      <c r="A8311">
        <v>2169798</v>
      </c>
      <c r="B8311">
        <v>1</v>
      </c>
      <c r="C8311" t="s">
        <v>80</v>
      </c>
      <c r="D8311" t="s">
        <v>84</v>
      </c>
      <c r="E8311" t="s">
        <v>174</v>
      </c>
      <c r="F8311" t="s">
        <v>23631</v>
      </c>
      <c r="G8311" t="s">
        <v>384</v>
      </c>
      <c r="H8311" t="s">
        <v>134</v>
      </c>
      <c r="I8311" t="s">
        <v>135</v>
      </c>
      <c r="J8311" t="s">
        <v>136</v>
      </c>
      <c r="K8311" t="s">
        <v>137</v>
      </c>
      <c r="L8311" t="s">
        <v>23632</v>
      </c>
      <c r="M8311" t="s">
        <v>23633</v>
      </c>
      <c r="N8311">
        <v>2.7919444439999999</v>
      </c>
      <c r="O8311">
        <v>0</v>
      </c>
      <c r="P8311">
        <v>3</v>
      </c>
      <c r="Q8311">
        <v>0</v>
      </c>
      <c r="R8311">
        <v>0</v>
      </c>
      <c r="S8311">
        <v>0</v>
      </c>
      <c r="T8311">
        <v>4</v>
      </c>
      <c r="U8311">
        <v>0</v>
      </c>
      <c r="V8311">
        <v>0</v>
      </c>
      <c r="W8311">
        <v>0</v>
      </c>
      <c r="X8311">
        <v>2.5243005616748917</v>
      </c>
      <c r="Y8311">
        <v>0</v>
      </c>
      <c r="Z8311">
        <v>0</v>
      </c>
      <c r="AA8311">
        <v>0</v>
      </c>
      <c r="AB8311">
        <v>25.345512421208227</v>
      </c>
      <c r="AC8311">
        <v>0</v>
      </c>
      <c r="AD8311">
        <v>0</v>
      </c>
      <c r="AE8311">
        <v>27.869812982883118</v>
      </c>
    </row>
    <row r="8312" spans="1:31" x14ac:dyDescent="0.25">
      <c r="A8312">
        <v>2170408</v>
      </c>
      <c r="B8312">
        <v>1</v>
      </c>
      <c r="C8312" t="s">
        <v>80</v>
      </c>
      <c r="D8312" t="s">
        <v>104</v>
      </c>
      <c r="E8312" t="s">
        <v>161</v>
      </c>
      <c r="F8312" t="s">
        <v>23634</v>
      </c>
      <c r="G8312" t="s">
        <v>215</v>
      </c>
      <c r="H8312" t="s">
        <v>134</v>
      </c>
      <c r="I8312" t="s">
        <v>135</v>
      </c>
      <c r="J8312" t="s">
        <v>136</v>
      </c>
      <c r="K8312" t="s">
        <v>137</v>
      </c>
      <c r="L8312" t="s">
        <v>23635</v>
      </c>
      <c r="M8312" t="s">
        <v>23636</v>
      </c>
      <c r="N8312">
        <v>1.585555555</v>
      </c>
      <c r="O8312">
        <v>0</v>
      </c>
      <c r="P8312">
        <v>220</v>
      </c>
      <c r="Q8312">
        <v>0</v>
      </c>
      <c r="R8312">
        <v>10</v>
      </c>
      <c r="S8312">
        <v>0</v>
      </c>
      <c r="T8312">
        <v>17</v>
      </c>
      <c r="U8312">
        <v>0</v>
      </c>
      <c r="V8312">
        <v>1</v>
      </c>
      <c r="W8312">
        <v>0</v>
      </c>
      <c r="X8312">
        <v>117.37187302265176</v>
      </c>
      <c r="Y8312">
        <v>0</v>
      </c>
      <c r="Z8312">
        <v>2.9556317279220008</v>
      </c>
      <c r="AA8312">
        <v>0</v>
      </c>
      <c r="AB8312">
        <v>2.1896874601624665</v>
      </c>
      <c r="AC8312">
        <v>0</v>
      </c>
      <c r="AD8312">
        <v>0</v>
      </c>
      <c r="AE8312">
        <v>122.51719221073621</v>
      </c>
    </row>
    <row r="8313" spans="1:31" x14ac:dyDescent="0.25">
      <c r="A8313">
        <v>2170454</v>
      </c>
      <c r="B8313">
        <v>1</v>
      </c>
      <c r="C8313" t="s">
        <v>80</v>
      </c>
      <c r="D8313" t="s">
        <v>95</v>
      </c>
      <c r="E8313" t="s">
        <v>140</v>
      </c>
      <c r="F8313" t="s">
        <v>7042</v>
      </c>
      <c r="G8313" t="s">
        <v>142</v>
      </c>
      <c r="H8313" t="s">
        <v>143</v>
      </c>
      <c r="I8313" t="s">
        <v>148</v>
      </c>
      <c r="J8313" t="s">
        <v>136</v>
      </c>
      <c r="K8313" t="s">
        <v>137</v>
      </c>
      <c r="L8313" t="s">
        <v>23637</v>
      </c>
      <c r="M8313" t="s">
        <v>23638</v>
      </c>
      <c r="N8313">
        <v>1.1666665999999999E-2</v>
      </c>
      <c r="O8313">
        <v>5</v>
      </c>
      <c r="P8313">
        <v>1914</v>
      </c>
      <c r="Q8313">
        <v>26</v>
      </c>
      <c r="R8313">
        <v>20</v>
      </c>
      <c r="S8313">
        <v>23</v>
      </c>
      <c r="T8313">
        <v>92</v>
      </c>
      <c r="U8313">
        <v>1</v>
      </c>
      <c r="V8313">
        <v>0</v>
      </c>
      <c r="W8313">
        <v>0.12449096570670003</v>
      </c>
      <c r="X8313">
        <v>6.9097169368651006</v>
      </c>
      <c r="Y8313">
        <v>0.77355822935966656</v>
      </c>
      <c r="Z8313">
        <v>3.2567849505866664E-2</v>
      </c>
      <c r="AA8313">
        <v>3.8217436540500667</v>
      </c>
      <c r="AB8313">
        <v>0.71335791303945806</v>
      </c>
      <c r="AC8313">
        <v>0.46802459531133334</v>
      </c>
      <c r="AD8313">
        <v>0</v>
      </c>
      <c r="AE8313">
        <v>12.843460143838193</v>
      </c>
    </row>
    <row r="8314" spans="1:31" x14ac:dyDescent="0.25">
      <c r="A8314">
        <v>2169429</v>
      </c>
      <c r="B8314">
        <v>1</v>
      </c>
      <c r="C8314" t="s">
        <v>80</v>
      </c>
      <c r="D8314" t="s">
        <v>96</v>
      </c>
      <c r="E8314" t="s">
        <v>174</v>
      </c>
      <c r="F8314" t="s">
        <v>2652</v>
      </c>
      <c r="G8314" t="s">
        <v>187</v>
      </c>
      <c r="H8314" t="s">
        <v>134</v>
      </c>
      <c r="I8314" t="s">
        <v>135</v>
      </c>
      <c r="J8314" t="s">
        <v>136</v>
      </c>
      <c r="K8314" t="s">
        <v>137</v>
      </c>
      <c r="L8314" t="s">
        <v>23639</v>
      </c>
      <c r="M8314" t="s">
        <v>23640</v>
      </c>
      <c r="N8314">
        <v>3.5872222219999998</v>
      </c>
      <c r="O8314">
        <v>0</v>
      </c>
      <c r="P8314">
        <v>74</v>
      </c>
      <c r="Q8314">
        <v>0</v>
      </c>
      <c r="R8314">
        <v>0</v>
      </c>
      <c r="S8314">
        <v>0</v>
      </c>
      <c r="T8314">
        <v>5</v>
      </c>
      <c r="U8314">
        <v>0</v>
      </c>
      <c r="V8314">
        <v>0</v>
      </c>
      <c r="W8314">
        <v>0</v>
      </c>
      <c r="X8314">
        <v>82.127524328489329</v>
      </c>
      <c r="Y8314">
        <v>0</v>
      </c>
      <c r="Z8314">
        <v>0</v>
      </c>
      <c r="AA8314">
        <v>0</v>
      </c>
      <c r="AB8314">
        <v>4.5212508446347499</v>
      </c>
      <c r="AC8314">
        <v>0</v>
      </c>
      <c r="AD8314">
        <v>0</v>
      </c>
      <c r="AE8314">
        <v>86.648775173124079</v>
      </c>
    </row>
    <row r="8315" spans="1:31" x14ac:dyDescent="0.25">
      <c r="A8315">
        <v>2169867</v>
      </c>
      <c r="B8315">
        <v>1</v>
      </c>
      <c r="C8315" t="s">
        <v>80</v>
      </c>
      <c r="D8315" t="s">
        <v>108</v>
      </c>
      <c r="E8315" t="s">
        <v>174</v>
      </c>
      <c r="F8315" t="s">
        <v>21422</v>
      </c>
      <c r="G8315" t="s">
        <v>187</v>
      </c>
      <c r="H8315" t="s">
        <v>134</v>
      </c>
      <c r="I8315" t="s">
        <v>135</v>
      </c>
      <c r="J8315" t="s">
        <v>136</v>
      </c>
      <c r="K8315" t="s">
        <v>137</v>
      </c>
      <c r="L8315" t="s">
        <v>23641</v>
      </c>
      <c r="M8315" t="s">
        <v>23642</v>
      </c>
      <c r="N8315">
        <v>15.750833332999999</v>
      </c>
      <c r="O8315">
        <v>0</v>
      </c>
      <c r="P8315">
        <v>3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10.780431090700953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10.780431090700953</v>
      </c>
    </row>
    <row r="8316" spans="1:31" x14ac:dyDescent="0.25">
      <c r="A8316">
        <v>2170554</v>
      </c>
      <c r="B8316">
        <v>1</v>
      </c>
      <c r="C8316" t="s">
        <v>81</v>
      </c>
      <c r="D8316" t="s">
        <v>113</v>
      </c>
      <c r="E8316" t="s">
        <v>161</v>
      </c>
      <c r="F8316" t="s">
        <v>23643</v>
      </c>
      <c r="G8316" t="s">
        <v>384</v>
      </c>
      <c r="H8316" t="s">
        <v>134</v>
      </c>
      <c r="I8316" t="s">
        <v>135</v>
      </c>
      <c r="J8316" t="s">
        <v>136</v>
      </c>
      <c r="K8316" t="s">
        <v>137</v>
      </c>
      <c r="L8316" t="s">
        <v>23644</v>
      </c>
      <c r="M8316" t="s">
        <v>23645</v>
      </c>
      <c r="N8316">
        <v>3.7555555549999999</v>
      </c>
      <c r="O8316">
        <v>0</v>
      </c>
      <c r="P8316">
        <v>51</v>
      </c>
      <c r="Q8316">
        <v>0</v>
      </c>
      <c r="R8316">
        <v>11</v>
      </c>
      <c r="S8316">
        <v>0</v>
      </c>
      <c r="T8316">
        <v>56</v>
      </c>
      <c r="U8316">
        <v>0</v>
      </c>
      <c r="V8316">
        <v>0</v>
      </c>
      <c r="W8316">
        <v>0</v>
      </c>
      <c r="X8316">
        <v>40.274787044776126</v>
      </c>
      <c r="Y8316">
        <v>0</v>
      </c>
      <c r="Z8316">
        <v>18.883184497499322</v>
      </c>
      <c r="AA8316">
        <v>0</v>
      </c>
      <c r="AB8316">
        <v>46.768947038832898</v>
      </c>
      <c r="AC8316">
        <v>0</v>
      </c>
      <c r="AD8316">
        <v>0</v>
      </c>
      <c r="AE8316">
        <v>105.92691858110834</v>
      </c>
    </row>
    <row r="8317" spans="1:31" x14ac:dyDescent="0.25">
      <c r="A8317">
        <v>2170059</v>
      </c>
      <c r="B8317">
        <v>1</v>
      </c>
      <c r="C8317" t="s">
        <v>80</v>
      </c>
      <c r="D8317" t="s">
        <v>105</v>
      </c>
      <c r="E8317" t="s">
        <v>196</v>
      </c>
      <c r="F8317" t="s">
        <v>23646</v>
      </c>
      <c r="G8317" t="s">
        <v>142</v>
      </c>
      <c r="H8317" t="s">
        <v>143</v>
      </c>
      <c r="I8317" t="s">
        <v>135</v>
      </c>
      <c r="J8317" t="s">
        <v>136</v>
      </c>
      <c r="K8317" t="s">
        <v>137</v>
      </c>
      <c r="L8317" t="s">
        <v>23647</v>
      </c>
      <c r="M8317" t="s">
        <v>23648</v>
      </c>
      <c r="N8317">
        <v>6.5858333330000001</v>
      </c>
      <c r="O8317">
        <v>0</v>
      </c>
      <c r="P8317">
        <v>40</v>
      </c>
      <c r="Q8317">
        <v>0</v>
      </c>
      <c r="R8317">
        <v>5</v>
      </c>
      <c r="S8317">
        <v>1</v>
      </c>
      <c r="T8317">
        <v>28</v>
      </c>
      <c r="U8317">
        <v>0</v>
      </c>
      <c r="V8317">
        <v>0</v>
      </c>
      <c r="W8317">
        <v>0</v>
      </c>
      <c r="X8317">
        <v>54.747632431562721</v>
      </c>
      <c r="Y8317">
        <v>0</v>
      </c>
      <c r="Z8317">
        <v>5.4951560612489176</v>
      </c>
      <c r="AA8317">
        <v>3.5772501868023001</v>
      </c>
      <c r="AB8317">
        <v>253.26176694262375</v>
      </c>
      <c r="AC8317">
        <v>0</v>
      </c>
      <c r="AD8317">
        <v>0</v>
      </c>
      <c r="AE8317">
        <v>317.08180562223771</v>
      </c>
    </row>
    <row r="8318" spans="1:31" x14ac:dyDescent="0.25">
      <c r="A8318">
        <v>2170308</v>
      </c>
      <c r="B8318">
        <v>1</v>
      </c>
      <c r="C8318" t="s">
        <v>80</v>
      </c>
      <c r="D8318" t="s">
        <v>101</v>
      </c>
      <c r="E8318" t="s">
        <v>174</v>
      </c>
      <c r="F8318" t="s">
        <v>23649</v>
      </c>
      <c r="G8318" t="s">
        <v>384</v>
      </c>
      <c r="H8318" t="s">
        <v>134</v>
      </c>
      <c r="I8318" t="s">
        <v>135</v>
      </c>
      <c r="J8318" t="s">
        <v>136</v>
      </c>
      <c r="K8318" t="s">
        <v>137</v>
      </c>
      <c r="L8318" t="s">
        <v>23650</v>
      </c>
      <c r="M8318" t="s">
        <v>23651</v>
      </c>
      <c r="N8318">
        <v>3.1425000000000001</v>
      </c>
      <c r="O8318">
        <v>0</v>
      </c>
      <c r="P8318">
        <v>2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1.1298020483280502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1.1298020483280502</v>
      </c>
    </row>
    <row r="8319" spans="1:31" x14ac:dyDescent="0.25">
      <c r="A8319">
        <v>2169913</v>
      </c>
      <c r="B8319">
        <v>1</v>
      </c>
      <c r="C8319" t="s">
        <v>81</v>
      </c>
      <c r="D8319" t="s">
        <v>127</v>
      </c>
      <c r="E8319" t="s">
        <v>174</v>
      </c>
      <c r="F8319" t="s">
        <v>23652</v>
      </c>
      <c r="G8319" t="s">
        <v>187</v>
      </c>
      <c r="H8319" t="s">
        <v>134</v>
      </c>
      <c r="I8319" t="s">
        <v>135</v>
      </c>
      <c r="J8319" t="s">
        <v>136</v>
      </c>
      <c r="K8319" t="s">
        <v>137</v>
      </c>
      <c r="L8319" t="s">
        <v>23653</v>
      </c>
      <c r="M8319" t="s">
        <v>23654</v>
      </c>
      <c r="N8319">
        <v>14.368888888000001</v>
      </c>
      <c r="O8319">
        <v>0</v>
      </c>
      <c r="P8319">
        <v>47</v>
      </c>
      <c r="Q8319">
        <v>0</v>
      </c>
      <c r="R8319">
        <v>0</v>
      </c>
      <c r="S8319">
        <v>0</v>
      </c>
      <c r="T8319">
        <v>12</v>
      </c>
      <c r="U8319">
        <v>0</v>
      </c>
      <c r="V8319">
        <v>0</v>
      </c>
      <c r="W8319">
        <v>0</v>
      </c>
      <c r="X8319">
        <v>131.51844795219728</v>
      </c>
      <c r="Y8319">
        <v>0</v>
      </c>
      <c r="Z8319">
        <v>0</v>
      </c>
      <c r="AA8319">
        <v>0</v>
      </c>
      <c r="AB8319">
        <v>114.53203386255154</v>
      </c>
      <c r="AC8319">
        <v>0</v>
      </c>
      <c r="AD8319">
        <v>0</v>
      </c>
      <c r="AE8319">
        <v>246.05048181474882</v>
      </c>
    </row>
    <row r="8320" spans="1:31" x14ac:dyDescent="0.25">
      <c r="A8320">
        <v>2169372</v>
      </c>
      <c r="B8320">
        <v>1</v>
      </c>
      <c r="C8320" t="s">
        <v>81</v>
      </c>
      <c r="D8320" t="s">
        <v>128</v>
      </c>
      <c r="E8320" t="s">
        <v>174</v>
      </c>
      <c r="F8320" t="s">
        <v>23655</v>
      </c>
      <c r="G8320" t="s">
        <v>187</v>
      </c>
      <c r="H8320" t="s">
        <v>134</v>
      </c>
      <c r="I8320" t="s">
        <v>135</v>
      </c>
      <c r="J8320" t="s">
        <v>136</v>
      </c>
      <c r="K8320" t="s">
        <v>137</v>
      </c>
      <c r="L8320" t="s">
        <v>23656</v>
      </c>
      <c r="M8320" t="s">
        <v>23657</v>
      </c>
      <c r="N8320">
        <v>20.5625</v>
      </c>
      <c r="O8320">
        <v>0</v>
      </c>
      <c r="P8320">
        <v>22</v>
      </c>
      <c r="Q8320">
        <v>0</v>
      </c>
      <c r="R8320">
        <v>0</v>
      </c>
      <c r="S8320">
        <v>0</v>
      </c>
      <c r="T8320">
        <v>5</v>
      </c>
      <c r="U8320">
        <v>0</v>
      </c>
      <c r="V8320">
        <v>0</v>
      </c>
      <c r="W8320">
        <v>0</v>
      </c>
      <c r="X8320">
        <v>58.812216338752918</v>
      </c>
      <c r="Y8320">
        <v>0</v>
      </c>
      <c r="Z8320">
        <v>0</v>
      </c>
      <c r="AA8320">
        <v>0</v>
      </c>
      <c r="AB8320">
        <v>59.683389905355071</v>
      </c>
      <c r="AC8320">
        <v>0</v>
      </c>
      <c r="AD8320">
        <v>0</v>
      </c>
      <c r="AE8320">
        <v>118.49560624410799</v>
      </c>
    </row>
    <row r="8321" spans="1:31" x14ac:dyDescent="0.25">
      <c r="A8321">
        <v>2170013</v>
      </c>
      <c r="B8321">
        <v>1</v>
      </c>
      <c r="C8321" t="s">
        <v>80</v>
      </c>
      <c r="D8321" t="s">
        <v>97</v>
      </c>
      <c r="E8321" t="s">
        <v>174</v>
      </c>
      <c r="F8321" t="s">
        <v>4789</v>
      </c>
      <c r="G8321" t="s">
        <v>384</v>
      </c>
      <c r="H8321" t="s">
        <v>134</v>
      </c>
      <c r="I8321" t="s">
        <v>135</v>
      </c>
      <c r="J8321" t="s">
        <v>136</v>
      </c>
      <c r="K8321" t="s">
        <v>137</v>
      </c>
      <c r="L8321" t="s">
        <v>23658</v>
      </c>
      <c r="M8321" t="s">
        <v>23659</v>
      </c>
      <c r="N8321">
        <v>4.2438888879999999</v>
      </c>
      <c r="O8321">
        <v>0</v>
      </c>
      <c r="P8321">
        <v>180</v>
      </c>
      <c r="Q8321">
        <v>0</v>
      </c>
      <c r="R8321">
        <v>2</v>
      </c>
      <c r="S8321">
        <v>0</v>
      </c>
      <c r="T8321">
        <v>17</v>
      </c>
      <c r="U8321">
        <v>0</v>
      </c>
      <c r="V8321">
        <v>0</v>
      </c>
      <c r="W8321">
        <v>0</v>
      </c>
      <c r="X8321">
        <v>226.62796843717069</v>
      </c>
      <c r="Y8321">
        <v>0</v>
      </c>
      <c r="Z8321">
        <v>2.6592391659552668</v>
      </c>
      <c r="AA8321">
        <v>0</v>
      </c>
      <c r="AB8321">
        <v>77.729914706124561</v>
      </c>
      <c r="AC8321">
        <v>0</v>
      </c>
      <c r="AD8321">
        <v>0</v>
      </c>
      <c r="AE8321">
        <v>307.01712230925051</v>
      </c>
    </row>
    <row r="8322" spans="1:31" x14ac:dyDescent="0.25">
      <c r="A8322">
        <v>2170262</v>
      </c>
      <c r="B8322">
        <v>1</v>
      </c>
      <c r="C8322" t="s">
        <v>80</v>
      </c>
      <c r="D8322" t="s">
        <v>99</v>
      </c>
      <c r="E8322" t="s">
        <v>174</v>
      </c>
      <c r="F8322" t="s">
        <v>23660</v>
      </c>
      <c r="G8322" t="s">
        <v>211</v>
      </c>
      <c r="H8322" t="s">
        <v>134</v>
      </c>
      <c r="I8322" t="s">
        <v>135</v>
      </c>
      <c r="J8322" t="s">
        <v>136</v>
      </c>
      <c r="K8322" t="s">
        <v>137</v>
      </c>
      <c r="L8322" t="s">
        <v>23661</v>
      </c>
      <c r="M8322" t="s">
        <v>23662</v>
      </c>
      <c r="N8322">
        <v>10.097777776999999</v>
      </c>
      <c r="O8322">
        <v>0</v>
      </c>
      <c r="P8322">
        <v>26</v>
      </c>
      <c r="Q8322">
        <v>0</v>
      </c>
      <c r="R8322">
        <v>0</v>
      </c>
      <c r="S8322">
        <v>0</v>
      </c>
      <c r="T8322">
        <v>1</v>
      </c>
      <c r="U8322">
        <v>0</v>
      </c>
      <c r="V8322">
        <v>0</v>
      </c>
      <c r="W8322">
        <v>0</v>
      </c>
      <c r="X8322">
        <v>42.394558137957269</v>
      </c>
      <c r="Y8322">
        <v>0</v>
      </c>
      <c r="Z8322">
        <v>0</v>
      </c>
      <c r="AA8322">
        <v>0</v>
      </c>
      <c r="AB8322">
        <v>0.46900556729200832</v>
      </c>
      <c r="AC8322">
        <v>0</v>
      </c>
      <c r="AD8322">
        <v>0</v>
      </c>
      <c r="AE8322">
        <v>42.863563705249277</v>
      </c>
    </row>
    <row r="8323" spans="1:31" x14ac:dyDescent="0.25">
      <c r="A8323">
        <v>2169283</v>
      </c>
      <c r="B8323">
        <v>1</v>
      </c>
      <c r="C8323" t="s">
        <v>80</v>
      </c>
      <c r="D8323" t="s">
        <v>83</v>
      </c>
      <c r="E8323" t="s">
        <v>174</v>
      </c>
      <c r="F8323" t="s">
        <v>5081</v>
      </c>
      <c r="G8323" t="s">
        <v>328</v>
      </c>
      <c r="H8323" t="s">
        <v>134</v>
      </c>
      <c r="I8323" t="s">
        <v>135</v>
      </c>
      <c r="J8323" t="s">
        <v>136</v>
      </c>
      <c r="K8323" t="s">
        <v>137</v>
      </c>
      <c r="L8323" t="s">
        <v>23663</v>
      </c>
      <c r="M8323" t="s">
        <v>23664</v>
      </c>
      <c r="N8323">
        <v>1.2211111109999999</v>
      </c>
      <c r="O8323">
        <v>0</v>
      </c>
      <c r="P8323">
        <v>45</v>
      </c>
      <c r="Q8323">
        <v>0</v>
      </c>
      <c r="R8323">
        <v>0</v>
      </c>
      <c r="S8323">
        <v>0</v>
      </c>
      <c r="T8323">
        <v>17</v>
      </c>
      <c r="U8323">
        <v>0</v>
      </c>
      <c r="V8323">
        <v>0</v>
      </c>
      <c r="W8323">
        <v>0</v>
      </c>
      <c r="X8323">
        <v>8.8384515016101233</v>
      </c>
      <c r="Y8323">
        <v>0</v>
      </c>
      <c r="Z8323">
        <v>0</v>
      </c>
      <c r="AA8323">
        <v>0</v>
      </c>
      <c r="AB8323">
        <v>22.756588199260165</v>
      </c>
      <c r="AC8323">
        <v>0</v>
      </c>
      <c r="AD8323">
        <v>0</v>
      </c>
      <c r="AE8323">
        <v>31.595039700870288</v>
      </c>
    </row>
    <row r="8324" spans="1:31" x14ac:dyDescent="0.25">
      <c r="A8324">
        <v>2170162</v>
      </c>
      <c r="B8324">
        <v>1</v>
      </c>
      <c r="C8324" t="s">
        <v>80</v>
      </c>
      <c r="D8324" t="s">
        <v>95</v>
      </c>
      <c r="E8324" t="s">
        <v>140</v>
      </c>
      <c r="F8324" t="s">
        <v>16946</v>
      </c>
      <c r="G8324" t="s">
        <v>262</v>
      </c>
      <c r="H8324" t="s">
        <v>143</v>
      </c>
      <c r="I8324" t="s">
        <v>135</v>
      </c>
      <c r="J8324" t="s">
        <v>136</v>
      </c>
      <c r="K8324" t="s">
        <v>137</v>
      </c>
      <c r="L8324" t="s">
        <v>23665</v>
      </c>
      <c r="M8324" t="s">
        <v>22704</v>
      </c>
      <c r="N8324">
        <v>1.477222222</v>
      </c>
      <c r="O8324">
        <v>5</v>
      </c>
      <c r="P8324">
        <v>1914</v>
      </c>
      <c r="Q8324">
        <v>26</v>
      </c>
      <c r="R8324">
        <v>20</v>
      </c>
      <c r="S8324">
        <v>23</v>
      </c>
      <c r="T8324">
        <v>92</v>
      </c>
      <c r="U8324">
        <v>1</v>
      </c>
      <c r="V8324">
        <v>0</v>
      </c>
      <c r="W8324">
        <v>14.031723721375952</v>
      </c>
      <c r="X8324">
        <v>773.08026575289205</v>
      </c>
      <c r="Y8324">
        <v>103.91445787176474</v>
      </c>
      <c r="Z8324">
        <v>4.8173642427720669</v>
      </c>
      <c r="AA8324">
        <v>525.66617393909019</v>
      </c>
      <c r="AB8324">
        <v>101.64992589581334</v>
      </c>
      <c r="AC8324">
        <v>77.512646709669667</v>
      </c>
      <c r="AD8324">
        <v>0</v>
      </c>
      <c r="AE8324">
        <v>1600.6725581333781</v>
      </c>
    </row>
    <row r="8325" spans="1:31" x14ac:dyDescent="0.25">
      <c r="A8325">
        <v>2169621</v>
      </c>
      <c r="B8325">
        <v>1</v>
      </c>
      <c r="C8325" t="s">
        <v>80</v>
      </c>
      <c r="D8325" t="s">
        <v>108</v>
      </c>
      <c r="E8325" t="s">
        <v>174</v>
      </c>
      <c r="F8325" t="s">
        <v>23666</v>
      </c>
      <c r="G8325" t="s">
        <v>176</v>
      </c>
      <c r="H8325" t="s">
        <v>134</v>
      </c>
      <c r="I8325" t="s">
        <v>135</v>
      </c>
      <c r="J8325" t="s">
        <v>136</v>
      </c>
      <c r="K8325" t="s">
        <v>137</v>
      </c>
      <c r="L8325" t="s">
        <v>23667</v>
      </c>
      <c r="M8325" t="s">
        <v>23668</v>
      </c>
      <c r="N8325">
        <v>6.0619444439999999</v>
      </c>
      <c r="O8325">
        <v>0</v>
      </c>
      <c r="P8325">
        <v>4</v>
      </c>
      <c r="Q8325">
        <v>0</v>
      </c>
      <c r="R8325">
        <v>1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2.2853255668416992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2.2853255668416992</v>
      </c>
    </row>
    <row r="8326" spans="1:31" x14ac:dyDescent="0.25">
      <c r="A8326">
        <v>2169970</v>
      </c>
      <c r="B8326">
        <v>1</v>
      </c>
      <c r="C8326" t="s">
        <v>81</v>
      </c>
      <c r="D8326" t="s">
        <v>122</v>
      </c>
      <c r="E8326" t="s">
        <v>196</v>
      </c>
      <c r="F8326" t="s">
        <v>23669</v>
      </c>
      <c r="G8326" t="s">
        <v>1447</v>
      </c>
      <c r="H8326" t="s">
        <v>143</v>
      </c>
      <c r="I8326" t="s">
        <v>135</v>
      </c>
      <c r="J8326" t="s">
        <v>3</v>
      </c>
      <c r="K8326" t="s">
        <v>137</v>
      </c>
      <c r="L8326" t="s">
        <v>23670</v>
      </c>
      <c r="M8326" t="s">
        <v>23671</v>
      </c>
      <c r="N8326">
        <v>0.75638888800000004</v>
      </c>
      <c r="O8326">
        <v>0</v>
      </c>
      <c r="P8326">
        <v>20324</v>
      </c>
      <c r="Q8326">
        <v>0</v>
      </c>
      <c r="R8326">
        <v>9</v>
      </c>
      <c r="S8326">
        <v>12</v>
      </c>
      <c r="T8326">
        <v>2414</v>
      </c>
      <c r="U8326">
        <v>0</v>
      </c>
      <c r="V8326">
        <v>2</v>
      </c>
      <c r="W8326">
        <v>0</v>
      </c>
      <c r="X8326">
        <v>3322.0142024212009</v>
      </c>
      <c r="Y8326">
        <v>0</v>
      </c>
      <c r="Z8326">
        <v>1.0465613687683002</v>
      </c>
      <c r="AA8326">
        <v>288.2854035000791</v>
      </c>
      <c r="AB8326">
        <v>1327.9442901308278</v>
      </c>
      <c r="AC8326">
        <v>0</v>
      </c>
      <c r="AD8326">
        <v>22.54376232234986</v>
      </c>
      <c r="AE8326">
        <v>4961.8342197432257</v>
      </c>
    </row>
    <row r="8327" spans="1:31" x14ac:dyDescent="0.25">
      <c r="A8327">
        <v>2169475</v>
      </c>
      <c r="B8327">
        <v>1</v>
      </c>
      <c r="C8327" t="s">
        <v>81</v>
      </c>
      <c r="D8327" t="s">
        <v>122</v>
      </c>
      <c r="E8327" t="s">
        <v>174</v>
      </c>
      <c r="F8327" t="s">
        <v>2785</v>
      </c>
      <c r="G8327" t="s">
        <v>384</v>
      </c>
      <c r="H8327" t="s">
        <v>134</v>
      </c>
      <c r="I8327" t="s">
        <v>135</v>
      </c>
      <c r="J8327" t="s">
        <v>136</v>
      </c>
      <c r="K8327" t="s">
        <v>137</v>
      </c>
      <c r="L8327" t="s">
        <v>23672</v>
      </c>
      <c r="M8327" t="s">
        <v>23673</v>
      </c>
      <c r="N8327">
        <v>1.9969444439999999</v>
      </c>
      <c r="O8327">
        <v>0</v>
      </c>
      <c r="P8327">
        <v>230</v>
      </c>
      <c r="Q8327">
        <v>0</v>
      </c>
      <c r="R8327">
        <v>0</v>
      </c>
      <c r="S8327">
        <v>0</v>
      </c>
      <c r="T8327">
        <v>10</v>
      </c>
      <c r="U8327">
        <v>0</v>
      </c>
      <c r="V8327">
        <v>0</v>
      </c>
      <c r="W8327">
        <v>0</v>
      </c>
      <c r="X8327">
        <v>101.05562412093295</v>
      </c>
      <c r="Y8327">
        <v>0</v>
      </c>
      <c r="Z8327">
        <v>0</v>
      </c>
      <c r="AA8327">
        <v>0</v>
      </c>
      <c r="AB8327">
        <v>16.006023226990536</v>
      </c>
      <c r="AC8327">
        <v>0</v>
      </c>
      <c r="AD8327">
        <v>0</v>
      </c>
      <c r="AE8327">
        <v>117.06164734792348</v>
      </c>
    </row>
    <row r="8328" spans="1:31" x14ac:dyDescent="0.25">
      <c r="A8328">
        <v>2169721</v>
      </c>
      <c r="B8328">
        <v>1</v>
      </c>
      <c r="C8328" t="s">
        <v>81</v>
      </c>
      <c r="D8328" t="s">
        <v>124</v>
      </c>
      <c r="E8328" t="s">
        <v>131</v>
      </c>
      <c r="F8328" t="s">
        <v>23674</v>
      </c>
      <c r="G8328" t="s">
        <v>152</v>
      </c>
      <c r="H8328" t="s">
        <v>134</v>
      </c>
      <c r="I8328" t="s">
        <v>135</v>
      </c>
      <c r="J8328" t="s">
        <v>136</v>
      </c>
      <c r="K8328" t="s">
        <v>137</v>
      </c>
      <c r="L8328" t="s">
        <v>23675</v>
      </c>
      <c r="M8328" t="s">
        <v>23676</v>
      </c>
      <c r="N8328">
        <v>0.95666666600000005</v>
      </c>
      <c r="O8328">
        <v>0</v>
      </c>
      <c r="P8328">
        <v>0</v>
      </c>
      <c r="Q8328">
        <v>0</v>
      </c>
      <c r="R8328">
        <v>1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0.13681840035500001</v>
      </c>
      <c r="AA8328">
        <v>0</v>
      </c>
      <c r="AB8328">
        <v>0</v>
      </c>
      <c r="AC8328">
        <v>0</v>
      </c>
      <c r="AD8328">
        <v>0</v>
      </c>
      <c r="AE8328">
        <v>0.13681840035500001</v>
      </c>
    </row>
    <row r="8329" spans="1:31" x14ac:dyDescent="0.25">
      <c r="A8329">
        <v>2170657</v>
      </c>
      <c r="B8329">
        <v>1</v>
      </c>
      <c r="C8329" t="s">
        <v>81</v>
      </c>
      <c r="D8329" t="s">
        <v>127</v>
      </c>
      <c r="E8329" t="s">
        <v>174</v>
      </c>
      <c r="F8329" t="s">
        <v>21788</v>
      </c>
      <c r="G8329" t="s">
        <v>187</v>
      </c>
      <c r="H8329" t="s">
        <v>134</v>
      </c>
      <c r="I8329" t="s">
        <v>135</v>
      </c>
      <c r="J8329" t="s">
        <v>136</v>
      </c>
      <c r="K8329" t="s">
        <v>137</v>
      </c>
      <c r="L8329" t="s">
        <v>23677</v>
      </c>
      <c r="M8329" t="s">
        <v>23678</v>
      </c>
      <c r="N8329">
        <v>1.631388888</v>
      </c>
      <c r="O8329">
        <v>0</v>
      </c>
      <c r="P8329">
        <v>143</v>
      </c>
      <c r="Q8329">
        <v>0</v>
      </c>
      <c r="R8329">
        <v>0</v>
      </c>
      <c r="S8329">
        <v>0</v>
      </c>
      <c r="T8329">
        <v>3</v>
      </c>
      <c r="U8329">
        <v>0</v>
      </c>
      <c r="V8329">
        <v>0</v>
      </c>
      <c r="W8329">
        <v>0</v>
      </c>
      <c r="X8329">
        <v>48.608132857587513</v>
      </c>
      <c r="Y8329">
        <v>0</v>
      </c>
      <c r="Z8329">
        <v>0</v>
      </c>
      <c r="AA8329">
        <v>0</v>
      </c>
      <c r="AB8329">
        <v>0.68540170831252489</v>
      </c>
      <c r="AC8329">
        <v>0</v>
      </c>
      <c r="AD8329">
        <v>0</v>
      </c>
      <c r="AE8329">
        <v>49.293534565900039</v>
      </c>
    </row>
    <row r="8330" spans="1:31" x14ac:dyDescent="0.25">
      <c r="A8330">
        <v>2170116</v>
      </c>
      <c r="B8330">
        <v>1</v>
      </c>
      <c r="C8330" t="s">
        <v>80</v>
      </c>
      <c r="D8330" t="s">
        <v>104</v>
      </c>
      <c r="E8330" t="s">
        <v>174</v>
      </c>
      <c r="F8330" t="s">
        <v>23679</v>
      </c>
      <c r="G8330" t="s">
        <v>384</v>
      </c>
      <c r="H8330" t="s">
        <v>134</v>
      </c>
      <c r="I8330" t="s">
        <v>135</v>
      </c>
      <c r="J8330" t="s">
        <v>136</v>
      </c>
      <c r="K8330" t="s">
        <v>137</v>
      </c>
      <c r="L8330" t="s">
        <v>23680</v>
      </c>
      <c r="M8330" t="s">
        <v>23681</v>
      </c>
      <c r="N8330">
        <v>7.3155555550000004</v>
      </c>
      <c r="O8330">
        <v>0</v>
      </c>
      <c r="P8330">
        <v>14</v>
      </c>
      <c r="Q8330">
        <v>0</v>
      </c>
      <c r="R8330">
        <v>3</v>
      </c>
      <c r="S8330">
        <v>0</v>
      </c>
      <c r="T8330">
        <v>2</v>
      </c>
      <c r="U8330">
        <v>0</v>
      </c>
      <c r="V8330">
        <v>0</v>
      </c>
      <c r="W8330">
        <v>0</v>
      </c>
      <c r="X8330">
        <v>12.998554568834999</v>
      </c>
      <c r="Y8330">
        <v>0</v>
      </c>
      <c r="Z8330">
        <v>4.936900507187767</v>
      </c>
      <c r="AA8330">
        <v>0</v>
      </c>
      <c r="AB8330">
        <v>2.3677322122160005</v>
      </c>
      <c r="AC8330">
        <v>0</v>
      </c>
      <c r="AD8330">
        <v>0</v>
      </c>
      <c r="AE8330">
        <v>20.303187288238767</v>
      </c>
    </row>
    <row r="8331" spans="1:31" x14ac:dyDescent="0.25">
      <c r="A8331">
        <v>2169352</v>
      </c>
      <c r="B8331">
        <v>1</v>
      </c>
      <c r="C8331" t="s">
        <v>80</v>
      </c>
      <c r="D8331" t="s">
        <v>93</v>
      </c>
      <c r="E8331" t="s">
        <v>174</v>
      </c>
      <c r="F8331" t="s">
        <v>23682</v>
      </c>
      <c r="G8331" t="s">
        <v>187</v>
      </c>
      <c r="H8331" t="s">
        <v>134</v>
      </c>
      <c r="I8331" t="s">
        <v>135</v>
      </c>
      <c r="J8331" t="s">
        <v>136</v>
      </c>
      <c r="K8331" t="s">
        <v>137</v>
      </c>
      <c r="L8331" t="s">
        <v>23683</v>
      </c>
      <c r="M8331" t="s">
        <v>23684</v>
      </c>
      <c r="N8331">
        <v>2.2980555549999999</v>
      </c>
      <c r="O8331">
        <v>0</v>
      </c>
      <c r="P8331">
        <v>0</v>
      </c>
      <c r="Q8331">
        <v>0</v>
      </c>
      <c r="R8331">
        <v>5</v>
      </c>
      <c r="S8331">
        <v>0</v>
      </c>
      <c r="T8331">
        <v>1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9.43305783238395</v>
      </c>
      <c r="AA8331">
        <v>0</v>
      </c>
      <c r="AB8331">
        <v>1.8008549731046002</v>
      </c>
      <c r="AC8331">
        <v>0</v>
      </c>
      <c r="AD8331">
        <v>0</v>
      </c>
      <c r="AE8331">
        <v>11.233912805488551</v>
      </c>
    </row>
    <row r="8332" spans="1:31" x14ac:dyDescent="0.25">
      <c r="A8332">
        <v>2170205</v>
      </c>
      <c r="B8332">
        <v>1</v>
      </c>
      <c r="C8332" t="s">
        <v>80</v>
      </c>
      <c r="D8332" t="s">
        <v>106</v>
      </c>
      <c r="E8332" t="s">
        <v>161</v>
      </c>
      <c r="F8332" t="s">
        <v>23685</v>
      </c>
      <c r="G8332" t="s">
        <v>2524</v>
      </c>
      <c r="H8332" t="s">
        <v>134</v>
      </c>
      <c r="I8332" t="s">
        <v>135</v>
      </c>
      <c r="J8332" t="s">
        <v>136</v>
      </c>
      <c r="K8332" t="s">
        <v>137</v>
      </c>
      <c r="L8332" t="s">
        <v>23686</v>
      </c>
      <c r="M8332" t="s">
        <v>23687</v>
      </c>
      <c r="N8332">
        <v>9.7555555550000008</v>
      </c>
      <c r="O8332">
        <v>0</v>
      </c>
      <c r="P8332">
        <v>8</v>
      </c>
      <c r="Q8332">
        <v>0</v>
      </c>
      <c r="R8332">
        <v>17</v>
      </c>
      <c r="S8332">
        <v>0</v>
      </c>
      <c r="T8332">
        <v>5</v>
      </c>
      <c r="U8332">
        <v>0</v>
      </c>
      <c r="V8332">
        <v>0</v>
      </c>
      <c r="W8332">
        <v>0</v>
      </c>
      <c r="X8332">
        <v>9.1575553238441039</v>
      </c>
      <c r="Y8332">
        <v>0</v>
      </c>
      <c r="Z8332">
        <v>156.52698840392748</v>
      </c>
      <c r="AA8332">
        <v>0</v>
      </c>
      <c r="AB8332">
        <v>7.4071520307405514</v>
      </c>
      <c r="AC8332">
        <v>0</v>
      </c>
      <c r="AD8332">
        <v>0</v>
      </c>
      <c r="AE8332">
        <v>173.09169575851212</v>
      </c>
    </row>
    <row r="8333" spans="1:31" x14ac:dyDescent="0.25">
      <c r="A8333">
        <v>2169472</v>
      </c>
      <c r="B8333">
        <v>1</v>
      </c>
      <c r="C8333" t="s">
        <v>80</v>
      </c>
      <c r="D8333" t="s">
        <v>99</v>
      </c>
      <c r="E8333" t="s">
        <v>174</v>
      </c>
      <c r="F8333" t="s">
        <v>23688</v>
      </c>
      <c r="G8333" t="s">
        <v>187</v>
      </c>
      <c r="H8333" t="s">
        <v>134</v>
      </c>
      <c r="I8333" t="s">
        <v>135</v>
      </c>
      <c r="J8333" t="s">
        <v>136</v>
      </c>
      <c r="K8333" t="s">
        <v>137</v>
      </c>
      <c r="L8333" t="s">
        <v>23689</v>
      </c>
      <c r="M8333" t="s">
        <v>23690</v>
      </c>
      <c r="N8333">
        <v>13.108333332999999</v>
      </c>
      <c r="O8333">
        <v>0</v>
      </c>
      <c r="P8333">
        <v>29</v>
      </c>
      <c r="Q8333">
        <v>0</v>
      </c>
      <c r="R8333">
        <v>0</v>
      </c>
      <c r="S8333">
        <v>0</v>
      </c>
      <c r="T8333">
        <v>4</v>
      </c>
      <c r="U8333">
        <v>0</v>
      </c>
      <c r="V8333">
        <v>0</v>
      </c>
      <c r="W8333">
        <v>0</v>
      </c>
      <c r="X8333">
        <v>121.85999793163357</v>
      </c>
      <c r="Y8333">
        <v>0</v>
      </c>
      <c r="Z8333">
        <v>0</v>
      </c>
      <c r="AA8333">
        <v>0</v>
      </c>
      <c r="AB8333">
        <v>12.155328047566805</v>
      </c>
      <c r="AC8333">
        <v>0</v>
      </c>
      <c r="AD8333">
        <v>0</v>
      </c>
      <c r="AE8333">
        <v>134.01532597920038</v>
      </c>
    </row>
    <row r="8334" spans="1:31" x14ac:dyDescent="0.25">
      <c r="A8334">
        <v>2169495</v>
      </c>
      <c r="B8334">
        <v>1</v>
      </c>
      <c r="C8334" t="s">
        <v>80</v>
      </c>
      <c r="D8334" t="s">
        <v>83</v>
      </c>
      <c r="E8334" t="s">
        <v>174</v>
      </c>
      <c r="F8334" t="s">
        <v>23691</v>
      </c>
      <c r="G8334" t="s">
        <v>384</v>
      </c>
      <c r="H8334" t="s">
        <v>134</v>
      </c>
      <c r="I8334" t="s">
        <v>135</v>
      </c>
      <c r="J8334" t="s">
        <v>136</v>
      </c>
      <c r="K8334" t="s">
        <v>137</v>
      </c>
      <c r="L8334" t="s">
        <v>23692</v>
      </c>
      <c r="M8334" t="s">
        <v>23693</v>
      </c>
      <c r="N8334">
        <v>1.856944444</v>
      </c>
      <c r="O8334">
        <v>0</v>
      </c>
      <c r="P8334">
        <v>4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2.2843897574557501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2.2843897574557501</v>
      </c>
    </row>
    <row r="8335" spans="1:31" x14ac:dyDescent="0.25">
      <c r="A8335">
        <v>2169595</v>
      </c>
      <c r="B8335">
        <v>1</v>
      </c>
      <c r="C8335" t="s">
        <v>80</v>
      </c>
      <c r="D8335" t="s">
        <v>103</v>
      </c>
      <c r="E8335" t="s">
        <v>140</v>
      </c>
      <c r="F8335" t="s">
        <v>23694</v>
      </c>
      <c r="G8335" t="s">
        <v>142</v>
      </c>
      <c r="H8335" t="s">
        <v>143</v>
      </c>
      <c r="I8335" t="s">
        <v>135</v>
      </c>
      <c r="J8335" t="s">
        <v>136</v>
      </c>
      <c r="K8335" t="s">
        <v>137</v>
      </c>
      <c r="L8335" t="s">
        <v>23695</v>
      </c>
      <c r="M8335" t="s">
        <v>23696</v>
      </c>
      <c r="N8335">
        <v>0.51194444400000005</v>
      </c>
      <c r="O8335">
        <v>1</v>
      </c>
      <c r="P8335">
        <v>97</v>
      </c>
      <c r="Q8335">
        <v>20</v>
      </c>
      <c r="R8335">
        <v>11</v>
      </c>
      <c r="S8335">
        <v>5</v>
      </c>
      <c r="T8335">
        <v>9</v>
      </c>
      <c r="U8335">
        <v>0</v>
      </c>
      <c r="V8335">
        <v>0</v>
      </c>
      <c r="W8335">
        <v>9.168236229179999E-2</v>
      </c>
      <c r="X8335">
        <v>12.34415694899371</v>
      </c>
      <c r="Y8335">
        <v>14.94018700403227</v>
      </c>
      <c r="Z8335">
        <v>6.5574158779079248</v>
      </c>
      <c r="AA8335">
        <v>33.862973146460952</v>
      </c>
      <c r="AB8335">
        <v>5.0888798789350842</v>
      </c>
      <c r="AC8335">
        <v>0</v>
      </c>
      <c r="AD8335">
        <v>0</v>
      </c>
      <c r="AE8335">
        <v>72.885295218621749</v>
      </c>
    </row>
    <row r="8336" spans="1:31" x14ac:dyDescent="0.25">
      <c r="A8336">
        <v>2169644</v>
      </c>
      <c r="B8336">
        <v>1</v>
      </c>
      <c r="C8336" t="s">
        <v>80</v>
      </c>
      <c r="D8336" t="s">
        <v>84</v>
      </c>
      <c r="E8336" t="s">
        <v>161</v>
      </c>
      <c r="F8336" t="s">
        <v>23697</v>
      </c>
      <c r="G8336" t="s">
        <v>215</v>
      </c>
      <c r="H8336" t="s">
        <v>134</v>
      </c>
      <c r="I8336" t="s">
        <v>135</v>
      </c>
      <c r="J8336" t="s">
        <v>136</v>
      </c>
      <c r="K8336" t="s">
        <v>137</v>
      </c>
      <c r="L8336" t="s">
        <v>23698</v>
      </c>
      <c r="M8336" t="s">
        <v>23699</v>
      </c>
      <c r="N8336">
        <v>3.5622222219999999</v>
      </c>
      <c r="O8336">
        <v>0</v>
      </c>
      <c r="P8336">
        <v>14</v>
      </c>
      <c r="Q8336">
        <v>0</v>
      </c>
      <c r="R8336">
        <v>14</v>
      </c>
      <c r="S8336">
        <v>0</v>
      </c>
      <c r="T8336">
        <v>1</v>
      </c>
      <c r="U8336">
        <v>0</v>
      </c>
      <c r="V8336">
        <v>0</v>
      </c>
      <c r="W8336">
        <v>0</v>
      </c>
      <c r="X8336">
        <v>26.966624765217116</v>
      </c>
      <c r="Y8336">
        <v>0</v>
      </c>
      <c r="Z8336">
        <v>30.710995051710995</v>
      </c>
      <c r="AA8336">
        <v>0</v>
      </c>
      <c r="AB8336">
        <v>0.58773753285820007</v>
      </c>
      <c r="AC8336">
        <v>0</v>
      </c>
      <c r="AD8336">
        <v>0</v>
      </c>
      <c r="AE8336">
        <v>58.265357349786314</v>
      </c>
    </row>
    <row r="8337" spans="1:31" x14ac:dyDescent="0.25">
      <c r="A8337">
        <v>2170036</v>
      </c>
      <c r="B8337">
        <v>1</v>
      </c>
      <c r="C8337" t="s">
        <v>81</v>
      </c>
      <c r="D8337" t="s">
        <v>128</v>
      </c>
      <c r="E8337" t="s">
        <v>161</v>
      </c>
      <c r="F8337" t="s">
        <v>21756</v>
      </c>
      <c r="G8337" t="s">
        <v>235</v>
      </c>
      <c r="H8337" t="s">
        <v>134</v>
      </c>
      <c r="I8337" t="s">
        <v>135</v>
      </c>
      <c r="J8337" t="s">
        <v>136</v>
      </c>
      <c r="K8337" t="s">
        <v>236</v>
      </c>
      <c r="L8337" t="s">
        <v>23700</v>
      </c>
      <c r="M8337" t="s">
        <v>23701</v>
      </c>
      <c r="N8337">
        <v>2.431944444</v>
      </c>
      <c r="O8337">
        <v>0</v>
      </c>
      <c r="P8337">
        <v>767</v>
      </c>
      <c r="Q8337">
        <v>0</v>
      </c>
      <c r="R8337">
        <v>0</v>
      </c>
      <c r="S8337">
        <v>0</v>
      </c>
      <c r="T8337">
        <v>50</v>
      </c>
      <c r="U8337">
        <v>0</v>
      </c>
      <c r="V8337">
        <v>0</v>
      </c>
      <c r="W8337">
        <v>0</v>
      </c>
      <c r="X8337">
        <v>462.24445962103528</v>
      </c>
      <c r="Y8337">
        <v>0</v>
      </c>
      <c r="Z8337">
        <v>0</v>
      </c>
      <c r="AA8337">
        <v>0</v>
      </c>
      <c r="AB8337">
        <v>264.99525068724842</v>
      </c>
      <c r="AC8337">
        <v>0</v>
      </c>
      <c r="AD8337">
        <v>0</v>
      </c>
      <c r="AE8337">
        <v>727.23971030828375</v>
      </c>
    </row>
    <row r="8338" spans="1:31" x14ac:dyDescent="0.25">
      <c r="A8338">
        <v>2170677</v>
      </c>
      <c r="B8338">
        <v>1</v>
      </c>
      <c r="C8338" t="s">
        <v>81</v>
      </c>
      <c r="D8338" t="s">
        <v>115</v>
      </c>
      <c r="E8338" t="s">
        <v>196</v>
      </c>
      <c r="F8338" t="s">
        <v>23702</v>
      </c>
      <c r="G8338" t="s">
        <v>142</v>
      </c>
      <c r="H8338" t="s">
        <v>143</v>
      </c>
      <c r="I8338" t="s">
        <v>135</v>
      </c>
      <c r="J8338" t="s">
        <v>136</v>
      </c>
      <c r="K8338" t="s">
        <v>137</v>
      </c>
      <c r="L8338" t="s">
        <v>23703</v>
      </c>
      <c r="M8338" t="s">
        <v>23704</v>
      </c>
      <c r="N8338">
        <v>1.1583333330000001</v>
      </c>
      <c r="O8338">
        <v>0</v>
      </c>
      <c r="P8338">
        <v>662</v>
      </c>
      <c r="Q8338">
        <v>0</v>
      </c>
      <c r="R8338">
        <v>3</v>
      </c>
      <c r="S8338">
        <v>0</v>
      </c>
      <c r="T8338">
        <v>39</v>
      </c>
      <c r="U8338">
        <v>0</v>
      </c>
      <c r="V8338">
        <v>0</v>
      </c>
      <c r="W8338">
        <v>0</v>
      </c>
      <c r="X8338">
        <v>55.072519665473529</v>
      </c>
      <c r="Y8338">
        <v>0</v>
      </c>
      <c r="Z8338">
        <v>0.59272939107625011</v>
      </c>
      <c r="AA8338">
        <v>0</v>
      </c>
      <c r="AB8338">
        <v>3.9306358374711658</v>
      </c>
      <c r="AC8338">
        <v>0</v>
      </c>
      <c r="AD8338">
        <v>0</v>
      </c>
      <c r="AE8338">
        <v>59.595884894020941</v>
      </c>
    </row>
    <row r="8339" spans="1:31" x14ac:dyDescent="0.25">
      <c r="A8339">
        <v>2170434</v>
      </c>
      <c r="B8339">
        <v>1</v>
      </c>
      <c r="C8339" t="s">
        <v>80</v>
      </c>
      <c r="D8339" t="s">
        <v>92</v>
      </c>
      <c r="E8339" t="s">
        <v>174</v>
      </c>
      <c r="F8339" t="s">
        <v>23705</v>
      </c>
      <c r="G8339" t="s">
        <v>187</v>
      </c>
      <c r="H8339" t="s">
        <v>134</v>
      </c>
      <c r="I8339" t="s">
        <v>135</v>
      </c>
      <c r="J8339" t="s">
        <v>136</v>
      </c>
      <c r="K8339" t="s">
        <v>137</v>
      </c>
      <c r="L8339" t="s">
        <v>23706</v>
      </c>
      <c r="M8339" t="s">
        <v>23707</v>
      </c>
      <c r="N8339">
        <v>3.028611111</v>
      </c>
      <c r="O8339">
        <v>0</v>
      </c>
      <c r="P8339">
        <v>41</v>
      </c>
      <c r="Q8339">
        <v>0</v>
      </c>
      <c r="R8339">
        <v>0</v>
      </c>
      <c r="S8339">
        <v>0</v>
      </c>
      <c r="T8339">
        <v>4</v>
      </c>
      <c r="U8339">
        <v>0</v>
      </c>
      <c r="V8339">
        <v>0</v>
      </c>
      <c r="W8339">
        <v>0</v>
      </c>
      <c r="X8339">
        <v>42.595616680391409</v>
      </c>
      <c r="Y8339">
        <v>0</v>
      </c>
      <c r="Z8339">
        <v>0</v>
      </c>
      <c r="AA8339">
        <v>0</v>
      </c>
      <c r="AB8339">
        <v>5.3609182464637843</v>
      </c>
      <c r="AC8339">
        <v>0</v>
      </c>
      <c r="AD8339">
        <v>0</v>
      </c>
      <c r="AE8339">
        <v>47.956534926855191</v>
      </c>
    </row>
    <row r="8340" spans="1:31" x14ac:dyDescent="0.25">
      <c r="A8340">
        <v>2169993</v>
      </c>
      <c r="B8340">
        <v>1</v>
      </c>
      <c r="C8340" t="s">
        <v>80</v>
      </c>
      <c r="D8340" t="s">
        <v>106</v>
      </c>
      <c r="E8340" t="s">
        <v>174</v>
      </c>
      <c r="F8340" t="s">
        <v>23708</v>
      </c>
      <c r="G8340" t="s">
        <v>187</v>
      </c>
      <c r="H8340" t="s">
        <v>134</v>
      </c>
      <c r="I8340" t="s">
        <v>135</v>
      </c>
      <c r="J8340" t="s">
        <v>136</v>
      </c>
      <c r="K8340" t="s">
        <v>137</v>
      </c>
      <c r="L8340" t="s">
        <v>23709</v>
      </c>
      <c r="M8340" t="s">
        <v>23710</v>
      </c>
      <c r="N8340">
        <v>7.0808333330000002</v>
      </c>
      <c r="O8340">
        <v>0</v>
      </c>
      <c r="P8340">
        <v>6</v>
      </c>
      <c r="Q8340">
        <v>0</v>
      </c>
      <c r="R8340">
        <v>5</v>
      </c>
      <c r="S8340">
        <v>0</v>
      </c>
      <c r="T8340">
        <v>2</v>
      </c>
      <c r="U8340">
        <v>0</v>
      </c>
      <c r="V8340">
        <v>0</v>
      </c>
      <c r="W8340">
        <v>0</v>
      </c>
      <c r="X8340">
        <v>2.0016093779110751</v>
      </c>
      <c r="Y8340">
        <v>0</v>
      </c>
      <c r="Z8340">
        <v>1.2534036167202003</v>
      </c>
      <c r="AA8340">
        <v>0</v>
      </c>
      <c r="AB8340">
        <v>1.8770307368218999</v>
      </c>
      <c r="AC8340">
        <v>0</v>
      </c>
      <c r="AD8340">
        <v>0</v>
      </c>
      <c r="AE8340">
        <v>5.1320437314531748</v>
      </c>
    </row>
    <row r="8341" spans="1:31" x14ac:dyDescent="0.25">
      <c r="A8341">
        <v>2169452</v>
      </c>
      <c r="B8341">
        <v>1</v>
      </c>
      <c r="C8341" t="s">
        <v>81</v>
      </c>
      <c r="D8341" t="s">
        <v>128</v>
      </c>
      <c r="E8341" t="s">
        <v>140</v>
      </c>
      <c r="F8341" t="s">
        <v>6309</v>
      </c>
      <c r="G8341" t="s">
        <v>142</v>
      </c>
      <c r="H8341" t="s">
        <v>143</v>
      </c>
      <c r="I8341" t="s">
        <v>135</v>
      </c>
      <c r="J8341" t="s">
        <v>136</v>
      </c>
      <c r="K8341" t="s">
        <v>137</v>
      </c>
      <c r="L8341" t="s">
        <v>23711</v>
      </c>
      <c r="M8341" t="s">
        <v>23712</v>
      </c>
      <c r="N8341">
        <v>2.2025000000000001</v>
      </c>
      <c r="O8341">
        <v>0</v>
      </c>
      <c r="P8341">
        <v>911</v>
      </c>
      <c r="Q8341">
        <v>3</v>
      </c>
      <c r="R8341">
        <v>6</v>
      </c>
      <c r="S8341">
        <v>5</v>
      </c>
      <c r="T8341">
        <v>95</v>
      </c>
      <c r="U8341">
        <v>0</v>
      </c>
      <c r="V8341">
        <v>0</v>
      </c>
      <c r="W8341">
        <v>0</v>
      </c>
      <c r="X8341">
        <v>281.60758755739556</v>
      </c>
      <c r="Y8341">
        <v>75.787236490097797</v>
      </c>
      <c r="Z8341">
        <v>17.339202273719977</v>
      </c>
      <c r="AA8341">
        <v>135.23733579733545</v>
      </c>
      <c r="AB8341">
        <v>53.371491807299073</v>
      </c>
      <c r="AC8341">
        <v>0</v>
      </c>
      <c r="AD8341">
        <v>0</v>
      </c>
      <c r="AE8341">
        <v>563.34285392584786</v>
      </c>
    </row>
    <row r="8342" spans="1:31" x14ac:dyDescent="0.25">
      <c r="A8342">
        <v>2170534</v>
      </c>
      <c r="B8342">
        <v>1</v>
      </c>
      <c r="C8342" t="s">
        <v>80</v>
      </c>
      <c r="D8342" t="s">
        <v>101</v>
      </c>
      <c r="E8342" t="s">
        <v>174</v>
      </c>
      <c r="F8342" t="s">
        <v>23713</v>
      </c>
      <c r="G8342" t="s">
        <v>187</v>
      </c>
      <c r="H8342" t="s">
        <v>134</v>
      </c>
      <c r="I8342" t="s">
        <v>135</v>
      </c>
      <c r="J8342" t="s">
        <v>136</v>
      </c>
      <c r="K8342" t="s">
        <v>137</v>
      </c>
      <c r="L8342" t="s">
        <v>23714</v>
      </c>
      <c r="M8342" t="s">
        <v>23715</v>
      </c>
      <c r="N8342">
        <v>1.433333333</v>
      </c>
      <c r="O8342">
        <v>0</v>
      </c>
      <c r="P8342">
        <v>7</v>
      </c>
      <c r="Q8342">
        <v>0</v>
      </c>
      <c r="R8342">
        <v>0</v>
      </c>
      <c r="S8342">
        <v>0</v>
      </c>
      <c r="T8342">
        <v>2</v>
      </c>
      <c r="U8342">
        <v>0</v>
      </c>
      <c r="V8342">
        <v>0</v>
      </c>
      <c r="W8342">
        <v>0</v>
      </c>
      <c r="X8342">
        <v>4.4496527093128346</v>
      </c>
      <c r="Y8342">
        <v>0</v>
      </c>
      <c r="Z8342">
        <v>0</v>
      </c>
      <c r="AA8342">
        <v>0</v>
      </c>
      <c r="AB8342">
        <v>0.23759786069580002</v>
      </c>
      <c r="AC8342">
        <v>0</v>
      </c>
      <c r="AD8342">
        <v>0</v>
      </c>
      <c r="AE8342">
        <v>4.6872505700086347</v>
      </c>
    </row>
    <row r="8343" spans="1:31" x14ac:dyDescent="0.25">
      <c r="A8343">
        <v>2169933</v>
      </c>
      <c r="B8343">
        <v>1</v>
      </c>
      <c r="C8343" t="s">
        <v>80</v>
      </c>
      <c r="D8343" t="s">
        <v>106</v>
      </c>
      <c r="E8343" t="s">
        <v>174</v>
      </c>
      <c r="F8343" t="s">
        <v>23716</v>
      </c>
      <c r="G8343" t="s">
        <v>187</v>
      </c>
      <c r="H8343" t="s">
        <v>134</v>
      </c>
      <c r="I8343" t="s">
        <v>135</v>
      </c>
      <c r="J8343" t="s">
        <v>136</v>
      </c>
      <c r="K8343" t="s">
        <v>137</v>
      </c>
      <c r="L8343" t="s">
        <v>23717</v>
      </c>
      <c r="M8343" t="s">
        <v>23718</v>
      </c>
      <c r="N8343">
        <v>2.1861111110000002</v>
      </c>
      <c r="O8343">
        <v>0</v>
      </c>
      <c r="P8343">
        <v>34</v>
      </c>
      <c r="Q8343">
        <v>0</v>
      </c>
      <c r="R8343">
        <v>0</v>
      </c>
      <c r="S8343">
        <v>0</v>
      </c>
      <c r="T8343">
        <v>2</v>
      </c>
      <c r="U8343">
        <v>0</v>
      </c>
      <c r="V8343">
        <v>0</v>
      </c>
      <c r="W8343">
        <v>0</v>
      </c>
      <c r="X8343">
        <v>12.950583894701539</v>
      </c>
      <c r="Y8343">
        <v>0</v>
      </c>
      <c r="Z8343">
        <v>0</v>
      </c>
      <c r="AA8343">
        <v>0</v>
      </c>
      <c r="AB8343">
        <v>36.807909826373908</v>
      </c>
      <c r="AC8343">
        <v>0</v>
      </c>
      <c r="AD8343">
        <v>0</v>
      </c>
      <c r="AE8343">
        <v>49.758493721075446</v>
      </c>
    </row>
    <row r="8344" spans="1:31" x14ac:dyDescent="0.25">
      <c r="A8344">
        <v>2169910</v>
      </c>
      <c r="B8344">
        <v>1</v>
      </c>
      <c r="C8344" t="s">
        <v>81</v>
      </c>
      <c r="D8344" t="s">
        <v>117</v>
      </c>
      <c r="E8344" t="s">
        <v>174</v>
      </c>
      <c r="F8344" t="s">
        <v>23719</v>
      </c>
      <c r="G8344" t="s">
        <v>187</v>
      </c>
      <c r="H8344" t="s">
        <v>134</v>
      </c>
      <c r="I8344" t="s">
        <v>135</v>
      </c>
      <c r="J8344" t="s">
        <v>136</v>
      </c>
      <c r="K8344" t="s">
        <v>137</v>
      </c>
      <c r="L8344" t="s">
        <v>23720</v>
      </c>
      <c r="M8344" t="s">
        <v>23721</v>
      </c>
      <c r="N8344">
        <v>6.778888888</v>
      </c>
      <c r="O8344">
        <v>0</v>
      </c>
      <c r="P8344">
        <v>6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4.7538764789310672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4.7538764789310672</v>
      </c>
    </row>
    <row r="8345" spans="1:31" x14ac:dyDescent="0.25">
      <c r="A8345">
        <v>2169887</v>
      </c>
      <c r="B8345">
        <v>1</v>
      </c>
      <c r="C8345" t="s">
        <v>80</v>
      </c>
      <c r="D8345" t="s">
        <v>95</v>
      </c>
      <c r="E8345" t="s">
        <v>131</v>
      </c>
      <c r="F8345" t="s">
        <v>23722</v>
      </c>
      <c r="G8345" t="s">
        <v>152</v>
      </c>
      <c r="H8345" t="s">
        <v>134</v>
      </c>
      <c r="I8345" t="s">
        <v>135</v>
      </c>
      <c r="J8345" t="s">
        <v>136</v>
      </c>
      <c r="K8345" t="s">
        <v>137</v>
      </c>
      <c r="L8345" t="s">
        <v>23723</v>
      </c>
      <c r="M8345" t="s">
        <v>23724</v>
      </c>
      <c r="N8345">
        <v>10.016944444</v>
      </c>
      <c r="O8345">
        <v>0</v>
      </c>
      <c r="P8345">
        <v>1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1.8282853662149998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1.8282853662149998</v>
      </c>
    </row>
    <row r="8346" spans="1:31" x14ac:dyDescent="0.25">
      <c r="A8346">
        <v>2169741</v>
      </c>
      <c r="B8346">
        <v>1</v>
      </c>
      <c r="C8346" t="s">
        <v>81</v>
      </c>
      <c r="D8346" t="s">
        <v>128</v>
      </c>
      <c r="E8346" t="s">
        <v>146</v>
      </c>
      <c r="F8346" t="s">
        <v>23725</v>
      </c>
      <c r="G8346" t="s">
        <v>262</v>
      </c>
      <c r="H8346" t="s">
        <v>143</v>
      </c>
      <c r="I8346" t="s">
        <v>135</v>
      </c>
      <c r="J8346" t="s">
        <v>136</v>
      </c>
      <c r="K8346" t="s">
        <v>137</v>
      </c>
      <c r="L8346" t="s">
        <v>23726</v>
      </c>
      <c r="M8346" t="s">
        <v>23727</v>
      </c>
      <c r="N8346">
        <v>1.1030555550000001</v>
      </c>
      <c r="O8346">
        <v>0</v>
      </c>
      <c r="P8346">
        <v>1872</v>
      </c>
      <c r="Q8346">
        <v>0</v>
      </c>
      <c r="R8346">
        <v>8</v>
      </c>
      <c r="S8346">
        <v>0</v>
      </c>
      <c r="T8346">
        <v>75</v>
      </c>
      <c r="U8346">
        <v>0</v>
      </c>
      <c r="V8346">
        <v>0</v>
      </c>
      <c r="W8346">
        <v>0</v>
      </c>
      <c r="X8346">
        <v>413.08583512630969</v>
      </c>
      <c r="Y8346">
        <v>0</v>
      </c>
      <c r="Z8346">
        <v>0.94101009773810018</v>
      </c>
      <c r="AA8346">
        <v>0</v>
      </c>
      <c r="AB8346">
        <v>37.235046183933783</v>
      </c>
      <c r="AC8346">
        <v>0</v>
      </c>
      <c r="AD8346">
        <v>0</v>
      </c>
      <c r="AE8346">
        <v>451.26189140798158</v>
      </c>
    </row>
    <row r="8347" spans="1:31" x14ac:dyDescent="0.25">
      <c r="A8347">
        <v>2170428</v>
      </c>
      <c r="B8347">
        <v>1</v>
      </c>
      <c r="C8347" t="s">
        <v>81</v>
      </c>
      <c r="D8347" t="s">
        <v>118</v>
      </c>
      <c r="E8347" t="s">
        <v>131</v>
      </c>
      <c r="F8347" t="s">
        <v>23728</v>
      </c>
      <c r="G8347" t="s">
        <v>133</v>
      </c>
      <c r="H8347" t="s">
        <v>134</v>
      </c>
      <c r="I8347" t="s">
        <v>135</v>
      </c>
      <c r="J8347" t="s">
        <v>136</v>
      </c>
      <c r="K8347" t="s">
        <v>137</v>
      </c>
      <c r="L8347" t="s">
        <v>23729</v>
      </c>
      <c r="M8347" t="s">
        <v>23730</v>
      </c>
      <c r="N8347">
        <v>2.145</v>
      </c>
      <c r="O8347">
        <v>0</v>
      </c>
      <c r="P8347">
        <v>10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5.6650949332794909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5.6650949332794909</v>
      </c>
    </row>
    <row r="8348" spans="1:31" x14ac:dyDescent="0.25">
      <c r="A8348">
        <v>2169764</v>
      </c>
      <c r="B8348">
        <v>1</v>
      </c>
      <c r="C8348" t="s">
        <v>81</v>
      </c>
      <c r="D8348" t="s">
        <v>127</v>
      </c>
      <c r="E8348" t="s">
        <v>174</v>
      </c>
      <c r="F8348" t="s">
        <v>23731</v>
      </c>
      <c r="G8348" t="s">
        <v>384</v>
      </c>
      <c r="H8348" t="s">
        <v>134</v>
      </c>
      <c r="I8348" t="s">
        <v>135</v>
      </c>
      <c r="J8348" t="s">
        <v>136</v>
      </c>
      <c r="K8348" t="s">
        <v>137</v>
      </c>
      <c r="L8348" t="s">
        <v>23732</v>
      </c>
      <c r="M8348" t="s">
        <v>23733</v>
      </c>
      <c r="N8348">
        <v>7.6186111109999999</v>
      </c>
      <c r="O8348">
        <v>0</v>
      </c>
      <c r="P8348">
        <v>87</v>
      </c>
      <c r="Q8348">
        <v>0</v>
      </c>
      <c r="R8348">
        <v>0</v>
      </c>
      <c r="S8348">
        <v>0</v>
      </c>
      <c r="T8348">
        <v>4</v>
      </c>
      <c r="U8348">
        <v>0</v>
      </c>
      <c r="V8348">
        <v>0</v>
      </c>
      <c r="W8348">
        <v>0</v>
      </c>
      <c r="X8348">
        <v>140.1441285830015</v>
      </c>
      <c r="Y8348">
        <v>0</v>
      </c>
      <c r="Z8348">
        <v>0</v>
      </c>
      <c r="AA8348">
        <v>0</v>
      </c>
      <c r="AB8348">
        <v>14.794860815918581</v>
      </c>
      <c r="AC8348">
        <v>0</v>
      </c>
      <c r="AD8348">
        <v>0</v>
      </c>
      <c r="AE8348">
        <v>154.93898939892009</v>
      </c>
    </row>
    <row r="8349" spans="1:31" x14ac:dyDescent="0.25">
      <c r="A8349">
        <v>2170451</v>
      </c>
      <c r="B8349">
        <v>1</v>
      </c>
      <c r="C8349" t="s">
        <v>80</v>
      </c>
      <c r="D8349" t="s">
        <v>104</v>
      </c>
      <c r="E8349" t="s">
        <v>174</v>
      </c>
      <c r="F8349" t="s">
        <v>23734</v>
      </c>
      <c r="G8349" t="s">
        <v>187</v>
      </c>
      <c r="H8349" t="s">
        <v>134</v>
      </c>
      <c r="I8349" t="s">
        <v>135</v>
      </c>
      <c r="J8349" t="s">
        <v>136</v>
      </c>
      <c r="K8349" t="s">
        <v>137</v>
      </c>
      <c r="L8349" t="s">
        <v>23735</v>
      </c>
      <c r="M8349" t="s">
        <v>23736</v>
      </c>
      <c r="N8349">
        <v>6.9072222219999997</v>
      </c>
      <c r="O8349">
        <v>0</v>
      </c>
      <c r="P8349">
        <v>98</v>
      </c>
      <c r="Q8349">
        <v>0</v>
      </c>
      <c r="R8349">
        <v>0</v>
      </c>
      <c r="S8349">
        <v>0</v>
      </c>
      <c r="T8349">
        <v>3</v>
      </c>
      <c r="U8349">
        <v>0</v>
      </c>
      <c r="V8349">
        <v>0</v>
      </c>
      <c r="W8349">
        <v>0</v>
      </c>
      <c r="X8349">
        <v>210.54793853414995</v>
      </c>
      <c r="Y8349">
        <v>0</v>
      </c>
      <c r="Z8349">
        <v>0</v>
      </c>
      <c r="AA8349">
        <v>0</v>
      </c>
      <c r="AB8349">
        <v>2.2480089964779997</v>
      </c>
      <c r="AC8349">
        <v>0</v>
      </c>
      <c r="AD8349">
        <v>0</v>
      </c>
      <c r="AE8349">
        <v>212.79594753062796</v>
      </c>
    </row>
    <row r="8350" spans="1:31" x14ac:dyDescent="0.25">
      <c r="A8350">
        <v>2170474</v>
      </c>
      <c r="B8350">
        <v>1</v>
      </c>
      <c r="C8350" t="s">
        <v>80</v>
      </c>
      <c r="D8350" t="s">
        <v>88</v>
      </c>
      <c r="E8350" t="s">
        <v>131</v>
      </c>
      <c r="F8350" t="s">
        <v>23737</v>
      </c>
      <c r="G8350" t="s">
        <v>187</v>
      </c>
      <c r="H8350" t="s">
        <v>134</v>
      </c>
      <c r="I8350" t="s">
        <v>135</v>
      </c>
      <c r="J8350" t="s">
        <v>136</v>
      </c>
      <c r="K8350" t="s">
        <v>137</v>
      </c>
      <c r="L8350" t="s">
        <v>23738</v>
      </c>
      <c r="M8350" t="s">
        <v>23739</v>
      </c>
      <c r="N8350">
        <v>5.1058333329999996</v>
      </c>
      <c r="O8350">
        <v>0</v>
      </c>
      <c r="P8350">
        <v>3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5.3003624789763997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5.3003624789763997</v>
      </c>
    </row>
    <row r="8351" spans="1:31" x14ac:dyDescent="0.25">
      <c r="A8351">
        <v>2170643</v>
      </c>
      <c r="B8351">
        <v>1</v>
      </c>
      <c r="C8351" t="s">
        <v>80</v>
      </c>
      <c r="D8351" t="s">
        <v>84</v>
      </c>
      <c r="E8351" t="s">
        <v>174</v>
      </c>
      <c r="F8351" t="s">
        <v>23740</v>
      </c>
      <c r="G8351" t="s">
        <v>187</v>
      </c>
      <c r="H8351" t="s">
        <v>134</v>
      </c>
      <c r="I8351" t="s">
        <v>135</v>
      </c>
      <c r="J8351" t="s">
        <v>136</v>
      </c>
      <c r="K8351" t="s">
        <v>137</v>
      </c>
      <c r="L8351" t="s">
        <v>23741</v>
      </c>
      <c r="M8351" t="s">
        <v>23742</v>
      </c>
      <c r="N8351">
        <v>5.3555555549999996</v>
      </c>
      <c r="O8351">
        <v>0</v>
      </c>
      <c r="P8351">
        <v>79</v>
      </c>
      <c r="Q8351">
        <v>0</v>
      </c>
      <c r="R8351">
        <v>0</v>
      </c>
      <c r="S8351">
        <v>0</v>
      </c>
      <c r="T8351">
        <v>2</v>
      </c>
      <c r="U8351">
        <v>0</v>
      </c>
      <c r="V8351">
        <v>0</v>
      </c>
      <c r="W8351">
        <v>0</v>
      </c>
      <c r="X8351">
        <v>65.317929559284735</v>
      </c>
      <c r="Y8351">
        <v>0</v>
      </c>
      <c r="Z8351">
        <v>0</v>
      </c>
      <c r="AA8351">
        <v>0</v>
      </c>
      <c r="AB8351">
        <v>0.11676888683974999</v>
      </c>
      <c r="AC8351">
        <v>0</v>
      </c>
      <c r="AD8351">
        <v>0</v>
      </c>
      <c r="AE8351">
        <v>65.434698446124486</v>
      </c>
    </row>
    <row r="8352" spans="1:31" x14ac:dyDescent="0.25">
      <c r="A8352">
        <v>2169392</v>
      </c>
      <c r="B8352">
        <v>1</v>
      </c>
      <c r="C8352" t="s">
        <v>80</v>
      </c>
      <c r="D8352" t="s">
        <v>105</v>
      </c>
      <c r="E8352" t="s">
        <v>174</v>
      </c>
      <c r="F8352" t="s">
        <v>23743</v>
      </c>
      <c r="G8352" t="s">
        <v>187</v>
      </c>
      <c r="H8352" t="s">
        <v>134</v>
      </c>
      <c r="I8352" t="s">
        <v>135</v>
      </c>
      <c r="J8352" t="s">
        <v>136</v>
      </c>
      <c r="K8352" t="s">
        <v>137</v>
      </c>
      <c r="L8352" t="s">
        <v>23744</v>
      </c>
      <c r="M8352" t="s">
        <v>23745</v>
      </c>
      <c r="N8352">
        <v>3.0702777769999998</v>
      </c>
      <c r="O8352">
        <v>0</v>
      </c>
      <c r="P8352">
        <v>107</v>
      </c>
      <c r="Q8352">
        <v>0</v>
      </c>
      <c r="R8352">
        <v>0</v>
      </c>
      <c r="S8352">
        <v>0</v>
      </c>
      <c r="T8352">
        <v>4</v>
      </c>
      <c r="U8352">
        <v>0</v>
      </c>
      <c r="V8352">
        <v>0</v>
      </c>
      <c r="W8352">
        <v>0</v>
      </c>
      <c r="X8352">
        <v>76.756566033855279</v>
      </c>
      <c r="Y8352">
        <v>0</v>
      </c>
      <c r="Z8352">
        <v>0</v>
      </c>
      <c r="AA8352">
        <v>0</v>
      </c>
      <c r="AB8352">
        <v>14.239209625330801</v>
      </c>
      <c r="AC8352">
        <v>0</v>
      </c>
      <c r="AD8352">
        <v>0</v>
      </c>
      <c r="AE8352">
        <v>90.99577565918608</v>
      </c>
    </row>
    <row r="8353" spans="1:31" x14ac:dyDescent="0.25">
      <c r="A8353">
        <v>2170497</v>
      </c>
      <c r="B8353">
        <v>1</v>
      </c>
      <c r="C8353" t="s">
        <v>80</v>
      </c>
      <c r="D8353" t="s">
        <v>107</v>
      </c>
      <c r="E8353" t="s">
        <v>196</v>
      </c>
      <c r="F8353" t="s">
        <v>23746</v>
      </c>
      <c r="G8353" t="s">
        <v>142</v>
      </c>
      <c r="H8353" t="s">
        <v>143</v>
      </c>
      <c r="I8353" t="s">
        <v>135</v>
      </c>
      <c r="J8353" t="s">
        <v>136</v>
      </c>
      <c r="K8353" t="s">
        <v>137</v>
      </c>
      <c r="L8353" t="s">
        <v>23747</v>
      </c>
      <c r="M8353" t="s">
        <v>23748</v>
      </c>
      <c r="N8353">
        <v>2.6172222220000001</v>
      </c>
      <c r="O8353">
        <v>0</v>
      </c>
      <c r="P8353">
        <v>1</v>
      </c>
      <c r="Q8353">
        <v>1</v>
      </c>
      <c r="R8353">
        <v>28</v>
      </c>
      <c r="S8353">
        <v>3</v>
      </c>
      <c r="T8353">
        <v>5</v>
      </c>
      <c r="U8353">
        <v>0</v>
      </c>
      <c r="V8353">
        <v>0</v>
      </c>
      <c r="W8353">
        <v>0</v>
      </c>
      <c r="X8353">
        <v>0.46827592613650004</v>
      </c>
      <c r="Y8353">
        <v>7.8256464321420012</v>
      </c>
      <c r="Z8353">
        <v>115.46867151770464</v>
      </c>
      <c r="AA8353">
        <v>260.74604341599365</v>
      </c>
      <c r="AB8353">
        <v>97.357109336728826</v>
      </c>
      <c r="AC8353">
        <v>0</v>
      </c>
      <c r="AD8353">
        <v>0</v>
      </c>
      <c r="AE8353">
        <v>481.86574662870566</v>
      </c>
    </row>
    <row r="8354" spans="1:31" x14ac:dyDescent="0.25">
      <c r="A8354">
        <v>2170620</v>
      </c>
      <c r="B8354">
        <v>1</v>
      </c>
      <c r="C8354" t="s">
        <v>81</v>
      </c>
      <c r="D8354" t="s">
        <v>118</v>
      </c>
      <c r="E8354" t="s">
        <v>131</v>
      </c>
      <c r="F8354" t="s">
        <v>23749</v>
      </c>
      <c r="G8354" t="s">
        <v>152</v>
      </c>
      <c r="H8354" t="s">
        <v>134</v>
      </c>
      <c r="I8354" t="s">
        <v>135</v>
      </c>
      <c r="J8354" t="s">
        <v>136</v>
      </c>
      <c r="K8354" t="s">
        <v>137</v>
      </c>
      <c r="L8354" t="s">
        <v>22442</v>
      </c>
      <c r="M8354" t="s">
        <v>23750</v>
      </c>
      <c r="N8354">
        <v>7.313055555</v>
      </c>
      <c r="O8354">
        <v>0</v>
      </c>
      <c r="P8354">
        <v>2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0.11368927557749997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0.11368927557749997</v>
      </c>
    </row>
    <row r="8355" spans="1:31" x14ac:dyDescent="0.25">
      <c r="A8355">
        <v>2169415</v>
      </c>
      <c r="B8355">
        <v>1</v>
      </c>
      <c r="C8355" t="s">
        <v>81</v>
      </c>
      <c r="D8355" t="s">
        <v>119</v>
      </c>
      <c r="E8355" t="s">
        <v>174</v>
      </c>
      <c r="F8355" t="s">
        <v>1018</v>
      </c>
      <c r="G8355" t="s">
        <v>187</v>
      </c>
      <c r="H8355" t="s">
        <v>134</v>
      </c>
      <c r="I8355" t="s">
        <v>135</v>
      </c>
      <c r="J8355" t="s">
        <v>136</v>
      </c>
      <c r="K8355" t="s">
        <v>137</v>
      </c>
      <c r="L8355" t="s">
        <v>23751</v>
      </c>
      <c r="M8355" t="s">
        <v>23752</v>
      </c>
      <c r="N8355">
        <v>1.089444444</v>
      </c>
      <c r="O8355">
        <v>0</v>
      </c>
      <c r="P8355">
        <v>18</v>
      </c>
      <c r="Q8355">
        <v>0</v>
      </c>
      <c r="R8355">
        <v>1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3.7429729325054004</v>
      </c>
      <c r="Y8355">
        <v>0</v>
      </c>
      <c r="Z8355">
        <v>1.3864720698947335</v>
      </c>
      <c r="AA8355">
        <v>0</v>
      </c>
      <c r="AB8355">
        <v>0</v>
      </c>
      <c r="AC8355">
        <v>0</v>
      </c>
      <c r="AD8355">
        <v>0</v>
      </c>
      <c r="AE8355">
        <v>5.1294450024001339</v>
      </c>
    </row>
    <row r="8356" spans="1:31" x14ac:dyDescent="0.25">
      <c r="A8356">
        <v>2169956</v>
      </c>
      <c r="B8356">
        <v>1</v>
      </c>
      <c r="C8356" t="s">
        <v>80</v>
      </c>
      <c r="D8356" t="s">
        <v>110</v>
      </c>
      <c r="E8356" t="s">
        <v>174</v>
      </c>
      <c r="F8356" t="s">
        <v>23753</v>
      </c>
      <c r="G8356" t="s">
        <v>176</v>
      </c>
      <c r="H8356" t="s">
        <v>134</v>
      </c>
      <c r="I8356" t="s">
        <v>135</v>
      </c>
      <c r="J8356" t="s">
        <v>136</v>
      </c>
      <c r="K8356" t="s">
        <v>137</v>
      </c>
      <c r="L8356" t="s">
        <v>23754</v>
      </c>
      <c r="M8356" t="s">
        <v>23755</v>
      </c>
      <c r="N8356">
        <v>2.8286111109999998</v>
      </c>
      <c r="O8356">
        <v>0</v>
      </c>
      <c r="P8356">
        <v>6</v>
      </c>
      <c r="Q8356">
        <v>0</v>
      </c>
      <c r="R8356">
        <v>0</v>
      </c>
      <c r="S8356">
        <v>0</v>
      </c>
      <c r="T8356">
        <v>13</v>
      </c>
      <c r="U8356">
        <v>0</v>
      </c>
      <c r="V8356">
        <v>0</v>
      </c>
      <c r="W8356">
        <v>0</v>
      </c>
      <c r="X8356">
        <v>3.1473422317770754</v>
      </c>
      <c r="Y8356">
        <v>0</v>
      </c>
      <c r="Z8356">
        <v>0</v>
      </c>
      <c r="AA8356">
        <v>0</v>
      </c>
      <c r="AB8356">
        <v>130.26304945994772</v>
      </c>
      <c r="AC8356">
        <v>0</v>
      </c>
      <c r="AD8356">
        <v>0</v>
      </c>
      <c r="AE8356">
        <v>133.41039169172481</v>
      </c>
    </row>
    <row r="8357" spans="1:31" x14ac:dyDescent="0.25">
      <c r="A8357">
        <v>2169369</v>
      </c>
      <c r="B8357">
        <v>1</v>
      </c>
      <c r="C8357" t="s">
        <v>81</v>
      </c>
      <c r="D8357" t="s">
        <v>128</v>
      </c>
      <c r="E8357" t="s">
        <v>174</v>
      </c>
      <c r="F8357" t="s">
        <v>19329</v>
      </c>
      <c r="G8357" t="s">
        <v>187</v>
      </c>
      <c r="H8357" t="s">
        <v>134</v>
      </c>
      <c r="I8357" t="s">
        <v>135</v>
      </c>
      <c r="J8357" t="s">
        <v>136</v>
      </c>
      <c r="K8357" t="s">
        <v>137</v>
      </c>
      <c r="L8357" t="s">
        <v>23756</v>
      </c>
      <c r="M8357" t="s">
        <v>23757</v>
      </c>
      <c r="N8357">
        <v>10.051666665999999</v>
      </c>
      <c r="O8357">
        <v>0</v>
      </c>
      <c r="P8357">
        <v>127</v>
      </c>
      <c r="Q8357">
        <v>0</v>
      </c>
      <c r="R8357">
        <v>0</v>
      </c>
      <c r="S8357">
        <v>0</v>
      </c>
      <c r="T8357">
        <v>4</v>
      </c>
      <c r="U8357">
        <v>0</v>
      </c>
      <c r="V8357">
        <v>0</v>
      </c>
      <c r="W8357">
        <v>0</v>
      </c>
      <c r="X8357">
        <v>250.03832779892431</v>
      </c>
      <c r="Y8357">
        <v>0</v>
      </c>
      <c r="Z8357">
        <v>0</v>
      </c>
      <c r="AA8357">
        <v>0</v>
      </c>
      <c r="AB8357">
        <v>73.680599564566336</v>
      </c>
      <c r="AC8357">
        <v>0</v>
      </c>
      <c r="AD8357">
        <v>0</v>
      </c>
      <c r="AE8357">
        <v>323.71892736349065</v>
      </c>
    </row>
    <row r="8358" spans="1:31" x14ac:dyDescent="0.25">
      <c r="A8358">
        <v>2170305</v>
      </c>
      <c r="B8358">
        <v>1</v>
      </c>
      <c r="C8358" t="s">
        <v>81</v>
      </c>
      <c r="D8358" t="s">
        <v>128</v>
      </c>
      <c r="E8358" t="s">
        <v>161</v>
      </c>
      <c r="F8358" t="s">
        <v>20040</v>
      </c>
      <c r="G8358" t="s">
        <v>215</v>
      </c>
      <c r="H8358" t="s">
        <v>134</v>
      </c>
      <c r="I8358" t="s">
        <v>135</v>
      </c>
      <c r="J8358" t="s">
        <v>136</v>
      </c>
      <c r="K8358" t="s">
        <v>137</v>
      </c>
      <c r="L8358" t="s">
        <v>23758</v>
      </c>
      <c r="M8358" t="s">
        <v>23759</v>
      </c>
      <c r="N8358">
        <v>3.1274999999999999</v>
      </c>
      <c r="O8358">
        <v>0</v>
      </c>
      <c r="P8358">
        <v>12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3.9489182328679431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3.9489182328679431</v>
      </c>
    </row>
    <row r="8359" spans="1:31" x14ac:dyDescent="0.25">
      <c r="A8359">
        <v>2169286</v>
      </c>
      <c r="B8359">
        <v>1</v>
      </c>
      <c r="C8359" t="s">
        <v>80</v>
      </c>
      <c r="D8359" t="s">
        <v>104</v>
      </c>
      <c r="E8359" t="s">
        <v>140</v>
      </c>
      <c r="F8359" t="s">
        <v>6469</v>
      </c>
      <c r="G8359" t="s">
        <v>226</v>
      </c>
      <c r="H8359" t="s">
        <v>143</v>
      </c>
      <c r="I8359" t="s">
        <v>135</v>
      </c>
      <c r="J8359" t="s">
        <v>136</v>
      </c>
      <c r="K8359" t="s">
        <v>137</v>
      </c>
      <c r="L8359" t="s">
        <v>22792</v>
      </c>
      <c r="M8359" t="s">
        <v>23760</v>
      </c>
      <c r="N8359">
        <v>0.13305555499999999</v>
      </c>
      <c r="O8359">
        <v>7</v>
      </c>
      <c r="P8359">
        <v>352</v>
      </c>
      <c r="Q8359">
        <v>6</v>
      </c>
      <c r="R8359">
        <v>16</v>
      </c>
      <c r="S8359">
        <v>9</v>
      </c>
      <c r="T8359">
        <v>26</v>
      </c>
      <c r="U8359">
        <v>0</v>
      </c>
      <c r="V8359">
        <v>0</v>
      </c>
      <c r="W8359">
        <v>6.0945658937328666</v>
      </c>
      <c r="X8359">
        <v>17.608157795177046</v>
      </c>
      <c r="Y8359">
        <v>1.0322806498304669</v>
      </c>
      <c r="Z8359">
        <v>0.67643739696750005</v>
      </c>
      <c r="AA8359">
        <v>6.8882841615704677</v>
      </c>
      <c r="AB8359">
        <v>3.3235803639098229</v>
      </c>
      <c r="AC8359">
        <v>0</v>
      </c>
      <c r="AD8359">
        <v>0</v>
      </c>
      <c r="AE8359">
        <v>35.623306261188176</v>
      </c>
    </row>
    <row r="8360" spans="1:31" x14ac:dyDescent="0.25">
      <c r="A8360">
        <v>2169432</v>
      </c>
      <c r="B8360">
        <v>1</v>
      </c>
      <c r="C8360" t="s">
        <v>80</v>
      </c>
      <c r="D8360" t="s">
        <v>99</v>
      </c>
      <c r="E8360" t="s">
        <v>174</v>
      </c>
      <c r="F8360" t="s">
        <v>23761</v>
      </c>
      <c r="G8360" t="s">
        <v>187</v>
      </c>
      <c r="H8360" t="s">
        <v>134</v>
      </c>
      <c r="I8360" t="s">
        <v>135</v>
      </c>
      <c r="J8360" t="s">
        <v>136</v>
      </c>
      <c r="K8360" t="s">
        <v>137</v>
      </c>
      <c r="L8360" t="s">
        <v>23762</v>
      </c>
      <c r="M8360" t="s">
        <v>23763</v>
      </c>
      <c r="N8360">
        <v>9.6850000000000005</v>
      </c>
      <c r="O8360">
        <v>0</v>
      </c>
      <c r="P8360">
        <v>6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17.969681027454005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17.969681027454005</v>
      </c>
    </row>
    <row r="8361" spans="1:31" x14ac:dyDescent="0.25">
      <c r="A8361">
        <v>2169824</v>
      </c>
      <c r="B8361">
        <v>1</v>
      </c>
      <c r="C8361" t="s">
        <v>81</v>
      </c>
      <c r="D8361" t="s">
        <v>122</v>
      </c>
      <c r="E8361" t="s">
        <v>174</v>
      </c>
      <c r="F8361" t="s">
        <v>5329</v>
      </c>
      <c r="G8361" t="s">
        <v>384</v>
      </c>
      <c r="H8361" t="s">
        <v>134</v>
      </c>
      <c r="I8361" t="s">
        <v>135</v>
      </c>
      <c r="J8361" t="s">
        <v>136</v>
      </c>
      <c r="K8361" t="s">
        <v>137</v>
      </c>
      <c r="L8361" t="s">
        <v>23764</v>
      </c>
      <c r="M8361" t="s">
        <v>23765</v>
      </c>
      <c r="N8361">
        <v>2.4511111109999999</v>
      </c>
      <c r="O8361">
        <v>0</v>
      </c>
      <c r="P8361">
        <v>24</v>
      </c>
      <c r="Q8361">
        <v>0</v>
      </c>
      <c r="R8361">
        <v>0</v>
      </c>
      <c r="S8361">
        <v>0</v>
      </c>
      <c r="T8361">
        <v>2</v>
      </c>
      <c r="U8361">
        <v>0</v>
      </c>
      <c r="V8361">
        <v>0</v>
      </c>
      <c r="W8361">
        <v>0</v>
      </c>
      <c r="X8361">
        <v>11.340642302684646</v>
      </c>
      <c r="Y8361">
        <v>0</v>
      </c>
      <c r="Z8361">
        <v>0</v>
      </c>
      <c r="AA8361">
        <v>0</v>
      </c>
      <c r="AB8361">
        <v>1.5280781557589003</v>
      </c>
      <c r="AC8361">
        <v>0</v>
      </c>
      <c r="AD8361">
        <v>0</v>
      </c>
      <c r="AE8361">
        <v>12.868720458443546</v>
      </c>
    </row>
    <row r="8362" spans="1:31" x14ac:dyDescent="0.25">
      <c r="A8362">
        <v>2170557</v>
      </c>
      <c r="B8362">
        <v>1</v>
      </c>
      <c r="C8362" t="s">
        <v>81</v>
      </c>
      <c r="D8362" t="s">
        <v>122</v>
      </c>
      <c r="E8362" t="s">
        <v>146</v>
      </c>
      <c r="F8362" t="s">
        <v>18404</v>
      </c>
      <c r="G8362" t="s">
        <v>142</v>
      </c>
      <c r="H8362" t="s">
        <v>143</v>
      </c>
      <c r="I8362" t="s">
        <v>135</v>
      </c>
      <c r="J8362" t="s">
        <v>136</v>
      </c>
      <c r="K8362" t="s">
        <v>137</v>
      </c>
      <c r="L8362" t="s">
        <v>23766</v>
      </c>
      <c r="M8362" t="s">
        <v>23767</v>
      </c>
      <c r="N8362">
        <v>0.57055555499999999</v>
      </c>
      <c r="O8362">
        <v>12</v>
      </c>
      <c r="P8362">
        <v>820</v>
      </c>
      <c r="Q8362">
        <v>1</v>
      </c>
      <c r="R8362">
        <v>19</v>
      </c>
      <c r="S8362">
        <v>2</v>
      </c>
      <c r="T8362">
        <v>52</v>
      </c>
      <c r="U8362">
        <v>1</v>
      </c>
      <c r="V8362">
        <v>0</v>
      </c>
      <c r="W8362">
        <v>1.7586263181885331</v>
      </c>
      <c r="X8362">
        <v>60.121731556712739</v>
      </c>
      <c r="Y8362">
        <v>1.8155287084950004E-2</v>
      </c>
      <c r="Z8362">
        <v>0.54573652069586653</v>
      </c>
      <c r="AA8362">
        <v>35.106468199425358</v>
      </c>
      <c r="AB8362">
        <v>4.739763534288751</v>
      </c>
      <c r="AC8362">
        <v>16.828027178615798</v>
      </c>
      <c r="AD8362">
        <v>0</v>
      </c>
      <c r="AE8362">
        <v>119.118508595012</v>
      </c>
    </row>
    <row r="8363" spans="1:31" x14ac:dyDescent="0.25">
      <c r="A8363">
        <v>2169870</v>
      </c>
      <c r="B8363">
        <v>1</v>
      </c>
      <c r="C8363" t="s">
        <v>80</v>
      </c>
      <c r="D8363" t="s">
        <v>106</v>
      </c>
      <c r="E8363" t="s">
        <v>174</v>
      </c>
      <c r="F8363" t="s">
        <v>23768</v>
      </c>
      <c r="G8363" t="s">
        <v>187</v>
      </c>
      <c r="H8363" t="s">
        <v>134</v>
      </c>
      <c r="I8363" t="s">
        <v>135</v>
      </c>
      <c r="J8363" t="s">
        <v>136</v>
      </c>
      <c r="K8363" t="s">
        <v>137</v>
      </c>
      <c r="L8363" t="s">
        <v>23769</v>
      </c>
      <c r="M8363" t="s">
        <v>23770</v>
      </c>
      <c r="N8363">
        <v>4.2986111109999996</v>
      </c>
      <c r="O8363">
        <v>0</v>
      </c>
      <c r="P8363">
        <v>5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2.8663066568857496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2.8663066568857496</v>
      </c>
    </row>
    <row r="8364" spans="1:31" x14ac:dyDescent="0.25">
      <c r="A8364">
        <v>2170411</v>
      </c>
      <c r="B8364">
        <v>1</v>
      </c>
      <c r="C8364" t="s">
        <v>81</v>
      </c>
      <c r="D8364" t="s">
        <v>118</v>
      </c>
      <c r="E8364" t="s">
        <v>196</v>
      </c>
      <c r="F8364" t="s">
        <v>4104</v>
      </c>
      <c r="G8364" t="s">
        <v>142</v>
      </c>
      <c r="H8364" t="s">
        <v>143</v>
      </c>
      <c r="I8364" t="s">
        <v>135</v>
      </c>
      <c r="J8364" t="s">
        <v>136</v>
      </c>
      <c r="K8364" t="s">
        <v>137</v>
      </c>
      <c r="L8364" t="s">
        <v>23771</v>
      </c>
      <c r="M8364" t="s">
        <v>23772</v>
      </c>
      <c r="N8364">
        <v>1.61</v>
      </c>
      <c r="O8364">
        <v>0</v>
      </c>
      <c r="P8364">
        <v>377</v>
      </c>
      <c r="Q8364">
        <v>0</v>
      </c>
      <c r="R8364">
        <v>18</v>
      </c>
      <c r="S8364">
        <v>1</v>
      </c>
      <c r="T8364">
        <v>8</v>
      </c>
      <c r="U8364">
        <v>0</v>
      </c>
      <c r="V8364">
        <v>0</v>
      </c>
      <c r="W8364">
        <v>0</v>
      </c>
      <c r="X8364">
        <v>106.56986008084087</v>
      </c>
      <c r="Y8364">
        <v>0</v>
      </c>
      <c r="Z8364">
        <v>0.9874218735638417</v>
      </c>
      <c r="AA8364">
        <v>7.2665140373408681</v>
      </c>
      <c r="AB8364">
        <v>1.8077135169043663</v>
      </c>
      <c r="AC8364">
        <v>0</v>
      </c>
      <c r="AD8364">
        <v>0</v>
      </c>
      <c r="AE8364">
        <v>116.63150950864996</v>
      </c>
    </row>
    <row r="8365" spans="1:31" x14ac:dyDescent="0.25">
      <c r="A8365">
        <v>2170016</v>
      </c>
      <c r="B8365">
        <v>1</v>
      </c>
      <c r="C8365" t="s">
        <v>80</v>
      </c>
      <c r="D8365" t="s">
        <v>84</v>
      </c>
      <c r="E8365" t="s">
        <v>174</v>
      </c>
      <c r="F8365" t="s">
        <v>23773</v>
      </c>
      <c r="G8365" t="s">
        <v>374</v>
      </c>
      <c r="H8365" t="s">
        <v>134</v>
      </c>
      <c r="I8365" t="s">
        <v>135</v>
      </c>
      <c r="J8365" t="s">
        <v>136</v>
      </c>
      <c r="K8365" t="s">
        <v>137</v>
      </c>
      <c r="L8365" t="s">
        <v>23774</v>
      </c>
      <c r="M8365" t="s">
        <v>23775</v>
      </c>
      <c r="N8365">
        <v>3.721666666</v>
      </c>
      <c r="O8365">
        <v>0</v>
      </c>
      <c r="P8365">
        <v>68</v>
      </c>
      <c r="Q8365">
        <v>0</v>
      </c>
      <c r="R8365">
        <v>0</v>
      </c>
      <c r="S8365">
        <v>0</v>
      </c>
      <c r="T8365">
        <v>4</v>
      </c>
      <c r="U8365">
        <v>0</v>
      </c>
      <c r="V8365">
        <v>0</v>
      </c>
      <c r="W8365">
        <v>0</v>
      </c>
      <c r="X8365">
        <v>41.201829310312021</v>
      </c>
      <c r="Y8365">
        <v>0</v>
      </c>
      <c r="Z8365">
        <v>0</v>
      </c>
      <c r="AA8365">
        <v>0</v>
      </c>
      <c r="AB8365">
        <v>14.489684922233463</v>
      </c>
      <c r="AC8365">
        <v>0</v>
      </c>
      <c r="AD8365">
        <v>0</v>
      </c>
      <c r="AE8365">
        <v>55.691514232545487</v>
      </c>
    </row>
    <row r="8366" spans="1:31" x14ac:dyDescent="0.25">
      <c r="A8366">
        <v>2169518</v>
      </c>
      <c r="B8366">
        <v>1</v>
      </c>
      <c r="C8366" t="s">
        <v>81</v>
      </c>
      <c r="D8366" t="s">
        <v>118</v>
      </c>
      <c r="E8366" t="s">
        <v>174</v>
      </c>
      <c r="F8366" t="s">
        <v>23776</v>
      </c>
      <c r="G8366" t="s">
        <v>176</v>
      </c>
      <c r="H8366" t="s">
        <v>134</v>
      </c>
      <c r="I8366" t="s">
        <v>135</v>
      </c>
      <c r="J8366" t="s">
        <v>136</v>
      </c>
      <c r="K8366" t="s">
        <v>137</v>
      </c>
      <c r="L8366" t="s">
        <v>23777</v>
      </c>
      <c r="M8366" t="s">
        <v>23778</v>
      </c>
      <c r="N8366">
        <v>0.95</v>
      </c>
      <c r="O8366">
        <v>0</v>
      </c>
      <c r="P8366">
        <v>46</v>
      </c>
      <c r="Q8366">
        <v>0</v>
      </c>
      <c r="R8366">
        <v>11</v>
      </c>
      <c r="S8366">
        <v>0</v>
      </c>
      <c r="T8366">
        <v>1</v>
      </c>
      <c r="U8366">
        <v>0</v>
      </c>
      <c r="V8366">
        <v>0</v>
      </c>
      <c r="W8366">
        <v>0</v>
      </c>
      <c r="X8366">
        <v>8.1786875718982497</v>
      </c>
      <c r="Y8366">
        <v>0</v>
      </c>
      <c r="Z8366">
        <v>4.5221650482240001</v>
      </c>
      <c r="AA8366">
        <v>0</v>
      </c>
      <c r="AB8366">
        <v>0.46083844407600011</v>
      </c>
      <c r="AC8366">
        <v>0</v>
      </c>
      <c r="AD8366">
        <v>0</v>
      </c>
      <c r="AE8366">
        <v>13.16169106419825</v>
      </c>
    </row>
    <row r="8367" spans="1:31" x14ac:dyDescent="0.25">
      <c r="A8367">
        <v>2170537</v>
      </c>
      <c r="B8367">
        <v>1</v>
      </c>
      <c r="C8367" t="s">
        <v>81</v>
      </c>
      <c r="D8367" t="s">
        <v>123</v>
      </c>
      <c r="E8367" t="s">
        <v>196</v>
      </c>
      <c r="F8367" t="s">
        <v>9881</v>
      </c>
      <c r="G8367" t="s">
        <v>235</v>
      </c>
      <c r="H8367" t="s">
        <v>143</v>
      </c>
      <c r="I8367" t="s">
        <v>135</v>
      </c>
      <c r="J8367" t="s">
        <v>136</v>
      </c>
      <c r="K8367" t="s">
        <v>236</v>
      </c>
      <c r="L8367" t="s">
        <v>21936</v>
      </c>
      <c r="M8367" t="s">
        <v>23779</v>
      </c>
      <c r="N8367">
        <v>1.35</v>
      </c>
      <c r="O8367">
        <v>0</v>
      </c>
      <c r="P8367">
        <v>341</v>
      </c>
      <c r="Q8367">
        <v>4</v>
      </c>
      <c r="R8367">
        <v>77</v>
      </c>
      <c r="S8367">
        <v>3</v>
      </c>
      <c r="T8367">
        <v>35</v>
      </c>
      <c r="U8367">
        <v>0</v>
      </c>
      <c r="V8367">
        <v>0</v>
      </c>
      <c r="W8367">
        <v>0</v>
      </c>
      <c r="X8367">
        <v>112.96830821445157</v>
      </c>
      <c r="Y8367">
        <v>22.235126941331998</v>
      </c>
      <c r="Z8367">
        <v>32.881792676516994</v>
      </c>
      <c r="AA8367">
        <v>21.068388970995002</v>
      </c>
      <c r="AB8367">
        <v>28.166966246451008</v>
      </c>
      <c r="AC8367">
        <v>0</v>
      </c>
      <c r="AD8367">
        <v>0</v>
      </c>
      <c r="AE8367">
        <v>217.32058304974657</v>
      </c>
    </row>
    <row r="8368" spans="1:31" x14ac:dyDescent="0.25">
      <c r="A8368">
        <v>2170039</v>
      </c>
      <c r="B8368">
        <v>1</v>
      </c>
      <c r="C8368" t="s">
        <v>80</v>
      </c>
      <c r="D8368" t="s">
        <v>105</v>
      </c>
      <c r="E8368" t="s">
        <v>161</v>
      </c>
      <c r="F8368" t="s">
        <v>23780</v>
      </c>
      <c r="G8368" t="s">
        <v>458</v>
      </c>
      <c r="H8368" t="s">
        <v>134</v>
      </c>
      <c r="I8368" t="s">
        <v>135</v>
      </c>
      <c r="J8368" t="s">
        <v>136</v>
      </c>
      <c r="K8368" t="s">
        <v>137</v>
      </c>
      <c r="L8368" t="s">
        <v>23781</v>
      </c>
      <c r="M8368" t="s">
        <v>23782</v>
      </c>
      <c r="N8368">
        <v>7.1722222220000003</v>
      </c>
      <c r="O8368">
        <v>0</v>
      </c>
      <c r="P8368">
        <v>578</v>
      </c>
      <c r="Q8368">
        <v>0</v>
      </c>
      <c r="R8368">
        <v>0</v>
      </c>
      <c r="S8368">
        <v>0</v>
      </c>
      <c r="T8368">
        <v>61</v>
      </c>
      <c r="U8368">
        <v>0</v>
      </c>
      <c r="V8368">
        <v>0</v>
      </c>
      <c r="W8368">
        <v>0</v>
      </c>
      <c r="X8368">
        <v>1092.9972958807257</v>
      </c>
      <c r="Y8368">
        <v>0</v>
      </c>
      <c r="Z8368">
        <v>0</v>
      </c>
      <c r="AA8368">
        <v>0</v>
      </c>
      <c r="AB8368">
        <v>367.86124128271098</v>
      </c>
      <c r="AC8368">
        <v>0</v>
      </c>
      <c r="AD8368">
        <v>0</v>
      </c>
      <c r="AE8368">
        <v>1460.8585371634367</v>
      </c>
    </row>
    <row r="8369" spans="1:31" x14ac:dyDescent="0.25">
      <c r="A8369">
        <v>2169804</v>
      </c>
      <c r="B8369">
        <v>1</v>
      </c>
      <c r="C8369" t="s">
        <v>80</v>
      </c>
      <c r="D8369" t="s">
        <v>110</v>
      </c>
      <c r="E8369" t="s">
        <v>174</v>
      </c>
      <c r="F8369" t="s">
        <v>23783</v>
      </c>
      <c r="G8369" t="s">
        <v>187</v>
      </c>
      <c r="H8369" t="s">
        <v>134</v>
      </c>
      <c r="I8369" t="s">
        <v>135</v>
      </c>
      <c r="J8369" t="s">
        <v>136</v>
      </c>
      <c r="K8369" t="s">
        <v>137</v>
      </c>
      <c r="L8369" t="s">
        <v>23784</v>
      </c>
      <c r="M8369" t="s">
        <v>23785</v>
      </c>
      <c r="N8369">
        <v>2.0213888880000002</v>
      </c>
      <c r="O8369">
        <v>0</v>
      </c>
      <c r="P8369">
        <v>222</v>
      </c>
      <c r="Q8369">
        <v>0</v>
      </c>
      <c r="R8369">
        <v>0</v>
      </c>
      <c r="S8369">
        <v>0</v>
      </c>
      <c r="T8369">
        <v>21</v>
      </c>
      <c r="U8369">
        <v>0</v>
      </c>
      <c r="V8369">
        <v>0</v>
      </c>
      <c r="W8369">
        <v>0</v>
      </c>
      <c r="X8369">
        <v>126.70078249074895</v>
      </c>
      <c r="Y8369">
        <v>0</v>
      </c>
      <c r="Z8369">
        <v>0</v>
      </c>
      <c r="AA8369">
        <v>0</v>
      </c>
      <c r="AB8369">
        <v>36.86450858068681</v>
      </c>
      <c r="AC8369">
        <v>0</v>
      </c>
      <c r="AD8369">
        <v>0</v>
      </c>
      <c r="AE8369">
        <v>163.56529107143575</v>
      </c>
    </row>
    <row r="8370" spans="1:31" x14ac:dyDescent="0.25">
      <c r="A8370">
        <v>2169827</v>
      </c>
      <c r="B8370">
        <v>1</v>
      </c>
      <c r="C8370" t="s">
        <v>80</v>
      </c>
      <c r="D8370" t="s">
        <v>103</v>
      </c>
      <c r="E8370" t="s">
        <v>174</v>
      </c>
      <c r="F8370" t="s">
        <v>23786</v>
      </c>
      <c r="G8370" t="s">
        <v>163</v>
      </c>
      <c r="H8370" t="s">
        <v>134</v>
      </c>
      <c r="I8370" t="s">
        <v>135</v>
      </c>
      <c r="J8370" t="s">
        <v>136</v>
      </c>
      <c r="K8370" t="s">
        <v>137</v>
      </c>
      <c r="L8370" t="s">
        <v>23787</v>
      </c>
      <c r="M8370" t="s">
        <v>23788</v>
      </c>
      <c r="N8370">
        <v>3.0977777770000001</v>
      </c>
      <c r="O8370">
        <v>0</v>
      </c>
      <c r="P8370">
        <v>3</v>
      </c>
      <c r="Q8370">
        <v>0</v>
      </c>
      <c r="R8370">
        <v>0</v>
      </c>
      <c r="S8370">
        <v>0</v>
      </c>
      <c r="T8370">
        <v>2</v>
      </c>
      <c r="U8370">
        <v>0</v>
      </c>
      <c r="V8370">
        <v>0</v>
      </c>
      <c r="W8370">
        <v>0</v>
      </c>
      <c r="X8370">
        <v>0.94360348170446662</v>
      </c>
      <c r="Y8370">
        <v>0</v>
      </c>
      <c r="Z8370">
        <v>0</v>
      </c>
      <c r="AA8370">
        <v>0</v>
      </c>
      <c r="AB8370">
        <v>5.1987500527250328</v>
      </c>
      <c r="AC8370">
        <v>0</v>
      </c>
      <c r="AD8370">
        <v>0</v>
      </c>
      <c r="AE8370">
        <v>6.1423535344294997</v>
      </c>
    </row>
    <row r="8371" spans="1:31" x14ac:dyDescent="0.25">
      <c r="A8371">
        <v>2170517</v>
      </c>
      <c r="B8371">
        <v>1</v>
      </c>
      <c r="C8371" t="s">
        <v>80</v>
      </c>
      <c r="D8371" t="s">
        <v>109</v>
      </c>
      <c r="E8371" t="s">
        <v>174</v>
      </c>
      <c r="F8371" t="s">
        <v>23789</v>
      </c>
      <c r="G8371" t="s">
        <v>187</v>
      </c>
      <c r="H8371" t="s">
        <v>134</v>
      </c>
      <c r="I8371" t="s">
        <v>135</v>
      </c>
      <c r="J8371" t="s">
        <v>136</v>
      </c>
      <c r="K8371" t="s">
        <v>137</v>
      </c>
      <c r="L8371" t="s">
        <v>23790</v>
      </c>
      <c r="M8371" t="s">
        <v>23791</v>
      </c>
      <c r="N8371">
        <v>2.9955555550000001</v>
      </c>
      <c r="O8371">
        <v>0</v>
      </c>
      <c r="P8371">
        <v>14</v>
      </c>
      <c r="Q8371">
        <v>0</v>
      </c>
      <c r="R8371">
        <v>5</v>
      </c>
      <c r="S8371">
        <v>0</v>
      </c>
      <c r="T8371">
        <v>3</v>
      </c>
      <c r="U8371">
        <v>0</v>
      </c>
      <c r="V8371">
        <v>0</v>
      </c>
      <c r="W8371">
        <v>0</v>
      </c>
      <c r="X8371">
        <v>5.6249466744385339</v>
      </c>
      <c r="Y8371">
        <v>0</v>
      </c>
      <c r="Z8371">
        <v>2.5173798243468752</v>
      </c>
      <c r="AA8371">
        <v>0</v>
      </c>
      <c r="AB8371">
        <v>3.2423934386673339</v>
      </c>
      <c r="AC8371">
        <v>0</v>
      </c>
      <c r="AD8371">
        <v>0</v>
      </c>
      <c r="AE8371">
        <v>11.384719937452742</v>
      </c>
    </row>
    <row r="8372" spans="1:31" x14ac:dyDescent="0.25">
      <c r="A8372">
        <v>2170345</v>
      </c>
      <c r="B8372">
        <v>1</v>
      </c>
      <c r="C8372" t="s">
        <v>81</v>
      </c>
      <c r="D8372" t="s">
        <v>116</v>
      </c>
      <c r="E8372" t="s">
        <v>174</v>
      </c>
      <c r="F8372" t="s">
        <v>23792</v>
      </c>
      <c r="G8372" t="s">
        <v>187</v>
      </c>
      <c r="H8372" t="s">
        <v>134</v>
      </c>
      <c r="I8372" t="s">
        <v>135</v>
      </c>
      <c r="J8372" t="s">
        <v>136</v>
      </c>
      <c r="K8372" t="s">
        <v>137</v>
      </c>
      <c r="L8372" t="s">
        <v>23793</v>
      </c>
      <c r="M8372" t="s">
        <v>23794</v>
      </c>
      <c r="N8372">
        <v>3.747222222</v>
      </c>
      <c r="O8372">
        <v>0</v>
      </c>
      <c r="P8372">
        <v>0</v>
      </c>
      <c r="Q8372">
        <v>0</v>
      </c>
      <c r="R8372">
        <v>12</v>
      </c>
      <c r="S8372">
        <v>0</v>
      </c>
      <c r="T8372">
        <v>2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13.311515659953375</v>
      </c>
      <c r="AA8372">
        <v>0</v>
      </c>
      <c r="AB8372">
        <v>3.4646524209454665</v>
      </c>
      <c r="AC8372">
        <v>0</v>
      </c>
      <c r="AD8372">
        <v>0</v>
      </c>
      <c r="AE8372">
        <v>16.776168080898842</v>
      </c>
    </row>
    <row r="8373" spans="1:31" x14ac:dyDescent="0.25">
      <c r="A8373">
        <v>2170494</v>
      </c>
      <c r="B8373">
        <v>1</v>
      </c>
      <c r="C8373" t="s">
        <v>81</v>
      </c>
      <c r="D8373" t="s">
        <v>127</v>
      </c>
      <c r="E8373" t="s">
        <v>174</v>
      </c>
      <c r="F8373" t="s">
        <v>23795</v>
      </c>
      <c r="G8373" t="s">
        <v>1019</v>
      </c>
      <c r="H8373" t="s">
        <v>134</v>
      </c>
      <c r="I8373" t="s">
        <v>135</v>
      </c>
      <c r="J8373" t="s">
        <v>136</v>
      </c>
      <c r="K8373" t="s">
        <v>137</v>
      </c>
      <c r="L8373" t="s">
        <v>23796</v>
      </c>
      <c r="M8373" t="s">
        <v>23797</v>
      </c>
      <c r="N8373">
        <v>7.0086111109999996</v>
      </c>
      <c r="O8373">
        <v>0</v>
      </c>
      <c r="P8373">
        <v>55</v>
      </c>
      <c r="Q8373">
        <v>0</v>
      </c>
      <c r="R8373">
        <v>1</v>
      </c>
      <c r="S8373">
        <v>0</v>
      </c>
      <c r="T8373">
        <v>9</v>
      </c>
      <c r="U8373">
        <v>0</v>
      </c>
      <c r="V8373">
        <v>0</v>
      </c>
      <c r="W8373">
        <v>0</v>
      </c>
      <c r="X8373">
        <v>82.214512175616832</v>
      </c>
      <c r="Y8373">
        <v>0</v>
      </c>
      <c r="Z8373">
        <v>2.75969371155E-3</v>
      </c>
      <c r="AA8373">
        <v>0</v>
      </c>
      <c r="AB8373">
        <v>2.8607569544915417</v>
      </c>
      <c r="AC8373">
        <v>0</v>
      </c>
      <c r="AD8373">
        <v>0</v>
      </c>
      <c r="AE8373">
        <v>85.07802882381992</v>
      </c>
    </row>
    <row r="8374" spans="1:31" x14ac:dyDescent="0.25">
      <c r="A8374">
        <v>2170325</v>
      </c>
      <c r="B8374">
        <v>1</v>
      </c>
      <c r="C8374" t="s">
        <v>81</v>
      </c>
      <c r="D8374" t="s">
        <v>120</v>
      </c>
      <c r="E8374" t="s">
        <v>131</v>
      </c>
      <c r="F8374" t="s">
        <v>23798</v>
      </c>
      <c r="G8374" t="s">
        <v>152</v>
      </c>
      <c r="H8374" t="s">
        <v>134</v>
      </c>
      <c r="I8374" t="s">
        <v>135</v>
      </c>
      <c r="J8374" t="s">
        <v>136</v>
      </c>
      <c r="K8374" t="s">
        <v>137</v>
      </c>
      <c r="L8374" t="s">
        <v>21798</v>
      </c>
      <c r="M8374" t="s">
        <v>23799</v>
      </c>
      <c r="N8374">
        <v>1.0891666659999999</v>
      </c>
      <c r="O8374">
        <v>0</v>
      </c>
      <c r="P8374">
        <v>1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0.14947623356435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0.14947623356435</v>
      </c>
    </row>
    <row r="8375" spans="1:31" x14ac:dyDescent="0.25">
      <c r="A8375">
        <v>2170282</v>
      </c>
      <c r="B8375">
        <v>1</v>
      </c>
      <c r="C8375" t="s">
        <v>81</v>
      </c>
      <c r="D8375" t="s">
        <v>128</v>
      </c>
      <c r="E8375" t="s">
        <v>174</v>
      </c>
      <c r="F8375" t="s">
        <v>23800</v>
      </c>
      <c r="G8375" t="s">
        <v>384</v>
      </c>
      <c r="H8375" t="s">
        <v>134</v>
      </c>
      <c r="I8375" t="s">
        <v>135</v>
      </c>
      <c r="J8375" t="s">
        <v>136</v>
      </c>
      <c r="K8375" t="s">
        <v>137</v>
      </c>
      <c r="L8375" t="s">
        <v>23801</v>
      </c>
      <c r="M8375" t="s">
        <v>23802</v>
      </c>
      <c r="N8375">
        <v>5.0322222219999997</v>
      </c>
      <c r="O8375">
        <v>0</v>
      </c>
      <c r="P8375">
        <v>22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15.010085568268265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15.010085568268265</v>
      </c>
    </row>
    <row r="8376" spans="1:31" x14ac:dyDescent="0.25">
      <c r="A8376">
        <v>2169847</v>
      </c>
      <c r="B8376">
        <v>1</v>
      </c>
      <c r="C8376" t="s">
        <v>81</v>
      </c>
      <c r="D8376" t="s">
        <v>127</v>
      </c>
      <c r="E8376" t="s">
        <v>174</v>
      </c>
      <c r="F8376" t="s">
        <v>23803</v>
      </c>
      <c r="G8376" t="s">
        <v>2524</v>
      </c>
      <c r="H8376" t="s">
        <v>134</v>
      </c>
      <c r="I8376" t="s">
        <v>135</v>
      </c>
      <c r="J8376" t="s">
        <v>136</v>
      </c>
      <c r="K8376" t="s">
        <v>137</v>
      </c>
      <c r="L8376" t="s">
        <v>23804</v>
      </c>
      <c r="M8376" t="s">
        <v>23805</v>
      </c>
      <c r="N8376">
        <v>3.5872222219999998</v>
      </c>
      <c r="O8376">
        <v>0</v>
      </c>
      <c r="P8376">
        <v>4</v>
      </c>
      <c r="Q8376">
        <v>0</v>
      </c>
      <c r="R8376">
        <v>1</v>
      </c>
      <c r="S8376">
        <v>0</v>
      </c>
      <c r="T8376">
        <v>2</v>
      </c>
      <c r="U8376">
        <v>0</v>
      </c>
      <c r="V8376">
        <v>0</v>
      </c>
      <c r="W8376">
        <v>0</v>
      </c>
      <c r="X8376">
        <v>3.0848782692060501</v>
      </c>
      <c r="Y8376">
        <v>0</v>
      </c>
      <c r="Z8376">
        <v>0</v>
      </c>
      <c r="AA8376">
        <v>0</v>
      </c>
      <c r="AB8376">
        <v>2.0133265861292338</v>
      </c>
      <c r="AC8376">
        <v>0</v>
      </c>
      <c r="AD8376">
        <v>0</v>
      </c>
      <c r="AE8376">
        <v>5.0982048553352843</v>
      </c>
    </row>
    <row r="8377" spans="1:31" x14ac:dyDescent="0.25">
      <c r="A8377">
        <v>2169349</v>
      </c>
      <c r="B8377">
        <v>1</v>
      </c>
      <c r="C8377" t="s">
        <v>80</v>
      </c>
      <c r="D8377" t="s">
        <v>95</v>
      </c>
      <c r="E8377" t="s">
        <v>140</v>
      </c>
      <c r="F8377" t="s">
        <v>4800</v>
      </c>
      <c r="G8377" t="s">
        <v>142</v>
      </c>
      <c r="H8377" t="s">
        <v>143</v>
      </c>
      <c r="I8377" t="s">
        <v>135</v>
      </c>
      <c r="J8377" t="s">
        <v>136</v>
      </c>
      <c r="K8377" t="s">
        <v>137</v>
      </c>
      <c r="L8377" t="s">
        <v>23806</v>
      </c>
      <c r="M8377" t="s">
        <v>23807</v>
      </c>
      <c r="N8377">
        <v>0.54333333299999997</v>
      </c>
      <c r="O8377">
        <v>3</v>
      </c>
      <c r="P8377">
        <v>626</v>
      </c>
      <c r="Q8377">
        <v>23</v>
      </c>
      <c r="R8377">
        <v>7</v>
      </c>
      <c r="S8377">
        <v>29</v>
      </c>
      <c r="T8377">
        <v>32</v>
      </c>
      <c r="U8377">
        <v>0</v>
      </c>
      <c r="V8377">
        <v>0</v>
      </c>
      <c r="W8377">
        <v>1.4069942972867668</v>
      </c>
      <c r="X8377">
        <v>67.776534160856428</v>
      </c>
      <c r="Y8377">
        <v>40.14399026857452</v>
      </c>
      <c r="Z8377">
        <v>1.5025592581384164</v>
      </c>
      <c r="AA8377">
        <v>189.36892135445351</v>
      </c>
      <c r="AB8377">
        <v>4.0614694710255499</v>
      </c>
      <c r="AC8377">
        <v>0</v>
      </c>
      <c r="AD8377">
        <v>0</v>
      </c>
      <c r="AE8377">
        <v>304.26046881033517</v>
      </c>
    </row>
    <row r="8378" spans="1:31" x14ac:dyDescent="0.25">
      <c r="A8378">
        <v>2169498</v>
      </c>
      <c r="B8378">
        <v>1</v>
      </c>
      <c r="C8378" t="s">
        <v>80</v>
      </c>
      <c r="D8378" t="s">
        <v>106</v>
      </c>
      <c r="E8378" t="s">
        <v>140</v>
      </c>
      <c r="F8378" t="s">
        <v>23808</v>
      </c>
      <c r="G8378" t="s">
        <v>142</v>
      </c>
      <c r="H8378" t="s">
        <v>143</v>
      </c>
      <c r="I8378" t="s">
        <v>135</v>
      </c>
      <c r="J8378" t="s">
        <v>136</v>
      </c>
      <c r="K8378" t="s">
        <v>137</v>
      </c>
      <c r="L8378" t="s">
        <v>23809</v>
      </c>
      <c r="M8378" t="s">
        <v>23810</v>
      </c>
      <c r="N8378">
        <v>2.2830555549999998</v>
      </c>
      <c r="O8378">
        <v>1</v>
      </c>
      <c r="P8378">
        <v>38</v>
      </c>
      <c r="Q8378">
        <v>36</v>
      </c>
      <c r="R8378">
        <v>156</v>
      </c>
      <c r="S8378">
        <v>6</v>
      </c>
      <c r="T8378">
        <v>27</v>
      </c>
      <c r="U8378">
        <v>0</v>
      </c>
      <c r="V8378">
        <v>0</v>
      </c>
      <c r="W8378">
        <v>0.45580768691055001</v>
      </c>
      <c r="X8378">
        <v>29.916365966171103</v>
      </c>
      <c r="Y8378">
        <v>486.47852743581757</v>
      </c>
      <c r="Z8378">
        <v>457.48143876800333</v>
      </c>
      <c r="AA8378">
        <v>573.20022241587526</v>
      </c>
      <c r="AB8378">
        <v>72.37949533442621</v>
      </c>
      <c r="AC8378">
        <v>0</v>
      </c>
      <c r="AD8378">
        <v>0</v>
      </c>
      <c r="AE8378">
        <v>1619.911857607204</v>
      </c>
    </row>
    <row r="8379" spans="1:31" x14ac:dyDescent="0.25">
      <c r="A8379">
        <v>2169455</v>
      </c>
      <c r="B8379">
        <v>1</v>
      </c>
      <c r="C8379" t="s">
        <v>81</v>
      </c>
      <c r="D8379" t="s">
        <v>127</v>
      </c>
      <c r="E8379" t="s">
        <v>146</v>
      </c>
      <c r="F8379" t="s">
        <v>8683</v>
      </c>
      <c r="G8379" t="s">
        <v>142</v>
      </c>
      <c r="H8379" t="s">
        <v>143</v>
      </c>
      <c r="I8379" t="s">
        <v>135</v>
      </c>
      <c r="J8379" t="s">
        <v>136</v>
      </c>
      <c r="K8379" t="s">
        <v>137</v>
      </c>
      <c r="L8379" t="s">
        <v>23811</v>
      </c>
      <c r="M8379" t="s">
        <v>23812</v>
      </c>
      <c r="N8379">
        <v>1.7852777769999999</v>
      </c>
      <c r="O8379">
        <v>0</v>
      </c>
      <c r="P8379">
        <v>0</v>
      </c>
      <c r="Q8379">
        <v>8</v>
      </c>
      <c r="R8379">
        <v>0</v>
      </c>
      <c r="S8379">
        <v>6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9.8809099877891651</v>
      </c>
      <c r="Z8379">
        <v>0</v>
      </c>
      <c r="AA8379">
        <v>106.27294827712996</v>
      </c>
      <c r="AB8379">
        <v>0</v>
      </c>
      <c r="AC8379">
        <v>0</v>
      </c>
      <c r="AD8379">
        <v>0</v>
      </c>
      <c r="AE8379">
        <v>116.15385826491912</v>
      </c>
    </row>
    <row r="8380" spans="1:31" x14ac:dyDescent="0.25">
      <c r="A8380">
        <v>2169996</v>
      </c>
      <c r="B8380">
        <v>1</v>
      </c>
      <c r="C8380" t="s">
        <v>81</v>
      </c>
      <c r="D8380" t="s">
        <v>123</v>
      </c>
      <c r="E8380" t="s">
        <v>161</v>
      </c>
      <c r="F8380" t="s">
        <v>23100</v>
      </c>
      <c r="G8380" t="s">
        <v>215</v>
      </c>
      <c r="H8380" t="s">
        <v>134</v>
      </c>
      <c r="I8380" t="s">
        <v>135</v>
      </c>
      <c r="J8380" t="s">
        <v>136</v>
      </c>
      <c r="K8380" t="s">
        <v>137</v>
      </c>
      <c r="L8380" t="s">
        <v>23813</v>
      </c>
      <c r="M8380" t="s">
        <v>23814</v>
      </c>
      <c r="N8380">
        <v>2.0955555549999998</v>
      </c>
      <c r="O8380">
        <v>0</v>
      </c>
      <c r="P8380">
        <v>135</v>
      </c>
      <c r="Q8380">
        <v>0</v>
      </c>
      <c r="R8380">
        <v>18</v>
      </c>
      <c r="S8380">
        <v>0</v>
      </c>
      <c r="T8380">
        <v>5</v>
      </c>
      <c r="U8380">
        <v>0</v>
      </c>
      <c r="V8380">
        <v>0</v>
      </c>
      <c r="W8380">
        <v>0</v>
      </c>
      <c r="X8380">
        <v>52.344075722452409</v>
      </c>
      <c r="Y8380">
        <v>0</v>
      </c>
      <c r="Z8380">
        <v>9.2638540946874688</v>
      </c>
      <c r="AA8380">
        <v>0</v>
      </c>
      <c r="AB8380">
        <v>3.951310040738266</v>
      </c>
      <c r="AC8380">
        <v>0</v>
      </c>
      <c r="AD8380">
        <v>0</v>
      </c>
      <c r="AE8380">
        <v>65.55923985787814</v>
      </c>
    </row>
    <row r="8381" spans="1:31" x14ac:dyDescent="0.25">
      <c r="A8381">
        <v>2169306</v>
      </c>
      <c r="B8381">
        <v>1</v>
      </c>
      <c r="C8381" t="s">
        <v>80</v>
      </c>
      <c r="D8381" t="s">
        <v>105</v>
      </c>
      <c r="E8381" t="s">
        <v>161</v>
      </c>
      <c r="F8381" t="s">
        <v>23815</v>
      </c>
      <c r="G8381" t="s">
        <v>384</v>
      </c>
      <c r="H8381" t="s">
        <v>134</v>
      </c>
      <c r="I8381" t="s">
        <v>135</v>
      </c>
      <c r="J8381" t="s">
        <v>136</v>
      </c>
      <c r="K8381" t="s">
        <v>137</v>
      </c>
      <c r="L8381" t="s">
        <v>23816</v>
      </c>
      <c r="M8381" t="s">
        <v>23817</v>
      </c>
      <c r="N8381">
        <v>1.5241666659999999</v>
      </c>
      <c r="O8381">
        <v>0</v>
      </c>
      <c r="P8381">
        <v>296</v>
      </c>
      <c r="Q8381">
        <v>0</v>
      </c>
      <c r="R8381">
        <v>0</v>
      </c>
      <c r="S8381">
        <v>0</v>
      </c>
      <c r="T8381">
        <v>15</v>
      </c>
      <c r="U8381">
        <v>0</v>
      </c>
      <c r="V8381">
        <v>0</v>
      </c>
      <c r="W8381">
        <v>0</v>
      </c>
      <c r="X8381">
        <v>74.377221365425157</v>
      </c>
      <c r="Y8381">
        <v>0</v>
      </c>
      <c r="Z8381">
        <v>0</v>
      </c>
      <c r="AA8381">
        <v>0</v>
      </c>
      <c r="AB8381">
        <v>18.236951290271556</v>
      </c>
      <c r="AC8381">
        <v>0</v>
      </c>
      <c r="AD8381">
        <v>0</v>
      </c>
      <c r="AE8381">
        <v>92.614172655696706</v>
      </c>
    </row>
    <row r="8382" spans="1:31" x14ac:dyDescent="0.25">
      <c r="A8382">
        <v>2169435</v>
      </c>
      <c r="B8382">
        <v>1</v>
      </c>
      <c r="C8382" t="s">
        <v>80</v>
      </c>
      <c r="D8382" t="s">
        <v>97</v>
      </c>
      <c r="E8382" t="s">
        <v>174</v>
      </c>
      <c r="F8382" t="s">
        <v>23818</v>
      </c>
      <c r="G8382" t="s">
        <v>187</v>
      </c>
      <c r="H8382" t="s">
        <v>134</v>
      </c>
      <c r="I8382" t="s">
        <v>135</v>
      </c>
      <c r="J8382" t="s">
        <v>136</v>
      </c>
      <c r="K8382" t="s">
        <v>137</v>
      </c>
      <c r="L8382" t="s">
        <v>23819</v>
      </c>
      <c r="M8382" t="s">
        <v>23820</v>
      </c>
      <c r="N8382">
        <v>3.269722222</v>
      </c>
      <c r="O8382">
        <v>0</v>
      </c>
      <c r="P8382">
        <v>134</v>
      </c>
      <c r="Q8382">
        <v>0</v>
      </c>
      <c r="R8382">
        <v>2</v>
      </c>
      <c r="S8382">
        <v>0</v>
      </c>
      <c r="T8382">
        <v>25</v>
      </c>
      <c r="U8382">
        <v>0</v>
      </c>
      <c r="V8382">
        <v>0</v>
      </c>
      <c r="W8382">
        <v>0</v>
      </c>
      <c r="X8382">
        <v>140.7918021827692</v>
      </c>
      <c r="Y8382">
        <v>0</v>
      </c>
      <c r="Z8382">
        <v>2.8382422295333335E-2</v>
      </c>
      <c r="AA8382">
        <v>0</v>
      </c>
      <c r="AB8382">
        <v>65.746131962821352</v>
      </c>
      <c r="AC8382">
        <v>0</v>
      </c>
      <c r="AD8382">
        <v>0</v>
      </c>
      <c r="AE8382">
        <v>206.56631656788588</v>
      </c>
    </row>
    <row r="8383" spans="1:31" x14ac:dyDescent="0.25">
      <c r="A8383">
        <v>2170076</v>
      </c>
      <c r="B8383">
        <v>1</v>
      </c>
      <c r="C8383" t="s">
        <v>80</v>
      </c>
      <c r="D8383" t="s">
        <v>105</v>
      </c>
      <c r="E8383" t="s">
        <v>131</v>
      </c>
      <c r="F8383" t="s">
        <v>23821</v>
      </c>
      <c r="G8383" t="s">
        <v>152</v>
      </c>
      <c r="H8383" t="s">
        <v>134</v>
      </c>
      <c r="I8383" t="s">
        <v>135</v>
      </c>
      <c r="J8383" t="s">
        <v>136</v>
      </c>
      <c r="K8383" t="s">
        <v>137</v>
      </c>
      <c r="L8383" t="s">
        <v>23822</v>
      </c>
      <c r="M8383" t="s">
        <v>23823</v>
      </c>
      <c r="N8383">
        <v>1.653888888</v>
      </c>
      <c r="O8383">
        <v>0</v>
      </c>
      <c r="P8383">
        <v>1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0.48618948997850003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0.48618948997850003</v>
      </c>
    </row>
    <row r="8384" spans="1:31" x14ac:dyDescent="0.25">
      <c r="A8384">
        <v>2170594</v>
      </c>
      <c r="B8384">
        <v>1</v>
      </c>
      <c r="C8384" t="s">
        <v>81</v>
      </c>
      <c r="D8384" t="s">
        <v>128</v>
      </c>
      <c r="E8384" t="s">
        <v>131</v>
      </c>
      <c r="F8384" t="s">
        <v>23824</v>
      </c>
      <c r="G8384" t="s">
        <v>133</v>
      </c>
      <c r="H8384" t="s">
        <v>134</v>
      </c>
      <c r="I8384" t="s">
        <v>135</v>
      </c>
      <c r="J8384" t="s">
        <v>136</v>
      </c>
      <c r="K8384" t="s">
        <v>137</v>
      </c>
      <c r="L8384" t="s">
        <v>23825</v>
      </c>
      <c r="M8384" t="s">
        <v>23826</v>
      </c>
      <c r="N8384">
        <v>7.7016666660000004</v>
      </c>
      <c r="O8384">
        <v>0</v>
      </c>
      <c r="P8384">
        <v>5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5.4456741112168503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5.4456741112168503</v>
      </c>
    </row>
    <row r="8385" spans="1:31" x14ac:dyDescent="0.25">
      <c r="A8385">
        <v>2169930</v>
      </c>
      <c r="B8385">
        <v>1</v>
      </c>
      <c r="C8385" t="s">
        <v>81</v>
      </c>
      <c r="D8385" t="s">
        <v>122</v>
      </c>
      <c r="E8385" t="s">
        <v>196</v>
      </c>
      <c r="F8385" t="s">
        <v>23669</v>
      </c>
      <c r="G8385" t="s">
        <v>300</v>
      </c>
      <c r="H8385" t="s">
        <v>143</v>
      </c>
      <c r="I8385" t="s">
        <v>135</v>
      </c>
      <c r="J8385" t="s">
        <v>3</v>
      </c>
      <c r="K8385" t="s">
        <v>137</v>
      </c>
      <c r="L8385" t="s">
        <v>23827</v>
      </c>
      <c r="M8385" t="s">
        <v>23828</v>
      </c>
      <c r="N8385">
        <v>0.43333333299999999</v>
      </c>
      <c r="O8385">
        <v>0</v>
      </c>
      <c r="P8385">
        <v>20300</v>
      </c>
      <c r="Q8385">
        <v>0</v>
      </c>
      <c r="R8385">
        <v>9</v>
      </c>
      <c r="S8385">
        <v>12</v>
      </c>
      <c r="T8385">
        <v>2412</v>
      </c>
      <c r="U8385">
        <v>0</v>
      </c>
      <c r="V8385">
        <v>2</v>
      </c>
      <c r="W8385">
        <v>0</v>
      </c>
      <c r="X8385">
        <v>1887.4232636656357</v>
      </c>
      <c r="Y8385">
        <v>0</v>
      </c>
      <c r="Z8385">
        <v>0.64102801188399994</v>
      </c>
      <c r="AA8385">
        <v>168.48681357963</v>
      </c>
      <c r="AB8385">
        <v>772.36524582386846</v>
      </c>
      <c r="AC8385">
        <v>0</v>
      </c>
      <c r="AD8385">
        <v>13.364086413106001</v>
      </c>
      <c r="AE8385">
        <v>2842.2804374941243</v>
      </c>
    </row>
    <row r="8386" spans="1:31" x14ac:dyDescent="0.25">
      <c r="A8386">
        <v>2169953</v>
      </c>
      <c r="B8386">
        <v>1</v>
      </c>
      <c r="C8386" t="s">
        <v>81</v>
      </c>
      <c r="D8386" t="s">
        <v>122</v>
      </c>
      <c r="E8386" t="s">
        <v>146</v>
      </c>
      <c r="F8386" t="s">
        <v>23829</v>
      </c>
      <c r="G8386" t="s">
        <v>167</v>
      </c>
      <c r="H8386" t="s">
        <v>143</v>
      </c>
      <c r="I8386" t="s">
        <v>135</v>
      </c>
      <c r="J8386" t="s">
        <v>136</v>
      </c>
      <c r="K8386" t="s">
        <v>137</v>
      </c>
      <c r="L8386" t="s">
        <v>23830</v>
      </c>
      <c r="M8386" t="s">
        <v>23831</v>
      </c>
      <c r="N8386">
        <v>2.0686111110000001</v>
      </c>
      <c r="O8386">
        <v>0</v>
      </c>
      <c r="P8386">
        <v>102</v>
      </c>
      <c r="Q8386">
        <v>0</v>
      </c>
      <c r="R8386">
        <v>0</v>
      </c>
      <c r="S8386">
        <v>0</v>
      </c>
      <c r="T8386">
        <v>3</v>
      </c>
      <c r="U8386">
        <v>0</v>
      </c>
      <c r="V8386">
        <v>0</v>
      </c>
      <c r="W8386">
        <v>0</v>
      </c>
      <c r="X8386">
        <v>23.302501659626689</v>
      </c>
      <c r="Y8386">
        <v>0</v>
      </c>
      <c r="Z8386">
        <v>0</v>
      </c>
      <c r="AA8386">
        <v>0</v>
      </c>
      <c r="AB8386">
        <v>0.59955807735420008</v>
      </c>
      <c r="AC8386">
        <v>0</v>
      </c>
      <c r="AD8386">
        <v>0</v>
      </c>
      <c r="AE8386">
        <v>23.902059736980888</v>
      </c>
    </row>
    <row r="8387" spans="1:31" x14ac:dyDescent="0.25">
      <c r="A8387">
        <v>2169289</v>
      </c>
      <c r="B8387">
        <v>1</v>
      </c>
      <c r="C8387" t="s">
        <v>80</v>
      </c>
      <c r="D8387" t="s">
        <v>90</v>
      </c>
      <c r="E8387" t="s">
        <v>174</v>
      </c>
      <c r="F8387" t="s">
        <v>19848</v>
      </c>
      <c r="G8387" t="s">
        <v>187</v>
      </c>
      <c r="H8387" t="s">
        <v>134</v>
      </c>
      <c r="I8387" t="s">
        <v>135</v>
      </c>
      <c r="J8387" t="s">
        <v>136</v>
      </c>
      <c r="K8387" t="s">
        <v>137</v>
      </c>
      <c r="L8387" t="s">
        <v>23832</v>
      </c>
      <c r="M8387" t="s">
        <v>23833</v>
      </c>
      <c r="N8387">
        <v>1.822777777</v>
      </c>
      <c r="O8387">
        <v>0</v>
      </c>
      <c r="P8387">
        <v>143</v>
      </c>
      <c r="Q8387">
        <v>0</v>
      </c>
      <c r="R8387">
        <v>0</v>
      </c>
      <c r="S8387">
        <v>0</v>
      </c>
      <c r="T8387">
        <v>3</v>
      </c>
      <c r="U8387">
        <v>0</v>
      </c>
      <c r="V8387">
        <v>0</v>
      </c>
      <c r="W8387">
        <v>0</v>
      </c>
      <c r="X8387">
        <v>45.705652144055762</v>
      </c>
      <c r="Y8387">
        <v>0</v>
      </c>
      <c r="Z8387">
        <v>0</v>
      </c>
      <c r="AA8387">
        <v>0</v>
      </c>
      <c r="AB8387">
        <v>1.0109708033241001</v>
      </c>
      <c r="AC8387">
        <v>0</v>
      </c>
      <c r="AD8387">
        <v>0</v>
      </c>
      <c r="AE8387">
        <v>46.716622947379861</v>
      </c>
    </row>
    <row r="8388" spans="1:31" x14ac:dyDescent="0.25">
      <c r="A8388">
        <v>2169389</v>
      </c>
      <c r="B8388">
        <v>1</v>
      </c>
      <c r="C8388" t="s">
        <v>81</v>
      </c>
      <c r="D8388" t="s">
        <v>127</v>
      </c>
      <c r="E8388" t="s">
        <v>161</v>
      </c>
      <c r="F8388" t="s">
        <v>23834</v>
      </c>
      <c r="G8388" t="s">
        <v>215</v>
      </c>
      <c r="H8388" t="s">
        <v>134</v>
      </c>
      <c r="I8388" t="s">
        <v>135</v>
      </c>
      <c r="J8388" t="s">
        <v>136</v>
      </c>
      <c r="K8388" t="s">
        <v>137</v>
      </c>
      <c r="L8388" t="s">
        <v>23835</v>
      </c>
      <c r="M8388" t="s">
        <v>23836</v>
      </c>
      <c r="N8388">
        <v>4.4083333329999999</v>
      </c>
      <c r="O8388">
        <v>0</v>
      </c>
      <c r="P8388">
        <v>185</v>
      </c>
      <c r="Q8388">
        <v>0</v>
      </c>
      <c r="R8388">
        <v>0</v>
      </c>
      <c r="S8388">
        <v>0</v>
      </c>
      <c r="T8388">
        <v>31</v>
      </c>
      <c r="U8388">
        <v>0</v>
      </c>
      <c r="V8388">
        <v>0</v>
      </c>
      <c r="W8388">
        <v>0</v>
      </c>
      <c r="X8388">
        <v>160.38962787444473</v>
      </c>
      <c r="Y8388">
        <v>0</v>
      </c>
      <c r="Z8388">
        <v>0</v>
      </c>
      <c r="AA8388">
        <v>0</v>
      </c>
      <c r="AB8388">
        <v>54.90174499498621</v>
      </c>
      <c r="AC8388">
        <v>0</v>
      </c>
      <c r="AD8388">
        <v>0</v>
      </c>
      <c r="AE8388">
        <v>215.29137286943094</v>
      </c>
    </row>
    <row r="8389" spans="1:31" x14ac:dyDescent="0.25">
      <c r="A8389">
        <v>2170053</v>
      </c>
      <c r="B8389">
        <v>1</v>
      </c>
      <c r="C8389" t="s">
        <v>80</v>
      </c>
      <c r="D8389" t="s">
        <v>105</v>
      </c>
      <c r="E8389" t="s">
        <v>161</v>
      </c>
      <c r="F8389" t="s">
        <v>23837</v>
      </c>
      <c r="G8389" t="s">
        <v>581</v>
      </c>
      <c r="H8389" t="s">
        <v>134</v>
      </c>
      <c r="I8389" t="s">
        <v>135</v>
      </c>
      <c r="J8389" t="s">
        <v>136</v>
      </c>
      <c r="K8389" t="s">
        <v>137</v>
      </c>
      <c r="L8389" t="s">
        <v>23838</v>
      </c>
      <c r="M8389" t="s">
        <v>23839</v>
      </c>
      <c r="N8389">
        <v>6.5491666659999996</v>
      </c>
      <c r="O8389">
        <v>0</v>
      </c>
      <c r="P8389">
        <v>329</v>
      </c>
      <c r="Q8389">
        <v>0</v>
      </c>
      <c r="R8389">
        <v>0</v>
      </c>
      <c r="S8389">
        <v>0</v>
      </c>
      <c r="T8389">
        <v>25</v>
      </c>
      <c r="U8389">
        <v>0</v>
      </c>
      <c r="V8389">
        <v>0</v>
      </c>
      <c r="W8389">
        <v>0</v>
      </c>
      <c r="X8389">
        <v>527.4010516635982</v>
      </c>
      <c r="Y8389">
        <v>0</v>
      </c>
      <c r="Z8389">
        <v>0</v>
      </c>
      <c r="AA8389">
        <v>0</v>
      </c>
      <c r="AB8389">
        <v>94.305166385638074</v>
      </c>
      <c r="AC8389">
        <v>0</v>
      </c>
      <c r="AD8389">
        <v>0</v>
      </c>
      <c r="AE8389">
        <v>621.70621804923621</v>
      </c>
    </row>
    <row r="8390" spans="1:31" x14ac:dyDescent="0.25">
      <c r="A8390">
        <v>2169907</v>
      </c>
      <c r="B8390">
        <v>1</v>
      </c>
      <c r="C8390" t="s">
        <v>80</v>
      </c>
      <c r="D8390" t="s">
        <v>101</v>
      </c>
      <c r="E8390" t="s">
        <v>146</v>
      </c>
      <c r="F8390" t="s">
        <v>23840</v>
      </c>
      <c r="G8390" t="s">
        <v>262</v>
      </c>
      <c r="H8390" t="s">
        <v>143</v>
      </c>
      <c r="I8390" t="s">
        <v>135</v>
      </c>
      <c r="J8390" t="s">
        <v>136</v>
      </c>
      <c r="K8390" t="s">
        <v>137</v>
      </c>
      <c r="L8390" t="s">
        <v>23841</v>
      </c>
      <c r="M8390" t="s">
        <v>23842</v>
      </c>
      <c r="N8390">
        <v>3.324166666</v>
      </c>
      <c r="O8390">
        <v>0</v>
      </c>
      <c r="P8390">
        <v>171</v>
      </c>
      <c r="Q8390">
        <v>0</v>
      </c>
      <c r="R8390">
        <v>0</v>
      </c>
      <c r="S8390">
        <v>0</v>
      </c>
      <c r="T8390">
        <v>2</v>
      </c>
      <c r="U8390">
        <v>0</v>
      </c>
      <c r="V8390">
        <v>0</v>
      </c>
      <c r="W8390">
        <v>0</v>
      </c>
      <c r="X8390">
        <v>123.98806542324883</v>
      </c>
      <c r="Y8390">
        <v>0</v>
      </c>
      <c r="Z8390">
        <v>0</v>
      </c>
      <c r="AA8390">
        <v>0</v>
      </c>
      <c r="AB8390">
        <v>11.355518383402844</v>
      </c>
      <c r="AC8390">
        <v>0</v>
      </c>
      <c r="AD8390">
        <v>0</v>
      </c>
      <c r="AE8390">
        <v>135.34358380665168</v>
      </c>
    </row>
    <row r="8391" spans="1:31" x14ac:dyDescent="0.25">
      <c r="A8391">
        <v>2169535</v>
      </c>
      <c r="B8391">
        <v>1</v>
      </c>
      <c r="C8391" t="s">
        <v>80</v>
      </c>
      <c r="D8391" t="s">
        <v>96</v>
      </c>
      <c r="E8391" t="s">
        <v>140</v>
      </c>
      <c r="F8391" t="s">
        <v>10947</v>
      </c>
      <c r="G8391" t="s">
        <v>662</v>
      </c>
      <c r="H8391" t="s">
        <v>143</v>
      </c>
      <c r="I8391" t="s">
        <v>135</v>
      </c>
      <c r="J8391" t="s">
        <v>136</v>
      </c>
      <c r="K8391" t="s">
        <v>137</v>
      </c>
      <c r="L8391" t="s">
        <v>23843</v>
      </c>
      <c r="M8391" t="s">
        <v>23844</v>
      </c>
      <c r="N8391">
        <v>0.87444444399999999</v>
      </c>
      <c r="O8391">
        <v>0</v>
      </c>
      <c r="P8391">
        <v>279</v>
      </c>
      <c r="Q8391">
        <v>0</v>
      </c>
      <c r="R8391">
        <v>0</v>
      </c>
      <c r="S8391">
        <v>9</v>
      </c>
      <c r="T8391">
        <v>56</v>
      </c>
      <c r="U8391">
        <v>0</v>
      </c>
      <c r="V8391">
        <v>0</v>
      </c>
      <c r="W8391">
        <v>0</v>
      </c>
      <c r="X8391">
        <v>137.33870663161383</v>
      </c>
      <c r="Y8391">
        <v>0</v>
      </c>
      <c r="Z8391">
        <v>0</v>
      </c>
      <c r="AA8391">
        <v>322.56275788121354</v>
      </c>
      <c r="AB8391">
        <v>109.10700848678898</v>
      </c>
      <c r="AC8391">
        <v>0</v>
      </c>
      <c r="AD8391">
        <v>0</v>
      </c>
      <c r="AE8391">
        <v>569.0084729996164</v>
      </c>
    </row>
    <row r="8392" spans="1:31" x14ac:dyDescent="0.25">
      <c r="A8392">
        <v>2170414</v>
      </c>
      <c r="B8392">
        <v>1</v>
      </c>
      <c r="C8392" t="s">
        <v>80</v>
      </c>
      <c r="D8392" t="s">
        <v>108</v>
      </c>
      <c r="E8392" t="s">
        <v>174</v>
      </c>
      <c r="F8392" t="s">
        <v>20555</v>
      </c>
      <c r="G8392" t="s">
        <v>187</v>
      </c>
      <c r="H8392" t="s">
        <v>134</v>
      </c>
      <c r="I8392" t="s">
        <v>135</v>
      </c>
      <c r="J8392" t="s">
        <v>136</v>
      </c>
      <c r="K8392" t="s">
        <v>137</v>
      </c>
      <c r="L8392" t="s">
        <v>23845</v>
      </c>
      <c r="M8392" t="s">
        <v>23846</v>
      </c>
      <c r="N8392">
        <v>2.0416666659999998</v>
      </c>
      <c r="O8392">
        <v>0</v>
      </c>
      <c r="P8392">
        <v>5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1.7554176878831249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1.7554176878831249</v>
      </c>
    </row>
    <row r="8393" spans="1:31" x14ac:dyDescent="0.25">
      <c r="A8393">
        <v>2169727</v>
      </c>
      <c r="B8393">
        <v>1</v>
      </c>
      <c r="C8393" t="s">
        <v>81</v>
      </c>
      <c r="D8393" t="s">
        <v>117</v>
      </c>
      <c r="E8393" t="s">
        <v>174</v>
      </c>
      <c r="F8393" t="s">
        <v>23847</v>
      </c>
      <c r="G8393" t="s">
        <v>384</v>
      </c>
      <c r="H8393" t="s">
        <v>134</v>
      </c>
      <c r="I8393" t="s">
        <v>135</v>
      </c>
      <c r="J8393" t="s">
        <v>136</v>
      </c>
      <c r="K8393" t="s">
        <v>137</v>
      </c>
      <c r="L8393" t="s">
        <v>23848</v>
      </c>
      <c r="M8393" t="s">
        <v>23849</v>
      </c>
      <c r="N8393">
        <v>2.7116666660000002</v>
      </c>
      <c r="O8393">
        <v>0</v>
      </c>
      <c r="P8393">
        <v>3</v>
      </c>
      <c r="Q8393">
        <v>0</v>
      </c>
      <c r="R8393">
        <v>1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1.42097501749805</v>
      </c>
      <c r="Y8393">
        <v>0</v>
      </c>
      <c r="Z8393">
        <v>7.650183949833334E-3</v>
      </c>
      <c r="AA8393">
        <v>0</v>
      </c>
      <c r="AB8393">
        <v>0</v>
      </c>
      <c r="AC8393">
        <v>0</v>
      </c>
      <c r="AD8393">
        <v>0</v>
      </c>
      <c r="AE8393">
        <v>1.4286252014478833</v>
      </c>
    </row>
    <row r="8394" spans="1:31" x14ac:dyDescent="0.25">
      <c r="A8394">
        <v>2170368</v>
      </c>
      <c r="B8394">
        <v>1</v>
      </c>
      <c r="C8394" t="s">
        <v>80</v>
      </c>
      <c r="D8394" t="s">
        <v>93</v>
      </c>
      <c r="E8394" t="s">
        <v>146</v>
      </c>
      <c r="F8394" t="s">
        <v>23850</v>
      </c>
      <c r="G8394" t="s">
        <v>167</v>
      </c>
      <c r="H8394" t="s">
        <v>143</v>
      </c>
      <c r="I8394" t="s">
        <v>135</v>
      </c>
      <c r="J8394" t="s">
        <v>136</v>
      </c>
      <c r="K8394" t="s">
        <v>137</v>
      </c>
      <c r="L8394" t="s">
        <v>23851</v>
      </c>
      <c r="M8394" t="s">
        <v>23852</v>
      </c>
      <c r="N8394">
        <v>4.380833333</v>
      </c>
      <c r="O8394">
        <v>0</v>
      </c>
      <c r="P8394">
        <v>162</v>
      </c>
      <c r="Q8394">
        <v>0</v>
      </c>
      <c r="R8394">
        <v>6</v>
      </c>
      <c r="S8394">
        <v>0</v>
      </c>
      <c r="T8394">
        <v>20</v>
      </c>
      <c r="U8394">
        <v>0</v>
      </c>
      <c r="V8394">
        <v>0</v>
      </c>
      <c r="W8394">
        <v>0</v>
      </c>
      <c r="X8394">
        <v>146.75651969149698</v>
      </c>
      <c r="Y8394">
        <v>0</v>
      </c>
      <c r="Z8394">
        <v>14.457082012647884</v>
      </c>
      <c r="AA8394">
        <v>0</v>
      </c>
      <c r="AB8394">
        <v>47.023446693792089</v>
      </c>
      <c r="AC8394">
        <v>0</v>
      </c>
      <c r="AD8394">
        <v>0</v>
      </c>
      <c r="AE8394">
        <v>208.23704839793695</v>
      </c>
    </row>
    <row r="8395" spans="1:31" x14ac:dyDescent="0.25">
      <c r="A8395">
        <v>2170268</v>
      </c>
      <c r="B8395">
        <v>1</v>
      </c>
      <c r="C8395" t="s">
        <v>81</v>
      </c>
      <c r="D8395" t="s">
        <v>122</v>
      </c>
      <c r="E8395" t="s">
        <v>196</v>
      </c>
      <c r="F8395" t="s">
        <v>23853</v>
      </c>
      <c r="G8395" t="s">
        <v>262</v>
      </c>
      <c r="H8395" t="s">
        <v>143</v>
      </c>
      <c r="I8395" t="s">
        <v>135</v>
      </c>
      <c r="J8395" t="s">
        <v>136</v>
      </c>
      <c r="K8395" t="s">
        <v>137</v>
      </c>
      <c r="L8395" t="s">
        <v>23854</v>
      </c>
      <c r="M8395" t="s">
        <v>23855</v>
      </c>
      <c r="N8395">
        <v>2.4733333329999998</v>
      </c>
      <c r="O8395">
        <v>0</v>
      </c>
      <c r="P8395">
        <v>1798</v>
      </c>
      <c r="Q8395">
        <v>26</v>
      </c>
      <c r="R8395">
        <v>89</v>
      </c>
      <c r="S8395">
        <v>11</v>
      </c>
      <c r="T8395">
        <v>137</v>
      </c>
      <c r="U8395">
        <v>1</v>
      </c>
      <c r="V8395">
        <v>0</v>
      </c>
      <c r="W8395">
        <v>0</v>
      </c>
      <c r="X8395">
        <v>779.66501663142549</v>
      </c>
      <c r="Y8395">
        <v>184.30823440899005</v>
      </c>
      <c r="Z8395">
        <v>26.083825007763025</v>
      </c>
      <c r="AA8395">
        <v>607.68206866233845</v>
      </c>
      <c r="AB8395">
        <v>144.78057150506817</v>
      </c>
      <c r="AC8395">
        <v>109.9406708615</v>
      </c>
      <c r="AD8395">
        <v>0</v>
      </c>
      <c r="AE8395">
        <v>1852.460387077085</v>
      </c>
    </row>
    <row r="8396" spans="1:31" x14ac:dyDescent="0.25">
      <c r="A8396">
        <v>2170348</v>
      </c>
      <c r="B8396">
        <v>1</v>
      </c>
      <c r="C8396" t="s">
        <v>81</v>
      </c>
      <c r="D8396" t="s">
        <v>115</v>
      </c>
      <c r="E8396" t="s">
        <v>174</v>
      </c>
      <c r="F8396" t="s">
        <v>23856</v>
      </c>
      <c r="G8396" t="s">
        <v>187</v>
      </c>
      <c r="H8396" t="s">
        <v>134</v>
      </c>
      <c r="I8396" t="s">
        <v>135</v>
      </c>
      <c r="J8396" t="s">
        <v>136</v>
      </c>
      <c r="K8396" t="s">
        <v>137</v>
      </c>
      <c r="L8396" t="s">
        <v>23857</v>
      </c>
      <c r="M8396" t="s">
        <v>23858</v>
      </c>
      <c r="N8396">
        <v>1.5905555549999999</v>
      </c>
      <c r="O8396">
        <v>0</v>
      </c>
      <c r="P8396">
        <v>86</v>
      </c>
      <c r="Q8396">
        <v>0</v>
      </c>
      <c r="R8396">
        <v>0</v>
      </c>
      <c r="S8396">
        <v>0</v>
      </c>
      <c r="T8396">
        <v>4</v>
      </c>
      <c r="U8396">
        <v>0</v>
      </c>
      <c r="V8396">
        <v>0</v>
      </c>
      <c r="W8396">
        <v>0</v>
      </c>
      <c r="X8396">
        <v>10.11311883352643</v>
      </c>
      <c r="Y8396">
        <v>0</v>
      </c>
      <c r="Z8396">
        <v>0</v>
      </c>
      <c r="AA8396">
        <v>0</v>
      </c>
      <c r="AB8396">
        <v>2.4092068460747198</v>
      </c>
      <c r="AC8396">
        <v>0</v>
      </c>
      <c r="AD8396">
        <v>0</v>
      </c>
      <c r="AE8396">
        <v>12.522325679601149</v>
      </c>
    </row>
    <row r="8397" spans="1:31" x14ac:dyDescent="0.25">
      <c r="A8397">
        <v>2169873</v>
      </c>
      <c r="B8397">
        <v>1</v>
      </c>
      <c r="C8397" t="s">
        <v>80</v>
      </c>
      <c r="D8397" t="s">
        <v>84</v>
      </c>
      <c r="E8397" t="s">
        <v>174</v>
      </c>
      <c r="F8397" t="s">
        <v>23740</v>
      </c>
      <c r="G8397" t="s">
        <v>187</v>
      </c>
      <c r="H8397" t="s">
        <v>134</v>
      </c>
      <c r="I8397" t="s">
        <v>135</v>
      </c>
      <c r="J8397" t="s">
        <v>136</v>
      </c>
      <c r="K8397" t="s">
        <v>137</v>
      </c>
      <c r="L8397" t="s">
        <v>23859</v>
      </c>
      <c r="M8397" t="s">
        <v>23860</v>
      </c>
      <c r="N8397">
        <v>2.1588888879999999</v>
      </c>
      <c r="O8397">
        <v>0</v>
      </c>
      <c r="P8397">
        <v>79</v>
      </c>
      <c r="Q8397">
        <v>0</v>
      </c>
      <c r="R8397">
        <v>0</v>
      </c>
      <c r="S8397">
        <v>0</v>
      </c>
      <c r="T8397">
        <v>2</v>
      </c>
      <c r="U8397">
        <v>0</v>
      </c>
      <c r="V8397">
        <v>0</v>
      </c>
      <c r="W8397">
        <v>0</v>
      </c>
      <c r="X8397">
        <v>34.455316812639545</v>
      </c>
      <c r="Y8397">
        <v>0</v>
      </c>
      <c r="Z8397">
        <v>0</v>
      </c>
      <c r="AA8397">
        <v>0</v>
      </c>
      <c r="AB8397">
        <v>9.1299259801500013E-2</v>
      </c>
      <c r="AC8397">
        <v>0</v>
      </c>
      <c r="AD8397">
        <v>0</v>
      </c>
      <c r="AE8397">
        <v>34.546616072441047</v>
      </c>
    </row>
    <row r="8398" spans="1:31" x14ac:dyDescent="0.25">
      <c r="A8398">
        <v>2170371</v>
      </c>
      <c r="B8398">
        <v>1</v>
      </c>
      <c r="C8398" t="s">
        <v>81</v>
      </c>
      <c r="D8398" t="s">
        <v>127</v>
      </c>
      <c r="E8398" t="s">
        <v>174</v>
      </c>
      <c r="F8398" t="s">
        <v>23861</v>
      </c>
      <c r="G8398" t="s">
        <v>187</v>
      </c>
      <c r="H8398" t="s">
        <v>134</v>
      </c>
      <c r="I8398" t="s">
        <v>135</v>
      </c>
      <c r="J8398" t="s">
        <v>136</v>
      </c>
      <c r="K8398" t="s">
        <v>137</v>
      </c>
      <c r="L8398" t="s">
        <v>23862</v>
      </c>
      <c r="M8398" t="s">
        <v>23863</v>
      </c>
      <c r="N8398">
        <v>7.1863888879999998</v>
      </c>
      <c r="O8398">
        <v>0</v>
      </c>
      <c r="P8398">
        <v>102</v>
      </c>
      <c r="Q8398">
        <v>0</v>
      </c>
      <c r="R8398">
        <v>3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199.39127831972152</v>
      </c>
      <c r="Y8398">
        <v>0</v>
      </c>
      <c r="Z8398">
        <v>9.4715665725499977E-3</v>
      </c>
      <c r="AA8398">
        <v>0</v>
      </c>
      <c r="AB8398">
        <v>0</v>
      </c>
      <c r="AC8398">
        <v>0</v>
      </c>
      <c r="AD8398">
        <v>0</v>
      </c>
      <c r="AE8398">
        <v>199.40074988629408</v>
      </c>
    </row>
    <row r="8399" spans="1:31" x14ac:dyDescent="0.25">
      <c r="A8399">
        <v>2170491</v>
      </c>
      <c r="B8399">
        <v>1</v>
      </c>
      <c r="C8399" t="s">
        <v>81</v>
      </c>
      <c r="D8399" t="s">
        <v>112</v>
      </c>
      <c r="E8399" t="s">
        <v>140</v>
      </c>
      <c r="F8399" t="s">
        <v>1274</v>
      </c>
      <c r="G8399" t="s">
        <v>142</v>
      </c>
      <c r="H8399" t="s">
        <v>143</v>
      </c>
      <c r="I8399" t="s">
        <v>135</v>
      </c>
      <c r="J8399" t="s">
        <v>136</v>
      </c>
      <c r="K8399" t="s">
        <v>137</v>
      </c>
      <c r="L8399" t="s">
        <v>23864</v>
      </c>
      <c r="M8399" t="s">
        <v>23865</v>
      </c>
      <c r="N8399">
        <v>1.058888888</v>
      </c>
      <c r="O8399">
        <v>0</v>
      </c>
      <c r="P8399">
        <v>828</v>
      </c>
      <c r="Q8399">
        <v>2</v>
      </c>
      <c r="R8399">
        <v>57</v>
      </c>
      <c r="S8399">
        <v>4</v>
      </c>
      <c r="T8399">
        <v>28</v>
      </c>
      <c r="U8399">
        <v>0</v>
      </c>
      <c r="V8399">
        <v>0</v>
      </c>
      <c r="W8399">
        <v>0</v>
      </c>
      <c r="X8399">
        <v>76.094130652985911</v>
      </c>
      <c r="Y8399">
        <v>8.3392997411614171</v>
      </c>
      <c r="Z8399">
        <v>2.6472575287223497</v>
      </c>
      <c r="AA8399">
        <v>7.3116065577131515</v>
      </c>
      <c r="AB8399">
        <v>6.2837121125868336</v>
      </c>
      <c r="AC8399">
        <v>0</v>
      </c>
      <c r="AD8399">
        <v>0</v>
      </c>
      <c r="AE8399">
        <v>100.67600659316966</v>
      </c>
    </row>
    <row r="8400" spans="1:31" x14ac:dyDescent="0.25">
      <c r="A8400">
        <v>2169681</v>
      </c>
      <c r="B8400">
        <v>1</v>
      </c>
      <c r="C8400" t="s">
        <v>80</v>
      </c>
      <c r="D8400" t="s">
        <v>93</v>
      </c>
      <c r="E8400" t="s">
        <v>140</v>
      </c>
      <c r="F8400" t="s">
        <v>23866</v>
      </c>
      <c r="G8400" t="s">
        <v>2990</v>
      </c>
      <c r="H8400" t="s">
        <v>143</v>
      </c>
      <c r="I8400" t="s">
        <v>135</v>
      </c>
      <c r="J8400" t="s">
        <v>136</v>
      </c>
      <c r="K8400" t="s">
        <v>137</v>
      </c>
      <c r="L8400" t="s">
        <v>23867</v>
      </c>
      <c r="M8400" t="s">
        <v>23868</v>
      </c>
      <c r="N8400">
        <v>4.8791666659999997</v>
      </c>
      <c r="O8400">
        <v>0</v>
      </c>
      <c r="P8400">
        <v>749</v>
      </c>
      <c r="Q8400">
        <v>0</v>
      </c>
      <c r="R8400">
        <v>124</v>
      </c>
      <c r="S8400">
        <v>2</v>
      </c>
      <c r="T8400">
        <v>149</v>
      </c>
      <c r="U8400">
        <v>0</v>
      </c>
      <c r="V8400">
        <v>0</v>
      </c>
      <c r="W8400">
        <v>0</v>
      </c>
      <c r="X8400">
        <v>794.59652529024561</v>
      </c>
      <c r="Y8400">
        <v>0</v>
      </c>
      <c r="Z8400">
        <v>275.0076539570739</v>
      </c>
      <c r="AA8400">
        <v>11.219628911227391</v>
      </c>
      <c r="AB8400">
        <v>574.15098560678791</v>
      </c>
      <c r="AC8400">
        <v>0</v>
      </c>
      <c r="AD8400">
        <v>0</v>
      </c>
      <c r="AE8400">
        <v>1654.9747937653347</v>
      </c>
    </row>
    <row r="8401" spans="1:31" x14ac:dyDescent="0.25">
      <c r="A8401">
        <v>2169515</v>
      </c>
      <c r="B8401">
        <v>1</v>
      </c>
      <c r="C8401" t="s">
        <v>80</v>
      </c>
      <c r="D8401" t="s">
        <v>95</v>
      </c>
      <c r="E8401" t="s">
        <v>174</v>
      </c>
      <c r="F8401" t="s">
        <v>23869</v>
      </c>
      <c r="G8401" t="s">
        <v>384</v>
      </c>
      <c r="H8401" t="s">
        <v>134</v>
      </c>
      <c r="I8401" t="s">
        <v>135</v>
      </c>
      <c r="J8401" t="s">
        <v>136</v>
      </c>
      <c r="K8401" t="s">
        <v>137</v>
      </c>
      <c r="L8401" t="s">
        <v>23870</v>
      </c>
      <c r="M8401" t="s">
        <v>23871</v>
      </c>
      <c r="N8401">
        <v>2.418055555</v>
      </c>
      <c r="O8401">
        <v>0</v>
      </c>
      <c r="P8401">
        <v>8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1.1219393325037501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1.1219393325037501</v>
      </c>
    </row>
    <row r="8402" spans="1:31" x14ac:dyDescent="0.25">
      <c r="A8402">
        <v>2169658</v>
      </c>
      <c r="B8402">
        <v>1</v>
      </c>
      <c r="C8402" t="s">
        <v>80</v>
      </c>
      <c r="D8402" t="s">
        <v>109</v>
      </c>
      <c r="E8402" t="s">
        <v>196</v>
      </c>
      <c r="F8402" t="s">
        <v>23872</v>
      </c>
      <c r="G8402" t="s">
        <v>1447</v>
      </c>
      <c r="H8402" t="s">
        <v>143</v>
      </c>
      <c r="I8402" t="s">
        <v>135</v>
      </c>
      <c r="J8402" t="s">
        <v>3</v>
      </c>
      <c r="K8402" t="s">
        <v>137</v>
      </c>
      <c r="L8402" t="s">
        <v>23873</v>
      </c>
      <c r="M8402" t="s">
        <v>23874</v>
      </c>
      <c r="N8402">
        <v>0.39722222200000001</v>
      </c>
      <c r="O8402">
        <v>0</v>
      </c>
      <c r="P8402">
        <v>103</v>
      </c>
      <c r="Q8402">
        <v>0</v>
      </c>
      <c r="R8402">
        <v>2</v>
      </c>
      <c r="S8402">
        <v>0</v>
      </c>
      <c r="T8402">
        <v>21</v>
      </c>
      <c r="U8402">
        <v>0</v>
      </c>
      <c r="V8402">
        <v>0</v>
      </c>
      <c r="W8402">
        <v>0</v>
      </c>
      <c r="X8402">
        <v>4.9672018233695026</v>
      </c>
      <c r="Y8402">
        <v>0</v>
      </c>
      <c r="Z8402">
        <v>1.5909135385000002E-2</v>
      </c>
      <c r="AA8402">
        <v>0</v>
      </c>
      <c r="AB8402">
        <v>4.4001631719442234</v>
      </c>
      <c r="AC8402">
        <v>0</v>
      </c>
      <c r="AD8402">
        <v>0</v>
      </c>
      <c r="AE8402">
        <v>9.3832741306987266</v>
      </c>
    </row>
    <row r="8403" spans="1:31" x14ac:dyDescent="0.25">
      <c r="A8403">
        <v>2169830</v>
      </c>
      <c r="B8403">
        <v>1</v>
      </c>
      <c r="C8403" t="s">
        <v>81</v>
      </c>
      <c r="D8403" t="s">
        <v>123</v>
      </c>
      <c r="E8403" t="s">
        <v>174</v>
      </c>
      <c r="F8403" t="s">
        <v>23875</v>
      </c>
      <c r="G8403" t="s">
        <v>163</v>
      </c>
      <c r="H8403" t="s">
        <v>134</v>
      </c>
      <c r="I8403" t="s">
        <v>135</v>
      </c>
      <c r="J8403" t="s">
        <v>136</v>
      </c>
      <c r="K8403" t="s">
        <v>137</v>
      </c>
      <c r="L8403" t="s">
        <v>23876</v>
      </c>
      <c r="M8403" t="s">
        <v>23877</v>
      </c>
      <c r="N8403">
        <v>1.694722222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4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26.810011858825668</v>
      </c>
      <c r="AC8403">
        <v>0</v>
      </c>
      <c r="AD8403">
        <v>0</v>
      </c>
      <c r="AE8403">
        <v>26.810011858825668</v>
      </c>
    </row>
    <row r="8404" spans="1:31" x14ac:dyDescent="0.25">
      <c r="A8404">
        <v>2170471</v>
      </c>
      <c r="B8404">
        <v>1</v>
      </c>
      <c r="C8404" t="s">
        <v>80</v>
      </c>
      <c r="D8404" t="s">
        <v>95</v>
      </c>
      <c r="E8404" t="s">
        <v>140</v>
      </c>
      <c r="F8404" t="s">
        <v>7042</v>
      </c>
      <c r="G8404" t="s">
        <v>142</v>
      </c>
      <c r="H8404" t="s">
        <v>143</v>
      </c>
      <c r="I8404" t="s">
        <v>135</v>
      </c>
      <c r="J8404" t="s">
        <v>136</v>
      </c>
      <c r="K8404" t="s">
        <v>137</v>
      </c>
      <c r="L8404" t="s">
        <v>23878</v>
      </c>
      <c r="M8404" t="s">
        <v>23879</v>
      </c>
      <c r="N8404">
        <v>0.13916666599999999</v>
      </c>
      <c r="O8404">
        <v>5</v>
      </c>
      <c r="P8404">
        <v>1914</v>
      </c>
      <c r="Q8404">
        <v>26</v>
      </c>
      <c r="R8404">
        <v>20</v>
      </c>
      <c r="S8404">
        <v>23</v>
      </c>
      <c r="T8404">
        <v>92</v>
      </c>
      <c r="U8404">
        <v>1</v>
      </c>
      <c r="V8404">
        <v>0</v>
      </c>
      <c r="W8404">
        <v>1.4808764673271502</v>
      </c>
      <c r="X8404">
        <v>82.194208132247937</v>
      </c>
      <c r="Y8404">
        <v>9.1216285224804672</v>
      </c>
      <c r="Z8404">
        <v>0.37049306755419992</v>
      </c>
      <c r="AA8404">
        <v>45.199733478774753</v>
      </c>
      <c r="AB8404">
        <v>8.3840391746268264</v>
      </c>
      <c r="AC8404">
        <v>5.5195172049924999</v>
      </c>
      <c r="AD8404">
        <v>0</v>
      </c>
      <c r="AE8404">
        <v>152.27049604800382</v>
      </c>
    </row>
    <row r="8405" spans="1:31" x14ac:dyDescent="0.25">
      <c r="A8405">
        <v>2170448</v>
      </c>
      <c r="B8405">
        <v>1</v>
      </c>
      <c r="C8405" t="s">
        <v>80</v>
      </c>
      <c r="D8405" t="s">
        <v>95</v>
      </c>
      <c r="E8405" t="s">
        <v>206</v>
      </c>
      <c r="F8405" t="s">
        <v>23880</v>
      </c>
      <c r="G8405" t="s">
        <v>384</v>
      </c>
      <c r="H8405" t="s">
        <v>134</v>
      </c>
      <c r="I8405" t="s">
        <v>135</v>
      </c>
      <c r="J8405" t="s">
        <v>136</v>
      </c>
      <c r="K8405" t="s">
        <v>137</v>
      </c>
      <c r="L8405" t="s">
        <v>23881</v>
      </c>
      <c r="M8405" t="s">
        <v>23882</v>
      </c>
      <c r="N8405">
        <v>4.0030555550000004</v>
      </c>
      <c r="O8405">
        <v>0</v>
      </c>
      <c r="P8405">
        <v>35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42.739462591974409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42.739462591974409</v>
      </c>
    </row>
    <row r="8406" spans="1:31" x14ac:dyDescent="0.25">
      <c r="A8406">
        <v>2169538</v>
      </c>
      <c r="B8406">
        <v>1</v>
      </c>
      <c r="C8406" t="s">
        <v>81</v>
      </c>
      <c r="D8406" t="s">
        <v>123</v>
      </c>
      <c r="E8406" t="s">
        <v>196</v>
      </c>
      <c r="F8406" t="s">
        <v>9881</v>
      </c>
      <c r="G8406" t="s">
        <v>538</v>
      </c>
      <c r="H8406" t="s">
        <v>143</v>
      </c>
      <c r="I8406" t="s">
        <v>135</v>
      </c>
      <c r="J8406" t="s">
        <v>136</v>
      </c>
      <c r="K8406" t="s">
        <v>236</v>
      </c>
      <c r="L8406" t="s">
        <v>23883</v>
      </c>
      <c r="M8406" t="s">
        <v>23884</v>
      </c>
      <c r="N8406">
        <v>0.82560277699999995</v>
      </c>
      <c r="O8406">
        <v>0</v>
      </c>
      <c r="P8406">
        <v>341</v>
      </c>
      <c r="Q8406">
        <v>4</v>
      </c>
      <c r="R8406">
        <v>77</v>
      </c>
      <c r="S8406">
        <v>3</v>
      </c>
      <c r="T8406">
        <v>35</v>
      </c>
      <c r="U8406">
        <v>0</v>
      </c>
      <c r="V8406">
        <v>0</v>
      </c>
      <c r="W8406">
        <v>0</v>
      </c>
      <c r="X8406">
        <v>64.779869389885249</v>
      </c>
      <c r="Y8406">
        <v>14.399753919769799</v>
      </c>
      <c r="Z8406">
        <v>16.930416154111732</v>
      </c>
      <c r="AA8406">
        <v>15.075806421663509</v>
      </c>
      <c r="AB8406">
        <v>19.627678240381979</v>
      </c>
      <c r="AC8406">
        <v>0</v>
      </c>
      <c r="AD8406">
        <v>0</v>
      </c>
      <c r="AE8406">
        <v>130.81352412581228</v>
      </c>
    </row>
    <row r="8407" spans="1:31" x14ac:dyDescent="0.25">
      <c r="A8407">
        <v>2169346</v>
      </c>
      <c r="B8407">
        <v>1</v>
      </c>
      <c r="C8407" t="s">
        <v>81</v>
      </c>
      <c r="D8407" t="s">
        <v>123</v>
      </c>
      <c r="E8407" t="s">
        <v>161</v>
      </c>
      <c r="F8407" t="s">
        <v>23100</v>
      </c>
      <c r="G8407" t="s">
        <v>215</v>
      </c>
      <c r="H8407" t="s">
        <v>134</v>
      </c>
      <c r="I8407" t="s">
        <v>135</v>
      </c>
      <c r="J8407" t="s">
        <v>136</v>
      </c>
      <c r="K8407" t="s">
        <v>137</v>
      </c>
      <c r="L8407" t="s">
        <v>23885</v>
      </c>
      <c r="M8407" t="s">
        <v>23886</v>
      </c>
      <c r="N8407">
        <v>8.2988888880000005</v>
      </c>
      <c r="O8407">
        <v>0</v>
      </c>
      <c r="P8407">
        <v>135</v>
      </c>
      <c r="Q8407">
        <v>0</v>
      </c>
      <c r="R8407">
        <v>18</v>
      </c>
      <c r="S8407">
        <v>0</v>
      </c>
      <c r="T8407">
        <v>5</v>
      </c>
      <c r="U8407">
        <v>0</v>
      </c>
      <c r="V8407">
        <v>0</v>
      </c>
      <c r="W8407">
        <v>0</v>
      </c>
      <c r="X8407">
        <v>203.65659856246671</v>
      </c>
      <c r="Y8407">
        <v>0</v>
      </c>
      <c r="Z8407">
        <v>36.3234695282354</v>
      </c>
      <c r="AA8407">
        <v>0</v>
      </c>
      <c r="AB8407">
        <v>14.644078627730357</v>
      </c>
      <c r="AC8407">
        <v>0</v>
      </c>
      <c r="AD8407">
        <v>0</v>
      </c>
      <c r="AE8407">
        <v>254.62414671843246</v>
      </c>
    </row>
    <row r="8408" spans="1:31" x14ac:dyDescent="0.25">
      <c r="A8408">
        <v>2170199</v>
      </c>
      <c r="B8408">
        <v>1</v>
      </c>
      <c r="C8408" t="s">
        <v>81</v>
      </c>
      <c r="D8408" t="s">
        <v>126</v>
      </c>
      <c r="E8408" t="s">
        <v>146</v>
      </c>
      <c r="F8408" t="s">
        <v>23887</v>
      </c>
      <c r="G8408" t="s">
        <v>167</v>
      </c>
      <c r="H8408" t="s">
        <v>143</v>
      </c>
      <c r="I8408" t="s">
        <v>135</v>
      </c>
      <c r="J8408" t="s">
        <v>136</v>
      </c>
      <c r="K8408" t="s">
        <v>137</v>
      </c>
      <c r="L8408" t="s">
        <v>23888</v>
      </c>
      <c r="M8408" t="s">
        <v>23889</v>
      </c>
      <c r="N8408">
        <v>1.0622222219999999</v>
      </c>
      <c r="O8408">
        <v>0</v>
      </c>
      <c r="P8408">
        <v>14</v>
      </c>
      <c r="Q8408">
        <v>0</v>
      </c>
      <c r="R8408">
        <v>5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1.2548627569381336</v>
      </c>
      <c r="Y8408">
        <v>0</v>
      </c>
      <c r="Z8408">
        <v>0.1756854532822667</v>
      </c>
      <c r="AA8408">
        <v>0</v>
      </c>
      <c r="AB8408">
        <v>0</v>
      </c>
      <c r="AC8408">
        <v>0</v>
      </c>
      <c r="AD8408">
        <v>0</v>
      </c>
      <c r="AE8408">
        <v>1.4305482102204004</v>
      </c>
    </row>
    <row r="8409" spans="1:31" x14ac:dyDescent="0.25">
      <c r="A8409">
        <v>2170640</v>
      </c>
      <c r="B8409">
        <v>1</v>
      </c>
      <c r="C8409" t="s">
        <v>80</v>
      </c>
      <c r="D8409" t="s">
        <v>108</v>
      </c>
      <c r="E8409" t="s">
        <v>174</v>
      </c>
      <c r="F8409" t="s">
        <v>20555</v>
      </c>
      <c r="G8409" t="s">
        <v>187</v>
      </c>
      <c r="H8409" t="s">
        <v>134</v>
      </c>
      <c r="I8409" t="s">
        <v>135</v>
      </c>
      <c r="J8409" t="s">
        <v>136</v>
      </c>
      <c r="K8409" t="s">
        <v>137</v>
      </c>
      <c r="L8409" t="s">
        <v>23890</v>
      </c>
      <c r="M8409" t="s">
        <v>23891</v>
      </c>
      <c r="N8409">
        <v>5.7397222220000002</v>
      </c>
      <c r="O8409">
        <v>0</v>
      </c>
      <c r="P8409">
        <v>5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3.1860959178367749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3.1860959178367749</v>
      </c>
    </row>
    <row r="8410" spans="1:31" x14ac:dyDescent="0.25">
      <c r="A8410">
        <v>2169558</v>
      </c>
      <c r="B8410">
        <v>1</v>
      </c>
      <c r="C8410" t="s">
        <v>80</v>
      </c>
      <c r="D8410" t="s">
        <v>82</v>
      </c>
      <c r="E8410" t="s">
        <v>174</v>
      </c>
      <c r="F8410" t="s">
        <v>23892</v>
      </c>
      <c r="G8410" t="s">
        <v>384</v>
      </c>
      <c r="H8410" t="s">
        <v>134</v>
      </c>
      <c r="I8410" t="s">
        <v>135</v>
      </c>
      <c r="J8410" t="s">
        <v>136</v>
      </c>
      <c r="K8410" t="s">
        <v>137</v>
      </c>
      <c r="L8410" t="s">
        <v>23893</v>
      </c>
      <c r="M8410" t="s">
        <v>23894</v>
      </c>
      <c r="N8410">
        <v>2.1475</v>
      </c>
      <c r="O8410">
        <v>0</v>
      </c>
      <c r="P8410">
        <v>114</v>
      </c>
      <c r="Q8410">
        <v>0</v>
      </c>
      <c r="R8410">
        <v>0</v>
      </c>
      <c r="S8410">
        <v>0</v>
      </c>
      <c r="T8410">
        <v>3</v>
      </c>
      <c r="U8410">
        <v>0</v>
      </c>
      <c r="V8410">
        <v>0</v>
      </c>
      <c r="W8410">
        <v>0</v>
      </c>
      <c r="X8410">
        <v>75.533382313587268</v>
      </c>
      <c r="Y8410">
        <v>0</v>
      </c>
      <c r="Z8410">
        <v>0</v>
      </c>
      <c r="AA8410">
        <v>0</v>
      </c>
      <c r="AB8410">
        <v>2.6280503708634999</v>
      </c>
      <c r="AC8410">
        <v>0</v>
      </c>
      <c r="AD8410">
        <v>0</v>
      </c>
      <c r="AE8410">
        <v>78.161432684450773</v>
      </c>
    </row>
    <row r="8411" spans="1:31" x14ac:dyDescent="0.25">
      <c r="A8411">
        <v>2170391</v>
      </c>
      <c r="B8411">
        <v>1</v>
      </c>
      <c r="C8411" t="s">
        <v>80</v>
      </c>
      <c r="D8411" t="s">
        <v>97</v>
      </c>
      <c r="E8411" t="s">
        <v>131</v>
      </c>
      <c r="F8411" t="s">
        <v>23895</v>
      </c>
      <c r="G8411" t="s">
        <v>152</v>
      </c>
      <c r="H8411" t="s">
        <v>134</v>
      </c>
      <c r="I8411" t="s">
        <v>135</v>
      </c>
      <c r="J8411" t="s">
        <v>136</v>
      </c>
      <c r="K8411" t="s">
        <v>137</v>
      </c>
      <c r="L8411" t="s">
        <v>23896</v>
      </c>
      <c r="M8411" t="s">
        <v>23897</v>
      </c>
      <c r="N8411">
        <v>4.2683333330000002</v>
      </c>
      <c r="O8411">
        <v>0</v>
      </c>
      <c r="P8411">
        <v>0</v>
      </c>
      <c r="Q8411">
        <v>0</v>
      </c>
      <c r="R8411">
        <v>1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0.81242873625690004</v>
      </c>
      <c r="AA8411">
        <v>0</v>
      </c>
      <c r="AB8411">
        <v>0</v>
      </c>
      <c r="AC8411">
        <v>0</v>
      </c>
      <c r="AD8411">
        <v>0</v>
      </c>
      <c r="AE8411">
        <v>0.81242873625690004</v>
      </c>
    </row>
    <row r="8412" spans="1:31" x14ac:dyDescent="0.25">
      <c r="A8412">
        <v>2170683</v>
      </c>
      <c r="B8412">
        <v>1</v>
      </c>
      <c r="C8412" t="s">
        <v>81</v>
      </c>
      <c r="D8412" t="s">
        <v>118</v>
      </c>
      <c r="E8412" t="s">
        <v>131</v>
      </c>
      <c r="F8412" t="s">
        <v>23898</v>
      </c>
      <c r="G8412" t="s">
        <v>439</v>
      </c>
      <c r="H8412" t="s">
        <v>134</v>
      </c>
      <c r="I8412" t="s">
        <v>135</v>
      </c>
      <c r="J8412" t="s">
        <v>136</v>
      </c>
      <c r="K8412" t="s">
        <v>137</v>
      </c>
      <c r="L8412" t="s">
        <v>23899</v>
      </c>
      <c r="M8412" t="s">
        <v>23900</v>
      </c>
      <c r="N8412">
        <v>1.4241666660000001</v>
      </c>
      <c r="O8412">
        <v>0</v>
      </c>
      <c r="P8412">
        <v>10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2.1843048187710505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2.1843048187710505</v>
      </c>
    </row>
    <row r="8413" spans="1:31" x14ac:dyDescent="0.25">
      <c r="A8413">
        <v>2170142</v>
      </c>
      <c r="B8413">
        <v>1</v>
      </c>
      <c r="C8413" t="s">
        <v>80</v>
      </c>
      <c r="D8413" t="s">
        <v>84</v>
      </c>
      <c r="E8413" t="s">
        <v>174</v>
      </c>
      <c r="F8413" t="s">
        <v>23901</v>
      </c>
      <c r="G8413" t="s">
        <v>2524</v>
      </c>
      <c r="H8413" t="s">
        <v>134</v>
      </c>
      <c r="I8413" t="s">
        <v>135</v>
      </c>
      <c r="J8413" t="s">
        <v>136</v>
      </c>
      <c r="K8413" t="s">
        <v>137</v>
      </c>
      <c r="L8413" t="s">
        <v>23902</v>
      </c>
      <c r="M8413" t="s">
        <v>23903</v>
      </c>
      <c r="N8413">
        <v>3.1297222219999998</v>
      </c>
      <c r="O8413">
        <v>0</v>
      </c>
      <c r="P8413">
        <v>11</v>
      </c>
      <c r="Q8413">
        <v>0</v>
      </c>
      <c r="R8413">
        <v>0</v>
      </c>
      <c r="S8413">
        <v>0</v>
      </c>
      <c r="T8413">
        <v>1</v>
      </c>
      <c r="U8413">
        <v>0</v>
      </c>
      <c r="V8413">
        <v>0</v>
      </c>
      <c r="W8413">
        <v>0</v>
      </c>
      <c r="X8413">
        <v>6.9254236326280347</v>
      </c>
      <c r="Y8413">
        <v>0</v>
      </c>
      <c r="Z8413">
        <v>0</v>
      </c>
      <c r="AA8413">
        <v>0</v>
      </c>
      <c r="AB8413">
        <v>7.6878838557000007E-2</v>
      </c>
      <c r="AC8413">
        <v>0</v>
      </c>
      <c r="AD8413">
        <v>0</v>
      </c>
      <c r="AE8413">
        <v>7.0023024711850343</v>
      </c>
    </row>
    <row r="8414" spans="1:31" x14ac:dyDescent="0.25">
      <c r="A8414">
        <v>2170574</v>
      </c>
      <c r="B8414">
        <v>1</v>
      </c>
      <c r="C8414" t="s">
        <v>81</v>
      </c>
      <c r="D8414" t="s">
        <v>128</v>
      </c>
      <c r="E8414" t="s">
        <v>140</v>
      </c>
      <c r="F8414" t="s">
        <v>6309</v>
      </c>
      <c r="G8414" t="s">
        <v>142</v>
      </c>
      <c r="H8414" t="s">
        <v>143</v>
      </c>
      <c r="I8414" t="s">
        <v>135</v>
      </c>
      <c r="J8414" t="s">
        <v>136</v>
      </c>
      <c r="K8414" t="s">
        <v>137</v>
      </c>
      <c r="L8414" t="s">
        <v>23904</v>
      </c>
      <c r="M8414" t="s">
        <v>23905</v>
      </c>
      <c r="N8414">
        <v>0.25194444399999999</v>
      </c>
      <c r="O8414">
        <v>0</v>
      </c>
      <c r="P8414">
        <v>911</v>
      </c>
      <c r="Q8414">
        <v>3</v>
      </c>
      <c r="R8414">
        <v>6</v>
      </c>
      <c r="S8414">
        <v>5</v>
      </c>
      <c r="T8414">
        <v>95</v>
      </c>
      <c r="U8414">
        <v>0</v>
      </c>
      <c r="V8414">
        <v>0</v>
      </c>
      <c r="W8414">
        <v>0</v>
      </c>
      <c r="X8414">
        <v>34.245943537228605</v>
      </c>
      <c r="Y8414">
        <v>7.2136063276717497</v>
      </c>
      <c r="Z8414">
        <v>1.6398211526680502</v>
      </c>
      <c r="AA8414">
        <v>10.914969390364925</v>
      </c>
      <c r="AB8414">
        <v>3.9928853595237044</v>
      </c>
      <c r="AC8414">
        <v>0</v>
      </c>
      <c r="AD8414">
        <v>0</v>
      </c>
      <c r="AE8414">
        <v>58.00722576745703</v>
      </c>
    </row>
    <row r="8415" spans="1:31" x14ac:dyDescent="0.25">
      <c r="A8415">
        <v>2169578</v>
      </c>
      <c r="B8415">
        <v>1</v>
      </c>
      <c r="C8415" t="s">
        <v>80</v>
      </c>
      <c r="D8415" t="s">
        <v>83</v>
      </c>
      <c r="E8415" t="s">
        <v>174</v>
      </c>
      <c r="F8415" t="s">
        <v>23906</v>
      </c>
      <c r="G8415" t="s">
        <v>163</v>
      </c>
      <c r="H8415" t="s">
        <v>134</v>
      </c>
      <c r="I8415" t="s">
        <v>135</v>
      </c>
      <c r="J8415" t="s">
        <v>136</v>
      </c>
      <c r="K8415" t="s">
        <v>137</v>
      </c>
      <c r="L8415" t="s">
        <v>23907</v>
      </c>
      <c r="M8415" t="s">
        <v>23908</v>
      </c>
      <c r="N8415">
        <v>1.5505555550000001</v>
      </c>
      <c r="O8415">
        <v>0</v>
      </c>
      <c r="P8415">
        <v>6</v>
      </c>
      <c r="Q8415">
        <v>0</v>
      </c>
      <c r="R8415">
        <v>0</v>
      </c>
      <c r="S8415">
        <v>0</v>
      </c>
      <c r="T8415">
        <v>96</v>
      </c>
      <c r="U8415">
        <v>0</v>
      </c>
      <c r="V8415">
        <v>1</v>
      </c>
      <c r="W8415">
        <v>0</v>
      </c>
      <c r="X8415">
        <v>1.6178504682154</v>
      </c>
      <c r="Y8415">
        <v>0</v>
      </c>
      <c r="Z8415">
        <v>0</v>
      </c>
      <c r="AA8415">
        <v>0</v>
      </c>
      <c r="AB8415">
        <v>177.47698899940033</v>
      </c>
      <c r="AC8415">
        <v>0</v>
      </c>
      <c r="AD8415">
        <v>2.6351369226508004</v>
      </c>
      <c r="AE8415">
        <v>181.72997639026653</v>
      </c>
    </row>
    <row r="8416" spans="1:31" x14ac:dyDescent="0.25">
      <c r="A8416">
        <v>2169555</v>
      </c>
      <c r="B8416">
        <v>1</v>
      </c>
      <c r="C8416" t="s">
        <v>80</v>
      </c>
      <c r="D8416" t="s">
        <v>106</v>
      </c>
      <c r="E8416" t="s">
        <v>140</v>
      </c>
      <c r="F8416" t="s">
        <v>23909</v>
      </c>
      <c r="G8416" t="s">
        <v>142</v>
      </c>
      <c r="H8416" t="s">
        <v>143</v>
      </c>
      <c r="I8416" t="s">
        <v>148</v>
      </c>
      <c r="J8416" t="s">
        <v>136</v>
      </c>
      <c r="K8416" t="s">
        <v>137</v>
      </c>
      <c r="L8416" t="s">
        <v>23910</v>
      </c>
      <c r="M8416" t="s">
        <v>23911</v>
      </c>
      <c r="N8416">
        <v>4.3055555000000002E-2</v>
      </c>
      <c r="O8416">
        <v>8</v>
      </c>
      <c r="P8416">
        <v>3352</v>
      </c>
      <c r="Q8416">
        <v>133</v>
      </c>
      <c r="R8416">
        <v>348</v>
      </c>
      <c r="S8416">
        <v>48</v>
      </c>
      <c r="T8416">
        <v>446</v>
      </c>
      <c r="U8416">
        <v>2</v>
      </c>
      <c r="V8416">
        <v>0</v>
      </c>
      <c r="W8416">
        <v>9.7822538017500002E-2</v>
      </c>
      <c r="X8416">
        <v>26.467277406750721</v>
      </c>
      <c r="Y8416">
        <v>16.592000131344793</v>
      </c>
      <c r="Z8416">
        <v>10.8785883154905</v>
      </c>
      <c r="AA8416">
        <v>10.297775123797724</v>
      </c>
      <c r="AB8416">
        <v>16.150220606263215</v>
      </c>
      <c r="AC8416">
        <v>7.5742185421416668</v>
      </c>
      <c r="AD8416">
        <v>0</v>
      </c>
      <c r="AE8416">
        <v>88.057902663806118</v>
      </c>
    </row>
    <row r="8417" spans="1:31" x14ac:dyDescent="0.25">
      <c r="A8417">
        <v>2169787</v>
      </c>
      <c r="B8417">
        <v>1</v>
      </c>
      <c r="C8417" t="s">
        <v>81</v>
      </c>
      <c r="D8417" t="s">
        <v>123</v>
      </c>
      <c r="E8417" t="s">
        <v>146</v>
      </c>
      <c r="F8417" t="s">
        <v>23912</v>
      </c>
      <c r="G8417" t="s">
        <v>142</v>
      </c>
      <c r="H8417" t="s">
        <v>143</v>
      </c>
      <c r="I8417" t="s">
        <v>135</v>
      </c>
      <c r="J8417" t="s">
        <v>136</v>
      </c>
      <c r="K8417" t="s">
        <v>137</v>
      </c>
      <c r="L8417" t="s">
        <v>23913</v>
      </c>
      <c r="M8417" t="s">
        <v>23914</v>
      </c>
      <c r="N8417">
        <v>0.59777777700000001</v>
      </c>
      <c r="O8417">
        <v>0</v>
      </c>
      <c r="P8417">
        <v>601</v>
      </c>
      <c r="Q8417">
        <v>11</v>
      </c>
      <c r="R8417">
        <v>70</v>
      </c>
      <c r="S8417">
        <v>8</v>
      </c>
      <c r="T8417">
        <v>51</v>
      </c>
      <c r="U8417">
        <v>2</v>
      </c>
      <c r="V8417">
        <v>0</v>
      </c>
      <c r="W8417">
        <v>0</v>
      </c>
      <c r="X8417">
        <v>59.870868892735452</v>
      </c>
      <c r="Y8417">
        <v>4.0459394187796889</v>
      </c>
      <c r="Z8417">
        <v>12.620512073930177</v>
      </c>
      <c r="AA8417">
        <v>24.421972101610265</v>
      </c>
      <c r="AB8417">
        <v>16.405058989986841</v>
      </c>
      <c r="AC8417">
        <v>16.452671820206</v>
      </c>
      <c r="AD8417">
        <v>0</v>
      </c>
      <c r="AE8417">
        <v>133.81702329724843</v>
      </c>
    </row>
    <row r="8418" spans="1:31" x14ac:dyDescent="0.25">
      <c r="A8418">
        <v>2170056</v>
      </c>
      <c r="B8418">
        <v>1</v>
      </c>
      <c r="C8418" t="s">
        <v>81</v>
      </c>
      <c r="D8418" t="s">
        <v>115</v>
      </c>
      <c r="E8418" t="s">
        <v>161</v>
      </c>
      <c r="F8418" t="s">
        <v>23915</v>
      </c>
      <c r="G8418" t="s">
        <v>215</v>
      </c>
      <c r="H8418" t="s">
        <v>134</v>
      </c>
      <c r="I8418" t="s">
        <v>135</v>
      </c>
      <c r="J8418" t="s">
        <v>136</v>
      </c>
      <c r="K8418" t="s">
        <v>137</v>
      </c>
      <c r="L8418" t="s">
        <v>23916</v>
      </c>
      <c r="M8418" t="s">
        <v>23917</v>
      </c>
      <c r="N8418">
        <v>1.226388888</v>
      </c>
      <c r="O8418">
        <v>0</v>
      </c>
      <c r="P8418">
        <v>9</v>
      </c>
      <c r="Q8418">
        <v>0</v>
      </c>
      <c r="R8418">
        <v>1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0.28957198788733335</v>
      </c>
      <c r="Y8418">
        <v>0</v>
      </c>
      <c r="Z8418">
        <v>0.17424980789966668</v>
      </c>
      <c r="AA8418">
        <v>0</v>
      </c>
      <c r="AB8418">
        <v>0</v>
      </c>
      <c r="AC8418">
        <v>0</v>
      </c>
      <c r="AD8418">
        <v>0</v>
      </c>
      <c r="AE8418">
        <v>0.463821795787</v>
      </c>
    </row>
    <row r="8419" spans="1:31" x14ac:dyDescent="0.25">
      <c r="A8419">
        <v>2169810</v>
      </c>
      <c r="B8419">
        <v>1</v>
      </c>
      <c r="C8419" t="s">
        <v>80</v>
      </c>
      <c r="D8419" t="s">
        <v>97</v>
      </c>
      <c r="E8419" t="s">
        <v>174</v>
      </c>
      <c r="F8419" t="s">
        <v>23918</v>
      </c>
      <c r="G8419" t="s">
        <v>187</v>
      </c>
      <c r="H8419" t="s">
        <v>134</v>
      </c>
      <c r="I8419" t="s">
        <v>135</v>
      </c>
      <c r="J8419" t="s">
        <v>136</v>
      </c>
      <c r="K8419" t="s">
        <v>137</v>
      </c>
      <c r="L8419" t="s">
        <v>23919</v>
      </c>
      <c r="M8419" t="s">
        <v>23920</v>
      </c>
      <c r="N8419">
        <v>2.7794444440000001</v>
      </c>
      <c r="O8419">
        <v>0</v>
      </c>
      <c r="P8419">
        <v>64</v>
      </c>
      <c r="Q8419">
        <v>0</v>
      </c>
      <c r="R8419">
        <v>11</v>
      </c>
      <c r="S8419">
        <v>0</v>
      </c>
      <c r="T8419">
        <v>9</v>
      </c>
      <c r="U8419">
        <v>0</v>
      </c>
      <c r="V8419">
        <v>0</v>
      </c>
      <c r="W8419">
        <v>0</v>
      </c>
      <c r="X8419">
        <v>88.119048788452361</v>
      </c>
      <c r="Y8419">
        <v>0</v>
      </c>
      <c r="Z8419">
        <v>17.58928388836409</v>
      </c>
      <c r="AA8419">
        <v>0</v>
      </c>
      <c r="AB8419">
        <v>12.254984766718744</v>
      </c>
      <c r="AC8419">
        <v>0</v>
      </c>
      <c r="AD8419">
        <v>0</v>
      </c>
      <c r="AE8419">
        <v>117.9633174435352</v>
      </c>
    </row>
    <row r="8420" spans="1:31" x14ac:dyDescent="0.25">
      <c r="A8420">
        <v>2198506</v>
      </c>
      <c r="B8420">
        <v>1</v>
      </c>
      <c r="C8420" t="s">
        <v>81</v>
      </c>
      <c r="D8420" t="s">
        <v>122</v>
      </c>
      <c r="E8420" t="s">
        <v>140</v>
      </c>
      <c r="F8420" t="s">
        <v>22409</v>
      </c>
      <c r="G8420" t="s">
        <v>142</v>
      </c>
      <c r="H8420" t="s">
        <v>143</v>
      </c>
      <c r="I8420" t="s">
        <v>135</v>
      </c>
      <c r="J8420" t="s">
        <v>136</v>
      </c>
      <c r="K8420" t="s">
        <v>137</v>
      </c>
      <c r="L8420" t="s">
        <v>23921</v>
      </c>
      <c r="M8420" t="s">
        <v>23922</v>
      </c>
      <c r="N8420">
        <v>0.55000000000000004</v>
      </c>
      <c r="O8420">
        <v>2</v>
      </c>
      <c r="P8420">
        <v>110</v>
      </c>
      <c r="Q8420">
        <v>13</v>
      </c>
      <c r="R8420">
        <v>0</v>
      </c>
      <c r="S8420">
        <v>8</v>
      </c>
      <c r="T8420">
        <v>4</v>
      </c>
      <c r="U8420">
        <v>2</v>
      </c>
      <c r="V8420">
        <v>0</v>
      </c>
      <c r="W8420">
        <v>0.29884784439600004</v>
      </c>
      <c r="X8420">
        <v>6.2055110703054952</v>
      </c>
      <c r="Y8420">
        <v>3.6116972551996671</v>
      </c>
      <c r="Z8420">
        <v>0</v>
      </c>
      <c r="AA8420">
        <v>42.208246637413836</v>
      </c>
      <c r="AB8420">
        <v>1.0134963576066669</v>
      </c>
      <c r="AC8420">
        <v>91.813429982300008</v>
      </c>
      <c r="AD8420">
        <v>0</v>
      </c>
      <c r="AE8420">
        <v>145.15122914722167</v>
      </c>
    </row>
    <row r="8421" spans="1:31" x14ac:dyDescent="0.25">
      <c r="A8421">
        <v>2169618</v>
      </c>
      <c r="B8421">
        <v>1</v>
      </c>
      <c r="C8421" t="s">
        <v>80</v>
      </c>
      <c r="D8421" t="s">
        <v>108</v>
      </c>
      <c r="E8421" t="s">
        <v>174</v>
      </c>
      <c r="F8421" t="s">
        <v>23923</v>
      </c>
      <c r="G8421" t="s">
        <v>384</v>
      </c>
      <c r="H8421" t="s">
        <v>134</v>
      </c>
      <c r="I8421" t="s">
        <v>135</v>
      </c>
      <c r="J8421" t="s">
        <v>136</v>
      </c>
      <c r="K8421" t="s">
        <v>137</v>
      </c>
      <c r="L8421" t="s">
        <v>23924</v>
      </c>
      <c r="M8421" t="s">
        <v>23925</v>
      </c>
      <c r="N8421">
        <v>3.818333333</v>
      </c>
      <c r="O8421">
        <v>0</v>
      </c>
      <c r="P8421">
        <v>24</v>
      </c>
      <c r="Q8421">
        <v>0</v>
      </c>
      <c r="R8421">
        <v>6</v>
      </c>
      <c r="S8421">
        <v>0</v>
      </c>
      <c r="T8421">
        <v>2</v>
      </c>
      <c r="U8421">
        <v>0</v>
      </c>
      <c r="V8421">
        <v>0</v>
      </c>
      <c r="W8421">
        <v>0</v>
      </c>
      <c r="X8421">
        <v>13.220258735191598</v>
      </c>
      <c r="Y8421">
        <v>0</v>
      </c>
      <c r="Z8421">
        <v>4.8079025057720006</v>
      </c>
      <c r="AA8421">
        <v>0</v>
      </c>
      <c r="AB8421">
        <v>1.2337733274635498</v>
      </c>
      <c r="AC8421">
        <v>0</v>
      </c>
      <c r="AD8421">
        <v>0</v>
      </c>
      <c r="AE8421">
        <v>19.261934568427147</v>
      </c>
    </row>
    <row r="8422" spans="1:31" x14ac:dyDescent="0.25">
      <c r="A8422">
        <v>2170511</v>
      </c>
      <c r="B8422">
        <v>1</v>
      </c>
      <c r="C8422" t="s">
        <v>80</v>
      </c>
      <c r="D8422" t="s">
        <v>108</v>
      </c>
      <c r="E8422" t="s">
        <v>174</v>
      </c>
      <c r="F8422" t="s">
        <v>23926</v>
      </c>
      <c r="G8422" t="s">
        <v>187</v>
      </c>
      <c r="H8422" t="s">
        <v>134</v>
      </c>
      <c r="I8422" t="s">
        <v>135</v>
      </c>
      <c r="J8422" t="s">
        <v>136</v>
      </c>
      <c r="K8422" t="s">
        <v>137</v>
      </c>
      <c r="L8422" t="s">
        <v>23927</v>
      </c>
      <c r="M8422" t="s">
        <v>23928</v>
      </c>
      <c r="N8422">
        <v>6.8983333330000001</v>
      </c>
      <c r="O8422">
        <v>0</v>
      </c>
      <c r="P8422">
        <v>0</v>
      </c>
      <c r="Q8422">
        <v>0</v>
      </c>
      <c r="R8422">
        <v>7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49.692629008422571</v>
      </c>
      <c r="AA8422">
        <v>0</v>
      </c>
      <c r="AB8422">
        <v>0</v>
      </c>
      <c r="AC8422">
        <v>0</v>
      </c>
      <c r="AD8422">
        <v>0</v>
      </c>
      <c r="AE8422">
        <v>49.692629008422571</v>
      </c>
    </row>
    <row r="8423" spans="1:31" x14ac:dyDescent="0.25">
      <c r="A8423">
        <v>2169332</v>
      </c>
      <c r="B8423">
        <v>1</v>
      </c>
      <c r="C8423" t="s">
        <v>80</v>
      </c>
      <c r="D8423" t="s">
        <v>99</v>
      </c>
      <c r="E8423" t="s">
        <v>174</v>
      </c>
      <c r="F8423" t="s">
        <v>18147</v>
      </c>
      <c r="G8423" t="s">
        <v>187</v>
      </c>
      <c r="H8423" t="s">
        <v>134</v>
      </c>
      <c r="I8423" t="s">
        <v>135</v>
      </c>
      <c r="J8423" t="s">
        <v>136</v>
      </c>
      <c r="K8423" t="s">
        <v>137</v>
      </c>
      <c r="L8423" t="s">
        <v>23929</v>
      </c>
      <c r="M8423" t="s">
        <v>23930</v>
      </c>
      <c r="N8423">
        <v>13.627222222</v>
      </c>
      <c r="O8423">
        <v>0</v>
      </c>
      <c r="P8423">
        <v>57</v>
      </c>
      <c r="Q8423">
        <v>0</v>
      </c>
      <c r="R8423">
        <v>0</v>
      </c>
      <c r="S8423">
        <v>0</v>
      </c>
      <c r="T8423">
        <v>5</v>
      </c>
      <c r="U8423">
        <v>0</v>
      </c>
      <c r="V8423">
        <v>0</v>
      </c>
      <c r="W8423">
        <v>0</v>
      </c>
      <c r="X8423">
        <v>166.9444464804711</v>
      </c>
      <c r="Y8423">
        <v>0</v>
      </c>
      <c r="Z8423">
        <v>0</v>
      </c>
      <c r="AA8423">
        <v>0</v>
      </c>
      <c r="AB8423">
        <v>46.594933996795454</v>
      </c>
      <c r="AC8423">
        <v>0</v>
      </c>
      <c r="AD8423">
        <v>0</v>
      </c>
      <c r="AE8423">
        <v>213.53938047726655</v>
      </c>
    </row>
    <row r="8424" spans="1:31" x14ac:dyDescent="0.25">
      <c r="A8424">
        <v>2170119</v>
      </c>
      <c r="B8424">
        <v>1</v>
      </c>
      <c r="C8424" t="s">
        <v>81</v>
      </c>
      <c r="D8424" t="s">
        <v>128</v>
      </c>
      <c r="E8424" t="s">
        <v>174</v>
      </c>
      <c r="F8424" t="s">
        <v>23931</v>
      </c>
      <c r="G8424" t="s">
        <v>384</v>
      </c>
      <c r="H8424" t="s">
        <v>134</v>
      </c>
      <c r="I8424" t="s">
        <v>135</v>
      </c>
      <c r="J8424" t="s">
        <v>136</v>
      </c>
      <c r="K8424" t="s">
        <v>137</v>
      </c>
      <c r="L8424" t="s">
        <v>23932</v>
      </c>
      <c r="M8424" t="s">
        <v>23933</v>
      </c>
      <c r="N8424">
        <v>4.8163888879999996</v>
      </c>
      <c r="O8424">
        <v>0</v>
      </c>
      <c r="P8424">
        <v>17</v>
      </c>
      <c r="Q8424">
        <v>0</v>
      </c>
      <c r="R8424">
        <v>0</v>
      </c>
      <c r="S8424">
        <v>0</v>
      </c>
      <c r="T8424">
        <v>1</v>
      </c>
      <c r="U8424">
        <v>0</v>
      </c>
      <c r="V8424">
        <v>0</v>
      </c>
      <c r="W8424">
        <v>0</v>
      </c>
      <c r="X8424">
        <v>8.4044261731913927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8.4044261731913927</v>
      </c>
    </row>
    <row r="8425" spans="1:31" x14ac:dyDescent="0.25">
      <c r="A8425">
        <v>2169724</v>
      </c>
      <c r="B8425">
        <v>1</v>
      </c>
      <c r="C8425" t="s">
        <v>81</v>
      </c>
      <c r="D8425" t="s">
        <v>128</v>
      </c>
      <c r="E8425" t="s">
        <v>146</v>
      </c>
      <c r="F8425" t="s">
        <v>23934</v>
      </c>
      <c r="G8425" t="s">
        <v>1447</v>
      </c>
      <c r="H8425" t="s">
        <v>143</v>
      </c>
      <c r="I8425" t="s">
        <v>135</v>
      </c>
      <c r="J8425" t="s">
        <v>136</v>
      </c>
      <c r="K8425" t="s">
        <v>137</v>
      </c>
      <c r="L8425" t="s">
        <v>23935</v>
      </c>
      <c r="M8425" t="s">
        <v>23936</v>
      </c>
      <c r="N8425">
        <v>1.5247222220000001</v>
      </c>
      <c r="O8425">
        <v>0</v>
      </c>
      <c r="P8425">
        <v>2189</v>
      </c>
      <c r="Q8425">
        <v>0</v>
      </c>
      <c r="R8425">
        <v>0</v>
      </c>
      <c r="S8425">
        <v>0</v>
      </c>
      <c r="T8425">
        <v>165</v>
      </c>
      <c r="U8425">
        <v>0</v>
      </c>
      <c r="V8425">
        <v>0</v>
      </c>
      <c r="W8425">
        <v>0</v>
      </c>
      <c r="X8425">
        <v>718.91250712660587</v>
      </c>
      <c r="Y8425">
        <v>0</v>
      </c>
      <c r="Z8425">
        <v>0</v>
      </c>
      <c r="AA8425">
        <v>0</v>
      </c>
      <c r="AB8425">
        <v>418.3894998454046</v>
      </c>
      <c r="AC8425">
        <v>0</v>
      </c>
      <c r="AD8425">
        <v>0</v>
      </c>
      <c r="AE8425">
        <v>1137.3020069720105</v>
      </c>
    </row>
    <row r="8426" spans="1:31" x14ac:dyDescent="0.25">
      <c r="A8426">
        <v>2169684</v>
      </c>
      <c r="B8426">
        <v>1</v>
      </c>
      <c r="C8426" t="s">
        <v>81</v>
      </c>
      <c r="D8426" t="s">
        <v>127</v>
      </c>
      <c r="E8426" t="s">
        <v>224</v>
      </c>
      <c r="F8426" t="s">
        <v>23937</v>
      </c>
      <c r="G8426" t="s">
        <v>142</v>
      </c>
      <c r="H8426" t="s">
        <v>143</v>
      </c>
      <c r="I8426" t="s">
        <v>135</v>
      </c>
      <c r="J8426" t="s">
        <v>136</v>
      </c>
      <c r="K8426" t="s">
        <v>137</v>
      </c>
      <c r="L8426" t="s">
        <v>23938</v>
      </c>
      <c r="M8426" t="s">
        <v>23939</v>
      </c>
      <c r="N8426">
        <v>0.51138888800000004</v>
      </c>
      <c r="O8426">
        <v>0</v>
      </c>
      <c r="P8426">
        <v>8607</v>
      </c>
      <c r="Q8426">
        <v>1</v>
      </c>
      <c r="R8426">
        <v>70</v>
      </c>
      <c r="S8426">
        <v>2</v>
      </c>
      <c r="T8426">
        <v>474</v>
      </c>
      <c r="U8426">
        <v>0</v>
      </c>
      <c r="V8426">
        <v>0</v>
      </c>
      <c r="W8426">
        <v>0</v>
      </c>
      <c r="X8426">
        <v>935.85988511558241</v>
      </c>
      <c r="Y8426">
        <v>1.6845643986666669E-3</v>
      </c>
      <c r="Z8426">
        <v>8.9494469599446536</v>
      </c>
      <c r="AA8426">
        <v>9.0907734538814822</v>
      </c>
      <c r="AB8426">
        <v>203.30274411862422</v>
      </c>
      <c r="AC8426">
        <v>0</v>
      </c>
      <c r="AD8426">
        <v>0</v>
      </c>
      <c r="AE8426">
        <v>1157.2045342124316</v>
      </c>
    </row>
    <row r="8427" spans="1:31" x14ac:dyDescent="0.25">
      <c r="A8427">
        <v>2170680</v>
      </c>
      <c r="B8427">
        <v>1</v>
      </c>
      <c r="C8427" t="s">
        <v>80</v>
      </c>
      <c r="D8427" t="s">
        <v>104</v>
      </c>
      <c r="E8427" t="s">
        <v>174</v>
      </c>
      <c r="F8427" t="s">
        <v>19983</v>
      </c>
      <c r="G8427" t="s">
        <v>187</v>
      </c>
      <c r="H8427" t="s">
        <v>134</v>
      </c>
      <c r="I8427" t="s">
        <v>135</v>
      </c>
      <c r="J8427" t="s">
        <v>136</v>
      </c>
      <c r="K8427" t="s">
        <v>137</v>
      </c>
      <c r="L8427" t="s">
        <v>23940</v>
      </c>
      <c r="M8427" t="s">
        <v>23941</v>
      </c>
      <c r="N8427">
        <v>1.257222222</v>
      </c>
      <c r="O8427">
        <v>0</v>
      </c>
      <c r="P8427">
        <v>177</v>
      </c>
      <c r="Q8427">
        <v>0</v>
      </c>
      <c r="R8427">
        <v>1</v>
      </c>
      <c r="S8427">
        <v>0</v>
      </c>
      <c r="T8427">
        <v>12</v>
      </c>
      <c r="U8427">
        <v>0</v>
      </c>
      <c r="V8427">
        <v>0</v>
      </c>
      <c r="W8427">
        <v>0</v>
      </c>
      <c r="X8427">
        <v>40.833619543282467</v>
      </c>
      <c r="Y8427">
        <v>0</v>
      </c>
      <c r="Z8427">
        <v>2.3887268865237501</v>
      </c>
      <c r="AA8427">
        <v>0</v>
      </c>
      <c r="AB8427">
        <v>5.5325490979832956</v>
      </c>
      <c r="AC8427">
        <v>0</v>
      </c>
      <c r="AD8427">
        <v>0</v>
      </c>
      <c r="AE8427">
        <v>48.754895527789515</v>
      </c>
    </row>
    <row r="8428" spans="1:31" x14ac:dyDescent="0.25">
      <c r="A8428">
        <v>2170182</v>
      </c>
      <c r="B8428">
        <v>1</v>
      </c>
      <c r="C8428" t="s">
        <v>80</v>
      </c>
      <c r="D8428" t="s">
        <v>88</v>
      </c>
      <c r="E8428" t="s">
        <v>146</v>
      </c>
      <c r="F8428" t="s">
        <v>23942</v>
      </c>
      <c r="G8428" t="s">
        <v>142</v>
      </c>
      <c r="H8428" t="s">
        <v>143</v>
      </c>
      <c r="I8428" t="s">
        <v>135</v>
      </c>
      <c r="J8428" t="s">
        <v>136</v>
      </c>
      <c r="K8428" t="s">
        <v>137</v>
      </c>
      <c r="L8428" t="s">
        <v>23943</v>
      </c>
      <c r="M8428" t="s">
        <v>23944</v>
      </c>
      <c r="N8428">
        <v>1.2649999999999999</v>
      </c>
      <c r="O8428">
        <v>0</v>
      </c>
      <c r="P8428">
        <v>257</v>
      </c>
      <c r="Q8428">
        <v>0</v>
      </c>
      <c r="R8428">
        <v>0</v>
      </c>
      <c r="S8428">
        <v>0</v>
      </c>
      <c r="T8428">
        <v>12</v>
      </c>
      <c r="U8428">
        <v>0</v>
      </c>
      <c r="V8428">
        <v>0</v>
      </c>
      <c r="W8428">
        <v>0</v>
      </c>
      <c r="X8428">
        <v>310.73995807217705</v>
      </c>
      <c r="Y8428">
        <v>0</v>
      </c>
      <c r="Z8428">
        <v>0</v>
      </c>
      <c r="AA8428">
        <v>0</v>
      </c>
      <c r="AB8428">
        <v>19.159410915295201</v>
      </c>
      <c r="AC8428">
        <v>0</v>
      </c>
      <c r="AD8428">
        <v>0</v>
      </c>
      <c r="AE8428">
        <v>329.89936898747226</v>
      </c>
    </row>
    <row r="8429" spans="1:31" x14ac:dyDescent="0.25">
      <c r="A8429">
        <v>2170159</v>
      </c>
      <c r="B8429">
        <v>1</v>
      </c>
      <c r="C8429" t="s">
        <v>81</v>
      </c>
      <c r="D8429" t="s">
        <v>112</v>
      </c>
      <c r="E8429" t="s">
        <v>174</v>
      </c>
      <c r="F8429" t="s">
        <v>23945</v>
      </c>
      <c r="G8429" t="s">
        <v>384</v>
      </c>
      <c r="H8429" t="s">
        <v>134</v>
      </c>
      <c r="I8429" t="s">
        <v>135</v>
      </c>
      <c r="J8429" t="s">
        <v>136</v>
      </c>
      <c r="K8429" t="s">
        <v>137</v>
      </c>
      <c r="L8429" t="s">
        <v>23946</v>
      </c>
      <c r="M8429" t="s">
        <v>23947</v>
      </c>
      <c r="N8429">
        <v>2.0336111109999999</v>
      </c>
      <c r="O8429">
        <v>0</v>
      </c>
      <c r="P8429">
        <v>14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2.31224811693615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2.31224811693615</v>
      </c>
    </row>
    <row r="8430" spans="1:31" x14ac:dyDescent="0.25">
      <c r="A8430">
        <v>2170351</v>
      </c>
      <c r="B8430">
        <v>1</v>
      </c>
      <c r="C8430" t="s">
        <v>81</v>
      </c>
      <c r="D8430" t="s">
        <v>116</v>
      </c>
      <c r="E8430" t="s">
        <v>174</v>
      </c>
      <c r="F8430" t="s">
        <v>23948</v>
      </c>
      <c r="G8430" t="s">
        <v>187</v>
      </c>
      <c r="H8430" t="s">
        <v>134</v>
      </c>
      <c r="I8430" t="s">
        <v>135</v>
      </c>
      <c r="J8430" t="s">
        <v>136</v>
      </c>
      <c r="K8430" t="s">
        <v>137</v>
      </c>
      <c r="L8430" t="s">
        <v>23949</v>
      </c>
      <c r="M8430" t="s">
        <v>23950</v>
      </c>
      <c r="N8430">
        <v>3.5661111110000001</v>
      </c>
      <c r="O8430">
        <v>0</v>
      </c>
      <c r="P8430">
        <v>52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42.468601484203425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42.468601484203425</v>
      </c>
    </row>
    <row r="8431" spans="1:31" x14ac:dyDescent="0.25">
      <c r="A8431">
        <v>2169492</v>
      </c>
      <c r="B8431">
        <v>1</v>
      </c>
      <c r="C8431" t="s">
        <v>80</v>
      </c>
      <c r="D8431" t="s">
        <v>93</v>
      </c>
      <c r="E8431" t="s">
        <v>174</v>
      </c>
      <c r="F8431" t="s">
        <v>23951</v>
      </c>
      <c r="G8431" t="s">
        <v>187</v>
      </c>
      <c r="H8431" t="s">
        <v>134</v>
      </c>
      <c r="I8431" t="s">
        <v>135</v>
      </c>
      <c r="J8431" t="s">
        <v>136</v>
      </c>
      <c r="K8431" t="s">
        <v>137</v>
      </c>
      <c r="L8431" t="s">
        <v>23952</v>
      </c>
      <c r="M8431" t="s">
        <v>23953</v>
      </c>
      <c r="N8431">
        <v>3.1983333329999999</v>
      </c>
      <c r="O8431">
        <v>0</v>
      </c>
      <c r="P8431">
        <v>4</v>
      </c>
      <c r="Q8431">
        <v>0</v>
      </c>
      <c r="R8431">
        <v>5</v>
      </c>
      <c r="S8431">
        <v>0</v>
      </c>
      <c r="T8431">
        <v>4</v>
      </c>
      <c r="U8431">
        <v>0</v>
      </c>
      <c r="V8431">
        <v>0</v>
      </c>
      <c r="W8431">
        <v>0</v>
      </c>
      <c r="X8431">
        <v>3.6188834406442667</v>
      </c>
      <c r="Y8431">
        <v>0</v>
      </c>
      <c r="Z8431">
        <v>0.62837141911555006</v>
      </c>
      <c r="AA8431">
        <v>0</v>
      </c>
      <c r="AB8431">
        <v>12.073911445990001</v>
      </c>
      <c r="AC8431">
        <v>0</v>
      </c>
      <c r="AD8431">
        <v>0</v>
      </c>
      <c r="AE8431">
        <v>16.32116630574982</v>
      </c>
    </row>
    <row r="8432" spans="1:31" x14ac:dyDescent="0.25">
      <c r="A8432">
        <v>2169661</v>
      </c>
      <c r="B8432">
        <v>1</v>
      </c>
      <c r="C8432" t="s">
        <v>80</v>
      </c>
      <c r="D8432" t="s">
        <v>90</v>
      </c>
      <c r="E8432" t="s">
        <v>174</v>
      </c>
      <c r="F8432" t="s">
        <v>23954</v>
      </c>
      <c r="G8432" t="s">
        <v>384</v>
      </c>
      <c r="H8432" t="s">
        <v>134</v>
      </c>
      <c r="I8432" t="s">
        <v>135</v>
      </c>
      <c r="J8432" t="s">
        <v>136</v>
      </c>
      <c r="K8432" t="s">
        <v>137</v>
      </c>
      <c r="L8432" t="s">
        <v>23955</v>
      </c>
      <c r="M8432" t="s">
        <v>23956</v>
      </c>
      <c r="N8432">
        <v>2.8325</v>
      </c>
      <c r="O8432">
        <v>0</v>
      </c>
      <c r="P8432">
        <v>39</v>
      </c>
      <c r="Q8432">
        <v>0</v>
      </c>
      <c r="R8432">
        <v>0</v>
      </c>
      <c r="S8432">
        <v>0</v>
      </c>
      <c r="T8432">
        <v>1</v>
      </c>
      <c r="U8432">
        <v>0</v>
      </c>
      <c r="V8432">
        <v>0</v>
      </c>
      <c r="W8432">
        <v>0</v>
      </c>
      <c r="X8432">
        <v>34.455533939304296</v>
      </c>
      <c r="Y8432">
        <v>0</v>
      </c>
      <c r="Z8432">
        <v>0</v>
      </c>
      <c r="AA8432">
        <v>0</v>
      </c>
      <c r="AB8432">
        <v>1.2856567572450002</v>
      </c>
      <c r="AC8432">
        <v>0</v>
      </c>
      <c r="AD8432">
        <v>0</v>
      </c>
      <c r="AE8432">
        <v>35.741190696549296</v>
      </c>
    </row>
    <row r="8433" spans="1:31" x14ac:dyDescent="0.25">
      <c r="A8433">
        <v>2169512</v>
      </c>
      <c r="B8433">
        <v>1</v>
      </c>
      <c r="C8433" t="s">
        <v>80</v>
      </c>
      <c r="D8433" t="s">
        <v>93</v>
      </c>
      <c r="E8433" t="s">
        <v>140</v>
      </c>
      <c r="F8433" t="s">
        <v>23957</v>
      </c>
      <c r="G8433" t="s">
        <v>142</v>
      </c>
      <c r="H8433" t="s">
        <v>143</v>
      </c>
      <c r="I8433" t="s">
        <v>135</v>
      </c>
      <c r="J8433" t="s">
        <v>136</v>
      </c>
      <c r="K8433" t="s">
        <v>137</v>
      </c>
      <c r="L8433" t="s">
        <v>23958</v>
      </c>
      <c r="M8433" t="s">
        <v>23959</v>
      </c>
      <c r="N8433">
        <v>1.6672222219999999</v>
      </c>
      <c r="O8433">
        <v>0</v>
      </c>
      <c r="P8433">
        <v>995</v>
      </c>
      <c r="Q8433">
        <v>0</v>
      </c>
      <c r="R8433">
        <v>226</v>
      </c>
      <c r="S8433">
        <v>4</v>
      </c>
      <c r="T8433">
        <v>250</v>
      </c>
      <c r="U8433">
        <v>0</v>
      </c>
      <c r="V8433">
        <v>0</v>
      </c>
      <c r="W8433">
        <v>0</v>
      </c>
      <c r="X8433">
        <v>190.62028948074158</v>
      </c>
      <c r="Y8433">
        <v>0</v>
      </c>
      <c r="Z8433">
        <v>34.248696022933615</v>
      </c>
      <c r="AA8433">
        <v>26.245302013975703</v>
      </c>
      <c r="AB8433">
        <v>122.96764770560009</v>
      </c>
      <c r="AC8433">
        <v>0</v>
      </c>
      <c r="AD8433">
        <v>0</v>
      </c>
      <c r="AE8433">
        <v>374.08193522325098</v>
      </c>
    </row>
    <row r="8434" spans="1:31" x14ac:dyDescent="0.25">
      <c r="A8434">
        <v>2170033</v>
      </c>
      <c r="B8434">
        <v>1</v>
      </c>
      <c r="C8434" t="s">
        <v>81</v>
      </c>
      <c r="D8434" t="s">
        <v>118</v>
      </c>
      <c r="E8434" t="s">
        <v>174</v>
      </c>
      <c r="F8434" t="s">
        <v>23960</v>
      </c>
      <c r="G8434" t="s">
        <v>187</v>
      </c>
      <c r="H8434" t="s">
        <v>134</v>
      </c>
      <c r="I8434" t="s">
        <v>135</v>
      </c>
      <c r="J8434" t="s">
        <v>136</v>
      </c>
      <c r="K8434" t="s">
        <v>137</v>
      </c>
      <c r="L8434" t="s">
        <v>23961</v>
      </c>
      <c r="M8434" t="s">
        <v>23962</v>
      </c>
      <c r="N8434">
        <v>1.8647222219999999</v>
      </c>
      <c r="O8434">
        <v>0</v>
      </c>
      <c r="P8434">
        <v>2</v>
      </c>
      <c r="Q8434">
        <v>0</v>
      </c>
      <c r="R8434">
        <v>9</v>
      </c>
      <c r="S8434">
        <v>0</v>
      </c>
      <c r="T8434">
        <v>4</v>
      </c>
      <c r="U8434">
        <v>0</v>
      </c>
      <c r="V8434">
        <v>0</v>
      </c>
      <c r="W8434">
        <v>0</v>
      </c>
      <c r="X8434">
        <v>3.668753431015833E-2</v>
      </c>
      <c r="Y8434">
        <v>0</v>
      </c>
      <c r="Z8434">
        <v>9.6705253577945829</v>
      </c>
      <c r="AA8434">
        <v>0</v>
      </c>
      <c r="AB8434">
        <v>19.078296844992977</v>
      </c>
      <c r="AC8434">
        <v>0</v>
      </c>
      <c r="AD8434">
        <v>0</v>
      </c>
      <c r="AE8434">
        <v>28.785509737097719</v>
      </c>
    </row>
    <row r="8435" spans="1:31" x14ac:dyDescent="0.25">
      <c r="A8435">
        <v>2170637</v>
      </c>
      <c r="B8435">
        <v>1</v>
      </c>
      <c r="C8435" t="s">
        <v>80</v>
      </c>
      <c r="D8435" t="s">
        <v>107</v>
      </c>
      <c r="E8435" t="s">
        <v>131</v>
      </c>
      <c r="F8435" t="s">
        <v>23963</v>
      </c>
      <c r="G8435" t="s">
        <v>231</v>
      </c>
      <c r="H8435" t="s">
        <v>134</v>
      </c>
      <c r="I8435" t="s">
        <v>135</v>
      </c>
      <c r="J8435" t="s">
        <v>136</v>
      </c>
      <c r="K8435" t="s">
        <v>137</v>
      </c>
      <c r="L8435" t="s">
        <v>23964</v>
      </c>
      <c r="M8435" t="s">
        <v>23965</v>
      </c>
      <c r="N8435">
        <v>3.8419444440000001</v>
      </c>
      <c r="O8435">
        <v>0</v>
      </c>
      <c r="P8435">
        <v>1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1.3962963191189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1.3962963191189</v>
      </c>
    </row>
    <row r="8436" spans="1:31" x14ac:dyDescent="0.25">
      <c r="A8436">
        <v>2169641</v>
      </c>
      <c r="B8436">
        <v>1</v>
      </c>
      <c r="C8436" t="s">
        <v>80</v>
      </c>
      <c r="D8436" t="s">
        <v>93</v>
      </c>
      <c r="E8436" t="s">
        <v>174</v>
      </c>
      <c r="F8436" t="s">
        <v>23966</v>
      </c>
      <c r="G8436" t="s">
        <v>176</v>
      </c>
      <c r="H8436" t="s">
        <v>134</v>
      </c>
      <c r="I8436" t="s">
        <v>135</v>
      </c>
      <c r="J8436" t="s">
        <v>136</v>
      </c>
      <c r="K8436" t="s">
        <v>137</v>
      </c>
      <c r="L8436" t="s">
        <v>23967</v>
      </c>
      <c r="M8436" t="s">
        <v>23968</v>
      </c>
      <c r="N8436">
        <v>1.030277777</v>
      </c>
      <c r="O8436">
        <v>0</v>
      </c>
      <c r="P8436">
        <v>1</v>
      </c>
      <c r="Q8436">
        <v>0</v>
      </c>
      <c r="R8436">
        <v>4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0.4666650406675833</v>
      </c>
      <c r="AA8436">
        <v>0</v>
      </c>
      <c r="AB8436">
        <v>0</v>
      </c>
      <c r="AC8436">
        <v>0</v>
      </c>
      <c r="AD8436">
        <v>0</v>
      </c>
      <c r="AE8436">
        <v>0.4666650406675833</v>
      </c>
    </row>
    <row r="8437" spans="1:31" x14ac:dyDescent="0.25">
      <c r="A8437">
        <v>2169704</v>
      </c>
      <c r="B8437">
        <v>1</v>
      </c>
      <c r="C8437" t="s">
        <v>80</v>
      </c>
      <c r="D8437" t="s">
        <v>90</v>
      </c>
      <c r="E8437" t="s">
        <v>131</v>
      </c>
      <c r="F8437" t="s">
        <v>23969</v>
      </c>
      <c r="G8437" t="s">
        <v>152</v>
      </c>
      <c r="H8437" t="s">
        <v>134</v>
      </c>
      <c r="I8437" t="s">
        <v>135</v>
      </c>
      <c r="J8437" t="s">
        <v>136</v>
      </c>
      <c r="K8437" t="s">
        <v>137</v>
      </c>
      <c r="L8437" t="s">
        <v>23970</v>
      </c>
      <c r="M8437" t="s">
        <v>23971</v>
      </c>
      <c r="N8437">
        <v>7.4619444440000002</v>
      </c>
      <c r="O8437">
        <v>0</v>
      </c>
      <c r="P8437">
        <v>2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4.16549284560225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4.16549284560225</v>
      </c>
    </row>
    <row r="8438" spans="1:31" x14ac:dyDescent="0.25">
      <c r="A8438">
        <v>2170245</v>
      </c>
      <c r="B8438">
        <v>1</v>
      </c>
      <c r="C8438" t="s">
        <v>80</v>
      </c>
      <c r="D8438" t="s">
        <v>97</v>
      </c>
      <c r="E8438" t="s">
        <v>146</v>
      </c>
      <c r="F8438" t="s">
        <v>23972</v>
      </c>
      <c r="G8438" t="s">
        <v>167</v>
      </c>
      <c r="H8438" t="s">
        <v>143</v>
      </c>
      <c r="I8438" t="s">
        <v>135</v>
      </c>
      <c r="J8438" t="s">
        <v>136</v>
      </c>
      <c r="K8438" t="s">
        <v>137</v>
      </c>
      <c r="L8438" t="s">
        <v>23973</v>
      </c>
      <c r="M8438" t="s">
        <v>22239</v>
      </c>
      <c r="N8438">
        <v>4.9966666660000003</v>
      </c>
      <c r="O8438">
        <v>0</v>
      </c>
      <c r="P8438">
        <v>14</v>
      </c>
      <c r="Q8438">
        <v>0</v>
      </c>
      <c r="R8438">
        <v>1</v>
      </c>
      <c r="S8438">
        <v>0</v>
      </c>
      <c r="T8438">
        <v>2</v>
      </c>
      <c r="U8438">
        <v>0</v>
      </c>
      <c r="V8438">
        <v>0</v>
      </c>
      <c r="W8438">
        <v>0</v>
      </c>
      <c r="X8438">
        <v>108.17320539226071</v>
      </c>
      <c r="Y8438">
        <v>0</v>
      </c>
      <c r="Z8438">
        <v>0.35934130266012498</v>
      </c>
      <c r="AA8438">
        <v>0</v>
      </c>
      <c r="AB8438">
        <v>10.047677447252699</v>
      </c>
      <c r="AC8438">
        <v>0</v>
      </c>
      <c r="AD8438">
        <v>0</v>
      </c>
      <c r="AE8438">
        <v>118.58022414217353</v>
      </c>
    </row>
    <row r="8439" spans="1:31" x14ac:dyDescent="0.25">
      <c r="A8439">
        <v>2170096</v>
      </c>
      <c r="B8439">
        <v>1</v>
      </c>
      <c r="C8439" t="s">
        <v>80</v>
      </c>
      <c r="D8439" t="s">
        <v>85</v>
      </c>
      <c r="E8439" t="s">
        <v>174</v>
      </c>
      <c r="F8439" t="s">
        <v>23974</v>
      </c>
      <c r="G8439" t="s">
        <v>187</v>
      </c>
      <c r="H8439" t="s">
        <v>134</v>
      </c>
      <c r="I8439" t="s">
        <v>135</v>
      </c>
      <c r="J8439" t="s">
        <v>136</v>
      </c>
      <c r="K8439" t="s">
        <v>137</v>
      </c>
      <c r="L8439" t="s">
        <v>23975</v>
      </c>
      <c r="M8439" t="s">
        <v>23976</v>
      </c>
      <c r="N8439">
        <v>1.598055555</v>
      </c>
      <c r="O8439">
        <v>0</v>
      </c>
      <c r="P8439">
        <v>17</v>
      </c>
      <c r="Q8439">
        <v>0</v>
      </c>
      <c r="R8439">
        <v>0</v>
      </c>
      <c r="S8439">
        <v>0</v>
      </c>
      <c r="T8439">
        <v>2</v>
      </c>
      <c r="U8439">
        <v>0</v>
      </c>
      <c r="V8439">
        <v>0</v>
      </c>
      <c r="W8439">
        <v>0</v>
      </c>
      <c r="X8439">
        <v>6.9023753027955008</v>
      </c>
      <c r="Y8439">
        <v>0</v>
      </c>
      <c r="Z8439">
        <v>0</v>
      </c>
      <c r="AA8439">
        <v>0</v>
      </c>
      <c r="AB8439">
        <v>0.38436738339999998</v>
      </c>
      <c r="AC8439">
        <v>0</v>
      </c>
      <c r="AD8439">
        <v>0</v>
      </c>
      <c r="AE8439">
        <v>7.2867426861955007</v>
      </c>
    </row>
    <row r="8440" spans="1:31" x14ac:dyDescent="0.25">
      <c r="A8440">
        <v>2169598</v>
      </c>
      <c r="B8440">
        <v>1</v>
      </c>
      <c r="C8440" t="s">
        <v>81</v>
      </c>
      <c r="D8440" t="s">
        <v>123</v>
      </c>
      <c r="E8440" t="s">
        <v>174</v>
      </c>
      <c r="F8440" t="s">
        <v>23977</v>
      </c>
      <c r="G8440" t="s">
        <v>384</v>
      </c>
      <c r="H8440" t="s">
        <v>134</v>
      </c>
      <c r="I8440" t="s">
        <v>135</v>
      </c>
      <c r="J8440" t="s">
        <v>136</v>
      </c>
      <c r="K8440" t="s">
        <v>137</v>
      </c>
      <c r="L8440" t="s">
        <v>23978</v>
      </c>
      <c r="M8440" t="s">
        <v>23979</v>
      </c>
      <c r="N8440">
        <v>1.9244444439999999</v>
      </c>
      <c r="O8440">
        <v>0</v>
      </c>
      <c r="P8440">
        <v>4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4.8863596811104166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4.8863596811104166</v>
      </c>
    </row>
    <row r="8441" spans="1:31" x14ac:dyDescent="0.25">
      <c r="A8441">
        <v>2170139</v>
      </c>
      <c r="B8441">
        <v>1</v>
      </c>
      <c r="C8441" t="s">
        <v>80</v>
      </c>
      <c r="D8441" t="s">
        <v>92</v>
      </c>
      <c r="E8441" t="s">
        <v>196</v>
      </c>
      <c r="F8441" t="s">
        <v>5701</v>
      </c>
      <c r="G8441" t="s">
        <v>262</v>
      </c>
      <c r="H8441" t="s">
        <v>143</v>
      </c>
      <c r="I8441" t="s">
        <v>135</v>
      </c>
      <c r="J8441" t="s">
        <v>136</v>
      </c>
      <c r="K8441" t="s">
        <v>137</v>
      </c>
      <c r="L8441" t="s">
        <v>23322</v>
      </c>
      <c r="M8441" t="s">
        <v>23980</v>
      </c>
      <c r="N8441">
        <v>2.369444444</v>
      </c>
      <c r="O8441">
        <v>16</v>
      </c>
      <c r="P8441">
        <v>1103</v>
      </c>
      <c r="Q8441">
        <v>3</v>
      </c>
      <c r="R8441">
        <v>24</v>
      </c>
      <c r="S8441">
        <v>16</v>
      </c>
      <c r="T8441">
        <v>94</v>
      </c>
      <c r="U8441">
        <v>1</v>
      </c>
      <c r="V8441">
        <v>1</v>
      </c>
      <c r="W8441">
        <v>558.29549162125556</v>
      </c>
      <c r="X8441">
        <v>618.10363386486642</v>
      </c>
      <c r="Y8441">
        <v>12.596492267304249</v>
      </c>
      <c r="Z8441">
        <v>7.5459879212403349</v>
      </c>
      <c r="AA8441">
        <v>408.81094087371434</v>
      </c>
      <c r="AB8441">
        <v>133.52360468301021</v>
      </c>
      <c r="AC8441">
        <v>10.008699280879501</v>
      </c>
      <c r="AD8441">
        <v>0</v>
      </c>
      <c r="AE8441">
        <v>1748.8848505122708</v>
      </c>
    </row>
    <row r="8442" spans="1:31" x14ac:dyDescent="0.25">
      <c r="A8442">
        <v>2170692</v>
      </c>
      <c r="B8442">
        <v>1</v>
      </c>
      <c r="C8442" t="s">
        <v>81</v>
      </c>
      <c r="D8442" t="s">
        <v>117</v>
      </c>
      <c r="E8442" t="s">
        <v>196</v>
      </c>
      <c r="F8442" t="s">
        <v>23981</v>
      </c>
      <c r="G8442" t="s">
        <v>142</v>
      </c>
      <c r="H8442" t="s">
        <v>143</v>
      </c>
      <c r="I8442" t="s">
        <v>135</v>
      </c>
      <c r="J8442" t="s">
        <v>136</v>
      </c>
      <c r="K8442" t="s">
        <v>137</v>
      </c>
      <c r="L8442" t="s">
        <v>23982</v>
      </c>
      <c r="M8442" t="s">
        <v>23983</v>
      </c>
      <c r="N8442">
        <v>2.0838888880000002</v>
      </c>
      <c r="O8442">
        <v>1</v>
      </c>
      <c r="P8442">
        <v>717</v>
      </c>
      <c r="Q8442">
        <v>2</v>
      </c>
      <c r="R8442">
        <v>17</v>
      </c>
      <c r="S8442">
        <v>3</v>
      </c>
      <c r="T8442">
        <v>18</v>
      </c>
      <c r="U8442">
        <v>0</v>
      </c>
      <c r="V8442">
        <v>0</v>
      </c>
      <c r="W8442">
        <v>0.52576676526173338</v>
      </c>
      <c r="X8442">
        <v>122.87950787921899</v>
      </c>
      <c r="Y8442">
        <v>2.0971501795106504</v>
      </c>
      <c r="Z8442">
        <v>2.4563989271618167</v>
      </c>
      <c r="AA8442">
        <v>12.944043278428852</v>
      </c>
      <c r="AB8442">
        <v>5.4469348490585343</v>
      </c>
      <c r="AC8442">
        <v>0</v>
      </c>
      <c r="AD8442">
        <v>0</v>
      </c>
      <c r="AE8442">
        <v>146.34980187864056</v>
      </c>
    </row>
    <row r="8443" spans="1:31" x14ac:dyDescent="0.25">
      <c r="A8443">
        <v>2169790</v>
      </c>
      <c r="B8443">
        <v>1</v>
      </c>
      <c r="C8443" t="s">
        <v>80</v>
      </c>
      <c r="D8443" t="s">
        <v>94</v>
      </c>
      <c r="E8443" t="s">
        <v>174</v>
      </c>
      <c r="F8443" t="s">
        <v>23984</v>
      </c>
      <c r="G8443" t="s">
        <v>384</v>
      </c>
      <c r="H8443" t="s">
        <v>134</v>
      </c>
      <c r="I8443" t="s">
        <v>135</v>
      </c>
      <c r="J8443" t="s">
        <v>136</v>
      </c>
      <c r="K8443" t="s">
        <v>137</v>
      </c>
      <c r="L8443" t="s">
        <v>23985</v>
      </c>
      <c r="M8443" t="s">
        <v>23986</v>
      </c>
      <c r="N8443">
        <v>2.4452777769999998</v>
      </c>
      <c r="O8443">
        <v>0</v>
      </c>
      <c r="P8443">
        <v>18</v>
      </c>
      <c r="Q8443">
        <v>0</v>
      </c>
      <c r="R8443">
        <v>11</v>
      </c>
      <c r="S8443">
        <v>0</v>
      </c>
      <c r="T8443">
        <v>3</v>
      </c>
      <c r="U8443">
        <v>0</v>
      </c>
      <c r="V8443">
        <v>0</v>
      </c>
      <c r="W8443">
        <v>0</v>
      </c>
      <c r="X8443">
        <v>7.5548655721189988</v>
      </c>
      <c r="Y8443">
        <v>0</v>
      </c>
      <c r="Z8443">
        <v>18.362314489103451</v>
      </c>
      <c r="AA8443">
        <v>0</v>
      </c>
      <c r="AB8443">
        <v>1.7285313244437002</v>
      </c>
      <c r="AC8443">
        <v>0</v>
      </c>
      <c r="AD8443">
        <v>0</v>
      </c>
      <c r="AE8443">
        <v>27.64571138566615</v>
      </c>
    </row>
    <row r="8444" spans="1:31" x14ac:dyDescent="0.25">
      <c r="A8444">
        <v>2170523</v>
      </c>
      <c r="B8444">
        <v>1</v>
      </c>
      <c r="C8444" t="s">
        <v>80</v>
      </c>
      <c r="D8444" t="s">
        <v>93</v>
      </c>
      <c r="E8444" t="s">
        <v>174</v>
      </c>
      <c r="F8444" t="s">
        <v>23987</v>
      </c>
      <c r="G8444" t="s">
        <v>187</v>
      </c>
      <c r="H8444" t="s">
        <v>134</v>
      </c>
      <c r="I8444" t="s">
        <v>135</v>
      </c>
      <c r="J8444" t="s">
        <v>136</v>
      </c>
      <c r="K8444" t="s">
        <v>137</v>
      </c>
      <c r="L8444" t="s">
        <v>23988</v>
      </c>
      <c r="M8444" t="s">
        <v>23989</v>
      </c>
      <c r="N8444">
        <v>4.2102777769999999</v>
      </c>
      <c r="O8444">
        <v>0</v>
      </c>
      <c r="P8444">
        <v>1</v>
      </c>
      <c r="Q8444">
        <v>0</v>
      </c>
      <c r="R8444">
        <v>6</v>
      </c>
      <c r="S8444">
        <v>0</v>
      </c>
      <c r="T8444">
        <v>6</v>
      </c>
      <c r="U8444">
        <v>0</v>
      </c>
      <c r="V8444">
        <v>0</v>
      </c>
      <c r="W8444">
        <v>0</v>
      </c>
      <c r="X8444">
        <v>2.1422344183333331E-3</v>
      </c>
      <c r="Y8444">
        <v>0</v>
      </c>
      <c r="Z8444">
        <v>12.82245452614565</v>
      </c>
      <c r="AA8444">
        <v>0</v>
      </c>
      <c r="AB8444">
        <v>6.6917895832799985</v>
      </c>
      <c r="AC8444">
        <v>0</v>
      </c>
      <c r="AD8444">
        <v>0</v>
      </c>
      <c r="AE8444">
        <v>19.516386343843983</v>
      </c>
    </row>
    <row r="8445" spans="1:31" x14ac:dyDescent="0.25">
      <c r="A8445">
        <v>2169859</v>
      </c>
      <c r="B8445">
        <v>1</v>
      </c>
      <c r="C8445" t="s">
        <v>80</v>
      </c>
      <c r="D8445" t="s">
        <v>108</v>
      </c>
      <c r="E8445" t="s">
        <v>131</v>
      </c>
      <c r="F8445" t="s">
        <v>23990</v>
      </c>
      <c r="G8445" t="s">
        <v>152</v>
      </c>
      <c r="H8445" t="s">
        <v>134</v>
      </c>
      <c r="I8445" t="s">
        <v>135</v>
      </c>
      <c r="J8445" t="s">
        <v>136</v>
      </c>
      <c r="K8445" t="s">
        <v>137</v>
      </c>
      <c r="L8445" t="s">
        <v>23991</v>
      </c>
      <c r="M8445" t="s">
        <v>23992</v>
      </c>
      <c r="N8445">
        <v>19.926388888000002</v>
      </c>
      <c r="O8445">
        <v>0</v>
      </c>
      <c r="P8445">
        <v>1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3.4689345761602661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3.4689345761602661</v>
      </c>
    </row>
    <row r="8446" spans="1:31" x14ac:dyDescent="0.25">
      <c r="A8446">
        <v>2169836</v>
      </c>
      <c r="B8446">
        <v>1</v>
      </c>
      <c r="C8446" t="s">
        <v>80</v>
      </c>
      <c r="D8446" t="s">
        <v>103</v>
      </c>
      <c r="E8446" t="s">
        <v>161</v>
      </c>
      <c r="F8446" t="s">
        <v>20926</v>
      </c>
      <c r="G8446" t="s">
        <v>187</v>
      </c>
      <c r="H8446" t="s">
        <v>134</v>
      </c>
      <c r="I8446" t="s">
        <v>135</v>
      </c>
      <c r="J8446" t="s">
        <v>136</v>
      </c>
      <c r="K8446" t="s">
        <v>137</v>
      </c>
      <c r="L8446" t="s">
        <v>23993</v>
      </c>
      <c r="M8446" t="s">
        <v>23994</v>
      </c>
      <c r="N8446">
        <v>2.8774999999999999</v>
      </c>
      <c r="O8446">
        <v>0</v>
      </c>
      <c r="P8446">
        <v>3</v>
      </c>
      <c r="Q8446">
        <v>0</v>
      </c>
      <c r="R8446">
        <v>8</v>
      </c>
      <c r="S8446">
        <v>0</v>
      </c>
      <c r="T8446">
        <v>3</v>
      </c>
      <c r="U8446">
        <v>0</v>
      </c>
      <c r="V8446">
        <v>0</v>
      </c>
      <c r="W8446">
        <v>0</v>
      </c>
      <c r="X8446">
        <v>1.2427245227282249</v>
      </c>
      <c r="Y8446">
        <v>0</v>
      </c>
      <c r="Z8446">
        <v>6.1304174757570511</v>
      </c>
      <c r="AA8446">
        <v>0</v>
      </c>
      <c r="AB8446">
        <v>3.9368367829384998</v>
      </c>
      <c r="AC8446">
        <v>0</v>
      </c>
      <c r="AD8446">
        <v>0</v>
      </c>
      <c r="AE8446">
        <v>11.309978781423776</v>
      </c>
    </row>
    <row r="8447" spans="1:31" x14ac:dyDescent="0.25">
      <c r="A8447">
        <v>2169959</v>
      </c>
      <c r="B8447">
        <v>1</v>
      </c>
      <c r="C8447" t="s">
        <v>80</v>
      </c>
      <c r="D8447" t="s">
        <v>95</v>
      </c>
      <c r="E8447" t="s">
        <v>140</v>
      </c>
      <c r="F8447" t="s">
        <v>23995</v>
      </c>
      <c r="G8447" t="s">
        <v>142</v>
      </c>
      <c r="H8447" t="s">
        <v>143</v>
      </c>
      <c r="I8447" t="s">
        <v>135</v>
      </c>
      <c r="J8447" t="s">
        <v>136</v>
      </c>
      <c r="K8447" t="s">
        <v>137</v>
      </c>
      <c r="L8447" t="s">
        <v>23996</v>
      </c>
      <c r="M8447" t="s">
        <v>23997</v>
      </c>
      <c r="N8447">
        <v>0.77583333300000001</v>
      </c>
      <c r="O8447">
        <v>5</v>
      </c>
      <c r="P8447">
        <v>2171</v>
      </c>
      <c r="Q8447">
        <v>26</v>
      </c>
      <c r="R8447">
        <v>21</v>
      </c>
      <c r="S8447">
        <v>23</v>
      </c>
      <c r="T8447">
        <v>104</v>
      </c>
      <c r="U8447">
        <v>1</v>
      </c>
      <c r="V8447">
        <v>0</v>
      </c>
      <c r="W8447">
        <v>6.8142337811093245</v>
      </c>
      <c r="X8447">
        <v>417.96426420187402</v>
      </c>
      <c r="Y8447">
        <v>57.826128477432825</v>
      </c>
      <c r="Z8447">
        <v>2.1564363125058335</v>
      </c>
      <c r="AA8447">
        <v>313.60029149832366</v>
      </c>
      <c r="AB8447">
        <v>62.137689255835305</v>
      </c>
      <c r="AC8447">
        <v>53.402968346655932</v>
      </c>
      <c r="AD8447">
        <v>0</v>
      </c>
      <c r="AE8447">
        <v>913.90201187373691</v>
      </c>
    </row>
    <row r="8448" spans="1:31" x14ac:dyDescent="0.25">
      <c r="A8448">
        <v>2170623</v>
      </c>
      <c r="B8448">
        <v>1</v>
      </c>
      <c r="C8448" t="s">
        <v>80</v>
      </c>
      <c r="D8448" t="s">
        <v>93</v>
      </c>
      <c r="E8448" t="s">
        <v>174</v>
      </c>
      <c r="F8448" t="s">
        <v>23998</v>
      </c>
      <c r="G8448" t="s">
        <v>384</v>
      </c>
      <c r="H8448" t="s">
        <v>134</v>
      </c>
      <c r="I8448" t="s">
        <v>135</v>
      </c>
      <c r="J8448" t="s">
        <v>136</v>
      </c>
      <c r="K8448" t="s">
        <v>137</v>
      </c>
      <c r="L8448" t="s">
        <v>23999</v>
      </c>
      <c r="M8448" t="s">
        <v>24000</v>
      </c>
      <c r="N8448">
        <v>15.797777777</v>
      </c>
      <c r="O8448">
        <v>0</v>
      </c>
      <c r="P8448">
        <v>1</v>
      </c>
      <c r="Q8448">
        <v>0</v>
      </c>
      <c r="R8448">
        <v>3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5.6189759070250007</v>
      </c>
      <c r="Y8448">
        <v>0</v>
      </c>
      <c r="Z8448">
        <v>44.035657911908395</v>
      </c>
      <c r="AA8448">
        <v>0</v>
      </c>
      <c r="AB8448">
        <v>0</v>
      </c>
      <c r="AC8448">
        <v>0</v>
      </c>
      <c r="AD8448">
        <v>0</v>
      </c>
      <c r="AE8448">
        <v>49.654633818933398</v>
      </c>
    </row>
    <row r="8449" spans="1:31" x14ac:dyDescent="0.25">
      <c r="A8449">
        <v>2170500</v>
      </c>
      <c r="B8449">
        <v>1</v>
      </c>
      <c r="C8449" t="s">
        <v>80</v>
      </c>
      <c r="D8449" t="s">
        <v>83</v>
      </c>
      <c r="E8449" t="s">
        <v>161</v>
      </c>
      <c r="F8449" t="s">
        <v>24001</v>
      </c>
      <c r="G8449" t="s">
        <v>215</v>
      </c>
      <c r="H8449" t="s">
        <v>134</v>
      </c>
      <c r="I8449" t="s">
        <v>135</v>
      </c>
      <c r="J8449" t="s">
        <v>136</v>
      </c>
      <c r="K8449" t="s">
        <v>137</v>
      </c>
      <c r="L8449" t="s">
        <v>24002</v>
      </c>
      <c r="M8449" t="s">
        <v>24003</v>
      </c>
      <c r="N8449">
        <v>1.3286111110000001</v>
      </c>
      <c r="O8449">
        <v>0</v>
      </c>
      <c r="P8449">
        <v>94</v>
      </c>
      <c r="Q8449">
        <v>0</v>
      </c>
      <c r="R8449">
        <v>1</v>
      </c>
      <c r="S8449">
        <v>0</v>
      </c>
      <c r="T8449">
        <v>8</v>
      </c>
      <c r="U8449">
        <v>0</v>
      </c>
      <c r="V8449">
        <v>0</v>
      </c>
      <c r="W8449">
        <v>0</v>
      </c>
      <c r="X8449">
        <v>29.496017105035961</v>
      </c>
      <c r="Y8449">
        <v>0</v>
      </c>
      <c r="Z8449">
        <v>1.2412409715070001</v>
      </c>
      <c r="AA8449">
        <v>0</v>
      </c>
      <c r="AB8449">
        <v>16.937810777643946</v>
      </c>
      <c r="AC8449">
        <v>0</v>
      </c>
      <c r="AD8449">
        <v>0</v>
      </c>
      <c r="AE8449">
        <v>47.675068854186904</v>
      </c>
    </row>
    <row r="8450" spans="1:31" x14ac:dyDescent="0.25">
      <c r="A8450">
        <v>2169295</v>
      </c>
      <c r="B8450">
        <v>1</v>
      </c>
      <c r="C8450" t="s">
        <v>80</v>
      </c>
      <c r="D8450" t="s">
        <v>107</v>
      </c>
      <c r="E8450" t="s">
        <v>131</v>
      </c>
      <c r="F8450" t="s">
        <v>24004</v>
      </c>
      <c r="G8450" t="s">
        <v>152</v>
      </c>
      <c r="H8450" t="s">
        <v>134</v>
      </c>
      <c r="I8450" t="s">
        <v>135</v>
      </c>
      <c r="J8450" t="s">
        <v>136</v>
      </c>
      <c r="K8450" t="s">
        <v>137</v>
      </c>
      <c r="L8450" t="s">
        <v>24005</v>
      </c>
      <c r="M8450" t="s">
        <v>24006</v>
      </c>
      <c r="N8450">
        <v>0.99888888799999997</v>
      </c>
      <c r="O8450">
        <v>0</v>
      </c>
      <c r="P8450">
        <v>1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2.3629054423333334E-4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2.3629054423333334E-4</v>
      </c>
    </row>
    <row r="8451" spans="1:31" x14ac:dyDescent="0.25">
      <c r="A8451">
        <v>2169982</v>
      </c>
      <c r="B8451">
        <v>1</v>
      </c>
      <c r="C8451" t="s">
        <v>80</v>
      </c>
      <c r="D8451" t="s">
        <v>100</v>
      </c>
      <c r="E8451" t="s">
        <v>224</v>
      </c>
      <c r="F8451" t="s">
        <v>7027</v>
      </c>
      <c r="G8451" t="s">
        <v>142</v>
      </c>
      <c r="H8451" t="s">
        <v>143</v>
      </c>
      <c r="I8451" t="s">
        <v>148</v>
      </c>
      <c r="J8451" t="s">
        <v>136</v>
      </c>
      <c r="K8451" t="s">
        <v>137</v>
      </c>
      <c r="L8451" t="s">
        <v>24007</v>
      </c>
      <c r="M8451" t="s">
        <v>24008</v>
      </c>
      <c r="N8451">
        <v>2.75E-2</v>
      </c>
      <c r="O8451">
        <v>13</v>
      </c>
      <c r="P8451">
        <v>5200</v>
      </c>
      <c r="Q8451">
        <v>275</v>
      </c>
      <c r="R8451">
        <v>1204</v>
      </c>
      <c r="S8451">
        <v>48</v>
      </c>
      <c r="T8451">
        <v>791</v>
      </c>
      <c r="U8451">
        <v>1</v>
      </c>
      <c r="V8451">
        <v>1</v>
      </c>
      <c r="W8451">
        <v>0.73807459979880008</v>
      </c>
      <c r="X8451">
        <v>36.575473076296227</v>
      </c>
      <c r="Y8451">
        <v>15.782049675310057</v>
      </c>
      <c r="Z8451">
        <v>15.55909639556689</v>
      </c>
      <c r="AA8451">
        <v>9.9685353752539481</v>
      </c>
      <c r="AB8451">
        <v>17.80153674463973</v>
      </c>
      <c r="AC8451">
        <v>2.914782057594</v>
      </c>
      <c r="AD8451">
        <v>6.3045602371124998E-2</v>
      </c>
      <c r="AE8451">
        <v>99.402593526830771</v>
      </c>
    </row>
    <row r="8452" spans="1:31" x14ac:dyDescent="0.25">
      <c r="A8452">
        <v>2170646</v>
      </c>
      <c r="B8452">
        <v>1</v>
      </c>
      <c r="C8452" t="s">
        <v>81</v>
      </c>
      <c r="D8452" t="s">
        <v>122</v>
      </c>
      <c r="E8452" t="s">
        <v>174</v>
      </c>
      <c r="F8452" t="s">
        <v>10910</v>
      </c>
      <c r="G8452" t="s">
        <v>187</v>
      </c>
      <c r="H8452" t="s">
        <v>134</v>
      </c>
      <c r="I8452" t="s">
        <v>135</v>
      </c>
      <c r="J8452" t="s">
        <v>136</v>
      </c>
      <c r="K8452" t="s">
        <v>137</v>
      </c>
      <c r="L8452" t="s">
        <v>24009</v>
      </c>
      <c r="M8452" t="s">
        <v>24010</v>
      </c>
      <c r="N8452">
        <v>0.84499999999999997</v>
      </c>
      <c r="O8452">
        <v>0</v>
      </c>
      <c r="P8452">
        <v>21</v>
      </c>
      <c r="Q8452">
        <v>0</v>
      </c>
      <c r="R8452">
        <v>0</v>
      </c>
      <c r="S8452">
        <v>0</v>
      </c>
      <c r="T8452">
        <v>4</v>
      </c>
      <c r="U8452">
        <v>0</v>
      </c>
      <c r="V8452">
        <v>0</v>
      </c>
      <c r="W8452">
        <v>0</v>
      </c>
      <c r="X8452">
        <v>1.8036900293568001</v>
      </c>
      <c r="Y8452">
        <v>0</v>
      </c>
      <c r="Z8452">
        <v>0</v>
      </c>
      <c r="AA8452">
        <v>0</v>
      </c>
      <c r="AB8452">
        <v>0.68125303978484997</v>
      </c>
      <c r="AC8452">
        <v>0</v>
      </c>
      <c r="AD8452">
        <v>0</v>
      </c>
      <c r="AE8452">
        <v>2.4849430691416501</v>
      </c>
    </row>
    <row r="8453" spans="1:31" x14ac:dyDescent="0.25">
      <c r="A8453">
        <v>2169464</v>
      </c>
      <c r="B8453">
        <v>1</v>
      </c>
      <c r="C8453" t="s">
        <v>80</v>
      </c>
      <c r="D8453" t="s">
        <v>97</v>
      </c>
      <c r="E8453" t="s">
        <v>174</v>
      </c>
      <c r="F8453" t="s">
        <v>24011</v>
      </c>
      <c r="G8453" t="s">
        <v>187</v>
      </c>
      <c r="H8453" t="s">
        <v>134</v>
      </c>
      <c r="I8453" t="s">
        <v>135</v>
      </c>
      <c r="J8453" t="s">
        <v>136</v>
      </c>
      <c r="K8453" t="s">
        <v>137</v>
      </c>
      <c r="L8453" t="s">
        <v>24012</v>
      </c>
      <c r="M8453" t="s">
        <v>21714</v>
      </c>
      <c r="N8453">
        <v>1.861388888</v>
      </c>
      <c r="O8453">
        <v>0</v>
      </c>
      <c r="P8453">
        <v>15</v>
      </c>
      <c r="Q8453">
        <v>0</v>
      </c>
      <c r="R8453">
        <v>6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11.624019484110002</v>
      </c>
      <c r="Y8453">
        <v>0</v>
      </c>
      <c r="Z8453">
        <v>1.3762074824579249</v>
      </c>
      <c r="AA8453">
        <v>0</v>
      </c>
      <c r="AB8453">
        <v>0</v>
      </c>
      <c r="AC8453">
        <v>0</v>
      </c>
      <c r="AD8453">
        <v>0</v>
      </c>
      <c r="AE8453">
        <v>13.000226966567928</v>
      </c>
    </row>
    <row r="8454" spans="1:31" x14ac:dyDescent="0.25">
      <c r="A8454">
        <v>2170128</v>
      </c>
      <c r="B8454">
        <v>1</v>
      </c>
      <c r="C8454" t="s">
        <v>81</v>
      </c>
      <c r="D8454" t="s">
        <v>119</v>
      </c>
      <c r="E8454" t="s">
        <v>174</v>
      </c>
      <c r="F8454" t="s">
        <v>24013</v>
      </c>
      <c r="G8454" t="s">
        <v>187</v>
      </c>
      <c r="H8454" t="s">
        <v>134</v>
      </c>
      <c r="I8454" t="s">
        <v>135</v>
      </c>
      <c r="J8454" t="s">
        <v>136</v>
      </c>
      <c r="K8454" t="s">
        <v>137</v>
      </c>
      <c r="L8454" t="s">
        <v>24014</v>
      </c>
      <c r="M8454" t="s">
        <v>24015</v>
      </c>
      <c r="N8454">
        <v>8.3841666660000005</v>
      </c>
      <c r="O8454">
        <v>0</v>
      </c>
      <c r="P8454">
        <v>23</v>
      </c>
      <c r="Q8454">
        <v>0</v>
      </c>
      <c r="R8454">
        <v>2</v>
      </c>
      <c r="S8454">
        <v>0</v>
      </c>
      <c r="T8454">
        <v>2</v>
      </c>
      <c r="U8454">
        <v>0</v>
      </c>
      <c r="V8454">
        <v>0</v>
      </c>
      <c r="W8454">
        <v>0</v>
      </c>
      <c r="X8454">
        <v>31.620456185032417</v>
      </c>
      <c r="Y8454">
        <v>0</v>
      </c>
      <c r="Z8454">
        <v>2.9636447111760003</v>
      </c>
      <c r="AA8454">
        <v>0</v>
      </c>
      <c r="AB8454">
        <v>2.3640989540823001</v>
      </c>
      <c r="AC8454">
        <v>0</v>
      </c>
      <c r="AD8454">
        <v>0</v>
      </c>
      <c r="AE8454">
        <v>36.94819985029072</v>
      </c>
    </row>
    <row r="8455" spans="1:31" x14ac:dyDescent="0.25">
      <c r="A8455">
        <v>2170669</v>
      </c>
      <c r="B8455">
        <v>1</v>
      </c>
      <c r="C8455" t="s">
        <v>81</v>
      </c>
      <c r="D8455" t="s">
        <v>112</v>
      </c>
      <c r="E8455" t="s">
        <v>174</v>
      </c>
      <c r="F8455" t="s">
        <v>24016</v>
      </c>
      <c r="G8455" t="s">
        <v>187</v>
      </c>
      <c r="H8455" t="s">
        <v>134</v>
      </c>
      <c r="I8455" t="s">
        <v>135</v>
      </c>
      <c r="J8455" t="s">
        <v>136</v>
      </c>
      <c r="K8455" t="s">
        <v>137</v>
      </c>
      <c r="L8455" t="s">
        <v>24017</v>
      </c>
      <c r="M8455" t="s">
        <v>24018</v>
      </c>
      <c r="N8455">
        <v>2.8686111109999999</v>
      </c>
      <c r="O8455">
        <v>0</v>
      </c>
      <c r="P8455">
        <v>13</v>
      </c>
      <c r="Q8455">
        <v>0</v>
      </c>
      <c r="R8455">
        <v>6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6.5682286673298345</v>
      </c>
      <c r="Y8455">
        <v>0</v>
      </c>
      <c r="Z8455">
        <v>2.9723179949675167</v>
      </c>
      <c r="AA8455">
        <v>0</v>
      </c>
      <c r="AB8455">
        <v>0</v>
      </c>
      <c r="AC8455">
        <v>0</v>
      </c>
      <c r="AD8455">
        <v>0</v>
      </c>
      <c r="AE8455">
        <v>9.540546662297352</v>
      </c>
    </row>
    <row r="8456" spans="1:31" x14ac:dyDescent="0.25">
      <c r="A8456">
        <v>2170005</v>
      </c>
      <c r="B8456">
        <v>1</v>
      </c>
      <c r="C8456" t="s">
        <v>81</v>
      </c>
      <c r="D8456" t="s">
        <v>113</v>
      </c>
      <c r="E8456" t="s">
        <v>174</v>
      </c>
      <c r="F8456" t="s">
        <v>24019</v>
      </c>
      <c r="G8456" t="s">
        <v>384</v>
      </c>
      <c r="H8456" t="s">
        <v>134</v>
      </c>
      <c r="I8456" t="s">
        <v>135</v>
      </c>
      <c r="J8456" t="s">
        <v>136</v>
      </c>
      <c r="K8456" t="s">
        <v>137</v>
      </c>
      <c r="L8456" t="s">
        <v>24020</v>
      </c>
      <c r="M8456" t="s">
        <v>24021</v>
      </c>
      <c r="N8456">
        <v>4.3727777769999996</v>
      </c>
      <c r="O8456">
        <v>0</v>
      </c>
      <c r="P8456">
        <v>4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2.4965756286194667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2.4965756286194667</v>
      </c>
    </row>
    <row r="8457" spans="1:31" x14ac:dyDescent="0.25">
      <c r="A8457">
        <v>2170546</v>
      </c>
      <c r="B8457">
        <v>1</v>
      </c>
      <c r="C8457" t="s">
        <v>80</v>
      </c>
      <c r="D8457" t="s">
        <v>97</v>
      </c>
      <c r="E8457" t="s">
        <v>131</v>
      </c>
      <c r="F8457" t="s">
        <v>24022</v>
      </c>
      <c r="G8457" t="s">
        <v>152</v>
      </c>
      <c r="H8457" t="s">
        <v>134</v>
      </c>
      <c r="I8457" t="s">
        <v>135</v>
      </c>
      <c r="J8457" t="s">
        <v>136</v>
      </c>
      <c r="K8457" t="s">
        <v>137</v>
      </c>
      <c r="L8457" t="s">
        <v>24023</v>
      </c>
      <c r="M8457" t="s">
        <v>24024</v>
      </c>
      <c r="N8457">
        <v>5.4583333329999997</v>
      </c>
      <c r="O8457">
        <v>0</v>
      </c>
      <c r="P8457">
        <v>1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0.59470794702397511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0.59470794702397511</v>
      </c>
    </row>
    <row r="8458" spans="1:31" x14ac:dyDescent="0.25">
      <c r="A8458">
        <v>2170354</v>
      </c>
      <c r="B8458">
        <v>1</v>
      </c>
      <c r="C8458" t="s">
        <v>81</v>
      </c>
      <c r="D8458" t="s">
        <v>119</v>
      </c>
      <c r="E8458" t="s">
        <v>174</v>
      </c>
      <c r="F8458" t="s">
        <v>24025</v>
      </c>
      <c r="G8458" t="s">
        <v>187</v>
      </c>
      <c r="H8458" t="s">
        <v>134</v>
      </c>
      <c r="I8458" t="s">
        <v>135</v>
      </c>
      <c r="J8458" t="s">
        <v>136</v>
      </c>
      <c r="K8458" t="s">
        <v>137</v>
      </c>
      <c r="L8458" t="s">
        <v>24026</v>
      </c>
      <c r="M8458" t="s">
        <v>24027</v>
      </c>
      <c r="N8458">
        <v>9.1347222220000006</v>
      </c>
      <c r="O8458">
        <v>0</v>
      </c>
      <c r="P8458">
        <v>27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19.604724298369593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19.604724298369593</v>
      </c>
    </row>
    <row r="8459" spans="1:31" x14ac:dyDescent="0.25">
      <c r="A8459">
        <v>2170105</v>
      </c>
      <c r="B8459">
        <v>1</v>
      </c>
      <c r="C8459" t="s">
        <v>81</v>
      </c>
      <c r="D8459" t="s">
        <v>128</v>
      </c>
      <c r="E8459" t="s">
        <v>174</v>
      </c>
      <c r="F8459" t="s">
        <v>16853</v>
      </c>
      <c r="G8459" t="s">
        <v>187</v>
      </c>
      <c r="H8459" t="s">
        <v>134</v>
      </c>
      <c r="I8459" t="s">
        <v>135</v>
      </c>
      <c r="J8459" t="s">
        <v>136</v>
      </c>
      <c r="K8459" t="s">
        <v>137</v>
      </c>
      <c r="L8459" t="s">
        <v>24028</v>
      </c>
      <c r="M8459" t="s">
        <v>24029</v>
      </c>
      <c r="N8459">
        <v>11.6075</v>
      </c>
      <c r="O8459">
        <v>0</v>
      </c>
      <c r="P8459">
        <v>289</v>
      </c>
      <c r="Q8459">
        <v>0</v>
      </c>
      <c r="R8459">
        <v>1</v>
      </c>
      <c r="S8459">
        <v>0</v>
      </c>
      <c r="T8459">
        <v>12</v>
      </c>
      <c r="U8459">
        <v>0</v>
      </c>
      <c r="V8459">
        <v>0</v>
      </c>
      <c r="W8459">
        <v>0</v>
      </c>
      <c r="X8459">
        <v>577.04878395947583</v>
      </c>
      <c r="Y8459">
        <v>0</v>
      </c>
      <c r="Z8459">
        <v>0</v>
      </c>
      <c r="AA8459">
        <v>0</v>
      </c>
      <c r="AB8459">
        <v>49.650268648188657</v>
      </c>
      <c r="AC8459">
        <v>0</v>
      </c>
      <c r="AD8459">
        <v>0</v>
      </c>
      <c r="AE8459">
        <v>626.6990526076645</v>
      </c>
    </row>
    <row r="8460" spans="1:31" x14ac:dyDescent="0.25">
      <c r="A8460">
        <v>2169713</v>
      </c>
      <c r="B8460">
        <v>1</v>
      </c>
      <c r="C8460" t="s">
        <v>81</v>
      </c>
      <c r="D8460" t="s">
        <v>122</v>
      </c>
      <c r="E8460" t="s">
        <v>174</v>
      </c>
      <c r="F8460" t="s">
        <v>24030</v>
      </c>
      <c r="G8460" t="s">
        <v>384</v>
      </c>
      <c r="H8460" t="s">
        <v>134</v>
      </c>
      <c r="I8460" t="s">
        <v>135</v>
      </c>
      <c r="J8460" t="s">
        <v>136</v>
      </c>
      <c r="K8460" t="s">
        <v>137</v>
      </c>
      <c r="L8460" t="s">
        <v>24031</v>
      </c>
      <c r="M8460" t="s">
        <v>24032</v>
      </c>
      <c r="N8460">
        <v>4.8708333330000002</v>
      </c>
      <c r="O8460">
        <v>0</v>
      </c>
      <c r="P8460">
        <v>78</v>
      </c>
      <c r="Q8460">
        <v>0</v>
      </c>
      <c r="R8460">
        <v>0</v>
      </c>
      <c r="S8460">
        <v>0</v>
      </c>
      <c r="T8460">
        <v>3</v>
      </c>
      <c r="U8460">
        <v>0</v>
      </c>
      <c r="V8460">
        <v>0</v>
      </c>
      <c r="W8460">
        <v>0</v>
      </c>
      <c r="X8460">
        <v>92.725540456145836</v>
      </c>
      <c r="Y8460">
        <v>0</v>
      </c>
      <c r="Z8460">
        <v>0</v>
      </c>
      <c r="AA8460">
        <v>0</v>
      </c>
      <c r="AB8460">
        <v>68.456192814912015</v>
      </c>
      <c r="AC8460">
        <v>0</v>
      </c>
      <c r="AD8460">
        <v>0</v>
      </c>
      <c r="AE8460">
        <v>161.18173327105785</v>
      </c>
    </row>
    <row r="8461" spans="1:31" x14ac:dyDescent="0.25">
      <c r="A8461">
        <v>2169667</v>
      </c>
      <c r="B8461">
        <v>1</v>
      </c>
      <c r="C8461" t="s">
        <v>80</v>
      </c>
      <c r="D8461" t="s">
        <v>83</v>
      </c>
      <c r="E8461" t="s">
        <v>174</v>
      </c>
      <c r="F8461" t="s">
        <v>24033</v>
      </c>
      <c r="G8461" t="s">
        <v>187</v>
      </c>
      <c r="H8461" t="s">
        <v>134</v>
      </c>
      <c r="I8461" t="s">
        <v>135</v>
      </c>
      <c r="J8461" t="s">
        <v>136</v>
      </c>
      <c r="K8461" t="s">
        <v>137</v>
      </c>
      <c r="L8461" t="s">
        <v>24034</v>
      </c>
      <c r="M8461" t="s">
        <v>24035</v>
      </c>
      <c r="N8461">
        <v>7.7666666659999999</v>
      </c>
      <c r="O8461">
        <v>0</v>
      </c>
      <c r="P8461">
        <v>98</v>
      </c>
      <c r="Q8461">
        <v>0</v>
      </c>
      <c r="R8461">
        <v>0</v>
      </c>
      <c r="S8461">
        <v>0</v>
      </c>
      <c r="T8461">
        <v>4</v>
      </c>
      <c r="U8461">
        <v>0</v>
      </c>
      <c r="V8461">
        <v>0</v>
      </c>
      <c r="W8461">
        <v>0</v>
      </c>
      <c r="X8461">
        <v>191.56012830316038</v>
      </c>
      <c r="Y8461">
        <v>0</v>
      </c>
      <c r="Z8461">
        <v>0</v>
      </c>
      <c r="AA8461">
        <v>0</v>
      </c>
      <c r="AB8461">
        <v>27.078165798402004</v>
      </c>
      <c r="AC8461">
        <v>0</v>
      </c>
      <c r="AD8461">
        <v>0</v>
      </c>
      <c r="AE8461">
        <v>218.63829410156239</v>
      </c>
    </row>
    <row r="8462" spans="1:31" x14ac:dyDescent="0.25">
      <c r="A8462">
        <v>2169521</v>
      </c>
      <c r="B8462">
        <v>1</v>
      </c>
      <c r="C8462" t="s">
        <v>80</v>
      </c>
      <c r="D8462" t="s">
        <v>104</v>
      </c>
      <c r="E8462" t="s">
        <v>196</v>
      </c>
      <c r="F8462" t="s">
        <v>19021</v>
      </c>
      <c r="G8462" t="s">
        <v>142</v>
      </c>
      <c r="H8462" t="s">
        <v>143</v>
      </c>
      <c r="I8462" t="s">
        <v>135</v>
      </c>
      <c r="J8462" t="s">
        <v>136</v>
      </c>
      <c r="K8462" t="s">
        <v>137</v>
      </c>
      <c r="L8462" t="s">
        <v>24036</v>
      </c>
      <c r="M8462" t="s">
        <v>24037</v>
      </c>
      <c r="N8462">
        <v>0.51777777700000005</v>
      </c>
      <c r="O8462">
        <v>15</v>
      </c>
      <c r="P8462">
        <v>82</v>
      </c>
      <c r="Q8462">
        <v>19</v>
      </c>
      <c r="R8462">
        <v>19</v>
      </c>
      <c r="S8462">
        <v>28</v>
      </c>
      <c r="T8462">
        <v>18</v>
      </c>
      <c r="U8462">
        <v>10</v>
      </c>
      <c r="V8462">
        <v>2</v>
      </c>
      <c r="W8462">
        <v>7.2176078201352993</v>
      </c>
      <c r="X8462">
        <v>29.46048627457073</v>
      </c>
      <c r="Y8462">
        <v>10.644694780411799</v>
      </c>
      <c r="Z8462">
        <v>6.3215174442518434</v>
      </c>
      <c r="AA8462">
        <v>111.36134306926702</v>
      </c>
      <c r="AB8462">
        <v>13.726877464134919</v>
      </c>
      <c r="AC8462">
        <v>487.99225888900804</v>
      </c>
      <c r="AD8462">
        <v>108.7102955543579</v>
      </c>
      <c r="AE8462">
        <v>775.43508129613758</v>
      </c>
    </row>
    <row r="8463" spans="1:31" x14ac:dyDescent="0.25">
      <c r="A8463">
        <v>2170420</v>
      </c>
      <c r="B8463">
        <v>1</v>
      </c>
      <c r="C8463" t="s">
        <v>80</v>
      </c>
      <c r="D8463" t="s">
        <v>108</v>
      </c>
      <c r="E8463" t="s">
        <v>161</v>
      </c>
      <c r="F8463" t="s">
        <v>24038</v>
      </c>
      <c r="G8463" t="s">
        <v>215</v>
      </c>
      <c r="H8463" t="s">
        <v>134</v>
      </c>
      <c r="I8463" t="s">
        <v>135</v>
      </c>
      <c r="J8463" t="s">
        <v>136</v>
      </c>
      <c r="K8463" t="s">
        <v>137</v>
      </c>
      <c r="L8463" t="s">
        <v>24039</v>
      </c>
      <c r="M8463" t="s">
        <v>24040</v>
      </c>
      <c r="N8463">
        <v>9.6336111110000004</v>
      </c>
      <c r="O8463">
        <v>0</v>
      </c>
      <c r="P8463">
        <v>35</v>
      </c>
      <c r="Q8463">
        <v>0</v>
      </c>
      <c r="R8463">
        <v>6</v>
      </c>
      <c r="S8463">
        <v>0</v>
      </c>
      <c r="T8463">
        <v>1</v>
      </c>
      <c r="U8463">
        <v>0</v>
      </c>
      <c r="V8463">
        <v>0</v>
      </c>
      <c r="W8463">
        <v>0</v>
      </c>
      <c r="X8463">
        <v>66.635882476867138</v>
      </c>
      <c r="Y8463">
        <v>0</v>
      </c>
      <c r="Z8463">
        <v>24.199113377490995</v>
      </c>
      <c r="AA8463">
        <v>0</v>
      </c>
      <c r="AB8463">
        <v>5.0892238200069508</v>
      </c>
      <c r="AC8463">
        <v>0</v>
      </c>
      <c r="AD8463">
        <v>0</v>
      </c>
      <c r="AE8463">
        <v>95.924219674365091</v>
      </c>
    </row>
    <row r="8464" spans="1:31" x14ac:dyDescent="0.25">
      <c r="A8464">
        <v>2169756</v>
      </c>
      <c r="B8464">
        <v>1</v>
      </c>
      <c r="C8464" t="s">
        <v>80</v>
      </c>
      <c r="D8464" t="s">
        <v>84</v>
      </c>
      <c r="E8464" t="s">
        <v>161</v>
      </c>
      <c r="F8464" t="s">
        <v>24041</v>
      </c>
      <c r="G8464" t="s">
        <v>163</v>
      </c>
      <c r="H8464" t="s">
        <v>134</v>
      </c>
      <c r="I8464" t="s">
        <v>135</v>
      </c>
      <c r="J8464" t="s">
        <v>136</v>
      </c>
      <c r="K8464" t="s">
        <v>137</v>
      </c>
      <c r="L8464" t="s">
        <v>24042</v>
      </c>
      <c r="M8464" t="s">
        <v>24043</v>
      </c>
      <c r="N8464">
        <v>0.47166666600000001</v>
      </c>
      <c r="O8464">
        <v>0</v>
      </c>
      <c r="P8464">
        <v>1052</v>
      </c>
      <c r="Q8464">
        <v>0</v>
      </c>
      <c r="R8464">
        <v>0</v>
      </c>
      <c r="S8464">
        <v>0</v>
      </c>
      <c r="T8464">
        <v>42</v>
      </c>
      <c r="U8464">
        <v>0</v>
      </c>
      <c r="V8464">
        <v>0</v>
      </c>
      <c r="W8464">
        <v>0</v>
      </c>
      <c r="X8464">
        <v>96.403748481527543</v>
      </c>
      <c r="Y8464">
        <v>0</v>
      </c>
      <c r="Z8464">
        <v>0</v>
      </c>
      <c r="AA8464">
        <v>0</v>
      </c>
      <c r="AB8464">
        <v>10.972232628874915</v>
      </c>
      <c r="AC8464">
        <v>0</v>
      </c>
      <c r="AD8464">
        <v>0</v>
      </c>
      <c r="AE8464">
        <v>107.37598111040246</v>
      </c>
    </row>
    <row r="8465" spans="1:31" x14ac:dyDescent="0.25">
      <c r="A8465">
        <v>2170062</v>
      </c>
      <c r="B8465">
        <v>1</v>
      </c>
      <c r="C8465" t="s">
        <v>80</v>
      </c>
      <c r="D8465" t="s">
        <v>106</v>
      </c>
      <c r="E8465" t="s">
        <v>174</v>
      </c>
      <c r="F8465" t="s">
        <v>24044</v>
      </c>
      <c r="G8465" t="s">
        <v>187</v>
      </c>
      <c r="H8465" t="s">
        <v>134</v>
      </c>
      <c r="I8465" t="s">
        <v>135</v>
      </c>
      <c r="J8465" t="s">
        <v>136</v>
      </c>
      <c r="K8465" t="s">
        <v>137</v>
      </c>
      <c r="L8465" t="s">
        <v>24045</v>
      </c>
      <c r="M8465" t="s">
        <v>24046</v>
      </c>
      <c r="N8465">
        <v>3.3544444439999999</v>
      </c>
      <c r="O8465">
        <v>0</v>
      </c>
      <c r="P8465">
        <v>19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8.5510090305916879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8.5510090305916879</v>
      </c>
    </row>
    <row r="8466" spans="1:31" x14ac:dyDescent="0.25">
      <c r="A8466">
        <v>2169544</v>
      </c>
      <c r="B8466">
        <v>1</v>
      </c>
      <c r="C8466" t="s">
        <v>80</v>
      </c>
      <c r="D8466" t="s">
        <v>106</v>
      </c>
      <c r="E8466" t="s">
        <v>140</v>
      </c>
      <c r="F8466" t="s">
        <v>4202</v>
      </c>
      <c r="G8466" t="s">
        <v>142</v>
      </c>
      <c r="H8466" t="s">
        <v>143</v>
      </c>
      <c r="I8466" t="s">
        <v>135</v>
      </c>
      <c r="J8466" t="s">
        <v>136</v>
      </c>
      <c r="K8466" t="s">
        <v>137</v>
      </c>
      <c r="L8466" t="s">
        <v>24047</v>
      </c>
      <c r="M8466" t="s">
        <v>24048</v>
      </c>
      <c r="N8466">
        <v>2.6611111109999999</v>
      </c>
      <c r="O8466">
        <v>0</v>
      </c>
      <c r="P8466">
        <v>7</v>
      </c>
      <c r="Q8466">
        <v>29</v>
      </c>
      <c r="R8466">
        <v>55</v>
      </c>
      <c r="S8466">
        <v>9</v>
      </c>
      <c r="T8466">
        <v>12</v>
      </c>
      <c r="U8466">
        <v>1</v>
      </c>
      <c r="V8466">
        <v>0</v>
      </c>
      <c r="W8466">
        <v>0</v>
      </c>
      <c r="X8466">
        <v>7.5118184708987021</v>
      </c>
      <c r="Y8466">
        <v>193.81001155769579</v>
      </c>
      <c r="Z8466">
        <v>86.509471272297262</v>
      </c>
      <c r="AA8466">
        <v>145.17051171339347</v>
      </c>
      <c r="AB8466">
        <v>40.852093245128032</v>
      </c>
      <c r="AC8466">
        <v>55.689147313898673</v>
      </c>
      <c r="AD8466">
        <v>0</v>
      </c>
      <c r="AE8466">
        <v>529.54305357331191</v>
      </c>
    </row>
    <row r="8467" spans="1:31" x14ac:dyDescent="0.25">
      <c r="A8467">
        <v>2170085</v>
      </c>
      <c r="B8467">
        <v>1</v>
      </c>
      <c r="C8467" t="s">
        <v>80</v>
      </c>
      <c r="D8467" t="s">
        <v>105</v>
      </c>
      <c r="E8467" t="s">
        <v>146</v>
      </c>
      <c r="F8467" t="s">
        <v>3234</v>
      </c>
      <c r="G8467" t="s">
        <v>167</v>
      </c>
      <c r="H8467" t="s">
        <v>143</v>
      </c>
      <c r="I8467" t="s">
        <v>135</v>
      </c>
      <c r="J8467" t="s">
        <v>136</v>
      </c>
      <c r="K8467" t="s">
        <v>137</v>
      </c>
      <c r="L8467" t="s">
        <v>24049</v>
      </c>
      <c r="M8467" t="s">
        <v>24050</v>
      </c>
      <c r="N8467">
        <v>1.191944444</v>
      </c>
      <c r="O8467">
        <v>2</v>
      </c>
      <c r="P8467">
        <v>0</v>
      </c>
      <c r="Q8467">
        <v>4</v>
      </c>
      <c r="R8467">
        <v>0</v>
      </c>
      <c r="S8467">
        <v>3</v>
      </c>
      <c r="T8467">
        <v>0</v>
      </c>
      <c r="U8467">
        <v>0</v>
      </c>
      <c r="V8467">
        <v>0</v>
      </c>
      <c r="W8467">
        <v>0.8829360220914001</v>
      </c>
      <c r="X8467">
        <v>0</v>
      </c>
      <c r="Y8467">
        <v>1.684416265389183</v>
      </c>
      <c r="Z8467">
        <v>0</v>
      </c>
      <c r="AA8467">
        <v>11.796192771412008</v>
      </c>
      <c r="AB8467">
        <v>0</v>
      </c>
      <c r="AC8467">
        <v>0</v>
      </c>
      <c r="AD8467">
        <v>0</v>
      </c>
      <c r="AE8467">
        <v>14.363545058892591</v>
      </c>
    </row>
    <row r="8468" spans="1:31" x14ac:dyDescent="0.25">
      <c r="A8468">
        <v>2169421</v>
      </c>
      <c r="B8468">
        <v>1</v>
      </c>
      <c r="C8468" t="s">
        <v>80</v>
      </c>
      <c r="D8468" t="s">
        <v>94</v>
      </c>
      <c r="E8468" t="s">
        <v>161</v>
      </c>
      <c r="F8468" t="s">
        <v>20346</v>
      </c>
      <c r="G8468" t="s">
        <v>215</v>
      </c>
      <c r="H8468" t="s">
        <v>134</v>
      </c>
      <c r="I8468" t="s">
        <v>135</v>
      </c>
      <c r="J8468" t="s">
        <v>136</v>
      </c>
      <c r="K8468" t="s">
        <v>137</v>
      </c>
      <c r="L8468" t="s">
        <v>24051</v>
      </c>
      <c r="M8468" t="s">
        <v>24052</v>
      </c>
      <c r="N8468">
        <v>3.1486111110000001</v>
      </c>
      <c r="O8468">
        <v>0</v>
      </c>
      <c r="P8468">
        <v>44</v>
      </c>
      <c r="Q8468">
        <v>0</v>
      </c>
      <c r="R8468">
        <v>0</v>
      </c>
      <c r="S8468">
        <v>0</v>
      </c>
      <c r="T8468">
        <v>8</v>
      </c>
      <c r="U8468">
        <v>0</v>
      </c>
      <c r="V8468">
        <v>0</v>
      </c>
      <c r="W8468">
        <v>0</v>
      </c>
      <c r="X8468">
        <v>24.964367162260054</v>
      </c>
      <c r="Y8468">
        <v>0</v>
      </c>
      <c r="Z8468">
        <v>0</v>
      </c>
      <c r="AA8468">
        <v>0</v>
      </c>
      <c r="AB8468">
        <v>12.0291876115934</v>
      </c>
      <c r="AC8468">
        <v>0</v>
      </c>
      <c r="AD8468">
        <v>0</v>
      </c>
      <c r="AE8468">
        <v>36.993554773853454</v>
      </c>
    </row>
    <row r="8469" spans="1:31" x14ac:dyDescent="0.25">
      <c r="A8469">
        <v>2169687</v>
      </c>
      <c r="B8469">
        <v>1</v>
      </c>
      <c r="C8469" t="s">
        <v>81</v>
      </c>
      <c r="D8469" t="s">
        <v>115</v>
      </c>
      <c r="E8469" t="s">
        <v>196</v>
      </c>
      <c r="F8469" t="s">
        <v>3788</v>
      </c>
      <c r="G8469" t="s">
        <v>142</v>
      </c>
      <c r="H8469" t="s">
        <v>143</v>
      </c>
      <c r="I8469" t="s">
        <v>148</v>
      </c>
      <c r="J8469" t="s">
        <v>136</v>
      </c>
      <c r="K8469" t="s">
        <v>137</v>
      </c>
      <c r="L8469" t="s">
        <v>24053</v>
      </c>
      <c r="M8469" t="s">
        <v>24054</v>
      </c>
      <c r="N8469">
        <v>9.7222220000000008E-3</v>
      </c>
      <c r="O8469">
        <v>0</v>
      </c>
      <c r="P8469">
        <v>529</v>
      </c>
      <c r="Q8469">
        <v>2</v>
      </c>
      <c r="R8469">
        <v>20</v>
      </c>
      <c r="S8469">
        <v>4</v>
      </c>
      <c r="T8469">
        <v>28</v>
      </c>
      <c r="U8469">
        <v>0</v>
      </c>
      <c r="V8469">
        <v>0</v>
      </c>
      <c r="W8469">
        <v>0</v>
      </c>
      <c r="X8469">
        <v>0.56093116646175067</v>
      </c>
      <c r="Y8469">
        <v>4.7733123280791663E-2</v>
      </c>
      <c r="Z8469">
        <v>9.0573438840500023E-2</v>
      </c>
      <c r="AA8469">
        <v>0.27176230475624996</v>
      </c>
      <c r="AB8469">
        <v>9.4771471399305571E-2</v>
      </c>
      <c r="AC8469">
        <v>0</v>
      </c>
      <c r="AD8469">
        <v>0</v>
      </c>
      <c r="AE8469">
        <v>1.0657715047385981</v>
      </c>
    </row>
    <row r="8470" spans="1:31" x14ac:dyDescent="0.25">
      <c r="A8470">
        <v>2170297</v>
      </c>
      <c r="B8470">
        <v>1</v>
      </c>
      <c r="C8470" t="s">
        <v>81</v>
      </c>
      <c r="D8470" t="s">
        <v>118</v>
      </c>
      <c r="E8470" t="s">
        <v>174</v>
      </c>
      <c r="F8470" t="s">
        <v>24055</v>
      </c>
      <c r="G8470" t="s">
        <v>384</v>
      </c>
      <c r="H8470" t="s">
        <v>134</v>
      </c>
      <c r="I8470" t="s">
        <v>135</v>
      </c>
      <c r="J8470" t="s">
        <v>136</v>
      </c>
      <c r="K8470" t="s">
        <v>137</v>
      </c>
      <c r="L8470" t="s">
        <v>22819</v>
      </c>
      <c r="M8470" t="s">
        <v>24056</v>
      </c>
      <c r="N8470">
        <v>2.0649999999999999</v>
      </c>
      <c r="O8470">
        <v>0</v>
      </c>
      <c r="P8470">
        <v>130</v>
      </c>
      <c r="Q8470">
        <v>0</v>
      </c>
      <c r="R8470">
        <v>1</v>
      </c>
      <c r="S8470">
        <v>0</v>
      </c>
      <c r="T8470">
        <v>7</v>
      </c>
      <c r="U8470">
        <v>0</v>
      </c>
      <c r="V8470">
        <v>0</v>
      </c>
      <c r="W8470">
        <v>0</v>
      </c>
      <c r="X8470">
        <v>79.04637999047047</v>
      </c>
      <c r="Y8470">
        <v>0</v>
      </c>
      <c r="Z8470">
        <v>0.42076475159180005</v>
      </c>
      <c r="AA8470">
        <v>0</v>
      </c>
      <c r="AB8470">
        <v>6.4436846673297996</v>
      </c>
      <c r="AC8470">
        <v>0</v>
      </c>
      <c r="AD8470">
        <v>0</v>
      </c>
      <c r="AE8470">
        <v>85.910829409392079</v>
      </c>
    </row>
    <row r="8471" spans="1:31" x14ac:dyDescent="0.25">
      <c r="A8471">
        <v>2170228</v>
      </c>
      <c r="B8471">
        <v>1</v>
      </c>
      <c r="C8471" t="s">
        <v>80</v>
      </c>
      <c r="D8471" t="s">
        <v>94</v>
      </c>
      <c r="E8471" t="s">
        <v>174</v>
      </c>
      <c r="F8471" t="s">
        <v>24057</v>
      </c>
      <c r="G8471" t="s">
        <v>187</v>
      </c>
      <c r="H8471" t="s">
        <v>134</v>
      </c>
      <c r="I8471" t="s">
        <v>135</v>
      </c>
      <c r="J8471" t="s">
        <v>136</v>
      </c>
      <c r="K8471" t="s">
        <v>137</v>
      </c>
      <c r="L8471" t="s">
        <v>24058</v>
      </c>
      <c r="M8471" t="s">
        <v>24059</v>
      </c>
      <c r="N8471">
        <v>3.668055555</v>
      </c>
      <c r="O8471">
        <v>0</v>
      </c>
      <c r="P8471">
        <v>43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30.231749233335702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30.231749233335702</v>
      </c>
    </row>
    <row r="8472" spans="1:31" x14ac:dyDescent="0.25">
      <c r="A8472">
        <v>2169564</v>
      </c>
      <c r="B8472">
        <v>1</v>
      </c>
      <c r="C8472" t="s">
        <v>81</v>
      </c>
      <c r="D8472" t="s">
        <v>118</v>
      </c>
      <c r="E8472" t="s">
        <v>174</v>
      </c>
      <c r="F8472" t="s">
        <v>24060</v>
      </c>
      <c r="G8472" t="s">
        <v>2524</v>
      </c>
      <c r="H8472" t="s">
        <v>134</v>
      </c>
      <c r="I8472" t="s">
        <v>135</v>
      </c>
      <c r="J8472" t="s">
        <v>136</v>
      </c>
      <c r="K8472" t="s">
        <v>137</v>
      </c>
      <c r="L8472" t="s">
        <v>24061</v>
      </c>
      <c r="M8472" t="s">
        <v>24062</v>
      </c>
      <c r="N8472">
        <v>6.7827777769999997</v>
      </c>
      <c r="O8472">
        <v>0</v>
      </c>
      <c r="P8472">
        <v>7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2.9860285210112498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2.9860285210112498</v>
      </c>
    </row>
    <row r="8473" spans="1:31" x14ac:dyDescent="0.25">
      <c r="A8473">
        <v>2170397</v>
      </c>
      <c r="B8473">
        <v>1</v>
      </c>
      <c r="C8473" t="s">
        <v>80</v>
      </c>
      <c r="D8473" t="s">
        <v>109</v>
      </c>
      <c r="E8473" t="s">
        <v>174</v>
      </c>
      <c r="F8473" t="s">
        <v>24063</v>
      </c>
      <c r="G8473" t="s">
        <v>187</v>
      </c>
      <c r="H8473" t="s">
        <v>134</v>
      </c>
      <c r="I8473" t="s">
        <v>135</v>
      </c>
      <c r="J8473" t="s">
        <v>136</v>
      </c>
      <c r="K8473" t="s">
        <v>137</v>
      </c>
      <c r="L8473" t="s">
        <v>24064</v>
      </c>
      <c r="M8473" t="s">
        <v>24065</v>
      </c>
      <c r="N8473">
        <v>2.8961111110000002</v>
      </c>
      <c r="O8473">
        <v>0</v>
      </c>
      <c r="P8473">
        <v>36</v>
      </c>
      <c r="Q8473">
        <v>0</v>
      </c>
      <c r="R8473">
        <v>0</v>
      </c>
      <c r="S8473">
        <v>0</v>
      </c>
      <c r="T8473">
        <v>1</v>
      </c>
      <c r="U8473">
        <v>0</v>
      </c>
      <c r="V8473">
        <v>0</v>
      </c>
      <c r="W8473">
        <v>0</v>
      </c>
      <c r="X8473">
        <v>16.518474880450572</v>
      </c>
      <c r="Y8473">
        <v>0</v>
      </c>
      <c r="Z8473">
        <v>0</v>
      </c>
      <c r="AA8473">
        <v>0</v>
      </c>
      <c r="AB8473">
        <v>0.13946648425655001</v>
      </c>
      <c r="AC8473">
        <v>0</v>
      </c>
      <c r="AD8473">
        <v>0</v>
      </c>
      <c r="AE8473">
        <v>16.657941364707121</v>
      </c>
    </row>
    <row r="8474" spans="1:31" x14ac:dyDescent="0.25">
      <c r="A8474">
        <v>2169856</v>
      </c>
      <c r="B8474">
        <v>1</v>
      </c>
      <c r="C8474" t="s">
        <v>80</v>
      </c>
      <c r="D8474" t="s">
        <v>97</v>
      </c>
      <c r="E8474" t="s">
        <v>174</v>
      </c>
      <c r="F8474" t="s">
        <v>10707</v>
      </c>
      <c r="G8474" t="s">
        <v>384</v>
      </c>
      <c r="H8474" t="s">
        <v>134</v>
      </c>
      <c r="I8474" t="s">
        <v>135</v>
      </c>
      <c r="J8474" t="s">
        <v>136</v>
      </c>
      <c r="K8474" t="s">
        <v>137</v>
      </c>
      <c r="L8474" t="s">
        <v>24066</v>
      </c>
      <c r="M8474" t="s">
        <v>24067</v>
      </c>
      <c r="N8474">
        <v>1.9580555550000001</v>
      </c>
      <c r="O8474">
        <v>0</v>
      </c>
      <c r="P8474">
        <v>8</v>
      </c>
      <c r="Q8474">
        <v>0</v>
      </c>
      <c r="R8474">
        <v>17</v>
      </c>
      <c r="S8474">
        <v>0</v>
      </c>
      <c r="T8474">
        <v>19</v>
      </c>
      <c r="U8474">
        <v>0</v>
      </c>
      <c r="V8474">
        <v>0</v>
      </c>
      <c r="W8474">
        <v>0</v>
      </c>
      <c r="X8474">
        <v>5.8570201860759088</v>
      </c>
      <c r="Y8474">
        <v>0</v>
      </c>
      <c r="Z8474">
        <v>10.728281459974573</v>
      </c>
      <c r="AA8474">
        <v>0</v>
      </c>
      <c r="AB8474">
        <v>13.350046220498815</v>
      </c>
      <c r="AC8474">
        <v>0</v>
      </c>
      <c r="AD8474">
        <v>0</v>
      </c>
      <c r="AE8474">
        <v>29.935347866549296</v>
      </c>
    </row>
    <row r="8475" spans="1:31" x14ac:dyDescent="0.25">
      <c r="A8475">
        <v>2169395</v>
      </c>
      <c r="B8475">
        <v>1</v>
      </c>
      <c r="C8475" t="s">
        <v>80</v>
      </c>
      <c r="D8475" t="s">
        <v>95</v>
      </c>
      <c r="E8475" t="s">
        <v>140</v>
      </c>
      <c r="F8475" t="s">
        <v>4800</v>
      </c>
      <c r="G8475" t="s">
        <v>142</v>
      </c>
      <c r="H8475" t="s">
        <v>143</v>
      </c>
      <c r="I8475" t="s">
        <v>135</v>
      </c>
      <c r="J8475" t="s">
        <v>136</v>
      </c>
      <c r="K8475" t="s">
        <v>137</v>
      </c>
      <c r="L8475" t="s">
        <v>24068</v>
      </c>
      <c r="M8475" t="s">
        <v>24069</v>
      </c>
      <c r="N8475">
        <v>0.42361111099999998</v>
      </c>
      <c r="O8475">
        <v>3</v>
      </c>
      <c r="P8475">
        <v>577</v>
      </c>
      <c r="Q8475">
        <v>23</v>
      </c>
      <c r="R8475">
        <v>7</v>
      </c>
      <c r="S8475">
        <v>29</v>
      </c>
      <c r="T8475">
        <v>30</v>
      </c>
      <c r="U8475">
        <v>0</v>
      </c>
      <c r="V8475">
        <v>0</v>
      </c>
      <c r="W8475">
        <v>1.2360107944399998</v>
      </c>
      <c r="X8475">
        <v>55.19888062437942</v>
      </c>
      <c r="Y8475">
        <v>37.261045864144997</v>
      </c>
      <c r="Z8475">
        <v>1.1499317987506252</v>
      </c>
      <c r="AA8475">
        <v>191.2154905174167</v>
      </c>
      <c r="AB8475">
        <v>4.2337001353262504</v>
      </c>
      <c r="AC8475">
        <v>0</v>
      </c>
      <c r="AD8475">
        <v>0</v>
      </c>
      <c r="AE8475">
        <v>290.29505973445799</v>
      </c>
    </row>
    <row r="8476" spans="1:31" x14ac:dyDescent="0.25">
      <c r="A8476">
        <v>2170626</v>
      </c>
      <c r="B8476">
        <v>1</v>
      </c>
      <c r="C8476" t="s">
        <v>81</v>
      </c>
      <c r="D8476" t="s">
        <v>122</v>
      </c>
      <c r="E8476" t="s">
        <v>131</v>
      </c>
      <c r="F8476" t="s">
        <v>24070</v>
      </c>
      <c r="G8476" t="s">
        <v>152</v>
      </c>
      <c r="H8476" t="s">
        <v>134</v>
      </c>
      <c r="I8476" t="s">
        <v>135</v>
      </c>
      <c r="J8476" t="s">
        <v>136</v>
      </c>
      <c r="K8476" t="s">
        <v>137</v>
      </c>
      <c r="L8476" t="s">
        <v>24071</v>
      </c>
      <c r="M8476" t="s">
        <v>24072</v>
      </c>
      <c r="N8476">
        <v>1.940833333</v>
      </c>
      <c r="O8476">
        <v>0</v>
      </c>
      <c r="P8476">
        <v>1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2.4571954100000004E-5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2.4571954100000004E-5</v>
      </c>
    </row>
    <row r="8477" spans="1:31" x14ac:dyDescent="0.25">
      <c r="A8477">
        <v>2170526</v>
      </c>
      <c r="B8477">
        <v>1</v>
      </c>
      <c r="C8477" t="s">
        <v>80</v>
      </c>
      <c r="D8477" t="s">
        <v>108</v>
      </c>
      <c r="E8477" t="s">
        <v>174</v>
      </c>
      <c r="F8477" t="s">
        <v>24073</v>
      </c>
      <c r="G8477" t="s">
        <v>187</v>
      </c>
      <c r="H8477" t="s">
        <v>134</v>
      </c>
      <c r="I8477" t="s">
        <v>135</v>
      </c>
      <c r="J8477" t="s">
        <v>136</v>
      </c>
      <c r="K8477" t="s">
        <v>137</v>
      </c>
      <c r="L8477" t="s">
        <v>24074</v>
      </c>
      <c r="M8477" t="s">
        <v>24075</v>
      </c>
      <c r="N8477">
        <v>9.7080555549999996</v>
      </c>
      <c r="O8477">
        <v>0</v>
      </c>
      <c r="P8477">
        <v>15</v>
      </c>
      <c r="Q8477">
        <v>0</v>
      </c>
      <c r="R8477">
        <v>6</v>
      </c>
      <c r="S8477">
        <v>0</v>
      </c>
      <c r="T8477">
        <v>5</v>
      </c>
      <c r="U8477">
        <v>0</v>
      </c>
      <c r="V8477">
        <v>0</v>
      </c>
      <c r="W8477">
        <v>0</v>
      </c>
      <c r="X8477">
        <v>17.321703513470194</v>
      </c>
      <c r="Y8477">
        <v>0</v>
      </c>
      <c r="Z8477">
        <v>10.229958286140254</v>
      </c>
      <c r="AA8477">
        <v>0</v>
      </c>
      <c r="AB8477">
        <v>1.3795990560051001</v>
      </c>
      <c r="AC8477">
        <v>0</v>
      </c>
      <c r="AD8477">
        <v>0</v>
      </c>
      <c r="AE8477">
        <v>28.931260855615552</v>
      </c>
    </row>
    <row r="8478" spans="1:31" x14ac:dyDescent="0.25">
      <c r="A8478">
        <v>2169816</v>
      </c>
      <c r="B8478">
        <v>1</v>
      </c>
      <c r="C8478" t="s">
        <v>80</v>
      </c>
      <c r="D8478" t="s">
        <v>94</v>
      </c>
      <c r="E8478" t="s">
        <v>174</v>
      </c>
      <c r="F8478" t="s">
        <v>24076</v>
      </c>
      <c r="G8478" t="s">
        <v>374</v>
      </c>
      <c r="H8478" t="s">
        <v>134</v>
      </c>
      <c r="I8478" t="s">
        <v>135</v>
      </c>
      <c r="J8478" t="s">
        <v>136</v>
      </c>
      <c r="K8478" t="s">
        <v>137</v>
      </c>
      <c r="L8478" t="s">
        <v>24077</v>
      </c>
      <c r="M8478" t="s">
        <v>24078</v>
      </c>
      <c r="N8478">
        <v>3.06</v>
      </c>
      <c r="O8478">
        <v>0</v>
      </c>
      <c r="P8478">
        <v>32</v>
      </c>
      <c r="Q8478">
        <v>0</v>
      </c>
      <c r="R8478">
        <v>0</v>
      </c>
      <c r="S8478">
        <v>0</v>
      </c>
      <c r="T8478">
        <v>3</v>
      </c>
      <c r="U8478">
        <v>0</v>
      </c>
      <c r="V8478">
        <v>0</v>
      </c>
      <c r="W8478">
        <v>0</v>
      </c>
      <c r="X8478">
        <v>6.2692817557701179</v>
      </c>
      <c r="Y8478">
        <v>0</v>
      </c>
      <c r="Z8478">
        <v>0</v>
      </c>
      <c r="AA8478">
        <v>0</v>
      </c>
      <c r="AB8478">
        <v>0.29852292124883334</v>
      </c>
      <c r="AC8478">
        <v>0</v>
      </c>
      <c r="AD8478">
        <v>0</v>
      </c>
      <c r="AE8478">
        <v>6.5678046770189509</v>
      </c>
    </row>
    <row r="8479" spans="1:31" x14ac:dyDescent="0.25">
      <c r="A8479">
        <v>2169839</v>
      </c>
      <c r="B8479">
        <v>1</v>
      </c>
      <c r="C8479" t="s">
        <v>80</v>
      </c>
      <c r="D8479" t="s">
        <v>108</v>
      </c>
      <c r="E8479" t="s">
        <v>174</v>
      </c>
      <c r="F8479" t="s">
        <v>21082</v>
      </c>
      <c r="G8479" t="s">
        <v>384</v>
      </c>
      <c r="H8479" t="s">
        <v>134</v>
      </c>
      <c r="I8479" t="s">
        <v>135</v>
      </c>
      <c r="J8479" t="s">
        <v>136</v>
      </c>
      <c r="K8479" t="s">
        <v>137</v>
      </c>
      <c r="L8479" t="s">
        <v>24079</v>
      </c>
      <c r="M8479" t="s">
        <v>24080</v>
      </c>
      <c r="N8479">
        <v>1.7669444439999999</v>
      </c>
      <c r="O8479">
        <v>0</v>
      </c>
      <c r="P8479">
        <v>14</v>
      </c>
      <c r="Q8479">
        <v>0</v>
      </c>
      <c r="R8479">
        <v>4</v>
      </c>
      <c r="S8479">
        <v>0</v>
      </c>
      <c r="T8479">
        <v>2</v>
      </c>
      <c r="U8479">
        <v>0</v>
      </c>
      <c r="V8479">
        <v>0</v>
      </c>
      <c r="W8479">
        <v>0</v>
      </c>
      <c r="X8479">
        <v>3.3215923309526421</v>
      </c>
      <c r="Y8479">
        <v>0</v>
      </c>
      <c r="Z8479">
        <v>0.81852287767624998</v>
      </c>
      <c r="AA8479">
        <v>0</v>
      </c>
      <c r="AB8479">
        <v>4.5930866399281252</v>
      </c>
      <c r="AC8479">
        <v>0</v>
      </c>
      <c r="AD8479">
        <v>0</v>
      </c>
      <c r="AE8479">
        <v>8.733201848557016</v>
      </c>
    </row>
    <row r="8480" spans="1:31" x14ac:dyDescent="0.25">
      <c r="A8480">
        <v>2170125</v>
      </c>
      <c r="B8480">
        <v>1</v>
      </c>
      <c r="C8480" t="s">
        <v>81</v>
      </c>
      <c r="D8480" t="s">
        <v>123</v>
      </c>
      <c r="E8480" t="s">
        <v>161</v>
      </c>
      <c r="F8480" t="s">
        <v>24081</v>
      </c>
      <c r="G8480" t="s">
        <v>215</v>
      </c>
      <c r="H8480" t="s">
        <v>134</v>
      </c>
      <c r="I8480" t="s">
        <v>135</v>
      </c>
      <c r="J8480" t="s">
        <v>136</v>
      </c>
      <c r="K8480" t="s">
        <v>137</v>
      </c>
      <c r="L8480" t="s">
        <v>24082</v>
      </c>
      <c r="M8480" t="s">
        <v>24083</v>
      </c>
      <c r="N8480">
        <v>1.355277777</v>
      </c>
      <c r="O8480">
        <v>0</v>
      </c>
      <c r="P8480">
        <v>514</v>
      </c>
      <c r="Q8480">
        <v>0</v>
      </c>
      <c r="R8480">
        <v>0</v>
      </c>
      <c r="S8480">
        <v>0</v>
      </c>
      <c r="T8480">
        <v>19</v>
      </c>
      <c r="U8480">
        <v>0</v>
      </c>
      <c r="V8480">
        <v>0</v>
      </c>
      <c r="W8480">
        <v>0</v>
      </c>
      <c r="X8480">
        <v>139.18166496832166</v>
      </c>
      <c r="Y8480">
        <v>0</v>
      </c>
      <c r="Z8480">
        <v>0</v>
      </c>
      <c r="AA8480">
        <v>0</v>
      </c>
      <c r="AB8480">
        <v>8.4795822786078325</v>
      </c>
      <c r="AC8480">
        <v>0</v>
      </c>
      <c r="AD8480">
        <v>0</v>
      </c>
      <c r="AE8480">
        <v>147.66124724692949</v>
      </c>
    </row>
    <row r="8481" spans="1:31" x14ac:dyDescent="0.25">
      <c r="A8481">
        <v>2169584</v>
      </c>
      <c r="B8481">
        <v>1</v>
      </c>
      <c r="C8481" t="s">
        <v>80</v>
      </c>
      <c r="D8481" t="s">
        <v>96</v>
      </c>
      <c r="E8481" t="s">
        <v>196</v>
      </c>
      <c r="F8481" t="s">
        <v>24084</v>
      </c>
      <c r="G8481" t="s">
        <v>142</v>
      </c>
      <c r="H8481" t="s">
        <v>143</v>
      </c>
      <c r="I8481" t="s">
        <v>135</v>
      </c>
      <c r="J8481" t="s">
        <v>136</v>
      </c>
      <c r="K8481" t="s">
        <v>137</v>
      </c>
      <c r="L8481" t="s">
        <v>24085</v>
      </c>
      <c r="M8481" t="s">
        <v>24086</v>
      </c>
      <c r="N8481">
        <v>1.7938888879999999</v>
      </c>
      <c r="O8481">
        <v>0</v>
      </c>
      <c r="P8481">
        <v>258</v>
      </c>
      <c r="Q8481">
        <v>11</v>
      </c>
      <c r="R8481">
        <v>21</v>
      </c>
      <c r="S8481">
        <v>7</v>
      </c>
      <c r="T8481">
        <v>28</v>
      </c>
      <c r="U8481">
        <v>3</v>
      </c>
      <c r="V8481">
        <v>0</v>
      </c>
      <c r="W8481">
        <v>0</v>
      </c>
      <c r="X8481">
        <v>157.80985737616859</v>
      </c>
      <c r="Y8481">
        <v>10.094628853455401</v>
      </c>
      <c r="Z8481">
        <v>16.939101387018002</v>
      </c>
      <c r="AA8481">
        <v>68.459050710791232</v>
      </c>
      <c r="AB8481">
        <v>47.500159501137091</v>
      </c>
      <c r="AC8481">
        <v>359.53677646889867</v>
      </c>
      <c r="AD8481">
        <v>0</v>
      </c>
      <c r="AE8481">
        <v>660.33957429746897</v>
      </c>
    </row>
    <row r="8482" spans="1:31" x14ac:dyDescent="0.25">
      <c r="A8482">
        <v>2170211</v>
      </c>
      <c r="B8482">
        <v>1</v>
      </c>
      <c r="C8482" t="s">
        <v>80</v>
      </c>
      <c r="D8482" t="s">
        <v>82</v>
      </c>
      <c r="E8482" t="s">
        <v>131</v>
      </c>
      <c r="F8482" t="s">
        <v>24087</v>
      </c>
      <c r="G8482" t="s">
        <v>152</v>
      </c>
      <c r="H8482" t="s">
        <v>134</v>
      </c>
      <c r="I8482" t="s">
        <v>135</v>
      </c>
      <c r="J8482" t="s">
        <v>136</v>
      </c>
      <c r="K8482" t="s">
        <v>137</v>
      </c>
      <c r="L8482" t="s">
        <v>24088</v>
      </c>
      <c r="M8482" t="s">
        <v>24089</v>
      </c>
      <c r="N8482">
        <v>2.0094444440000001</v>
      </c>
      <c r="O8482">
        <v>0</v>
      </c>
      <c r="P8482">
        <v>1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0.47637664870506669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0.47637664870506669</v>
      </c>
    </row>
    <row r="8483" spans="1:31" x14ac:dyDescent="0.25">
      <c r="A8483">
        <v>2169879</v>
      </c>
      <c r="B8483">
        <v>1</v>
      </c>
      <c r="C8483" t="s">
        <v>80</v>
      </c>
      <c r="D8483" t="s">
        <v>97</v>
      </c>
      <c r="E8483" t="s">
        <v>131</v>
      </c>
      <c r="F8483" t="s">
        <v>24090</v>
      </c>
      <c r="G8483" t="s">
        <v>152</v>
      </c>
      <c r="H8483" t="s">
        <v>134</v>
      </c>
      <c r="I8483" t="s">
        <v>135</v>
      </c>
      <c r="J8483" t="s">
        <v>136</v>
      </c>
      <c r="K8483" t="s">
        <v>137</v>
      </c>
      <c r="L8483" t="s">
        <v>24091</v>
      </c>
      <c r="M8483" t="s">
        <v>24092</v>
      </c>
      <c r="N8483">
        <v>3.7963888880000001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1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14.099099568630892</v>
      </c>
      <c r="AC8483">
        <v>0</v>
      </c>
      <c r="AD8483">
        <v>0</v>
      </c>
      <c r="AE8483">
        <v>14.099099568630892</v>
      </c>
    </row>
    <row r="8484" spans="1:31" x14ac:dyDescent="0.25">
      <c r="A8484">
        <v>2170317</v>
      </c>
      <c r="B8484">
        <v>1</v>
      </c>
      <c r="C8484" t="s">
        <v>81</v>
      </c>
      <c r="D8484" t="s">
        <v>113</v>
      </c>
      <c r="E8484" t="s">
        <v>140</v>
      </c>
      <c r="F8484" t="s">
        <v>24093</v>
      </c>
      <c r="G8484" t="s">
        <v>142</v>
      </c>
      <c r="H8484" t="s">
        <v>143</v>
      </c>
      <c r="I8484" t="s">
        <v>135</v>
      </c>
      <c r="J8484" t="s">
        <v>136</v>
      </c>
      <c r="K8484" t="s">
        <v>137</v>
      </c>
      <c r="L8484" t="s">
        <v>24094</v>
      </c>
      <c r="M8484" t="s">
        <v>24095</v>
      </c>
      <c r="N8484">
        <v>1.342222222</v>
      </c>
      <c r="O8484">
        <v>0</v>
      </c>
      <c r="P8484">
        <v>309</v>
      </c>
      <c r="Q8484">
        <v>0</v>
      </c>
      <c r="R8484">
        <v>26</v>
      </c>
      <c r="S8484">
        <v>6</v>
      </c>
      <c r="T8484">
        <v>14</v>
      </c>
      <c r="U8484">
        <v>0</v>
      </c>
      <c r="V8484">
        <v>0</v>
      </c>
      <c r="W8484">
        <v>0</v>
      </c>
      <c r="X8484">
        <v>117.42942481093392</v>
      </c>
      <c r="Y8484">
        <v>0</v>
      </c>
      <c r="Z8484">
        <v>3.3422592823666002</v>
      </c>
      <c r="AA8484">
        <v>665.06925893215737</v>
      </c>
      <c r="AB8484">
        <v>13.118817433155284</v>
      </c>
      <c r="AC8484">
        <v>0</v>
      </c>
      <c r="AD8484">
        <v>0</v>
      </c>
      <c r="AE8484">
        <v>798.95976045861323</v>
      </c>
    </row>
    <row r="8485" spans="1:31" x14ac:dyDescent="0.25">
      <c r="A8485">
        <v>2170357</v>
      </c>
      <c r="B8485">
        <v>1</v>
      </c>
      <c r="C8485" t="s">
        <v>81</v>
      </c>
      <c r="D8485" t="s">
        <v>116</v>
      </c>
      <c r="E8485" t="s">
        <v>174</v>
      </c>
      <c r="F8485" t="s">
        <v>24096</v>
      </c>
      <c r="G8485" t="s">
        <v>187</v>
      </c>
      <c r="H8485" t="s">
        <v>134</v>
      </c>
      <c r="I8485" t="s">
        <v>135</v>
      </c>
      <c r="J8485" t="s">
        <v>136</v>
      </c>
      <c r="K8485" t="s">
        <v>137</v>
      </c>
      <c r="L8485" t="s">
        <v>24097</v>
      </c>
      <c r="M8485" t="s">
        <v>24098</v>
      </c>
      <c r="N8485">
        <v>3.3663888879999999</v>
      </c>
      <c r="O8485">
        <v>0</v>
      </c>
      <c r="P8485">
        <v>60</v>
      </c>
      <c r="Q8485">
        <v>0</v>
      </c>
      <c r="R8485">
        <v>0</v>
      </c>
      <c r="S8485">
        <v>0</v>
      </c>
      <c r="T8485">
        <v>3</v>
      </c>
      <c r="U8485">
        <v>0</v>
      </c>
      <c r="V8485">
        <v>0</v>
      </c>
      <c r="W8485">
        <v>0</v>
      </c>
      <c r="X8485">
        <v>43.384720540231562</v>
      </c>
      <c r="Y8485">
        <v>0</v>
      </c>
      <c r="Z8485">
        <v>0</v>
      </c>
      <c r="AA8485">
        <v>0</v>
      </c>
      <c r="AB8485">
        <v>1.6804496272765501</v>
      </c>
      <c r="AC8485">
        <v>0</v>
      </c>
      <c r="AD8485">
        <v>0</v>
      </c>
      <c r="AE8485">
        <v>45.065170167508114</v>
      </c>
    </row>
    <row r="8486" spans="1:31" x14ac:dyDescent="0.25">
      <c r="A8486">
        <v>2170019</v>
      </c>
      <c r="B8486">
        <v>1</v>
      </c>
      <c r="C8486" t="s">
        <v>80</v>
      </c>
      <c r="D8486" t="s">
        <v>103</v>
      </c>
      <c r="E8486" t="s">
        <v>146</v>
      </c>
      <c r="F8486" t="s">
        <v>12542</v>
      </c>
      <c r="G8486" t="s">
        <v>167</v>
      </c>
      <c r="H8486" t="s">
        <v>143</v>
      </c>
      <c r="I8486" t="s">
        <v>135</v>
      </c>
      <c r="J8486" t="s">
        <v>136</v>
      </c>
      <c r="K8486" t="s">
        <v>137</v>
      </c>
      <c r="L8486" t="s">
        <v>24099</v>
      </c>
      <c r="M8486" t="s">
        <v>24100</v>
      </c>
      <c r="N8486">
        <v>2.0841666659999998</v>
      </c>
      <c r="O8486">
        <v>0</v>
      </c>
      <c r="P8486">
        <v>0</v>
      </c>
      <c r="Q8486">
        <v>0</v>
      </c>
      <c r="R8486">
        <v>6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35.114702152675399</v>
      </c>
      <c r="AA8486">
        <v>0</v>
      </c>
      <c r="AB8486">
        <v>0</v>
      </c>
      <c r="AC8486">
        <v>0</v>
      </c>
      <c r="AD8486">
        <v>0</v>
      </c>
      <c r="AE8486">
        <v>35.114702152675399</v>
      </c>
    </row>
    <row r="8487" spans="1:31" x14ac:dyDescent="0.25">
      <c r="A8487">
        <v>2169670</v>
      </c>
      <c r="B8487">
        <v>1</v>
      </c>
      <c r="C8487" t="s">
        <v>80</v>
      </c>
      <c r="D8487" t="s">
        <v>104</v>
      </c>
      <c r="E8487" t="s">
        <v>131</v>
      </c>
      <c r="F8487" t="s">
        <v>24101</v>
      </c>
      <c r="G8487" t="s">
        <v>152</v>
      </c>
      <c r="H8487" t="s">
        <v>134</v>
      </c>
      <c r="I8487" t="s">
        <v>135</v>
      </c>
      <c r="J8487" t="s">
        <v>136</v>
      </c>
      <c r="K8487" t="s">
        <v>137</v>
      </c>
      <c r="L8487" t="s">
        <v>24102</v>
      </c>
      <c r="M8487" t="s">
        <v>24103</v>
      </c>
      <c r="N8487">
        <v>1.6372222219999999</v>
      </c>
      <c r="O8487">
        <v>0</v>
      </c>
      <c r="P8487">
        <v>0</v>
      </c>
      <c r="Q8487">
        <v>0</v>
      </c>
      <c r="R8487">
        <v>1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0.43071432509760005</v>
      </c>
      <c r="AA8487">
        <v>0</v>
      </c>
      <c r="AB8487">
        <v>0</v>
      </c>
      <c r="AC8487">
        <v>0</v>
      </c>
      <c r="AD8487">
        <v>0</v>
      </c>
      <c r="AE8487">
        <v>0.43071432509760005</v>
      </c>
    </row>
    <row r="8488" spans="1:31" x14ac:dyDescent="0.25">
      <c r="A8488">
        <v>2170463</v>
      </c>
      <c r="B8488">
        <v>1</v>
      </c>
      <c r="C8488" t="s">
        <v>80</v>
      </c>
      <c r="D8488" t="s">
        <v>84</v>
      </c>
      <c r="E8488" t="s">
        <v>161</v>
      </c>
      <c r="F8488" t="s">
        <v>24104</v>
      </c>
      <c r="G8488" t="s">
        <v>215</v>
      </c>
      <c r="H8488" t="s">
        <v>134</v>
      </c>
      <c r="I8488" t="s">
        <v>135</v>
      </c>
      <c r="J8488" t="s">
        <v>136</v>
      </c>
      <c r="K8488" t="s">
        <v>137</v>
      </c>
      <c r="L8488" t="s">
        <v>24105</v>
      </c>
      <c r="M8488" t="s">
        <v>24106</v>
      </c>
      <c r="N8488">
        <v>1.7597222219999999</v>
      </c>
      <c r="O8488">
        <v>0</v>
      </c>
      <c r="P8488">
        <v>459</v>
      </c>
      <c r="Q8488">
        <v>0</v>
      </c>
      <c r="R8488">
        <v>0</v>
      </c>
      <c r="S8488">
        <v>0</v>
      </c>
      <c r="T8488">
        <v>70</v>
      </c>
      <c r="U8488">
        <v>0</v>
      </c>
      <c r="V8488">
        <v>0</v>
      </c>
      <c r="W8488">
        <v>0</v>
      </c>
      <c r="X8488">
        <v>196.02033491571339</v>
      </c>
      <c r="Y8488">
        <v>0</v>
      </c>
      <c r="Z8488">
        <v>0</v>
      </c>
      <c r="AA8488">
        <v>0</v>
      </c>
      <c r="AB8488">
        <v>156.93365246416565</v>
      </c>
      <c r="AC8488">
        <v>0</v>
      </c>
      <c r="AD8488">
        <v>0</v>
      </c>
      <c r="AE8488">
        <v>352.95398737987904</v>
      </c>
    </row>
    <row r="8489" spans="1:31" x14ac:dyDescent="0.25">
      <c r="A8489">
        <v>2170165</v>
      </c>
      <c r="B8489">
        <v>1</v>
      </c>
      <c r="C8489" t="s">
        <v>80</v>
      </c>
      <c r="D8489" t="s">
        <v>107</v>
      </c>
      <c r="E8489" t="s">
        <v>174</v>
      </c>
      <c r="F8489" t="s">
        <v>24107</v>
      </c>
      <c r="G8489" t="s">
        <v>328</v>
      </c>
      <c r="H8489" t="s">
        <v>134</v>
      </c>
      <c r="I8489" t="s">
        <v>135</v>
      </c>
      <c r="J8489" t="s">
        <v>136</v>
      </c>
      <c r="K8489" t="s">
        <v>137</v>
      </c>
      <c r="L8489" t="s">
        <v>24108</v>
      </c>
      <c r="M8489" t="s">
        <v>24109</v>
      </c>
      <c r="N8489">
        <v>6.3197222220000002</v>
      </c>
      <c r="O8489">
        <v>0</v>
      </c>
      <c r="P8489">
        <v>23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23.76620311583536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23.76620311583536</v>
      </c>
    </row>
    <row r="8490" spans="1:31" x14ac:dyDescent="0.25">
      <c r="A8490">
        <v>2169541</v>
      </c>
      <c r="B8490">
        <v>1</v>
      </c>
      <c r="C8490" t="s">
        <v>80</v>
      </c>
      <c r="D8490" t="s">
        <v>108</v>
      </c>
      <c r="E8490" t="s">
        <v>174</v>
      </c>
      <c r="F8490" t="s">
        <v>24110</v>
      </c>
      <c r="G8490" t="s">
        <v>187</v>
      </c>
      <c r="H8490" t="s">
        <v>134</v>
      </c>
      <c r="I8490" t="s">
        <v>135</v>
      </c>
      <c r="J8490" t="s">
        <v>136</v>
      </c>
      <c r="K8490" t="s">
        <v>137</v>
      </c>
      <c r="L8490" t="s">
        <v>24111</v>
      </c>
      <c r="M8490" t="s">
        <v>24112</v>
      </c>
      <c r="N8490">
        <v>1.2636111109999999</v>
      </c>
      <c r="O8490">
        <v>0</v>
      </c>
      <c r="P8490">
        <v>16</v>
      </c>
      <c r="Q8490">
        <v>0</v>
      </c>
      <c r="R8490">
        <v>9</v>
      </c>
      <c r="S8490">
        <v>0</v>
      </c>
      <c r="T8490">
        <v>3</v>
      </c>
      <c r="U8490">
        <v>0</v>
      </c>
      <c r="V8490">
        <v>0</v>
      </c>
      <c r="W8490">
        <v>0</v>
      </c>
      <c r="X8490">
        <v>3.22809851473875</v>
      </c>
      <c r="Y8490">
        <v>0</v>
      </c>
      <c r="Z8490">
        <v>1.8674684721702663</v>
      </c>
      <c r="AA8490">
        <v>0</v>
      </c>
      <c r="AB8490">
        <v>0.28669678918615005</v>
      </c>
      <c r="AC8490">
        <v>0</v>
      </c>
      <c r="AD8490">
        <v>0</v>
      </c>
      <c r="AE8490">
        <v>5.3822637760951668</v>
      </c>
    </row>
    <row r="8491" spans="1:31" x14ac:dyDescent="0.25">
      <c r="A8491">
        <v>2170231</v>
      </c>
      <c r="B8491">
        <v>1</v>
      </c>
      <c r="C8491" t="s">
        <v>81</v>
      </c>
      <c r="D8491" t="s">
        <v>116</v>
      </c>
      <c r="E8491" t="s">
        <v>146</v>
      </c>
      <c r="F8491" t="s">
        <v>23192</v>
      </c>
      <c r="G8491" t="s">
        <v>167</v>
      </c>
      <c r="H8491" t="s">
        <v>143</v>
      </c>
      <c r="I8491" t="s">
        <v>135</v>
      </c>
      <c r="J8491" t="s">
        <v>136</v>
      </c>
      <c r="K8491" t="s">
        <v>137</v>
      </c>
      <c r="L8491" t="s">
        <v>24113</v>
      </c>
      <c r="M8491" t="s">
        <v>24114</v>
      </c>
      <c r="N8491">
        <v>1.9325000000000001</v>
      </c>
      <c r="O8491">
        <v>0</v>
      </c>
      <c r="P8491">
        <v>144</v>
      </c>
      <c r="Q8491">
        <v>0</v>
      </c>
      <c r="R8491">
        <v>0</v>
      </c>
      <c r="S8491">
        <v>0</v>
      </c>
      <c r="T8491">
        <v>9</v>
      </c>
      <c r="U8491">
        <v>0</v>
      </c>
      <c r="V8491">
        <v>0</v>
      </c>
      <c r="W8491">
        <v>0</v>
      </c>
      <c r="X8491">
        <v>31.752760045032019</v>
      </c>
      <c r="Y8491">
        <v>0</v>
      </c>
      <c r="Z8491">
        <v>0</v>
      </c>
      <c r="AA8491">
        <v>0</v>
      </c>
      <c r="AB8491">
        <v>1.7528741540157335</v>
      </c>
      <c r="AC8491">
        <v>0</v>
      </c>
      <c r="AD8491">
        <v>0</v>
      </c>
      <c r="AE8491">
        <v>33.505634199047755</v>
      </c>
    </row>
    <row r="8492" spans="1:31" x14ac:dyDescent="0.25">
      <c r="A8492">
        <v>2170400</v>
      </c>
      <c r="B8492">
        <v>1</v>
      </c>
      <c r="C8492" t="s">
        <v>80</v>
      </c>
      <c r="D8492" t="s">
        <v>104</v>
      </c>
      <c r="E8492" t="s">
        <v>161</v>
      </c>
      <c r="F8492" t="s">
        <v>24115</v>
      </c>
      <c r="G8492" t="s">
        <v>215</v>
      </c>
      <c r="H8492" t="s">
        <v>134</v>
      </c>
      <c r="I8492" t="s">
        <v>135</v>
      </c>
      <c r="J8492" t="s">
        <v>136</v>
      </c>
      <c r="K8492" t="s">
        <v>137</v>
      </c>
      <c r="L8492" t="s">
        <v>24116</v>
      </c>
      <c r="M8492" t="s">
        <v>24117</v>
      </c>
      <c r="N8492">
        <v>6.5594444440000004</v>
      </c>
      <c r="O8492">
        <v>0</v>
      </c>
      <c r="P8492">
        <v>165</v>
      </c>
      <c r="Q8492">
        <v>0</v>
      </c>
      <c r="R8492">
        <v>1</v>
      </c>
      <c r="S8492">
        <v>0</v>
      </c>
      <c r="T8492">
        <v>11</v>
      </c>
      <c r="U8492">
        <v>0</v>
      </c>
      <c r="V8492">
        <v>0</v>
      </c>
      <c r="W8492">
        <v>0</v>
      </c>
      <c r="X8492">
        <v>216.50886067957001</v>
      </c>
      <c r="Y8492">
        <v>0</v>
      </c>
      <c r="Z8492">
        <v>1.8951187580700003E-2</v>
      </c>
      <c r="AA8492">
        <v>0</v>
      </c>
      <c r="AB8492">
        <v>27.31467487641962</v>
      </c>
      <c r="AC8492">
        <v>0</v>
      </c>
      <c r="AD8492">
        <v>0</v>
      </c>
      <c r="AE8492">
        <v>243.84248674357033</v>
      </c>
    </row>
    <row r="8493" spans="1:31" x14ac:dyDescent="0.25">
      <c r="A8493">
        <v>2169733</v>
      </c>
      <c r="B8493">
        <v>1</v>
      </c>
      <c r="C8493" t="s">
        <v>81</v>
      </c>
      <c r="D8493" t="s">
        <v>118</v>
      </c>
      <c r="E8493" t="s">
        <v>174</v>
      </c>
      <c r="F8493" t="s">
        <v>24118</v>
      </c>
      <c r="G8493" t="s">
        <v>187</v>
      </c>
      <c r="H8493" t="s">
        <v>134</v>
      </c>
      <c r="I8493" t="s">
        <v>135</v>
      </c>
      <c r="J8493" t="s">
        <v>136</v>
      </c>
      <c r="K8493" t="s">
        <v>137</v>
      </c>
      <c r="L8493" t="s">
        <v>24119</v>
      </c>
      <c r="M8493" t="s">
        <v>24120</v>
      </c>
      <c r="N8493">
        <v>2.3738888880000002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52</v>
      </c>
      <c r="U8493">
        <v>0</v>
      </c>
      <c r="V8493">
        <v>2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96.104635208719358</v>
      </c>
      <c r="AC8493">
        <v>0</v>
      </c>
      <c r="AD8493">
        <v>68.678438121067487</v>
      </c>
      <c r="AE8493">
        <v>164.78307332978684</v>
      </c>
    </row>
    <row r="8494" spans="1:31" x14ac:dyDescent="0.25">
      <c r="A8494">
        <v>2170251</v>
      </c>
      <c r="B8494">
        <v>1</v>
      </c>
      <c r="C8494" t="s">
        <v>81</v>
      </c>
      <c r="D8494" t="s">
        <v>113</v>
      </c>
      <c r="E8494" t="s">
        <v>174</v>
      </c>
      <c r="F8494" t="s">
        <v>24121</v>
      </c>
      <c r="G8494" t="s">
        <v>187</v>
      </c>
      <c r="H8494" t="s">
        <v>134</v>
      </c>
      <c r="I8494" t="s">
        <v>135</v>
      </c>
      <c r="J8494" t="s">
        <v>136</v>
      </c>
      <c r="K8494" t="s">
        <v>137</v>
      </c>
      <c r="L8494" t="s">
        <v>24122</v>
      </c>
      <c r="M8494" t="s">
        <v>24123</v>
      </c>
      <c r="N8494">
        <v>2.4636111110000001</v>
      </c>
      <c r="O8494">
        <v>0</v>
      </c>
      <c r="P8494">
        <v>22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6.0728176274382495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6.0728176274382495</v>
      </c>
    </row>
    <row r="8495" spans="1:31" x14ac:dyDescent="0.25">
      <c r="A8495">
        <v>2169710</v>
      </c>
      <c r="B8495">
        <v>1</v>
      </c>
      <c r="C8495" t="s">
        <v>80</v>
      </c>
      <c r="D8495" t="s">
        <v>97</v>
      </c>
      <c r="E8495" t="s">
        <v>174</v>
      </c>
      <c r="F8495" t="s">
        <v>24124</v>
      </c>
      <c r="G8495" t="s">
        <v>187</v>
      </c>
      <c r="H8495" t="s">
        <v>134</v>
      </c>
      <c r="I8495" t="s">
        <v>135</v>
      </c>
      <c r="J8495" t="s">
        <v>136</v>
      </c>
      <c r="K8495" t="s">
        <v>137</v>
      </c>
      <c r="L8495" t="s">
        <v>24125</v>
      </c>
      <c r="M8495" t="s">
        <v>24126</v>
      </c>
      <c r="N8495">
        <v>5.1738888879999996</v>
      </c>
      <c r="O8495">
        <v>0</v>
      </c>
      <c r="P8495">
        <v>19</v>
      </c>
      <c r="Q8495">
        <v>0</v>
      </c>
      <c r="R8495">
        <v>0</v>
      </c>
      <c r="S8495">
        <v>0</v>
      </c>
      <c r="T8495">
        <v>5</v>
      </c>
      <c r="U8495">
        <v>0</v>
      </c>
      <c r="V8495">
        <v>0</v>
      </c>
      <c r="W8495">
        <v>0</v>
      </c>
      <c r="X8495">
        <v>25.800144668908352</v>
      </c>
      <c r="Y8495">
        <v>0</v>
      </c>
      <c r="Z8495">
        <v>0</v>
      </c>
      <c r="AA8495">
        <v>0</v>
      </c>
      <c r="AB8495">
        <v>34.227017096412645</v>
      </c>
      <c r="AC8495">
        <v>0</v>
      </c>
      <c r="AD8495">
        <v>0</v>
      </c>
      <c r="AE8495">
        <v>60.027161765320997</v>
      </c>
    </row>
    <row r="8496" spans="1:31" x14ac:dyDescent="0.25">
      <c r="A8496">
        <v>2170686</v>
      </c>
      <c r="B8496">
        <v>1</v>
      </c>
      <c r="C8496" t="s">
        <v>80</v>
      </c>
      <c r="D8496" t="s">
        <v>104</v>
      </c>
      <c r="E8496" t="s">
        <v>161</v>
      </c>
      <c r="F8496" t="s">
        <v>12266</v>
      </c>
      <c r="G8496" t="s">
        <v>215</v>
      </c>
      <c r="H8496" t="s">
        <v>134</v>
      </c>
      <c r="I8496" t="s">
        <v>135</v>
      </c>
      <c r="J8496" t="s">
        <v>136</v>
      </c>
      <c r="K8496" t="s">
        <v>137</v>
      </c>
      <c r="L8496" t="s">
        <v>24127</v>
      </c>
      <c r="M8496" t="s">
        <v>24128</v>
      </c>
      <c r="N8496">
        <v>1.4652777770000001</v>
      </c>
      <c r="O8496">
        <v>0</v>
      </c>
      <c r="P8496">
        <v>3</v>
      </c>
      <c r="Q8496">
        <v>0</v>
      </c>
      <c r="R8496">
        <v>9</v>
      </c>
      <c r="S8496">
        <v>0</v>
      </c>
      <c r="T8496">
        <v>15</v>
      </c>
      <c r="U8496">
        <v>0</v>
      </c>
      <c r="V8496">
        <v>0</v>
      </c>
      <c r="W8496">
        <v>0</v>
      </c>
      <c r="X8496">
        <v>3.5673210555937507</v>
      </c>
      <c r="Y8496">
        <v>0</v>
      </c>
      <c r="Z8496">
        <v>2.1495614686124997</v>
      </c>
      <c r="AA8496">
        <v>0</v>
      </c>
      <c r="AB8496">
        <v>26.635101662955833</v>
      </c>
      <c r="AC8496">
        <v>0</v>
      </c>
      <c r="AD8496">
        <v>0</v>
      </c>
      <c r="AE8496">
        <v>32.351984187162081</v>
      </c>
    </row>
    <row r="8497" spans="1:31" x14ac:dyDescent="0.25">
      <c r="A8497">
        <v>2169690</v>
      </c>
      <c r="B8497">
        <v>1</v>
      </c>
      <c r="C8497" t="s">
        <v>80</v>
      </c>
      <c r="D8497" t="s">
        <v>93</v>
      </c>
      <c r="E8497" t="s">
        <v>174</v>
      </c>
      <c r="F8497" t="s">
        <v>24129</v>
      </c>
      <c r="G8497" t="s">
        <v>187</v>
      </c>
      <c r="H8497" t="s">
        <v>134</v>
      </c>
      <c r="I8497" t="s">
        <v>135</v>
      </c>
      <c r="J8497" t="s">
        <v>136</v>
      </c>
      <c r="K8497" t="s">
        <v>137</v>
      </c>
      <c r="L8497" t="s">
        <v>24130</v>
      </c>
      <c r="M8497" t="s">
        <v>24131</v>
      </c>
      <c r="N8497">
        <v>6.1041666660000002</v>
      </c>
      <c r="O8497">
        <v>0</v>
      </c>
      <c r="P8497">
        <v>8</v>
      </c>
      <c r="Q8497">
        <v>0</v>
      </c>
      <c r="R8497">
        <v>2</v>
      </c>
      <c r="S8497">
        <v>0</v>
      </c>
      <c r="T8497">
        <v>1</v>
      </c>
      <c r="U8497">
        <v>0</v>
      </c>
      <c r="V8497">
        <v>0</v>
      </c>
      <c r="W8497">
        <v>0</v>
      </c>
      <c r="X8497">
        <v>14.238852218381252</v>
      </c>
      <c r="Y8497">
        <v>0</v>
      </c>
      <c r="Z8497">
        <v>9.2534764755326684</v>
      </c>
      <c r="AA8497">
        <v>0</v>
      </c>
      <c r="AB8497">
        <v>4.4811431409112501</v>
      </c>
      <c r="AC8497">
        <v>0</v>
      </c>
      <c r="AD8497">
        <v>0</v>
      </c>
      <c r="AE8497">
        <v>27.973471834825169</v>
      </c>
    </row>
    <row r="8498" spans="1:31" x14ac:dyDescent="0.25">
      <c r="A8498">
        <v>2170082</v>
      </c>
      <c r="B8498">
        <v>1</v>
      </c>
      <c r="C8498" t="s">
        <v>80</v>
      </c>
      <c r="D8498" t="s">
        <v>100</v>
      </c>
      <c r="E8498" t="s">
        <v>146</v>
      </c>
      <c r="F8498" t="s">
        <v>24132</v>
      </c>
      <c r="G8498" t="s">
        <v>167</v>
      </c>
      <c r="H8498" t="s">
        <v>143</v>
      </c>
      <c r="I8498" t="s">
        <v>135</v>
      </c>
      <c r="J8498" t="s">
        <v>136</v>
      </c>
      <c r="K8498" t="s">
        <v>137</v>
      </c>
      <c r="L8498" t="s">
        <v>24133</v>
      </c>
      <c r="M8498" t="s">
        <v>24134</v>
      </c>
      <c r="N8498">
        <v>1.2044444439999999</v>
      </c>
      <c r="O8498">
        <v>0</v>
      </c>
      <c r="P8498">
        <v>132</v>
      </c>
      <c r="Q8498">
        <v>0</v>
      </c>
      <c r="R8498">
        <v>0</v>
      </c>
      <c r="S8498">
        <v>0</v>
      </c>
      <c r="T8498">
        <v>11</v>
      </c>
      <c r="U8498">
        <v>0</v>
      </c>
      <c r="V8498">
        <v>0</v>
      </c>
      <c r="W8498">
        <v>0</v>
      </c>
      <c r="X8498">
        <v>45.276305854516316</v>
      </c>
      <c r="Y8498">
        <v>0</v>
      </c>
      <c r="Z8498">
        <v>0</v>
      </c>
      <c r="AA8498">
        <v>0</v>
      </c>
      <c r="AB8498">
        <v>4.8513792191128884</v>
      </c>
      <c r="AC8498">
        <v>0</v>
      </c>
      <c r="AD8498">
        <v>0</v>
      </c>
      <c r="AE8498">
        <v>50.127685073629202</v>
      </c>
    </row>
    <row r="8499" spans="1:31" x14ac:dyDescent="0.25">
      <c r="A8499">
        <v>2169647</v>
      </c>
      <c r="B8499">
        <v>1</v>
      </c>
      <c r="C8499" t="s">
        <v>80</v>
      </c>
      <c r="D8499" t="s">
        <v>83</v>
      </c>
      <c r="E8499" t="s">
        <v>131</v>
      </c>
      <c r="F8499" t="s">
        <v>24135</v>
      </c>
      <c r="G8499" t="s">
        <v>152</v>
      </c>
      <c r="H8499" t="s">
        <v>134</v>
      </c>
      <c r="I8499" t="s">
        <v>135</v>
      </c>
      <c r="J8499" t="s">
        <v>136</v>
      </c>
      <c r="K8499" t="s">
        <v>137</v>
      </c>
      <c r="L8499" t="s">
        <v>24136</v>
      </c>
      <c r="M8499" t="s">
        <v>24137</v>
      </c>
      <c r="N8499">
        <v>2.4063888879999999</v>
      </c>
      <c r="O8499">
        <v>0</v>
      </c>
      <c r="P8499">
        <v>1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2.8681965360750001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2.8681965360750001</v>
      </c>
    </row>
    <row r="8500" spans="1:31" x14ac:dyDescent="0.25">
      <c r="A8500">
        <v>2169796</v>
      </c>
      <c r="B8500">
        <v>1</v>
      </c>
      <c r="C8500" t="s">
        <v>81</v>
      </c>
      <c r="D8500" t="s">
        <v>124</v>
      </c>
      <c r="E8500" t="s">
        <v>161</v>
      </c>
      <c r="F8500" t="s">
        <v>24138</v>
      </c>
      <c r="G8500" t="s">
        <v>215</v>
      </c>
      <c r="H8500" t="s">
        <v>134</v>
      </c>
      <c r="I8500" t="s">
        <v>135</v>
      </c>
      <c r="J8500" t="s">
        <v>136</v>
      </c>
      <c r="K8500" t="s">
        <v>137</v>
      </c>
      <c r="L8500" t="s">
        <v>24139</v>
      </c>
      <c r="M8500" t="s">
        <v>24140</v>
      </c>
      <c r="N8500">
        <v>1.950555555</v>
      </c>
      <c r="O8500">
        <v>0</v>
      </c>
      <c r="P8500">
        <v>40</v>
      </c>
      <c r="Q8500">
        <v>0</v>
      </c>
      <c r="R8500">
        <v>4</v>
      </c>
      <c r="S8500">
        <v>0</v>
      </c>
      <c r="T8500">
        <v>25</v>
      </c>
      <c r="U8500">
        <v>0</v>
      </c>
      <c r="V8500">
        <v>0</v>
      </c>
      <c r="W8500">
        <v>0</v>
      </c>
      <c r="X8500">
        <v>14.201953614214831</v>
      </c>
      <c r="Y8500">
        <v>0</v>
      </c>
      <c r="Z8500">
        <v>1.5340867620764</v>
      </c>
      <c r="AA8500">
        <v>0</v>
      </c>
      <c r="AB8500">
        <v>81.191333472012019</v>
      </c>
      <c r="AC8500">
        <v>0</v>
      </c>
      <c r="AD8500">
        <v>0</v>
      </c>
      <c r="AE8500">
        <v>96.927373848303247</v>
      </c>
    </row>
    <row r="8501" spans="1:31" x14ac:dyDescent="0.25">
      <c r="A8501">
        <v>2169481</v>
      </c>
      <c r="B8501">
        <v>1</v>
      </c>
      <c r="C8501" t="s">
        <v>81</v>
      </c>
      <c r="D8501" t="s">
        <v>123</v>
      </c>
      <c r="E8501" t="s">
        <v>146</v>
      </c>
      <c r="F8501" t="s">
        <v>24141</v>
      </c>
      <c r="G8501" t="s">
        <v>142</v>
      </c>
      <c r="H8501" t="s">
        <v>143</v>
      </c>
      <c r="I8501" t="s">
        <v>135</v>
      </c>
      <c r="J8501" t="s">
        <v>136</v>
      </c>
      <c r="K8501" t="s">
        <v>137</v>
      </c>
      <c r="L8501" t="s">
        <v>23244</v>
      </c>
      <c r="M8501" t="s">
        <v>24142</v>
      </c>
      <c r="N8501">
        <v>4.301111111</v>
      </c>
      <c r="O8501">
        <v>9</v>
      </c>
      <c r="P8501">
        <v>1564</v>
      </c>
      <c r="Q8501">
        <v>43</v>
      </c>
      <c r="R8501">
        <v>157</v>
      </c>
      <c r="S8501">
        <v>23</v>
      </c>
      <c r="T8501">
        <v>155</v>
      </c>
      <c r="U8501">
        <v>5</v>
      </c>
      <c r="V8501">
        <v>0</v>
      </c>
      <c r="W8501">
        <v>10.739762836573799</v>
      </c>
      <c r="X8501">
        <v>1115.1139424803951</v>
      </c>
      <c r="Y8501">
        <v>127.49233113268566</v>
      </c>
      <c r="Z8501">
        <v>176.09141652898975</v>
      </c>
      <c r="AA8501">
        <v>672.16076807318314</v>
      </c>
      <c r="AB8501">
        <v>292.94606695013528</v>
      </c>
      <c r="AC8501">
        <v>303.80920374756005</v>
      </c>
      <c r="AD8501">
        <v>0</v>
      </c>
      <c r="AE8501">
        <v>2698.3534917495231</v>
      </c>
    </row>
    <row r="8502" spans="1:31" x14ac:dyDescent="0.25">
      <c r="A8502">
        <v>2170145</v>
      </c>
      <c r="B8502">
        <v>1</v>
      </c>
      <c r="C8502" t="s">
        <v>81</v>
      </c>
      <c r="D8502" t="s">
        <v>112</v>
      </c>
      <c r="E8502" t="s">
        <v>140</v>
      </c>
      <c r="F8502" t="s">
        <v>24143</v>
      </c>
      <c r="G8502" t="s">
        <v>142</v>
      </c>
      <c r="H8502" t="s">
        <v>143</v>
      </c>
      <c r="I8502" t="s">
        <v>135</v>
      </c>
      <c r="J8502" t="s">
        <v>136</v>
      </c>
      <c r="K8502" t="s">
        <v>137</v>
      </c>
      <c r="L8502" t="s">
        <v>24144</v>
      </c>
      <c r="M8502" t="s">
        <v>24145</v>
      </c>
      <c r="N8502">
        <v>5.8333333000000001E-2</v>
      </c>
      <c r="O8502">
        <v>2</v>
      </c>
      <c r="P8502">
        <v>940</v>
      </c>
      <c r="Q8502">
        <v>90</v>
      </c>
      <c r="R8502">
        <v>310</v>
      </c>
      <c r="S8502">
        <v>14</v>
      </c>
      <c r="T8502">
        <v>122</v>
      </c>
      <c r="U8502">
        <v>1</v>
      </c>
      <c r="V8502">
        <v>0</v>
      </c>
      <c r="W8502">
        <v>4.1947721130000004E-2</v>
      </c>
      <c r="X8502">
        <v>8.2732002107912503</v>
      </c>
      <c r="Y8502">
        <v>6.4039719460639999</v>
      </c>
      <c r="Z8502">
        <v>5.7310250982611697</v>
      </c>
      <c r="AA8502">
        <v>5.1908780238781675</v>
      </c>
      <c r="AB8502">
        <v>1.4553106713109998</v>
      </c>
      <c r="AC8502">
        <v>1.6599347296</v>
      </c>
      <c r="AD8502">
        <v>0</v>
      </c>
      <c r="AE8502">
        <v>28.756268401035587</v>
      </c>
    </row>
    <row r="8503" spans="1:31" x14ac:dyDescent="0.25">
      <c r="A8503">
        <v>2170022</v>
      </c>
      <c r="B8503">
        <v>1</v>
      </c>
      <c r="C8503" t="s">
        <v>80</v>
      </c>
      <c r="D8503" t="s">
        <v>83</v>
      </c>
      <c r="E8503" t="s">
        <v>174</v>
      </c>
      <c r="F8503" t="s">
        <v>24146</v>
      </c>
      <c r="G8503" t="s">
        <v>384</v>
      </c>
      <c r="H8503" t="s">
        <v>134</v>
      </c>
      <c r="I8503" t="s">
        <v>135</v>
      </c>
      <c r="J8503" t="s">
        <v>136</v>
      </c>
      <c r="K8503" t="s">
        <v>137</v>
      </c>
      <c r="L8503" t="s">
        <v>24147</v>
      </c>
      <c r="M8503" t="s">
        <v>24148</v>
      </c>
      <c r="N8503">
        <v>2.6186111109999999</v>
      </c>
      <c r="O8503">
        <v>0</v>
      </c>
      <c r="P8503">
        <v>3</v>
      </c>
      <c r="Q8503">
        <v>0</v>
      </c>
      <c r="R8503">
        <v>0</v>
      </c>
      <c r="S8503">
        <v>0</v>
      </c>
      <c r="T8503">
        <v>10</v>
      </c>
      <c r="U8503">
        <v>0</v>
      </c>
      <c r="V8503">
        <v>0</v>
      </c>
      <c r="W8503">
        <v>0</v>
      </c>
      <c r="X8503">
        <v>2.7838917190824</v>
      </c>
      <c r="Y8503">
        <v>0</v>
      </c>
      <c r="Z8503">
        <v>0</v>
      </c>
      <c r="AA8503">
        <v>0</v>
      </c>
      <c r="AB8503">
        <v>13.01259416244903</v>
      </c>
      <c r="AC8503">
        <v>0</v>
      </c>
      <c r="AD8503">
        <v>0</v>
      </c>
      <c r="AE8503">
        <v>15.79648588153143</v>
      </c>
    </row>
    <row r="8504" spans="1:31" x14ac:dyDescent="0.25">
      <c r="A8504">
        <v>2169773</v>
      </c>
      <c r="B8504">
        <v>1</v>
      </c>
      <c r="C8504" t="s">
        <v>81</v>
      </c>
      <c r="D8504" t="s">
        <v>120</v>
      </c>
      <c r="E8504" t="s">
        <v>131</v>
      </c>
      <c r="F8504" t="s">
        <v>24149</v>
      </c>
      <c r="G8504" t="s">
        <v>152</v>
      </c>
      <c r="H8504" t="s">
        <v>134</v>
      </c>
      <c r="I8504" t="s">
        <v>135</v>
      </c>
      <c r="J8504" t="s">
        <v>136</v>
      </c>
      <c r="K8504" t="s">
        <v>137</v>
      </c>
      <c r="L8504" t="s">
        <v>24150</v>
      </c>
      <c r="M8504" t="s">
        <v>24151</v>
      </c>
      <c r="N8504">
        <v>1.003333333</v>
      </c>
      <c r="O8504">
        <v>0</v>
      </c>
      <c r="P8504">
        <v>1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0.23700424069920001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0.23700424069920001</v>
      </c>
    </row>
    <row r="8505" spans="1:31" x14ac:dyDescent="0.25">
      <c r="A8505">
        <v>2169381</v>
      </c>
      <c r="B8505">
        <v>1</v>
      </c>
      <c r="C8505" t="s">
        <v>80</v>
      </c>
      <c r="D8505" t="s">
        <v>105</v>
      </c>
      <c r="E8505" t="s">
        <v>196</v>
      </c>
      <c r="F8505" t="s">
        <v>24152</v>
      </c>
      <c r="G8505" t="s">
        <v>142</v>
      </c>
      <c r="H8505" t="s">
        <v>143</v>
      </c>
      <c r="I8505" t="s">
        <v>135</v>
      </c>
      <c r="J8505" t="s">
        <v>136</v>
      </c>
      <c r="K8505" t="s">
        <v>137</v>
      </c>
      <c r="L8505" t="s">
        <v>24153</v>
      </c>
      <c r="M8505" t="s">
        <v>24154</v>
      </c>
      <c r="N8505">
        <v>3.4824999999999999</v>
      </c>
      <c r="O8505">
        <v>1</v>
      </c>
      <c r="P8505">
        <v>2222</v>
      </c>
      <c r="Q8505">
        <v>2</v>
      </c>
      <c r="R8505">
        <v>236</v>
      </c>
      <c r="S8505">
        <v>23</v>
      </c>
      <c r="T8505">
        <v>282</v>
      </c>
      <c r="U8505">
        <v>4</v>
      </c>
      <c r="V8505">
        <v>3</v>
      </c>
      <c r="W8505">
        <v>1.9359979118969504</v>
      </c>
      <c r="X8505">
        <v>1720.5461604342959</v>
      </c>
      <c r="Y8505">
        <v>24.746493543400042</v>
      </c>
      <c r="Z8505">
        <v>193.18711852003182</v>
      </c>
      <c r="AA8505">
        <v>763.62661391117501</v>
      </c>
      <c r="AB8505">
        <v>919.99189953374241</v>
      </c>
      <c r="AC8505">
        <v>1325.8903384923669</v>
      </c>
      <c r="AD8505">
        <v>15.760344617076669</v>
      </c>
      <c r="AE8505">
        <v>4965.684966963986</v>
      </c>
    </row>
    <row r="8506" spans="1:31" x14ac:dyDescent="0.25">
      <c r="A8506">
        <v>2169335</v>
      </c>
      <c r="B8506">
        <v>1</v>
      </c>
      <c r="C8506" t="s">
        <v>81</v>
      </c>
      <c r="D8506" t="s">
        <v>122</v>
      </c>
      <c r="E8506" t="s">
        <v>174</v>
      </c>
      <c r="F8506" t="s">
        <v>24155</v>
      </c>
      <c r="G8506" t="s">
        <v>384</v>
      </c>
      <c r="H8506" t="s">
        <v>134</v>
      </c>
      <c r="I8506" t="s">
        <v>135</v>
      </c>
      <c r="J8506" t="s">
        <v>136</v>
      </c>
      <c r="K8506" t="s">
        <v>137</v>
      </c>
      <c r="L8506" t="s">
        <v>24156</v>
      </c>
      <c r="M8506" t="s">
        <v>24157</v>
      </c>
      <c r="N8506">
        <v>0.96222222199999996</v>
      </c>
      <c r="O8506">
        <v>0</v>
      </c>
      <c r="P8506">
        <v>156</v>
      </c>
      <c r="Q8506">
        <v>0</v>
      </c>
      <c r="R8506">
        <v>0</v>
      </c>
      <c r="S8506">
        <v>0</v>
      </c>
      <c r="T8506">
        <v>6</v>
      </c>
      <c r="U8506">
        <v>0</v>
      </c>
      <c r="V8506">
        <v>0</v>
      </c>
      <c r="W8506">
        <v>0</v>
      </c>
      <c r="X8506">
        <v>26.018553154930913</v>
      </c>
      <c r="Y8506">
        <v>0</v>
      </c>
      <c r="Z8506">
        <v>0</v>
      </c>
      <c r="AA8506">
        <v>0</v>
      </c>
      <c r="AB8506">
        <v>8.4989685909482677</v>
      </c>
      <c r="AC8506">
        <v>0</v>
      </c>
      <c r="AD8506">
        <v>0</v>
      </c>
      <c r="AE8506">
        <v>34.517521745879179</v>
      </c>
    </row>
    <row r="8507" spans="1:31" x14ac:dyDescent="0.25">
      <c r="A8507">
        <v>2169527</v>
      </c>
      <c r="B8507">
        <v>1</v>
      </c>
      <c r="C8507" t="s">
        <v>80</v>
      </c>
      <c r="D8507" t="s">
        <v>105</v>
      </c>
      <c r="E8507" t="s">
        <v>174</v>
      </c>
      <c r="F8507" t="s">
        <v>24158</v>
      </c>
      <c r="G8507" t="s">
        <v>187</v>
      </c>
      <c r="H8507" t="s">
        <v>134</v>
      </c>
      <c r="I8507" t="s">
        <v>135</v>
      </c>
      <c r="J8507" t="s">
        <v>136</v>
      </c>
      <c r="K8507" t="s">
        <v>137</v>
      </c>
      <c r="L8507" t="s">
        <v>24159</v>
      </c>
      <c r="M8507" t="s">
        <v>24160</v>
      </c>
      <c r="N8507">
        <v>4.8166666659999997</v>
      </c>
      <c r="O8507">
        <v>0</v>
      </c>
      <c r="P8507">
        <v>131</v>
      </c>
      <c r="Q8507">
        <v>0</v>
      </c>
      <c r="R8507">
        <v>0</v>
      </c>
      <c r="S8507">
        <v>0</v>
      </c>
      <c r="T8507">
        <v>1</v>
      </c>
      <c r="U8507">
        <v>0</v>
      </c>
      <c r="V8507">
        <v>0</v>
      </c>
      <c r="W8507">
        <v>0</v>
      </c>
      <c r="X8507">
        <v>134.91288949467426</v>
      </c>
      <c r="Y8507">
        <v>0</v>
      </c>
      <c r="Z8507">
        <v>0</v>
      </c>
      <c r="AA8507">
        <v>0</v>
      </c>
      <c r="AB8507">
        <v>4.0192426264499996E-3</v>
      </c>
      <c r="AC8507">
        <v>0</v>
      </c>
      <c r="AD8507">
        <v>0</v>
      </c>
      <c r="AE8507">
        <v>134.9169087373007</v>
      </c>
    </row>
    <row r="8508" spans="1:31" x14ac:dyDescent="0.25">
      <c r="A8508">
        <v>2169627</v>
      </c>
      <c r="B8508">
        <v>1</v>
      </c>
      <c r="C8508" t="s">
        <v>80</v>
      </c>
      <c r="D8508" t="s">
        <v>91</v>
      </c>
      <c r="E8508" t="s">
        <v>174</v>
      </c>
      <c r="F8508" t="s">
        <v>24161</v>
      </c>
      <c r="G8508" t="s">
        <v>163</v>
      </c>
      <c r="H8508" t="s">
        <v>134</v>
      </c>
      <c r="I8508" t="s">
        <v>135</v>
      </c>
      <c r="J8508" t="s">
        <v>136</v>
      </c>
      <c r="K8508" t="s">
        <v>137</v>
      </c>
      <c r="L8508" t="s">
        <v>24162</v>
      </c>
      <c r="M8508" t="s">
        <v>24163</v>
      </c>
      <c r="N8508">
        <v>2.2838888879999999</v>
      </c>
      <c r="O8508">
        <v>0</v>
      </c>
      <c r="P8508">
        <v>4</v>
      </c>
      <c r="Q8508">
        <v>0</v>
      </c>
      <c r="R8508">
        <v>6</v>
      </c>
      <c r="S8508">
        <v>0</v>
      </c>
      <c r="T8508">
        <v>2</v>
      </c>
      <c r="U8508">
        <v>0</v>
      </c>
      <c r="V8508">
        <v>0</v>
      </c>
      <c r="W8508">
        <v>0</v>
      </c>
      <c r="X8508">
        <v>0.19148664167865004</v>
      </c>
      <c r="Y8508">
        <v>0</v>
      </c>
      <c r="Z8508">
        <v>0.21993747225600002</v>
      </c>
      <c r="AA8508">
        <v>0</v>
      </c>
      <c r="AB8508">
        <v>6.739914467971668E-2</v>
      </c>
      <c r="AC8508">
        <v>0</v>
      </c>
      <c r="AD8508">
        <v>0</v>
      </c>
      <c r="AE8508">
        <v>0.47882325861436675</v>
      </c>
    </row>
    <row r="8509" spans="1:31" x14ac:dyDescent="0.25">
      <c r="A8509">
        <v>2169919</v>
      </c>
      <c r="B8509">
        <v>1</v>
      </c>
      <c r="C8509" t="s">
        <v>80</v>
      </c>
      <c r="D8509" t="s">
        <v>91</v>
      </c>
      <c r="E8509" t="s">
        <v>174</v>
      </c>
      <c r="F8509" t="s">
        <v>19491</v>
      </c>
      <c r="G8509" t="s">
        <v>163</v>
      </c>
      <c r="H8509" t="s">
        <v>134</v>
      </c>
      <c r="I8509" t="s">
        <v>135</v>
      </c>
      <c r="J8509" t="s">
        <v>136</v>
      </c>
      <c r="K8509" t="s">
        <v>137</v>
      </c>
      <c r="L8509" t="s">
        <v>24164</v>
      </c>
      <c r="M8509" t="s">
        <v>24165</v>
      </c>
      <c r="N8509">
        <v>1.4413888880000001</v>
      </c>
      <c r="O8509">
        <v>0</v>
      </c>
      <c r="P8509">
        <v>36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14.205407373076673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14.205407373076673</v>
      </c>
    </row>
    <row r="8510" spans="1:31" x14ac:dyDescent="0.25">
      <c r="A8510">
        <v>2169922</v>
      </c>
      <c r="B8510">
        <v>1</v>
      </c>
      <c r="C8510" t="s">
        <v>80</v>
      </c>
      <c r="D8510" t="s">
        <v>93</v>
      </c>
      <c r="E8510" t="s">
        <v>174</v>
      </c>
      <c r="F8510" t="s">
        <v>24166</v>
      </c>
      <c r="G8510" t="s">
        <v>187</v>
      </c>
      <c r="H8510" t="s">
        <v>134</v>
      </c>
      <c r="I8510" t="s">
        <v>135</v>
      </c>
      <c r="J8510" t="s">
        <v>136</v>
      </c>
      <c r="K8510" t="s">
        <v>137</v>
      </c>
      <c r="L8510" t="s">
        <v>23720</v>
      </c>
      <c r="M8510" t="s">
        <v>24167</v>
      </c>
      <c r="N8510">
        <v>1.7011111109999999</v>
      </c>
      <c r="O8510">
        <v>0</v>
      </c>
      <c r="P8510">
        <v>5</v>
      </c>
      <c r="Q8510">
        <v>0</v>
      </c>
      <c r="R8510">
        <v>1</v>
      </c>
      <c r="S8510">
        <v>0</v>
      </c>
      <c r="T8510">
        <v>1</v>
      </c>
      <c r="U8510">
        <v>0</v>
      </c>
      <c r="V8510">
        <v>0</v>
      </c>
      <c r="W8510">
        <v>0</v>
      </c>
      <c r="X8510">
        <v>1.1381468620450335</v>
      </c>
      <c r="Y8510">
        <v>0</v>
      </c>
      <c r="Z8510">
        <v>1.5867695593991336</v>
      </c>
      <c r="AA8510">
        <v>0</v>
      </c>
      <c r="AB8510">
        <v>0.38024956540346666</v>
      </c>
      <c r="AC8510">
        <v>0</v>
      </c>
      <c r="AD8510">
        <v>0</v>
      </c>
      <c r="AE8510">
        <v>3.1051659868476338</v>
      </c>
    </row>
    <row r="8511" spans="1:31" x14ac:dyDescent="0.25">
      <c r="A8511">
        <v>2170563</v>
      </c>
      <c r="B8511">
        <v>1</v>
      </c>
      <c r="C8511" t="s">
        <v>80</v>
      </c>
      <c r="D8511" t="s">
        <v>105</v>
      </c>
      <c r="E8511" t="s">
        <v>174</v>
      </c>
      <c r="F8511" t="s">
        <v>24168</v>
      </c>
      <c r="G8511" t="s">
        <v>211</v>
      </c>
      <c r="H8511" t="s">
        <v>134</v>
      </c>
      <c r="I8511" t="s">
        <v>135</v>
      </c>
      <c r="J8511" t="s">
        <v>136</v>
      </c>
      <c r="K8511" t="s">
        <v>137</v>
      </c>
      <c r="L8511" t="s">
        <v>24169</v>
      </c>
      <c r="M8511" t="s">
        <v>24170</v>
      </c>
      <c r="N8511">
        <v>3.3219444440000001</v>
      </c>
      <c r="O8511">
        <v>0</v>
      </c>
      <c r="P8511">
        <v>26</v>
      </c>
      <c r="Q8511">
        <v>0</v>
      </c>
      <c r="R8511">
        <v>2</v>
      </c>
      <c r="S8511">
        <v>0</v>
      </c>
      <c r="T8511">
        <v>2</v>
      </c>
      <c r="U8511">
        <v>0</v>
      </c>
      <c r="V8511">
        <v>0</v>
      </c>
      <c r="W8511">
        <v>0</v>
      </c>
      <c r="X8511">
        <v>22.609365616199767</v>
      </c>
      <c r="Y8511">
        <v>0</v>
      </c>
      <c r="Z8511">
        <v>12.746813997829902</v>
      </c>
      <c r="AA8511">
        <v>0</v>
      </c>
      <c r="AB8511">
        <v>2.4109767323998916</v>
      </c>
      <c r="AC8511">
        <v>0</v>
      </c>
      <c r="AD8511">
        <v>0</v>
      </c>
      <c r="AE8511">
        <v>37.767156346429559</v>
      </c>
    </row>
    <row r="8512" spans="1:31" x14ac:dyDescent="0.25">
      <c r="A8512">
        <v>2169899</v>
      </c>
      <c r="B8512">
        <v>1</v>
      </c>
      <c r="C8512" t="s">
        <v>80</v>
      </c>
      <c r="D8512" t="s">
        <v>99</v>
      </c>
      <c r="E8512" t="s">
        <v>174</v>
      </c>
      <c r="F8512" t="s">
        <v>21128</v>
      </c>
      <c r="G8512" t="s">
        <v>187</v>
      </c>
      <c r="H8512" t="s">
        <v>134</v>
      </c>
      <c r="I8512" t="s">
        <v>135</v>
      </c>
      <c r="J8512" t="s">
        <v>136</v>
      </c>
      <c r="K8512" t="s">
        <v>137</v>
      </c>
      <c r="L8512" t="s">
        <v>24171</v>
      </c>
      <c r="M8512" t="s">
        <v>24172</v>
      </c>
      <c r="N8512">
        <v>7.011666666</v>
      </c>
      <c r="O8512">
        <v>0</v>
      </c>
      <c r="P8512">
        <v>69</v>
      </c>
      <c r="Q8512">
        <v>0</v>
      </c>
      <c r="R8512">
        <v>0</v>
      </c>
      <c r="S8512">
        <v>0</v>
      </c>
      <c r="T8512">
        <v>42</v>
      </c>
      <c r="U8512">
        <v>0</v>
      </c>
      <c r="V8512">
        <v>0</v>
      </c>
      <c r="W8512">
        <v>0</v>
      </c>
      <c r="X8512">
        <v>152.44777944324815</v>
      </c>
      <c r="Y8512">
        <v>0</v>
      </c>
      <c r="Z8512">
        <v>0</v>
      </c>
      <c r="AA8512">
        <v>0</v>
      </c>
      <c r="AB8512">
        <v>107.52175836997779</v>
      </c>
      <c r="AC8512">
        <v>0</v>
      </c>
      <c r="AD8512">
        <v>0</v>
      </c>
      <c r="AE8512">
        <v>259.96953781322594</v>
      </c>
    </row>
    <row r="8513" spans="1:31" x14ac:dyDescent="0.25">
      <c r="A8513">
        <v>2169358</v>
      </c>
      <c r="B8513">
        <v>1</v>
      </c>
      <c r="C8513" t="s">
        <v>80</v>
      </c>
      <c r="D8513" t="s">
        <v>105</v>
      </c>
      <c r="E8513" t="s">
        <v>224</v>
      </c>
      <c r="F8513" t="s">
        <v>8796</v>
      </c>
      <c r="G8513" t="s">
        <v>262</v>
      </c>
      <c r="H8513" t="s">
        <v>143</v>
      </c>
      <c r="I8513" t="s">
        <v>135</v>
      </c>
      <c r="J8513" t="s">
        <v>136</v>
      </c>
      <c r="K8513" t="s">
        <v>137</v>
      </c>
      <c r="L8513" t="s">
        <v>24173</v>
      </c>
      <c r="M8513" t="s">
        <v>24174</v>
      </c>
      <c r="N8513">
        <v>0.75</v>
      </c>
      <c r="O8513">
        <v>0</v>
      </c>
      <c r="P8513">
        <v>7198</v>
      </c>
      <c r="Q8513">
        <v>0</v>
      </c>
      <c r="R8513">
        <v>1</v>
      </c>
      <c r="S8513">
        <v>0</v>
      </c>
      <c r="T8513">
        <v>419</v>
      </c>
      <c r="U8513">
        <v>0</v>
      </c>
      <c r="V8513">
        <v>0</v>
      </c>
      <c r="W8513">
        <v>0</v>
      </c>
      <c r="X8513">
        <v>1606.6191271400701</v>
      </c>
      <c r="Y8513">
        <v>0</v>
      </c>
      <c r="Z8513">
        <v>0.71041449599999995</v>
      </c>
      <c r="AA8513">
        <v>0</v>
      </c>
      <c r="AB8513">
        <v>237.18233386867507</v>
      </c>
      <c r="AC8513">
        <v>0</v>
      </c>
      <c r="AD8513">
        <v>0</v>
      </c>
      <c r="AE8513">
        <v>1844.5118755047451</v>
      </c>
    </row>
    <row r="8514" spans="1:31" x14ac:dyDescent="0.25">
      <c r="A8514">
        <v>2170248</v>
      </c>
      <c r="B8514">
        <v>1</v>
      </c>
      <c r="C8514" t="s">
        <v>81</v>
      </c>
      <c r="D8514" t="s">
        <v>127</v>
      </c>
      <c r="E8514" t="s">
        <v>174</v>
      </c>
      <c r="F8514" t="s">
        <v>24175</v>
      </c>
      <c r="G8514" t="s">
        <v>187</v>
      </c>
      <c r="H8514" t="s">
        <v>134</v>
      </c>
      <c r="I8514" t="s">
        <v>135</v>
      </c>
      <c r="J8514" t="s">
        <v>136</v>
      </c>
      <c r="K8514" t="s">
        <v>137</v>
      </c>
      <c r="L8514" t="s">
        <v>24176</v>
      </c>
      <c r="M8514" t="s">
        <v>24177</v>
      </c>
      <c r="N8514">
        <v>9.8886111109999995</v>
      </c>
      <c r="O8514">
        <v>0</v>
      </c>
      <c r="P8514">
        <v>7</v>
      </c>
      <c r="Q8514">
        <v>0</v>
      </c>
      <c r="R8514">
        <v>1</v>
      </c>
      <c r="S8514">
        <v>0</v>
      </c>
      <c r="T8514">
        <v>1</v>
      </c>
      <c r="U8514">
        <v>0</v>
      </c>
      <c r="V8514">
        <v>0</v>
      </c>
      <c r="W8514">
        <v>0</v>
      </c>
      <c r="X8514">
        <v>20.799521213927257</v>
      </c>
      <c r="Y8514">
        <v>0</v>
      </c>
      <c r="Z8514">
        <v>1.5537944695534915</v>
      </c>
      <c r="AA8514">
        <v>0</v>
      </c>
      <c r="AB8514">
        <v>0</v>
      </c>
      <c r="AC8514">
        <v>0</v>
      </c>
      <c r="AD8514">
        <v>0</v>
      </c>
      <c r="AE8514">
        <v>22.353315683480748</v>
      </c>
    </row>
    <row r="8515" spans="1:31" x14ac:dyDescent="0.25">
      <c r="A8515">
        <v>2169750</v>
      </c>
      <c r="B8515">
        <v>1</v>
      </c>
      <c r="C8515" t="s">
        <v>80</v>
      </c>
      <c r="D8515" t="s">
        <v>109</v>
      </c>
      <c r="E8515" t="s">
        <v>131</v>
      </c>
      <c r="F8515" t="s">
        <v>24178</v>
      </c>
      <c r="G8515" t="s">
        <v>384</v>
      </c>
      <c r="H8515" t="s">
        <v>134</v>
      </c>
      <c r="I8515" t="s">
        <v>135</v>
      </c>
      <c r="J8515" t="s">
        <v>136</v>
      </c>
      <c r="K8515" t="s">
        <v>137</v>
      </c>
      <c r="L8515" t="s">
        <v>24179</v>
      </c>
      <c r="M8515" t="s">
        <v>24180</v>
      </c>
      <c r="N8515">
        <v>2.1519444440000002</v>
      </c>
      <c r="O8515">
        <v>0</v>
      </c>
      <c r="P8515">
        <v>1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0.4316577248501916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0.4316577248501916</v>
      </c>
    </row>
    <row r="8516" spans="1:31" x14ac:dyDescent="0.25">
      <c r="A8516">
        <v>2170440</v>
      </c>
      <c r="B8516">
        <v>1</v>
      </c>
      <c r="C8516" t="s">
        <v>80</v>
      </c>
      <c r="D8516" t="s">
        <v>105</v>
      </c>
      <c r="E8516" t="s">
        <v>174</v>
      </c>
      <c r="F8516" t="s">
        <v>24181</v>
      </c>
      <c r="G8516" t="s">
        <v>187</v>
      </c>
      <c r="H8516" t="s">
        <v>134</v>
      </c>
      <c r="I8516" t="s">
        <v>135</v>
      </c>
      <c r="J8516" t="s">
        <v>136</v>
      </c>
      <c r="K8516" t="s">
        <v>137</v>
      </c>
      <c r="L8516" t="s">
        <v>24182</v>
      </c>
      <c r="M8516" t="s">
        <v>24183</v>
      </c>
      <c r="N8516">
        <v>1.582777777</v>
      </c>
      <c r="O8516">
        <v>0</v>
      </c>
      <c r="P8516">
        <v>2</v>
      </c>
      <c r="Q8516">
        <v>0</v>
      </c>
      <c r="R8516">
        <v>7</v>
      </c>
      <c r="S8516">
        <v>0</v>
      </c>
      <c r="T8516">
        <v>2</v>
      </c>
      <c r="U8516">
        <v>0</v>
      </c>
      <c r="V8516">
        <v>0</v>
      </c>
      <c r="W8516">
        <v>0</v>
      </c>
      <c r="X8516">
        <v>2.3410301497672918</v>
      </c>
      <c r="Y8516">
        <v>0</v>
      </c>
      <c r="Z8516">
        <v>8.2194673760190824</v>
      </c>
      <c r="AA8516">
        <v>0</v>
      </c>
      <c r="AB8516">
        <v>2.3658662762562552</v>
      </c>
      <c r="AC8516">
        <v>0</v>
      </c>
      <c r="AD8516">
        <v>0</v>
      </c>
      <c r="AE8516">
        <v>12.92636380204263</v>
      </c>
    </row>
    <row r="8517" spans="1:31" x14ac:dyDescent="0.25">
      <c r="A8517">
        <v>2170191</v>
      </c>
      <c r="B8517">
        <v>1</v>
      </c>
      <c r="C8517" t="s">
        <v>80</v>
      </c>
      <c r="D8517" t="s">
        <v>103</v>
      </c>
      <c r="E8517" t="s">
        <v>131</v>
      </c>
      <c r="F8517" t="s">
        <v>24184</v>
      </c>
      <c r="G8517" t="s">
        <v>152</v>
      </c>
      <c r="H8517" t="s">
        <v>134</v>
      </c>
      <c r="I8517" t="s">
        <v>135</v>
      </c>
      <c r="J8517" t="s">
        <v>136</v>
      </c>
      <c r="K8517" t="s">
        <v>137</v>
      </c>
      <c r="L8517" t="s">
        <v>24185</v>
      </c>
      <c r="M8517" t="s">
        <v>24186</v>
      </c>
      <c r="N8517">
        <v>1.3944444439999999</v>
      </c>
      <c r="O8517">
        <v>0</v>
      </c>
      <c r="P8517">
        <v>1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0.80812448628466671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0.80812448628466671</v>
      </c>
    </row>
    <row r="8518" spans="1:31" x14ac:dyDescent="0.25">
      <c r="A8518">
        <v>2170291</v>
      </c>
      <c r="B8518">
        <v>1</v>
      </c>
      <c r="C8518" t="s">
        <v>80</v>
      </c>
      <c r="D8518" t="s">
        <v>85</v>
      </c>
      <c r="E8518" t="s">
        <v>131</v>
      </c>
      <c r="F8518" t="s">
        <v>24187</v>
      </c>
      <c r="G8518" t="s">
        <v>152</v>
      </c>
      <c r="H8518" t="s">
        <v>134</v>
      </c>
      <c r="I8518" t="s">
        <v>135</v>
      </c>
      <c r="J8518" t="s">
        <v>136</v>
      </c>
      <c r="K8518" t="s">
        <v>137</v>
      </c>
      <c r="L8518" t="s">
        <v>24188</v>
      </c>
      <c r="M8518" t="s">
        <v>24189</v>
      </c>
      <c r="N8518">
        <v>3.6008333330000002</v>
      </c>
      <c r="O8518">
        <v>0</v>
      </c>
      <c r="P8518">
        <v>1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0.28046085451875002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0.28046085451875002</v>
      </c>
    </row>
    <row r="8519" spans="1:31" x14ac:dyDescent="0.25">
      <c r="A8519">
        <v>2170334</v>
      </c>
      <c r="B8519">
        <v>1</v>
      </c>
      <c r="C8519" t="s">
        <v>81</v>
      </c>
      <c r="D8519" t="s">
        <v>128</v>
      </c>
      <c r="E8519" t="s">
        <v>161</v>
      </c>
      <c r="F8519" t="s">
        <v>24190</v>
      </c>
      <c r="G8519" t="s">
        <v>215</v>
      </c>
      <c r="H8519" t="s">
        <v>134</v>
      </c>
      <c r="I8519" t="s">
        <v>135</v>
      </c>
      <c r="J8519" t="s">
        <v>136</v>
      </c>
      <c r="K8519" t="s">
        <v>137</v>
      </c>
      <c r="L8519" t="s">
        <v>24191</v>
      </c>
      <c r="M8519" t="s">
        <v>24192</v>
      </c>
      <c r="N8519">
        <v>4.32</v>
      </c>
      <c r="O8519">
        <v>0</v>
      </c>
      <c r="P8519">
        <v>34</v>
      </c>
      <c r="Q8519">
        <v>0</v>
      </c>
      <c r="R8519">
        <v>1</v>
      </c>
      <c r="S8519">
        <v>0</v>
      </c>
      <c r="T8519">
        <v>1</v>
      </c>
      <c r="U8519">
        <v>0</v>
      </c>
      <c r="V8519">
        <v>0</v>
      </c>
      <c r="W8519">
        <v>0</v>
      </c>
      <c r="X8519">
        <v>20.964925360827568</v>
      </c>
      <c r="Y8519">
        <v>0</v>
      </c>
      <c r="Z8519">
        <v>0.93558245412480001</v>
      </c>
      <c r="AA8519">
        <v>0</v>
      </c>
      <c r="AB8519">
        <v>1.5278005211291667E-2</v>
      </c>
      <c r="AC8519">
        <v>0</v>
      </c>
      <c r="AD8519">
        <v>0</v>
      </c>
      <c r="AE8519">
        <v>21.915785820163659</v>
      </c>
    </row>
    <row r="8520" spans="1:31" x14ac:dyDescent="0.25">
      <c r="A8520">
        <v>2169401</v>
      </c>
      <c r="B8520">
        <v>1</v>
      </c>
      <c r="C8520" t="s">
        <v>80</v>
      </c>
      <c r="D8520" t="s">
        <v>86</v>
      </c>
      <c r="E8520" t="s">
        <v>140</v>
      </c>
      <c r="F8520" t="s">
        <v>24193</v>
      </c>
      <c r="G8520" t="s">
        <v>142</v>
      </c>
      <c r="H8520" t="s">
        <v>143</v>
      </c>
      <c r="I8520" t="s">
        <v>135</v>
      </c>
      <c r="J8520" t="s">
        <v>136</v>
      </c>
      <c r="K8520" t="s">
        <v>137</v>
      </c>
      <c r="L8520" t="s">
        <v>22125</v>
      </c>
      <c r="M8520" t="s">
        <v>24194</v>
      </c>
      <c r="N8520">
        <v>1.4183333330000001</v>
      </c>
      <c r="O8520">
        <v>0</v>
      </c>
      <c r="P8520">
        <v>4305</v>
      </c>
      <c r="Q8520">
        <v>0</v>
      </c>
      <c r="R8520">
        <v>1</v>
      </c>
      <c r="S8520">
        <v>2</v>
      </c>
      <c r="T8520">
        <v>368</v>
      </c>
      <c r="U8520">
        <v>2</v>
      </c>
      <c r="V8520">
        <v>1</v>
      </c>
      <c r="W8520">
        <v>0</v>
      </c>
      <c r="X8520">
        <v>1676.7422290118018</v>
      </c>
      <c r="Y8520">
        <v>0</v>
      </c>
      <c r="Z8520">
        <v>0.65058738894266666</v>
      </c>
      <c r="AA8520">
        <v>45.661134825060351</v>
      </c>
      <c r="AB8520">
        <v>400.50492547821847</v>
      </c>
      <c r="AC8520">
        <v>105.93989431630288</v>
      </c>
      <c r="AD8520">
        <v>10.487299744381051</v>
      </c>
      <c r="AE8520">
        <v>2239.9860707647072</v>
      </c>
    </row>
    <row r="8521" spans="1:31" x14ac:dyDescent="0.25">
      <c r="A8521">
        <v>2169650</v>
      </c>
      <c r="B8521">
        <v>1</v>
      </c>
      <c r="C8521" t="s">
        <v>80</v>
      </c>
      <c r="D8521" t="s">
        <v>93</v>
      </c>
      <c r="E8521" t="s">
        <v>174</v>
      </c>
      <c r="F8521" t="s">
        <v>24195</v>
      </c>
      <c r="G8521" t="s">
        <v>384</v>
      </c>
      <c r="H8521" t="s">
        <v>134</v>
      </c>
      <c r="I8521" t="s">
        <v>135</v>
      </c>
      <c r="J8521" t="s">
        <v>136</v>
      </c>
      <c r="K8521" t="s">
        <v>137</v>
      </c>
      <c r="L8521" t="s">
        <v>24196</v>
      </c>
      <c r="M8521" t="s">
        <v>24197</v>
      </c>
      <c r="N8521">
        <v>6.4411111109999997</v>
      </c>
      <c r="O8521">
        <v>0</v>
      </c>
      <c r="P8521">
        <v>22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22.514742735615002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22.514742735615002</v>
      </c>
    </row>
    <row r="8522" spans="1:31" x14ac:dyDescent="0.25">
      <c r="A8522">
        <v>2170583</v>
      </c>
      <c r="B8522">
        <v>1</v>
      </c>
      <c r="C8522" t="s">
        <v>80</v>
      </c>
      <c r="D8522" t="s">
        <v>99</v>
      </c>
      <c r="E8522" t="s">
        <v>161</v>
      </c>
      <c r="F8522" t="s">
        <v>24198</v>
      </c>
      <c r="G8522" t="s">
        <v>215</v>
      </c>
      <c r="H8522" t="s">
        <v>134</v>
      </c>
      <c r="I8522" t="s">
        <v>135</v>
      </c>
      <c r="J8522" t="s">
        <v>136</v>
      </c>
      <c r="K8522" t="s">
        <v>137</v>
      </c>
      <c r="L8522" t="s">
        <v>24199</v>
      </c>
      <c r="M8522" t="s">
        <v>24200</v>
      </c>
      <c r="N8522">
        <v>1.042777777</v>
      </c>
      <c r="O8522">
        <v>0</v>
      </c>
      <c r="P8522">
        <v>140</v>
      </c>
      <c r="Q8522">
        <v>0</v>
      </c>
      <c r="R8522">
        <v>0</v>
      </c>
      <c r="S8522">
        <v>0</v>
      </c>
      <c r="T8522">
        <v>4</v>
      </c>
      <c r="U8522">
        <v>0</v>
      </c>
      <c r="V8522">
        <v>1</v>
      </c>
      <c r="W8522">
        <v>0</v>
      </c>
      <c r="X8522">
        <v>22.783822150888795</v>
      </c>
      <c r="Y8522">
        <v>0</v>
      </c>
      <c r="Z8522">
        <v>0</v>
      </c>
      <c r="AA8522">
        <v>0</v>
      </c>
      <c r="AB8522">
        <v>0.92752249350560023</v>
      </c>
      <c r="AC8522">
        <v>0</v>
      </c>
      <c r="AD8522">
        <v>3.7941284311486836</v>
      </c>
      <c r="AE8522">
        <v>27.50547307554308</v>
      </c>
    </row>
    <row r="8523" spans="1:31" x14ac:dyDescent="0.25">
      <c r="A8523">
        <v>2170042</v>
      </c>
      <c r="B8523">
        <v>1</v>
      </c>
      <c r="C8523" t="s">
        <v>80</v>
      </c>
      <c r="D8523" t="s">
        <v>83</v>
      </c>
      <c r="E8523" t="s">
        <v>161</v>
      </c>
      <c r="F8523" t="s">
        <v>24201</v>
      </c>
      <c r="G8523" t="s">
        <v>176</v>
      </c>
      <c r="H8523" t="s">
        <v>134</v>
      </c>
      <c r="I8523" t="s">
        <v>135</v>
      </c>
      <c r="J8523" t="s">
        <v>136</v>
      </c>
      <c r="K8523" t="s">
        <v>137</v>
      </c>
      <c r="L8523" t="s">
        <v>24202</v>
      </c>
      <c r="M8523" t="s">
        <v>24203</v>
      </c>
      <c r="N8523">
        <v>3.5477777769999999</v>
      </c>
      <c r="O8523">
        <v>0</v>
      </c>
      <c r="P8523">
        <v>7</v>
      </c>
      <c r="Q8523">
        <v>0</v>
      </c>
      <c r="R8523">
        <v>2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6.7742133827822171</v>
      </c>
      <c r="Y8523">
        <v>0</v>
      </c>
      <c r="Z8523">
        <v>10.152282356297601</v>
      </c>
      <c r="AA8523">
        <v>0</v>
      </c>
      <c r="AB8523">
        <v>0</v>
      </c>
      <c r="AC8523">
        <v>0</v>
      </c>
      <c r="AD8523">
        <v>0</v>
      </c>
      <c r="AE8523">
        <v>16.926495739079819</v>
      </c>
    </row>
    <row r="8524" spans="1:31" x14ac:dyDescent="0.25">
      <c r="A8524">
        <v>2169501</v>
      </c>
      <c r="B8524">
        <v>1</v>
      </c>
      <c r="C8524" t="s">
        <v>80</v>
      </c>
      <c r="D8524" t="s">
        <v>86</v>
      </c>
      <c r="E8524" t="s">
        <v>174</v>
      </c>
      <c r="F8524" t="s">
        <v>24204</v>
      </c>
      <c r="G8524" t="s">
        <v>384</v>
      </c>
      <c r="H8524" t="s">
        <v>134</v>
      </c>
      <c r="I8524" t="s">
        <v>135</v>
      </c>
      <c r="J8524" t="s">
        <v>136</v>
      </c>
      <c r="K8524" t="s">
        <v>137</v>
      </c>
      <c r="L8524" t="s">
        <v>24205</v>
      </c>
      <c r="M8524" t="s">
        <v>24206</v>
      </c>
      <c r="N8524">
        <v>4.2149999999999999</v>
      </c>
      <c r="O8524">
        <v>0</v>
      </c>
      <c r="P8524">
        <v>92</v>
      </c>
      <c r="Q8524">
        <v>0</v>
      </c>
      <c r="R8524">
        <v>0</v>
      </c>
      <c r="S8524">
        <v>0</v>
      </c>
      <c r="T8524">
        <v>7</v>
      </c>
      <c r="U8524">
        <v>0</v>
      </c>
      <c r="V8524">
        <v>0</v>
      </c>
      <c r="W8524">
        <v>0</v>
      </c>
      <c r="X8524">
        <v>96.16671593984762</v>
      </c>
      <c r="Y8524">
        <v>0</v>
      </c>
      <c r="Z8524">
        <v>0</v>
      </c>
      <c r="AA8524">
        <v>0</v>
      </c>
      <c r="AB8524">
        <v>9.1609728759224751</v>
      </c>
      <c r="AC8524">
        <v>0</v>
      </c>
      <c r="AD8524">
        <v>0</v>
      </c>
      <c r="AE8524">
        <v>105.3276888157701</v>
      </c>
    </row>
    <row r="8525" spans="1:31" x14ac:dyDescent="0.25">
      <c r="A8525">
        <v>2170480</v>
      </c>
      <c r="B8525">
        <v>1</v>
      </c>
      <c r="C8525" t="s">
        <v>80</v>
      </c>
      <c r="D8525" t="s">
        <v>93</v>
      </c>
      <c r="E8525" t="s">
        <v>196</v>
      </c>
      <c r="F8525" t="s">
        <v>11589</v>
      </c>
      <c r="G8525" t="s">
        <v>142</v>
      </c>
      <c r="H8525" t="s">
        <v>143</v>
      </c>
      <c r="I8525" t="s">
        <v>135</v>
      </c>
      <c r="J8525" t="s">
        <v>136</v>
      </c>
      <c r="K8525" t="s">
        <v>137</v>
      </c>
      <c r="L8525" t="s">
        <v>24207</v>
      </c>
      <c r="M8525" t="s">
        <v>24208</v>
      </c>
      <c r="N8525">
        <v>3.7344444440000002</v>
      </c>
      <c r="O8525">
        <v>0</v>
      </c>
      <c r="P8525">
        <v>193</v>
      </c>
      <c r="Q8525">
        <v>10</v>
      </c>
      <c r="R8525">
        <v>70</v>
      </c>
      <c r="S8525">
        <v>5</v>
      </c>
      <c r="T8525">
        <v>18</v>
      </c>
      <c r="U8525">
        <v>0</v>
      </c>
      <c r="V8525">
        <v>0</v>
      </c>
      <c r="W8525">
        <v>0</v>
      </c>
      <c r="X8525">
        <v>72.38050952156452</v>
      </c>
      <c r="Y8525">
        <v>4.9991998217725246</v>
      </c>
      <c r="Z8525">
        <v>21.381956685113188</v>
      </c>
      <c r="AA8525">
        <v>22.635731972152801</v>
      </c>
      <c r="AB8525">
        <v>11.285363517175499</v>
      </c>
      <c r="AC8525">
        <v>0</v>
      </c>
      <c r="AD8525">
        <v>0</v>
      </c>
      <c r="AE8525">
        <v>132.68276151777854</v>
      </c>
    </row>
    <row r="8526" spans="1:31" x14ac:dyDescent="0.25">
      <c r="A8526">
        <v>2169484</v>
      </c>
      <c r="B8526">
        <v>1</v>
      </c>
      <c r="C8526" t="s">
        <v>81</v>
      </c>
      <c r="D8526" t="s">
        <v>122</v>
      </c>
      <c r="E8526" t="s">
        <v>174</v>
      </c>
      <c r="F8526" t="s">
        <v>24209</v>
      </c>
      <c r="G8526" t="s">
        <v>187</v>
      </c>
      <c r="H8526" t="s">
        <v>134</v>
      </c>
      <c r="I8526" t="s">
        <v>135</v>
      </c>
      <c r="J8526" t="s">
        <v>136</v>
      </c>
      <c r="K8526" t="s">
        <v>137</v>
      </c>
      <c r="L8526" t="s">
        <v>24210</v>
      </c>
      <c r="M8526" t="s">
        <v>24211</v>
      </c>
      <c r="N8526">
        <v>0.75166666599999998</v>
      </c>
      <c r="O8526">
        <v>0</v>
      </c>
      <c r="P8526">
        <v>159</v>
      </c>
      <c r="Q8526">
        <v>0</v>
      </c>
      <c r="R8526">
        <v>0</v>
      </c>
      <c r="S8526">
        <v>0</v>
      </c>
      <c r="T8526">
        <v>3</v>
      </c>
      <c r="U8526">
        <v>0</v>
      </c>
      <c r="V8526">
        <v>0</v>
      </c>
      <c r="W8526">
        <v>0</v>
      </c>
      <c r="X8526">
        <v>23.552345409738773</v>
      </c>
      <c r="Y8526">
        <v>0</v>
      </c>
      <c r="Z8526">
        <v>0</v>
      </c>
      <c r="AA8526">
        <v>0</v>
      </c>
      <c r="AB8526">
        <v>3.5045417744177674</v>
      </c>
      <c r="AC8526">
        <v>0</v>
      </c>
      <c r="AD8526">
        <v>0</v>
      </c>
      <c r="AE8526">
        <v>27.05688718415654</v>
      </c>
    </row>
    <row r="8527" spans="1:31" x14ac:dyDescent="0.25">
      <c r="A8527">
        <v>2170503</v>
      </c>
      <c r="B8527">
        <v>1</v>
      </c>
      <c r="C8527" t="s">
        <v>80</v>
      </c>
      <c r="D8527" t="s">
        <v>101</v>
      </c>
      <c r="E8527" t="s">
        <v>131</v>
      </c>
      <c r="F8527" t="s">
        <v>24212</v>
      </c>
      <c r="G8527" t="s">
        <v>152</v>
      </c>
      <c r="H8527" t="s">
        <v>134</v>
      </c>
      <c r="I8527" t="s">
        <v>135</v>
      </c>
      <c r="J8527" t="s">
        <v>136</v>
      </c>
      <c r="K8527" t="s">
        <v>137</v>
      </c>
      <c r="L8527" t="s">
        <v>24213</v>
      </c>
      <c r="M8527" t="s">
        <v>24214</v>
      </c>
      <c r="N8527">
        <v>0.85833333300000003</v>
      </c>
      <c r="O8527">
        <v>0</v>
      </c>
      <c r="P8527">
        <v>1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5.8473483417499994E-3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5.8473483417499994E-3</v>
      </c>
    </row>
    <row r="8528" spans="1:31" x14ac:dyDescent="0.25">
      <c r="A8528">
        <v>2170025</v>
      </c>
      <c r="B8528">
        <v>1</v>
      </c>
      <c r="C8528" t="s">
        <v>80</v>
      </c>
      <c r="D8528" t="s">
        <v>108</v>
      </c>
      <c r="E8528" t="s">
        <v>174</v>
      </c>
      <c r="F8528" t="s">
        <v>12173</v>
      </c>
      <c r="G8528" t="s">
        <v>187</v>
      </c>
      <c r="H8528" t="s">
        <v>134</v>
      </c>
      <c r="I8528" t="s">
        <v>135</v>
      </c>
      <c r="J8528" t="s">
        <v>136</v>
      </c>
      <c r="K8528" t="s">
        <v>137</v>
      </c>
      <c r="L8528" t="s">
        <v>24215</v>
      </c>
      <c r="M8528" t="s">
        <v>24216</v>
      </c>
      <c r="N8528">
        <v>1.143333333</v>
      </c>
      <c r="O8528">
        <v>0</v>
      </c>
      <c r="P8528">
        <v>17</v>
      </c>
      <c r="Q8528">
        <v>0</v>
      </c>
      <c r="R8528">
        <v>7</v>
      </c>
      <c r="S8528">
        <v>0</v>
      </c>
      <c r="T8528">
        <v>2</v>
      </c>
      <c r="U8528">
        <v>0</v>
      </c>
      <c r="V8528">
        <v>0</v>
      </c>
      <c r="W8528">
        <v>0</v>
      </c>
      <c r="X8528">
        <v>2.7206012247440001</v>
      </c>
      <c r="Y8528">
        <v>0</v>
      </c>
      <c r="Z8528">
        <v>0.56254767248440007</v>
      </c>
      <c r="AA8528">
        <v>0</v>
      </c>
      <c r="AB8528">
        <v>25.046800305499801</v>
      </c>
      <c r="AC8528">
        <v>0</v>
      </c>
      <c r="AD8528">
        <v>0</v>
      </c>
      <c r="AE8528">
        <v>28.329949202728201</v>
      </c>
    </row>
    <row r="8529" spans="1:31" x14ac:dyDescent="0.25">
      <c r="A8529">
        <v>2169438</v>
      </c>
      <c r="B8529">
        <v>1</v>
      </c>
      <c r="C8529" t="s">
        <v>80</v>
      </c>
      <c r="D8529" t="s">
        <v>93</v>
      </c>
      <c r="E8529" t="s">
        <v>174</v>
      </c>
      <c r="F8529" t="s">
        <v>10801</v>
      </c>
      <c r="G8529" t="s">
        <v>374</v>
      </c>
      <c r="H8529" t="s">
        <v>134</v>
      </c>
      <c r="I8529" t="s">
        <v>135</v>
      </c>
      <c r="J8529" t="s">
        <v>136</v>
      </c>
      <c r="K8529" t="s">
        <v>137</v>
      </c>
      <c r="L8529" t="s">
        <v>24217</v>
      </c>
      <c r="M8529" t="s">
        <v>24218</v>
      </c>
      <c r="N8529">
        <v>3.7455555550000001</v>
      </c>
      <c r="O8529">
        <v>0</v>
      </c>
      <c r="P8529">
        <v>1</v>
      </c>
      <c r="Q8529">
        <v>0</v>
      </c>
      <c r="R8529">
        <v>16</v>
      </c>
      <c r="S8529">
        <v>0</v>
      </c>
      <c r="T8529">
        <v>1</v>
      </c>
      <c r="U8529">
        <v>0</v>
      </c>
      <c r="V8529">
        <v>0</v>
      </c>
      <c r="W8529">
        <v>0</v>
      </c>
      <c r="X8529">
        <v>1.1074663473897834</v>
      </c>
      <c r="Y8529">
        <v>0</v>
      </c>
      <c r="Z8529">
        <v>57.772255833082959</v>
      </c>
      <c r="AA8529">
        <v>0</v>
      </c>
      <c r="AB8529">
        <v>4.4910610148992509</v>
      </c>
      <c r="AC8529">
        <v>0</v>
      </c>
      <c r="AD8529">
        <v>0</v>
      </c>
      <c r="AE8529">
        <v>63.370783195371992</v>
      </c>
    </row>
    <row r="8530" spans="1:31" x14ac:dyDescent="0.25">
      <c r="A8530">
        <v>2170002</v>
      </c>
      <c r="B8530">
        <v>1</v>
      </c>
      <c r="C8530" t="s">
        <v>81</v>
      </c>
      <c r="D8530" t="s">
        <v>113</v>
      </c>
      <c r="E8530" t="s">
        <v>131</v>
      </c>
      <c r="F8530" t="s">
        <v>24219</v>
      </c>
      <c r="G8530" t="s">
        <v>231</v>
      </c>
      <c r="H8530" t="s">
        <v>134</v>
      </c>
      <c r="I8530" t="s">
        <v>135</v>
      </c>
      <c r="J8530" t="s">
        <v>136</v>
      </c>
      <c r="K8530" t="s">
        <v>137</v>
      </c>
      <c r="L8530" t="s">
        <v>24220</v>
      </c>
      <c r="M8530" t="s">
        <v>24221</v>
      </c>
      <c r="N8530">
        <v>1.703888888</v>
      </c>
      <c r="O8530">
        <v>0</v>
      </c>
      <c r="P8530">
        <v>1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8.0029277257583339E-2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8.0029277257583339E-2</v>
      </c>
    </row>
    <row r="8531" spans="1:31" x14ac:dyDescent="0.25">
      <c r="A8531">
        <v>2169461</v>
      </c>
      <c r="B8531">
        <v>1</v>
      </c>
      <c r="C8531" t="s">
        <v>80</v>
      </c>
      <c r="D8531" t="s">
        <v>104</v>
      </c>
      <c r="E8531" t="s">
        <v>131</v>
      </c>
      <c r="F8531" t="s">
        <v>24222</v>
      </c>
      <c r="G8531" t="s">
        <v>231</v>
      </c>
      <c r="H8531" t="s">
        <v>134</v>
      </c>
      <c r="I8531" t="s">
        <v>135</v>
      </c>
      <c r="J8531" t="s">
        <v>136</v>
      </c>
      <c r="K8531" t="s">
        <v>137</v>
      </c>
      <c r="L8531" t="s">
        <v>24223</v>
      </c>
      <c r="M8531" t="s">
        <v>24224</v>
      </c>
      <c r="N8531">
        <v>3.1658333330000001</v>
      </c>
      <c r="O8531">
        <v>0</v>
      </c>
      <c r="P8531">
        <v>4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3.2162379186647501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3.2162379186647501</v>
      </c>
    </row>
    <row r="8532" spans="1:31" x14ac:dyDescent="0.25">
      <c r="A8532">
        <v>2169979</v>
      </c>
      <c r="B8532">
        <v>1</v>
      </c>
      <c r="C8532" t="s">
        <v>80</v>
      </c>
      <c r="D8532" t="s">
        <v>106</v>
      </c>
      <c r="E8532" t="s">
        <v>174</v>
      </c>
      <c r="F8532" t="s">
        <v>24225</v>
      </c>
      <c r="G8532" t="s">
        <v>187</v>
      </c>
      <c r="H8532" t="s">
        <v>134</v>
      </c>
      <c r="I8532" t="s">
        <v>135</v>
      </c>
      <c r="J8532" t="s">
        <v>136</v>
      </c>
      <c r="K8532" t="s">
        <v>137</v>
      </c>
      <c r="L8532" t="s">
        <v>24226</v>
      </c>
      <c r="M8532" t="s">
        <v>24227</v>
      </c>
      <c r="N8532">
        <v>7.1608333330000002</v>
      </c>
      <c r="O8532">
        <v>0</v>
      </c>
      <c r="P8532">
        <v>7</v>
      </c>
      <c r="Q8532">
        <v>0</v>
      </c>
      <c r="R8532">
        <v>3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13.677701693193651</v>
      </c>
      <c r="Y8532">
        <v>0</v>
      </c>
      <c r="Z8532">
        <v>3.8560219158165014</v>
      </c>
      <c r="AA8532">
        <v>0</v>
      </c>
      <c r="AB8532">
        <v>0</v>
      </c>
      <c r="AC8532">
        <v>0</v>
      </c>
      <c r="AD8532">
        <v>0</v>
      </c>
      <c r="AE8532">
        <v>17.533723609010153</v>
      </c>
    </row>
    <row r="8533" spans="1:31" x14ac:dyDescent="0.25">
      <c r="A8533">
        <v>2169315</v>
      </c>
      <c r="B8533">
        <v>1</v>
      </c>
      <c r="C8533" t="s">
        <v>80</v>
      </c>
      <c r="D8533" t="s">
        <v>99</v>
      </c>
      <c r="E8533" t="s">
        <v>131</v>
      </c>
      <c r="F8533" t="s">
        <v>24228</v>
      </c>
      <c r="G8533" t="s">
        <v>231</v>
      </c>
      <c r="H8533" t="s">
        <v>134</v>
      </c>
      <c r="I8533" t="s">
        <v>135</v>
      </c>
      <c r="J8533" t="s">
        <v>136</v>
      </c>
      <c r="K8533" t="s">
        <v>137</v>
      </c>
      <c r="L8533" t="s">
        <v>24229</v>
      </c>
      <c r="M8533" t="s">
        <v>24230</v>
      </c>
      <c r="N8533">
        <v>0.61138888800000002</v>
      </c>
      <c r="O8533">
        <v>0</v>
      </c>
      <c r="P8533">
        <v>1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4.8435637029166666E-2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4.8435637029166666E-2</v>
      </c>
    </row>
    <row r="8534" spans="1:31" x14ac:dyDescent="0.25">
      <c r="A8534">
        <v>2169833</v>
      </c>
      <c r="B8534">
        <v>1</v>
      </c>
      <c r="C8534" t="s">
        <v>80</v>
      </c>
      <c r="D8534" t="s">
        <v>89</v>
      </c>
      <c r="E8534" t="s">
        <v>174</v>
      </c>
      <c r="F8534" t="s">
        <v>24231</v>
      </c>
      <c r="G8534" t="s">
        <v>384</v>
      </c>
      <c r="H8534" t="s">
        <v>134</v>
      </c>
      <c r="I8534" t="s">
        <v>135</v>
      </c>
      <c r="J8534" t="s">
        <v>136</v>
      </c>
      <c r="K8534" t="s">
        <v>137</v>
      </c>
      <c r="L8534" t="s">
        <v>24232</v>
      </c>
      <c r="M8534" t="s">
        <v>24233</v>
      </c>
      <c r="N8534">
        <v>3.7455555550000001</v>
      </c>
      <c r="O8534">
        <v>0</v>
      </c>
      <c r="P8534">
        <v>15</v>
      </c>
      <c r="Q8534">
        <v>0</v>
      </c>
      <c r="R8534">
        <v>6</v>
      </c>
      <c r="S8534">
        <v>0</v>
      </c>
      <c r="T8534">
        <v>2</v>
      </c>
      <c r="U8534">
        <v>0</v>
      </c>
      <c r="V8534">
        <v>0</v>
      </c>
      <c r="W8534">
        <v>0</v>
      </c>
      <c r="X8534">
        <v>16.637064060640803</v>
      </c>
      <c r="Y8534">
        <v>0</v>
      </c>
      <c r="Z8534">
        <v>3.0196654376189995</v>
      </c>
      <c r="AA8534">
        <v>0</v>
      </c>
      <c r="AB8534">
        <v>0.59994960351095006</v>
      </c>
      <c r="AC8534">
        <v>0</v>
      </c>
      <c r="AD8534">
        <v>0</v>
      </c>
      <c r="AE8534">
        <v>20.256679101770754</v>
      </c>
    </row>
    <row r="8535" spans="1:31" x14ac:dyDescent="0.25">
      <c r="A8535">
        <v>2169524</v>
      </c>
      <c r="B8535">
        <v>1</v>
      </c>
      <c r="C8535" t="s">
        <v>80</v>
      </c>
      <c r="D8535" t="s">
        <v>108</v>
      </c>
      <c r="E8535" t="s">
        <v>146</v>
      </c>
      <c r="F8535" t="s">
        <v>16236</v>
      </c>
      <c r="G8535" t="s">
        <v>538</v>
      </c>
      <c r="H8535" t="s">
        <v>143</v>
      </c>
      <c r="I8535" t="s">
        <v>135</v>
      </c>
      <c r="J8535" t="s">
        <v>136</v>
      </c>
      <c r="K8535" t="s">
        <v>236</v>
      </c>
      <c r="L8535" t="s">
        <v>24234</v>
      </c>
      <c r="M8535" t="s">
        <v>24235</v>
      </c>
      <c r="N8535">
        <v>9.0041666659999997</v>
      </c>
      <c r="O8535">
        <v>0</v>
      </c>
      <c r="P8535">
        <v>6</v>
      </c>
      <c r="Q8535">
        <v>0</v>
      </c>
      <c r="R8535">
        <v>25</v>
      </c>
      <c r="S8535">
        <v>0</v>
      </c>
      <c r="T8535">
        <v>3</v>
      </c>
      <c r="U8535">
        <v>0</v>
      </c>
      <c r="V8535">
        <v>0</v>
      </c>
      <c r="W8535">
        <v>0</v>
      </c>
      <c r="X8535">
        <v>15.815943041919251</v>
      </c>
      <c r="Y8535">
        <v>0</v>
      </c>
      <c r="Z8535">
        <v>98.359110569940071</v>
      </c>
      <c r="AA8535">
        <v>0</v>
      </c>
      <c r="AB8535">
        <v>20.258560634474104</v>
      </c>
      <c r="AC8535">
        <v>0</v>
      </c>
      <c r="AD8535">
        <v>0</v>
      </c>
      <c r="AE8535">
        <v>134.43361424633343</v>
      </c>
    </row>
    <row r="8536" spans="1:31" x14ac:dyDescent="0.25">
      <c r="A8536">
        <v>2170520</v>
      </c>
      <c r="B8536">
        <v>1</v>
      </c>
      <c r="C8536" t="s">
        <v>81</v>
      </c>
      <c r="D8536" t="s">
        <v>113</v>
      </c>
      <c r="E8536" t="s">
        <v>174</v>
      </c>
      <c r="F8536" t="s">
        <v>24236</v>
      </c>
      <c r="G8536" t="s">
        <v>384</v>
      </c>
      <c r="H8536" t="s">
        <v>134</v>
      </c>
      <c r="I8536" t="s">
        <v>135</v>
      </c>
      <c r="J8536" t="s">
        <v>136</v>
      </c>
      <c r="K8536" t="s">
        <v>137</v>
      </c>
      <c r="L8536" t="s">
        <v>24237</v>
      </c>
      <c r="M8536" t="s">
        <v>24238</v>
      </c>
      <c r="N8536">
        <v>9.9186111110000006</v>
      </c>
      <c r="O8536">
        <v>0</v>
      </c>
      <c r="P8536">
        <v>9</v>
      </c>
      <c r="Q8536">
        <v>0</v>
      </c>
      <c r="R8536">
        <v>3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18.135972706672653</v>
      </c>
      <c r="Y8536">
        <v>0</v>
      </c>
      <c r="Z8536">
        <v>2.7504247578828753</v>
      </c>
      <c r="AA8536">
        <v>0</v>
      </c>
      <c r="AB8536">
        <v>0</v>
      </c>
      <c r="AC8536">
        <v>0</v>
      </c>
      <c r="AD8536">
        <v>0</v>
      </c>
      <c r="AE8536">
        <v>20.886397464555529</v>
      </c>
    </row>
    <row r="8537" spans="1:31" x14ac:dyDescent="0.25">
      <c r="A8537">
        <v>2169916</v>
      </c>
      <c r="B8537">
        <v>1</v>
      </c>
      <c r="C8537" t="s">
        <v>81</v>
      </c>
      <c r="D8537" t="s">
        <v>123</v>
      </c>
      <c r="E8537" t="s">
        <v>174</v>
      </c>
      <c r="F8537" t="s">
        <v>24239</v>
      </c>
      <c r="G8537" t="s">
        <v>187</v>
      </c>
      <c r="H8537" t="s">
        <v>134</v>
      </c>
      <c r="I8537" t="s">
        <v>135</v>
      </c>
      <c r="J8537" t="s">
        <v>136</v>
      </c>
      <c r="K8537" t="s">
        <v>137</v>
      </c>
      <c r="L8537" t="s">
        <v>24240</v>
      </c>
      <c r="M8537" t="s">
        <v>24241</v>
      </c>
      <c r="N8537">
        <v>0.98694444400000003</v>
      </c>
      <c r="O8537">
        <v>0</v>
      </c>
      <c r="P8537">
        <v>40</v>
      </c>
      <c r="Q8537">
        <v>0</v>
      </c>
      <c r="R8537">
        <v>4</v>
      </c>
      <c r="S8537">
        <v>0</v>
      </c>
      <c r="T8537">
        <v>2</v>
      </c>
      <c r="U8537">
        <v>0</v>
      </c>
      <c r="V8537">
        <v>0</v>
      </c>
      <c r="W8537">
        <v>0</v>
      </c>
      <c r="X8537">
        <v>4.5993760565824351</v>
      </c>
      <c r="Y8537">
        <v>0</v>
      </c>
      <c r="Z8537">
        <v>0.37512802251498339</v>
      </c>
      <c r="AA8537">
        <v>0</v>
      </c>
      <c r="AB8537">
        <v>2.4033674778048333</v>
      </c>
      <c r="AC8537">
        <v>0</v>
      </c>
      <c r="AD8537">
        <v>0</v>
      </c>
      <c r="AE8537">
        <v>7.3778715569022522</v>
      </c>
    </row>
    <row r="8538" spans="1:31" x14ac:dyDescent="0.25">
      <c r="A8538">
        <v>2169770</v>
      </c>
      <c r="B8538">
        <v>1</v>
      </c>
      <c r="C8538" t="s">
        <v>80</v>
      </c>
      <c r="D8538" t="s">
        <v>88</v>
      </c>
      <c r="E8538" t="s">
        <v>161</v>
      </c>
      <c r="F8538" t="s">
        <v>24242</v>
      </c>
      <c r="G8538" t="s">
        <v>215</v>
      </c>
      <c r="H8538" t="s">
        <v>134</v>
      </c>
      <c r="I8538" t="s">
        <v>135</v>
      </c>
      <c r="J8538" t="s">
        <v>136</v>
      </c>
      <c r="K8538" t="s">
        <v>137</v>
      </c>
      <c r="L8538" t="s">
        <v>24243</v>
      </c>
      <c r="M8538" t="s">
        <v>24244</v>
      </c>
      <c r="N8538">
        <v>2.3880555550000002</v>
      </c>
      <c r="O8538">
        <v>0</v>
      </c>
      <c r="P8538">
        <v>284</v>
      </c>
      <c r="Q8538">
        <v>0</v>
      </c>
      <c r="R8538">
        <v>0</v>
      </c>
      <c r="S8538">
        <v>0</v>
      </c>
      <c r="T8538">
        <v>35</v>
      </c>
      <c r="U8538">
        <v>0</v>
      </c>
      <c r="V8538">
        <v>0</v>
      </c>
      <c r="W8538">
        <v>0</v>
      </c>
      <c r="X8538">
        <v>159.06181376809894</v>
      </c>
      <c r="Y8538">
        <v>0</v>
      </c>
      <c r="Z8538">
        <v>0</v>
      </c>
      <c r="AA8538">
        <v>0</v>
      </c>
      <c r="AB8538">
        <v>134.02063878835369</v>
      </c>
      <c r="AC8538">
        <v>0</v>
      </c>
      <c r="AD8538">
        <v>0</v>
      </c>
      <c r="AE8538">
        <v>293.08245255645261</v>
      </c>
    </row>
    <row r="8539" spans="1:31" x14ac:dyDescent="0.25">
      <c r="A8539">
        <v>2170457</v>
      </c>
      <c r="B8539">
        <v>1</v>
      </c>
      <c r="C8539" t="s">
        <v>80</v>
      </c>
      <c r="D8539" t="s">
        <v>94</v>
      </c>
      <c r="E8539" t="s">
        <v>140</v>
      </c>
      <c r="F8539" t="s">
        <v>24245</v>
      </c>
      <c r="G8539" t="s">
        <v>142</v>
      </c>
      <c r="H8539" t="s">
        <v>143</v>
      </c>
      <c r="I8539" t="s">
        <v>135</v>
      </c>
      <c r="J8539" t="s">
        <v>136</v>
      </c>
      <c r="K8539" t="s">
        <v>137</v>
      </c>
      <c r="L8539" t="s">
        <v>24246</v>
      </c>
      <c r="M8539" t="s">
        <v>24247</v>
      </c>
      <c r="N8539">
        <v>0.39222222200000001</v>
      </c>
      <c r="O8539">
        <v>0</v>
      </c>
      <c r="P8539">
        <v>0</v>
      </c>
      <c r="Q8539">
        <v>1</v>
      </c>
      <c r="R8539">
        <v>102</v>
      </c>
      <c r="S8539">
        <v>0</v>
      </c>
      <c r="T8539">
        <v>2</v>
      </c>
      <c r="U8539">
        <v>0</v>
      </c>
      <c r="V8539">
        <v>0</v>
      </c>
      <c r="W8539">
        <v>0</v>
      </c>
      <c r="X8539">
        <v>0</v>
      </c>
      <c r="Y8539">
        <v>1.7300239991320334</v>
      </c>
      <c r="Z8539">
        <v>5.6695713030886674</v>
      </c>
      <c r="AA8539">
        <v>0</v>
      </c>
      <c r="AB8539">
        <v>0.47468042765653329</v>
      </c>
      <c r="AC8539">
        <v>0</v>
      </c>
      <c r="AD8539">
        <v>0</v>
      </c>
      <c r="AE8539">
        <v>7.8742757298772341</v>
      </c>
    </row>
    <row r="8540" spans="1:31" x14ac:dyDescent="0.25">
      <c r="A8540">
        <v>2170065</v>
      </c>
      <c r="B8540">
        <v>1</v>
      </c>
      <c r="C8540" t="s">
        <v>80</v>
      </c>
      <c r="D8540" t="s">
        <v>82</v>
      </c>
      <c r="E8540" t="s">
        <v>131</v>
      </c>
      <c r="F8540" t="s">
        <v>24248</v>
      </c>
      <c r="G8540" t="s">
        <v>152</v>
      </c>
      <c r="H8540" t="s">
        <v>134</v>
      </c>
      <c r="I8540" t="s">
        <v>135</v>
      </c>
      <c r="J8540" t="s">
        <v>136</v>
      </c>
      <c r="K8540" t="s">
        <v>137</v>
      </c>
      <c r="L8540" t="s">
        <v>24249</v>
      </c>
      <c r="M8540" t="s">
        <v>24250</v>
      </c>
      <c r="N8540">
        <v>1.2980555549999999</v>
      </c>
      <c r="O8540">
        <v>0</v>
      </c>
      <c r="P8540">
        <v>1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0.44229358648046674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0.44229358648046674</v>
      </c>
    </row>
    <row r="8541" spans="1:31" x14ac:dyDescent="0.25">
      <c r="A8541">
        <v>2169378</v>
      </c>
      <c r="B8541">
        <v>1</v>
      </c>
      <c r="C8541" t="s">
        <v>80</v>
      </c>
      <c r="D8541" t="s">
        <v>88</v>
      </c>
      <c r="E8541" t="s">
        <v>161</v>
      </c>
      <c r="F8541" t="s">
        <v>24242</v>
      </c>
      <c r="G8541" t="s">
        <v>215</v>
      </c>
      <c r="H8541" t="s">
        <v>134</v>
      </c>
      <c r="I8541" t="s">
        <v>135</v>
      </c>
      <c r="J8541" t="s">
        <v>136</v>
      </c>
      <c r="K8541" t="s">
        <v>137</v>
      </c>
      <c r="L8541" t="s">
        <v>24251</v>
      </c>
      <c r="M8541" t="s">
        <v>24252</v>
      </c>
      <c r="N8541">
        <v>2.5141666659999999</v>
      </c>
      <c r="O8541">
        <v>0</v>
      </c>
      <c r="P8541">
        <v>284</v>
      </c>
      <c r="Q8541">
        <v>0</v>
      </c>
      <c r="R8541">
        <v>0</v>
      </c>
      <c r="S8541">
        <v>0</v>
      </c>
      <c r="T8541">
        <v>35</v>
      </c>
      <c r="U8541">
        <v>0</v>
      </c>
      <c r="V8541">
        <v>0</v>
      </c>
      <c r="W8541">
        <v>0</v>
      </c>
      <c r="X8541">
        <v>163.1430947588459</v>
      </c>
      <c r="Y8541">
        <v>0</v>
      </c>
      <c r="Z8541">
        <v>0</v>
      </c>
      <c r="AA8541">
        <v>0</v>
      </c>
      <c r="AB8541">
        <v>120.22592932654905</v>
      </c>
      <c r="AC8541">
        <v>0</v>
      </c>
      <c r="AD8541">
        <v>0</v>
      </c>
      <c r="AE8541">
        <v>283.36902408539493</v>
      </c>
    </row>
    <row r="8542" spans="1:31" x14ac:dyDescent="0.25">
      <c r="A8542">
        <v>2170609</v>
      </c>
      <c r="B8542">
        <v>1</v>
      </c>
      <c r="C8542" t="s">
        <v>81</v>
      </c>
      <c r="D8542" t="s">
        <v>116</v>
      </c>
      <c r="E8542" t="s">
        <v>140</v>
      </c>
      <c r="F8542" t="s">
        <v>24253</v>
      </c>
      <c r="G8542" t="s">
        <v>142</v>
      </c>
      <c r="H8542" t="s">
        <v>143</v>
      </c>
      <c r="I8542" t="s">
        <v>135</v>
      </c>
      <c r="J8542" t="s">
        <v>136</v>
      </c>
      <c r="K8542" t="s">
        <v>137</v>
      </c>
      <c r="L8542" t="s">
        <v>24254</v>
      </c>
      <c r="M8542" t="s">
        <v>24255</v>
      </c>
      <c r="N8542">
        <v>2.3902777770000001</v>
      </c>
      <c r="O8542">
        <v>0</v>
      </c>
      <c r="P8542">
        <v>858</v>
      </c>
      <c r="Q8542">
        <v>109</v>
      </c>
      <c r="R8542">
        <v>201</v>
      </c>
      <c r="S8542">
        <v>9</v>
      </c>
      <c r="T8542">
        <v>89</v>
      </c>
      <c r="U8542">
        <v>0</v>
      </c>
      <c r="V8542">
        <v>0</v>
      </c>
      <c r="W8542">
        <v>0</v>
      </c>
      <c r="X8542">
        <v>235.91136602219183</v>
      </c>
      <c r="Y8542">
        <v>95.048242380019474</v>
      </c>
      <c r="Z8542">
        <v>13.761222427653834</v>
      </c>
      <c r="AA8542">
        <v>131.12447347596927</v>
      </c>
      <c r="AB8542">
        <v>54.462656538495537</v>
      </c>
      <c r="AC8542">
        <v>0</v>
      </c>
      <c r="AD8542">
        <v>0</v>
      </c>
      <c r="AE8542">
        <v>530.30796084432995</v>
      </c>
    </row>
    <row r="8543" spans="1:31" x14ac:dyDescent="0.25">
      <c r="A8543">
        <v>2170088</v>
      </c>
      <c r="B8543">
        <v>1</v>
      </c>
      <c r="C8543" t="s">
        <v>80</v>
      </c>
      <c r="D8543" t="s">
        <v>100</v>
      </c>
      <c r="E8543" t="s">
        <v>131</v>
      </c>
      <c r="F8543" t="s">
        <v>24256</v>
      </c>
      <c r="G8543" t="s">
        <v>152</v>
      </c>
      <c r="H8543" t="s">
        <v>134</v>
      </c>
      <c r="I8543" t="s">
        <v>135</v>
      </c>
      <c r="J8543" t="s">
        <v>136</v>
      </c>
      <c r="K8543" t="s">
        <v>137</v>
      </c>
      <c r="L8543" t="s">
        <v>24257</v>
      </c>
      <c r="M8543" t="s">
        <v>24258</v>
      </c>
      <c r="N8543">
        <v>2.469166666</v>
      </c>
      <c r="O8543">
        <v>0</v>
      </c>
      <c r="P8543">
        <v>2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6.4403170405500009E-3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6.4403170405500009E-3</v>
      </c>
    </row>
    <row r="8544" spans="1:31" x14ac:dyDescent="0.25">
      <c r="A8544">
        <v>2169567</v>
      </c>
      <c r="B8544">
        <v>1</v>
      </c>
      <c r="C8544" t="s">
        <v>81</v>
      </c>
      <c r="D8544" t="s">
        <v>118</v>
      </c>
      <c r="E8544" t="s">
        <v>146</v>
      </c>
      <c r="F8544" t="s">
        <v>24259</v>
      </c>
      <c r="G8544" t="s">
        <v>235</v>
      </c>
      <c r="H8544" t="s">
        <v>143</v>
      </c>
      <c r="I8544" t="s">
        <v>135</v>
      </c>
      <c r="J8544" t="s">
        <v>136</v>
      </c>
      <c r="K8544" t="s">
        <v>236</v>
      </c>
      <c r="L8544" t="s">
        <v>24260</v>
      </c>
      <c r="M8544" t="s">
        <v>24261</v>
      </c>
      <c r="N8544">
        <v>2.531111111</v>
      </c>
      <c r="O8544">
        <v>0</v>
      </c>
      <c r="P8544">
        <v>87</v>
      </c>
      <c r="Q8544">
        <v>0</v>
      </c>
      <c r="R8544">
        <v>5</v>
      </c>
      <c r="S8544">
        <v>0</v>
      </c>
      <c r="T8544">
        <v>7</v>
      </c>
      <c r="U8544">
        <v>0</v>
      </c>
      <c r="V8544">
        <v>0</v>
      </c>
      <c r="W8544">
        <v>0</v>
      </c>
      <c r="X8544">
        <v>48.170172544184346</v>
      </c>
      <c r="Y8544">
        <v>0</v>
      </c>
      <c r="Z8544">
        <v>0.65813152469093339</v>
      </c>
      <c r="AA8544">
        <v>0</v>
      </c>
      <c r="AB8544">
        <v>27.992617243045714</v>
      </c>
      <c r="AC8544">
        <v>0</v>
      </c>
      <c r="AD8544">
        <v>0</v>
      </c>
      <c r="AE8544">
        <v>76.820921311920998</v>
      </c>
    </row>
    <row r="8545" spans="1:31" x14ac:dyDescent="0.25">
      <c r="A8545">
        <v>2170394</v>
      </c>
      <c r="B8545">
        <v>1</v>
      </c>
      <c r="C8545" t="s">
        <v>81</v>
      </c>
      <c r="D8545" t="s">
        <v>113</v>
      </c>
      <c r="E8545" t="s">
        <v>174</v>
      </c>
      <c r="F8545" t="s">
        <v>24262</v>
      </c>
      <c r="G8545" t="s">
        <v>384</v>
      </c>
      <c r="H8545" t="s">
        <v>134</v>
      </c>
      <c r="I8545" t="s">
        <v>135</v>
      </c>
      <c r="J8545" t="s">
        <v>136</v>
      </c>
      <c r="K8545" t="s">
        <v>137</v>
      </c>
      <c r="L8545" t="s">
        <v>24263</v>
      </c>
      <c r="M8545" t="s">
        <v>24264</v>
      </c>
      <c r="N8545">
        <v>4.9924999999999997</v>
      </c>
      <c r="O8545">
        <v>0</v>
      </c>
      <c r="P8545">
        <v>19</v>
      </c>
      <c r="Q8545">
        <v>0</v>
      </c>
      <c r="R8545">
        <v>1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13.0395326454328</v>
      </c>
      <c r="Y8545">
        <v>0</v>
      </c>
      <c r="Z8545">
        <v>3.7093897923235999</v>
      </c>
      <c r="AA8545">
        <v>0</v>
      </c>
      <c r="AB8545">
        <v>0</v>
      </c>
      <c r="AC8545">
        <v>0</v>
      </c>
      <c r="AD8545">
        <v>0</v>
      </c>
      <c r="AE8545">
        <v>16.748922437756399</v>
      </c>
    </row>
    <row r="8546" spans="1:31" x14ac:dyDescent="0.25">
      <c r="A8546">
        <v>2169398</v>
      </c>
      <c r="B8546">
        <v>1</v>
      </c>
      <c r="C8546" t="s">
        <v>80</v>
      </c>
      <c r="D8546" t="s">
        <v>110</v>
      </c>
      <c r="E8546" t="s">
        <v>161</v>
      </c>
      <c r="F8546" t="s">
        <v>24265</v>
      </c>
      <c r="G8546" t="s">
        <v>163</v>
      </c>
      <c r="H8546" t="s">
        <v>134</v>
      </c>
      <c r="I8546" t="s">
        <v>135</v>
      </c>
      <c r="J8546" t="s">
        <v>136</v>
      </c>
      <c r="K8546" t="s">
        <v>137</v>
      </c>
      <c r="L8546" t="s">
        <v>24266</v>
      </c>
      <c r="M8546" t="s">
        <v>24267</v>
      </c>
      <c r="N8546">
        <v>3.3961111110000002</v>
      </c>
      <c r="O8546">
        <v>0</v>
      </c>
      <c r="P8546">
        <v>558</v>
      </c>
      <c r="Q8546">
        <v>0</v>
      </c>
      <c r="R8546">
        <v>0</v>
      </c>
      <c r="S8546">
        <v>0</v>
      </c>
      <c r="T8546">
        <v>134</v>
      </c>
      <c r="U8546">
        <v>0</v>
      </c>
      <c r="V8546">
        <v>0</v>
      </c>
      <c r="W8546">
        <v>0</v>
      </c>
      <c r="X8546">
        <v>510.354358321733</v>
      </c>
      <c r="Y8546">
        <v>0</v>
      </c>
      <c r="Z8546">
        <v>0</v>
      </c>
      <c r="AA8546">
        <v>0</v>
      </c>
      <c r="AB8546">
        <v>382.01975735584421</v>
      </c>
      <c r="AC8546">
        <v>0</v>
      </c>
      <c r="AD8546">
        <v>0</v>
      </c>
      <c r="AE8546">
        <v>892.37411567757727</v>
      </c>
    </row>
    <row r="8547" spans="1:31" x14ac:dyDescent="0.25">
      <c r="A8547">
        <v>2169876</v>
      </c>
      <c r="B8547">
        <v>1</v>
      </c>
      <c r="C8547" t="s">
        <v>80</v>
      </c>
      <c r="D8547" t="s">
        <v>97</v>
      </c>
      <c r="E8547" t="s">
        <v>174</v>
      </c>
      <c r="F8547" t="s">
        <v>24268</v>
      </c>
      <c r="G8547" t="s">
        <v>328</v>
      </c>
      <c r="H8547" t="s">
        <v>134</v>
      </c>
      <c r="I8547" t="s">
        <v>135</v>
      </c>
      <c r="J8547" t="s">
        <v>136</v>
      </c>
      <c r="K8547" t="s">
        <v>137</v>
      </c>
      <c r="L8547" t="s">
        <v>24269</v>
      </c>
      <c r="M8547" t="s">
        <v>24270</v>
      </c>
      <c r="N8547">
        <v>0.9425</v>
      </c>
      <c r="O8547">
        <v>0</v>
      </c>
      <c r="P8547">
        <v>77</v>
      </c>
      <c r="Q8547">
        <v>0</v>
      </c>
      <c r="R8547">
        <v>2</v>
      </c>
      <c r="S8547">
        <v>0</v>
      </c>
      <c r="T8547">
        <v>3</v>
      </c>
      <c r="U8547">
        <v>0</v>
      </c>
      <c r="V8547">
        <v>0</v>
      </c>
      <c r="W8547">
        <v>0</v>
      </c>
      <c r="X8547">
        <v>19.678808844931595</v>
      </c>
      <c r="Y8547">
        <v>0</v>
      </c>
      <c r="Z8547">
        <v>6.5555579333400005E-2</v>
      </c>
      <c r="AA8547">
        <v>0</v>
      </c>
      <c r="AB8547">
        <v>0.46800692511690012</v>
      </c>
      <c r="AC8547">
        <v>0</v>
      </c>
      <c r="AD8547">
        <v>0</v>
      </c>
      <c r="AE8547">
        <v>20.212371349381893</v>
      </c>
    </row>
    <row r="8548" spans="1:31" x14ac:dyDescent="0.25">
      <c r="A8548">
        <v>2170417</v>
      </c>
      <c r="B8548">
        <v>1</v>
      </c>
      <c r="C8548" t="s">
        <v>80</v>
      </c>
      <c r="D8548" t="s">
        <v>108</v>
      </c>
      <c r="E8548" t="s">
        <v>161</v>
      </c>
      <c r="F8548" t="s">
        <v>24271</v>
      </c>
      <c r="G8548" t="s">
        <v>215</v>
      </c>
      <c r="H8548" t="s">
        <v>134</v>
      </c>
      <c r="I8548" t="s">
        <v>135</v>
      </c>
      <c r="J8548" t="s">
        <v>136</v>
      </c>
      <c r="K8548" t="s">
        <v>137</v>
      </c>
      <c r="L8548" t="s">
        <v>24272</v>
      </c>
      <c r="M8548" t="s">
        <v>24273</v>
      </c>
      <c r="N8548">
        <v>6.4752777769999996</v>
      </c>
      <c r="O8548">
        <v>0</v>
      </c>
      <c r="P8548">
        <v>71</v>
      </c>
      <c r="Q8548">
        <v>0</v>
      </c>
      <c r="R8548">
        <v>2</v>
      </c>
      <c r="S8548">
        <v>0</v>
      </c>
      <c r="T8548">
        <v>6</v>
      </c>
      <c r="U8548">
        <v>0</v>
      </c>
      <c r="V8548">
        <v>0</v>
      </c>
      <c r="W8548">
        <v>0</v>
      </c>
      <c r="X8548">
        <v>85.891272289538762</v>
      </c>
      <c r="Y8548">
        <v>0</v>
      </c>
      <c r="Z8548">
        <v>29.746990886416977</v>
      </c>
      <c r="AA8548">
        <v>0</v>
      </c>
      <c r="AB8548">
        <v>13.650488671896628</v>
      </c>
      <c r="AC8548">
        <v>0</v>
      </c>
      <c r="AD8548">
        <v>0</v>
      </c>
      <c r="AE8548">
        <v>129.28875184785238</v>
      </c>
    </row>
    <row r="8549" spans="1:31" x14ac:dyDescent="0.25">
      <c r="A8549">
        <v>2169610</v>
      </c>
      <c r="B8549">
        <v>1</v>
      </c>
      <c r="C8549" t="s">
        <v>80</v>
      </c>
      <c r="D8549" t="s">
        <v>104</v>
      </c>
      <c r="E8549" t="s">
        <v>146</v>
      </c>
      <c r="F8549" t="s">
        <v>24274</v>
      </c>
      <c r="G8549" t="s">
        <v>262</v>
      </c>
      <c r="H8549" t="s">
        <v>143</v>
      </c>
      <c r="I8549" t="s">
        <v>135</v>
      </c>
      <c r="J8549" t="s">
        <v>136</v>
      </c>
      <c r="K8549" t="s">
        <v>137</v>
      </c>
      <c r="L8549" t="s">
        <v>24275</v>
      </c>
      <c r="M8549" t="s">
        <v>24276</v>
      </c>
      <c r="N8549">
        <v>3.730277777</v>
      </c>
      <c r="O8549">
        <v>0</v>
      </c>
      <c r="P8549">
        <v>1</v>
      </c>
      <c r="Q8549">
        <v>0</v>
      </c>
      <c r="R8549">
        <v>5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3.753521658075E-2</v>
      </c>
      <c r="Y8549">
        <v>0</v>
      </c>
      <c r="Z8549">
        <v>1.2440910099004583</v>
      </c>
      <c r="AA8549">
        <v>0</v>
      </c>
      <c r="AB8549">
        <v>0</v>
      </c>
      <c r="AC8549">
        <v>0</v>
      </c>
      <c r="AD8549">
        <v>0</v>
      </c>
      <c r="AE8549">
        <v>1.2816262264812084</v>
      </c>
    </row>
    <row r="8550" spans="1:31" x14ac:dyDescent="0.25">
      <c r="A8550">
        <v>2169853</v>
      </c>
      <c r="B8550">
        <v>1</v>
      </c>
      <c r="C8550" t="s">
        <v>80</v>
      </c>
      <c r="D8550" t="s">
        <v>85</v>
      </c>
      <c r="E8550" t="s">
        <v>174</v>
      </c>
      <c r="F8550" t="s">
        <v>24277</v>
      </c>
      <c r="G8550" t="s">
        <v>187</v>
      </c>
      <c r="H8550" t="s">
        <v>134</v>
      </c>
      <c r="I8550" t="s">
        <v>135</v>
      </c>
      <c r="J8550" t="s">
        <v>136</v>
      </c>
      <c r="K8550" t="s">
        <v>137</v>
      </c>
      <c r="L8550" t="s">
        <v>24163</v>
      </c>
      <c r="M8550" t="s">
        <v>24278</v>
      </c>
      <c r="N8550">
        <v>1.5391666660000001</v>
      </c>
      <c r="O8550">
        <v>0</v>
      </c>
      <c r="P8550">
        <v>9</v>
      </c>
      <c r="Q8550">
        <v>0</v>
      </c>
      <c r="R8550">
        <v>0</v>
      </c>
      <c r="S8550">
        <v>0</v>
      </c>
      <c r="T8550">
        <v>4</v>
      </c>
      <c r="U8550">
        <v>0</v>
      </c>
      <c r="V8550">
        <v>0</v>
      </c>
      <c r="W8550">
        <v>0</v>
      </c>
      <c r="X8550">
        <v>2.2030100849168166</v>
      </c>
      <c r="Y8550">
        <v>0</v>
      </c>
      <c r="Z8550">
        <v>0</v>
      </c>
      <c r="AA8550">
        <v>0</v>
      </c>
      <c r="AB8550">
        <v>2.27885414131375</v>
      </c>
      <c r="AC8550">
        <v>0</v>
      </c>
      <c r="AD8550">
        <v>0</v>
      </c>
      <c r="AE8550">
        <v>4.4818642262305666</v>
      </c>
    </row>
    <row r="8551" spans="1:31" x14ac:dyDescent="0.25">
      <c r="A8551">
        <v>2170108</v>
      </c>
      <c r="B8551">
        <v>1</v>
      </c>
      <c r="C8551" t="s">
        <v>80</v>
      </c>
      <c r="D8551" t="s">
        <v>105</v>
      </c>
      <c r="E8551" t="s">
        <v>131</v>
      </c>
      <c r="F8551" t="s">
        <v>24279</v>
      </c>
      <c r="G8551" t="s">
        <v>152</v>
      </c>
      <c r="H8551" t="s">
        <v>134</v>
      </c>
      <c r="I8551" t="s">
        <v>135</v>
      </c>
      <c r="J8551" t="s">
        <v>136</v>
      </c>
      <c r="K8551" t="s">
        <v>137</v>
      </c>
      <c r="L8551" t="s">
        <v>24280</v>
      </c>
      <c r="M8551" t="s">
        <v>24281</v>
      </c>
      <c r="N8551">
        <v>4.1786111110000004</v>
      </c>
      <c r="O8551">
        <v>0</v>
      </c>
      <c r="P8551">
        <v>2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2.0107113197844502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2.0107113197844502</v>
      </c>
    </row>
    <row r="8552" spans="1:31" x14ac:dyDescent="0.25">
      <c r="A8552">
        <v>2170437</v>
      </c>
      <c r="B8552">
        <v>1</v>
      </c>
      <c r="C8552" t="s">
        <v>80</v>
      </c>
      <c r="D8552" t="s">
        <v>108</v>
      </c>
      <c r="E8552" t="s">
        <v>174</v>
      </c>
      <c r="F8552" t="s">
        <v>24282</v>
      </c>
      <c r="G8552" t="s">
        <v>187</v>
      </c>
      <c r="H8552" t="s">
        <v>134</v>
      </c>
      <c r="I8552" t="s">
        <v>135</v>
      </c>
      <c r="J8552" t="s">
        <v>136</v>
      </c>
      <c r="K8552" t="s">
        <v>137</v>
      </c>
      <c r="L8552" t="s">
        <v>24283</v>
      </c>
      <c r="M8552" t="s">
        <v>24284</v>
      </c>
      <c r="N8552">
        <v>2.4500000000000002</v>
      </c>
      <c r="O8552">
        <v>0</v>
      </c>
      <c r="P8552">
        <v>2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0.4676686137538667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0.4676686137538667</v>
      </c>
    </row>
    <row r="8553" spans="1:31" x14ac:dyDescent="0.25">
      <c r="A8553">
        <v>2170543</v>
      </c>
      <c r="B8553">
        <v>1</v>
      </c>
      <c r="C8553" t="s">
        <v>80</v>
      </c>
      <c r="D8553" t="s">
        <v>107</v>
      </c>
      <c r="E8553" t="s">
        <v>196</v>
      </c>
      <c r="F8553" t="s">
        <v>24285</v>
      </c>
      <c r="G8553" t="s">
        <v>142</v>
      </c>
      <c r="H8553" t="s">
        <v>143</v>
      </c>
      <c r="I8553" t="s">
        <v>135</v>
      </c>
      <c r="J8553" t="s">
        <v>136</v>
      </c>
      <c r="K8553" t="s">
        <v>137</v>
      </c>
      <c r="L8553" t="s">
        <v>24286</v>
      </c>
      <c r="M8553" t="s">
        <v>24287</v>
      </c>
      <c r="N8553">
        <v>1.417777777</v>
      </c>
      <c r="O8553">
        <v>6</v>
      </c>
      <c r="P8553">
        <v>1174</v>
      </c>
      <c r="Q8553">
        <v>13</v>
      </c>
      <c r="R8553">
        <v>45</v>
      </c>
      <c r="S8553">
        <v>9</v>
      </c>
      <c r="T8553">
        <v>94</v>
      </c>
      <c r="U8553">
        <v>1</v>
      </c>
      <c r="V8553">
        <v>0</v>
      </c>
      <c r="W8553">
        <v>8.6370540119026007</v>
      </c>
      <c r="X8553">
        <v>333.95413804516971</v>
      </c>
      <c r="Y8553">
        <v>55.51364858854091</v>
      </c>
      <c r="Z8553">
        <v>9.4500502020699972</v>
      </c>
      <c r="AA8553">
        <v>81.941264365300214</v>
      </c>
      <c r="AB8553">
        <v>83.464621315150183</v>
      </c>
      <c r="AC8553">
        <v>90.39700930154001</v>
      </c>
      <c r="AD8553">
        <v>0</v>
      </c>
      <c r="AE8553">
        <v>663.35778582967362</v>
      </c>
    </row>
    <row r="8554" spans="1:31" x14ac:dyDescent="0.25">
      <c r="A8554">
        <v>2169312</v>
      </c>
      <c r="B8554">
        <v>1</v>
      </c>
      <c r="C8554" t="s">
        <v>81</v>
      </c>
      <c r="D8554" t="s">
        <v>127</v>
      </c>
      <c r="E8554" t="s">
        <v>196</v>
      </c>
      <c r="F8554" t="s">
        <v>20696</v>
      </c>
      <c r="G8554" t="s">
        <v>883</v>
      </c>
      <c r="H8554" t="s">
        <v>143</v>
      </c>
      <c r="I8554" t="s">
        <v>135</v>
      </c>
      <c r="J8554" t="s">
        <v>136</v>
      </c>
      <c r="K8554" t="s">
        <v>137</v>
      </c>
      <c r="L8554" t="s">
        <v>24288</v>
      </c>
      <c r="M8554" t="s">
        <v>24289</v>
      </c>
      <c r="N8554">
        <v>1.3797222220000001</v>
      </c>
      <c r="O8554">
        <v>3</v>
      </c>
      <c r="P8554">
        <v>441</v>
      </c>
      <c r="Q8554">
        <v>72</v>
      </c>
      <c r="R8554">
        <v>67</v>
      </c>
      <c r="S8554">
        <v>15</v>
      </c>
      <c r="T8554">
        <v>29</v>
      </c>
      <c r="U8554">
        <v>5</v>
      </c>
      <c r="V8554">
        <v>0</v>
      </c>
      <c r="W8554">
        <v>0.60426498512451665</v>
      </c>
      <c r="X8554">
        <v>77.855355295005921</v>
      </c>
      <c r="Y8554">
        <v>84.186741766366964</v>
      </c>
      <c r="Z8554">
        <v>20.999110449595229</v>
      </c>
      <c r="AA8554">
        <v>305.7615527311022</v>
      </c>
      <c r="AB8554">
        <v>9.465596768083973</v>
      </c>
      <c r="AC8554">
        <v>177.45213384659127</v>
      </c>
      <c r="AD8554">
        <v>0</v>
      </c>
      <c r="AE8554">
        <v>676.32475584187</v>
      </c>
    </row>
    <row r="8555" spans="1:31" x14ac:dyDescent="0.25">
      <c r="A8555">
        <v>2170331</v>
      </c>
      <c r="B8555">
        <v>1</v>
      </c>
      <c r="C8555" t="s">
        <v>81</v>
      </c>
      <c r="D8555" t="s">
        <v>123</v>
      </c>
      <c r="E8555" t="s">
        <v>140</v>
      </c>
      <c r="F8555" t="s">
        <v>24290</v>
      </c>
      <c r="G8555" t="s">
        <v>142</v>
      </c>
      <c r="H8555" t="s">
        <v>143</v>
      </c>
      <c r="I8555" t="s">
        <v>135</v>
      </c>
      <c r="J8555" t="s">
        <v>136</v>
      </c>
      <c r="K8555" t="s">
        <v>137</v>
      </c>
      <c r="L8555" t="s">
        <v>24291</v>
      </c>
      <c r="M8555" t="s">
        <v>24292</v>
      </c>
      <c r="N8555">
        <v>5.7019444439999996</v>
      </c>
      <c r="O8555">
        <v>0</v>
      </c>
      <c r="P8555">
        <v>1006</v>
      </c>
      <c r="Q8555">
        <v>10</v>
      </c>
      <c r="R8555">
        <v>107</v>
      </c>
      <c r="S8555">
        <v>6</v>
      </c>
      <c r="T8555">
        <v>73</v>
      </c>
      <c r="U8555">
        <v>2</v>
      </c>
      <c r="V8555">
        <v>0</v>
      </c>
      <c r="W8555">
        <v>0</v>
      </c>
      <c r="X8555">
        <v>1033.1383233369143</v>
      </c>
      <c r="Y8555">
        <v>93.438047713616882</v>
      </c>
      <c r="Z8555">
        <v>123.54214715260196</v>
      </c>
      <c r="AA8555">
        <v>134.81854161301408</v>
      </c>
      <c r="AB8555">
        <v>141.98220795702503</v>
      </c>
      <c r="AC8555">
        <v>158.29807480402667</v>
      </c>
      <c r="AD8555">
        <v>0</v>
      </c>
      <c r="AE8555">
        <v>1685.2173425771989</v>
      </c>
    </row>
    <row r="8556" spans="1:31" x14ac:dyDescent="0.25">
      <c r="A8556">
        <v>2169355</v>
      </c>
      <c r="B8556">
        <v>1</v>
      </c>
      <c r="C8556" t="s">
        <v>80</v>
      </c>
      <c r="D8556" t="s">
        <v>104</v>
      </c>
      <c r="E8556" t="s">
        <v>174</v>
      </c>
      <c r="F8556" t="s">
        <v>24293</v>
      </c>
      <c r="G8556" t="s">
        <v>187</v>
      </c>
      <c r="H8556" t="s">
        <v>134</v>
      </c>
      <c r="I8556" t="s">
        <v>135</v>
      </c>
      <c r="J8556" t="s">
        <v>136</v>
      </c>
      <c r="K8556" t="s">
        <v>137</v>
      </c>
      <c r="L8556" t="s">
        <v>24294</v>
      </c>
      <c r="M8556" t="s">
        <v>24295</v>
      </c>
      <c r="N8556">
        <v>0.44500000000000001</v>
      </c>
      <c r="O8556">
        <v>0</v>
      </c>
      <c r="P8556">
        <v>185</v>
      </c>
      <c r="Q8556">
        <v>0</v>
      </c>
      <c r="R8556">
        <v>2</v>
      </c>
      <c r="S8556">
        <v>0</v>
      </c>
      <c r="T8556">
        <v>8</v>
      </c>
      <c r="U8556">
        <v>0</v>
      </c>
      <c r="V8556">
        <v>0</v>
      </c>
      <c r="W8556">
        <v>0</v>
      </c>
      <c r="X8556">
        <v>21.250006542668558</v>
      </c>
      <c r="Y8556">
        <v>0</v>
      </c>
      <c r="Z8556">
        <v>0.64986838713225004</v>
      </c>
      <c r="AA8556">
        <v>0</v>
      </c>
      <c r="AB8556">
        <v>0.12323632776</v>
      </c>
      <c r="AC8556">
        <v>0</v>
      </c>
      <c r="AD8556">
        <v>0</v>
      </c>
      <c r="AE8556">
        <v>22.02311125756081</v>
      </c>
    </row>
    <row r="8557" spans="1:31" x14ac:dyDescent="0.25">
      <c r="A8557">
        <v>2169504</v>
      </c>
      <c r="B8557">
        <v>1</v>
      </c>
      <c r="C8557" t="s">
        <v>80</v>
      </c>
      <c r="D8557" t="s">
        <v>100</v>
      </c>
      <c r="E8557" t="s">
        <v>140</v>
      </c>
      <c r="F8557" t="s">
        <v>4505</v>
      </c>
      <c r="G8557" t="s">
        <v>142</v>
      </c>
      <c r="H8557" t="s">
        <v>143</v>
      </c>
      <c r="I8557" t="s">
        <v>135</v>
      </c>
      <c r="J8557" t="s">
        <v>136</v>
      </c>
      <c r="K8557" t="s">
        <v>137</v>
      </c>
      <c r="L8557" t="s">
        <v>24296</v>
      </c>
      <c r="M8557" t="s">
        <v>24297</v>
      </c>
      <c r="N8557">
        <v>1.4225000000000001</v>
      </c>
      <c r="O8557">
        <v>1</v>
      </c>
      <c r="P8557">
        <v>1243</v>
      </c>
      <c r="Q8557">
        <v>15</v>
      </c>
      <c r="R8557">
        <v>137</v>
      </c>
      <c r="S8557">
        <v>29</v>
      </c>
      <c r="T8557">
        <v>88</v>
      </c>
      <c r="U8557">
        <v>2</v>
      </c>
      <c r="V8557">
        <v>0</v>
      </c>
      <c r="W8557">
        <v>0.41121372311820004</v>
      </c>
      <c r="X8557">
        <v>624.34788747722939</v>
      </c>
      <c r="Y8557">
        <v>26.952658401622632</v>
      </c>
      <c r="Z8557">
        <v>122.78133853013573</v>
      </c>
      <c r="AA8557">
        <v>342.30261884878166</v>
      </c>
      <c r="AB8557">
        <v>140.76740419853795</v>
      </c>
      <c r="AC8557">
        <v>222.41877120600623</v>
      </c>
      <c r="AD8557">
        <v>0</v>
      </c>
      <c r="AE8557">
        <v>1479.9818923854318</v>
      </c>
    </row>
    <row r="8558" spans="1:31" x14ac:dyDescent="0.25">
      <c r="A8558">
        <v>2170715</v>
      </c>
      <c r="B8558">
        <v>1</v>
      </c>
      <c r="C8558" t="s">
        <v>80</v>
      </c>
      <c r="D8558" t="s">
        <v>107</v>
      </c>
      <c r="E8558" t="s">
        <v>196</v>
      </c>
      <c r="F8558" t="s">
        <v>23467</v>
      </c>
      <c r="G8558" t="s">
        <v>142</v>
      </c>
      <c r="H8558" t="s">
        <v>143</v>
      </c>
      <c r="I8558" t="s">
        <v>135</v>
      </c>
      <c r="J8558" t="s">
        <v>136</v>
      </c>
      <c r="K8558" t="s">
        <v>137</v>
      </c>
      <c r="L8558" t="s">
        <v>24298</v>
      </c>
      <c r="M8558" t="s">
        <v>24299</v>
      </c>
      <c r="N8558">
        <v>0.44138888799999998</v>
      </c>
      <c r="O8558">
        <v>0</v>
      </c>
      <c r="P8558">
        <v>262</v>
      </c>
      <c r="Q8558">
        <v>0</v>
      </c>
      <c r="R8558">
        <v>19</v>
      </c>
      <c r="S8558">
        <v>0</v>
      </c>
      <c r="T8558">
        <v>52</v>
      </c>
      <c r="U8558">
        <v>1</v>
      </c>
      <c r="V8558">
        <v>0</v>
      </c>
      <c r="W8558">
        <v>0</v>
      </c>
      <c r="X8558">
        <v>18.822549127664118</v>
      </c>
      <c r="Y8558">
        <v>0</v>
      </c>
      <c r="Z8558">
        <v>2.1856413289575003</v>
      </c>
      <c r="AA8558">
        <v>0</v>
      </c>
      <c r="AB8558">
        <v>9.2101103403871356</v>
      </c>
      <c r="AC8558">
        <v>69.879233810706666</v>
      </c>
      <c r="AD8558">
        <v>0</v>
      </c>
      <c r="AE8558">
        <v>100.09753460771542</v>
      </c>
    </row>
    <row r="8559" spans="1:31" x14ac:dyDescent="0.25">
      <c r="A8559">
        <v>2170999</v>
      </c>
      <c r="B8559">
        <v>1</v>
      </c>
      <c r="C8559" t="s">
        <v>81</v>
      </c>
      <c r="D8559" t="s">
        <v>128</v>
      </c>
      <c r="E8559" t="s">
        <v>146</v>
      </c>
      <c r="F8559" t="s">
        <v>24300</v>
      </c>
      <c r="G8559" t="s">
        <v>262</v>
      </c>
      <c r="H8559" t="s">
        <v>143</v>
      </c>
      <c r="I8559" t="s">
        <v>135</v>
      </c>
      <c r="J8559" t="s">
        <v>136</v>
      </c>
      <c r="K8559" t="s">
        <v>137</v>
      </c>
      <c r="L8559" t="s">
        <v>24301</v>
      </c>
      <c r="M8559" t="s">
        <v>24302</v>
      </c>
      <c r="N8559">
        <v>1.9697222219999999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161</v>
      </c>
      <c r="U8559">
        <v>1</v>
      </c>
      <c r="V8559">
        <v>12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347.29156023069589</v>
      </c>
      <c r="AC8559">
        <v>83.829544586212194</v>
      </c>
      <c r="AD8559">
        <v>930.92091967275098</v>
      </c>
      <c r="AE8559">
        <v>1362.0420244896591</v>
      </c>
    </row>
    <row r="8560" spans="1:31" x14ac:dyDescent="0.25">
      <c r="A8560">
        <v>2170761</v>
      </c>
      <c r="B8560">
        <v>1</v>
      </c>
      <c r="C8560" t="s">
        <v>80</v>
      </c>
      <c r="D8560" t="s">
        <v>96</v>
      </c>
      <c r="E8560" t="s">
        <v>140</v>
      </c>
      <c r="F8560" t="s">
        <v>6466</v>
      </c>
      <c r="G8560" t="s">
        <v>142</v>
      </c>
      <c r="H8560" t="s">
        <v>143</v>
      </c>
      <c r="I8560" t="s">
        <v>135</v>
      </c>
      <c r="J8560" t="s">
        <v>136</v>
      </c>
      <c r="K8560" t="s">
        <v>137</v>
      </c>
      <c r="L8560" t="s">
        <v>24303</v>
      </c>
      <c r="M8560" t="s">
        <v>24304</v>
      </c>
      <c r="N8560">
        <v>0.263055555</v>
      </c>
      <c r="O8560">
        <v>2</v>
      </c>
      <c r="P8560">
        <v>4244</v>
      </c>
      <c r="Q8560">
        <v>6</v>
      </c>
      <c r="R8560">
        <v>13</v>
      </c>
      <c r="S8560">
        <v>23</v>
      </c>
      <c r="T8560">
        <v>328</v>
      </c>
      <c r="U8560">
        <v>0</v>
      </c>
      <c r="V8560">
        <v>0</v>
      </c>
      <c r="W8560">
        <v>2.0381777044480001</v>
      </c>
      <c r="X8560">
        <v>379.1923279406455</v>
      </c>
      <c r="Y8560">
        <v>2.6859457820554251</v>
      </c>
      <c r="Z8560">
        <v>1.1219339187500443</v>
      </c>
      <c r="AA8560">
        <v>107.70827421588037</v>
      </c>
      <c r="AB8560">
        <v>61.981704801812441</v>
      </c>
      <c r="AC8560">
        <v>0</v>
      </c>
      <c r="AD8560">
        <v>0</v>
      </c>
      <c r="AE8560">
        <v>554.72836436359171</v>
      </c>
    </row>
    <row r="8561" spans="1:31" x14ac:dyDescent="0.25">
      <c r="A8561">
        <v>2170738</v>
      </c>
      <c r="B8561">
        <v>1</v>
      </c>
      <c r="C8561" t="s">
        <v>81</v>
      </c>
      <c r="D8561" t="s">
        <v>127</v>
      </c>
      <c r="E8561" t="s">
        <v>174</v>
      </c>
      <c r="F8561" t="s">
        <v>24305</v>
      </c>
      <c r="G8561" t="s">
        <v>187</v>
      </c>
      <c r="H8561" t="s">
        <v>134</v>
      </c>
      <c r="I8561" t="s">
        <v>135</v>
      </c>
      <c r="J8561" t="s">
        <v>136</v>
      </c>
      <c r="K8561" t="s">
        <v>137</v>
      </c>
      <c r="L8561" t="s">
        <v>24306</v>
      </c>
      <c r="M8561" t="s">
        <v>24307</v>
      </c>
      <c r="N8561">
        <v>2.807222222</v>
      </c>
      <c r="O8561">
        <v>0</v>
      </c>
      <c r="P8561">
        <v>117</v>
      </c>
      <c r="Q8561">
        <v>0</v>
      </c>
      <c r="R8561">
        <v>1</v>
      </c>
      <c r="S8561">
        <v>0</v>
      </c>
      <c r="T8561">
        <v>2</v>
      </c>
      <c r="U8561">
        <v>0</v>
      </c>
      <c r="V8561">
        <v>0</v>
      </c>
      <c r="W8561">
        <v>0</v>
      </c>
      <c r="X8561">
        <v>59.02185933548995</v>
      </c>
      <c r="Y8561">
        <v>0</v>
      </c>
      <c r="Z8561">
        <v>0.26266041435413334</v>
      </c>
      <c r="AA8561">
        <v>0</v>
      </c>
      <c r="AB8561">
        <v>0.60288420861059999</v>
      </c>
      <c r="AC8561">
        <v>0</v>
      </c>
      <c r="AD8561">
        <v>0</v>
      </c>
      <c r="AE8561">
        <v>59.887403958454676</v>
      </c>
    </row>
    <row r="8562" spans="1:31" x14ac:dyDescent="0.25">
      <c r="A8562">
        <v>2171053</v>
      </c>
      <c r="B8562">
        <v>1</v>
      </c>
      <c r="C8562" t="s">
        <v>80</v>
      </c>
      <c r="D8562" t="s">
        <v>99</v>
      </c>
      <c r="E8562" t="s">
        <v>174</v>
      </c>
      <c r="F8562" t="s">
        <v>19065</v>
      </c>
      <c r="G8562" t="s">
        <v>187</v>
      </c>
      <c r="H8562" t="s">
        <v>134</v>
      </c>
      <c r="I8562" t="s">
        <v>135</v>
      </c>
      <c r="J8562" t="s">
        <v>136</v>
      </c>
      <c r="K8562" t="s">
        <v>137</v>
      </c>
      <c r="L8562" t="s">
        <v>24308</v>
      </c>
      <c r="M8562" t="s">
        <v>24309</v>
      </c>
      <c r="N8562">
        <v>15.22</v>
      </c>
      <c r="O8562">
        <v>0</v>
      </c>
      <c r="P8562">
        <v>63</v>
      </c>
      <c r="Q8562">
        <v>0</v>
      </c>
      <c r="R8562">
        <v>3</v>
      </c>
      <c r="S8562">
        <v>0</v>
      </c>
      <c r="T8562">
        <v>8</v>
      </c>
      <c r="U8562">
        <v>0</v>
      </c>
      <c r="V8562">
        <v>1</v>
      </c>
      <c r="W8562">
        <v>0</v>
      </c>
      <c r="X8562">
        <v>242.14512424889929</v>
      </c>
      <c r="Y8562">
        <v>0</v>
      </c>
      <c r="Z8562">
        <v>2.9614248702380332</v>
      </c>
      <c r="AA8562">
        <v>0</v>
      </c>
      <c r="AB8562">
        <v>44.315668988465163</v>
      </c>
      <c r="AC8562">
        <v>0</v>
      </c>
      <c r="AD8562">
        <v>12.98672162363607</v>
      </c>
      <c r="AE8562">
        <v>302.40893973123855</v>
      </c>
    </row>
    <row r="8563" spans="1:31" x14ac:dyDescent="0.25">
      <c r="A8563">
        <v>2171989</v>
      </c>
      <c r="B8563">
        <v>1</v>
      </c>
      <c r="C8563" t="s">
        <v>81</v>
      </c>
      <c r="D8563" t="s">
        <v>122</v>
      </c>
      <c r="E8563" t="s">
        <v>140</v>
      </c>
      <c r="F8563" t="s">
        <v>5025</v>
      </c>
      <c r="G8563" t="s">
        <v>142</v>
      </c>
      <c r="H8563" t="s">
        <v>143</v>
      </c>
      <c r="I8563" t="s">
        <v>135</v>
      </c>
      <c r="J8563" t="s">
        <v>136</v>
      </c>
      <c r="K8563" t="s">
        <v>137</v>
      </c>
      <c r="L8563" t="s">
        <v>24310</v>
      </c>
      <c r="M8563" t="s">
        <v>24311</v>
      </c>
      <c r="N8563">
        <v>0.50249999999999995</v>
      </c>
      <c r="O8563">
        <v>1</v>
      </c>
      <c r="P8563">
        <v>338</v>
      </c>
      <c r="Q8563">
        <v>39</v>
      </c>
      <c r="R8563">
        <v>12</v>
      </c>
      <c r="S8563">
        <v>7</v>
      </c>
      <c r="T8563">
        <v>41</v>
      </c>
      <c r="U8563">
        <v>1</v>
      </c>
      <c r="V8563">
        <v>0</v>
      </c>
      <c r="W8563">
        <v>4.461546881655E-2</v>
      </c>
      <c r="X8563">
        <v>23.467891018810512</v>
      </c>
      <c r="Y8563">
        <v>26.036762900885247</v>
      </c>
      <c r="Z8563">
        <v>0.76973258968155001</v>
      </c>
      <c r="AA8563">
        <v>31.938526236937278</v>
      </c>
      <c r="AB8563">
        <v>7.1904217393694232</v>
      </c>
      <c r="AC8563">
        <v>0</v>
      </c>
      <c r="AD8563">
        <v>0</v>
      </c>
      <c r="AE8563">
        <v>89.447949954500572</v>
      </c>
    </row>
    <row r="8564" spans="1:31" x14ac:dyDescent="0.25">
      <c r="A8564">
        <v>2171007</v>
      </c>
      <c r="B8564">
        <v>1</v>
      </c>
      <c r="C8564" t="s">
        <v>81</v>
      </c>
      <c r="D8564" t="s">
        <v>127</v>
      </c>
      <c r="E8564" t="s">
        <v>146</v>
      </c>
      <c r="F8564" t="s">
        <v>24312</v>
      </c>
      <c r="G8564" t="s">
        <v>167</v>
      </c>
      <c r="H8564" t="s">
        <v>143</v>
      </c>
      <c r="I8564" t="s">
        <v>135</v>
      </c>
      <c r="J8564" t="s">
        <v>136</v>
      </c>
      <c r="K8564" t="s">
        <v>137</v>
      </c>
      <c r="L8564" t="s">
        <v>24313</v>
      </c>
      <c r="M8564" t="s">
        <v>24314</v>
      </c>
      <c r="N8564">
        <v>11.290833333</v>
      </c>
      <c r="O8564">
        <v>0</v>
      </c>
      <c r="P8564">
        <v>2</v>
      </c>
      <c r="Q8564">
        <v>0</v>
      </c>
      <c r="R8564">
        <v>7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2.2506763764003002</v>
      </c>
      <c r="Y8564">
        <v>0</v>
      </c>
      <c r="Z8564">
        <v>33.509850715052337</v>
      </c>
      <c r="AA8564">
        <v>0</v>
      </c>
      <c r="AB8564">
        <v>0</v>
      </c>
      <c r="AC8564">
        <v>0</v>
      </c>
      <c r="AD8564">
        <v>0</v>
      </c>
      <c r="AE8564">
        <v>35.760527091452637</v>
      </c>
    </row>
    <row r="8565" spans="1:31" x14ac:dyDescent="0.25">
      <c r="A8565">
        <v>2171943</v>
      </c>
      <c r="B8565">
        <v>1</v>
      </c>
      <c r="C8565" t="s">
        <v>80</v>
      </c>
      <c r="D8565" t="s">
        <v>94</v>
      </c>
      <c r="E8565" t="s">
        <v>174</v>
      </c>
      <c r="F8565" t="s">
        <v>24315</v>
      </c>
      <c r="G8565" t="s">
        <v>187</v>
      </c>
      <c r="H8565" t="s">
        <v>134</v>
      </c>
      <c r="I8565" t="s">
        <v>135</v>
      </c>
      <c r="J8565" t="s">
        <v>136</v>
      </c>
      <c r="K8565" t="s">
        <v>137</v>
      </c>
      <c r="L8565" t="s">
        <v>24316</v>
      </c>
      <c r="M8565" t="s">
        <v>24317</v>
      </c>
      <c r="N8565">
        <v>5.2033333329999998</v>
      </c>
      <c r="O8565">
        <v>0</v>
      </c>
      <c r="P8565">
        <v>75</v>
      </c>
      <c r="Q8565">
        <v>0</v>
      </c>
      <c r="R8565">
        <v>0</v>
      </c>
      <c r="S8565">
        <v>0</v>
      </c>
      <c r="T8565">
        <v>4</v>
      </c>
      <c r="U8565">
        <v>0</v>
      </c>
      <c r="V8565">
        <v>0</v>
      </c>
      <c r="W8565">
        <v>0</v>
      </c>
      <c r="X8565">
        <v>42.792668249229372</v>
      </c>
      <c r="Y8565">
        <v>0</v>
      </c>
      <c r="Z8565">
        <v>0</v>
      </c>
      <c r="AA8565">
        <v>0</v>
      </c>
      <c r="AB8565">
        <v>1.6119226243873777</v>
      </c>
      <c r="AC8565">
        <v>0</v>
      </c>
      <c r="AD8565">
        <v>0</v>
      </c>
      <c r="AE8565">
        <v>44.404590873616748</v>
      </c>
    </row>
    <row r="8566" spans="1:31" x14ac:dyDescent="0.25">
      <c r="A8566">
        <v>2170807</v>
      </c>
      <c r="B8566">
        <v>1</v>
      </c>
      <c r="C8566" t="s">
        <v>81</v>
      </c>
      <c r="D8566" t="s">
        <v>112</v>
      </c>
      <c r="E8566" t="s">
        <v>174</v>
      </c>
      <c r="F8566" t="s">
        <v>698</v>
      </c>
      <c r="G8566" t="s">
        <v>187</v>
      </c>
      <c r="H8566" t="s">
        <v>134</v>
      </c>
      <c r="I8566" t="s">
        <v>135</v>
      </c>
      <c r="J8566" t="s">
        <v>136</v>
      </c>
      <c r="K8566" t="s">
        <v>137</v>
      </c>
      <c r="L8566" t="s">
        <v>24318</v>
      </c>
      <c r="M8566" t="s">
        <v>24319</v>
      </c>
      <c r="N8566">
        <v>2.6375000000000002</v>
      </c>
      <c r="O8566">
        <v>0</v>
      </c>
      <c r="P8566">
        <v>3</v>
      </c>
      <c r="Q8566">
        <v>0</v>
      </c>
      <c r="R8566">
        <v>18</v>
      </c>
      <c r="S8566">
        <v>0</v>
      </c>
      <c r="T8566">
        <v>1</v>
      </c>
      <c r="U8566">
        <v>0</v>
      </c>
      <c r="V8566">
        <v>0</v>
      </c>
      <c r="W8566">
        <v>0</v>
      </c>
      <c r="X8566">
        <v>1.3083695518323002</v>
      </c>
      <c r="Y8566">
        <v>0</v>
      </c>
      <c r="Z8566">
        <v>5.0724146689736243</v>
      </c>
      <c r="AA8566">
        <v>0</v>
      </c>
      <c r="AB8566">
        <v>0.69762404659055</v>
      </c>
      <c r="AC8566">
        <v>0</v>
      </c>
      <c r="AD8566">
        <v>0</v>
      </c>
      <c r="AE8566">
        <v>7.0784082673964752</v>
      </c>
    </row>
    <row r="8567" spans="1:31" x14ac:dyDescent="0.25">
      <c r="A8567">
        <v>2171145</v>
      </c>
      <c r="B8567">
        <v>1</v>
      </c>
      <c r="C8567" t="s">
        <v>81</v>
      </c>
      <c r="D8567" t="s">
        <v>116</v>
      </c>
      <c r="E8567" t="s">
        <v>174</v>
      </c>
      <c r="F8567" t="s">
        <v>24320</v>
      </c>
      <c r="G8567" t="s">
        <v>384</v>
      </c>
      <c r="H8567" t="s">
        <v>134</v>
      </c>
      <c r="I8567" t="s">
        <v>135</v>
      </c>
      <c r="J8567" t="s">
        <v>136</v>
      </c>
      <c r="K8567" t="s">
        <v>137</v>
      </c>
      <c r="L8567" t="s">
        <v>24321</v>
      </c>
      <c r="M8567" t="s">
        <v>24322</v>
      </c>
      <c r="N8567">
        <v>12.780833333</v>
      </c>
      <c r="O8567">
        <v>0</v>
      </c>
      <c r="P8567">
        <v>23</v>
      </c>
      <c r="Q8567">
        <v>0</v>
      </c>
      <c r="R8567">
        <v>0</v>
      </c>
      <c r="S8567">
        <v>0</v>
      </c>
      <c r="T8567">
        <v>2</v>
      </c>
      <c r="U8567">
        <v>0</v>
      </c>
      <c r="V8567">
        <v>0</v>
      </c>
      <c r="W8567">
        <v>0</v>
      </c>
      <c r="X8567">
        <v>57.685334026976996</v>
      </c>
      <c r="Y8567">
        <v>0</v>
      </c>
      <c r="Z8567">
        <v>0</v>
      </c>
      <c r="AA8567">
        <v>0</v>
      </c>
      <c r="AB8567">
        <v>11.882502211876075</v>
      </c>
      <c r="AC8567">
        <v>0</v>
      </c>
      <c r="AD8567">
        <v>0</v>
      </c>
      <c r="AE8567">
        <v>69.567836238853076</v>
      </c>
    </row>
    <row r="8568" spans="1:31" x14ac:dyDescent="0.25">
      <c r="A8568">
        <v>2170907</v>
      </c>
      <c r="B8568">
        <v>1</v>
      </c>
      <c r="C8568" t="s">
        <v>80</v>
      </c>
      <c r="D8568" t="s">
        <v>93</v>
      </c>
      <c r="E8568" t="s">
        <v>174</v>
      </c>
      <c r="F8568" t="s">
        <v>24323</v>
      </c>
      <c r="G8568" t="s">
        <v>187</v>
      </c>
      <c r="H8568" t="s">
        <v>134</v>
      </c>
      <c r="I8568" t="s">
        <v>135</v>
      </c>
      <c r="J8568" t="s">
        <v>136</v>
      </c>
      <c r="K8568" t="s">
        <v>137</v>
      </c>
      <c r="L8568" t="s">
        <v>24324</v>
      </c>
      <c r="M8568" t="s">
        <v>24325</v>
      </c>
      <c r="N8568">
        <v>5.9344444440000004</v>
      </c>
      <c r="O8568">
        <v>0</v>
      </c>
      <c r="P8568">
        <v>39</v>
      </c>
      <c r="Q8568">
        <v>0</v>
      </c>
      <c r="R8568">
        <v>0</v>
      </c>
      <c r="S8568">
        <v>0</v>
      </c>
      <c r="T8568">
        <v>1</v>
      </c>
      <c r="U8568">
        <v>0</v>
      </c>
      <c r="V8568">
        <v>0</v>
      </c>
      <c r="W8568">
        <v>0</v>
      </c>
      <c r="X8568">
        <v>31.078624500693508</v>
      </c>
      <c r="Y8568">
        <v>0</v>
      </c>
      <c r="Z8568">
        <v>0</v>
      </c>
      <c r="AA8568">
        <v>0</v>
      </c>
      <c r="AB8568">
        <v>0.11528092918053336</v>
      </c>
      <c r="AC8568">
        <v>0</v>
      </c>
      <c r="AD8568">
        <v>0</v>
      </c>
      <c r="AE8568">
        <v>31.193905429874039</v>
      </c>
    </row>
    <row r="8569" spans="1:31" x14ac:dyDescent="0.25">
      <c r="A8569">
        <v>2171245</v>
      </c>
      <c r="B8569">
        <v>1</v>
      </c>
      <c r="C8569" t="s">
        <v>80</v>
      </c>
      <c r="D8569" t="s">
        <v>94</v>
      </c>
      <c r="E8569" t="s">
        <v>140</v>
      </c>
      <c r="F8569" t="s">
        <v>17221</v>
      </c>
      <c r="G8569" t="s">
        <v>142</v>
      </c>
      <c r="H8569" t="s">
        <v>143</v>
      </c>
      <c r="I8569" t="s">
        <v>135</v>
      </c>
      <c r="J8569" t="s">
        <v>136</v>
      </c>
      <c r="K8569" t="s">
        <v>137</v>
      </c>
      <c r="L8569" t="s">
        <v>24326</v>
      </c>
      <c r="M8569" t="s">
        <v>24327</v>
      </c>
      <c r="N8569">
        <v>1.9722222220000001</v>
      </c>
      <c r="O8569">
        <v>0</v>
      </c>
      <c r="P8569">
        <v>0</v>
      </c>
      <c r="Q8569">
        <v>15</v>
      </c>
      <c r="R8569">
        <v>4</v>
      </c>
      <c r="S8569">
        <v>7</v>
      </c>
      <c r="T8569">
        <v>0</v>
      </c>
      <c r="U8569">
        <v>4</v>
      </c>
      <c r="V8569">
        <v>0</v>
      </c>
      <c r="W8569">
        <v>0</v>
      </c>
      <c r="X8569">
        <v>0</v>
      </c>
      <c r="Y8569">
        <v>635.40322007043778</v>
      </c>
      <c r="Z8569">
        <v>20.764925206448975</v>
      </c>
      <c r="AA8569">
        <v>130.37198416984569</v>
      </c>
      <c r="AB8569">
        <v>0</v>
      </c>
      <c r="AC8569">
        <v>1668.9654898522385</v>
      </c>
      <c r="AD8569">
        <v>0</v>
      </c>
      <c r="AE8569">
        <v>2455.5056192989709</v>
      </c>
    </row>
    <row r="8570" spans="1:31" x14ac:dyDescent="0.25">
      <c r="A8570">
        <v>2171199</v>
      </c>
      <c r="B8570">
        <v>1</v>
      </c>
      <c r="C8570" t="s">
        <v>81</v>
      </c>
      <c r="D8570" t="s">
        <v>127</v>
      </c>
      <c r="E8570" t="s">
        <v>146</v>
      </c>
      <c r="F8570" t="s">
        <v>4248</v>
      </c>
      <c r="G8570" t="s">
        <v>142</v>
      </c>
      <c r="H8570" t="s">
        <v>143</v>
      </c>
      <c r="I8570" t="s">
        <v>148</v>
      </c>
      <c r="J8570" t="s">
        <v>136</v>
      </c>
      <c r="K8570" t="s">
        <v>137</v>
      </c>
      <c r="L8570" t="s">
        <v>24328</v>
      </c>
      <c r="M8570" t="s">
        <v>24329</v>
      </c>
      <c r="N8570">
        <v>2.5000000000000001E-2</v>
      </c>
      <c r="O8570">
        <v>0</v>
      </c>
      <c r="P8570">
        <v>414</v>
      </c>
      <c r="Q8570">
        <v>102</v>
      </c>
      <c r="R8570">
        <v>60</v>
      </c>
      <c r="S8570">
        <v>5</v>
      </c>
      <c r="T8570">
        <v>43</v>
      </c>
      <c r="U8570">
        <v>0</v>
      </c>
      <c r="V8570">
        <v>0</v>
      </c>
      <c r="W8570">
        <v>0</v>
      </c>
      <c r="X8570">
        <v>1.84233486410625</v>
      </c>
      <c r="Y8570">
        <v>1.2826021866460002</v>
      </c>
      <c r="Z8570">
        <v>0.11124520289175002</v>
      </c>
      <c r="AA8570">
        <v>1.1685871205189999</v>
      </c>
      <c r="AB8570">
        <v>0.42970675112575013</v>
      </c>
      <c r="AC8570">
        <v>0</v>
      </c>
      <c r="AD8570">
        <v>0</v>
      </c>
      <c r="AE8570">
        <v>4.8344761252887505</v>
      </c>
    </row>
    <row r="8571" spans="1:31" x14ac:dyDescent="0.25">
      <c r="A8571">
        <v>2170953</v>
      </c>
      <c r="B8571">
        <v>1</v>
      </c>
      <c r="C8571" t="s">
        <v>80</v>
      </c>
      <c r="D8571" t="s">
        <v>101</v>
      </c>
      <c r="E8571" t="s">
        <v>146</v>
      </c>
      <c r="F8571" t="s">
        <v>24330</v>
      </c>
      <c r="G8571" t="s">
        <v>142</v>
      </c>
      <c r="H8571" t="s">
        <v>143</v>
      </c>
      <c r="I8571" t="s">
        <v>135</v>
      </c>
      <c r="J8571" t="s">
        <v>136</v>
      </c>
      <c r="K8571" t="s">
        <v>137</v>
      </c>
      <c r="L8571" t="s">
        <v>24331</v>
      </c>
      <c r="M8571" t="s">
        <v>24332</v>
      </c>
      <c r="N8571">
        <v>0.52722222200000002</v>
      </c>
      <c r="O8571">
        <v>0</v>
      </c>
      <c r="P8571">
        <v>2049</v>
      </c>
      <c r="Q8571">
        <v>0</v>
      </c>
      <c r="R8571">
        <v>0</v>
      </c>
      <c r="S8571">
        <v>1</v>
      </c>
      <c r="T8571">
        <v>243</v>
      </c>
      <c r="U8571">
        <v>0</v>
      </c>
      <c r="V8571">
        <v>0</v>
      </c>
      <c r="W8571">
        <v>0</v>
      </c>
      <c r="X8571">
        <v>254.60379501988967</v>
      </c>
      <c r="Y8571">
        <v>0</v>
      </c>
      <c r="Z8571">
        <v>0</v>
      </c>
      <c r="AA8571">
        <v>7.1464834443897418</v>
      </c>
      <c r="AB8571">
        <v>136.47327921200664</v>
      </c>
      <c r="AC8571">
        <v>0</v>
      </c>
      <c r="AD8571">
        <v>0</v>
      </c>
      <c r="AE8571">
        <v>398.22355767628608</v>
      </c>
    </row>
    <row r="8572" spans="1:31" x14ac:dyDescent="0.25">
      <c r="A8572">
        <v>2171130</v>
      </c>
      <c r="B8572">
        <v>1</v>
      </c>
      <c r="C8572" t="s">
        <v>81</v>
      </c>
      <c r="D8572" t="s">
        <v>116</v>
      </c>
      <c r="E8572" t="s">
        <v>146</v>
      </c>
      <c r="F8572" t="s">
        <v>1188</v>
      </c>
      <c r="G8572" t="s">
        <v>262</v>
      </c>
      <c r="H8572" t="s">
        <v>143</v>
      </c>
      <c r="I8572" t="s">
        <v>135</v>
      </c>
      <c r="J8572" t="s">
        <v>136</v>
      </c>
      <c r="K8572" t="s">
        <v>137</v>
      </c>
      <c r="L8572" t="s">
        <v>24333</v>
      </c>
      <c r="M8572" t="s">
        <v>24334</v>
      </c>
      <c r="N8572">
        <v>4.4474999999999998</v>
      </c>
      <c r="O8572">
        <v>0</v>
      </c>
      <c r="P8572">
        <v>71</v>
      </c>
      <c r="Q8572">
        <v>0</v>
      </c>
      <c r="R8572">
        <v>0</v>
      </c>
      <c r="S8572">
        <v>1</v>
      </c>
      <c r="T8572">
        <v>6</v>
      </c>
      <c r="U8572">
        <v>0</v>
      </c>
      <c r="V8572">
        <v>0</v>
      </c>
      <c r="W8572">
        <v>0</v>
      </c>
      <c r="X8572">
        <v>32.258141856575996</v>
      </c>
      <c r="Y8572">
        <v>0</v>
      </c>
      <c r="Z8572">
        <v>0</v>
      </c>
      <c r="AA8572">
        <v>1.071840833339625</v>
      </c>
      <c r="AB8572">
        <v>2.2085845263018005</v>
      </c>
      <c r="AC8572">
        <v>0</v>
      </c>
      <c r="AD8572">
        <v>0</v>
      </c>
      <c r="AE8572">
        <v>35.538567216217423</v>
      </c>
    </row>
    <row r="8573" spans="1:31" x14ac:dyDescent="0.25">
      <c r="A8573">
        <v>2171153</v>
      </c>
      <c r="B8573">
        <v>1</v>
      </c>
      <c r="C8573" t="s">
        <v>80</v>
      </c>
      <c r="D8573" t="s">
        <v>100</v>
      </c>
      <c r="E8573" t="s">
        <v>140</v>
      </c>
      <c r="F8573" t="s">
        <v>4505</v>
      </c>
      <c r="G8573" t="s">
        <v>226</v>
      </c>
      <c r="H8573" t="s">
        <v>143</v>
      </c>
      <c r="I8573" t="s">
        <v>135</v>
      </c>
      <c r="J8573" t="s">
        <v>136</v>
      </c>
      <c r="K8573" t="s">
        <v>137</v>
      </c>
      <c r="L8573" t="s">
        <v>24335</v>
      </c>
      <c r="M8573" t="s">
        <v>24336</v>
      </c>
      <c r="N8573">
        <v>0.44777777699999999</v>
      </c>
      <c r="O8573">
        <v>1</v>
      </c>
      <c r="P8573">
        <v>1243</v>
      </c>
      <c r="Q8573">
        <v>15</v>
      </c>
      <c r="R8573">
        <v>137</v>
      </c>
      <c r="S8573">
        <v>29</v>
      </c>
      <c r="T8573">
        <v>88</v>
      </c>
      <c r="U8573">
        <v>2</v>
      </c>
      <c r="V8573">
        <v>0</v>
      </c>
      <c r="W8573">
        <v>0.12548710746069999</v>
      </c>
      <c r="X8573">
        <v>190.52785626916392</v>
      </c>
      <c r="Y8573">
        <v>8.3886075953408348</v>
      </c>
      <c r="Z8573">
        <v>37.73168340010897</v>
      </c>
      <c r="AA8573">
        <v>105.05536427860828</v>
      </c>
      <c r="AB8573">
        <v>43.954324433651948</v>
      </c>
      <c r="AC8573">
        <v>67.962626805433743</v>
      </c>
      <c r="AD8573">
        <v>0</v>
      </c>
      <c r="AE8573">
        <v>453.74594988976838</v>
      </c>
    </row>
    <row r="8574" spans="1:31" x14ac:dyDescent="0.25">
      <c r="A8574">
        <v>2171414</v>
      </c>
      <c r="B8574">
        <v>1</v>
      </c>
      <c r="C8574" t="s">
        <v>81</v>
      </c>
      <c r="D8574" t="s">
        <v>115</v>
      </c>
      <c r="E8574" t="s">
        <v>161</v>
      </c>
      <c r="F8574" t="s">
        <v>24337</v>
      </c>
      <c r="G8574" t="s">
        <v>215</v>
      </c>
      <c r="H8574" t="s">
        <v>134</v>
      </c>
      <c r="I8574" t="s">
        <v>135</v>
      </c>
      <c r="J8574" t="s">
        <v>136</v>
      </c>
      <c r="K8574" t="s">
        <v>137</v>
      </c>
      <c r="L8574" t="s">
        <v>24338</v>
      </c>
      <c r="M8574" t="s">
        <v>24339</v>
      </c>
      <c r="N8574">
        <v>7.3491666660000003</v>
      </c>
      <c r="O8574">
        <v>0</v>
      </c>
      <c r="P8574">
        <v>36</v>
      </c>
      <c r="Q8574">
        <v>0</v>
      </c>
      <c r="R8574">
        <v>6</v>
      </c>
      <c r="S8574">
        <v>0</v>
      </c>
      <c r="T8574">
        <v>2</v>
      </c>
      <c r="U8574">
        <v>0</v>
      </c>
      <c r="V8574">
        <v>0</v>
      </c>
      <c r="W8574">
        <v>0</v>
      </c>
      <c r="X8574">
        <v>9.7378093516767041</v>
      </c>
      <c r="Y8574">
        <v>0</v>
      </c>
      <c r="Z8574">
        <v>9.949918958628567</v>
      </c>
      <c r="AA8574">
        <v>0</v>
      </c>
      <c r="AB8574">
        <v>24.626224923299791</v>
      </c>
      <c r="AC8574">
        <v>0</v>
      </c>
      <c r="AD8574">
        <v>0</v>
      </c>
      <c r="AE8574">
        <v>44.313953233605062</v>
      </c>
    </row>
    <row r="8575" spans="1:31" x14ac:dyDescent="0.25">
      <c r="A8575">
        <v>2171820</v>
      </c>
      <c r="B8575">
        <v>1</v>
      </c>
      <c r="C8575" t="s">
        <v>80</v>
      </c>
      <c r="D8575" t="s">
        <v>100</v>
      </c>
      <c r="E8575" t="s">
        <v>146</v>
      </c>
      <c r="F8575" t="s">
        <v>24340</v>
      </c>
      <c r="G8575" t="s">
        <v>167</v>
      </c>
      <c r="H8575" t="s">
        <v>143</v>
      </c>
      <c r="I8575" t="s">
        <v>135</v>
      </c>
      <c r="J8575" t="s">
        <v>136</v>
      </c>
      <c r="K8575" t="s">
        <v>137</v>
      </c>
      <c r="L8575" t="s">
        <v>24341</v>
      </c>
      <c r="M8575" t="s">
        <v>24342</v>
      </c>
      <c r="N8575">
        <v>2.4394444439999998</v>
      </c>
      <c r="O8575">
        <v>0</v>
      </c>
      <c r="P8575">
        <v>14</v>
      </c>
      <c r="Q8575">
        <v>1</v>
      </c>
      <c r="R8575">
        <v>1</v>
      </c>
      <c r="S8575">
        <v>2</v>
      </c>
      <c r="T8575">
        <v>3</v>
      </c>
      <c r="U8575">
        <v>0</v>
      </c>
      <c r="V8575">
        <v>0</v>
      </c>
      <c r="W8575">
        <v>0</v>
      </c>
      <c r="X8575">
        <v>9.5826179500222466</v>
      </c>
      <c r="Y8575">
        <v>138.6326660267604</v>
      </c>
      <c r="Z8575">
        <v>0.51315096785720005</v>
      </c>
      <c r="AA8575">
        <v>129.33581841317522</v>
      </c>
      <c r="AB8575">
        <v>0.80134376731972512</v>
      </c>
      <c r="AC8575">
        <v>0</v>
      </c>
      <c r="AD8575">
        <v>0</v>
      </c>
      <c r="AE8575">
        <v>278.8655971251348</v>
      </c>
    </row>
    <row r="8576" spans="1:31" x14ac:dyDescent="0.25">
      <c r="A8576">
        <v>2171030</v>
      </c>
      <c r="B8576">
        <v>1</v>
      </c>
      <c r="C8576" t="s">
        <v>80</v>
      </c>
      <c r="D8576" t="s">
        <v>93</v>
      </c>
      <c r="E8576" t="s">
        <v>140</v>
      </c>
      <c r="F8576" t="s">
        <v>24343</v>
      </c>
      <c r="G8576" t="s">
        <v>142</v>
      </c>
      <c r="H8576" t="s">
        <v>143</v>
      </c>
      <c r="I8576" t="s">
        <v>135</v>
      </c>
      <c r="J8576" t="s">
        <v>136</v>
      </c>
      <c r="K8576" t="s">
        <v>137</v>
      </c>
      <c r="L8576" t="s">
        <v>24344</v>
      </c>
      <c r="M8576" t="s">
        <v>24345</v>
      </c>
      <c r="N8576">
        <v>0.85</v>
      </c>
      <c r="O8576">
        <v>0</v>
      </c>
      <c r="P8576">
        <v>165</v>
      </c>
      <c r="Q8576">
        <v>2</v>
      </c>
      <c r="R8576">
        <v>42</v>
      </c>
      <c r="S8576">
        <v>3</v>
      </c>
      <c r="T8576">
        <v>35</v>
      </c>
      <c r="U8576">
        <v>0</v>
      </c>
      <c r="V8576">
        <v>0</v>
      </c>
      <c r="W8576">
        <v>0</v>
      </c>
      <c r="X8576">
        <v>14.623484194990432</v>
      </c>
      <c r="Y8576">
        <v>13.037757540701666</v>
      </c>
      <c r="Z8576">
        <v>6.7508475176343028</v>
      </c>
      <c r="AA8576">
        <v>15.381658146484966</v>
      </c>
      <c r="AB8576">
        <v>7.1327264294354649</v>
      </c>
      <c r="AC8576">
        <v>0</v>
      </c>
      <c r="AD8576">
        <v>0</v>
      </c>
      <c r="AE8576">
        <v>56.926473829246831</v>
      </c>
    </row>
    <row r="8577" spans="1:31" x14ac:dyDescent="0.25">
      <c r="A8577">
        <v>2171720</v>
      </c>
      <c r="B8577">
        <v>1</v>
      </c>
      <c r="C8577" t="s">
        <v>81</v>
      </c>
      <c r="D8577" t="s">
        <v>113</v>
      </c>
      <c r="E8577" t="s">
        <v>140</v>
      </c>
      <c r="F8577" t="s">
        <v>24346</v>
      </c>
      <c r="G8577" t="s">
        <v>142</v>
      </c>
      <c r="H8577" t="s">
        <v>143</v>
      </c>
      <c r="I8577" t="s">
        <v>135</v>
      </c>
      <c r="J8577" t="s">
        <v>136</v>
      </c>
      <c r="K8577" t="s">
        <v>137</v>
      </c>
      <c r="L8577" t="s">
        <v>24347</v>
      </c>
      <c r="M8577" t="s">
        <v>24348</v>
      </c>
      <c r="N8577">
        <v>0.15</v>
      </c>
      <c r="O8577">
        <v>0</v>
      </c>
      <c r="P8577">
        <v>1256</v>
      </c>
      <c r="Q8577">
        <v>22</v>
      </c>
      <c r="R8577">
        <v>193</v>
      </c>
      <c r="S8577">
        <v>4</v>
      </c>
      <c r="T8577">
        <v>42</v>
      </c>
      <c r="U8577">
        <v>2</v>
      </c>
      <c r="V8577">
        <v>1</v>
      </c>
      <c r="W8577">
        <v>0</v>
      </c>
      <c r="X8577">
        <v>26.781358858031965</v>
      </c>
      <c r="Y8577">
        <v>2.2738581778424996</v>
      </c>
      <c r="Z8577">
        <v>8.2100017857029997</v>
      </c>
      <c r="AA8577">
        <v>20.124886576451999</v>
      </c>
      <c r="AB8577">
        <v>7.3553442332220014</v>
      </c>
      <c r="AC8577">
        <v>16.909690971337504</v>
      </c>
      <c r="AD8577">
        <v>0.84033526773000011</v>
      </c>
      <c r="AE8577">
        <v>82.49547587031897</v>
      </c>
    </row>
    <row r="8578" spans="1:31" x14ac:dyDescent="0.25">
      <c r="A8578">
        <v>2171122</v>
      </c>
      <c r="B8578">
        <v>1</v>
      </c>
      <c r="C8578" t="s">
        <v>80</v>
      </c>
      <c r="D8578" t="s">
        <v>102</v>
      </c>
      <c r="E8578" t="s">
        <v>146</v>
      </c>
      <c r="F8578" t="s">
        <v>7594</v>
      </c>
      <c r="G8578" t="s">
        <v>142</v>
      </c>
      <c r="H8578" t="s">
        <v>143</v>
      </c>
      <c r="I8578" t="s">
        <v>135</v>
      </c>
      <c r="J8578" t="s">
        <v>136</v>
      </c>
      <c r="K8578" t="s">
        <v>137</v>
      </c>
      <c r="L8578" t="s">
        <v>24349</v>
      </c>
      <c r="M8578" t="s">
        <v>24350</v>
      </c>
      <c r="N8578">
        <v>8.0555555000000001E-2</v>
      </c>
      <c r="O8578">
        <v>1</v>
      </c>
      <c r="P8578">
        <v>746</v>
      </c>
      <c r="Q8578">
        <v>1</v>
      </c>
      <c r="R8578">
        <v>7</v>
      </c>
      <c r="S8578">
        <v>2</v>
      </c>
      <c r="T8578">
        <v>46</v>
      </c>
      <c r="U8578">
        <v>0</v>
      </c>
      <c r="V8578">
        <v>0</v>
      </c>
      <c r="W8578">
        <v>4.2350564091000006E-2</v>
      </c>
      <c r="X8578">
        <v>6.4239964547989947</v>
      </c>
      <c r="Y8578">
        <v>2.1304215257666671E-2</v>
      </c>
      <c r="Z8578">
        <v>4.8006792850000014E-3</v>
      </c>
      <c r="AA8578">
        <v>1.0372446522750001</v>
      </c>
      <c r="AB8578">
        <v>1.8644884417818053</v>
      </c>
      <c r="AC8578">
        <v>0</v>
      </c>
      <c r="AD8578">
        <v>0</v>
      </c>
      <c r="AE8578">
        <v>9.3941850074894671</v>
      </c>
    </row>
    <row r="8579" spans="1:31" x14ac:dyDescent="0.25">
      <c r="A8579">
        <v>2171614</v>
      </c>
      <c r="B8579">
        <v>1</v>
      </c>
      <c r="C8579" t="s">
        <v>81</v>
      </c>
      <c r="D8579" t="s">
        <v>121</v>
      </c>
      <c r="E8579" t="s">
        <v>161</v>
      </c>
      <c r="F8579" t="s">
        <v>24351</v>
      </c>
      <c r="G8579" t="s">
        <v>215</v>
      </c>
      <c r="H8579" t="s">
        <v>134</v>
      </c>
      <c r="I8579" t="s">
        <v>135</v>
      </c>
      <c r="J8579" t="s">
        <v>136</v>
      </c>
      <c r="K8579" t="s">
        <v>137</v>
      </c>
      <c r="L8579" t="s">
        <v>24352</v>
      </c>
      <c r="M8579" t="s">
        <v>24353</v>
      </c>
      <c r="N8579">
        <v>6.0811111110000002</v>
      </c>
      <c r="O8579">
        <v>0</v>
      </c>
      <c r="P8579">
        <v>29</v>
      </c>
      <c r="Q8579">
        <v>0</v>
      </c>
      <c r="R8579">
        <v>0</v>
      </c>
      <c r="S8579">
        <v>0</v>
      </c>
      <c r="T8579">
        <v>1</v>
      </c>
      <c r="U8579">
        <v>0</v>
      </c>
      <c r="V8579">
        <v>0</v>
      </c>
      <c r="W8579">
        <v>0</v>
      </c>
      <c r="X8579">
        <v>27.155363548507253</v>
      </c>
      <c r="Y8579">
        <v>0</v>
      </c>
      <c r="Z8579">
        <v>0</v>
      </c>
      <c r="AA8579">
        <v>0</v>
      </c>
      <c r="AB8579">
        <v>1.9623413362700001E-2</v>
      </c>
      <c r="AC8579">
        <v>0</v>
      </c>
      <c r="AD8579">
        <v>0</v>
      </c>
      <c r="AE8579">
        <v>27.174986961869955</v>
      </c>
    </row>
    <row r="8580" spans="1:31" x14ac:dyDescent="0.25">
      <c r="A8580">
        <v>2171620</v>
      </c>
      <c r="B8580">
        <v>1</v>
      </c>
      <c r="C8580" t="s">
        <v>80</v>
      </c>
      <c r="D8580" t="s">
        <v>94</v>
      </c>
      <c r="E8580" t="s">
        <v>131</v>
      </c>
      <c r="F8580" t="s">
        <v>24354</v>
      </c>
      <c r="G8580" t="s">
        <v>152</v>
      </c>
      <c r="H8580" t="s">
        <v>134</v>
      </c>
      <c r="I8580" t="s">
        <v>135</v>
      </c>
      <c r="J8580" t="s">
        <v>136</v>
      </c>
      <c r="K8580" t="s">
        <v>137</v>
      </c>
      <c r="L8580" t="s">
        <v>24355</v>
      </c>
      <c r="M8580" t="s">
        <v>24356</v>
      </c>
      <c r="N8580">
        <v>8.0383333330000006</v>
      </c>
      <c r="O8580">
        <v>0</v>
      </c>
      <c r="P8580">
        <v>1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0.91582632903173344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0.91582632903173344</v>
      </c>
    </row>
    <row r="8581" spans="1:31" x14ac:dyDescent="0.25">
      <c r="A8581">
        <v>2170930</v>
      </c>
      <c r="B8581">
        <v>1</v>
      </c>
      <c r="C8581" t="s">
        <v>81</v>
      </c>
      <c r="D8581" t="s">
        <v>115</v>
      </c>
      <c r="E8581" t="s">
        <v>196</v>
      </c>
      <c r="F8581" t="s">
        <v>24357</v>
      </c>
      <c r="G8581" t="s">
        <v>142</v>
      </c>
      <c r="H8581" t="s">
        <v>143</v>
      </c>
      <c r="I8581" t="s">
        <v>135</v>
      </c>
      <c r="J8581" t="s">
        <v>136</v>
      </c>
      <c r="K8581" t="s">
        <v>137</v>
      </c>
      <c r="L8581" t="s">
        <v>24358</v>
      </c>
      <c r="M8581" t="s">
        <v>24359</v>
      </c>
      <c r="N8581">
        <v>0.95583333299999995</v>
      </c>
      <c r="O8581">
        <v>0</v>
      </c>
      <c r="P8581">
        <v>3047</v>
      </c>
      <c r="Q8581">
        <v>0</v>
      </c>
      <c r="R8581">
        <v>42</v>
      </c>
      <c r="S8581">
        <v>7</v>
      </c>
      <c r="T8581">
        <v>474</v>
      </c>
      <c r="U8581">
        <v>0</v>
      </c>
      <c r="V8581">
        <v>0</v>
      </c>
      <c r="W8581">
        <v>0</v>
      </c>
      <c r="X8581">
        <v>465.74676305663752</v>
      </c>
      <c r="Y8581">
        <v>0</v>
      </c>
      <c r="Z8581">
        <v>7.5657813084166552</v>
      </c>
      <c r="AA8581">
        <v>112.81743188563955</v>
      </c>
      <c r="AB8581">
        <v>249.61658536431122</v>
      </c>
      <c r="AC8581">
        <v>0</v>
      </c>
      <c r="AD8581">
        <v>0</v>
      </c>
      <c r="AE8581">
        <v>835.74656161500502</v>
      </c>
    </row>
    <row r="8582" spans="1:31" x14ac:dyDescent="0.25">
      <c r="A8582">
        <v>2171422</v>
      </c>
      <c r="B8582">
        <v>1</v>
      </c>
      <c r="C8582" t="s">
        <v>80</v>
      </c>
      <c r="D8582" t="s">
        <v>95</v>
      </c>
      <c r="E8582" t="s">
        <v>131</v>
      </c>
      <c r="F8582" t="s">
        <v>24360</v>
      </c>
      <c r="G8582" t="s">
        <v>10010</v>
      </c>
      <c r="H8582" t="s">
        <v>134</v>
      </c>
      <c r="I8582" t="s">
        <v>135</v>
      </c>
      <c r="J8582" t="s">
        <v>136</v>
      </c>
      <c r="K8582" t="s">
        <v>137</v>
      </c>
      <c r="L8582" t="s">
        <v>24361</v>
      </c>
      <c r="M8582" t="s">
        <v>24362</v>
      </c>
      <c r="N8582">
        <v>6.0113888879999999</v>
      </c>
      <c r="O8582">
        <v>0</v>
      </c>
      <c r="P8582">
        <v>4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4.2440080690202748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4.2440080690202748</v>
      </c>
    </row>
    <row r="8583" spans="1:31" x14ac:dyDescent="0.25">
      <c r="A8583">
        <v>2171912</v>
      </c>
      <c r="B8583">
        <v>1</v>
      </c>
      <c r="C8583" t="s">
        <v>80</v>
      </c>
      <c r="D8583" t="s">
        <v>95</v>
      </c>
      <c r="E8583" t="s">
        <v>140</v>
      </c>
      <c r="F8583" t="s">
        <v>22079</v>
      </c>
      <c r="G8583" t="s">
        <v>142</v>
      </c>
      <c r="H8583" t="s">
        <v>143</v>
      </c>
      <c r="I8583" t="s">
        <v>135</v>
      </c>
      <c r="J8583" t="s">
        <v>136</v>
      </c>
      <c r="K8583" t="s">
        <v>137</v>
      </c>
      <c r="L8583" t="s">
        <v>24363</v>
      </c>
      <c r="M8583" t="s">
        <v>24364</v>
      </c>
      <c r="N8583">
        <v>1.94</v>
      </c>
      <c r="O8583">
        <v>0</v>
      </c>
      <c r="P8583">
        <v>0</v>
      </c>
      <c r="Q8583">
        <v>0</v>
      </c>
      <c r="R8583">
        <v>0</v>
      </c>
      <c r="S8583">
        <v>1</v>
      </c>
      <c r="T8583">
        <v>0</v>
      </c>
      <c r="U8583">
        <v>1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85.645770807627002</v>
      </c>
      <c r="AB8583">
        <v>0</v>
      </c>
      <c r="AC8583">
        <v>10.065510673247999</v>
      </c>
      <c r="AD8583">
        <v>0</v>
      </c>
      <c r="AE8583">
        <v>95.711281480875002</v>
      </c>
    </row>
    <row r="8584" spans="1:31" x14ac:dyDescent="0.25">
      <c r="A8584">
        <v>2171474</v>
      </c>
      <c r="B8584">
        <v>1</v>
      </c>
      <c r="C8584" t="s">
        <v>80</v>
      </c>
      <c r="D8584" t="s">
        <v>105</v>
      </c>
      <c r="E8584" t="s">
        <v>174</v>
      </c>
      <c r="F8584" t="s">
        <v>24365</v>
      </c>
      <c r="G8584" t="s">
        <v>187</v>
      </c>
      <c r="H8584" t="s">
        <v>134</v>
      </c>
      <c r="I8584" t="s">
        <v>135</v>
      </c>
      <c r="J8584" t="s">
        <v>136</v>
      </c>
      <c r="K8584" t="s">
        <v>137</v>
      </c>
      <c r="L8584" t="s">
        <v>24366</v>
      </c>
      <c r="M8584" t="s">
        <v>24367</v>
      </c>
      <c r="N8584">
        <v>8.8305555550000001</v>
      </c>
      <c r="O8584">
        <v>0</v>
      </c>
      <c r="P8584">
        <v>3</v>
      </c>
      <c r="Q8584">
        <v>0</v>
      </c>
      <c r="R8584">
        <v>3</v>
      </c>
      <c r="S8584">
        <v>0</v>
      </c>
      <c r="T8584">
        <v>2</v>
      </c>
      <c r="U8584">
        <v>0</v>
      </c>
      <c r="V8584">
        <v>0</v>
      </c>
      <c r="W8584">
        <v>0</v>
      </c>
      <c r="X8584">
        <v>1.7726301494172167</v>
      </c>
      <c r="Y8584">
        <v>0</v>
      </c>
      <c r="Z8584">
        <v>2.2674896333829997</v>
      </c>
      <c r="AA8584">
        <v>0</v>
      </c>
      <c r="AB8584">
        <v>12.198269182372977</v>
      </c>
      <c r="AC8584">
        <v>0</v>
      </c>
      <c r="AD8584">
        <v>0</v>
      </c>
      <c r="AE8584">
        <v>16.238388965173193</v>
      </c>
    </row>
    <row r="8585" spans="1:31" x14ac:dyDescent="0.25">
      <c r="A8585">
        <v>2171497</v>
      </c>
      <c r="B8585">
        <v>1</v>
      </c>
      <c r="C8585" t="s">
        <v>80</v>
      </c>
      <c r="D8585" t="s">
        <v>84</v>
      </c>
      <c r="E8585" t="s">
        <v>131</v>
      </c>
      <c r="F8585" t="s">
        <v>24368</v>
      </c>
      <c r="G8585" t="s">
        <v>152</v>
      </c>
      <c r="H8585" t="s">
        <v>134</v>
      </c>
      <c r="I8585" t="s">
        <v>135</v>
      </c>
      <c r="J8585" t="s">
        <v>136</v>
      </c>
      <c r="K8585" t="s">
        <v>137</v>
      </c>
      <c r="L8585" t="s">
        <v>24369</v>
      </c>
      <c r="M8585" t="s">
        <v>24370</v>
      </c>
      <c r="N8585">
        <v>3.1202777770000001</v>
      </c>
      <c r="O8585">
        <v>0</v>
      </c>
      <c r="P8585">
        <v>1</v>
      </c>
      <c r="Q8585">
        <v>0</v>
      </c>
      <c r="R8585">
        <v>0</v>
      </c>
      <c r="S8585">
        <v>0</v>
      </c>
      <c r="T8585">
        <v>2</v>
      </c>
      <c r="U8585">
        <v>0</v>
      </c>
      <c r="V8585">
        <v>0</v>
      </c>
      <c r="W8585">
        <v>0</v>
      </c>
      <c r="X8585">
        <v>1.2530205016075084</v>
      </c>
      <c r="Y8585">
        <v>0</v>
      </c>
      <c r="Z8585">
        <v>0</v>
      </c>
      <c r="AA8585">
        <v>0</v>
      </c>
      <c r="AB8585">
        <v>3.5660401489763833</v>
      </c>
      <c r="AC8585">
        <v>0</v>
      </c>
      <c r="AD8585">
        <v>0</v>
      </c>
      <c r="AE8585">
        <v>4.819060650583892</v>
      </c>
    </row>
    <row r="8586" spans="1:31" x14ac:dyDescent="0.25">
      <c r="A8586">
        <v>2171760</v>
      </c>
      <c r="B8586">
        <v>1</v>
      </c>
      <c r="C8586" t="s">
        <v>81</v>
      </c>
      <c r="D8586" t="s">
        <v>128</v>
      </c>
      <c r="E8586" t="s">
        <v>174</v>
      </c>
      <c r="F8586" t="s">
        <v>24371</v>
      </c>
      <c r="G8586" t="s">
        <v>187</v>
      </c>
      <c r="H8586" t="s">
        <v>134</v>
      </c>
      <c r="I8586" t="s">
        <v>135</v>
      </c>
      <c r="J8586" t="s">
        <v>136</v>
      </c>
      <c r="K8586" t="s">
        <v>137</v>
      </c>
      <c r="L8586" t="s">
        <v>24372</v>
      </c>
      <c r="M8586" t="s">
        <v>24373</v>
      </c>
      <c r="N8586">
        <v>18.522500000000001</v>
      </c>
      <c r="O8586">
        <v>0</v>
      </c>
      <c r="P8586">
        <v>1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6.4721232397371667E-2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6.4721232397371667E-2</v>
      </c>
    </row>
    <row r="8587" spans="1:31" x14ac:dyDescent="0.25">
      <c r="A8587">
        <v>2171451</v>
      </c>
      <c r="B8587">
        <v>1</v>
      </c>
      <c r="C8587" t="s">
        <v>80</v>
      </c>
      <c r="D8587" t="s">
        <v>98</v>
      </c>
      <c r="E8587" t="s">
        <v>140</v>
      </c>
      <c r="F8587" t="s">
        <v>24374</v>
      </c>
      <c r="G8587" t="s">
        <v>142</v>
      </c>
      <c r="H8587" t="s">
        <v>143</v>
      </c>
      <c r="I8587" t="s">
        <v>148</v>
      </c>
      <c r="J8587" t="s">
        <v>136</v>
      </c>
      <c r="K8587" t="s">
        <v>137</v>
      </c>
      <c r="L8587" t="s">
        <v>24375</v>
      </c>
      <c r="M8587" t="s">
        <v>24376</v>
      </c>
      <c r="N8587">
        <v>5.5555550000000002E-3</v>
      </c>
      <c r="O8587">
        <v>0</v>
      </c>
      <c r="P8587">
        <v>2129</v>
      </c>
      <c r="Q8587">
        <v>21</v>
      </c>
      <c r="R8587">
        <v>636</v>
      </c>
      <c r="S8587">
        <v>37</v>
      </c>
      <c r="T8587">
        <v>545</v>
      </c>
      <c r="U8587">
        <v>2</v>
      </c>
      <c r="V8587">
        <v>0</v>
      </c>
      <c r="W8587">
        <v>0</v>
      </c>
      <c r="X8587">
        <v>2.513209074569994</v>
      </c>
      <c r="Y8587">
        <v>0.22461718105800002</v>
      </c>
      <c r="Z8587">
        <v>1.5746925046463325</v>
      </c>
      <c r="AA8587">
        <v>0.95276823202638905</v>
      </c>
      <c r="AB8587">
        <v>2.262517819792</v>
      </c>
      <c r="AC8587">
        <v>2.3002350223618331</v>
      </c>
      <c r="AD8587">
        <v>0</v>
      </c>
      <c r="AE8587">
        <v>9.8280398344545468</v>
      </c>
    </row>
    <row r="8588" spans="1:31" x14ac:dyDescent="0.25">
      <c r="A8588">
        <v>2171783</v>
      </c>
      <c r="B8588">
        <v>1</v>
      </c>
      <c r="C8588" t="s">
        <v>80</v>
      </c>
      <c r="D8588" t="s">
        <v>105</v>
      </c>
      <c r="E8588" t="s">
        <v>146</v>
      </c>
      <c r="F8588" t="s">
        <v>337</v>
      </c>
      <c r="G8588" t="s">
        <v>167</v>
      </c>
      <c r="H8588" t="s">
        <v>143</v>
      </c>
      <c r="I8588" t="s">
        <v>135</v>
      </c>
      <c r="J8588" t="s">
        <v>136</v>
      </c>
      <c r="K8588" t="s">
        <v>137</v>
      </c>
      <c r="L8588" t="s">
        <v>24377</v>
      </c>
      <c r="M8588" t="s">
        <v>24378</v>
      </c>
      <c r="N8588">
        <v>2.1947222219999998</v>
      </c>
      <c r="O8588">
        <v>1</v>
      </c>
      <c r="P8588">
        <v>0</v>
      </c>
      <c r="Q8588">
        <v>7</v>
      </c>
      <c r="R8588">
        <v>0</v>
      </c>
      <c r="S8588">
        <v>5</v>
      </c>
      <c r="T8588">
        <v>0</v>
      </c>
      <c r="U8588">
        <v>0</v>
      </c>
      <c r="V8588">
        <v>0</v>
      </c>
      <c r="W8588">
        <v>1.2559768343451001</v>
      </c>
      <c r="X8588">
        <v>0</v>
      </c>
      <c r="Y8588">
        <v>12.020060165663203</v>
      </c>
      <c r="Z8588">
        <v>0</v>
      </c>
      <c r="AA8588">
        <v>29.779870842109801</v>
      </c>
      <c r="AB8588">
        <v>0</v>
      </c>
      <c r="AC8588">
        <v>0</v>
      </c>
      <c r="AD8588">
        <v>0</v>
      </c>
      <c r="AE8588">
        <v>43.055907842118103</v>
      </c>
    </row>
    <row r="8589" spans="1:31" x14ac:dyDescent="0.25">
      <c r="A8589">
        <v>2171305</v>
      </c>
      <c r="B8589">
        <v>1</v>
      </c>
      <c r="C8589" t="s">
        <v>80</v>
      </c>
      <c r="D8589" t="s">
        <v>101</v>
      </c>
      <c r="E8589" t="s">
        <v>174</v>
      </c>
      <c r="F8589" t="s">
        <v>24379</v>
      </c>
      <c r="G8589" t="s">
        <v>187</v>
      </c>
      <c r="H8589" t="s">
        <v>134</v>
      </c>
      <c r="I8589" t="s">
        <v>135</v>
      </c>
      <c r="J8589" t="s">
        <v>136</v>
      </c>
      <c r="K8589" t="s">
        <v>137</v>
      </c>
      <c r="L8589" t="s">
        <v>24380</v>
      </c>
      <c r="M8589" t="s">
        <v>24381</v>
      </c>
      <c r="N8589">
        <v>6.3174999999999999</v>
      </c>
      <c r="O8589">
        <v>0</v>
      </c>
      <c r="P8589">
        <v>54</v>
      </c>
      <c r="Q8589">
        <v>0</v>
      </c>
      <c r="R8589">
        <v>0</v>
      </c>
      <c r="S8589">
        <v>0</v>
      </c>
      <c r="T8589">
        <v>7</v>
      </c>
      <c r="U8589">
        <v>0</v>
      </c>
      <c r="V8589">
        <v>0</v>
      </c>
      <c r="W8589">
        <v>0</v>
      </c>
      <c r="X8589">
        <v>55.705834420653588</v>
      </c>
      <c r="Y8589">
        <v>0</v>
      </c>
      <c r="Z8589">
        <v>0</v>
      </c>
      <c r="AA8589">
        <v>0</v>
      </c>
      <c r="AB8589">
        <v>66.163157212024828</v>
      </c>
      <c r="AC8589">
        <v>0</v>
      </c>
      <c r="AD8589">
        <v>0</v>
      </c>
      <c r="AE8589">
        <v>121.86899163267842</v>
      </c>
    </row>
    <row r="8590" spans="1:31" x14ac:dyDescent="0.25">
      <c r="A8590">
        <v>2171952</v>
      </c>
      <c r="B8590">
        <v>1</v>
      </c>
      <c r="C8590" t="s">
        <v>80</v>
      </c>
      <c r="D8590" t="s">
        <v>106</v>
      </c>
      <c r="E8590" t="s">
        <v>196</v>
      </c>
      <c r="F8590" t="s">
        <v>24382</v>
      </c>
      <c r="G8590" t="s">
        <v>142</v>
      </c>
      <c r="H8590" t="s">
        <v>143</v>
      </c>
      <c r="I8590" t="s">
        <v>135</v>
      </c>
      <c r="J8590" t="s">
        <v>136</v>
      </c>
      <c r="K8590" t="s">
        <v>137</v>
      </c>
      <c r="L8590" t="s">
        <v>24383</v>
      </c>
      <c r="M8590" t="s">
        <v>24384</v>
      </c>
      <c r="N8590">
        <v>0.247777777</v>
      </c>
      <c r="O8590">
        <v>2</v>
      </c>
      <c r="P8590">
        <v>1359</v>
      </c>
      <c r="Q8590">
        <v>50</v>
      </c>
      <c r="R8590">
        <v>250</v>
      </c>
      <c r="S8590">
        <v>26</v>
      </c>
      <c r="T8590">
        <v>196</v>
      </c>
      <c r="U8590">
        <v>5</v>
      </c>
      <c r="V8590">
        <v>0</v>
      </c>
      <c r="W8590">
        <v>4.275763145966667E-2</v>
      </c>
      <c r="X8590">
        <v>68.360846066060006</v>
      </c>
      <c r="Y8590">
        <v>18.792077678864143</v>
      </c>
      <c r="Z8590">
        <v>16.970781324228277</v>
      </c>
      <c r="AA8590">
        <v>26.016200344485878</v>
      </c>
      <c r="AB8590">
        <v>23.360766346479998</v>
      </c>
      <c r="AC8590">
        <v>139.72182061307799</v>
      </c>
      <c r="AD8590">
        <v>0</v>
      </c>
      <c r="AE8590">
        <v>293.26525000465597</v>
      </c>
    </row>
    <row r="8591" spans="1:31" x14ac:dyDescent="0.25">
      <c r="A8591">
        <v>2171090</v>
      </c>
      <c r="B8591">
        <v>1</v>
      </c>
      <c r="C8591" t="s">
        <v>80</v>
      </c>
      <c r="D8591" t="s">
        <v>106</v>
      </c>
      <c r="E8591" t="s">
        <v>131</v>
      </c>
      <c r="F8591" t="s">
        <v>24385</v>
      </c>
      <c r="G8591" t="s">
        <v>152</v>
      </c>
      <c r="H8591" t="s">
        <v>134</v>
      </c>
      <c r="I8591" t="s">
        <v>135</v>
      </c>
      <c r="J8591" t="s">
        <v>136</v>
      </c>
      <c r="K8591" t="s">
        <v>137</v>
      </c>
      <c r="L8591" t="s">
        <v>24386</v>
      </c>
      <c r="M8591" t="s">
        <v>24387</v>
      </c>
      <c r="N8591">
        <v>1.9850000000000001</v>
      </c>
      <c r="O8591">
        <v>0</v>
      </c>
      <c r="P8591">
        <v>1</v>
      </c>
      <c r="Q8591">
        <v>0</v>
      </c>
      <c r="R8591">
        <v>0</v>
      </c>
      <c r="S8591">
        <v>0</v>
      </c>
      <c r="T8591">
        <v>1</v>
      </c>
      <c r="U8591">
        <v>0</v>
      </c>
      <c r="V8591">
        <v>0</v>
      </c>
      <c r="W8591">
        <v>0</v>
      </c>
      <c r="X8591">
        <v>1.9034528397066666E-2</v>
      </c>
      <c r="Y8591">
        <v>0</v>
      </c>
      <c r="Z8591">
        <v>0</v>
      </c>
      <c r="AA8591">
        <v>0</v>
      </c>
      <c r="AB8591">
        <v>4.2754064729166675E-3</v>
      </c>
      <c r="AC8591">
        <v>0</v>
      </c>
      <c r="AD8591">
        <v>0</v>
      </c>
      <c r="AE8591">
        <v>2.3309934869983333E-2</v>
      </c>
    </row>
    <row r="8592" spans="1:31" x14ac:dyDescent="0.25">
      <c r="A8592">
        <v>2171259</v>
      </c>
      <c r="B8592">
        <v>1</v>
      </c>
      <c r="C8592" t="s">
        <v>80</v>
      </c>
      <c r="D8592" t="s">
        <v>91</v>
      </c>
      <c r="E8592" t="s">
        <v>131</v>
      </c>
      <c r="F8592" t="s">
        <v>24388</v>
      </c>
      <c r="G8592" t="s">
        <v>152</v>
      </c>
      <c r="H8592" t="s">
        <v>134</v>
      </c>
      <c r="I8592" t="s">
        <v>135</v>
      </c>
      <c r="J8592" t="s">
        <v>136</v>
      </c>
      <c r="K8592" t="s">
        <v>137</v>
      </c>
      <c r="L8592" t="s">
        <v>24389</v>
      </c>
      <c r="M8592" t="s">
        <v>24390</v>
      </c>
      <c r="N8592">
        <v>1.0280555549999999</v>
      </c>
      <c r="O8592">
        <v>0</v>
      </c>
      <c r="P8592">
        <v>2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0.89538433572995002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0.89538433572995002</v>
      </c>
    </row>
    <row r="8593" spans="1:31" x14ac:dyDescent="0.25">
      <c r="A8593">
        <v>2171737</v>
      </c>
      <c r="B8593">
        <v>1</v>
      </c>
      <c r="C8593" t="s">
        <v>80</v>
      </c>
      <c r="D8593" t="s">
        <v>101</v>
      </c>
      <c r="E8593" t="s">
        <v>140</v>
      </c>
      <c r="F8593" t="s">
        <v>24391</v>
      </c>
      <c r="G8593" t="s">
        <v>142</v>
      </c>
      <c r="H8593" t="s">
        <v>143</v>
      </c>
      <c r="I8593" t="s">
        <v>135</v>
      </c>
      <c r="J8593" t="s">
        <v>136</v>
      </c>
      <c r="K8593" t="s">
        <v>137</v>
      </c>
      <c r="L8593" t="s">
        <v>24392</v>
      </c>
      <c r="M8593" t="s">
        <v>24393</v>
      </c>
      <c r="N8593">
        <v>1.3177777770000001</v>
      </c>
      <c r="O8593">
        <v>3</v>
      </c>
      <c r="P8593">
        <v>235</v>
      </c>
      <c r="Q8593">
        <v>2</v>
      </c>
      <c r="R8593">
        <v>0</v>
      </c>
      <c r="S8593">
        <v>14</v>
      </c>
      <c r="T8593">
        <v>101</v>
      </c>
      <c r="U8593">
        <v>0</v>
      </c>
      <c r="V8593">
        <v>0</v>
      </c>
      <c r="W8593">
        <v>20.871769968274599</v>
      </c>
      <c r="X8593">
        <v>48.988153068121015</v>
      </c>
      <c r="Y8593">
        <v>13.106480038336001</v>
      </c>
      <c r="Z8593">
        <v>0</v>
      </c>
      <c r="AA8593">
        <v>181.18338357070948</v>
      </c>
      <c r="AB8593">
        <v>44.500605974643285</v>
      </c>
      <c r="AC8593">
        <v>0</v>
      </c>
      <c r="AD8593">
        <v>0</v>
      </c>
      <c r="AE8593">
        <v>308.6503926200844</v>
      </c>
    </row>
    <row r="8594" spans="1:31" x14ac:dyDescent="0.25">
      <c r="A8594">
        <v>2171345</v>
      </c>
      <c r="B8594">
        <v>1</v>
      </c>
      <c r="C8594" t="s">
        <v>80</v>
      </c>
      <c r="D8594" t="s">
        <v>90</v>
      </c>
      <c r="E8594" t="s">
        <v>174</v>
      </c>
      <c r="F8594" t="s">
        <v>24394</v>
      </c>
      <c r="G8594" t="s">
        <v>187</v>
      </c>
      <c r="H8594" t="s">
        <v>134</v>
      </c>
      <c r="I8594" t="s">
        <v>135</v>
      </c>
      <c r="J8594" t="s">
        <v>136</v>
      </c>
      <c r="K8594" t="s">
        <v>137</v>
      </c>
      <c r="L8594" t="s">
        <v>24395</v>
      </c>
      <c r="M8594" t="s">
        <v>24396</v>
      </c>
      <c r="N8594">
        <v>5.2241666660000003</v>
      </c>
      <c r="O8594">
        <v>0</v>
      </c>
      <c r="P8594">
        <v>25</v>
      </c>
      <c r="Q8594">
        <v>0</v>
      </c>
      <c r="R8594">
        <v>0</v>
      </c>
      <c r="S8594">
        <v>0</v>
      </c>
      <c r="T8594">
        <v>5</v>
      </c>
      <c r="U8594">
        <v>0</v>
      </c>
      <c r="V8594">
        <v>0</v>
      </c>
      <c r="W8594">
        <v>0</v>
      </c>
      <c r="X8594">
        <v>23.306165903612325</v>
      </c>
      <c r="Y8594">
        <v>0</v>
      </c>
      <c r="Z8594">
        <v>0</v>
      </c>
      <c r="AA8594">
        <v>0</v>
      </c>
      <c r="AB8594">
        <v>20.133388688485599</v>
      </c>
      <c r="AC8594">
        <v>0</v>
      </c>
      <c r="AD8594">
        <v>0</v>
      </c>
      <c r="AE8594">
        <v>43.43955459209792</v>
      </c>
    </row>
    <row r="8595" spans="1:31" x14ac:dyDescent="0.25">
      <c r="A8595">
        <v>2171591</v>
      </c>
      <c r="B8595">
        <v>1</v>
      </c>
      <c r="C8595" t="s">
        <v>81</v>
      </c>
      <c r="D8595" t="s">
        <v>128</v>
      </c>
      <c r="E8595" t="s">
        <v>174</v>
      </c>
      <c r="F8595" t="s">
        <v>24397</v>
      </c>
      <c r="G8595" t="s">
        <v>187</v>
      </c>
      <c r="H8595" t="s">
        <v>134</v>
      </c>
      <c r="I8595" t="s">
        <v>135</v>
      </c>
      <c r="J8595" t="s">
        <v>136</v>
      </c>
      <c r="K8595" t="s">
        <v>137</v>
      </c>
      <c r="L8595" t="s">
        <v>24398</v>
      </c>
      <c r="M8595" t="s">
        <v>24399</v>
      </c>
      <c r="N8595">
        <v>8.8969444440000007</v>
      </c>
      <c r="O8595">
        <v>0</v>
      </c>
      <c r="P8595">
        <v>22</v>
      </c>
      <c r="Q8595">
        <v>0</v>
      </c>
      <c r="R8595">
        <v>0</v>
      </c>
      <c r="S8595">
        <v>0</v>
      </c>
      <c r="T8595">
        <v>3</v>
      </c>
      <c r="U8595">
        <v>0</v>
      </c>
      <c r="V8595">
        <v>0</v>
      </c>
      <c r="W8595">
        <v>0</v>
      </c>
      <c r="X8595">
        <v>39.437811104552061</v>
      </c>
      <c r="Y8595">
        <v>0</v>
      </c>
      <c r="Z8595">
        <v>0</v>
      </c>
      <c r="AA8595">
        <v>0</v>
      </c>
      <c r="AB8595">
        <v>7.0674846101558639</v>
      </c>
      <c r="AC8595">
        <v>0</v>
      </c>
      <c r="AD8595">
        <v>0</v>
      </c>
      <c r="AE8595">
        <v>46.505295714707927</v>
      </c>
    </row>
    <row r="8596" spans="1:31" x14ac:dyDescent="0.25">
      <c r="A8596">
        <v>2171889</v>
      </c>
      <c r="B8596">
        <v>1</v>
      </c>
      <c r="C8596" t="s">
        <v>80</v>
      </c>
      <c r="D8596" t="s">
        <v>94</v>
      </c>
      <c r="E8596" t="s">
        <v>174</v>
      </c>
      <c r="F8596" t="s">
        <v>24400</v>
      </c>
      <c r="G8596" t="s">
        <v>187</v>
      </c>
      <c r="H8596" t="s">
        <v>134</v>
      </c>
      <c r="I8596" t="s">
        <v>135</v>
      </c>
      <c r="J8596" t="s">
        <v>136</v>
      </c>
      <c r="K8596" t="s">
        <v>137</v>
      </c>
      <c r="L8596" t="s">
        <v>24401</v>
      </c>
      <c r="M8596" t="s">
        <v>24402</v>
      </c>
      <c r="N8596">
        <v>0.95166666600000005</v>
      </c>
      <c r="O8596">
        <v>0</v>
      </c>
      <c r="P8596">
        <v>3</v>
      </c>
      <c r="Q8596">
        <v>0</v>
      </c>
      <c r="R8596">
        <v>8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0.47168006829057513</v>
      </c>
      <c r="Y8596">
        <v>0</v>
      </c>
      <c r="Z8596">
        <v>1.5511420048764502</v>
      </c>
      <c r="AA8596">
        <v>0</v>
      </c>
      <c r="AB8596">
        <v>0</v>
      </c>
      <c r="AC8596">
        <v>0</v>
      </c>
      <c r="AD8596">
        <v>0</v>
      </c>
      <c r="AE8596">
        <v>2.0228220731670254</v>
      </c>
    </row>
    <row r="8597" spans="1:31" x14ac:dyDescent="0.25">
      <c r="A8597">
        <v>2170870</v>
      </c>
      <c r="B8597">
        <v>1</v>
      </c>
      <c r="C8597" t="s">
        <v>80</v>
      </c>
      <c r="D8597" t="s">
        <v>92</v>
      </c>
      <c r="E8597" t="s">
        <v>174</v>
      </c>
      <c r="F8597" t="s">
        <v>24403</v>
      </c>
      <c r="G8597" t="s">
        <v>384</v>
      </c>
      <c r="H8597" t="s">
        <v>134</v>
      </c>
      <c r="I8597" t="s">
        <v>135</v>
      </c>
      <c r="J8597" t="s">
        <v>136</v>
      </c>
      <c r="K8597" t="s">
        <v>137</v>
      </c>
      <c r="L8597" t="s">
        <v>24404</v>
      </c>
      <c r="M8597" t="s">
        <v>24405</v>
      </c>
      <c r="N8597">
        <v>3.096666666</v>
      </c>
      <c r="O8597">
        <v>0</v>
      </c>
      <c r="P8597">
        <v>5</v>
      </c>
      <c r="Q8597">
        <v>0</v>
      </c>
      <c r="R8597">
        <v>12</v>
      </c>
      <c r="S8597">
        <v>0</v>
      </c>
      <c r="T8597">
        <v>3</v>
      </c>
      <c r="U8597">
        <v>0</v>
      </c>
      <c r="V8597">
        <v>0</v>
      </c>
      <c r="W8597">
        <v>0</v>
      </c>
      <c r="X8597">
        <v>2.66023815947085</v>
      </c>
      <c r="Y8597">
        <v>0</v>
      </c>
      <c r="Z8597">
        <v>146.08702490218943</v>
      </c>
      <c r="AA8597">
        <v>0</v>
      </c>
      <c r="AB8597">
        <v>12.814264947618582</v>
      </c>
      <c r="AC8597">
        <v>0</v>
      </c>
      <c r="AD8597">
        <v>0</v>
      </c>
      <c r="AE8597">
        <v>161.56152800927885</v>
      </c>
    </row>
    <row r="8598" spans="1:31" x14ac:dyDescent="0.25">
      <c r="A8598">
        <v>2171368</v>
      </c>
      <c r="B8598">
        <v>1</v>
      </c>
      <c r="C8598" t="s">
        <v>81</v>
      </c>
      <c r="D8598" t="s">
        <v>127</v>
      </c>
      <c r="E8598" t="s">
        <v>161</v>
      </c>
      <c r="F8598" t="s">
        <v>2986</v>
      </c>
      <c r="G8598" t="s">
        <v>176</v>
      </c>
      <c r="H8598" t="s">
        <v>134</v>
      </c>
      <c r="I8598" t="s">
        <v>135</v>
      </c>
      <c r="J8598" t="s">
        <v>136</v>
      </c>
      <c r="K8598" t="s">
        <v>137</v>
      </c>
      <c r="L8598" t="s">
        <v>24406</v>
      </c>
      <c r="M8598" t="s">
        <v>24407</v>
      </c>
      <c r="N8598">
        <v>1.3886111109999999</v>
      </c>
      <c r="O8598">
        <v>0</v>
      </c>
      <c r="P8598">
        <v>49</v>
      </c>
      <c r="Q8598">
        <v>0</v>
      </c>
      <c r="R8598">
        <v>6</v>
      </c>
      <c r="S8598">
        <v>0</v>
      </c>
      <c r="T8598">
        <v>3</v>
      </c>
      <c r="U8598">
        <v>0</v>
      </c>
      <c r="V8598">
        <v>0</v>
      </c>
      <c r="W8598">
        <v>0</v>
      </c>
      <c r="X8598">
        <v>12.358956039151202</v>
      </c>
      <c r="Y8598">
        <v>0</v>
      </c>
      <c r="Z8598">
        <v>6.4472603430547757</v>
      </c>
      <c r="AA8598">
        <v>0</v>
      </c>
      <c r="AB8598">
        <v>9.7852283251170498</v>
      </c>
      <c r="AC8598">
        <v>0</v>
      </c>
      <c r="AD8598">
        <v>0</v>
      </c>
      <c r="AE8598">
        <v>28.591444707323028</v>
      </c>
    </row>
    <row r="8599" spans="1:31" x14ac:dyDescent="0.25">
      <c r="A8599">
        <v>2170847</v>
      </c>
      <c r="B8599">
        <v>1</v>
      </c>
      <c r="C8599" t="s">
        <v>80</v>
      </c>
      <c r="D8599" t="s">
        <v>99</v>
      </c>
      <c r="E8599" t="s">
        <v>140</v>
      </c>
      <c r="F8599" t="s">
        <v>24408</v>
      </c>
      <c r="G8599" t="s">
        <v>142</v>
      </c>
      <c r="H8599" t="s">
        <v>143</v>
      </c>
      <c r="I8599" t="s">
        <v>135</v>
      </c>
      <c r="J8599" t="s">
        <v>136</v>
      </c>
      <c r="K8599" t="s">
        <v>137</v>
      </c>
      <c r="L8599" t="s">
        <v>24409</v>
      </c>
      <c r="M8599" t="s">
        <v>24410</v>
      </c>
      <c r="N8599">
        <v>3.1416666659999999</v>
      </c>
      <c r="O8599">
        <v>0</v>
      </c>
      <c r="P8599">
        <v>0</v>
      </c>
      <c r="Q8599">
        <v>0</v>
      </c>
      <c r="R8599">
        <v>0</v>
      </c>
      <c r="S8599">
        <v>7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174.07535975645493</v>
      </c>
      <c r="AB8599">
        <v>0</v>
      </c>
      <c r="AC8599">
        <v>0</v>
      </c>
      <c r="AD8599">
        <v>0</v>
      </c>
      <c r="AE8599">
        <v>174.07535975645493</v>
      </c>
    </row>
    <row r="8600" spans="1:31" x14ac:dyDescent="0.25">
      <c r="A8600">
        <v>2171674</v>
      </c>
      <c r="B8600">
        <v>1</v>
      </c>
      <c r="C8600" t="s">
        <v>80</v>
      </c>
      <c r="D8600" t="s">
        <v>106</v>
      </c>
      <c r="E8600" t="s">
        <v>131</v>
      </c>
      <c r="F8600" t="s">
        <v>24411</v>
      </c>
      <c r="G8600" t="s">
        <v>152</v>
      </c>
      <c r="H8600" t="s">
        <v>134</v>
      </c>
      <c r="I8600" t="s">
        <v>135</v>
      </c>
      <c r="J8600" t="s">
        <v>136</v>
      </c>
      <c r="K8600" t="s">
        <v>137</v>
      </c>
      <c r="L8600" t="s">
        <v>24412</v>
      </c>
      <c r="M8600" t="s">
        <v>24413</v>
      </c>
      <c r="N8600">
        <v>3.1988888879999999</v>
      </c>
      <c r="O8600">
        <v>0</v>
      </c>
      <c r="P8600">
        <v>1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1.7632480714776082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1.7632480714776082</v>
      </c>
    </row>
    <row r="8601" spans="1:31" x14ac:dyDescent="0.25">
      <c r="A8601">
        <v>2171082</v>
      </c>
      <c r="B8601">
        <v>1</v>
      </c>
      <c r="C8601" t="s">
        <v>80</v>
      </c>
      <c r="D8601" t="s">
        <v>94</v>
      </c>
      <c r="E8601" t="s">
        <v>174</v>
      </c>
      <c r="F8601" t="s">
        <v>24414</v>
      </c>
      <c r="G8601" t="s">
        <v>187</v>
      </c>
      <c r="H8601" t="s">
        <v>134</v>
      </c>
      <c r="I8601" t="s">
        <v>135</v>
      </c>
      <c r="J8601" t="s">
        <v>136</v>
      </c>
      <c r="K8601" t="s">
        <v>137</v>
      </c>
      <c r="L8601" t="s">
        <v>24415</v>
      </c>
      <c r="M8601" t="s">
        <v>24416</v>
      </c>
      <c r="N8601">
        <v>3.5419444439999999</v>
      </c>
      <c r="O8601">
        <v>0</v>
      </c>
      <c r="P8601">
        <v>33</v>
      </c>
      <c r="Q8601">
        <v>0</v>
      </c>
      <c r="R8601">
        <v>0</v>
      </c>
      <c r="S8601">
        <v>0</v>
      </c>
      <c r="T8601">
        <v>4</v>
      </c>
      <c r="U8601">
        <v>0</v>
      </c>
      <c r="V8601">
        <v>0</v>
      </c>
      <c r="W8601">
        <v>0</v>
      </c>
      <c r="X8601">
        <v>13.11647102209467</v>
      </c>
      <c r="Y8601">
        <v>0</v>
      </c>
      <c r="Z8601">
        <v>0</v>
      </c>
      <c r="AA8601">
        <v>0</v>
      </c>
      <c r="AB8601">
        <v>0.96152972668693337</v>
      </c>
      <c r="AC8601">
        <v>0</v>
      </c>
      <c r="AD8601">
        <v>0</v>
      </c>
      <c r="AE8601">
        <v>14.078000748781603</v>
      </c>
    </row>
    <row r="8602" spans="1:31" x14ac:dyDescent="0.25">
      <c r="A8602">
        <v>2171697</v>
      </c>
      <c r="B8602">
        <v>1</v>
      </c>
      <c r="C8602" t="s">
        <v>81</v>
      </c>
      <c r="D8602" t="s">
        <v>113</v>
      </c>
      <c r="E8602" t="s">
        <v>174</v>
      </c>
      <c r="F8602" t="s">
        <v>24417</v>
      </c>
      <c r="G8602" t="s">
        <v>187</v>
      </c>
      <c r="H8602" t="s">
        <v>134</v>
      </c>
      <c r="I8602" t="s">
        <v>135</v>
      </c>
      <c r="J8602" t="s">
        <v>136</v>
      </c>
      <c r="K8602" t="s">
        <v>137</v>
      </c>
      <c r="L8602" t="s">
        <v>24418</v>
      </c>
      <c r="M8602" t="s">
        <v>24419</v>
      </c>
      <c r="N8602">
        <v>2.3630555549999999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5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1.0989592892936</v>
      </c>
      <c r="AC8602">
        <v>0</v>
      </c>
      <c r="AD8602">
        <v>0</v>
      </c>
      <c r="AE8602">
        <v>1.0989592892936</v>
      </c>
    </row>
    <row r="8603" spans="1:31" x14ac:dyDescent="0.25">
      <c r="A8603">
        <v>2170890</v>
      </c>
      <c r="B8603">
        <v>1</v>
      </c>
      <c r="C8603" t="s">
        <v>81</v>
      </c>
      <c r="D8603" t="s">
        <v>117</v>
      </c>
      <c r="E8603" t="s">
        <v>174</v>
      </c>
      <c r="F8603" t="s">
        <v>24420</v>
      </c>
      <c r="G8603" t="s">
        <v>187</v>
      </c>
      <c r="H8603" t="s">
        <v>134</v>
      </c>
      <c r="I8603" t="s">
        <v>135</v>
      </c>
      <c r="J8603" t="s">
        <v>136</v>
      </c>
      <c r="K8603" t="s">
        <v>137</v>
      </c>
      <c r="L8603" t="s">
        <v>24421</v>
      </c>
      <c r="M8603" t="s">
        <v>24422</v>
      </c>
      <c r="N8603">
        <v>0.98916666600000003</v>
      </c>
      <c r="O8603">
        <v>0</v>
      </c>
      <c r="P8603">
        <v>2</v>
      </c>
      <c r="Q8603">
        <v>0</v>
      </c>
      <c r="R8603">
        <v>2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0.20654347989999999</v>
      </c>
      <c r="Y8603">
        <v>0</v>
      </c>
      <c r="Z8603">
        <v>7.667776287E-4</v>
      </c>
      <c r="AA8603">
        <v>0</v>
      </c>
      <c r="AB8603">
        <v>0</v>
      </c>
      <c r="AC8603">
        <v>0</v>
      </c>
      <c r="AD8603">
        <v>0</v>
      </c>
      <c r="AE8603">
        <v>0.2073102575287</v>
      </c>
    </row>
    <row r="8604" spans="1:31" x14ac:dyDescent="0.25">
      <c r="A8604">
        <v>2171039</v>
      </c>
      <c r="B8604">
        <v>1</v>
      </c>
      <c r="C8604" t="s">
        <v>81</v>
      </c>
      <c r="D8604" t="s">
        <v>127</v>
      </c>
      <c r="E8604" t="s">
        <v>131</v>
      </c>
      <c r="F8604" t="s">
        <v>24423</v>
      </c>
      <c r="G8604" t="s">
        <v>152</v>
      </c>
      <c r="H8604" t="s">
        <v>134</v>
      </c>
      <c r="I8604" t="s">
        <v>135</v>
      </c>
      <c r="J8604" t="s">
        <v>136</v>
      </c>
      <c r="K8604" t="s">
        <v>137</v>
      </c>
      <c r="L8604" t="s">
        <v>24424</v>
      </c>
      <c r="M8604" t="s">
        <v>24425</v>
      </c>
      <c r="N8604">
        <v>2.133611111</v>
      </c>
      <c r="O8604">
        <v>0</v>
      </c>
      <c r="P8604">
        <v>1</v>
      </c>
      <c r="Q8604">
        <v>0</v>
      </c>
      <c r="R8604">
        <v>0</v>
      </c>
      <c r="S8604">
        <v>0</v>
      </c>
      <c r="T8604">
        <v>1</v>
      </c>
      <c r="U8604">
        <v>0</v>
      </c>
      <c r="V8604">
        <v>0</v>
      </c>
      <c r="W8604">
        <v>0</v>
      </c>
      <c r="X8604">
        <v>0.75327916759593339</v>
      </c>
      <c r="Y8604">
        <v>0</v>
      </c>
      <c r="Z8604">
        <v>0</v>
      </c>
      <c r="AA8604">
        <v>0</v>
      </c>
      <c r="AB8604">
        <v>2.0275694654335834</v>
      </c>
      <c r="AC8604">
        <v>0</v>
      </c>
      <c r="AD8604">
        <v>0</v>
      </c>
      <c r="AE8604">
        <v>2.7808486330295166</v>
      </c>
    </row>
    <row r="8605" spans="1:31" x14ac:dyDescent="0.25">
      <c r="A8605">
        <v>2172058</v>
      </c>
      <c r="B8605">
        <v>1</v>
      </c>
      <c r="C8605" t="s">
        <v>81</v>
      </c>
      <c r="D8605" t="s">
        <v>112</v>
      </c>
      <c r="E8605" t="s">
        <v>146</v>
      </c>
      <c r="F8605" t="s">
        <v>24426</v>
      </c>
      <c r="G8605" t="s">
        <v>167</v>
      </c>
      <c r="H8605" t="s">
        <v>143</v>
      </c>
      <c r="I8605" t="s">
        <v>135</v>
      </c>
      <c r="J8605" t="s">
        <v>136</v>
      </c>
      <c r="K8605" t="s">
        <v>137</v>
      </c>
      <c r="L8605" t="s">
        <v>24427</v>
      </c>
      <c r="M8605" t="s">
        <v>24428</v>
      </c>
      <c r="N8605">
        <v>5.852777777</v>
      </c>
      <c r="O8605">
        <v>0</v>
      </c>
      <c r="P8605">
        <v>95</v>
      </c>
      <c r="Q8605">
        <v>0</v>
      </c>
      <c r="R8605">
        <v>0</v>
      </c>
      <c r="S8605">
        <v>0</v>
      </c>
      <c r="T8605">
        <v>6</v>
      </c>
      <c r="U8605">
        <v>0</v>
      </c>
      <c r="V8605">
        <v>0</v>
      </c>
      <c r="W8605">
        <v>0</v>
      </c>
      <c r="X8605">
        <v>46.023160706755291</v>
      </c>
      <c r="Y8605">
        <v>0</v>
      </c>
      <c r="Z8605">
        <v>0</v>
      </c>
      <c r="AA8605">
        <v>0</v>
      </c>
      <c r="AB8605">
        <v>4.1884558399818097</v>
      </c>
      <c r="AC8605">
        <v>0</v>
      </c>
      <c r="AD8605">
        <v>0</v>
      </c>
      <c r="AE8605">
        <v>50.211616546737105</v>
      </c>
    </row>
    <row r="8606" spans="1:31" x14ac:dyDescent="0.25">
      <c r="A8606">
        <v>2170784</v>
      </c>
      <c r="B8606">
        <v>1</v>
      </c>
      <c r="C8606" t="s">
        <v>80</v>
      </c>
      <c r="D8606" t="s">
        <v>107</v>
      </c>
      <c r="E8606" t="s">
        <v>196</v>
      </c>
      <c r="F8606" t="s">
        <v>24429</v>
      </c>
      <c r="G8606" t="s">
        <v>142</v>
      </c>
      <c r="H8606" t="s">
        <v>143</v>
      </c>
      <c r="I8606" t="s">
        <v>135</v>
      </c>
      <c r="J8606" t="s">
        <v>136</v>
      </c>
      <c r="K8606" t="s">
        <v>137</v>
      </c>
      <c r="L8606" t="s">
        <v>24430</v>
      </c>
      <c r="M8606" t="s">
        <v>24431</v>
      </c>
      <c r="N8606">
        <v>0.29027777700000001</v>
      </c>
      <c r="O8606">
        <v>17</v>
      </c>
      <c r="P8606">
        <v>7911</v>
      </c>
      <c r="Q8606">
        <v>17</v>
      </c>
      <c r="R8606">
        <v>42</v>
      </c>
      <c r="S8606">
        <v>29</v>
      </c>
      <c r="T8606">
        <v>360</v>
      </c>
      <c r="U8606">
        <v>0</v>
      </c>
      <c r="V8606">
        <v>9</v>
      </c>
      <c r="W8606">
        <v>60.424280682300001</v>
      </c>
      <c r="X8606">
        <v>359.52748337968637</v>
      </c>
      <c r="Y8606">
        <v>4.3515851158314014</v>
      </c>
      <c r="Z8606">
        <v>18.161797138545559</v>
      </c>
      <c r="AA8606">
        <v>149.45939709816545</v>
      </c>
      <c r="AB8606">
        <v>67.990554929876197</v>
      </c>
      <c r="AC8606">
        <v>0</v>
      </c>
      <c r="AD8606">
        <v>8.1053450259766748</v>
      </c>
      <c r="AE8606">
        <v>668.02044337038171</v>
      </c>
    </row>
    <row r="8607" spans="1:31" x14ac:dyDescent="0.25">
      <c r="A8607">
        <v>2171176</v>
      </c>
      <c r="B8607">
        <v>1</v>
      </c>
      <c r="C8607" t="s">
        <v>80</v>
      </c>
      <c r="D8607" t="s">
        <v>107</v>
      </c>
      <c r="E8607" t="s">
        <v>174</v>
      </c>
      <c r="F8607" t="s">
        <v>24432</v>
      </c>
      <c r="G8607" t="s">
        <v>187</v>
      </c>
      <c r="H8607" t="s">
        <v>134</v>
      </c>
      <c r="I8607" t="s">
        <v>135</v>
      </c>
      <c r="J8607" t="s">
        <v>136</v>
      </c>
      <c r="K8607" t="s">
        <v>137</v>
      </c>
      <c r="L8607" t="s">
        <v>24433</v>
      </c>
      <c r="M8607" t="s">
        <v>24434</v>
      </c>
      <c r="N8607">
        <v>9.5030555549999995</v>
      </c>
      <c r="O8607">
        <v>0</v>
      </c>
      <c r="P8607">
        <v>4</v>
      </c>
      <c r="Q8607">
        <v>0</v>
      </c>
      <c r="R8607">
        <v>0</v>
      </c>
      <c r="S8607">
        <v>0</v>
      </c>
      <c r="T8607">
        <v>1</v>
      </c>
      <c r="U8607">
        <v>0</v>
      </c>
      <c r="V8607">
        <v>0</v>
      </c>
      <c r="W8607">
        <v>0</v>
      </c>
      <c r="X8607">
        <v>7.3827410249809926</v>
      </c>
      <c r="Y8607">
        <v>0</v>
      </c>
      <c r="Z8607">
        <v>0</v>
      </c>
      <c r="AA8607">
        <v>0</v>
      </c>
      <c r="AB8607">
        <v>143.07479962962839</v>
      </c>
      <c r="AC8607">
        <v>0</v>
      </c>
      <c r="AD8607">
        <v>0</v>
      </c>
      <c r="AE8607">
        <v>150.45754065460937</v>
      </c>
    </row>
    <row r="8608" spans="1:31" x14ac:dyDescent="0.25">
      <c r="A8608">
        <v>2171995</v>
      </c>
      <c r="B8608">
        <v>1</v>
      </c>
      <c r="C8608" t="s">
        <v>80</v>
      </c>
      <c r="D8608" t="s">
        <v>82</v>
      </c>
      <c r="E8608" t="s">
        <v>131</v>
      </c>
      <c r="F8608" t="s">
        <v>24435</v>
      </c>
      <c r="G8608" t="s">
        <v>152</v>
      </c>
      <c r="H8608" t="s">
        <v>134</v>
      </c>
      <c r="I8608" t="s">
        <v>135</v>
      </c>
      <c r="J8608" t="s">
        <v>136</v>
      </c>
      <c r="K8608" t="s">
        <v>137</v>
      </c>
      <c r="L8608" t="s">
        <v>24436</v>
      </c>
      <c r="M8608" t="s">
        <v>24437</v>
      </c>
      <c r="N8608">
        <v>3.7169444440000001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1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7.5825350156898313E-2</v>
      </c>
      <c r="AC8608">
        <v>0</v>
      </c>
      <c r="AD8608">
        <v>0</v>
      </c>
      <c r="AE8608">
        <v>7.5825350156898313E-2</v>
      </c>
    </row>
    <row r="8609" spans="1:31" x14ac:dyDescent="0.25">
      <c r="A8609">
        <v>2171757</v>
      </c>
      <c r="B8609">
        <v>1</v>
      </c>
      <c r="C8609" t="s">
        <v>80</v>
      </c>
      <c r="D8609" t="s">
        <v>99</v>
      </c>
      <c r="E8609" t="s">
        <v>174</v>
      </c>
      <c r="F8609" t="s">
        <v>10960</v>
      </c>
      <c r="G8609" t="s">
        <v>384</v>
      </c>
      <c r="H8609" t="s">
        <v>134</v>
      </c>
      <c r="I8609" t="s">
        <v>135</v>
      </c>
      <c r="J8609" t="s">
        <v>136</v>
      </c>
      <c r="K8609" t="s">
        <v>137</v>
      </c>
      <c r="L8609" t="s">
        <v>24438</v>
      </c>
      <c r="M8609" t="s">
        <v>24439</v>
      </c>
      <c r="N8609">
        <v>8.5474999999999994</v>
      </c>
      <c r="O8609">
        <v>0</v>
      </c>
      <c r="P8609">
        <v>11</v>
      </c>
      <c r="Q8609">
        <v>0</v>
      </c>
      <c r="R8609">
        <v>0</v>
      </c>
      <c r="S8609">
        <v>0</v>
      </c>
      <c r="T8609">
        <v>1</v>
      </c>
      <c r="U8609">
        <v>0</v>
      </c>
      <c r="V8609">
        <v>0</v>
      </c>
      <c r="W8609">
        <v>0</v>
      </c>
      <c r="X8609">
        <v>23.933660762956777</v>
      </c>
      <c r="Y8609">
        <v>0</v>
      </c>
      <c r="Z8609">
        <v>0</v>
      </c>
      <c r="AA8609">
        <v>0</v>
      </c>
      <c r="AB8609">
        <v>8.5655500288899002</v>
      </c>
      <c r="AC8609">
        <v>0</v>
      </c>
      <c r="AD8609">
        <v>0</v>
      </c>
      <c r="AE8609">
        <v>32.499210791846679</v>
      </c>
    </row>
    <row r="8610" spans="1:31" x14ac:dyDescent="0.25">
      <c r="A8610">
        <v>2171070</v>
      </c>
      <c r="B8610">
        <v>1</v>
      </c>
      <c r="C8610" t="s">
        <v>81</v>
      </c>
      <c r="D8610" t="s">
        <v>119</v>
      </c>
      <c r="E8610" t="s">
        <v>174</v>
      </c>
      <c r="F8610" t="s">
        <v>24440</v>
      </c>
      <c r="G8610" t="s">
        <v>187</v>
      </c>
      <c r="H8610" t="s">
        <v>134</v>
      </c>
      <c r="I8610" t="s">
        <v>135</v>
      </c>
      <c r="J8610" t="s">
        <v>136</v>
      </c>
      <c r="K8610" t="s">
        <v>137</v>
      </c>
      <c r="L8610" t="s">
        <v>24441</v>
      </c>
      <c r="M8610" t="s">
        <v>24442</v>
      </c>
      <c r="N8610">
        <v>5.0944444439999996</v>
      </c>
      <c r="O8610">
        <v>0</v>
      </c>
      <c r="P8610">
        <v>26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19.222677312709731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19.222677312709731</v>
      </c>
    </row>
    <row r="8611" spans="1:31" x14ac:dyDescent="0.25">
      <c r="A8611">
        <v>2171139</v>
      </c>
      <c r="B8611">
        <v>1</v>
      </c>
      <c r="C8611" t="s">
        <v>80</v>
      </c>
      <c r="D8611" t="s">
        <v>96</v>
      </c>
      <c r="E8611" t="s">
        <v>161</v>
      </c>
      <c r="F8611" t="s">
        <v>24443</v>
      </c>
      <c r="G8611" t="s">
        <v>176</v>
      </c>
      <c r="H8611" t="s">
        <v>134</v>
      </c>
      <c r="I8611" t="s">
        <v>135</v>
      </c>
      <c r="J8611" t="s">
        <v>136</v>
      </c>
      <c r="K8611" t="s">
        <v>137</v>
      </c>
      <c r="L8611" t="s">
        <v>24444</v>
      </c>
      <c r="M8611" t="s">
        <v>24445</v>
      </c>
      <c r="N8611">
        <v>1.751944444</v>
      </c>
      <c r="O8611">
        <v>0</v>
      </c>
      <c r="P8611">
        <v>99</v>
      </c>
      <c r="Q8611">
        <v>0</v>
      </c>
      <c r="R8611">
        <v>0</v>
      </c>
      <c r="S8611">
        <v>0</v>
      </c>
      <c r="T8611">
        <v>29</v>
      </c>
      <c r="U8611">
        <v>0</v>
      </c>
      <c r="V8611">
        <v>0</v>
      </c>
      <c r="W8611">
        <v>0</v>
      </c>
      <c r="X8611">
        <v>35.958086334507904</v>
      </c>
      <c r="Y8611">
        <v>0</v>
      </c>
      <c r="Z8611">
        <v>0</v>
      </c>
      <c r="AA8611">
        <v>0</v>
      </c>
      <c r="AB8611">
        <v>112.88415485921576</v>
      </c>
      <c r="AC8611">
        <v>0</v>
      </c>
      <c r="AD8611">
        <v>0</v>
      </c>
      <c r="AE8611">
        <v>148.84224119372365</v>
      </c>
    </row>
    <row r="8612" spans="1:31" x14ac:dyDescent="0.25">
      <c r="A8612">
        <v>2171216</v>
      </c>
      <c r="B8612">
        <v>1</v>
      </c>
      <c r="C8612" t="s">
        <v>80</v>
      </c>
      <c r="D8612" t="s">
        <v>109</v>
      </c>
      <c r="E8612" t="s">
        <v>174</v>
      </c>
      <c r="F8612" t="s">
        <v>20498</v>
      </c>
      <c r="G8612" t="s">
        <v>187</v>
      </c>
      <c r="H8612" t="s">
        <v>134</v>
      </c>
      <c r="I8612" t="s">
        <v>135</v>
      </c>
      <c r="J8612" t="s">
        <v>136</v>
      </c>
      <c r="K8612" t="s">
        <v>137</v>
      </c>
      <c r="L8612" t="s">
        <v>24446</v>
      </c>
      <c r="M8612" t="s">
        <v>24447</v>
      </c>
      <c r="N8612">
        <v>3.2441666659999999</v>
      </c>
      <c r="O8612">
        <v>0</v>
      </c>
      <c r="P8612">
        <v>4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1.0070969941622252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1.0070969941622252</v>
      </c>
    </row>
    <row r="8613" spans="1:31" x14ac:dyDescent="0.25">
      <c r="A8613">
        <v>2171239</v>
      </c>
      <c r="B8613">
        <v>1</v>
      </c>
      <c r="C8613" t="s">
        <v>80</v>
      </c>
      <c r="D8613" t="s">
        <v>84</v>
      </c>
      <c r="E8613" t="s">
        <v>174</v>
      </c>
      <c r="F8613" t="s">
        <v>24448</v>
      </c>
      <c r="G8613" t="s">
        <v>163</v>
      </c>
      <c r="H8613" t="s">
        <v>134</v>
      </c>
      <c r="I8613" t="s">
        <v>135</v>
      </c>
      <c r="J8613" t="s">
        <v>136</v>
      </c>
      <c r="K8613" t="s">
        <v>137</v>
      </c>
      <c r="L8613" t="s">
        <v>24449</v>
      </c>
      <c r="M8613" t="s">
        <v>24450</v>
      </c>
      <c r="N8613">
        <v>1.1119444439999999</v>
      </c>
      <c r="O8613">
        <v>0</v>
      </c>
      <c r="P8613">
        <v>59</v>
      </c>
      <c r="Q8613">
        <v>0</v>
      </c>
      <c r="R8613">
        <v>0</v>
      </c>
      <c r="S8613">
        <v>0</v>
      </c>
      <c r="T8613">
        <v>10</v>
      </c>
      <c r="U8613">
        <v>0</v>
      </c>
      <c r="V8613">
        <v>0</v>
      </c>
      <c r="W8613">
        <v>0</v>
      </c>
      <c r="X8613">
        <v>13.461874055092263</v>
      </c>
      <c r="Y8613">
        <v>0</v>
      </c>
      <c r="Z8613">
        <v>0</v>
      </c>
      <c r="AA8613">
        <v>0</v>
      </c>
      <c r="AB8613">
        <v>6.9267696316115064</v>
      </c>
      <c r="AC8613">
        <v>0</v>
      </c>
      <c r="AD8613">
        <v>0</v>
      </c>
      <c r="AE8613">
        <v>20.388643686703769</v>
      </c>
    </row>
    <row r="8614" spans="1:31" x14ac:dyDescent="0.25">
      <c r="A8614">
        <v>2171116</v>
      </c>
      <c r="B8614">
        <v>1</v>
      </c>
      <c r="C8614" t="s">
        <v>80</v>
      </c>
      <c r="D8614" t="s">
        <v>92</v>
      </c>
      <c r="E8614" t="s">
        <v>131</v>
      </c>
      <c r="F8614" t="s">
        <v>24451</v>
      </c>
      <c r="G8614" t="s">
        <v>171</v>
      </c>
      <c r="H8614" t="s">
        <v>134</v>
      </c>
      <c r="I8614" t="s">
        <v>135</v>
      </c>
      <c r="J8614" t="s">
        <v>136</v>
      </c>
      <c r="K8614" t="s">
        <v>137</v>
      </c>
      <c r="L8614" t="s">
        <v>24452</v>
      </c>
      <c r="M8614" t="s">
        <v>24453</v>
      </c>
      <c r="N8614">
        <v>2.716388888</v>
      </c>
      <c r="O8614">
        <v>0</v>
      </c>
      <c r="P8614">
        <v>1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0.42791525693650001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0.42791525693650001</v>
      </c>
    </row>
    <row r="8615" spans="1:31" x14ac:dyDescent="0.25">
      <c r="A8615">
        <v>2171454</v>
      </c>
      <c r="B8615">
        <v>1</v>
      </c>
      <c r="C8615" t="s">
        <v>80</v>
      </c>
      <c r="D8615" t="s">
        <v>90</v>
      </c>
      <c r="E8615" t="s">
        <v>131</v>
      </c>
      <c r="F8615" t="s">
        <v>24454</v>
      </c>
      <c r="G8615" t="s">
        <v>152</v>
      </c>
      <c r="H8615" t="s">
        <v>134</v>
      </c>
      <c r="I8615" t="s">
        <v>135</v>
      </c>
      <c r="J8615" t="s">
        <v>136</v>
      </c>
      <c r="K8615" t="s">
        <v>137</v>
      </c>
      <c r="L8615" t="s">
        <v>24455</v>
      </c>
      <c r="M8615" t="s">
        <v>24456</v>
      </c>
      <c r="N8615">
        <v>2.9355555550000001</v>
      </c>
      <c r="O8615">
        <v>0</v>
      </c>
      <c r="P8615">
        <v>1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0.95238654340244999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0.95238654340244999</v>
      </c>
    </row>
    <row r="8616" spans="1:31" x14ac:dyDescent="0.25">
      <c r="A8616">
        <v>2171185</v>
      </c>
      <c r="B8616">
        <v>1</v>
      </c>
      <c r="C8616" t="s">
        <v>80</v>
      </c>
      <c r="D8616" t="s">
        <v>108</v>
      </c>
      <c r="E8616" t="s">
        <v>174</v>
      </c>
      <c r="F8616" t="s">
        <v>20214</v>
      </c>
      <c r="G8616" t="s">
        <v>187</v>
      </c>
      <c r="H8616" t="s">
        <v>134</v>
      </c>
      <c r="I8616" t="s">
        <v>135</v>
      </c>
      <c r="J8616" t="s">
        <v>136</v>
      </c>
      <c r="K8616" t="s">
        <v>137</v>
      </c>
      <c r="L8616" t="s">
        <v>24457</v>
      </c>
      <c r="M8616" t="s">
        <v>24458</v>
      </c>
      <c r="N8616">
        <v>0.32638888799999999</v>
      </c>
      <c r="O8616">
        <v>0</v>
      </c>
      <c r="P8616">
        <v>3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8.7794074077083326E-2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8.7794074077083326E-2</v>
      </c>
    </row>
    <row r="8617" spans="1:31" x14ac:dyDescent="0.25">
      <c r="A8617">
        <v>2172026</v>
      </c>
      <c r="B8617">
        <v>1</v>
      </c>
      <c r="C8617" t="s">
        <v>80</v>
      </c>
      <c r="D8617" t="s">
        <v>93</v>
      </c>
      <c r="E8617" t="s">
        <v>174</v>
      </c>
      <c r="F8617" t="s">
        <v>24459</v>
      </c>
      <c r="G8617" t="s">
        <v>187</v>
      </c>
      <c r="H8617" t="s">
        <v>134</v>
      </c>
      <c r="I8617" t="s">
        <v>135</v>
      </c>
      <c r="J8617" t="s">
        <v>136</v>
      </c>
      <c r="K8617" t="s">
        <v>137</v>
      </c>
      <c r="L8617" t="s">
        <v>24460</v>
      </c>
      <c r="M8617" t="s">
        <v>24461</v>
      </c>
      <c r="N8617">
        <v>2.963333333</v>
      </c>
      <c r="O8617">
        <v>0</v>
      </c>
      <c r="P8617">
        <v>0</v>
      </c>
      <c r="Q8617">
        <v>0</v>
      </c>
      <c r="R8617">
        <v>3</v>
      </c>
      <c r="S8617">
        <v>0</v>
      </c>
      <c r="T8617">
        <v>1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0.10124744244195558</v>
      </c>
      <c r="AA8617">
        <v>0</v>
      </c>
      <c r="AB8617">
        <v>1.057080751711111E-4</v>
      </c>
      <c r="AC8617">
        <v>0</v>
      </c>
      <c r="AD8617">
        <v>0</v>
      </c>
      <c r="AE8617">
        <v>0.10135315051712669</v>
      </c>
    </row>
    <row r="8618" spans="1:31" x14ac:dyDescent="0.25">
      <c r="A8618">
        <v>2171600</v>
      </c>
      <c r="B8618">
        <v>1</v>
      </c>
      <c r="C8618" t="s">
        <v>80</v>
      </c>
      <c r="D8618" t="s">
        <v>91</v>
      </c>
      <c r="E8618" t="s">
        <v>131</v>
      </c>
      <c r="F8618" t="s">
        <v>24462</v>
      </c>
      <c r="G8618" t="s">
        <v>152</v>
      </c>
      <c r="H8618" t="s">
        <v>134</v>
      </c>
      <c r="I8618" t="s">
        <v>135</v>
      </c>
      <c r="J8618" t="s">
        <v>136</v>
      </c>
      <c r="K8618" t="s">
        <v>137</v>
      </c>
      <c r="L8618" t="s">
        <v>24463</v>
      </c>
      <c r="M8618" t="s">
        <v>24464</v>
      </c>
      <c r="N8618">
        <v>2.852777777</v>
      </c>
      <c r="O8618">
        <v>0</v>
      </c>
      <c r="P8618">
        <v>1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</row>
    <row r="8619" spans="1:31" x14ac:dyDescent="0.25">
      <c r="A8619">
        <v>2171193</v>
      </c>
      <c r="B8619">
        <v>1</v>
      </c>
      <c r="C8619" t="s">
        <v>81</v>
      </c>
      <c r="D8619" t="s">
        <v>113</v>
      </c>
      <c r="E8619" t="s">
        <v>174</v>
      </c>
      <c r="F8619" t="s">
        <v>24465</v>
      </c>
      <c r="G8619" t="s">
        <v>187</v>
      </c>
      <c r="H8619" t="s">
        <v>134</v>
      </c>
      <c r="I8619" t="s">
        <v>135</v>
      </c>
      <c r="J8619" t="s">
        <v>136</v>
      </c>
      <c r="K8619" t="s">
        <v>137</v>
      </c>
      <c r="L8619" t="s">
        <v>24466</v>
      </c>
      <c r="M8619" t="s">
        <v>24467</v>
      </c>
      <c r="N8619">
        <v>4.812777777</v>
      </c>
      <c r="O8619">
        <v>0</v>
      </c>
      <c r="P8619">
        <v>22</v>
      </c>
      <c r="Q8619">
        <v>0</v>
      </c>
      <c r="R8619">
        <v>4</v>
      </c>
      <c r="S8619">
        <v>0</v>
      </c>
      <c r="T8619">
        <v>1</v>
      </c>
      <c r="U8619">
        <v>0</v>
      </c>
      <c r="V8619">
        <v>0</v>
      </c>
      <c r="W8619">
        <v>0</v>
      </c>
      <c r="X8619">
        <v>13.243636614770667</v>
      </c>
      <c r="Y8619">
        <v>0</v>
      </c>
      <c r="Z8619">
        <v>4.7975108844565346</v>
      </c>
      <c r="AA8619">
        <v>0</v>
      </c>
      <c r="AB8619">
        <v>0.10902447320751667</v>
      </c>
      <c r="AC8619">
        <v>0</v>
      </c>
      <c r="AD8619">
        <v>0</v>
      </c>
      <c r="AE8619">
        <v>18.150171972434716</v>
      </c>
    </row>
    <row r="8620" spans="1:31" x14ac:dyDescent="0.25">
      <c r="A8620">
        <v>2171059</v>
      </c>
      <c r="B8620">
        <v>1</v>
      </c>
      <c r="C8620" t="s">
        <v>80</v>
      </c>
      <c r="D8620" t="s">
        <v>102</v>
      </c>
      <c r="E8620" t="s">
        <v>131</v>
      </c>
      <c r="F8620" t="s">
        <v>24468</v>
      </c>
      <c r="G8620" t="s">
        <v>152</v>
      </c>
      <c r="H8620" t="s">
        <v>134</v>
      </c>
      <c r="I8620" t="s">
        <v>135</v>
      </c>
      <c r="J8620" t="s">
        <v>136</v>
      </c>
      <c r="K8620" t="s">
        <v>137</v>
      </c>
      <c r="L8620" t="s">
        <v>24469</v>
      </c>
      <c r="M8620" t="s">
        <v>24470</v>
      </c>
      <c r="N8620">
        <v>11.23</v>
      </c>
      <c r="O8620">
        <v>0</v>
      </c>
      <c r="P8620">
        <v>1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1.3136962557696001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1.3136962557696001</v>
      </c>
    </row>
    <row r="8621" spans="1:31" x14ac:dyDescent="0.25">
      <c r="A8621">
        <v>2171485</v>
      </c>
      <c r="B8621">
        <v>1</v>
      </c>
      <c r="C8621" t="s">
        <v>80</v>
      </c>
      <c r="D8621" t="s">
        <v>105</v>
      </c>
      <c r="E8621" t="s">
        <v>131</v>
      </c>
      <c r="F8621" t="s">
        <v>24471</v>
      </c>
      <c r="G8621" t="s">
        <v>152</v>
      </c>
      <c r="H8621" t="s">
        <v>134</v>
      </c>
      <c r="I8621" t="s">
        <v>135</v>
      </c>
      <c r="J8621" t="s">
        <v>136</v>
      </c>
      <c r="K8621" t="s">
        <v>137</v>
      </c>
      <c r="L8621" t="s">
        <v>24472</v>
      </c>
      <c r="M8621" t="s">
        <v>24473</v>
      </c>
      <c r="N8621">
        <v>6.8463888879999999</v>
      </c>
      <c r="O8621">
        <v>0</v>
      </c>
      <c r="P8621">
        <v>1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3.0303480921663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3.0303480921663</v>
      </c>
    </row>
    <row r="8622" spans="1:31" x14ac:dyDescent="0.25">
      <c r="A8622">
        <v>2171036</v>
      </c>
      <c r="B8622">
        <v>1</v>
      </c>
      <c r="C8622" t="s">
        <v>81</v>
      </c>
      <c r="D8622" t="s">
        <v>112</v>
      </c>
      <c r="E8622" t="s">
        <v>131</v>
      </c>
      <c r="F8622" t="s">
        <v>24474</v>
      </c>
      <c r="G8622" t="s">
        <v>152</v>
      </c>
      <c r="H8622" t="s">
        <v>134</v>
      </c>
      <c r="I8622" t="s">
        <v>135</v>
      </c>
      <c r="J8622" t="s">
        <v>136</v>
      </c>
      <c r="K8622" t="s">
        <v>137</v>
      </c>
      <c r="L8622" t="s">
        <v>24475</v>
      </c>
      <c r="M8622" t="s">
        <v>24476</v>
      </c>
      <c r="N8622">
        <v>10.549722222</v>
      </c>
      <c r="O8622">
        <v>0</v>
      </c>
      <c r="P8622">
        <v>1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1.854282101333333E-4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1.854282101333333E-4</v>
      </c>
    </row>
    <row r="8623" spans="1:31" x14ac:dyDescent="0.25">
      <c r="A8623">
        <v>2171342</v>
      </c>
      <c r="B8623">
        <v>1</v>
      </c>
      <c r="C8623" t="s">
        <v>80</v>
      </c>
      <c r="D8623" t="s">
        <v>100</v>
      </c>
      <c r="E8623" t="s">
        <v>174</v>
      </c>
      <c r="F8623" t="s">
        <v>24477</v>
      </c>
      <c r="G8623" t="s">
        <v>187</v>
      </c>
      <c r="H8623" t="s">
        <v>134</v>
      </c>
      <c r="I8623" t="s">
        <v>135</v>
      </c>
      <c r="J8623" t="s">
        <v>136</v>
      </c>
      <c r="K8623" t="s">
        <v>137</v>
      </c>
      <c r="L8623" t="s">
        <v>24478</v>
      </c>
      <c r="M8623" t="s">
        <v>24479</v>
      </c>
      <c r="N8623">
        <v>0.65194444399999996</v>
      </c>
      <c r="O8623">
        <v>0</v>
      </c>
      <c r="P8623">
        <v>5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0.6978185551799001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0.6978185551799001</v>
      </c>
    </row>
    <row r="8624" spans="1:31" x14ac:dyDescent="0.25">
      <c r="A8624">
        <v>2171365</v>
      </c>
      <c r="B8624">
        <v>1</v>
      </c>
      <c r="C8624" t="s">
        <v>81</v>
      </c>
      <c r="D8624" t="s">
        <v>113</v>
      </c>
      <c r="E8624" t="s">
        <v>161</v>
      </c>
      <c r="F8624" t="s">
        <v>24480</v>
      </c>
      <c r="G8624" t="s">
        <v>215</v>
      </c>
      <c r="H8624" t="s">
        <v>134</v>
      </c>
      <c r="I8624" t="s">
        <v>135</v>
      </c>
      <c r="J8624" t="s">
        <v>136</v>
      </c>
      <c r="K8624" t="s">
        <v>137</v>
      </c>
      <c r="L8624" t="s">
        <v>24481</v>
      </c>
      <c r="M8624" t="s">
        <v>24482</v>
      </c>
      <c r="N8624">
        <v>3.2863888879999998</v>
      </c>
      <c r="O8624">
        <v>0</v>
      </c>
      <c r="P8624">
        <v>123</v>
      </c>
      <c r="Q8624">
        <v>0</v>
      </c>
      <c r="R8624">
        <v>6</v>
      </c>
      <c r="S8624">
        <v>0</v>
      </c>
      <c r="T8624">
        <v>7</v>
      </c>
      <c r="U8624">
        <v>0</v>
      </c>
      <c r="V8624">
        <v>1</v>
      </c>
      <c r="W8624">
        <v>0</v>
      </c>
      <c r="X8624">
        <v>45.323009671261595</v>
      </c>
      <c r="Y8624">
        <v>0</v>
      </c>
      <c r="Z8624">
        <v>1.101962062830125</v>
      </c>
      <c r="AA8624">
        <v>0</v>
      </c>
      <c r="AB8624">
        <v>24.508967762345701</v>
      </c>
      <c r="AC8624">
        <v>0</v>
      </c>
      <c r="AD8624">
        <v>1.9464143312545668</v>
      </c>
      <c r="AE8624">
        <v>72.880353827691991</v>
      </c>
    </row>
    <row r="8625" spans="1:31" x14ac:dyDescent="0.25">
      <c r="A8625">
        <v>2170824</v>
      </c>
      <c r="B8625">
        <v>1</v>
      </c>
      <c r="C8625" t="s">
        <v>80</v>
      </c>
      <c r="D8625" t="s">
        <v>106</v>
      </c>
      <c r="E8625" t="s">
        <v>174</v>
      </c>
      <c r="F8625" t="s">
        <v>24483</v>
      </c>
      <c r="G8625" t="s">
        <v>187</v>
      </c>
      <c r="H8625" t="s">
        <v>134</v>
      </c>
      <c r="I8625" t="s">
        <v>135</v>
      </c>
      <c r="J8625" t="s">
        <v>136</v>
      </c>
      <c r="K8625" t="s">
        <v>137</v>
      </c>
      <c r="L8625" t="s">
        <v>24484</v>
      </c>
      <c r="M8625" t="s">
        <v>24485</v>
      </c>
      <c r="N8625">
        <v>2.8858333329999999</v>
      </c>
      <c r="O8625">
        <v>0</v>
      </c>
      <c r="P8625">
        <v>55</v>
      </c>
      <c r="Q8625">
        <v>0</v>
      </c>
      <c r="R8625">
        <v>1</v>
      </c>
      <c r="S8625">
        <v>0</v>
      </c>
      <c r="T8625">
        <v>4</v>
      </c>
      <c r="U8625">
        <v>0</v>
      </c>
      <c r="V8625">
        <v>0</v>
      </c>
      <c r="W8625">
        <v>0</v>
      </c>
      <c r="X8625">
        <v>29.619959743427909</v>
      </c>
      <c r="Y8625">
        <v>0</v>
      </c>
      <c r="Z8625">
        <v>0.15280560410704169</v>
      </c>
      <c r="AA8625">
        <v>0</v>
      </c>
      <c r="AB8625">
        <v>6.4205094960564244</v>
      </c>
      <c r="AC8625">
        <v>0</v>
      </c>
      <c r="AD8625">
        <v>0</v>
      </c>
      <c r="AE8625">
        <v>36.193274843591375</v>
      </c>
    </row>
    <row r="8626" spans="1:31" x14ac:dyDescent="0.25">
      <c r="A8626">
        <v>2170967</v>
      </c>
      <c r="B8626">
        <v>1</v>
      </c>
      <c r="C8626" t="s">
        <v>81</v>
      </c>
      <c r="D8626" t="s">
        <v>128</v>
      </c>
      <c r="E8626" t="s">
        <v>174</v>
      </c>
      <c r="F8626" t="s">
        <v>24486</v>
      </c>
      <c r="G8626" t="s">
        <v>187</v>
      </c>
      <c r="H8626" t="s">
        <v>134</v>
      </c>
      <c r="I8626" t="s">
        <v>135</v>
      </c>
      <c r="J8626" t="s">
        <v>136</v>
      </c>
      <c r="K8626" t="s">
        <v>137</v>
      </c>
      <c r="L8626" t="s">
        <v>24487</v>
      </c>
      <c r="M8626" t="s">
        <v>24488</v>
      </c>
      <c r="N8626">
        <v>4.0386111109999998</v>
      </c>
      <c r="O8626">
        <v>0</v>
      </c>
      <c r="P8626">
        <v>0</v>
      </c>
      <c r="Q8626">
        <v>0</v>
      </c>
      <c r="R8626">
        <v>3</v>
      </c>
      <c r="S8626">
        <v>0</v>
      </c>
      <c r="T8626">
        <v>2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6.5013399843804001</v>
      </c>
      <c r="AA8626">
        <v>0</v>
      </c>
      <c r="AB8626">
        <v>42.510141393653349</v>
      </c>
      <c r="AC8626">
        <v>0</v>
      </c>
      <c r="AD8626">
        <v>0</v>
      </c>
      <c r="AE8626">
        <v>49.01148137803375</v>
      </c>
    </row>
    <row r="8627" spans="1:31" x14ac:dyDescent="0.25">
      <c r="A8627">
        <v>2170724</v>
      </c>
      <c r="B8627">
        <v>1</v>
      </c>
      <c r="C8627" t="s">
        <v>80</v>
      </c>
      <c r="D8627" t="s">
        <v>108</v>
      </c>
      <c r="E8627" t="s">
        <v>161</v>
      </c>
      <c r="F8627" t="s">
        <v>10269</v>
      </c>
      <c r="G8627" t="s">
        <v>215</v>
      </c>
      <c r="H8627" t="s">
        <v>134</v>
      </c>
      <c r="I8627" t="s">
        <v>135</v>
      </c>
      <c r="J8627" t="s">
        <v>136</v>
      </c>
      <c r="K8627" t="s">
        <v>137</v>
      </c>
      <c r="L8627" t="s">
        <v>24489</v>
      </c>
      <c r="M8627" t="s">
        <v>24490</v>
      </c>
      <c r="N8627">
        <v>3.5305555549999998</v>
      </c>
      <c r="O8627">
        <v>0</v>
      </c>
      <c r="P8627">
        <v>27</v>
      </c>
      <c r="Q8627">
        <v>0</v>
      </c>
      <c r="R8627">
        <v>0</v>
      </c>
      <c r="S8627">
        <v>0</v>
      </c>
      <c r="T8627">
        <v>2</v>
      </c>
      <c r="U8627">
        <v>0</v>
      </c>
      <c r="V8627">
        <v>0</v>
      </c>
      <c r="W8627">
        <v>0</v>
      </c>
      <c r="X8627">
        <v>9.1549231435742104</v>
      </c>
      <c r="Y8627">
        <v>0</v>
      </c>
      <c r="Z8627">
        <v>0</v>
      </c>
      <c r="AA8627">
        <v>0</v>
      </c>
      <c r="AB8627">
        <v>0.50348128249775004</v>
      </c>
      <c r="AC8627">
        <v>0</v>
      </c>
      <c r="AD8627">
        <v>0</v>
      </c>
      <c r="AE8627">
        <v>9.6584044260719608</v>
      </c>
    </row>
    <row r="8628" spans="1:31" x14ac:dyDescent="0.25">
      <c r="A8628">
        <v>2170944</v>
      </c>
      <c r="B8628">
        <v>1</v>
      </c>
      <c r="C8628" t="s">
        <v>80</v>
      </c>
      <c r="D8628" t="s">
        <v>108</v>
      </c>
      <c r="E8628" t="s">
        <v>196</v>
      </c>
      <c r="F8628" t="s">
        <v>18946</v>
      </c>
      <c r="G8628" t="s">
        <v>142</v>
      </c>
      <c r="H8628" t="s">
        <v>143</v>
      </c>
      <c r="I8628" t="s">
        <v>148</v>
      </c>
      <c r="J8628" t="s">
        <v>136</v>
      </c>
      <c r="K8628" t="s">
        <v>137</v>
      </c>
      <c r="L8628" t="s">
        <v>24491</v>
      </c>
      <c r="M8628" t="s">
        <v>24492</v>
      </c>
      <c r="N8628">
        <v>7.2222220000000004E-3</v>
      </c>
      <c r="O8628">
        <v>0</v>
      </c>
      <c r="P8628">
        <v>819</v>
      </c>
      <c r="Q8628">
        <v>0</v>
      </c>
      <c r="R8628">
        <v>93</v>
      </c>
      <c r="S8628">
        <v>9</v>
      </c>
      <c r="T8628">
        <v>69</v>
      </c>
      <c r="U8628">
        <v>0</v>
      </c>
      <c r="V8628">
        <v>0</v>
      </c>
      <c r="W8628">
        <v>0</v>
      </c>
      <c r="X8628">
        <v>0.72128019131696708</v>
      </c>
      <c r="Y8628">
        <v>0</v>
      </c>
      <c r="Z8628">
        <v>5.3620340585499991E-2</v>
      </c>
      <c r="AA8628">
        <v>0.55468779321843331</v>
      </c>
      <c r="AB8628">
        <v>0.12485634204679998</v>
      </c>
      <c r="AC8628">
        <v>0</v>
      </c>
      <c r="AD8628">
        <v>0</v>
      </c>
      <c r="AE8628">
        <v>1.4544446671677005</v>
      </c>
    </row>
    <row r="8629" spans="1:31" x14ac:dyDescent="0.25">
      <c r="A8629">
        <v>2171577</v>
      </c>
      <c r="B8629">
        <v>1</v>
      </c>
      <c r="C8629" t="s">
        <v>81</v>
      </c>
      <c r="D8629" t="s">
        <v>125</v>
      </c>
      <c r="E8629" t="s">
        <v>140</v>
      </c>
      <c r="F8629" t="s">
        <v>24493</v>
      </c>
      <c r="G8629" t="s">
        <v>262</v>
      </c>
      <c r="H8629" t="s">
        <v>143</v>
      </c>
      <c r="I8629" t="s">
        <v>135</v>
      </c>
      <c r="J8629" t="s">
        <v>136</v>
      </c>
      <c r="K8629" t="s">
        <v>137</v>
      </c>
      <c r="L8629" t="s">
        <v>24494</v>
      </c>
      <c r="M8629" t="s">
        <v>24363</v>
      </c>
      <c r="N8629">
        <v>5.0727777769999998</v>
      </c>
      <c r="O8629">
        <v>0</v>
      </c>
      <c r="P8629">
        <v>91</v>
      </c>
      <c r="Q8629">
        <v>27</v>
      </c>
      <c r="R8629">
        <v>108</v>
      </c>
      <c r="S8629">
        <v>2</v>
      </c>
      <c r="T8629">
        <v>8</v>
      </c>
      <c r="U8629">
        <v>1</v>
      </c>
      <c r="V8629">
        <v>0</v>
      </c>
      <c r="W8629">
        <v>0</v>
      </c>
      <c r="X8629">
        <v>52.017784111811991</v>
      </c>
      <c r="Y8629">
        <v>33.454836092825893</v>
      </c>
      <c r="Z8629">
        <v>147.16354482139548</v>
      </c>
      <c r="AA8629">
        <v>37.925707237532428</v>
      </c>
      <c r="AB8629">
        <v>17.696158017201792</v>
      </c>
      <c r="AC8629">
        <v>225.69452119645115</v>
      </c>
      <c r="AD8629">
        <v>0</v>
      </c>
      <c r="AE8629">
        <v>513.95255147721878</v>
      </c>
    </row>
    <row r="8630" spans="1:31" x14ac:dyDescent="0.25">
      <c r="A8630">
        <v>2171265</v>
      </c>
      <c r="B8630">
        <v>1</v>
      </c>
      <c r="C8630" t="s">
        <v>81</v>
      </c>
      <c r="D8630" t="s">
        <v>116</v>
      </c>
      <c r="E8630" t="s">
        <v>196</v>
      </c>
      <c r="F8630" t="s">
        <v>24495</v>
      </c>
      <c r="G8630" t="s">
        <v>142</v>
      </c>
      <c r="H8630" t="s">
        <v>143</v>
      </c>
      <c r="I8630" t="s">
        <v>135</v>
      </c>
      <c r="J8630" t="s">
        <v>136</v>
      </c>
      <c r="K8630" t="s">
        <v>137</v>
      </c>
      <c r="L8630" t="s">
        <v>24496</v>
      </c>
      <c r="M8630" t="s">
        <v>24497</v>
      </c>
      <c r="N8630">
        <v>3.716111111</v>
      </c>
      <c r="O8630">
        <v>0</v>
      </c>
      <c r="P8630">
        <v>483</v>
      </c>
      <c r="Q8630">
        <v>5</v>
      </c>
      <c r="R8630">
        <v>35</v>
      </c>
      <c r="S8630">
        <v>0</v>
      </c>
      <c r="T8630">
        <v>55</v>
      </c>
      <c r="U8630">
        <v>0</v>
      </c>
      <c r="V8630">
        <v>0</v>
      </c>
      <c r="W8630">
        <v>0</v>
      </c>
      <c r="X8630">
        <v>271.39062306550375</v>
      </c>
      <c r="Y8630">
        <v>15.286644965769835</v>
      </c>
      <c r="Z8630">
        <v>6.4838209482661968</v>
      </c>
      <c r="AA8630">
        <v>0</v>
      </c>
      <c r="AB8630">
        <v>36.703248809456603</v>
      </c>
      <c r="AC8630">
        <v>0</v>
      </c>
      <c r="AD8630">
        <v>0</v>
      </c>
      <c r="AE8630">
        <v>329.86433778899641</v>
      </c>
    </row>
    <row r="8631" spans="1:31" x14ac:dyDescent="0.25">
      <c r="A8631">
        <v>2170936</v>
      </c>
      <c r="B8631">
        <v>1</v>
      </c>
      <c r="C8631" t="s">
        <v>80</v>
      </c>
      <c r="D8631" t="s">
        <v>92</v>
      </c>
      <c r="E8631" t="s">
        <v>146</v>
      </c>
      <c r="F8631" t="s">
        <v>24498</v>
      </c>
      <c r="G8631" t="s">
        <v>167</v>
      </c>
      <c r="H8631" t="s">
        <v>143</v>
      </c>
      <c r="I8631" t="s">
        <v>135</v>
      </c>
      <c r="J8631" t="s">
        <v>136</v>
      </c>
      <c r="K8631" t="s">
        <v>137</v>
      </c>
      <c r="L8631" t="s">
        <v>24499</v>
      </c>
      <c r="M8631" t="s">
        <v>24500</v>
      </c>
      <c r="N8631">
        <v>3.659166666</v>
      </c>
      <c r="O8631">
        <v>0</v>
      </c>
      <c r="P8631">
        <v>12</v>
      </c>
      <c r="Q8631">
        <v>0</v>
      </c>
      <c r="R8631">
        <v>10</v>
      </c>
      <c r="S8631">
        <v>0</v>
      </c>
      <c r="T8631">
        <v>3</v>
      </c>
      <c r="U8631">
        <v>0</v>
      </c>
      <c r="V8631">
        <v>0</v>
      </c>
      <c r="W8631">
        <v>0</v>
      </c>
      <c r="X8631">
        <v>7.6159952374355164</v>
      </c>
      <c r="Y8631">
        <v>0</v>
      </c>
      <c r="Z8631">
        <v>6.9153336108091663</v>
      </c>
      <c r="AA8631">
        <v>0</v>
      </c>
      <c r="AB8631">
        <v>2.3863597336445337</v>
      </c>
      <c r="AC8631">
        <v>0</v>
      </c>
      <c r="AD8631">
        <v>0</v>
      </c>
      <c r="AE8631">
        <v>16.917688581889216</v>
      </c>
    </row>
    <row r="8632" spans="1:31" x14ac:dyDescent="0.25">
      <c r="A8632">
        <v>2171906</v>
      </c>
      <c r="B8632">
        <v>1</v>
      </c>
      <c r="C8632" t="s">
        <v>81</v>
      </c>
      <c r="D8632" t="s">
        <v>122</v>
      </c>
      <c r="E8632" t="s">
        <v>174</v>
      </c>
      <c r="F8632" t="s">
        <v>17899</v>
      </c>
      <c r="G8632" t="s">
        <v>187</v>
      </c>
      <c r="H8632" t="s">
        <v>134</v>
      </c>
      <c r="I8632" t="s">
        <v>135</v>
      </c>
      <c r="J8632" t="s">
        <v>136</v>
      </c>
      <c r="K8632" t="s">
        <v>137</v>
      </c>
      <c r="L8632" t="s">
        <v>24501</v>
      </c>
      <c r="M8632" t="s">
        <v>24502</v>
      </c>
      <c r="N8632">
        <v>1.270277777</v>
      </c>
      <c r="O8632">
        <v>0</v>
      </c>
      <c r="P8632">
        <v>72</v>
      </c>
      <c r="Q8632">
        <v>0</v>
      </c>
      <c r="R8632">
        <v>0</v>
      </c>
      <c r="S8632">
        <v>0</v>
      </c>
      <c r="T8632">
        <v>9</v>
      </c>
      <c r="U8632">
        <v>0</v>
      </c>
      <c r="V8632">
        <v>0</v>
      </c>
      <c r="W8632">
        <v>0</v>
      </c>
      <c r="X8632">
        <v>15.496604707459166</v>
      </c>
      <c r="Y8632">
        <v>0</v>
      </c>
      <c r="Z8632">
        <v>0</v>
      </c>
      <c r="AA8632">
        <v>0</v>
      </c>
      <c r="AB8632">
        <v>2.2905828493247502</v>
      </c>
      <c r="AC8632">
        <v>0</v>
      </c>
      <c r="AD8632">
        <v>0</v>
      </c>
      <c r="AE8632">
        <v>17.787187556783916</v>
      </c>
    </row>
    <row r="8633" spans="1:31" x14ac:dyDescent="0.25">
      <c r="A8633">
        <v>2171328</v>
      </c>
      <c r="B8633">
        <v>1</v>
      </c>
      <c r="C8633" t="s">
        <v>80</v>
      </c>
      <c r="D8633" t="s">
        <v>93</v>
      </c>
      <c r="E8633" t="s">
        <v>174</v>
      </c>
      <c r="F8633" t="s">
        <v>24503</v>
      </c>
      <c r="G8633" t="s">
        <v>187</v>
      </c>
      <c r="H8633" t="s">
        <v>134</v>
      </c>
      <c r="I8633" t="s">
        <v>135</v>
      </c>
      <c r="J8633" t="s">
        <v>136</v>
      </c>
      <c r="K8633" t="s">
        <v>137</v>
      </c>
      <c r="L8633" t="s">
        <v>24504</v>
      </c>
      <c r="M8633" t="s">
        <v>24505</v>
      </c>
      <c r="N8633">
        <v>1.523055555</v>
      </c>
      <c r="O8633">
        <v>0</v>
      </c>
      <c r="P8633">
        <v>4</v>
      </c>
      <c r="Q8633">
        <v>0</v>
      </c>
      <c r="R8633">
        <v>2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2.307786152077675</v>
      </c>
      <c r="Y8633">
        <v>0</v>
      </c>
      <c r="Z8633">
        <v>4.0871304957955257</v>
      </c>
      <c r="AA8633">
        <v>0</v>
      </c>
      <c r="AB8633">
        <v>0</v>
      </c>
      <c r="AC8633">
        <v>0</v>
      </c>
      <c r="AD8633">
        <v>0</v>
      </c>
      <c r="AE8633">
        <v>6.3949166478732007</v>
      </c>
    </row>
    <row r="8634" spans="1:31" x14ac:dyDescent="0.25">
      <c r="A8634">
        <v>2170810</v>
      </c>
      <c r="B8634">
        <v>1</v>
      </c>
      <c r="C8634" t="s">
        <v>80</v>
      </c>
      <c r="D8634" t="s">
        <v>82</v>
      </c>
      <c r="E8634" t="s">
        <v>174</v>
      </c>
      <c r="F8634" t="s">
        <v>24506</v>
      </c>
      <c r="G8634" t="s">
        <v>8469</v>
      </c>
      <c r="H8634" t="s">
        <v>134</v>
      </c>
      <c r="I8634" t="s">
        <v>135</v>
      </c>
      <c r="J8634" t="s">
        <v>136</v>
      </c>
      <c r="K8634" t="s">
        <v>137</v>
      </c>
      <c r="L8634" t="s">
        <v>24507</v>
      </c>
      <c r="M8634" t="s">
        <v>24508</v>
      </c>
      <c r="N8634">
        <v>2.6036111110000002</v>
      </c>
      <c r="O8634">
        <v>0</v>
      </c>
      <c r="P8634">
        <v>142</v>
      </c>
      <c r="Q8634">
        <v>0</v>
      </c>
      <c r="R8634">
        <v>0</v>
      </c>
      <c r="S8634">
        <v>0</v>
      </c>
      <c r="T8634">
        <v>3</v>
      </c>
      <c r="U8634">
        <v>0</v>
      </c>
      <c r="V8634">
        <v>0</v>
      </c>
      <c r="W8634">
        <v>0</v>
      </c>
      <c r="X8634">
        <v>78.650871329649704</v>
      </c>
      <c r="Y8634">
        <v>0</v>
      </c>
      <c r="Z8634">
        <v>0</v>
      </c>
      <c r="AA8634">
        <v>0</v>
      </c>
      <c r="AB8634">
        <v>4.6656982645182001</v>
      </c>
      <c r="AC8634">
        <v>0</v>
      </c>
      <c r="AD8634">
        <v>0</v>
      </c>
      <c r="AE8634">
        <v>83.316569594167902</v>
      </c>
    </row>
    <row r="8635" spans="1:31" x14ac:dyDescent="0.25">
      <c r="A8635">
        <v>2171806</v>
      </c>
      <c r="B8635">
        <v>1</v>
      </c>
      <c r="C8635" t="s">
        <v>80</v>
      </c>
      <c r="D8635" t="s">
        <v>92</v>
      </c>
      <c r="E8635" t="s">
        <v>140</v>
      </c>
      <c r="F8635" t="s">
        <v>24509</v>
      </c>
      <c r="G8635" t="s">
        <v>2990</v>
      </c>
      <c r="H8635" t="s">
        <v>143</v>
      </c>
      <c r="I8635" t="s">
        <v>135</v>
      </c>
      <c r="J8635" t="s">
        <v>136</v>
      </c>
      <c r="K8635" t="s">
        <v>137</v>
      </c>
      <c r="L8635" t="s">
        <v>24510</v>
      </c>
      <c r="M8635" t="s">
        <v>24511</v>
      </c>
      <c r="N8635">
        <v>0.93083333300000004</v>
      </c>
      <c r="O8635">
        <v>13</v>
      </c>
      <c r="P8635">
        <v>4</v>
      </c>
      <c r="Q8635">
        <v>1</v>
      </c>
      <c r="R8635">
        <v>0</v>
      </c>
      <c r="S8635">
        <v>7</v>
      </c>
      <c r="T8635">
        <v>0</v>
      </c>
      <c r="U8635">
        <v>0</v>
      </c>
      <c r="V8635">
        <v>0</v>
      </c>
      <c r="W8635">
        <v>229.22155992607696</v>
      </c>
      <c r="X8635">
        <v>1.3163804112812501</v>
      </c>
      <c r="Y8635">
        <v>3.7502630566804007</v>
      </c>
      <c r="Z8635">
        <v>0</v>
      </c>
      <c r="AA8635">
        <v>30.342644069654401</v>
      </c>
      <c r="AB8635">
        <v>0</v>
      </c>
      <c r="AC8635">
        <v>0</v>
      </c>
      <c r="AD8635">
        <v>0</v>
      </c>
      <c r="AE8635">
        <v>264.63084746369304</v>
      </c>
    </row>
    <row r="8636" spans="1:31" x14ac:dyDescent="0.25">
      <c r="A8636">
        <v>2171428</v>
      </c>
      <c r="B8636">
        <v>1</v>
      </c>
      <c r="C8636" t="s">
        <v>81</v>
      </c>
      <c r="D8636" t="s">
        <v>121</v>
      </c>
      <c r="E8636" t="s">
        <v>196</v>
      </c>
      <c r="F8636" t="s">
        <v>4098</v>
      </c>
      <c r="G8636" t="s">
        <v>142</v>
      </c>
      <c r="H8636" t="s">
        <v>143</v>
      </c>
      <c r="I8636" t="s">
        <v>148</v>
      </c>
      <c r="J8636" t="s">
        <v>136</v>
      </c>
      <c r="K8636" t="s">
        <v>137</v>
      </c>
      <c r="L8636" t="s">
        <v>24512</v>
      </c>
      <c r="M8636" t="s">
        <v>24513</v>
      </c>
      <c r="N8636">
        <v>1.6666666E-2</v>
      </c>
      <c r="O8636">
        <v>0</v>
      </c>
      <c r="P8636">
        <v>633</v>
      </c>
      <c r="Q8636">
        <v>0</v>
      </c>
      <c r="R8636">
        <v>9</v>
      </c>
      <c r="S8636">
        <v>0</v>
      </c>
      <c r="T8636">
        <v>30</v>
      </c>
      <c r="U8636">
        <v>0</v>
      </c>
      <c r="V8636">
        <v>0</v>
      </c>
      <c r="W8636">
        <v>0</v>
      </c>
      <c r="X8636">
        <v>1.0960324871459988</v>
      </c>
      <c r="Y8636">
        <v>0</v>
      </c>
      <c r="Z8636">
        <v>7.9793795879999994E-3</v>
      </c>
      <c r="AA8636">
        <v>0</v>
      </c>
      <c r="AB8636">
        <v>0.14171465655000004</v>
      </c>
      <c r="AC8636">
        <v>0</v>
      </c>
      <c r="AD8636">
        <v>0</v>
      </c>
      <c r="AE8636">
        <v>1.2457265232839989</v>
      </c>
    </row>
    <row r="8637" spans="1:31" x14ac:dyDescent="0.25">
      <c r="A8637">
        <v>2171311</v>
      </c>
      <c r="B8637">
        <v>1</v>
      </c>
      <c r="C8637" t="s">
        <v>81</v>
      </c>
      <c r="D8637" t="s">
        <v>127</v>
      </c>
      <c r="E8637" t="s">
        <v>131</v>
      </c>
      <c r="F8637" t="s">
        <v>24514</v>
      </c>
      <c r="G8637" t="s">
        <v>133</v>
      </c>
      <c r="H8637" t="s">
        <v>134</v>
      </c>
      <c r="I8637" t="s">
        <v>135</v>
      </c>
      <c r="J8637" t="s">
        <v>136</v>
      </c>
      <c r="K8637" t="s">
        <v>137</v>
      </c>
      <c r="L8637" t="s">
        <v>24515</v>
      </c>
      <c r="M8637" t="s">
        <v>24516</v>
      </c>
      <c r="N8637">
        <v>5.5647222220000003</v>
      </c>
      <c r="O8637">
        <v>0</v>
      </c>
      <c r="P8637">
        <v>9</v>
      </c>
      <c r="Q8637">
        <v>0</v>
      </c>
      <c r="R8637">
        <v>0</v>
      </c>
      <c r="S8637">
        <v>0</v>
      </c>
      <c r="T8637">
        <v>2</v>
      </c>
      <c r="U8637">
        <v>0</v>
      </c>
      <c r="V8637">
        <v>0</v>
      </c>
      <c r="W8637">
        <v>0</v>
      </c>
      <c r="X8637">
        <v>9.4340560435967493</v>
      </c>
      <c r="Y8637">
        <v>0</v>
      </c>
      <c r="Z8637">
        <v>0</v>
      </c>
      <c r="AA8637">
        <v>0</v>
      </c>
      <c r="AB8637">
        <v>8.3492385942815677</v>
      </c>
      <c r="AC8637">
        <v>0</v>
      </c>
      <c r="AD8637">
        <v>0</v>
      </c>
      <c r="AE8637">
        <v>17.783294637878317</v>
      </c>
    </row>
    <row r="8638" spans="1:31" x14ac:dyDescent="0.25">
      <c r="A8638">
        <v>2171969</v>
      </c>
      <c r="B8638">
        <v>1</v>
      </c>
      <c r="C8638" t="s">
        <v>80</v>
      </c>
      <c r="D8638" t="s">
        <v>107</v>
      </c>
      <c r="E8638" t="s">
        <v>131</v>
      </c>
      <c r="F8638" t="s">
        <v>24517</v>
      </c>
      <c r="G8638" t="s">
        <v>152</v>
      </c>
      <c r="H8638" t="s">
        <v>134</v>
      </c>
      <c r="I8638" t="s">
        <v>135</v>
      </c>
      <c r="J8638" t="s">
        <v>136</v>
      </c>
      <c r="K8638" t="s">
        <v>137</v>
      </c>
      <c r="L8638" t="s">
        <v>24518</v>
      </c>
      <c r="M8638" t="s">
        <v>24519</v>
      </c>
      <c r="N8638">
        <v>4.7472222220000004</v>
      </c>
      <c r="O8638">
        <v>0</v>
      </c>
      <c r="P8638">
        <v>1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2.9718639766666667E-3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2.9718639766666667E-3</v>
      </c>
    </row>
    <row r="8639" spans="1:31" x14ac:dyDescent="0.25">
      <c r="A8639">
        <v>2171288</v>
      </c>
      <c r="B8639">
        <v>1</v>
      </c>
      <c r="C8639" t="s">
        <v>81</v>
      </c>
      <c r="D8639" t="s">
        <v>118</v>
      </c>
      <c r="E8639" t="s">
        <v>174</v>
      </c>
      <c r="F8639" t="s">
        <v>24520</v>
      </c>
      <c r="G8639" t="s">
        <v>176</v>
      </c>
      <c r="H8639" t="s">
        <v>134</v>
      </c>
      <c r="I8639" t="s">
        <v>135</v>
      </c>
      <c r="J8639" t="s">
        <v>136</v>
      </c>
      <c r="K8639" t="s">
        <v>137</v>
      </c>
      <c r="L8639" t="s">
        <v>24521</v>
      </c>
      <c r="M8639" t="s">
        <v>24522</v>
      </c>
      <c r="N8639">
        <v>5.5588888880000003</v>
      </c>
      <c r="O8639">
        <v>0</v>
      </c>
      <c r="P8639">
        <v>5</v>
      </c>
      <c r="Q8639">
        <v>0</v>
      </c>
      <c r="R8639">
        <v>2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2.4731733837162913</v>
      </c>
      <c r="Y8639">
        <v>0</v>
      </c>
      <c r="Z8639">
        <v>0.81321469171691674</v>
      </c>
      <c r="AA8639">
        <v>0</v>
      </c>
      <c r="AB8639">
        <v>0</v>
      </c>
      <c r="AC8639">
        <v>0</v>
      </c>
      <c r="AD8639">
        <v>0</v>
      </c>
      <c r="AE8639">
        <v>3.2863880754332078</v>
      </c>
    </row>
    <row r="8640" spans="1:31" x14ac:dyDescent="0.25">
      <c r="A8640">
        <v>2171900</v>
      </c>
      <c r="B8640">
        <v>1</v>
      </c>
      <c r="C8640" t="s">
        <v>81</v>
      </c>
      <c r="D8640" t="s">
        <v>122</v>
      </c>
      <c r="E8640" t="s">
        <v>140</v>
      </c>
      <c r="F8640" t="s">
        <v>5025</v>
      </c>
      <c r="G8640" t="s">
        <v>142</v>
      </c>
      <c r="H8640" t="s">
        <v>143</v>
      </c>
      <c r="I8640" t="s">
        <v>135</v>
      </c>
      <c r="J8640" t="s">
        <v>136</v>
      </c>
      <c r="K8640" t="s">
        <v>137</v>
      </c>
      <c r="L8640" t="s">
        <v>24523</v>
      </c>
      <c r="M8640" t="s">
        <v>24524</v>
      </c>
      <c r="N8640">
        <v>1.5449999999999999</v>
      </c>
      <c r="O8640">
        <v>1</v>
      </c>
      <c r="P8640">
        <v>338</v>
      </c>
      <c r="Q8640">
        <v>39</v>
      </c>
      <c r="R8640">
        <v>12</v>
      </c>
      <c r="S8640">
        <v>7</v>
      </c>
      <c r="T8640">
        <v>41</v>
      </c>
      <c r="U8640">
        <v>1</v>
      </c>
      <c r="V8640">
        <v>0</v>
      </c>
      <c r="W8640">
        <v>0.15550325138975002</v>
      </c>
      <c r="X8640">
        <v>81.900981720897661</v>
      </c>
      <c r="Y8640">
        <v>83.310002667833928</v>
      </c>
      <c r="Z8640">
        <v>2.6528817694606341</v>
      </c>
      <c r="AA8640">
        <v>110.41193572924566</v>
      </c>
      <c r="AB8640">
        <v>25.598393384059428</v>
      </c>
      <c r="AC8640">
        <v>0</v>
      </c>
      <c r="AD8640">
        <v>0</v>
      </c>
      <c r="AE8640">
        <v>304.02969852288703</v>
      </c>
    </row>
    <row r="8641" spans="1:31" x14ac:dyDescent="0.25">
      <c r="A8641">
        <v>2171359</v>
      </c>
      <c r="B8641">
        <v>1</v>
      </c>
      <c r="C8641" t="s">
        <v>80</v>
      </c>
      <c r="D8641" t="s">
        <v>106</v>
      </c>
      <c r="E8641" t="s">
        <v>174</v>
      </c>
      <c r="F8641" t="s">
        <v>24525</v>
      </c>
      <c r="G8641" t="s">
        <v>2524</v>
      </c>
      <c r="H8641" t="s">
        <v>134</v>
      </c>
      <c r="I8641" t="s">
        <v>135</v>
      </c>
      <c r="J8641" t="s">
        <v>136</v>
      </c>
      <c r="K8641" t="s">
        <v>137</v>
      </c>
      <c r="L8641" t="s">
        <v>24526</v>
      </c>
      <c r="M8641" t="s">
        <v>24527</v>
      </c>
      <c r="N8641">
        <v>11.743888888000001</v>
      </c>
      <c r="O8641">
        <v>0</v>
      </c>
      <c r="P8641">
        <v>39</v>
      </c>
      <c r="Q8641">
        <v>0</v>
      </c>
      <c r="R8641">
        <v>0</v>
      </c>
      <c r="S8641">
        <v>0</v>
      </c>
      <c r="T8641">
        <v>3</v>
      </c>
      <c r="U8641">
        <v>0</v>
      </c>
      <c r="V8641">
        <v>0</v>
      </c>
      <c r="W8641">
        <v>0</v>
      </c>
      <c r="X8641">
        <v>42.859489436789218</v>
      </c>
      <c r="Y8641">
        <v>0</v>
      </c>
      <c r="Z8641">
        <v>0</v>
      </c>
      <c r="AA8641">
        <v>0</v>
      </c>
      <c r="AB8641">
        <v>0.23405602880746448</v>
      </c>
      <c r="AC8641">
        <v>0</v>
      </c>
      <c r="AD8641">
        <v>0</v>
      </c>
      <c r="AE8641">
        <v>43.093545465596684</v>
      </c>
    </row>
    <row r="8642" spans="1:31" x14ac:dyDescent="0.25">
      <c r="A8642">
        <v>2171883</v>
      </c>
      <c r="B8642">
        <v>1</v>
      </c>
      <c r="C8642" t="s">
        <v>80</v>
      </c>
      <c r="D8642" t="s">
        <v>100</v>
      </c>
      <c r="E8642" t="s">
        <v>131</v>
      </c>
      <c r="F8642" t="s">
        <v>24528</v>
      </c>
      <c r="G8642" t="s">
        <v>152</v>
      </c>
      <c r="H8642" t="s">
        <v>134</v>
      </c>
      <c r="I8642" t="s">
        <v>135</v>
      </c>
      <c r="J8642" t="s">
        <v>136</v>
      </c>
      <c r="K8642" t="s">
        <v>137</v>
      </c>
      <c r="L8642" t="s">
        <v>24529</v>
      </c>
      <c r="M8642" t="s">
        <v>24530</v>
      </c>
      <c r="N8642">
        <v>1.478888888</v>
      </c>
      <c r="O8642">
        <v>0</v>
      </c>
      <c r="P8642">
        <v>0</v>
      </c>
      <c r="Q8642">
        <v>0</v>
      </c>
      <c r="R8642">
        <v>1</v>
      </c>
      <c r="S8642">
        <v>0</v>
      </c>
      <c r="T8642">
        <v>1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1.6215416348500003E-2</v>
      </c>
      <c r="AA8642">
        <v>0</v>
      </c>
      <c r="AB8642">
        <v>0</v>
      </c>
      <c r="AC8642">
        <v>0</v>
      </c>
      <c r="AD8642">
        <v>0</v>
      </c>
      <c r="AE8642">
        <v>1.6215416348500003E-2</v>
      </c>
    </row>
    <row r="8643" spans="1:31" x14ac:dyDescent="0.25">
      <c r="A8643">
        <v>2170864</v>
      </c>
      <c r="B8643">
        <v>1</v>
      </c>
      <c r="C8643" t="s">
        <v>80</v>
      </c>
      <c r="D8643" t="s">
        <v>95</v>
      </c>
      <c r="E8643" t="s">
        <v>140</v>
      </c>
      <c r="F8643" t="s">
        <v>16946</v>
      </c>
      <c r="G8643" t="s">
        <v>142</v>
      </c>
      <c r="H8643" t="s">
        <v>143</v>
      </c>
      <c r="I8643" t="s">
        <v>135</v>
      </c>
      <c r="J8643" t="s">
        <v>136</v>
      </c>
      <c r="K8643" t="s">
        <v>137</v>
      </c>
      <c r="L8643" t="s">
        <v>24531</v>
      </c>
      <c r="M8643" t="s">
        <v>24532</v>
      </c>
      <c r="N8643">
        <v>1.391388888</v>
      </c>
      <c r="O8643">
        <v>3</v>
      </c>
      <c r="P8643">
        <v>2007</v>
      </c>
      <c r="Q8643">
        <v>14</v>
      </c>
      <c r="R8643">
        <v>21</v>
      </c>
      <c r="S8643">
        <v>9</v>
      </c>
      <c r="T8643">
        <v>94</v>
      </c>
      <c r="U8643">
        <v>0</v>
      </c>
      <c r="V8643">
        <v>0</v>
      </c>
      <c r="W8643">
        <v>11.77323597186</v>
      </c>
      <c r="X8643">
        <v>725.10763872396308</v>
      </c>
      <c r="Y8643">
        <v>63.094905354102856</v>
      </c>
      <c r="Z8643">
        <v>4.044290219925351</v>
      </c>
      <c r="AA8643">
        <v>203.88908803339316</v>
      </c>
      <c r="AB8643">
        <v>93.934162105758091</v>
      </c>
      <c r="AC8643">
        <v>0</v>
      </c>
      <c r="AD8643">
        <v>0</v>
      </c>
      <c r="AE8643">
        <v>1101.8433204090024</v>
      </c>
    </row>
    <row r="8644" spans="1:31" x14ac:dyDescent="0.25">
      <c r="A8644">
        <v>2171351</v>
      </c>
      <c r="B8644">
        <v>1</v>
      </c>
      <c r="C8644" t="s">
        <v>81</v>
      </c>
      <c r="D8644" t="s">
        <v>128</v>
      </c>
      <c r="E8644" t="s">
        <v>174</v>
      </c>
      <c r="F8644" t="s">
        <v>24533</v>
      </c>
      <c r="G8644" t="s">
        <v>187</v>
      </c>
      <c r="H8644" t="s">
        <v>134</v>
      </c>
      <c r="I8644" t="s">
        <v>135</v>
      </c>
      <c r="J8644" t="s">
        <v>136</v>
      </c>
      <c r="K8644" t="s">
        <v>137</v>
      </c>
      <c r="L8644" t="s">
        <v>24534</v>
      </c>
      <c r="M8644" t="s">
        <v>24535</v>
      </c>
      <c r="N8644">
        <v>11.662777777000001</v>
      </c>
      <c r="O8644">
        <v>0</v>
      </c>
      <c r="P8644">
        <v>112</v>
      </c>
      <c r="Q8644">
        <v>0</v>
      </c>
      <c r="R8644">
        <v>0</v>
      </c>
      <c r="S8644">
        <v>0</v>
      </c>
      <c r="T8644">
        <v>17</v>
      </c>
      <c r="U8644">
        <v>0</v>
      </c>
      <c r="V8644">
        <v>0</v>
      </c>
      <c r="W8644">
        <v>0</v>
      </c>
      <c r="X8644">
        <v>282.38067025857566</v>
      </c>
      <c r="Y8644">
        <v>0</v>
      </c>
      <c r="Z8644">
        <v>0</v>
      </c>
      <c r="AA8644">
        <v>0</v>
      </c>
      <c r="AB8644">
        <v>151.53199616827496</v>
      </c>
      <c r="AC8644">
        <v>0</v>
      </c>
      <c r="AD8644">
        <v>0</v>
      </c>
      <c r="AE8644">
        <v>433.91266642685059</v>
      </c>
    </row>
    <row r="8645" spans="1:31" x14ac:dyDescent="0.25">
      <c r="A8645">
        <v>2170950</v>
      </c>
      <c r="B8645">
        <v>1</v>
      </c>
      <c r="C8645" t="s">
        <v>80</v>
      </c>
      <c r="D8645" t="s">
        <v>108</v>
      </c>
      <c r="E8645" t="s">
        <v>196</v>
      </c>
      <c r="F8645" t="s">
        <v>18946</v>
      </c>
      <c r="G8645" t="s">
        <v>142</v>
      </c>
      <c r="H8645" t="s">
        <v>143</v>
      </c>
      <c r="I8645" t="s">
        <v>135</v>
      </c>
      <c r="J8645" t="s">
        <v>136</v>
      </c>
      <c r="K8645" t="s">
        <v>137</v>
      </c>
      <c r="L8645" t="s">
        <v>24536</v>
      </c>
      <c r="M8645" t="s">
        <v>24537</v>
      </c>
      <c r="N8645">
        <v>8.1388888000000006E-2</v>
      </c>
      <c r="O8645">
        <v>0</v>
      </c>
      <c r="P8645">
        <v>819</v>
      </c>
      <c r="Q8645">
        <v>0</v>
      </c>
      <c r="R8645">
        <v>93</v>
      </c>
      <c r="S8645">
        <v>9</v>
      </c>
      <c r="T8645">
        <v>69</v>
      </c>
      <c r="U8645">
        <v>0</v>
      </c>
      <c r="V8645">
        <v>0</v>
      </c>
      <c r="W8645">
        <v>0</v>
      </c>
      <c r="X8645">
        <v>8.1282729252258061</v>
      </c>
      <c r="Y8645">
        <v>0</v>
      </c>
      <c r="Z8645">
        <v>0.60425999198275004</v>
      </c>
      <c r="AA8645">
        <v>6.2509047466538838</v>
      </c>
      <c r="AB8645">
        <v>1.4070349315274002</v>
      </c>
      <c r="AC8645">
        <v>0</v>
      </c>
      <c r="AD8645">
        <v>0</v>
      </c>
      <c r="AE8645">
        <v>16.390472595389838</v>
      </c>
    </row>
    <row r="8646" spans="1:31" x14ac:dyDescent="0.25">
      <c r="A8646">
        <v>2170904</v>
      </c>
      <c r="B8646">
        <v>1</v>
      </c>
      <c r="C8646" t="s">
        <v>81</v>
      </c>
      <c r="D8646" t="s">
        <v>113</v>
      </c>
      <c r="E8646" t="s">
        <v>174</v>
      </c>
      <c r="F8646" t="s">
        <v>24538</v>
      </c>
      <c r="G8646" t="s">
        <v>187</v>
      </c>
      <c r="H8646" t="s">
        <v>134</v>
      </c>
      <c r="I8646" t="s">
        <v>135</v>
      </c>
      <c r="J8646" t="s">
        <v>136</v>
      </c>
      <c r="K8646" t="s">
        <v>137</v>
      </c>
      <c r="L8646" t="s">
        <v>24539</v>
      </c>
      <c r="M8646" t="s">
        <v>24540</v>
      </c>
      <c r="N8646">
        <v>1.5122222219999999</v>
      </c>
      <c r="O8646">
        <v>0</v>
      </c>
      <c r="P8646">
        <v>20</v>
      </c>
      <c r="Q8646">
        <v>0</v>
      </c>
      <c r="R8646">
        <v>20</v>
      </c>
      <c r="S8646">
        <v>0</v>
      </c>
      <c r="T8646">
        <v>1</v>
      </c>
      <c r="U8646">
        <v>0</v>
      </c>
      <c r="V8646">
        <v>0</v>
      </c>
      <c r="W8646">
        <v>0</v>
      </c>
      <c r="X8646">
        <v>4.2935590388559337</v>
      </c>
      <c r="Y8646">
        <v>0</v>
      </c>
      <c r="Z8646">
        <v>4.8182569178602659</v>
      </c>
      <c r="AA8646">
        <v>0</v>
      </c>
      <c r="AB8646">
        <v>2.3331413474019556</v>
      </c>
      <c r="AC8646">
        <v>0</v>
      </c>
      <c r="AD8646">
        <v>0</v>
      </c>
      <c r="AE8646">
        <v>11.444957304118155</v>
      </c>
    </row>
    <row r="8647" spans="1:31" x14ac:dyDescent="0.25">
      <c r="A8647">
        <v>2171248</v>
      </c>
      <c r="B8647">
        <v>1</v>
      </c>
      <c r="C8647" t="s">
        <v>80</v>
      </c>
      <c r="D8647" t="s">
        <v>90</v>
      </c>
      <c r="E8647" t="s">
        <v>174</v>
      </c>
      <c r="F8647" t="s">
        <v>24541</v>
      </c>
      <c r="G8647" t="s">
        <v>187</v>
      </c>
      <c r="H8647" t="s">
        <v>134</v>
      </c>
      <c r="I8647" t="s">
        <v>135</v>
      </c>
      <c r="J8647" t="s">
        <v>136</v>
      </c>
      <c r="K8647" t="s">
        <v>137</v>
      </c>
      <c r="L8647" t="s">
        <v>24542</v>
      </c>
      <c r="M8647" t="s">
        <v>24543</v>
      </c>
      <c r="N8647">
        <v>2.3275000000000001</v>
      </c>
      <c r="O8647">
        <v>0</v>
      </c>
      <c r="P8647">
        <v>86</v>
      </c>
      <c r="Q8647">
        <v>0</v>
      </c>
      <c r="R8647">
        <v>0</v>
      </c>
      <c r="S8647">
        <v>0</v>
      </c>
      <c r="T8647">
        <v>1</v>
      </c>
      <c r="U8647">
        <v>0</v>
      </c>
      <c r="V8647">
        <v>0</v>
      </c>
      <c r="W8647">
        <v>0</v>
      </c>
      <c r="X8647">
        <v>37.826911743269783</v>
      </c>
      <c r="Y8647">
        <v>0</v>
      </c>
      <c r="Z8647">
        <v>0</v>
      </c>
      <c r="AA8647">
        <v>0</v>
      </c>
      <c r="AB8647">
        <v>1.6825627008300335</v>
      </c>
      <c r="AC8647">
        <v>0</v>
      </c>
      <c r="AD8647">
        <v>0</v>
      </c>
      <c r="AE8647">
        <v>39.509474444099816</v>
      </c>
    </row>
    <row r="8648" spans="1:31" x14ac:dyDescent="0.25">
      <c r="A8648">
        <v>2171789</v>
      </c>
      <c r="B8648">
        <v>1</v>
      </c>
      <c r="C8648" t="s">
        <v>80</v>
      </c>
      <c r="D8648" t="s">
        <v>83</v>
      </c>
      <c r="E8648" t="s">
        <v>206</v>
      </c>
      <c r="F8648" t="s">
        <v>24544</v>
      </c>
      <c r="G8648" t="s">
        <v>581</v>
      </c>
      <c r="H8648" t="s">
        <v>134</v>
      </c>
      <c r="I8648" t="s">
        <v>135</v>
      </c>
      <c r="J8648" t="s">
        <v>136</v>
      </c>
      <c r="K8648" t="s">
        <v>137</v>
      </c>
      <c r="L8648" t="s">
        <v>24545</v>
      </c>
      <c r="M8648" t="s">
        <v>24546</v>
      </c>
      <c r="N8648">
        <v>1.19</v>
      </c>
      <c r="O8648">
        <v>0</v>
      </c>
      <c r="P8648">
        <v>64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19.784909055704603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19.784909055704603</v>
      </c>
    </row>
    <row r="8649" spans="1:31" x14ac:dyDescent="0.25">
      <c r="A8649">
        <v>2171225</v>
      </c>
      <c r="B8649">
        <v>1</v>
      </c>
      <c r="C8649" t="s">
        <v>81</v>
      </c>
      <c r="D8649" t="s">
        <v>118</v>
      </c>
      <c r="E8649" t="s">
        <v>196</v>
      </c>
      <c r="F8649" t="s">
        <v>24547</v>
      </c>
      <c r="G8649" t="s">
        <v>662</v>
      </c>
      <c r="H8649" t="s">
        <v>143</v>
      </c>
      <c r="I8649" t="s">
        <v>135</v>
      </c>
      <c r="J8649" t="s">
        <v>136</v>
      </c>
      <c r="K8649" t="s">
        <v>137</v>
      </c>
      <c r="L8649" t="s">
        <v>24548</v>
      </c>
      <c r="M8649" t="s">
        <v>24549</v>
      </c>
      <c r="N8649">
        <v>1.026944444</v>
      </c>
      <c r="O8649">
        <v>2</v>
      </c>
      <c r="P8649">
        <v>2</v>
      </c>
      <c r="Q8649">
        <v>4</v>
      </c>
      <c r="R8649">
        <v>9</v>
      </c>
      <c r="S8649">
        <v>10</v>
      </c>
      <c r="T8649">
        <v>9</v>
      </c>
      <c r="U8649">
        <v>3</v>
      </c>
      <c r="V8649">
        <v>0</v>
      </c>
      <c r="W8649">
        <v>0.77911291635183322</v>
      </c>
      <c r="X8649">
        <v>5.0802545588166673E-2</v>
      </c>
      <c r="Y8649">
        <v>1.5422833100290001</v>
      </c>
      <c r="Z8649">
        <v>4.2696056182154001</v>
      </c>
      <c r="AA8649">
        <v>92.208403029677541</v>
      </c>
      <c r="AB8649">
        <v>20.64463855830537</v>
      </c>
      <c r="AC8649">
        <v>32.180627953250401</v>
      </c>
      <c r="AD8649">
        <v>0</v>
      </c>
      <c r="AE8649">
        <v>151.67547393141771</v>
      </c>
    </row>
    <row r="8650" spans="1:31" x14ac:dyDescent="0.25">
      <c r="A8650">
        <v>2171319</v>
      </c>
      <c r="B8650">
        <v>1</v>
      </c>
      <c r="C8650" t="s">
        <v>80</v>
      </c>
      <c r="D8650" t="s">
        <v>93</v>
      </c>
      <c r="E8650" t="s">
        <v>174</v>
      </c>
      <c r="F8650" t="s">
        <v>22129</v>
      </c>
      <c r="G8650" t="s">
        <v>176</v>
      </c>
      <c r="H8650" t="s">
        <v>134</v>
      </c>
      <c r="I8650" t="s">
        <v>135</v>
      </c>
      <c r="J8650" t="s">
        <v>136</v>
      </c>
      <c r="K8650" t="s">
        <v>137</v>
      </c>
      <c r="L8650" t="s">
        <v>24550</v>
      </c>
      <c r="M8650" t="s">
        <v>24551</v>
      </c>
      <c r="N8650">
        <v>3.8988888880000001</v>
      </c>
      <c r="O8650">
        <v>0</v>
      </c>
      <c r="P8650">
        <v>2</v>
      </c>
      <c r="Q8650">
        <v>0</v>
      </c>
      <c r="R8650">
        <v>3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1.0565517498704</v>
      </c>
      <c r="Y8650">
        <v>0</v>
      </c>
      <c r="Z8650">
        <v>1.0762526692280001</v>
      </c>
      <c r="AA8650">
        <v>0</v>
      </c>
      <c r="AB8650">
        <v>0</v>
      </c>
      <c r="AC8650">
        <v>0</v>
      </c>
      <c r="AD8650">
        <v>0</v>
      </c>
      <c r="AE8650">
        <v>2.1328044190984001</v>
      </c>
    </row>
    <row r="8651" spans="1:31" x14ac:dyDescent="0.25">
      <c r="A8651">
        <v>2171797</v>
      </c>
      <c r="B8651">
        <v>1</v>
      </c>
      <c r="C8651" t="s">
        <v>81</v>
      </c>
      <c r="D8651" t="s">
        <v>122</v>
      </c>
      <c r="E8651" t="s">
        <v>140</v>
      </c>
      <c r="F8651" t="s">
        <v>5025</v>
      </c>
      <c r="G8651" t="s">
        <v>142</v>
      </c>
      <c r="H8651" t="s">
        <v>143</v>
      </c>
      <c r="I8651" t="s">
        <v>135</v>
      </c>
      <c r="J8651" t="s">
        <v>136</v>
      </c>
      <c r="K8651" t="s">
        <v>137</v>
      </c>
      <c r="L8651" t="s">
        <v>24552</v>
      </c>
      <c r="M8651" t="s">
        <v>24553</v>
      </c>
      <c r="N8651">
        <v>0.45500000000000002</v>
      </c>
      <c r="O8651">
        <v>1</v>
      </c>
      <c r="P8651">
        <v>329</v>
      </c>
      <c r="Q8651">
        <v>39</v>
      </c>
      <c r="R8651">
        <v>12</v>
      </c>
      <c r="S8651">
        <v>7</v>
      </c>
      <c r="T8651">
        <v>41</v>
      </c>
      <c r="U8651">
        <v>1</v>
      </c>
      <c r="V8651">
        <v>0</v>
      </c>
      <c r="W8651">
        <v>4.7753023718400005E-2</v>
      </c>
      <c r="X8651">
        <v>24.472854848605824</v>
      </c>
      <c r="Y8651">
        <v>27.07638260705561</v>
      </c>
      <c r="Z8651">
        <v>0.95150294279039993</v>
      </c>
      <c r="AA8651">
        <v>35.527651313467956</v>
      </c>
      <c r="AB8651">
        <v>8.7784121112870022</v>
      </c>
      <c r="AC8651">
        <v>0</v>
      </c>
      <c r="AD8651">
        <v>0</v>
      </c>
      <c r="AE8651">
        <v>96.854556846925192</v>
      </c>
    </row>
    <row r="8652" spans="1:31" x14ac:dyDescent="0.25">
      <c r="A8652">
        <v>2171554</v>
      </c>
      <c r="B8652">
        <v>1</v>
      </c>
      <c r="C8652" t="s">
        <v>80</v>
      </c>
      <c r="D8652" t="s">
        <v>84</v>
      </c>
      <c r="E8652" t="s">
        <v>131</v>
      </c>
      <c r="F8652" t="s">
        <v>24554</v>
      </c>
      <c r="G8652" t="s">
        <v>133</v>
      </c>
      <c r="H8652" t="s">
        <v>134</v>
      </c>
      <c r="I8652" t="s">
        <v>135</v>
      </c>
      <c r="J8652" t="s">
        <v>136</v>
      </c>
      <c r="K8652" t="s">
        <v>137</v>
      </c>
      <c r="L8652" t="s">
        <v>24555</v>
      </c>
      <c r="M8652" t="s">
        <v>24556</v>
      </c>
      <c r="N8652">
        <v>8.4250000000000007</v>
      </c>
      <c r="O8652">
        <v>0</v>
      </c>
      <c r="P8652">
        <v>1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1.2058501422346002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1.2058501422346002</v>
      </c>
    </row>
    <row r="8653" spans="1:31" x14ac:dyDescent="0.25">
      <c r="A8653">
        <v>2171680</v>
      </c>
      <c r="B8653">
        <v>1</v>
      </c>
      <c r="C8653" t="s">
        <v>80</v>
      </c>
      <c r="D8653" t="s">
        <v>93</v>
      </c>
      <c r="E8653" t="s">
        <v>174</v>
      </c>
      <c r="F8653" t="s">
        <v>24557</v>
      </c>
      <c r="G8653" t="s">
        <v>187</v>
      </c>
      <c r="H8653" t="s">
        <v>134</v>
      </c>
      <c r="I8653" t="s">
        <v>135</v>
      </c>
      <c r="J8653" t="s">
        <v>136</v>
      </c>
      <c r="K8653" t="s">
        <v>137</v>
      </c>
      <c r="L8653" t="s">
        <v>24558</v>
      </c>
      <c r="M8653" t="s">
        <v>24559</v>
      </c>
      <c r="N8653">
        <v>16.220277777</v>
      </c>
      <c r="O8653">
        <v>0</v>
      </c>
      <c r="P8653">
        <v>29</v>
      </c>
      <c r="Q8653">
        <v>0</v>
      </c>
      <c r="R8653">
        <v>1</v>
      </c>
      <c r="S8653">
        <v>0</v>
      </c>
      <c r="T8653">
        <v>6</v>
      </c>
      <c r="U8653">
        <v>0</v>
      </c>
      <c r="V8653">
        <v>0</v>
      </c>
      <c r="W8653">
        <v>0</v>
      </c>
      <c r="X8653">
        <v>96.019807581159242</v>
      </c>
      <c r="Y8653">
        <v>0</v>
      </c>
      <c r="Z8653">
        <v>0.12306640917511168</v>
      </c>
      <c r="AA8653">
        <v>0</v>
      </c>
      <c r="AB8653">
        <v>21.088556694251821</v>
      </c>
      <c r="AC8653">
        <v>0</v>
      </c>
      <c r="AD8653">
        <v>0</v>
      </c>
      <c r="AE8653">
        <v>117.23143068458617</v>
      </c>
    </row>
    <row r="8654" spans="1:31" x14ac:dyDescent="0.25">
      <c r="A8654">
        <v>2171013</v>
      </c>
      <c r="B8654">
        <v>1</v>
      </c>
      <c r="C8654" t="s">
        <v>81</v>
      </c>
      <c r="D8654" t="s">
        <v>119</v>
      </c>
      <c r="E8654" t="s">
        <v>161</v>
      </c>
      <c r="F8654" t="s">
        <v>24560</v>
      </c>
      <c r="G8654" t="s">
        <v>215</v>
      </c>
      <c r="H8654" t="s">
        <v>134</v>
      </c>
      <c r="I8654" t="s">
        <v>135</v>
      </c>
      <c r="J8654" t="s">
        <v>136</v>
      </c>
      <c r="K8654" t="s">
        <v>137</v>
      </c>
      <c r="L8654" t="s">
        <v>24561</v>
      </c>
      <c r="M8654" t="s">
        <v>24562</v>
      </c>
      <c r="N8654">
        <v>4.2038888879999998</v>
      </c>
      <c r="O8654">
        <v>0</v>
      </c>
      <c r="P8654">
        <v>0</v>
      </c>
      <c r="Q8654">
        <v>0</v>
      </c>
      <c r="R8654">
        <v>4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4.9148431996400004E-2</v>
      </c>
      <c r="AA8654">
        <v>0</v>
      </c>
      <c r="AB8654">
        <v>0</v>
      </c>
      <c r="AC8654">
        <v>0</v>
      </c>
      <c r="AD8654">
        <v>0</v>
      </c>
      <c r="AE8654">
        <v>4.9148431996400004E-2</v>
      </c>
    </row>
    <row r="8655" spans="1:31" x14ac:dyDescent="0.25">
      <c r="A8655">
        <v>2171703</v>
      </c>
      <c r="B8655">
        <v>1</v>
      </c>
      <c r="C8655" t="s">
        <v>81</v>
      </c>
      <c r="D8655" t="s">
        <v>115</v>
      </c>
      <c r="E8655" t="s">
        <v>196</v>
      </c>
      <c r="F8655" t="s">
        <v>5488</v>
      </c>
      <c r="G8655" t="s">
        <v>142</v>
      </c>
      <c r="H8655" t="s">
        <v>143</v>
      </c>
      <c r="I8655" t="s">
        <v>135</v>
      </c>
      <c r="J8655" t="s">
        <v>136</v>
      </c>
      <c r="K8655" t="s">
        <v>137</v>
      </c>
      <c r="L8655" t="s">
        <v>24563</v>
      </c>
      <c r="M8655" t="s">
        <v>24564</v>
      </c>
      <c r="N8655">
        <v>0.21833333299999999</v>
      </c>
      <c r="O8655">
        <v>0</v>
      </c>
      <c r="P8655">
        <v>2127</v>
      </c>
      <c r="Q8655">
        <v>6</v>
      </c>
      <c r="R8655">
        <v>131</v>
      </c>
      <c r="S8655">
        <v>6</v>
      </c>
      <c r="T8655">
        <v>148</v>
      </c>
      <c r="U8655">
        <v>0</v>
      </c>
      <c r="V8655">
        <v>1</v>
      </c>
      <c r="W8655">
        <v>0</v>
      </c>
      <c r="X8655">
        <v>40.579256462329248</v>
      </c>
      <c r="Y8655">
        <v>2.2981251069174999</v>
      </c>
      <c r="Z8655">
        <v>4.6643371330514665</v>
      </c>
      <c r="AA8655">
        <v>4.7440706041767502</v>
      </c>
      <c r="AB8655">
        <v>8.0253079154113927</v>
      </c>
      <c r="AC8655">
        <v>0</v>
      </c>
      <c r="AD8655">
        <v>1.0398158099999999E-4</v>
      </c>
      <c r="AE8655">
        <v>60.311201203467355</v>
      </c>
    </row>
    <row r="8656" spans="1:31" x14ac:dyDescent="0.25">
      <c r="A8656">
        <v>2170990</v>
      </c>
      <c r="B8656">
        <v>1</v>
      </c>
      <c r="C8656" t="s">
        <v>80</v>
      </c>
      <c r="D8656" t="s">
        <v>108</v>
      </c>
      <c r="E8656" t="s">
        <v>196</v>
      </c>
      <c r="F8656" t="s">
        <v>11031</v>
      </c>
      <c r="G8656" t="s">
        <v>142</v>
      </c>
      <c r="H8656" t="s">
        <v>143</v>
      </c>
      <c r="I8656" t="s">
        <v>135</v>
      </c>
      <c r="J8656" t="s">
        <v>136</v>
      </c>
      <c r="K8656" t="s">
        <v>137</v>
      </c>
      <c r="L8656" t="s">
        <v>24565</v>
      </c>
      <c r="M8656" t="s">
        <v>24566</v>
      </c>
      <c r="N8656">
        <v>1.0047222220000001</v>
      </c>
      <c r="O8656">
        <v>0</v>
      </c>
      <c r="P8656">
        <v>151</v>
      </c>
      <c r="Q8656">
        <v>0</v>
      </c>
      <c r="R8656">
        <v>54</v>
      </c>
      <c r="S8656">
        <v>2</v>
      </c>
      <c r="T8656">
        <v>19</v>
      </c>
      <c r="U8656">
        <v>0</v>
      </c>
      <c r="V8656">
        <v>0</v>
      </c>
      <c r="W8656">
        <v>0</v>
      </c>
      <c r="X8656">
        <v>20.800893039605675</v>
      </c>
      <c r="Y8656">
        <v>0</v>
      </c>
      <c r="Z8656">
        <v>8.0131750540731197</v>
      </c>
      <c r="AA8656">
        <v>7.5864671797916667</v>
      </c>
      <c r="AB8656">
        <v>13.034486737850468</v>
      </c>
      <c r="AC8656">
        <v>0</v>
      </c>
      <c r="AD8656">
        <v>0</v>
      </c>
      <c r="AE8656">
        <v>49.435022011320925</v>
      </c>
    </row>
    <row r="8657" spans="1:31" x14ac:dyDescent="0.25">
      <c r="A8657">
        <v>2171374</v>
      </c>
      <c r="B8657">
        <v>1</v>
      </c>
      <c r="C8657" t="s">
        <v>81</v>
      </c>
      <c r="D8657" t="s">
        <v>112</v>
      </c>
      <c r="E8657" t="s">
        <v>161</v>
      </c>
      <c r="F8657" t="s">
        <v>24567</v>
      </c>
      <c r="G8657" t="s">
        <v>215</v>
      </c>
      <c r="H8657" t="s">
        <v>134</v>
      </c>
      <c r="I8657" t="s">
        <v>135</v>
      </c>
      <c r="J8657" t="s">
        <v>136</v>
      </c>
      <c r="K8657" t="s">
        <v>137</v>
      </c>
      <c r="L8657" t="s">
        <v>24568</v>
      </c>
      <c r="M8657" t="s">
        <v>24569</v>
      </c>
      <c r="N8657">
        <v>5.0599999999999996</v>
      </c>
      <c r="O8657">
        <v>0</v>
      </c>
      <c r="P8657">
        <v>422</v>
      </c>
      <c r="Q8657">
        <v>0</v>
      </c>
      <c r="R8657">
        <v>2</v>
      </c>
      <c r="S8657">
        <v>0</v>
      </c>
      <c r="T8657">
        <v>6</v>
      </c>
      <c r="U8657">
        <v>0</v>
      </c>
      <c r="V8657">
        <v>0</v>
      </c>
      <c r="W8657">
        <v>0</v>
      </c>
      <c r="X8657">
        <v>379.87066831696177</v>
      </c>
      <c r="Y8657">
        <v>0</v>
      </c>
      <c r="Z8657">
        <v>0.99053725622889999</v>
      </c>
      <c r="AA8657">
        <v>0</v>
      </c>
      <c r="AB8657">
        <v>8.9167339260372493</v>
      </c>
      <c r="AC8657">
        <v>0</v>
      </c>
      <c r="AD8657">
        <v>0</v>
      </c>
      <c r="AE8657">
        <v>389.7779394992279</v>
      </c>
    </row>
    <row r="8658" spans="1:31" x14ac:dyDescent="0.25">
      <c r="A8658">
        <v>2171860</v>
      </c>
      <c r="B8658">
        <v>1</v>
      </c>
      <c r="C8658" t="s">
        <v>81</v>
      </c>
      <c r="D8658" t="s">
        <v>113</v>
      </c>
      <c r="E8658" t="s">
        <v>174</v>
      </c>
      <c r="F8658" t="s">
        <v>24570</v>
      </c>
      <c r="G8658" t="s">
        <v>176</v>
      </c>
      <c r="H8658" t="s">
        <v>134</v>
      </c>
      <c r="I8658" t="s">
        <v>135</v>
      </c>
      <c r="J8658" t="s">
        <v>136</v>
      </c>
      <c r="K8658" t="s">
        <v>137</v>
      </c>
      <c r="L8658" t="s">
        <v>24571</v>
      </c>
      <c r="M8658" t="s">
        <v>24572</v>
      </c>
      <c r="N8658">
        <v>3.2949999999999999</v>
      </c>
      <c r="O8658">
        <v>0</v>
      </c>
      <c r="P8658">
        <v>53</v>
      </c>
      <c r="Q8658">
        <v>0</v>
      </c>
      <c r="R8658">
        <v>0</v>
      </c>
      <c r="S8658">
        <v>0</v>
      </c>
      <c r="T8658">
        <v>3</v>
      </c>
      <c r="U8658">
        <v>0</v>
      </c>
      <c r="V8658">
        <v>0</v>
      </c>
      <c r="W8658">
        <v>0</v>
      </c>
      <c r="X8658">
        <v>15.935860763040749</v>
      </c>
      <c r="Y8658">
        <v>0</v>
      </c>
      <c r="Z8658">
        <v>0</v>
      </c>
      <c r="AA8658">
        <v>0</v>
      </c>
      <c r="AB8658">
        <v>0.42922313426250003</v>
      </c>
      <c r="AC8658">
        <v>0</v>
      </c>
      <c r="AD8658">
        <v>0</v>
      </c>
      <c r="AE8658">
        <v>16.365083897303247</v>
      </c>
    </row>
    <row r="8659" spans="1:31" x14ac:dyDescent="0.25">
      <c r="A8659">
        <v>2171915</v>
      </c>
      <c r="B8659">
        <v>1</v>
      </c>
      <c r="C8659" t="s">
        <v>80</v>
      </c>
      <c r="D8659" t="s">
        <v>85</v>
      </c>
      <c r="E8659" t="s">
        <v>161</v>
      </c>
      <c r="F8659" t="s">
        <v>12118</v>
      </c>
      <c r="G8659" t="s">
        <v>171</v>
      </c>
      <c r="H8659" t="s">
        <v>134</v>
      </c>
      <c r="I8659" t="s">
        <v>135</v>
      </c>
      <c r="J8659" t="s">
        <v>136</v>
      </c>
      <c r="K8659" t="s">
        <v>137</v>
      </c>
      <c r="L8659" t="s">
        <v>24573</v>
      </c>
      <c r="M8659" t="s">
        <v>24574</v>
      </c>
      <c r="N8659">
        <v>1.031111111</v>
      </c>
      <c r="O8659">
        <v>0</v>
      </c>
      <c r="P8659">
        <v>810</v>
      </c>
      <c r="Q8659">
        <v>0</v>
      </c>
      <c r="R8659">
        <v>0</v>
      </c>
      <c r="S8659">
        <v>0</v>
      </c>
      <c r="T8659">
        <v>76</v>
      </c>
      <c r="U8659">
        <v>0</v>
      </c>
      <c r="V8659">
        <v>0</v>
      </c>
      <c r="W8659">
        <v>0</v>
      </c>
      <c r="X8659">
        <v>229.66674251291482</v>
      </c>
      <c r="Y8659">
        <v>0</v>
      </c>
      <c r="Z8659">
        <v>0</v>
      </c>
      <c r="AA8659">
        <v>0</v>
      </c>
      <c r="AB8659">
        <v>52.314069588776668</v>
      </c>
      <c r="AC8659">
        <v>0</v>
      </c>
      <c r="AD8659">
        <v>0</v>
      </c>
      <c r="AE8659">
        <v>281.98081210169147</v>
      </c>
    </row>
    <row r="8660" spans="1:31" x14ac:dyDescent="0.25">
      <c r="A8660">
        <v>2170778</v>
      </c>
      <c r="B8660">
        <v>1</v>
      </c>
      <c r="C8660" t="s">
        <v>80</v>
      </c>
      <c r="D8660" t="s">
        <v>99</v>
      </c>
      <c r="E8660" t="s">
        <v>174</v>
      </c>
      <c r="F8660" t="s">
        <v>24575</v>
      </c>
      <c r="G8660" t="s">
        <v>187</v>
      </c>
      <c r="H8660" t="s">
        <v>134</v>
      </c>
      <c r="I8660" t="s">
        <v>135</v>
      </c>
      <c r="J8660" t="s">
        <v>136</v>
      </c>
      <c r="K8660" t="s">
        <v>137</v>
      </c>
      <c r="L8660" t="s">
        <v>24576</v>
      </c>
      <c r="M8660" t="s">
        <v>24577</v>
      </c>
      <c r="N8660">
        <v>3.6208333330000002</v>
      </c>
      <c r="O8660">
        <v>0</v>
      </c>
      <c r="P8660">
        <v>35</v>
      </c>
      <c r="Q8660">
        <v>0</v>
      </c>
      <c r="R8660">
        <v>0</v>
      </c>
      <c r="S8660">
        <v>0</v>
      </c>
      <c r="T8660">
        <v>1</v>
      </c>
      <c r="U8660">
        <v>0</v>
      </c>
      <c r="V8660">
        <v>0</v>
      </c>
      <c r="W8660">
        <v>0</v>
      </c>
      <c r="X8660">
        <v>16.714229314707307</v>
      </c>
      <c r="Y8660">
        <v>0</v>
      </c>
      <c r="Z8660">
        <v>0</v>
      </c>
      <c r="AA8660">
        <v>0</v>
      </c>
      <c r="AB8660">
        <v>6.1062652147828249</v>
      </c>
      <c r="AC8660">
        <v>0</v>
      </c>
      <c r="AD8660">
        <v>0</v>
      </c>
      <c r="AE8660">
        <v>22.820494529490134</v>
      </c>
    </row>
    <row r="8661" spans="1:31" x14ac:dyDescent="0.25">
      <c r="A8661">
        <v>2171766</v>
      </c>
      <c r="B8661">
        <v>1</v>
      </c>
      <c r="C8661" t="s">
        <v>80</v>
      </c>
      <c r="D8661" t="s">
        <v>104</v>
      </c>
      <c r="E8661" t="s">
        <v>174</v>
      </c>
      <c r="F8661" t="s">
        <v>24578</v>
      </c>
      <c r="G8661" t="s">
        <v>384</v>
      </c>
      <c r="H8661" t="s">
        <v>134</v>
      </c>
      <c r="I8661" t="s">
        <v>135</v>
      </c>
      <c r="J8661" t="s">
        <v>136</v>
      </c>
      <c r="K8661" t="s">
        <v>137</v>
      </c>
      <c r="L8661" t="s">
        <v>24579</v>
      </c>
      <c r="M8661" t="s">
        <v>24580</v>
      </c>
      <c r="N8661">
        <v>6.1502777770000003</v>
      </c>
      <c r="O8661">
        <v>0</v>
      </c>
      <c r="P8661">
        <v>55</v>
      </c>
      <c r="Q8661">
        <v>0</v>
      </c>
      <c r="R8661">
        <v>0</v>
      </c>
      <c r="S8661">
        <v>0</v>
      </c>
      <c r="T8661">
        <v>1</v>
      </c>
      <c r="U8661">
        <v>0</v>
      </c>
      <c r="V8661">
        <v>0</v>
      </c>
      <c r="W8661">
        <v>0</v>
      </c>
      <c r="X8661">
        <v>114.92611788802002</v>
      </c>
      <c r="Y8661">
        <v>0</v>
      </c>
      <c r="Z8661">
        <v>0</v>
      </c>
      <c r="AA8661">
        <v>0</v>
      </c>
      <c r="AB8661">
        <v>1.7499140457071001</v>
      </c>
      <c r="AC8661">
        <v>0</v>
      </c>
      <c r="AD8661">
        <v>0</v>
      </c>
      <c r="AE8661">
        <v>116.67603193372712</v>
      </c>
    </row>
    <row r="8662" spans="1:31" x14ac:dyDescent="0.25">
      <c r="A8662">
        <v>2170927</v>
      </c>
      <c r="B8662">
        <v>1</v>
      </c>
      <c r="C8662" t="s">
        <v>80</v>
      </c>
      <c r="D8662" t="s">
        <v>104</v>
      </c>
      <c r="E8662" t="s">
        <v>196</v>
      </c>
      <c r="F8662" t="s">
        <v>24581</v>
      </c>
      <c r="G8662" t="s">
        <v>142</v>
      </c>
      <c r="H8662" t="s">
        <v>143</v>
      </c>
      <c r="I8662" t="s">
        <v>135</v>
      </c>
      <c r="J8662" t="s">
        <v>136</v>
      </c>
      <c r="K8662" t="s">
        <v>137</v>
      </c>
      <c r="L8662" t="s">
        <v>24582</v>
      </c>
      <c r="M8662" t="s">
        <v>24583</v>
      </c>
      <c r="N8662">
        <v>0.53972222199999997</v>
      </c>
      <c r="O8662">
        <v>2</v>
      </c>
      <c r="P8662">
        <v>5840</v>
      </c>
      <c r="Q8662">
        <v>18</v>
      </c>
      <c r="R8662">
        <v>139</v>
      </c>
      <c r="S8662">
        <v>5</v>
      </c>
      <c r="T8662">
        <v>756</v>
      </c>
      <c r="U8662">
        <v>6</v>
      </c>
      <c r="V8662">
        <v>1</v>
      </c>
      <c r="W8662">
        <v>0.49810759087255829</v>
      </c>
      <c r="X8662">
        <v>743.57029667798406</v>
      </c>
      <c r="Y8662">
        <v>1.9345165368217998</v>
      </c>
      <c r="Z8662">
        <v>13.480078595186709</v>
      </c>
      <c r="AA8662">
        <v>22.200544550075037</v>
      </c>
      <c r="AB8662">
        <v>186.26500861618669</v>
      </c>
      <c r="AC8662">
        <v>233.34922716832853</v>
      </c>
      <c r="AD8662">
        <v>0</v>
      </c>
      <c r="AE8662">
        <v>1201.2977797354554</v>
      </c>
    </row>
    <row r="8663" spans="1:31" x14ac:dyDescent="0.25">
      <c r="A8663">
        <v>2172009</v>
      </c>
      <c r="B8663">
        <v>1</v>
      </c>
      <c r="C8663" t="s">
        <v>81</v>
      </c>
      <c r="D8663" t="s">
        <v>128</v>
      </c>
      <c r="E8663" t="s">
        <v>131</v>
      </c>
      <c r="F8663" t="s">
        <v>24584</v>
      </c>
      <c r="G8663" t="s">
        <v>152</v>
      </c>
      <c r="H8663" t="s">
        <v>134</v>
      </c>
      <c r="I8663" t="s">
        <v>135</v>
      </c>
      <c r="J8663" t="s">
        <v>136</v>
      </c>
      <c r="K8663" t="s">
        <v>137</v>
      </c>
      <c r="L8663" t="s">
        <v>24585</v>
      </c>
      <c r="M8663" t="s">
        <v>24586</v>
      </c>
      <c r="N8663">
        <v>3.340833333</v>
      </c>
      <c r="O8663">
        <v>0</v>
      </c>
      <c r="P8663">
        <v>2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2.1428755441331879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2.1428755441331879</v>
      </c>
    </row>
    <row r="8664" spans="1:31" x14ac:dyDescent="0.25">
      <c r="A8664">
        <v>2171076</v>
      </c>
      <c r="B8664">
        <v>1</v>
      </c>
      <c r="C8664" t="s">
        <v>81</v>
      </c>
      <c r="D8664" t="s">
        <v>118</v>
      </c>
      <c r="E8664" t="s">
        <v>174</v>
      </c>
      <c r="F8664" t="s">
        <v>13897</v>
      </c>
      <c r="G8664" t="s">
        <v>187</v>
      </c>
      <c r="H8664" t="s">
        <v>134</v>
      </c>
      <c r="I8664" t="s">
        <v>135</v>
      </c>
      <c r="J8664" t="s">
        <v>136</v>
      </c>
      <c r="K8664" t="s">
        <v>137</v>
      </c>
      <c r="L8664" t="s">
        <v>24587</v>
      </c>
      <c r="M8664" t="s">
        <v>24588</v>
      </c>
      <c r="N8664">
        <v>3.8336111110000002</v>
      </c>
      <c r="O8664">
        <v>0</v>
      </c>
      <c r="P8664">
        <v>69</v>
      </c>
      <c r="Q8664">
        <v>0</v>
      </c>
      <c r="R8664">
        <v>2</v>
      </c>
      <c r="S8664">
        <v>0</v>
      </c>
      <c r="T8664">
        <v>5</v>
      </c>
      <c r="U8664">
        <v>0</v>
      </c>
      <c r="V8664">
        <v>0</v>
      </c>
      <c r="W8664">
        <v>0</v>
      </c>
      <c r="X8664">
        <v>79.40132156566041</v>
      </c>
      <c r="Y8664">
        <v>0</v>
      </c>
      <c r="Z8664">
        <v>4.3288783042950002E-2</v>
      </c>
      <c r="AA8664">
        <v>0</v>
      </c>
      <c r="AB8664">
        <v>7.1010270079851665</v>
      </c>
      <c r="AC8664">
        <v>0</v>
      </c>
      <c r="AD8664">
        <v>0</v>
      </c>
      <c r="AE8664">
        <v>86.54563735668853</v>
      </c>
    </row>
    <row r="8665" spans="1:31" x14ac:dyDescent="0.25">
      <c r="A8665">
        <v>2171640</v>
      </c>
      <c r="B8665">
        <v>1</v>
      </c>
      <c r="C8665" t="s">
        <v>80</v>
      </c>
      <c r="D8665" t="s">
        <v>103</v>
      </c>
      <c r="E8665" t="s">
        <v>140</v>
      </c>
      <c r="F8665" t="s">
        <v>24589</v>
      </c>
      <c r="G8665" t="s">
        <v>142</v>
      </c>
      <c r="H8665" t="s">
        <v>143</v>
      </c>
      <c r="I8665" t="s">
        <v>135</v>
      </c>
      <c r="J8665" t="s">
        <v>136</v>
      </c>
      <c r="K8665" t="s">
        <v>137</v>
      </c>
      <c r="L8665" t="s">
        <v>24590</v>
      </c>
      <c r="M8665" t="s">
        <v>24591</v>
      </c>
      <c r="N8665">
        <v>5.5250000000000004</v>
      </c>
      <c r="O8665">
        <v>0</v>
      </c>
      <c r="P8665">
        <v>2</v>
      </c>
      <c r="Q8665">
        <v>9</v>
      </c>
      <c r="R8665">
        <v>49</v>
      </c>
      <c r="S8665">
        <v>7</v>
      </c>
      <c r="T8665">
        <v>6</v>
      </c>
      <c r="U8665">
        <v>0</v>
      </c>
      <c r="V8665">
        <v>0</v>
      </c>
      <c r="W8665">
        <v>0</v>
      </c>
      <c r="X8665">
        <v>7.233729614587201</v>
      </c>
      <c r="Y8665">
        <v>99.81076476041639</v>
      </c>
      <c r="Z8665">
        <v>397.47692311913221</v>
      </c>
      <c r="AA8665">
        <v>110.64631337598189</v>
      </c>
      <c r="AB8665">
        <v>37.774567492972096</v>
      </c>
      <c r="AC8665">
        <v>0</v>
      </c>
      <c r="AD8665">
        <v>0</v>
      </c>
      <c r="AE8665">
        <v>652.94229836308978</v>
      </c>
    </row>
    <row r="8666" spans="1:31" x14ac:dyDescent="0.25">
      <c r="A8666">
        <v>2171663</v>
      </c>
      <c r="B8666">
        <v>1</v>
      </c>
      <c r="C8666" t="s">
        <v>80</v>
      </c>
      <c r="D8666" t="s">
        <v>95</v>
      </c>
      <c r="E8666" t="s">
        <v>140</v>
      </c>
      <c r="F8666" t="s">
        <v>23995</v>
      </c>
      <c r="G8666" t="s">
        <v>142</v>
      </c>
      <c r="H8666" t="s">
        <v>143</v>
      </c>
      <c r="I8666" t="s">
        <v>135</v>
      </c>
      <c r="J8666" t="s">
        <v>136</v>
      </c>
      <c r="K8666" t="s">
        <v>137</v>
      </c>
      <c r="L8666" t="s">
        <v>24592</v>
      </c>
      <c r="M8666" t="s">
        <v>24593</v>
      </c>
      <c r="N8666">
        <v>1.8191666660000001</v>
      </c>
      <c r="O8666">
        <v>5</v>
      </c>
      <c r="P8666">
        <v>2171</v>
      </c>
      <c r="Q8666">
        <v>26</v>
      </c>
      <c r="R8666">
        <v>21</v>
      </c>
      <c r="S8666">
        <v>23</v>
      </c>
      <c r="T8666">
        <v>104</v>
      </c>
      <c r="U8666">
        <v>1</v>
      </c>
      <c r="V8666">
        <v>0</v>
      </c>
      <c r="W8666">
        <v>14.91847790978205</v>
      </c>
      <c r="X8666">
        <v>915.35797695086842</v>
      </c>
      <c r="Y8666">
        <v>132.13385284044807</v>
      </c>
      <c r="Z8666">
        <v>5.3195412342127524</v>
      </c>
      <c r="AA8666">
        <v>682.69086444444406</v>
      </c>
      <c r="AB8666">
        <v>124.35330704831385</v>
      </c>
      <c r="AC8666">
        <v>110.3190169545292</v>
      </c>
      <c r="AD8666">
        <v>0</v>
      </c>
      <c r="AE8666">
        <v>1985.0930373825984</v>
      </c>
    </row>
    <row r="8667" spans="1:31" x14ac:dyDescent="0.25">
      <c r="A8667">
        <v>2171425</v>
      </c>
      <c r="B8667">
        <v>1</v>
      </c>
      <c r="C8667" t="s">
        <v>81</v>
      </c>
      <c r="D8667" t="s">
        <v>123</v>
      </c>
      <c r="E8667" t="s">
        <v>131</v>
      </c>
      <c r="F8667" t="s">
        <v>24594</v>
      </c>
      <c r="G8667" t="s">
        <v>152</v>
      </c>
      <c r="H8667" t="s">
        <v>134</v>
      </c>
      <c r="I8667" t="s">
        <v>135</v>
      </c>
      <c r="J8667" t="s">
        <v>136</v>
      </c>
      <c r="K8667" t="s">
        <v>137</v>
      </c>
      <c r="L8667" t="s">
        <v>24595</v>
      </c>
      <c r="M8667" t="s">
        <v>24596</v>
      </c>
      <c r="N8667">
        <v>2.2763888880000001</v>
      </c>
      <c r="O8667">
        <v>0</v>
      </c>
      <c r="P8667">
        <v>2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0.93842714166200003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0.93842714166200003</v>
      </c>
    </row>
    <row r="8668" spans="1:31" x14ac:dyDescent="0.25">
      <c r="A8668">
        <v>2171302</v>
      </c>
      <c r="B8668">
        <v>1</v>
      </c>
      <c r="C8668" t="s">
        <v>80</v>
      </c>
      <c r="D8668" t="s">
        <v>94</v>
      </c>
      <c r="E8668" t="s">
        <v>161</v>
      </c>
      <c r="F8668" t="s">
        <v>21380</v>
      </c>
      <c r="G8668" t="s">
        <v>163</v>
      </c>
      <c r="H8668" t="s">
        <v>134</v>
      </c>
      <c r="I8668" t="s">
        <v>135</v>
      </c>
      <c r="J8668" t="s">
        <v>136</v>
      </c>
      <c r="K8668" t="s">
        <v>137</v>
      </c>
      <c r="L8668" t="s">
        <v>24597</v>
      </c>
      <c r="M8668" t="s">
        <v>24598</v>
      </c>
      <c r="N8668">
        <v>4.1719444440000002</v>
      </c>
      <c r="O8668">
        <v>0</v>
      </c>
      <c r="P8668">
        <v>72</v>
      </c>
      <c r="Q8668">
        <v>0</v>
      </c>
      <c r="R8668">
        <v>10</v>
      </c>
      <c r="S8668">
        <v>0</v>
      </c>
      <c r="T8668">
        <v>6</v>
      </c>
      <c r="U8668">
        <v>0</v>
      </c>
      <c r="V8668">
        <v>0</v>
      </c>
      <c r="W8668">
        <v>0</v>
      </c>
      <c r="X8668">
        <v>65.272701643765302</v>
      </c>
      <c r="Y8668">
        <v>0</v>
      </c>
      <c r="Z8668">
        <v>15.279619367664914</v>
      </c>
      <c r="AA8668">
        <v>0</v>
      </c>
      <c r="AB8668">
        <v>7.2234825052436733</v>
      </c>
      <c r="AC8668">
        <v>0</v>
      </c>
      <c r="AD8668">
        <v>0</v>
      </c>
      <c r="AE8668">
        <v>87.775803516673903</v>
      </c>
    </row>
    <row r="8669" spans="1:31" x14ac:dyDescent="0.25">
      <c r="A8669">
        <v>2171540</v>
      </c>
      <c r="B8669">
        <v>1</v>
      </c>
      <c r="C8669" t="s">
        <v>81</v>
      </c>
      <c r="D8669" t="s">
        <v>118</v>
      </c>
      <c r="E8669" t="s">
        <v>174</v>
      </c>
      <c r="F8669" t="s">
        <v>24599</v>
      </c>
      <c r="G8669" t="s">
        <v>8469</v>
      </c>
      <c r="H8669" t="s">
        <v>134</v>
      </c>
      <c r="I8669" t="s">
        <v>135</v>
      </c>
      <c r="J8669" t="s">
        <v>136</v>
      </c>
      <c r="K8669" t="s">
        <v>137</v>
      </c>
      <c r="L8669" t="s">
        <v>24600</v>
      </c>
      <c r="M8669" t="s">
        <v>24601</v>
      </c>
      <c r="N8669">
        <v>3.664722222</v>
      </c>
      <c r="O8669">
        <v>0</v>
      </c>
      <c r="P8669">
        <v>19</v>
      </c>
      <c r="Q8669">
        <v>0</v>
      </c>
      <c r="R8669">
        <v>1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10.055071950645102</v>
      </c>
      <c r="Y8669">
        <v>0</v>
      </c>
      <c r="Z8669">
        <v>5.1052022074766668E-2</v>
      </c>
      <c r="AA8669">
        <v>0</v>
      </c>
      <c r="AB8669">
        <v>0</v>
      </c>
      <c r="AC8669">
        <v>0</v>
      </c>
      <c r="AD8669">
        <v>0</v>
      </c>
      <c r="AE8669">
        <v>10.106123972719869</v>
      </c>
    </row>
    <row r="8670" spans="1:31" x14ac:dyDescent="0.25">
      <c r="A8670">
        <v>2171548</v>
      </c>
      <c r="B8670">
        <v>1</v>
      </c>
      <c r="C8670" t="s">
        <v>81</v>
      </c>
      <c r="D8670" t="s">
        <v>117</v>
      </c>
      <c r="E8670" t="s">
        <v>174</v>
      </c>
      <c r="F8670" t="s">
        <v>24602</v>
      </c>
      <c r="G8670" t="s">
        <v>176</v>
      </c>
      <c r="H8670" t="s">
        <v>134</v>
      </c>
      <c r="I8670" t="s">
        <v>135</v>
      </c>
      <c r="J8670" t="s">
        <v>136</v>
      </c>
      <c r="K8670" t="s">
        <v>137</v>
      </c>
      <c r="L8670" t="s">
        <v>24603</v>
      </c>
      <c r="M8670" t="s">
        <v>24604</v>
      </c>
      <c r="N8670">
        <v>3.5977777770000001</v>
      </c>
      <c r="O8670">
        <v>0</v>
      </c>
      <c r="P8670">
        <v>2</v>
      </c>
      <c r="Q8670">
        <v>0</v>
      </c>
      <c r="R8670">
        <v>1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1.4572147541943332</v>
      </c>
      <c r="Y8670">
        <v>0</v>
      </c>
      <c r="Z8670">
        <v>4.8605035498458999</v>
      </c>
      <c r="AA8670">
        <v>0</v>
      </c>
      <c r="AB8670">
        <v>0</v>
      </c>
      <c r="AC8670">
        <v>0</v>
      </c>
      <c r="AD8670">
        <v>0</v>
      </c>
      <c r="AE8670">
        <v>6.3177183040402332</v>
      </c>
    </row>
    <row r="8671" spans="1:31" x14ac:dyDescent="0.25">
      <c r="A8671">
        <v>2171886</v>
      </c>
      <c r="B8671">
        <v>1</v>
      </c>
      <c r="C8671" t="s">
        <v>80</v>
      </c>
      <c r="D8671" t="s">
        <v>93</v>
      </c>
      <c r="E8671" t="s">
        <v>174</v>
      </c>
      <c r="F8671" t="s">
        <v>24605</v>
      </c>
      <c r="G8671" t="s">
        <v>187</v>
      </c>
      <c r="H8671" t="s">
        <v>134</v>
      </c>
      <c r="I8671" t="s">
        <v>135</v>
      </c>
      <c r="J8671" t="s">
        <v>136</v>
      </c>
      <c r="K8671" t="s">
        <v>137</v>
      </c>
      <c r="L8671" t="s">
        <v>24606</v>
      </c>
      <c r="M8671" t="s">
        <v>24607</v>
      </c>
      <c r="N8671">
        <v>4.2613888879999999</v>
      </c>
      <c r="O8671">
        <v>0</v>
      </c>
      <c r="P8671">
        <v>8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4.0803835716961334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4.0803835716961334</v>
      </c>
    </row>
    <row r="8672" spans="1:31" x14ac:dyDescent="0.25">
      <c r="A8672">
        <v>2171786</v>
      </c>
      <c r="B8672">
        <v>1</v>
      </c>
      <c r="C8672" t="s">
        <v>81</v>
      </c>
      <c r="D8672" t="s">
        <v>112</v>
      </c>
      <c r="E8672" t="s">
        <v>196</v>
      </c>
      <c r="F8672" t="s">
        <v>24608</v>
      </c>
      <c r="G8672" t="s">
        <v>142</v>
      </c>
      <c r="H8672" t="s">
        <v>143</v>
      </c>
      <c r="I8672" t="s">
        <v>135</v>
      </c>
      <c r="J8672" t="s">
        <v>136</v>
      </c>
      <c r="K8672" t="s">
        <v>137</v>
      </c>
      <c r="L8672" t="s">
        <v>24609</v>
      </c>
      <c r="M8672" t="s">
        <v>24610</v>
      </c>
      <c r="N8672">
        <v>1.0333333330000001</v>
      </c>
      <c r="O8672">
        <v>0</v>
      </c>
      <c r="P8672">
        <v>1522</v>
      </c>
      <c r="Q8672">
        <v>198</v>
      </c>
      <c r="R8672">
        <v>69</v>
      </c>
      <c r="S8672">
        <v>15</v>
      </c>
      <c r="T8672">
        <v>136</v>
      </c>
      <c r="U8672">
        <v>4</v>
      </c>
      <c r="V8672">
        <v>1</v>
      </c>
      <c r="W8672">
        <v>0</v>
      </c>
      <c r="X8672">
        <v>301.2862369326873</v>
      </c>
      <c r="Y8672">
        <v>64.233493936966582</v>
      </c>
      <c r="Z8672">
        <v>104.36596435180596</v>
      </c>
      <c r="AA8672">
        <v>41.095578086621344</v>
      </c>
      <c r="AB8672">
        <v>35.374609636726028</v>
      </c>
      <c r="AC8672">
        <v>134.43878013983999</v>
      </c>
      <c r="AD8672">
        <v>8.0460339999999995E-5</v>
      </c>
      <c r="AE8672">
        <v>680.79474354498723</v>
      </c>
    </row>
    <row r="8673" spans="1:31" x14ac:dyDescent="0.25">
      <c r="A8673">
        <v>2171448</v>
      </c>
      <c r="B8673">
        <v>1</v>
      </c>
      <c r="C8673" t="s">
        <v>80</v>
      </c>
      <c r="D8673" t="s">
        <v>106</v>
      </c>
      <c r="E8673" t="s">
        <v>174</v>
      </c>
      <c r="F8673" t="s">
        <v>24611</v>
      </c>
      <c r="G8673" t="s">
        <v>187</v>
      </c>
      <c r="H8673" t="s">
        <v>134</v>
      </c>
      <c r="I8673" t="s">
        <v>135</v>
      </c>
      <c r="J8673" t="s">
        <v>136</v>
      </c>
      <c r="K8673" t="s">
        <v>137</v>
      </c>
      <c r="L8673" t="s">
        <v>24612</v>
      </c>
      <c r="M8673" t="s">
        <v>24613</v>
      </c>
      <c r="N8673">
        <v>9.3311111110000002</v>
      </c>
      <c r="O8673">
        <v>0</v>
      </c>
      <c r="P8673">
        <v>0</v>
      </c>
      <c r="Q8673">
        <v>0</v>
      </c>
      <c r="R8673">
        <v>1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0.27446771335995007</v>
      </c>
      <c r="AA8673">
        <v>0</v>
      </c>
      <c r="AB8673">
        <v>0</v>
      </c>
      <c r="AC8673">
        <v>0</v>
      </c>
      <c r="AD8673">
        <v>0</v>
      </c>
      <c r="AE8673">
        <v>0.27446771335995007</v>
      </c>
    </row>
    <row r="8674" spans="1:31" x14ac:dyDescent="0.25">
      <c r="A8674">
        <v>2171840</v>
      </c>
      <c r="B8674">
        <v>1</v>
      </c>
      <c r="C8674" t="s">
        <v>81</v>
      </c>
      <c r="D8674" t="s">
        <v>115</v>
      </c>
      <c r="E8674" t="s">
        <v>196</v>
      </c>
      <c r="F8674" t="s">
        <v>5488</v>
      </c>
      <c r="G8674" t="s">
        <v>142</v>
      </c>
      <c r="H8674" t="s">
        <v>143</v>
      </c>
      <c r="I8674" t="s">
        <v>148</v>
      </c>
      <c r="J8674" t="s">
        <v>136</v>
      </c>
      <c r="K8674" t="s">
        <v>137</v>
      </c>
      <c r="L8674" t="s">
        <v>24614</v>
      </c>
      <c r="M8674" t="s">
        <v>24615</v>
      </c>
      <c r="N8674">
        <v>1.3888888E-2</v>
      </c>
      <c r="O8674">
        <v>0</v>
      </c>
      <c r="P8674">
        <v>2127</v>
      </c>
      <c r="Q8674">
        <v>6</v>
      </c>
      <c r="R8674">
        <v>131</v>
      </c>
      <c r="S8674">
        <v>6</v>
      </c>
      <c r="T8674">
        <v>148</v>
      </c>
      <c r="U8674">
        <v>0</v>
      </c>
      <c r="V8674">
        <v>1</v>
      </c>
      <c r="W8674">
        <v>0</v>
      </c>
      <c r="X8674">
        <v>3.1035761798075052</v>
      </c>
      <c r="Y8674">
        <v>0.13425790243749999</v>
      </c>
      <c r="Z8674">
        <v>0.26619793402888886</v>
      </c>
      <c r="AA8674">
        <v>0.27421244658999999</v>
      </c>
      <c r="AB8674">
        <v>0.4460393557254167</v>
      </c>
      <c r="AC8674">
        <v>0</v>
      </c>
      <c r="AD8674">
        <v>3.616780833333333E-6</v>
      </c>
      <c r="AE8674">
        <v>4.2242874353701438</v>
      </c>
    </row>
    <row r="8675" spans="1:31" x14ac:dyDescent="0.25">
      <c r="A8675">
        <v>2171594</v>
      </c>
      <c r="B8675">
        <v>1</v>
      </c>
      <c r="C8675" t="s">
        <v>80</v>
      </c>
      <c r="D8675" t="s">
        <v>110</v>
      </c>
      <c r="E8675" t="s">
        <v>131</v>
      </c>
      <c r="F8675" t="s">
        <v>24616</v>
      </c>
      <c r="G8675" t="s">
        <v>152</v>
      </c>
      <c r="H8675" t="s">
        <v>134</v>
      </c>
      <c r="I8675" t="s">
        <v>135</v>
      </c>
      <c r="J8675" t="s">
        <v>136</v>
      </c>
      <c r="K8675" t="s">
        <v>137</v>
      </c>
      <c r="L8675" t="s">
        <v>24617</v>
      </c>
      <c r="M8675" t="s">
        <v>24618</v>
      </c>
      <c r="N8675">
        <v>1.916388888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1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0.87388419949499996</v>
      </c>
      <c r="AC8675">
        <v>0</v>
      </c>
      <c r="AD8675">
        <v>0</v>
      </c>
      <c r="AE8675">
        <v>0.87388419949499996</v>
      </c>
    </row>
    <row r="8676" spans="1:31" x14ac:dyDescent="0.25">
      <c r="A8676">
        <v>2171494</v>
      </c>
      <c r="B8676">
        <v>1</v>
      </c>
      <c r="C8676" t="s">
        <v>81</v>
      </c>
      <c r="D8676" t="s">
        <v>118</v>
      </c>
      <c r="E8676" t="s">
        <v>174</v>
      </c>
      <c r="F8676" t="s">
        <v>24619</v>
      </c>
      <c r="G8676" t="s">
        <v>187</v>
      </c>
      <c r="H8676" t="s">
        <v>134</v>
      </c>
      <c r="I8676" t="s">
        <v>135</v>
      </c>
      <c r="J8676" t="s">
        <v>136</v>
      </c>
      <c r="K8676" t="s">
        <v>137</v>
      </c>
      <c r="L8676" t="s">
        <v>24620</v>
      </c>
      <c r="M8676" t="s">
        <v>24621</v>
      </c>
      <c r="N8676">
        <v>5.5816666660000003</v>
      </c>
      <c r="O8676">
        <v>0</v>
      </c>
      <c r="P8676">
        <v>38</v>
      </c>
      <c r="Q8676">
        <v>0</v>
      </c>
      <c r="R8676">
        <v>0</v>
      </c>
      <c r="S8676">
        <v>0</v>
      </c>
      <c r="T8676">
        <v>4</v>
      </c>
      <c r="U8676">
        <v>0</v>
      </c>
      <c r="V8676">
        <v>0</v>
      </c>
      <c r="W8676">
        <v>0</v>
      </c>
      <c r="X8676">
        <v>38.562948985488092</v>
      </c>
      <c r="Y8676">
        <v>0</v>
      </c>
      <c r="Z8676">
        <v>0</v>
      </c>
      <c r="AA8676">
        <v>0</v>
      </c>
      <c r="AB8676">
        <v>11.231998060980827</v>
      </c>
      <c r="AC8676">
        <v>0</v>
      </c>
      <c r="AD8676">
        <v>0</v>
      </c>
      <c r="AE8676">
        <v>49.79494704646892</v>
      </c>
    </row>
    <row r="8677" spans="1:31" x14ac:dyDescent="0.25">
      <c r="A8677">
        <v>2172032</v>
      </c>
      <c r="B8677">
        <v>1</v>
      </c>
      <c r="C8677" t="s">
        <v>81</v>
      </c>
      <c r="D8677" t="s">
        <v>119</v>
      </c>
      <c r="E8677" t="s">
        <v>196</v>
      </c>
      <c r="F8677" t="s">
        <v>24622</v>
      </c>
      <c r="G8677" t="s">
        <v>262</v>
      </c>
      <c r="H8677" t="s">
        <v>143</v>
      </c>
      <c r="I8677" t="s">
        <v>135</v>
      </c>
      <c r="J8677" t="s">
        <v>136</v>
      </c>
      <c r="K8677" t="s">
        <v>137</v>
      </c>
      <c r="L8677" t="s">
        <v>24623</v>
      </c>
      <c r="M8677" t="s">
        <v>24624</v>
      </c>
      <c r="N8677">
        <v>5.0297222220000002</v>
      </c>
      <c r="O8677">
        <v>0</v>
      </c>
      <c r="P8677">
        <v>202</v>
      </c>
      <c r="Q8677">
        <v>32</v>
      </c>
      <c r="R8677">
        <v>66</v>
      </c>
      <c r="S8677">
        <v>2</v>
      </c>
      <c r="T8677">
        <v>10</v>
      </c>
      <c r="U8677">
        <v>0</v>
      </c>
      <c r="V8677">
        <v>0</v>
      </c>
      <c r="W8677">
        <v>0</v>
      </c>
      <c r="X8677">
        <v>112.25955295866351</v>
      </c>
      <c r="Y8677">
        <v>26.064482634301879</v>
      </c>
      <c r="Z8677">
        <v>40.013627393142599</v>
      </c>
      <c r="AA8677">
        <v>47.148530026010086</v>
      </c>
      <c r="AB8677">
        <v>102.88833201701682</v>
      </c>
      <c r="AC8677">
        <v>0</v>
      </c>
      <c r="AD8677">
        <v>0</v>
      </c>
      <c r="AE8677">
        <v>328.37452502913487</v>
      </c>
    </row>
    <row r="8678" spans="1:31" x14ac:dyDescent="0.25">
      <c r="A8678">
        <v>2171202</v>
      </c>
      <c r="B8678">
        <v>1</v>
      </c>
      <c r="C8678" t="s">
        <v>80</v>
      </c>
      <c r="D8678" t="s">
        <v>99</v>
      </c>
      <c r="E8678" t="s">
        <v>174</v>
      </c>
      <c r="F8678" t="s">
        <v>24625</v>
      </c>
      <c r="G8678" t="s">
        <v>187</v>
      </c>
      <c r="H8678" t="s">
        <v>134</v>
      </c>
      <c r="I8678" t="s">
        <v>135</v>
      </c>
      <c r="J8678" t="s">
        <v>136</v>
      </c>
      <c r="K8678" t="s">
        <v>137</v>
      </c>
      <c r="L8678" t="s">
        <v>24626</v>
      </c>
      <c r="M8678" t="s">
        <v>24627</v>
      </c>
      <c r="N8678">
        <v>7.801666666</v>
      </c>
      <c r="O8678">
        <v>0</v>
      </c>
      <c r="P8678">
        <v>34</v>
      </c>
      <c r="Q8678">
        <v>0</v>
      </c>
      <c r="R8678">
        <v>2</v>
      </c>
      <c r="S8678">
        <v>0</v>
      </c>
      <c r="T8678">
        <v>4</v>
      </c>
      <c r="U8678">
        <v>0</v>
      </c>
      <c r="V8678">
        <v>0</v>
      </c>
      <c r="W8678">
        <v>0</v>
      </c>
      <c r="X8678">
        <v>76.2498095466335</v>
      </c>
      <c r="Y8678">
        <v>0</v>
      </c>
      <c r="Z8678">
        <v>1.4548500955484998</v>
      </c>
      <c r="AA8678">
        <v>0</v>
      </c>
      <c r="AB8678">
        <v>9.0490560341676005</v>
      </c>
      <c r="AC8678">
        <v>0</v>
      </c>
      <c r="AD8678">
        <v>0</v>
      </c>
      <c r="AE8678">
        <v>86.7537156763496</v>
      </c>
    </row>
    <row r="8679" spans="1:31" x14ac:dyDescent="0.25">
      <c r="A8679">
        <v>2170987</v>
      </c>
      <c r="B8679">
        <v>1</v>
      </c>
      <c r="C8679" t="s">
        <v>81</v>
      </c>
      <c r="D8679" t="s">
        <v>112</v>
      </c>
      <c r="E8679" t="s">
        <v>206</v>
      </c>
      <c r="F8679" t="s">
        <v>24628</v>
      </c>
      <c r="G8679" t="s">
        <v>384</v>
      </c>
      <c r="H8679" t="s">
        <v>134</v>
      </c>
      <c r="I8679" t="s">
        <v>135</v>
      </c>
      <c r="J8679" t="s">
        <v>136</v>
      </c>
      <c r="K8679" t="s">
        <v>137</v>
      </c>
      <c r="L8679" t="s">
        <v>24629</v>
      </c>
      <c r="M8679" t="s">
        <v>24630</v>
      </c>
      <c r="N8679">
        <v>1.3280555549999999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30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17.614272413840958</v>
      </c>
      <c r="AC8679">
        <v>0</v>
      </c>
      <c r="AD8679">
        <v>0</v>
      </c>
      <c r="AE8679">
        <v>17.614272413840958</v>
      </c>
    </row>
    <row r="8680" spans="1:31" x14ac:dyDescent="0.25">
      <c r="A8680">
        <v>2170887</v>
      </c>
      <c r="B8680">
        <v>1</v>
      </c>
      <c r="C8680" t="s">
        <v>80</v>
      </c>
      <c r="D8680" t="s">
        <v>96</v>
      </c>
      <c r="E8680" t="s">
        <v>174</v>
      </c>
      <c r="F8680" t="s">
        <v>658</v>
      </c>
      <c r="G8680" t="s">
        <v>183</v>
      </c>
      <c r="H8680" t="s">
        <v>134</v>
      </c>
      <c r="I8680" t="s">
        <v>135</v>
      </c>
      <c r="J8680" t="s">
        <v>136</v>
      </c>
      <c r="K8680" t="s">
        <v>137</v>
      </c>
      <c r="L8680" t="s">
        <v>24631</v>
      </c>
      <c r="M8680" t="s">
        <v>24632</v>
      </c>
      <c r="N8680">
        <v>5.5363888880000003</v>
      </c>
      <c r="O8680">
        <v>0</v>
      </c>
      <c r="P8680">
        <v>244</v>
      </c>
      <c r="Q8680">
        <v>0</v>
      </c>
      <c r="R8680">
        <v>0</v>
      </c>
      <c r="S8680">
        <v>0</v>
      </c>
      <c r="T8680">
        <v>27</v>
      </c>
      <c r="U8680">
        <v>0</v>
      </c>
      <c r="V8680">
        <v>0</v>
      </c>
      <c r="W8680">
        <v>0</v>
      </c>
      <c r="X8680">
        <v>320.14584056824003</v>
      </c>
      <c r="Y8680">
        <v>0</v>
      </c>
      <c r="Z8680">
        <v>0</v>
      </c>
      <c r="AA8680">
        <v>0</v>
      </c>
      <c r="AB8680">
        <v>57.997584480158203</v>
      </c>
      <c r="AC8680">
        <v>0</v>
      </c>
      <c r="AD8680">
        <v>0</v>
      </c>
      <c r="AE8680">
        <v>378.14342504839823</v>
      </c>
    </row>
    <row r="8681" spans="1:31" x14ac:dyDescent="0.25">
      <c r="A8681">
        <v>2171671</v>
      </c>
      <c r="B8681">
        <v>1</v>
      </c>
      <c r="C8681" t="s">
        <v>81</v>
      </c>
      <c r="D8681" t="s">
        <v>122</v>
      </c>
      <c r="E8681" t="s">
        <v>146</v>
      </c>
      <c r="F8681" t="s">
        <v>24633</v>
      </c>
      <c r="G8681" t="s">
        <v>142</v>
      </c>
      <c r="H8681" t="s">
        <v>143</v>
      </c>
      <c r="I8681" t="s">
        <v>135</v>
      </c>
      <c r="J8681" t="s">
        <v>136</v>
      </c>
      <c r="K8681" t="s">
        <v>137</v>
      </c>
      <c r="L8681" t="s">
        <v>24634</v>
      </c>
      <c r="M8681" t="s">
        <v>24635</v>
      </c>
      <c r="N8681">
        <v>1.565833333</v>
      </c>
      <c r="O8681">
        <v>0</v>
      </c>
      <c r="P8681">
        <v>1564</v>
      </c>
      <c r="Q8681">
        <v>0</v>
      </c>
      <c r="R8681">
        <v>2</v>
      </c>
      <c r="S8681">
        <v>2</v>
      </c>
      <c r="T8681">
        <v>95</v>
      </c>
      <c r="U8681">
        <v>0</v>
      </c>
      <c r="V8681">
        <v>0</v>
      </c>
      <c r="W8681">
        <v>0</v>
      </c>
      <c r="X8681">
        <v>554.82251674508689</v>
      </c>
      <c r="Y8681">
        <v>0</v>
      </c>
      <c r="Z8681">
        <v>0.80702294597760016</v>
      </c>
      <c r="AA8681">
        <v>34.187685518136007</v>
      </c>
      <c r="AB8681">
        <v>112.89845197564108</v>
      </c>
      <c r="AC8681">
        <v>0</v>
      </c>
      <c r="AD8681">
        <v>0</v>
      </c>
      <c r="AE8681">
        <v>702.71567718484152</v>
      </c>
    </row>
    <row r="8682" spans="1:31" x14ac:dyDescent="0.25">
      <c r="A8682">
        <v>2171955</v>
      </c>
      <c r="B8682">
        <v>1</v>
      </c>
      <c r="C8682" t="s">
        <v>81</v>
      </c>
      <c r="D8682" t="s">
        <v>121</v>
      </c>
      <c r="E8682" t="s">
        <v>174</v>
      </c>
      <c r="F8682" t="s">
        <v>24636</v>
      </c>
      <c r="G8682" t="s">
        <v>187</v>
      </c>
      <c r="H8682" t="s">
        <v>134</v>
      </c>
      <c r="I8682" t="s">
        <v>135</v>
      </c>
      <c r="J8682" t="s">
        <v>136</v>
      </c>
      <c r="K8682" t="s">
        <v>137</v>
      </c>
      <c r="L8682" t="s">
        <v>24637</v>
      </c>
      <c r="M8682" t="s">
        <v>24638</v>
      </c>
      <c r="N8682">
        <v>10.365555555</v>
      </c>
      <c r="O8682">
        <v>0</v>
      </c>
      <c r="P8682">
        <v>32</v>
      </c>
      <c r="Q8682">
        <v>0</v>
      </c>
      <c r="R8682">
        <v>0</v>
      </c>
      <c r="S8682">
        <v>0</v>
      </c>
      <c r="T8682">
        <v>1</v>
      </c>
      <c r="U8682">
        <v>0</v>
      </c>
      <c r="V8682">
        <v>0</v>
      </c>
      <c r="W8682">
        <v>0</v>
      </c>
      <c r="X8682">
        <v>35.588045070033623</v>
      </c>
      <c r="Y8682">
        <v>0</v>
      </c>
      <c r="Z8682">
        <v>0</v>
      </c>
      <c r="AA8682">
        <v>0</v>
      </c>
      <c r="AB8682">
        <v>1.4001617592348972</v>
      </c>
      <c r="AC8682">
        <v>0</v>
      </c>
      <c r="AD8682">
        <v>0</v>
      </c>
      <c r="AE8682">
        <v>36.98820682926852</v>
      </c>
    </row>
    <row r="8683" spans="1:31" x14ac:dyDescent="0.25">
      <c r="A8683">
        <v>2171963</v>
      </c>
      <c r="B8683">
        <v>1</v>
      </c>
      <c r="C8683" t="s">
        <v>80</v>
      </c>
      <c r="D8683" t="s">
        <v>99</v>
      </c>
      <c r="E8683" t="s">
        <v>174</v>
      </c>
      <c r="F8683" t="s">
        <v>15784</v>
      </c>
      <c r="G8683" t="s">
        <v>187</v>
      </c>
      <c r="H8683" t="s">
        <v>134</v>
      </c>
      <c r="I8683" t="s">
        <v>135</v>
      </c>
      <c r="J8683" t="s">
        <v>136</v>
      </c>
      <c r="K8683" t="s">
        <v>137</v>
      </c>
      <c r="L8683" t="s">
        <v>24639</v>
      </c>
      <c r="M8683" t="s">
        <v>24640</v>
      </c>
      <c r="N8683">
        <v>2.7266666659999999</v>
      </c>
      <c r="O8683">
        <v>0</v>
      </c>
      <c r="P8683">
        <v>4</v>
      </c>
      <c r="Q8683">
        <v>0</v>
      </c>
      <c r="R8683">
        <v>4</v>
      </c>
      <c r="S8683">
        <v>0</v>
      </c>
      <c r="T8683">
        <v>1</v>
      </c>
      <c r="U8683">
        <v>0</v>
      </c>
      <c r="V8683">
        <v>0</v>
      </c>
      <c r="W8683">
        <v>0</v>
      </c>
      <c r="X8683">
        <v>2.0838417120522497</v>
      </c>
      <c r="Y8683">
        <v>0</v>
      </c>
      <c r="Z8683">
        <v>0.42771961100002498</v>
      </c>
      <c r="AA8683">
        <v>0</v>
      </c>
      <c r="AB8683">
        <v>0</v>
      </c>
      <c r="AC8683">
        <v>0</v>
      </c>
      <c r="AD8683">
        <v>0</v>
      </c>
      <c r="AE8683">
        <v>2.5115613230522746</v>
      </c>
    </row>
    <row r="8684" spans="1:31" x14ac:dyDescent="0.25">
      <c r="A8684">
        <v>2171471</v>
      </c>
      <c r="B8684">
        <v>1</v>
      </c>
      <c r="C8684" t="s">
        <v>81</v>
      </c>
      <c r="D8684" t="s">
        <v>114</v>
      </c>
      <c r="E8684" t="s">
        <v>174</v>
      </c>
      <c r="F8684" t="s">
        <v>24641</v>
      </c>
      <c r="G8684" t="s">
        <v>187</v>
      </c>
      <c r="H8684" t="s">
        <v>134</v>
      </c>
      <c r="I8684" t="s">
        <v>135</v>
      </c>
      <c r="J8684" t="s">
        <v>136</v>
      </c>
      <c r="K8684" t="s">
        <v>137</v>
      </c>
      <c r="L8684" t="s">
        <v>24642</v>
      </c>
      <c r="M8684" t="s">
        <v>24643</v>
      </c>
      <c r="N8684">
        <v>2.76</v>
      </c>
      <c r="O8684">
        <v>0</v>
      </c>
      <c r="P8684">
        <v>4</v>
      </c>
      <c r="Q8684">
        <v>0</v>
      </c>
      <c r="R8684">
        <v>0</v>
      </c>
      <c r="S8684">
        <v>0</v>
      </c>
      <c r="T8684">
        <v>1</v>
      </c>
      <c r="U8684">
        <v>0</v>
      </c>
      <c r="V8684">
        <v>0</v>
      </c>
      <c r="W8684">
        <v>0</v>
      </c>
      <c r="X8684">
        <v>1.9190314517868001</v>
      </c>
      <c r="Y8684">
        <v>0</v>
      </c>
      <c r="Z8684">
        <v>0</v>
      </c>
      <c r="AA8684">
        <v>0</v>
      </c>
      <c r="AB8684">
        <v>7.5890231398799995E-2</v>
      </c>
      <c r="AC8684">
        <v>0</v>
      </c>
      <c r="AD8684">
        <v>0</v>
      </c>
      <c r="AE8684">
        <v>1.9949216831856</v>
      </c>
    </row>
    <row r="8685" spans="1:31" x14ac:dyDescent="0.25">
      <c r="A8685">
        <v>2171079</v>
      </c>
      <c r="B8685">
        <v>1</v>
      </c>
      <c r="C8685" t="s">
        <v>81</v>
      </c>
      <c r="D8685" t="s">
        <v>112</v>
      </c>
      <c r="E8685" t="s">
        <v>140</v>
      </c>
      <c r="F8685" t="s">
        <v>15413</v>
      </c>
      <c r="G8685" t="s">
        <v>142</v>
      </c>
      <c r="H8685" t="s">
        <v>143</v>
      </c>
      <c r="I8685" t="s">
        <v>135</v>
      </c>
      <c r="J8685" t="s">
        <v>136</v>
      </c>
      <c r="K8685" t="s">
        <v>137</v>
      </c>
      <c r="L8685" t="s">
        <v>24644</v>
      </c>
      <c r="M8685" t="s">
        <v>24645</v>
      </c>
      <c r="N8685">
        <v>0.62749999999999995</v>
      </c>
      <c r="O8685">
        <v>0</v>
      </c>
      <c r="P8685">
        <v>15553</v>
      </c>
      <c r="Q8685">
        <v>28</v>
      </c>
      <c r="R8685">
        <v>636</v>
      </c>
      <c r="S8685">
        <v>42</v>
      </c>
      <c r="T8685">
        <v>1752</v>
      </c>
      <c r="U8685">
        <v>8</v>
      </c>
      <c r="V8685">
        <v>3</v>
      </c>
      <c r="W8685">
        <v>0</v>
      </c>
      <c r="X8685">
        <v>1118.9751771832589</v>
      </c>
      <c r="Y8685">
        <v>44.070569884298401</v>
      </c>
      <c r="Z8685">
        <v>67.759251674780941</v>
      </c>
      <c r="AA8685">
        <v>156.34621914437653</v>
      </c>
      <c r="AB8685">
        <v>476.47188061002873</v>
      </c>
      <c r="AC8685">
        <v>177.49536366198737</v>
      </c>
      <c r="AD8685">
        <v>5.5484505027766486</v>
      </c>
      <c r="AE8685">
        <v>2046.6669126615077</v>
      </c>
    </row>
    <row r="8686" spans="1:31" x14ac:dyDescent="0.25">
      <c r="A8686">
        <v>2171571</v>
      </c>
      <c r="B8686">
        <v>1</v>
      </c>
      <c r="C8686" t="s">
        <v>81</v>
      </c>
      <c r="D8686" t="s">
        <v>128</v>
      </c>
      <c r="E8686" t="s">
        <v>131</v>
      </c>
      <c r="F8686" t="s">
        <v>24646</v>
      </c>
      <c r="G8686" t="s">
        <v>152</v>
      </c>
      <c r="H8686" t="s">
        <v>134</v>
      </c>
      <c r="I8686" t="s">
        <v>135</v>
      </c>
      <c r="J8686" t="s">
        <v>136</v>
      </c>
      <c r="K8686" t="s">
        <v>137</v>
      </c>
      <c r="L8686" t="s">
        <v>24647</v>
      </c>
      <c r="M8686" t="s">
        <v>24648</v>
      </c>
      <c r="N8686">
        <v>22.606111111000001</v>
      </c>
      <c r="O8686">
        <v>0</v>
      </c>
      <c r="P8686">
        <v>1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2.407602582602018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2.407602582602018</v>
      </c>
    </row>
    <row r="8687" spans="1:31" x14ac:dyDescent="0.25">
      <c r="A8687">
        <v>2171371</v>
      </c>
      <c r="B8687">
        <v>1</v>
      </c>
      <c r="C8687" t="s">
        <v>81</v>
      </c>
      <c r="D8687" t="s">
        <v>127</v>
      </c>
      <c r="E8687" t="s">
        <v>146</v>
      </c>
      <c r="F8687" t="s">
        <v>24649</v>
      </c>
      <c r="G8687" t="s">
        <v>2008</v>
      </c>
      <c r="H8687" t="s">
        <v>143</v>
      </c>
      <c r="I8687" t="s">
        <v>135</v>
      </c>
      <c r="J8687" t="s">
        <v>136</v>
      </c>
      <c r="K8687" t="s">
        <v>137</v>
      </c>
      <c r="L8687" t="s">
        <v>24650</v>
      </c>
      <c r="M8687" t="s">
        <v>24651</v>
      </c>
      <c r="N8687">
        <v>9.1155555550000003</v>
      </c>
      <c r="O8687">
        <v>0</v>
      </c>
      <c r="P8687">
        <v>57</v>
      </c>
      <c r="Q8687">
        <v>0</v>
      </c>
      <c r="R8687">
        <v>13</v>
      </c>
      <c r="S8687">
        <v>0</v>
      </c>
      <c r="T8687">
        <v>1</v>
      </c>
      <c r="U8687">
        <v>0</v>
      </c>
      <c r="V8687">
        <v>0</v>
      </c>
      <c r="W8687">
        <v>0</v>
      </c>
      <c r="X8687">
        <v>93.959565393632758</v>
      </c>
      <c r="Y8687">
        <v>0</v>
      </c>
      <c r="Z8687">
        <v>27.819156143266191</v>
      </c>
      <c r="AA8687">
        <v>0</v>
      </c>
      <c r="AB8687">
        <v>12.188645140440178</v>
      </c>
      <c r="AC8687">
        <v>0</v>
      </c>
      <c r="AD8687">
        <v>0</v>
      </c>
      <c r="AE8687">
        <v>133.96736667733913</v>
      </c>
    </row>
    <row r="8688" spans="1:31" x14ac:dyDescent="0.25">
      <c r="A8688">
        <v>2170781</v>
      </c>
      <c r="B8688">
        <v>1</v>
      </c>
      <c r="C8688" t="s">
        <v>80</v>
      </c>
      <c r="D8688" t="s">
        <v>95</v>
      </c>
      <c r="E8688" t="s">
        <v>224</v>
      </c>
      <c r="F8688" t="s">
        <v>24652</v>
      </c>
      <c r="G8688" t="s">
        <v>142</v>
      </c>
      <c r="H8688" t="s">
        <v>143</v>
      </c>
      <c r="I8688" t="s">
        <v>135</v>
      </c>
      <c r="J8688" t="s">
        <v>136</v>
      </c>
      <c r="K8688" t="s">
        <v>137</v>
      </c>
      <c r="L8688" t="s">
        <v>24653</v>
      </c>
      <c r="M8688" t="s">
        <v>24654</v>
      </c>
      <c r="N8688">
        <v>0.503611111</v>
      </c>
      <c r="O8688">
        <v>0</v>
      </c>
      <c r="P8688">
        <v>0</v>
      </c>
      <c r="Q8688">
        <v>0</v>
      </c>
      <c r="R8688">
        <v>0</v>
      </c>
      <c r="S8688">
        <v>3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176.27441364507686</v>
      </c>
      <c r="AB8688">
        <v>0</v>
      </c>
      <c r="AC8688">
        <v>0</v>
      </c>
      <c r="AD8688">
        <v>0</v>
      </c>
      <c r="AE8688">
        <v>176.27441364507686</v>
      </c>
    </row>
    <row r="8689" spans="1:31" x14ac:dyDescent="0.25">
      <c r="A8689">
        <v>2171165</v>
      </c>
      <c r="B8689">
        <v>1</v>
      </c>
      <c r="C8689" t="s">
        <v>80</v>
      </c>
      <c r="D8689" t="s">
        <v>85</v>
      </c>
      <c r="E8689" t="s">
        <v>174</v>
      </c>
      <c r="F8689" t="s">
        <v>2031</v>
      </c>
      <c r="G8689" t="s">
        <v>171</v>
      </c>
      <c r="H8689" t="s">
        <v>134</v>
      </c>
      <c r="I8689" t="s">
        <v>135</v>
      </c>
      <c r="J8689" t="s">
        <v>136</v>
      </c>
      <c r="K8689" t="s">
        <v>137</v>
      </c>
      <c r="L8689" t="s">
        <v>24655</v>
      </c>
      <c r="M8689" t="s">
        <v>24656</v>
      </c>
      <c r="N8689">
        <v>2.1636111109999998</v>
      </c>
      <c r="O8689">
        <v>0</v>
      </c>
      <c r="P8689">
        <v>144</v>
      </c>
      <c r="Q8689">
        <v>0</v>
      </c>
      <c r="R8689">
        <v>0</v>
      </c>
      <c r="S8689">
        <v>0</v>
      </c>
      <c r="T8689">
        <v>7</v>
      </c>
      <c r="U8689">
        <v>0</v>
      </c>
      <c r="V8689">
        <v>0</v>
      </c>
      <c r="W8689">
        <v>0</v>
      </c>
      <c r="X8689">
        <v>66.701700481827189</v>
      </c>
      <c r="Y8689">
        <v>0</v>
      </c>
      <c r="Z8689">
        <v>0</v>
      </c>
      <c r="AA8689">
        <v>0</v>
      </c>
      <c r="AB8689">
        <v>10.76261239242667</v>
      </c>
      <c r="AC8689">
        <v>0</v>
      </c>
      <c r="AD8689">
        <v>0</v>
      </c>
      <c r="AE8689">
        <v>77.464312874253864</v>
      </c>
    </row>
    <row r="8690" spans="1:31" x14ac:dyDescent="0.25">
      <c r="A8690">
        <v>2170764</v>
      </c>
      <c r="B8690">
        <v>1</v>
      </c>
      <c r="C8690" t="s">
        <v>81</v>
      </c>
      <c r="D8690" t="s">
        <v>112</v>
      </c>
      <c r="E8690" t="s">
        <v>140</v>
      </c>
      <c r="F8690" t="s">
        <v>24657</v>
      </c>
      <c r="G8690" t="s">
        <v>142</v>
      </c>
      <c r="H8690" t="s">
        <v>143</v>
      </c>
      <c r="I8690" t="s">
        <v>148</v>
      </c>
      <c r="J8690" t="s">
        <v>136</v>
      </c>
      <c r="K8690" t="s">
        <v>137</v>
      </c>
      <c r="L8690" t="s">
        <v>24658</v>
      </c>
      <c r="M8690" t="s">
        <v>24659</v>
      </c>
      <c r="N8690">
        <v>1.2777777000000001E-2</v>
      </c>
      <c r="O8690">
        <v>6</v>
      </c>
      <c r="P8690">
        <v>4403</v>
      </c>
      <c r="Q8690">
        <v>124</v>
      </c>
      <c r="R8690">
        <v>545</v>
      </c>
      <c r="S8690">
        <v>37</v>
      </c>
      <c r="T8690">
        <v>276</v>
      </c>
      <c r="U8690">
        <v>3</v>
      </c>
      <c r="V8690">
        <v>1</v>
      </c>
      <c r="W8690">
        <v>1.8741112589066671E-2</v>
      </c>
      <c r="X8690">
        <v>7.7516985998211272</v>
      </c>
      <c r="Y8690">
        <v>2.1874643296076508</v>
      </c>
      <c r="Z8690">
        <v>3.930691355205433</v>
      </c>
      <c r="AA8690">
        <v>3.3343908994611891</v>
      </c>
      <c r="AB8690">
        <v>0.8452751869450329</v>
      </c>
      <c r="AC8690">
        <v>1.1017018904045</v>
      </c>
      <c r="AD8690">
        <v>4.9119294109000004E-2</v>
      </c>
      <c r="AE8690">
        <v>19.219082668143002</v>
      </c>
    </row>
    <row r="8691" spans="1:31" x14ac:dyDescent="0.25">
      <c r="A8691">
        <v>2170787</v>
      </c>
      <c r="B8691">
        <v>1</v>
      </c>
      <c r="C8691" t="s">
        <v>80</v>
      </c>
      <c r="D8691" t="s">
        <v>92</v>
      </c>
      <c r="E8691" t="s">
        <v>140</v>
      </c>
      <c r="F8691" t="s">
        <v>24660</v>
      </c>
      <c r="G8691" t="s">
        <v>142</v>
      </c>
      <c r="H8691" t="s">
        <v>143</v>
      </c>
      <c r="I8691" t="s">
        <v>135</v>
      </c>
      <c r="J8691" t="s">
        <v>136</v>
      </c>
      <c r="K8691" t="s">
        <v>137</v>
      </c>
      <c r="L8691" t="s">
        <v>24661</v>
      </c>
      <c r="M8691" t="s">
        <v>24662</v>
      </c>
      <c r="N8691">
        <v>0.69138888799999998</v>
      </c>
      <c r="O8691">
        <v>1</v>
      </c>
      <c r="P8691">
        <v>6919</v>
      </c>
      <c r="Q8691">
        <v>0</v>
      </c>
      <c r="R8691">
        <v>72</v>
      </c>
      <c r="S8691">
        <v>8</v>
      </c>
      <c r="T8691">
        <v>595</v>
      </c>
      <c r="U8691">
        <v>0</v>
      </c>
      <c r="V8691">
        <v>0</v>
      </c>
      <c r="W8691">
        <v>5.9751403960278004</v>
      </c>
      <c r="X8691">
        <v>941.7182478461591</v>
      </c>
      <c r="Y8691">
        <v>0</v>
      </c>
      <c r="Z8691">
        <v>8.0079173210360874</v>
      </c>
      <c r="AA8691">
        <v>82.308651448502076</v>
      </c>
      <c r="AB8691">
        <v>276.16269807753542</v>
      </c>
      <c r="AC8691">
        <v>0</v>
      </c>
      <c r="AD8691">
        <v>0</v>
      </c>
      <c r="AE8691">
        <v>1314.1726550892604</v>
      </c>
    </row>
    <row r="8692" spans="1:31" x14ac:dyDescent="0.25">
      <c r="A8692">
        <v>2172046</v>
      </c>
      <c r="B8692">
        <v>1</v>
      </c>
      <c r="C8692" t="s">
        <v>80</v>
      </c>
      <c r="D8692" t="s">
        <v>93</v>
      </c>
      <c r="E8692" t="s">
        <v>174</v>
      </c>
      <c r="F8692" t="s">
        <v>24663</v>
      </c>
      <c r="G8692" t="s">
        <v>187</v>
      </c>
      <c r="H8692" t="s">
        <v>134</v>
      </c>
      <c r="I8692" t="s">
        <v>135</v>
      </c>
      <c r="J8692" t="s">
        <v>136</v>
      </c>
      <c r="K8692" t="s">
        <v>137</v>
      </c>
      <c r="L8692" t="s">
        <v>24664</v>
      </c>
      <c r="M8692" t="s">
        <v>24665</v>
      </c>
      <c r="N8692">
        <v>3.7166666660000001</v>
      </c>
      <c r="O8692">
        <v>0</v>
      </c>
      <c r="P8692">
        <v>1</v>
      </c>
      <c r="Q8692">
        <v>0</v>
      </c>
      <c r="R8692">
        <v>5</v>
      </c>
      <c r="S8692">
        <v>0</v>
      </c>
      <c r="T8692">
        <v>2</v>
      </c>
      <c r="U8692">
        <v>0</v>
      </c>
      <c r="V8692">
        <v>0</v>
      </c>
      <c r="W8692">
        <v>0</v>
      </c>
      <c r="X8692">
        <v>0.49476225650720002</v>
      </c>
      <c r="Y8692">
        <v>0</v>
      </c>
      <c r="Z8692">
        <v>2.0292974965978221</v>
      </c>
      <c r="AA8692">
        <v>0</v>
      </c>
      <c r="AB8692">
        <v>1.5708675057976</v>
      </c>
      <c r="AC8692">
        <v>0</v>
      </c>
      <c r="AD8692">
        <v>0</v>
      </c>
      <c r="AE8692">
        <v>4.0949272589026222</v>
      </c>
    </row>
    <row r="8693" spans="1:31" x14ac:dyDescent="0.25">
      <c r="A8693">
        <v>2170741</v>
      </c>
      <c r="B8693">
        <v>1</v>
      </c>
      <c r="C8693" t="s">
        <v>81</v>
      </c>
      <c r="D8693" t="s">
        <v>113</v>
      </c>
      <c r="E8693" t="s">
        <v>174</v>
      </c>
      <c r="F8693" t="s">
        <v>15491</v>
      </c>
      <c r="G8693" t="s">
        <v>187</v>
      </c>
      <c r="H8693" t="s">
        <v>134</v>
      </c>
      <c r="I8693" t="s">
        <v>135</v>
      </c>
      <c r="J8693" t="s">
        <v>136</v>
      </c>
      <c r="K8693" t="s">
        <v>137</v>
      </c>
      <c r="L8693" t="s">
        <v>24666</v>
      </c>
      <c r="M8693" t="s">
        <v>24667</v>
      </c>
      <c r="N8693">
        <v>0.94722222199999995</v>
      </c>
      <c r="O8693">
        <v>0</v>
      </c>
      <c r="P8693">
        <v>32</v>
      </c>
      <c r="Q8693">
        <v>0</v>
      </c>
      <c r="R8693">
        <v>0</v>
      </c>
      <c r="S8693">
        <v>0</v>
      </c>
      <c r="T8693">
        <v>2</v>
      </c>
      <c r="U8693">
        <v>0</v>
      </c>
      <c r="V8693">
        <v>0</v>
      </c>
      <c r="W8693">
        <v>0</v>
      </c>
      <c r="X8693">
        <v>2.4431550698180997</v>
      </c>
      <c r="Y8693">
        <v>0</v>
      </c>
      <c r="Z8693">
        <v>0</v>
      </c>
      <c r="AA8693">
        <v>0</v>
      </c>
      <c r="AB8693">
        <v>1.6467084120666668E-3</v>
      </c>
      <c r="AC8693">
        <v>0</v>
      </c>
      <c r="AD8693">
        <v>0</v>
      </c>
      <c r="AE8693">
        <v>2.4448017782301665</v>
      </c>
    </row>
    <row r="8694" spans="1:31" x14ac:dyDescent="0.25">
      <c r="A8694">
        <v>2170804</v>
      </c>
      <c r="B8694">
        <v>1</v>
      </c>
      <c r="C8694" t="s">
        <v>80</v>
      </c>
      <c r="D8694" t="s">
        <v>84</v>
      </c>
      <c r="E8694" t="s">
        <v>131</v>
      </c>
      <c r="F8694" t="s">
        <v>24668</v>
      </c>
      <c r="G8694" t="s">
        <v>133</v>
      </c>
      <c r="H8694" t="s">
        <v>134</v>
      </c>
      <c r="I8694" t="s">
        <v>135</v>
      </c>
      <c r="J8694" t="s">
        <v>136</v>
      </c>
      <c r="K8694" t="s">
        <v>137</v>
      </c>
      <c r="L8694" t="s">
        <v>24669</v>
      </c>
      <c r="M8694" t="s">
        <v>24670</v>
      </c>
      <c r="N8694">
        <v>4.0061111110000001</v>
      </c>
      <c r="O8694">
        <v>0</v>
      </c>
      <c r="P8694">
        <v>38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33.738712254698513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33.738712254698513</v>
      </c>
    </row>
    <row r="8695" spans="1:31" x14ac:dyDescent="0.25">
      <c r="A8695">
        <v>2171800</v>
      </c>
      <c r="B8695">
        <v>1</v>
      </c>
      <c r="C8695" t="s">
        <v>80</v>
      </c>
      <c r="D8695" t="s">
        <v>93</v>
      </c>
      <c r="E8695" t="s">
        <v>131</v>
      </c>
      <c r="F8695" t="s">
        <v>24671</v>
      </c>
      <c r="G8695" t="s">
        <v>152</v>
      </c>
      <c r="H8695" t="s">
        <v>134</v>
      </c>
      <c r="I8695" t="s">
        <v>135</v>
      </c>
      <c r="J8695" t="s">
        <v>136</v>
      </c>
      <c r="K8695" t="s">
        <v>137</v>
      </c>
      <c r="L8695" t="s">
        <v>24571</v>
      </c>
      <c r="M8695" t="s">
        <v>24672</v>
      </c>
      <c r="N8695">
        <v>0.29249999999999998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1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0.18592531324965</v>
      </c>
      <c r="AC8695">
        <v>0</v>
      </c>
      <c r="AD8695">
        <v>0</v>
      </c>
      <c r="AE8695">
        <v>0.18592531324965</v>
      </c>
    </row>
    <row r="8696" spans="1:31" x14ac:dyDescent="0.25">
      <c r="A8696">
        <v>2171196</v>
      </c>
      <c r="B8696">
        <v>1</v>
      </c>
      <c r="C8696" t="s">
        <v>81</v>
      </c>
      <c r="D8696" t="s">
        <v>117</v>
      </c>
      <c r="E8696" t="s">
        <v>174</v>
      </c>
      <c r="F8696" t="s">
        <v>24673</v>
      </c>
      <c r="G8696" t="s">
        <v>187</v>
      </c>
      <c r="H8696" t="s">
        <v>134</v>
      </c>
      <c r="I8696" t="s">
        <v>135</v>
      </c>
      <c r="J8696" t="s">
        <v>136</v>
      </c>
      <c r="K8696" t="s">
        <v>137</v>
      </c>
      <c r="L8696" t="s">
        <v>24674</v>
      </c>
      <c r="M8696" t="s">
        <v>24675</v>
      </c>
      <c r="N8696">
        <v>1.6902777769999999</v>
      </c>
      <c r="O8696">
        <v>0</v>
      </c>
      <c r="P8696">
        <v>14</v>
      </c>
      <c r="Q8696">
        <v>0</v>
      </c>
      <c r="R8696">
        <v>2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4.0010639081520667</v>
      </c>
      <c r="Y8696">
        <v>0</v>
      </c>
      <c r="Z8696">
        <v>0.75664183124009998</v>
      </c>
      <c r="AA8696">
        <v>0</v>
      </c>
      <c r="AB8696">
        <v>0</v>
      </c>
      <c r="AC8696">
        <v>0</v>
      </c>
      <c r="AD8696">
        <v>0</v>
      </c>
      <c r="AE8696">
        <v>4.7577057393921667</v>
      </c>
    </row>
    <row r="8697" spans="1:31" x14ac:dyDescent="0.25">
      <c r="A8697">
        <v>2172038</v>
      </c>
      <c r="B8697">
        <v>1</v>
      </c>
      <c r="C8697" t="s">
        <v>81</v>
      </c>
      <c r="D8697" t="s">
        <v>118</v>
      </c>
      <c r="E8697" t="s">
        <v>131</v>
      </c>
      <c r="F8697" t="s">
        <v>24676</v>
      </c>
      <c r="G8697" t="s">
        <v>152</v>
      </c>
      <c r="H8697" t="s">
        <v>134</v>
      </c>
      <c r="I8697" t="s">
        <v>135</v>
      </c>
      <c r="J8697" t="s">
        <v>136</v>
      </c>
      <c r="K8697" t="s">
        <v>137</v>
      </c>
      <c r="L8697" t="s">
        <v>24677</v>
      </c>
      <c r="M8697" t="s">
        <v>24678</v>
      </c>
      <c r="N8697">
        <v>2.7747222219999998</v>
      </c>
      <c r="O8697">
        <v>0</v>
      </c>
      <c r="P8697">
        <v>6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4.2330703627555017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4.2330703627555017</v>
      </c>
    </row>
    <row r="8698" spans="1:31" x14ac:dyDescent="0.25">
      <c r="A8698">
        <v>2170850</v>
      </c>
      <c r="B8698">
        <v>1</v>
      </c>
      <c r="C8698" t="s">
        <v>81</v>
      </c>
      <c r="D8698" t="s">
        <v>118</v>
      </c>
      <c r="E8698" t="s">
        <v>174</v>
      </c>
      <c r="F8698" t="s">
        <v>24679</v>
      </c>
      <c r="G8698" t="s">
        <v>176</v>
      </c>
      <c r="H8698" t="s">
        <v>134</v>
      </c>
      <c r="I8698" t="s">
        <v>135</v>
      </c>
      <c r="J8698" t="s">
        <v>136</v>
      </c>
      <c r="K8698" t="s">
        <v>137</v>
      </c>
      <c r="L8698" t="s">
        <v>24680</v>
      </c>
      <c r="M8698" t="s">
        <v>24681</v>
      </c>
      <c r="N8698">
        <v>0.76527777699999999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35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12.842120436530001</v>
      </c>
      <c r="AC8698">
        <v>0</v>
      </c>
      <c r="AD8698">
        <v>0</v>
      </c>
      <c r="AE8698">
        <v>12.842120436530001</v>
      </c>
    </row>
    <row r="8699" spans="1:31" x14ac:dyDescent="0.25">
      <c r="A8699">
        <v>2171846</v>
      </c>
      <c r="B8699">
        <v>1</v>
      </c>
      <c r="C8699" t="s">
        <v>81</v>
      </c>
      <c r="D8699" t="s">
        <v>114</v>
      </c>
      <c r="E8699" t="s">
        <v>131</v>
      </c>
      <c r="F8699" t="s">
        <v>24682</v>
      </c>
      <c r="G8699" t="s">
        <v>152</v>
      </c>
      <c r="H8699" t="s">
        <v>134</v>
      </c>
      <c r="I8699" t="s">
        <v>135</v>
      </c>
      <c r="J8699" t="s">
        <v>136</v>
      </c>
      <c r="K8699" t="s">
        <v>137</v>
      </c>
      <c r="L8699" t="s">
        <v>24683</v>
      </c>
      <c r="M8699" t="s">
        <v>24684</v>
      </c>
      <c r="N8699">
        <v>3.9741666659999999</v>
      </c>
      <c r="O8699">
        <v>0</v>
      </c>
      <c r="P8699">
        <v>1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0.37459170338700004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0.37459170338700004</v>
      </c>
    </row>
    <row r="8700" spans="1:31" x14ac:dyDescent="0.25">
      <c r="A8700">
        <v>2171992</v>
      </c>
      <c r="B8700">
        <v>1</v>
      </c>
      <c r="C8700" t="s">
        <v>80</v>
      </c>
      <c r="D8700" t="s">
        <v>93</v>
      </c>
      <c r="E8700" t="s">
        <v>174</v>
      </c>
      <c r="F8700" t="s">
        <v>24685</v>
      </c>
      <c r="G8700" t="s">
        <v>187</v>
      </c>
      <c r="H8700" t="s">
        <v>134</v>
      </c>
      <c r="I8700" t="s">
        <v>135</v>
      </c>
      <c r="J8700" t="s">
        <v>136</v>
      </c>
      <c r="K8700" t="s">
        <v>137</v>
      </c>
      <c r="L8700" t="s">
        <v>24686</v>
      </c>
      <c r="M8700" t="s">
        <v>24687</v>
      </c>
      <c r="N8700">
        <v>5.3438888880000004</v>
      </c>
      <c r="O8700">
        <v>0</v>
      </c>
      <c r="P8700">
        <v>2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1.0834945490494778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1.0834945490494778</v>
      </c>
    </row>
    <row r="8701" spans="1:31" x14ac:dyDescent="0.25">
      <c r="A8701">
        <v>2170956</v>
      </c>
      <c r="B8701">
        <v>1</v>
      </c>
      <c r="C8701" t="s">
        <v>80</v>
      </c>
      <c r="D8701" t="s">
        <v>105</v>
      </c>
      <c r="E8701" t="s">
        <v>206</v>
      </c>
      <c r="F8701" t="s">
        <v>24688</v>
      </c>
      <c r="G8701" t="s">
        <v>187</v>
      </c>
      <c r="H8701" t="s">
        <v>134</v>
      </c>
      <c r="I8701" t="s">
        <v>135</v>
      </c>
      <c r="J8701" t="s">
        <v>136</v>
      </c>
      <c r="K8701" t="s">
        <v>137</v>
      </c>
      <c r="L8701" t="s">
        <v>24689</v>
      </c>
      <c r="M8701" t="s">
        <v>24690</v>
      </c>
      <c r="N8701">
        <v>1.655277777</v>
      </c>
      <c r="O8701">
        <v>0</v>
      </c>
      <c r="P8701">
        <v>153</v>
      </c>
      <c r="Q8701">
        <v>0</v>
      </c>
      <c r="R8701">
        <v>0</v>
      </c>
      <c r="S8701">
        <v>0</v>
      </c>
      <c r="T8701">
        <v>9</v>
      </c>
      <c r="U8701">
        <v>0</v>
      </c>
      <c r="V8701">
        <v>0</v>
      </c>
      <c r="W8701">
        <v>0</v>
      </c>
      <c r="X8701">
        <v>55.75429336543182</v>
      </c>
      <c r="Y8701">
        <v>0</v>
      </c>
      <c r="Z8701">
        <v>0</v>
      </c>
      <c r="AA8701">
        <v>0</v>
      </c>
      <c r="AB8701">
        <v>10.830200814620001</v>
      </c>
      <c r="AC8701">
        <v>0</v>
      </c>
      <c r="AD8701">
        <v>0</v>
      </c>
      <c r="AE8701">
        <v>66.58449418005182</v>
      </c>
    </row>
    <row r="8702" spans="1:31" x14ac:dyDescent="0.25">
      <c r="A8702">
        <v>2170964</v>
      </c>
      <c r="B8702">
        <v>1</v>
      </c>
      <c r="C8702" t="s">
        <v>80</v>
      </c>
      <c r="D8702" t="s">
        <v>89</v>
      </c>
      <c r="E8702" t="s">
        <v>174</v>
      </c>
      <c r="F8702" t="s">
        <v>24691</v>
      </c>
      <c r="G8702" t="s">
        <v>384</v>
      </c>
      <c r="H8702" t="s">
        <v>134</v>
      </c>
      <c r="I8702" t="s">
        <v>135</v>
      </c>
      <c r="J8702" t="s">
        <v>136</v>
      </c>
      <c r="K8702" t="s">
        <v>137</v>
      </c>
      <c r="L8702" t="s">
        <v>24692</v>
      </c>
      <c r="M8702" t="s">
        <v>24693</v>
      </c>
      <c r="N8702">
        <v>1.9502777769999999</v>
      </c>
      <c r="O8702">
        <v>0</v>
      </c>
      <c r="P8702">
        <v>5</v>
      </c>
      <c r="Q8702">
        <v>0</v>
      </c>
      <c r="R8702">
        <v>0</v>
      </c>
      <c r="S8702">
        <v>0</v>
      </c>
      <c r="T8702">
        <v>1</v>
      </c>
      <c r="U8702">
        <v>0</v>
      </c>
      <c r="V8702">
        <v>0</v>
      </c>
      <c r="W8702">
        <v>0</v>
      </c>
      <c r="X8702">
        <v>4.4302200997920584</v>
      </c>
      <c r="Y8702">
        <v>0</v>
      </c>
      <c r="Z8702">
        <v>0</v>
      </c>
      <c r="AA8702">
        <v>0</v>
      </c>
      <c r="AB8702">
        <v>1.1685877950963666</v>
      </c>
      <c r="AC8702">
        <v>0</v>
      </c>
      <c r="AD8702">
        <v>0</v>
      </c>
      <c r="AE8702">
        <v>5.5988078948884255</v>
      </c>
    </row>
    <row r="8703" spans="1:31" x14ac:dyDescent="0.25">
      <c r="A8703">
        <v>2171156</v>
      </c>
      <c r="B8703">
        <v>1</v>
      </c>
      <c r="C8703" t="s">
        <v>80</v>
      </c>
      <c r="D8703" t="s">
        <v>108</v>
      </c>
      <c r="E8703" t="s">
        <v>174</v>
      </c>
      <c r="F8703" t="s">
        <v>2900</v>
      </c>
      <c r="G8703" t="s">
        <v>187</v>
      </c>
      <c r="H8703" t="s">
        <v>134</v>
      </c>
      <c r="I8703" t="s">
        <v>135</v>
      </c>
      <c r="J8703" t="s">
        <v>136</v>
      </c>
      <c r="K8703" t="s">
        <v>137</v>
      </c>
      <c r="L8703" t="s">
        <v>24694</v>
      </c>
      <c r="M8703" t="s">
        <v>24695</v>
      </c>
      <c r="N8703">
        <v>15.033333333</v>
      </c>
      <c r="O8703">
        <v>0</v>
      </c>
      <c r="P8703">
        <v>15</v>
      </c>
      <c r="Q8703">
        <v>0</v>
      </c>
      <c r="R8703">
        <v>1</v>
      </c>
      <c r="S8703">
        <v>0</v>
      </c>
      <c r="T8703">
        <v>1</v>
      </c>
      <c r="U8703">
        <v>0</v>
      </c>
      <c r="V8703">
        <v>0</v>
      </c>
      <c r="W8703">
        <v>0</v>
      </c>
      <c r="X8703">
        <v>34.904984296883313</v>
      </c>
      <c r="Y8703">
        <v>0</v>
      </c>
      <c r="Z8703">
        <v>0.73811399228082675</v>
      </c>
      <c r="AA8703">
        <v>0</v>
      </c>
      <c r="AB8703">
        <v>1.2649690832903013</v>
      </c>
      <c r="AC8703">
        <v>0</v>
      </c>
      <c r="AD8703">
        <v>0</v>
      </c>
      <c r="AE8703">
        <v>36.908067372454447</v>
      </c>
    </row>
    <row r="8704" spans="1:31" x14ac:dyDescent="0.25">
      <c r="A8704">
        <v>2171133</v>
      </c>
      <c r="B8704">
        <v>1</v>
      </c>
      <c r="C8704" t="s">
        <v>80</v>
      </c>
      <c r="D8704" t="s">
        <v>108</v>
      </c>
      <c r="E8704" t="s">
        <v>161</v>
      </c>
      <c r="F8704" t="s">
        <v>24696</v>
      </c>
      <c r="G8704" t="s">
        <v>215</v>
      </c>
      <c r="H8704" t="s">
        <v>134</v>
      </c>
      <c r="I8704" t="s">
        <v>135</v>
      </c>
      <c r="J8704" t="s">
        <v>136</v>
      </c>
      <c r="K8704" t="s">
        <v>137</v>
      </c>
      <c r="L8704" t="s">
        <v>24697</v>
      </c>
      <c r="M8704" t="s">
        <v>24698</v>
      </c>
      <c r="N8704">
        <v>7.5411111110000002</v>
      </c>
      <c r="O8704">
        <v>0</v>
      </c>
      <c r="P8704">
        <v>135</v>
      </c>
      <c r="Q8704">
        <v>0</v>
      </c>
      <c r="R8704">
        <v>2</v>
      </c>
      <c r="S8704">
        <v>0</v>
      </c>
      <c r="T8704">
        <v>28</v>
      </c>
      <c r="U8704">
        <v>0</v>
      </c>
      <c r="V8704">
        <v>0</v>
      </c>
      <c r="W8704">
        <v>0</v>
      </c>
      <c r="X8704">
        <v>109.5488997740447</v>
      </c>
      <c r="Y8704">
        <v>0</v>
      </c>
      <c r="Z8704">
        <v>7.396862792018001</v>
      </c>
      <c r="AA8704">
        <v>0</v>
      </c>
      <c r="AB8704">
        <v>54.748125383128489</v>
      </c>
      <c r="AC8704">
        <v>0</v>
      </c>
      <c r="AD8704">
        <v>0</v>
      </c>
      <c r="AE8704">
        <v>171.69388794919118</v>
      </c>
    </row>
    <row r="8705" spans="1:31" x14ac:dyDescent="0.25">
      <c r="A8705">
        <v>2171631</v>
      </c>
      <c r="B8705">
        <v>1</v>
      </c>
      <c r="C8705" t="s">
        <v>81</v>
      </c>
      <c r="D8705" t="s">
        <v>128</v>
      </c>
      <c r="E8705" t="s">
        <v>131</v>
      </c>
      <c r="F8705" t="s">
        <v>24699</v>
      </c>
      <c r="G8705" t="s">
        <v>152</v>
      </c>
      <c r="H8705" t="s">
        <v>134</v>
      </c>
      <c r="I8705" t="s">
        <v>135</v>
      </c>
      <c r="J8705" t="s">
        <v>136</v>
      </c>
      <c r="K8705" t="s">
        <v>137</v>
      </c>
      <c r="L8705" t="s">
        <v>24700</v>
      </c>
      <c r="M8705" t="s">
        <v>24701</v>
      </c>
      <c r="N8705">
        <v>21.213611110999999</v>
      </c>
      <c r="O8705">
        <v>0</v>
      </c>
      <c r="P8705">
        <v>1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0.16683688301169997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0.16683688301169997</v>
      </c>
    </row>
    <row r="8706" spans="1:31" x14ac:dyDescent="0.25">
      <c r="A8706">
        <v>2171411</v>
      </c>
      <c r="B8706">
        <v>1</v>
      </c>
      <c r="C8706" t="s">
        <v>81</v>
      </c>
      <c r="D8706" t="s">
        <v>113</v>
      </c>
      <c r="E8706" t="s">
        <v>206</v>
      </c>
      <c r="F8706" t="s">
        <v>24702</v>
      </c>
      <c r="G8706" t="s">
        <v>246</v>
      </c>
      <c r="H8706" t="s">
        <v>134</v>
      </c>
      <c r="I8706" t="s">
        <v>135</v>
      </c>
      <c r="J8706" t="s">
        <v>136</v>
      </c>
      <c r="K8706" t="s">
        <v>137</v>
      </c>
      <c r="L8706" t="s">
        <v>24703</v>
      </c>
      <c r="M8706" t="s">
        <v>24704</v>
      </c>
      <c r="N8706">
        <v>4.8630555549999999</v>
      </c>
      <c r="O8706">
        <v>0</v>
      </c>
      <c r="P8706">
        <v>116</v>
      </c>
      <c r="Q8706">
        <v>0</v>
      </c>
      <c r="R8706">
        <v>0</v>
      </c>
      <c r="S8706">
        <v>0</v>
      </c>
      <c r="T8706">
        <v>21</v>
      </c>
      <c r="U8706">
        <v>0</v>
      </c>
      <c r="V8706">
        <v>0</v>
      </c>
      <c r="W8706">
        <v>0</v>
      </c>
      <c r="X8706">
        <v>125.82403806011475</v>
      </c>
      <c r="Y8706">
        <v>0</v>
      </c>
      <c r="Z8706">
        <v>0</v>
      </c>
      <c r="AA8706">
        <v>0</v>
      </c>
      <c r="AB8706">
        <v>63.469861161098827</v>
      </c>
      <c r="AC8706">
        <v>0</v>
      </c>
      <c r="AD8706">
        <v>0</v>
      </c>
      <c r="AE8706">
        <v>189.29389922121356</v>
      </c>
    </row>
    <row r="8707" spans="1:31" x14ac:dyDescent="0.25">
      <c r="A8707">
        <v>2171654</v>
      </c>
      <c r="B8707">
        <v>1</v>
      </c>
      <c r="C8707" t="s">
        <v>81</v>
      </c>
      <c r="D8707" t="s">
        <v>127</v>
      </c>
      <c r="E8707" t="s">
        <v>131</v>
      </c>
      <c r="F8707" t="s">
        <v>24705</v>
      </c>
      <c r="G8707" t="s">
        <v>152</v>
      </c>
      <c r="H8707" t="s">
        <v>134</v>
      </c>
      <c r="I8707" t="s">
        <v>135</v>
      </c>
      <c r="J8707" t="s">
        <v>136</v>
      </c>
      <c r="K8707" t="s">
        <v>137</v>
      </c>
      <c r="L8707" t="s">
        <v>24706</v>
      </c>
      <c r="M8707" t="s">
        <v>24707</v>
      </c>
      <c r="N8707">
        <v>4.5127777770000002</v>
      </c>
      <c r="O8707">
        <v>0</v>
      </c>
      <c r="P8707">
        <v>1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2.2154443504538999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2.2154443504538999</v>
      </c>
    </row>
    <row r="8708" spans="1:31" x14ac:dyDescent="0.25">
      <c r="A8708">
        <v>2171580</v>
      </c>
      <c r="B8708">
        <v>1</v>
      </c>
      <c r="C8708" t="s">
        <v>80</v>
      </c>
      <c r="D8708" t="s">
        <v>89</v>
      </c>
      <c r="E8708" t="s">
        <v>131</v>
      </c>
      <c r="F8708" t="s">
        <v>3093</v>
      </c>
      <c r="G8708" t="s">
        <v>133</v>
      </c>
      <c r="H8708" t="s">
        <v>134</v>
      </c>
      <c r="I8708" t="s">
        <v>135</v>
      </c>
      <c r="J8708" t="s">
        <v>136</v>
      </c>
      <c r="K8708" t="s">
        <v>137</v>
      </c>
      <c r="L8708" t="s">
        <v>24708</v>
      </c>
      <c r="M8708" t="s">
        <v>24709</v>
      </c>
      <c r="N8708">
        <v>1.448055555</v>
      </c>
      <c r="O8708">
        <v>0</v>
      </c>
      <c r="P8708">
        <v>1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1.0687358657220001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1.0687358657220001</v>
      </c>
    </row>
    <row r="8709" spans="1:31" x14ac:dyDescent="0.25">
      <c r="A8709">
        <v>2171717</v>
      </c>
      <c r="B8709">
        <v>1</v>
      </c>
      <c r="C8709" t="s">
        <v>80</v>
      </c>
      <c r="D8709" t="s">
        <v>93</v>
      </c>
      <c r="E8709" t="s">
        <v>146</v>
      </c>
      <c r="F8709" t="s">
        <v>24710</v>
      </c>
      <c r="G8709" t="s">
        <v>167</v>
      </c>
      <c r="H8709" t="s">
        <v>143</v>
      </c>
      <c r="I8709" t="s">
        <v>135</v>
      </c>
      <c r="J8709" t="s">
        <v>136</v>
      </c>
      <c r="K8709" t="s">
        <v>137</v>
      </c>
      <c r="L8709" t="s">
        <v>24711</v>
      </c>
      <c r="M8709" t="s">
        <v>24712</v>
      </c>
      <c r="N8709">
        <v>15.884444444</v>
      </c>
      <c r="O8709">
        <v>0</v>
      </c>
      <c r="P8709">
        <v>0</v>
      </c>
      <c r="Q8709">
        <v>0</v>
      </c>
      <c r="R8709">
        <v>14</v>
      </c>
      <c r="S8709">
        <v>0</v>
      </c>
      <c r="T8709">
        <v>6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214.01083983784795</v>
      </c>
      <c r="AA8709">
        <v>0</v>
      </c>
      <c r="AB8709">
        <v>20.459048482810207</v>
      </c>
      <c r="AC8709">
        <v>0</v>
      </c>
      <c r="AD8709">
        <v>0</v>
      </c>
      <c r="AE8709">
        <v>234.46988832065816</v>
      </c>
    </row>
    <row r="8710" spans="1:31" x14ac:dyDescent="0.25">
      <c r="A8710">
        <v>2171219</v>
      </c>
      <c r="B8710">
        <v>1</v>
      </c>
      <c r="C8710" t="s">
        <v>80</v>
      </c>
      <c r="D8710" t="s">
        <v>109</v>
      </c>
      <c r="E8710" t="s">
        <v>174</v>
      </c>
      <c r="F8710" t="s">
        <v>13914</v>
      </c>
      <c r="G8710" t="s">
        <v>187</v>
      </c>
      <c r="H8710" t="s">
        <v>134</v>
      </c>
      <c r="I8710" t="s">
        <v>135</v>
      </c>
      <c r="J8710" t="s">
        <v>136</v>
      </c>
      <c r="K8710" t="s">
        <v>137</v>
      </c>
      <c r="L8710" t="s">
        <v>24713</v>
      </c>
      <c r="M8710" t="s">
        <v>24714</v>
      </c>
      <c r="N8710">
        <v>1.923888888</v>
      </c>
      <c r="O8710">
        <v>0</v>
      </c>
      <c r="P8710">
        <v>14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4.3758835481034657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4.3758835481034657</v>
      </c>
    </row>
    <row r="8711" spans="1:31" x14ac:dyDescent="0.25">
      <c r="A8711">
        <v>2170827</v>
      </c>
      <c r="B8711">
        <v>1</v>
      </c>
      <c r="C8711" t="s">
        <v>80</v>
      </c>
      <c r="D8711" t="s">
        <v>85</v>
      </c>
      <c r="E8711" t="s">
        <v>161</v>
      </c>
      <c r="F8711" t="s">
        <v>24715</v>
      </c>
      <c r="G8711" t="s">
        <v>328</v>
      </c>
      <c r="H8711" t="s">
        <v>134</v>
      </c>
      <c r="I8711" t="s">
        <v>135</v>
      </c>
      <c r="J8711" t="s">
        <v>136</v>
      </c>
      <c r="K8711" t="s">
        <v>137</v>
      </c>
      <c r="L8711" t="s">
        <v>24716</v>
      </c>
      <c r="M8711" t="s">
        <v>24717</v>
      </c>
      <c r="N8711">
        <v>1.2661111110000001</v>
      </c>
      <c r="O8711">
        <v>0</v>
      </c>
      <c r="P8711">
        <v>838</v>
      </c>
      <c r="Q8711">
        <v>0</v>
      </c>
      <c r="R8711">
        <v>0</v>
      </c>
      <c r="S8711">
        <v>0</v>
      </c>
      <c r="T8711">
        <v>79</v>
      </c>
      <c r="U8711">
        <v>0</v>
      </c>
      <c r="V8711">
        <v>0</v>
      </c>
      <c r="W8711">
        <v>0</v>
      </c>
      <c r="X8711">
        <v>278.66507296950772</v>
      </c>
      <c r="Y8711">
        <v>0</v>
      </c>
      <c r="Z8711">
        <v>0</v>
      </c>
      <c r="AA8711">
        <v>0</v>
      </c>
      <c r="AB8711">
        <v>74.466218808225506</v>
      </c>
      <c r="AC8711">
        <v>0</v>
      </c>
      <c r="AD8711">
        <v>0</v>
      </c>
      <c r="AE8711">
        <v>353.13129177773322</v>
      </c>
    </row>
    <row r="8712" spans="1:31" x14ac:dyDescent="0.25">
      <c r="A8712">
        <v>2171823</v>
      </c>
      <c r="B8712">
        <v>1</v>
      </c>
      <c r="C8712" t="s">
        <v>80</v>
      </c>
      <c r="D8712" t="s">
        <v>108</v>
      </c>
      <c r="E8712" t="s">
        <v>174</v>
      </c>
      <c r="F8712" t="s">
        <v>20555</v>
      </c>
      <c r="G8712" t="s">
        <v>187</v>
      </c>
      <c r="H8712" t="s">
        <v>134</v>
      </c>
      <c r="I8712" t="s">
        <v>135</v>
      </c>
      <c r="J8712" t="s">
        <v>136</v>
      </c>
      <c r="K8712" t="s">
        <v>137</v>
      </c>
      <c r="L8712" t="s">
        <v>24718</v>
      </c>
      <c r="M8712" t="s">
        <v>24719</v>
      </c>
      <c r="N8712">
        <v>3.6786111109999999</v>
      </c>
      <c r="O8712">
        <v>0</v>
      </c>
      <c r="P8712">
        <v>5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2.9420267015317503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2.9420267015317503</v>
      </c>
    </row>
    <row r="8713" spans="1:31" x14ac:dyDescent="0.25">
      <c r="A8713">
        <v>2171019</v>
      </c>
      <c r="B8713">
        <v>1</v>
      </c>
      <c r="C8713" t="s">
        <v>80</v>
      </c>
      <c r="D8713" t="s">
        <v>92</v>
      </c>
      <c r="E8713" t="s">
        <v>174</v>
      </c>
      <c r="F8713" t="s">
        <v>24720</v>
      </c>
      <c r="G8713" t="s">
        <v>215</v>
      </c>
      <c r="H8713" t="s">
        <v>134</v>
      </c>
      <c r="I8713" t="s">
        <v>135</v>
      </c>
      <c r="J8713" t="s">
        <v>136</v>
      </c>
      <c r="K8713" t="s">
        <v>137</v>
      </c>
      <c r="L8713" t="s">
        <v>24721</v>
      </c>
      <c r="M8713" t="s">
        <v>24722</v>
      </c>
      <c r="N8713">
        <v>2.3741666659999998</v>
      </c>
      <c r="O8713">
        <v>0</v>
      </c>
      <c r="P8713">
        <v>20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12.474934516136377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12.474934516136377</v>
      </c>
    </row>
    <row r="8714" spans="1:31" x14ac:dyDescent="0.25">
      <c r="A8714">
        <v>2171525</v>
      </c>
      <c r="B8714">
        <v>1</v>
      </c>
      <c r="C8714" t="s">
        <v>81</v>
      </c>
      <c r="D8714" t="s">
        <v>128</v>
      </c>
      <c r="E8714" t="s">
        <v>140</v>
      </c>
      <c r="F8714" t="s">
        <v>16771</v>
      </c>
      <c r="G8714" t="s">
        <v>142</v>
      </c>
      <c r="H8714" t="s">
        <v>143</v>
      </c>
      <c r="I8714" t="s">
        <v>135</v>
      </c>
      <c r="J8714" t="s">
        <v>136</v>
      </c>
      <c r="K8714" t="s">
        <v>137</v>
      </c>
      <c r="L8714" t="s">
        <v>24723</v>
      </c>
      <c r="M8714" t="s">
        <v>24724</v>
      </c>
      <c r="N8714">
        <v>0.92305555500000003</v>
      </c>
      <c r="O8714">
        <v>0</v>
      </c>
      <c r="P8714">
        <v>911</v>
      </c>
      <c r="Q8714">
        <v>3</v>
      </c>
      <c r="R8714">
        <v>6</v>
      </c>
      <c r="S8714">
        <v>5</v>
      </c>
      <c r="T8714">
        <v>95</v>
      </c>
      <c r="U8714">
        <v>0</v>
      </c>
      <c r="V8714">
        <v>0</v>
      </c>
      <c r="W8714">
        <v>0</v>
      </c>
      <c r="X8714">
        <v>105.67999831984237</v>
      </c>
      <c r="Y8714">
        <v>32.281868306011212</v>
      </c>
      <c r="Z8714">
        <v>7.6164659397634509</v>
      </c>
      <c r="AA8714">
        <v>55.358032623705981</v>
      </c>
      <c r="AB8714">
        <v>21.870284522527591</v>
      </c>
      <c r="AC8714">
        <v>0</v>
      </c>
      <c r="AD8714">
        <v>0</v>
      </c>
      <c r="AE8714">
        <v>222.80664971185061</v>
      </c>
    </row>
    <row r="8715" spans="1:31" x14ac:dyDescent="0.25">
      <c r="A8715">
        <v>2171611</v>
      </c>
      <c r="B8715">
        <v>1</v>
      </c>
      <c r="C8715" t="s">
        <v>80</v>
      </c>
      <c r="D8715" t="s">
        <v>84</v>
      </c>
      <c r="E8715" t="s">
        <v>131</v>
      </c>
      <c r="F8715" t="s">
        <v>24725</v>
      </c>
      <c r="G8715" t="s">
        <v>152</v>
      </c>
      <c r="H8715" t="s">
        <v>134</v>
      </c>
      <c r="I8715" t="s">
        <v>135</v>
      </c>
      <c r="J8715" t="s">
        <v>136</v>
      </c>
      <c r="K8715" t="s">
        <v>137</v>
      </c>
      <c r="L8715" t="s">
        <v>24726</v>
      </c>
      <c r="M8715" t="s">
        <v>24727</v>
      </c>
      <c r="N8715">
        <v>5.8116666659999998</v>
      </c>
      <c r="O8715">
        <v>0</v>
      </c>
      <c r="P8715">
        <v>1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3.0232036558289002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3.0232036558289002</v>
      </c>
    </row>
    <row r="8716" spans="1:31" x14ac:dyDescent="0.25">
      <c r="A8716">
        <v>2171909</v>
      </c>
      <c r="B8716">
        <v>1</v>
      </c>
      <c r="C8716" t="s">
        <v>80</v>
      </c>
      <c r="D8716" t="s">
        <v>105</v>
      </c>
      <c r="E8716" t="s">
        <v>140</v>
      </c>
      <c r="F8716" t="s">
        <v>16988</v>
      </c>
      <c r="G8716" t="s">
        <v>142</v>
      </c>
      <c r="H8716" t="s">
        <v>143</v>
      </c>
      <c r="I8716" t="s">
        <v>135</v>
      </c>
      <c r="J8716" t="s">
        <v>136</v>
      </c>
      <c r="K8716" t="s">
        <v>137</v>
      </c>
      <c r="L8716" t="s">
        <v>24728</v>
      </c>
      <c r="M8716" t="s">
        <v>24729</v>
      </c>
      <c r="N8716">
        <v>0.40833333300000002</v>
      </c>
      <c r="O8716">
        <v>7</v>
      </c>
      <c r="P8716">
        <v>1036</v>
      </c>
      <c r="Q8716">
        <v>19</v>
      </c>
      <c r="R8716">
        <v>628</v>
      </c>
      <c r="S8716">
        <v>15</v>
      </c>
      <c r="T8716">
        <v>121</v>
      </c>
      <c r="U8716">
        <v>0</v>
      </c>
      <c r="V8716">
        <v>1</v>
      </c>
      <c r="W8716">
        <v>0.80094941952900001</v>
      </c>
      <c r="X8716">
        <v>92.996415195869389</v>
      </c>
      <c r="Y8716">
        <v>5.1737268552480016</v>
      </c>
      <c r="Z8716">
        <v>42.615556104306528</v>
      </c>
      <c r="AA8716">
        <v>17.180711859041502</v>
      </c>
      <c r="AB8716">
        <v>26.094375047924149</v>
      </c>
      <c r="AC8716">
        <v>0</v>
      </c>
      <c r="AD8716">
        <v>1.4628364997085002</v>
      </c>
      <c r="AE8716">
        <v>186.32457098162709</v>
      </c>
    </row>
    <row r="8717" spans="1:31" x14ac:dyDescent="0.25">
      <c r="A8717">
        <v>2171308</v>
      </c>
      <c r="B8717">
        <v>1</v>
      </c>
      <c r="C8717" t="s">
        <v>81</v>
      </c>
      <c r="D8717" t="s">
        <v>128</v>
      </c>
      <c r="E8717" t="s">
        <v>174</v>
      </c>
      <c r="F8717" t="s">
        <v>24730</v>
      </c>
      <c r="G8717" t="s">
        <v>187</v>
      </c>
      <c r="H8717" t="s">
        <v>134</v>
      </c>
      <c r="I8717" t="s">
        <v>135</v>
      </c>
      <c r="J8717" t="s">
        <v>136</v>
      </c>
      <c r="K8717" t="s">
        <v>137</v>
      </c>
      <c r="L8717" t="s">
        <v>24731</v>
      </c>
      <c r="M8717" t="s">
        <v>24732</v>
      </c>
      <c r="N8717">
        <v>1.7197222219999999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23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22.593425676834404</v>
      </c>
      <c r="AC8717">
        <v>0</v>
      </c>
      <c r="AD8717">
        <v>0</v>
      </c>
      <c r="AE8717">
        <v>22.593425676834404</v>
      </c>
    </row>
    <row r="8718" spans="1:31" x14ac:dyDescent="0.25">
      <c r="A8718">
        <v>2171047</v>
      </c>
      <c r="B8718">
        <v>1</v>
      </c>
      <c r="C8718" t="s">
        <v>81</v>
      </c>
      <c r="D8718" t="s">
        <v>115</v>
      </c>
      <c r="E8718" t="s">
        <v>131</v>
      </c>
      <c r="F8718" t="s">
        <v>24733</v>
      </c>
      <c r="G8718" t="s">
        <v>152</v>
      </c>
      <c r="H8718" t="s">
        <v>134</v>
      </c>
      <c r="I8718" t="s">
        <v>135</v>
      </c>
      <c r="J8718" t="s">
        <v>136</v>
      </c>
      <c r="K8718" t="s">
        <v>137</v>
      </c>
      <c r="L8718" t="s">
        <v>24734</v>
      </c>
      <c r="M8718" t="s">
        <v>24735</v>
      </c>
      <c r="N8718">
        <v>7.0652777770000004</v>
      </c>
      <c r="O8718">
        <v>0</v>
      </c>
      <c r="P8718">
        <v>1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0.71080823860605002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0.71080823860605002</v>
      </c>
    </row>
    <row r="8719" spans="1:31" x14ac:dyDescent="0.25">
      <c r="A8719">
        <v>2170790</v>
      </c>
      <c r="B8719">
        <v>1</v>
      </c>
      <c r="C8719" t="s">
        <v>80</v>
      </c>
      <c r="D8719" t="s">
        <v>93</v>
      </c>
      <c r="E8719" t="s">
        <v>174</v>
      </c>
      <c r="F8719" t="s">
        <v>24736</v>
      </c>
      <c r="G8719" t="s">
        <v>187</v>
      </c>
      <c r="H8719" t="s">
        <v>134</v>
      </c>
      <c r="I8719" t="s">
        <v>135</v>
      </c>
      <c r="J8719" t="s">
        <v>136</v>
      </c>
      <c r="K8719" t="s">
        <v>137</v>
      </c>
      <c r="L8719" t="s">
        <v>24737</v>
      </c>
      <c r="M8719" t="s">
        <v>24738</v>
      </c>
      <c r="N8719">
        <v>2.5302777769999998</v>
      </c>
      <c r="O8719">
        <v>0</v>
      </c>
      <c r="P8719">
        <v>29</v>
      </c>
      <c r="Q8719">
        <v>0</v>
      </c>
      <c r="R8719">
        <v>0</v>
      </c>
      <c r="S8719">
        <v>0</v>
      </c>
      <c r="T8719">
        <v>6</v>
      </c>
      <c r="U8719">
        <v>0</v>
      </c>
      <c r="V8719">
        <v>0</v>
      </c>
      <c r="W8719">
        <v>0</v>
      </c>
      <c r="X8719">
        <v>9.3368934113311948</v>
      </c>
      <c r="Y8719">
        <v>0</v>
      </c>
      <c r="Z8719">
        <v>0</v>
      </c>
      <c r="AA8719">
        <v>0</v>
      </c>
      <c r="AB8719">
        <v>4.1067201107324829</v>
      </c>
      <c r="AC8719">
        <v>0</v>
      </c>
      <c r="AD8719">
        <v>0</v>
      </c>
      <c r="AE8719">
        <v>13.443613522063679</v>
      </c>
    </row>
    <row r="8720" spans="1:31" x14ac:dyDescent="0.25">
      <c r="A8720">
        <v>2171903</v>
      </c>
      <c r="B8720">
        <v>1</v>
      </c>
      <c r="C8720" t="s">
        <v>80</v>
      </c>
      <c r="D8720" t="s">
        <v>109</v>
      </c>
      <c r="E8720" t="s">
        <v>131</v>
      </c>
      <c r="F8720" t="s">
        <v>24739</v>
      </c>
      <c r="G8720" t="s">
        <v>152</v>
      </c>
      <c r="H8720" t="s">
        <v>134</v>
      </c>
      <c r="I8720" t="s">
        <v>135</v>
      </c>
      <c r="J8720" t="s">
        <v>136</v>
      </c>
      <c r="K8720" t="s">
        <v>137</v>
      </c>
      <c r="L8720" t="s">
        <v>24740</v>
      </c>
      <c r="M8720" t="s">
        <v>24741</v>
      </c>
      <c r="N8720">
        <v>2.832222222</v>
      </c>
      <c r="O8720">
        <v>0</v>
      </c>
      <c r="P8720">
        <v>1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0.29592047123250004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0.29592047123250004</v>
      </c>
    </row>
    <row r="8721" spans="1:31" x14ac:dyDescent="0.25">
      <c r="A8721">
        <v>2171849</v>
      </c>
      <c r="B8721">
        <v>1</v>
      </c>
      <c r="C8721" t="s">
        <v>80</v>
      </c>
      <c r="D8721" t="s">
        <v>103</v>
      </c>
      <c r="E8721" t="s">
        <v>131</v>
      </c>
      <c r="F8721" t="s">
        <v>24742</v>
      </c>
      <c r="G8721" t="s">
        <v>152</v>
      </c>
      <c r="H8721" t="s">
        <v>134</v>
      </c>
      <c r="I8721" t="s">
        <v>135</v>
      </c>
      <c r="J8721" t="s">
        <v>136</v>
      </c>
      <c r="K8721" t="s">
        <v>137</v>
      </c>
      <c r="L8721" t="s">
        <v>24743</v>
      </c>
      <c r="M8721" t="s">
        <v>24744</v>
      </c>
      <c r="N8721">
        <v>1.7852777769999999</v>
      </c>
      <c r="O8721">
        <v>0</v>
      </c>
      <c r="P8721">
        <v>1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</row>
    <row r="8722" spans="1:31" x14ac:dyDescent="0.25">
      <c r="A8722">
        <v>2171826</v>
      </c>
      <c r="B8722">
        <v>1</v>
      </c>
      <c r="C8722" t="s">
        <v>80</v>
      </c>
      <c r="D8722" t="s">
        <v>99</v>
      </c>
      <c r="E8722" t="s">
        <v>174</v>
      </c>
      <c r="F8722" t="s">
        <v>2658</v>
      </c>
      <c r="G8722" t="s">
        <v>187</v>
      </c>
      <c r="H8722" t="s">
        <v>134</v>
      </c>
      <c r="I8722" t="s">
        <v>135</v>
      </c>
      <c r="J8722" t="s">
        <v>136</v>
      </c>
      <c r="K8722" t="s">
        <v>137</v>
      </c>
      <c r="L8722" t="s">
        <v>24745</v>
      </c>
      <c r="M8722" t="s">
        <v>24746</v>
      </c>
      <c r="N8722">
        <v>3.9325000000000001</v>
      </c>
      <c r="O8722">
        <v>0</v>
      </c>
      <c r="P8722">
        <v>53</v>
      </c>
      <c r="Q8722">
        <v>0</v>
      </c>
      <c r="R8722">
        <v>0</v>
      </c>
      <c r="S8722">
        <v>0</v>
      </c>
      <c r="T8722">
        <v>1</v>
      </c>
      <c r="U8722">
        <v>0</v>
      </c>
      <c r="V8722">
        <v>0</v>
      </c>
      <c r="W8722">
        <v>0</v>
      </c>
      <c r="X8722">
        <v>33.436676225120571</v>
      </c>
      <c r="Y8722">
        <v>0</v>
      </c>
      <c r="Z8722">
        <v>0</v>
      </c>
      <c r="AA8722">
        <v>0</v>
      </c>
      <c r="AB8722">
        <v>0.11598202070606668</v>
      </c>
      <c r="AC8722">
        <v>0</v>
      </c>
      <c r="AD8722">
        <v>0</v>
      </c>
      <c r="AE8722">
        <v>33.552658245826635</v>
      </c>
    </row>
    <row r="8723" spans="1:31" x14ac:dyDescent="0.25">
      <c r="A8723">
        <v>2171949</v>
      </c>
      <c r="B8723">
        <v>1</v>
      </c>
      <c r="C8723" t="s">
        <v>81</v>
      </c>
      <c r="D8723" t="s">
        <v>116</v>
      </c>
      <c r="E8723" t="s">
        <v>196</v>
      </c>
      <c r="F8723" t="s">
        <v>17044</v>
      </c>
      <c r="G8723" t="s">
        <v>142</v>
      </c>
      <c r="H8723" t="s">
        <v>143</v>
      </c>
      <c r="I8723" t="s">
        <v>135</v>
      </c>
      <c r="J8723" t="s">
        <v>136</v>
      </c>
      <c r="K8723" t="s">
        <v>137</v>
      </c>
      <c r="L8723" t="s">
        <v>24747</v>
      </c>
      <c r="M8723" t="s">
        <v>24748</v>
      </c>
      <c r="N8723">
        <v>1.005833333</v>
      </c>
      <c r="O8723">
        <v>0</v>
      </c>
      <c r="P8723">
        <v>222</v>
      </c>
      <c r="Q8723">
        <v>165</v>
      </c>
      <c r="R8723">
        <v>6</v>
      </c>
      <c r="S8723">
        <v>3</v>
      </c>
      <c r="T8723">
        <v>27</v>
      </c>
      <c r="U8723">
        <v>0</v>
      </c>
      <c r="V8723">
        <v>0</v>
      </c>
      <c r="W8723">
        <v>0</v>
      </c>
      <c r="X8723">
        <v>32.061990667089816</v>
      </c>
      <c r="Y8723">
        <v>17.501688075152106</v>
      </c>
      <c r="Z8723">
        <v>2.5627439719728002</v>
      </c>
      <c r="AA8723">
        <v>20.220388615037475</v>
      </c>
      <c r="AB8723">
        <v>3.4458431463744166</v>
      </c>
      <c r="AC8723">
        <v>0</v>
      </c>
      <c r="AD8723">
        <v>0</v>
      </c>
      <c r="AE8723">
        <v>75.792654475626605</v>
      </c>
    </row>
    <row r="8724" spans="1:31" x14ac:dyDescent="0.25">
      <c r="A8724">
        <v>2171408</v>
      </c>
      <c r="B8724">
        <v>1</v>
      </c>
      <c r="C8724" t="s">
        <v>81</v>
      </c>
      <c r="D8724" t="s">
        <v>118</v>
      </c>
      <c r="E8724" t="s">
        <v>196</v>
      </c>
      <c r="F8724" t="s">
        <v>24749</v>
      </c>
      <c r="G8724" t="s">
        <v>142</v>
      </c>
      <c r="H8724" t="s">
        <v>143</v>
      </c>
      <c r="I8724" t="s">
        <v>135</v>
      </c>
      <c r="J8724" t="s">
        <v>136</v>
      </c>
      <c r="K8724" t="s">
        <v>137</v>
      </c>
      <c r="L8724" t="s">
        <v>24750</v>
      </c>
      <c r="M8724" t="s">
        <v>24751</v>
      </c>
      <c r="N8724">
        <v>8.9427777769999999</v>
      </c>
      <c r="O8724">
        <v>0</v>
      </c>
      <c r="P8724">
        <v>1</v>
      </c>
      <c r="Q8724">
        <v>38</v>
      </c>
      <c r="R8724">
        <v>69</v>
      </c>
      <c r="S8724">
        <v>10</v>
      </c>
      <c r="T8724">
        <v>7</v>
      </c>
      <c r="U8724">
        <v>0</v>
      </c>
      <c r="V8724">
        <v>0</v>
      </c>
      <c r="W8724">
        <v>0</v>
      </c>
      <c r="X8724">
        <v>0.43628089684480004</v>
      </c>
      <c r="Y8724">
        <v>996.73642533313409</v>
      </c>
      <c r="Z8724">
        <v>316.98362026342869</v>
      </c>
      <c r="AA8724">
        <v>337.6040330594131</v>
      </c>
      <c r="AB8724">
        <v>36.192423919529581</v>
      </c>
      <c r="AC8724">
        <v>0</v>
      </c>
      <c r="AD8724">
        <v>0</v>
      </c>
      <c r="AE8724">
        <v>1687.9527834723501</v>
      </c>
    </row>
    <row r="8725" spans="1:31" x14ac:dyDescent="0.25">
      <c r="A8725">
        <v>2171285</v>
      </c>
      <c r="B8725">
        <v>1</v>
      </c>
      <c r="C8725" t="s">
        <v>80</v>
      </c>
      <c r="D8725" t="s">
        <v>83</v>
      </c>
      <c r="E8725" t="s">
        <v>131</v>
      </c>
      <c r="F8725" t="s">
        <v>24752</v>
      </c>
      <c r="G8725" t="s">
        <v>152</v>
      </c>
      <c r="H8725" t="s">
        <v>134</v>
      </c>
      <c r="I8725" t="s">
        <v>135</v>
      </c>
      <c r="J8725" t="s">
        <v>136</v>
      </c>
      <c r="K8725" t="s">
        <v>137</v>
      </c>
      <c r="L8725" t="s">
        <v>24753</v>
      </c>
      <c r="M8725" t="s">
        <v>24754</v>
      </c>
      <c r="N8725">
        <v>3.2825000000000002</v>
      </c>
      <c r="O8725">
        <v>0</v>
      </c>
      <c r="P8725">
        <v>7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6.2442857262185667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6.2442857262185667</v>
      </c>
    </row>
    <row r="8726" spans="1:31" x14ac:dyDescent="0.25">
      <c r="A8726">
        <v>2171385</v>
      </c>
      <c r="B8726">
        <v>1</v>
      </c>
      <c r="C8726" t="s">
        <v>80</v>
      </c>
      <c r="D8726" t="s">
        <v>85</v>
      </c>
      <c r="E8726" t="s">
        <v>131</v>
      </c>
      <c r="F8726" t="s">
        <v>24755</v>
      </c>
      <c r="G8726" t="s">
        <v>152</v>
      </c>
      <c r="H8726" t="s">
        <v>134</v>
      </c>
      <c r="I8726" t="s">
        <v>135</v>
      </c>
      <c r="J8726" t="s">
        <v>136</v>
      </c>
      <c r="K8726" t="s">
        <v>137</v>
      </c>
      <c r="L8726" t="s">
        <v>24756</v>
      </c>
      <c r="M8726" t="s">
        <v>24757</v>
      </c>
      <c r="N8726">
        <v>7.994444444</v>
      </c>
      <c r="O8726">
        <v>0</v>
      </c>
      <c r="P8726">
        <v>5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9.0151968220196324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9.0151968220196324</v>
      </c>
    </row>
    <row r="8727" spans="1:31" x14ac:dyDescent="0.25">
      <c r="A8727">
        <v>2170993</v>
      </c>
      <c r="B8727">
        <v>1</v>
      </c>
      <c r="C8727" t="s">
        <v>80</v>
      </c>
      <c r="D8727" t="s">
        <v>104</v>
      </c>
      <c r="E8727" t="s">
        <v>196</v>
      </c>
      <c r="F8727" t="s">
        <v>24581</v>
      </c>
      <c r="G8727" t="s">
        <v>142</v>
      </c>
      <c r="H8727" t="s">
        <v>143</v>
      </c>
      <c r="I8727" t="s">
        <v>135</v>
      </c>
      <c r="J8727" t="s">
        <v>136</v>
      </c>
      <c r="K8727" t="s">
        <v>137</v>
      </c>
      <c r="L8727" t="s">
        <v>24758</v>
      </c>
      <c r="M8727" t="s">
        <v>24759</v>
      </c>
      <c r="N8727">
        <v>0.52611111099999996</v>
      </c>
      <c r="O8727">
        <v>2</v>
      </c>
      <c r="P8727">
        <v>5840</v>
      </c>
      <c r="Q8727">
        <v>18</v>
      </c>
      <c r="R8727">
        <v>139</v>
      </c>
      <c r="S8727">
        <v>5</v>
      </c>
      <c r="T8727">
        <v>756</v>
      </c>
      <c r="U8727">
        <v>6</v>
      </c>
      <c r="V8727">
        <v>1</v>
      </c>
      <c r="W8727">
        <v>0.47673341609226672</v>
      </c>
      <c r="X8727">
        <v>711.66313607994084</v>
      </c>
      <c r="Y8727">
        <v>1.8478249163419109</v>
      </c>
      <c r="Z8727">
        <v>13.492028591484637</v>
      </c>
      <c r="AA8727">
        <v>22.046512088191964</v>
      </c>
      <c r="AB8727">
        <v>186.02835540957355</v>
      </c>
      <c r="AC8727">
        <v>224.9729031243312</v>
      </c>
      <c r="AD8727">
        <v>0</v>
      </c>
      <c r="AE8727">
        <v>1160.5274936259566</v>
      </c>
    </row>
    <row r="8728" spans="1:31" x14ac:dyDescent="0.25">
      <c r="A8728">
        <v>2171588</v>
      </c>
      <c r="B8728">
        <v>1</v>
      </c>
      <c r="C8728" t="s">
        <v>81</v>
      </c>
      <c r="D8728" t="s">
        <v>124</v>
      </c>
      <c r="E8728" t="s">
        <v>131</v>
      </c>
      <c r="F8728" t="s">
        <v>24760</v>
      </c>
      <c r="G8728" t="s">
        <v>152</v>
      </c>
      <c r="H8728" t="s">
        <v>134</v>
      </c>
      <c r="I8728" t="s">
        <v>135</v>
      </c>
      <c r="J8728" t="s">
        <v>136</v>
      </c>
      <c r="K8728" t="s">
        <v>137</v>
      </c>
      <c r="L8728" t="s">
        <v>24761</v>
      </c>
      <c r="M8728" t="s">
        <v>24762</v>
      </c>
      <c r="N8728">
        <v>1.8488888880000001</v>
      </c>
      <c r="O8728">
        <v>0</v>
      </c>
      <c r="P8728">
        <v>1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0.57956039989246677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0.57956039989246677</v>
      </c>
    </row>
    <row r="8729" spans="1:31" x14ac:dyDescent="0.25">
      <c r="A8729">
        <v>2171442</v>
      </c>
      <c r="B8729">
        <v>1</v>
      </c>
      <c r="C8729" t="s">
        <v>80</v>
      </c>
      <c r="D8729" t="s">
        <v>91</v>
      </c>
      <c r="E8729" t="s">
        <v>146</v>
      </c>
      <c r="F8729" t="s">
        <v>24763</v>
      </c>
      <c r="G8729" t="s">
        <v>167</v>
      </c>
      <c r="H8729" t="s">
        <v>143</v>
      </c>
      <c r="I8729" t="s">
        <v>135</v>
      </c>
      <c r="J8729" t="s">
        <v>136</v>
      </c>
      <c r="K8729" t="s">
        <v>137</v>
      </c>
      <c r="L8729" t="s">
        <v>24764</v>
      </c>
      <c r="M8729" t="s">
        <v>24765</v>
      </c>
      <c r="N8729">
        <v>3.0649999999999999</v>
      </c>
      <c r="O8729">
        <v>2</v>
      </c>
      <c r="P8729">
        <v>0</v>
      </c>
      <c r="Q8729">
        <v>0</v>
      </c>
      <c r="R8729">
        <v>0</v>
      </c>
      <c r="S8729">
        <v>2</v>
      </c>
      <c r="T8729">
        <v>0</v>
      </c>
      <c r="U8729">
        <v>0</v>
      </c>
      <c r="V8729">
        <v>0</v>
      </c>
      <c r="W8729">
        <v>1.7401399028729001</v>
      </c>
      <c r="X8729">
        <v>0</v>
      </c>
      <c r="Y8729">
        <v>0</v>
      </c>
      <c r="Z8729">
        <v>0</v>
      </c>
      <c r="AA8729">
        <v>3.8370348543835004</v>
      </c>
      <c r="AB8729">
        <v>0</v>
      </c>
      <c r="AC8729">
        <v>0</v>
      </c>
      <c r="AD8729">
        <v>0</v>
      </c>
      <c r="AE8729">
        <v>5.577174757256401</v>
      </c>
    </row>
    <row r="8730" spans="1:31" x14ac:dyDescent="0.25">
      <c r="A8730">
        <v>2170893</v>
      </c>
      <c r="B8730">
        <v>1</v>
      </c>
      <c r="C8730" t="s">
        <v>81</v>
      </c>
      <c r="D8730" t="s">
        <v>127</v>
      </c>
      <c r="E8730" t="s">
        <v>174</v>
      </c>
      <c r="F8730" t="s">
        <v>6793</v>
      </c>
      <c r="G8730" t="s">
        <v>187</v>
      </c>
      <c r="H8730" t="s">
        <v>134</v>
      </c>
      <c r="I8730" t="s">
        <v>135</v>
      </c>
      <c r="J8730" t="s">
        <v>136</v>
      </c>
      <c r="K8730" t="s">
        <v>137</v>
      </c>
      <c r="L8730" t="s">
        <v>24766</v>
      </c>
      <c r="M8730" t="s">
        <v>24767</v>
      </c>
      <c r="N8730">
        <v>2.5</v>
      </c>
      <c r="O8730">
        <v>0</v>
      </c>
      <c r="P8730">
        <v>55</v>
      </c>
      <c r="Q8730">
        <v>0</v>
      </c>
      <c r="R8730">
        <v>3</v>
      </c>
      <c r="S8730">
        <v>0</v>
      </c>
      <c r="T8730">
        <v>8</v>
      </c>
      <c r="U8730">
        <v>0</v>
      </c>
      <c r="V8730">
        <v>0</v>
      </c>
      <c r="W8730">
        <v>0</v>
      </c>
      <c r="X8730">
        <v>24.373427681759622</v>
      </c>
      <c r="Y8730">
        <v>0</v>
      </c>
      <c r="Z8730">
        <v>0.81889919473417505</v>
      </c>
      <c r="AA8730">
        <v>0</v>
      </c>
      <c r="AB8730">
        <v>13.875111208771424</v>
      </c>
      <c r="AC8730">
        <v>0</v>
      </c>
      <c r="AD8730">
        <v>0</v>
      </c>
      <c r="AE8730">
        <v>39.067438085265223</v>
      </c>
    </row>
    <row r="8731" spans="1:31" x14ac:dyDescent="0.25">
      <c r="A8731">
        <v>2171700</v>
      </c>
      <c r="B8731">
        <v>1</v>
      </c>
      <c r="C8731" t="s">
        <v>80</v>
      </c>
      <c r="D8731" t="s">
        <v>98</v>
      </c>
      <c r="E8731" t="s">
        <v>131</v>
      </c>
      <c r="F8731" t="s">
        <v>24768</v>
      </c>
      <c r="G8731" t="s">
        <v>152</v>
      </c>
      <c r="H8731" t="s">
        <v>134</v>
      </c>
      <c r="I8731" t="s">
        <v>135</v>
      </c>
      <c r="J8731" t="s">
        <v>136</v>
      </c>
      <c r="K8731" t="s">
        <v>137</v>
      </c>
      <c r="L8731" t="s">
        <v>24769</v>
      </c>
      <c r="M8731" t="s">
        <v>24770</v>
      </c>
      <c r="N8731">
        <v>1.5744444440000001</v>
      </c>
      <c r="O8731">
        <v>0</v>
      </c>
      <c r="P8731">
        <v>1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0.74470729603270003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0.74470729603270003</v>
      </c>
    </row>
    <row r="8732" spans="1:31" x14ac:dyDescent="0.25">
      <c r="A8732">
        <v>2171534</v>
      </c>
      <c r="B8732">
        <v>1</v>
      </c>
      <c r="C8732" t="s">
        <v>80</v>
      </c>
      <c r="D8732" t="s">
        <v>94</v>
      </c>
      <c r="E8732" t="s">
        <v>131</v>
      </c>
      <c r="F8732" t="s">
        <v>24771</v>
      </c>
      <c r="G8732" t="s">
        <v>171</v>
      </c>
      <c r="H8732" t="s">
        <v>134</v>
      </c>
      <c r="I8732" t="s">
        <v>135</v>
      </c>
      <c r="J8732" t="s">
        <v>136</v>
      </c>
      <c r="K8732" t="s">
        <v>137</v>
      </c>
      <c r="L8732" t="s">
        <v>24772</v>
      </c>
      <c r="M8732" t="s">
        <v>24773</v>
      </c>
      <c r="N8732">
        <v>5.7488888879999998</v>
      </c>
      <c r="O8732">
        <v>0</v>
      </c>
      <c r="P8732">
        <v>1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1.7435775203968333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1.7435775203968333</v>
      </c>
    </row>
    <row r="8733" spans="1:31" x14ac:dyDescent="0.25">
      <c r="A8733">
        <v>2171769</v>
      </c>
      <c r="B8733">
        <v>1</v>
      </c>
      <c r="C8733" t="s">
        <v>81</v>
      </c>
      <c r="D8733" t="s">
        <v>113</v>
      </c>
      <c r="E8733" t="s">
        <v>161</v>
      </c>
      <c r="F8733" t="s">
        <v>24774</v>
      </c>
      <c r="G8733" t="s">
        <v>215</v>
      </c>
      <c r="H8733" t="s">
        <v>134</v>
      </c>
      <c r="I8733" t="s">
        <v>135</v>
      </c>
      <c r="J8733" t="s">
        <v>136</v>
      </c>
      <c r="K8733" t="s">
        <v>137</v>
      </c>
      <c r="L8733" t="s">
        <v>24775</v>
      </c>
      <c r="M8733" t="s">
        <v>24776</v>
      </c>
      <c r="N8733">
        <v>8.7638888880000003</v>
      </c>
      <c r="O8733">
        <v>0</v>
      </c>
      <c r="P8733">
        <v>2</v>
      </c>
      <c r="Q8733">
        <v>0</v>
      </c>
      <c r="R8733">
        <v>13</v>
      </c>
      <c r="S8733">
        <v>0</v>
      </c>
      <c r="T8733">
        <v>1</v>
      </c>
      <c r="U8733">
        <v>0</v>
      </c>
      <c r="V8733">
        <v>0</v>
      </c>
      <c r="W8733">
        <v>0</v>
      </c>
      <c r="X8733">
        <v>2.3364097078315376</v>
      </c>
      <c r="Y8733">
        <v>0</v>
      </c>
      <c r="Z8733">
        <v>10.440240831404962</v>
      </c>
      <c r="AA8733">
        <v>0</v>
      </c>
      <c r="AB8733">
        <v>9.6676581042507443</v>
      </c>
      <c r="AC8733">
        <v>0</v>
      </c>
      <c r="AD8733">
        <v>0</v>
      </c>
      <c r="AE8733">
        <v>22.444308643487243</v>
      </c>
    </row>
    <row r="8734" spans="1:31" x14ac:dyDescent="0.25">
      <c r="A8734">
        <v>2171016</v>
      </c>
      <c r="B8734">
        <v>1</v>
      </c>
      <c r="C8734" t="s">
        <v>80</v>
      </c>
      <c r="D8734" t="s">
        <v>100</v>
      </c>
      <c r="E8734" t="s">
        <v>161</v>
      </c>
      <c r="F8734" t="s">
        <v>24777</v>
      </c>
      <c r="G8734" t="s">
        <v>538</v>
      </c>
      <c r="H8734" t="s">
        <v>134</v>
      </c>
      <c r="I8734" t="s">
        <v>135</v>
      </c>
      <c r="J8734" t="s">
        <v>136</v>
      </c>
      <c r="K8734" t="s">
        <v>236</v>
      </c>
      <c r="L8734" t="s">
        <v>24778</v>
      </c>
      <c r="M8734" t="s">
        <v>24779</v>
      </c>
      <c r="N8734">
        <v>7.8155555550000004</v>
      </c>
      <c r="O8734">
        <v>0</v>
      </c>
      <c r="P8734">
        <v>22</v>
      </c>
      <c r="Q8734">
        <v>0</v>
      </c>
      <c r="R8734">
        <v>8</v>
      </c>
      <c r="S8734">
        <v>0</v>
      </c>
      <c r="T8734">
        <v>19</v>
      </c>
      <c r="U8734">
        <v>0</v>
      </c>
      <c r="V8734">
        <v>0</v>
      </c>
      <c r="W8734">
        <v>0</v>
      </c>
      <c r="X8734">
        <v>69.864580244838493</v>
      </c>
      <c r="Y8734">
        <v>0</v>
      </c>
      <c r="Z8734">
        <v>62.397653826548108</v>
      </c>
      <c r="AA8734">
        <v>0</v>
      </c>
      <c r="AB8734">
        <v>109.73152033447867</v>
      </c>
      <c r="AC8734">
        <v>0</v>
      </c>
      <c r="AD8734">
        <v>0</v>
      </c>
      <c r="AE8734">
        <v>241.99375440586527</v>
      </c>
    </row>
    <row r="8735" spans="1:31" x14ac:dyDescent="0.25">
      <c r="A8735">
        <v>2170844</v>
      </c>
      <c r="B8735">
        <v>1</v>
      </c>
      <c r="C8735" t="s">
        <v>80</v>
      </c>
      <c r="D8735" t="s">
        <v>108</v>
      </c>
      <c r="E8735" t="s">
        <v>174</v>
      </c>
      <c r="F8735" t="s">
        <v>24780</v>
      </c>
      <c r="G8735" t="s">
        <v>187</v>
      </c>
      <c r="H8735" t="s">
        <v>134</v>
      </c>
      <c r="I8735" t="s">
        <v>135</v>
      </c>
      <c r="J8735" t="s">
        <v>136</v>
      </c>
      <c r="K8735" t="s">
        <v>137</v>
      </c>
      <c r="L8735" t="s">
        <v>24781</v>
      </c>
      <c r="M8735" t="s">
        <v>24782</v>
      </c>
      <c r="N8735">
        <v>6.3949999999999996</v>
      </c>
      <c r="O8735">
        <v>0</v>
      </c>
      <c r="P8735">
        <v>7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5.4929692966856987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5.4929692966856987</v>
      </c>
    </row>
    <row r="8736" spans="1:31" x14ac:dyDescent="0.25">
      <c r="A8736">
        <v>2170867</v>
      </c>
      <c r="B8736">
        <v>1</v>
      </c>
      <c r="C8736" t="s">
        <v>80</v>
      </c>
      <c r="D8736" t="s">
        <v>97</v>
      </c>
      <c r="E8736" t="s">
        <v>174</v>
      </c>
      <c r="F8736" t="s">
        <v>24783</v>
      </c>
      <c r="G8736" t="s">
        <v>187</v>
      </c>
      <c r="H8736" t="s">
        <v>134</v>
      </c>
      <c r="I8736" t="s">
        <v>135</v>
      </c>
      <c r="J8736" t="s">
        <v>136</v>
      </c>
      <c r="K8736" t="s">
        <v>137</v>
      </c>
      <c r="L8736" t="s">
        <v>24784</v>
      </c>
      <c r="M8736" t="s">
        <v>24785</v>
      </c>
      <c r="N8736">
        <v>2.0652777769999999</v>
      </c>
      <c r="O8736">
        <v>0</v>
      </c>
      <c r="P8736">
        <v>11</v>
      </c>
      <c r="Q8736">
        <v>0</v>
      </c>
      <c r="R8736">
        <v>5</v>
      </c>
      <c r="S8736">
        <v>0</v>
      </c>
      <c r="T8736">
        <v>7</v>
      </c>
      <c r="U8736">
        <v>0</v>
      </c>
      <c r="V8736">
        <v>0</v>
      </c>
      <c r="W8736">
        <v>0</v>
      </c>
      <c r="X8736">
        <v>9.6248291568364994</v>
      </c>
      <c r="Y8736">
        <v>0</v>
      </c>
      <c r="Z8736">
        <v>4.8993929475139257</v>
      </c>
      <c r="AA8736">
        <v>0</v>
      </c>
      <c r="AB8736">
        <v>16.479537812206473</v>
      </c>
      <c r="AC8736">
        <v>0</v>
      </c>
      <c r="AD8736">
        <v>0</v>
      </c>
      <c r="AE8736">
        <v>31.003759916556898</v>
      </c>
    </row>
    <row r="8737" spans="1:31" x14ac:dyDescent="0.25">
      <c r="A8737">
        <v>2171457</v>
      </c>
      <c r="B8737">
        <v>1</v>
      </c>
      <c r="C8737" t="s">
        <v>80</v>
      </c>
      <c r="D8737" t="s">
        <v>85</v>
      </c>
      <c r="E8737" t="s">
        <v>206</v>
      </c>
      <c r="F8737" t="s">
        <v>24786</v>
      </c>
      <c r="G8737" t="s">
        <v>211</v>
      </c>
      <c r="H8737" t="s">
        <v>134</v>
      </c>
      <c r="I8737" t="s">
        <v>135</v>
      </c>
      <c r="J8737" t="s">
        <v>136</v>
      </c>
      <c r="K8737" t="s">
        <v>137</v>
      </c>
      <c r="L8737" t="s">
        <v>24787</v>
      </c>
      <c r="M8737" t="s">
        <v>24788</v>
      </c>
      <c r="N8737">
        <v>2.3352777769999999</v>
      </c>
      <c r="O8737">
        <v>0</v>
      </c>
      <c r="P8737">
        <v>102</v>
      </c>
      <c r="Q8737">
        <v>0</v>
      </c>
      <c r="R8737">
        <v>0</v>
      </c>
      <c r="S8737">
        <v>0</v>
      </c>
      <c r="T8737">
        <v>15</v>
      </c>
      <c r="U8737">
        <v>0</v>
      </c>
      <c r="V8737">
        <v>0</v>
      </c>
      <c r="W8737">
        <v>0</v>
      </c>
      <c r="X8737">
        <v>42.843690185299828</v>
      </c>
      <c r="Y8737">
        <v>0</v>
      </c>
      <c r="Z8737">
        <v>0</v>
      </c>
      <c r="AA8737">
        <v>0</v>
      </c>
      <c r="AB8737">
        <v>26.325798538266223</v>
      </c>
      <c r="AC8737">
        <v>0</v>
      </c>
      <c r="AD8737">
        <v>0</v>
      </c>
      <c r="AE8737">
        <v>69.169488723566047</v>
      </c>
    </row>
    <row r="8738" spans="1:31" x14ac:dyDescent="0.25">
      <c r="A8738">
        <v>2170916</v>
      </c>
      <c r="B8738">
        <v>1</v>
      </c>
      <c r="C8738" t="s">
        <v>80</v>
      </c>
      <c r="D8738" t="s">
        <v>88</v>
      </c>
      <c r="E8738" t="s">
        <v>174</v>
      </c>
      <c r="F8738" t="s">
        <v>24789</v>
      </c>
      <c r="G8738" t="s">
        <v>187</v>
      </c>
      <c r="H8738" t="s">
        <v>134</v>
      </c>
      <c r="I8738" t="s">
        <v>135</v>
      </c>
      <c r="J8738" t="s">
        <v>136</v>
      </c>
      <c r="K8738" t="s">
        <v>137</v>
      </c>
      <c r="L8738" t="s">
        <v>24790</v>
      </c>
      <c r="M8738" t="s">
        <v>24791</v>
      </c>
      <c r="N8738">
        <v>1.8125</v>
      </c>
      <c r="O8738">
        <v>0</v>
      </c>
      <c r="P8738">
        <v>56</v>
      </c>
      <c r="Q8738">
        <v>0</v>
      </c>
      <c r="R8738">
        <v>0</v>
      </c>
      <c r="S8738">
        <v>0</v>
      </c>
      <c r="T8738">
        <v>3</v>
      </c>
      <c r="U8738">
        <v>0</v>
      </c>
      <c r="V8738">
        <v>0</v>
      </c>
      <c r="W8738">
        <v>0</v>
      </c>
      <c r="X8738">
        <v>17.018065069013474</v>
      </c>
      <c r="Y8738">
        <v>0</v>
      </c>
      <c r="Z8738">
        <v>0</v>
      </c>
      <c r="AA8738">
        <v>0</v>
      </c>
      <c r="AB8738">
        <v>0.46343791086530001</v>
      </c>
      <c r="AC8738">
        <v>0</v>
      </c>
      <c r="AD8738">
        <v>0</v>
      </c>
      <c r="AE8738">
        <v>17.481502979878773</v>
      </c>
    </row>
    <row r="8739" spans="1:31" x14ac:dyDescent="0.25">
      <c r="A8739">
        <v>2171136</v>
      </c>
      <c r="B8739">
        <v>1</v>
      </c>
      <c r="C8739" t="s">
        <v>81</v>
      </c>
      <c r="D8739" t="s">
        <v>113</v>
      </c>
      <c r="E8739" t="s">
        <v>146</v>
      </c>
      <c r="F8739" t="s">
        <v>24792</v>
      </c>
      <c r="G8739" t="s">
        <v>142</v>
      </c>
      <c r="H8739" t="s">
        <v>143</v>
      </c>
      <c r="I8739" t="s">
        <v>135</v>
      </c>
      <c r="J8739" t="s">
        <v>136</v>
      </c>
      <c r="K8739" t="s">
        <v>137</v>
      </c>
      <c r="L8739" t="s">
        <v>24793</v>
      </c>
      <c r="M8739" t="s">
        <v>24794</v>
      </c>
      <c r="N8739">
        <v>3.966388888</v>
      </c>
      <c r="O8739">
        <v>4</v>
      </c>
      <c r="P8739">
        <v>116</v>
      </c>
      <c r="Q8739">
        <v>16</v>
      </c>
      <c r="R8739">
        <v>36</v>
      </c>
      <c r="S8739">
        <v>1</v>
      </c>
      <c r="T8739">
        <v>43</v>
      </c>
      <c r="U8739">
        <v>1</v>
      </c>
      <c r="V8739">
        <v>0</v>
      </c>
      <c r="W8739">
        <v>26.093399128279898</v>
      </c>
      <c r="X8739">
        <v>70.296412630275498</v>
      </c>
      <c r="Y8739">
        <v>59.507284345515465</v>
      </c>
      <c r="Z8739">
        <v>78.998285492293178</v>
      </c>
      <c r="AA8739">
        <v>22.351091279027699</v>
      </c>
      <c r="AB8739">
        <v>87.044894437801261</v>
      </c>
      <c r="AC8739">
        <v>202.78110891638482</v>
      </c>
      <c r="AD8739">
        <v>0</v>
      </c>
      <c r="AE8739">
        <v>547.07247622957789</v>
      </c>
    </row>
    <row r="8740" spans="1:31" x14ac:dyDescent="0.25">
      <c r="A8740">
        <v>2170924</v>
      </c>
      <c r="B8740">
        <v>1</v>
      </c>
      <c r="C8740" t="s">
        <v>81</v>
      </c>
      <c r="D8740" t="s">
        <v>116</v>
      </c>
      <c r="E8740" t="s">
        <v>140</v>
      </c>
      <c r="F8740" t="s">
        <v>7536</v>
      </c>
      <c r="G8740" t="s">
        <v>2752</v>
      </c>
      <c r="H8740" t="s">
        <v>143</v>
      </c>
      <c r="I8740" t="s">
        <v>135</v>
      </c>
      <c r="J8740" t="s">
        <v>136</v>
      </c>
      <c r="K8740" t="s">
        <v>137</v>
      </c>
      <c r="L8740" t="s">
        <v>24795</v>
      </c>
      <c r="M8740" t="s">
        <v>24796</v>
      </c>
      <c r="N8740">
        <v>1.392222222</v>
      </c>
      <c r="O8740">
        <v>8</v>
      </c>
      <c r="P8740">
        <v>2806</v>
      </c>
      <c r="Q8740">
        <v>209</v>
      </c>
      <c r="R8740">
        <v>222</v>
      </c>
      <c r="S8740">
        <v>9</v>
      </c>
      <c r="T8740">
        <v>388</v>
      </c>
      <c r="U8740">
        <v>0</v>
      </c>
      <c r="V8740">
        <v>0</v>
      </c>
      <c r="W8740">
        <v>0.50366266258679171</v>
      </c>
      <c r="X8740">
        <v>580.4340374471326</v>
      </c>
      <c r="Y8740">
        <v>42.152025035622529</v>
      </c>
      <c r="Z8740">
        <v>24.001600440100418</v>
      </c>
      <c r="AA8740">
        <v>192.23235864265135</v>
      </c>
      <c r="AB8740">
        <v>271.48142494160743</v>
      </c>
      <c r="AC8740">
        <v>0</v>
      </c>
      <c r="AD8740">
        <v>0</v>
      </c>
      <c r="AE8740">
        <v>1110.8051091697012</v>
      </c>
    </row>
    <row r="8741" spans="1:31" x14ac:dyDescent="0.25">
      <c r="A8741">
        <v>2171465</v>
      </c>
      <c r="B8741">
        <v>1</v>
      </c>
      <c r="C8741" t="s">
        <v>81</v>
      </c>
      <c r="D8741" t="s">
        <v>126</v>
      </c>
      <c r="E8741" t="s">
        <v>174</v>
      </c>
      <c r="F8741" t="s">
        <v>24797</v>
      </c>
      <c r="G8741" t="s">
        <v>187</v>
      </c>
      <c r="H8741" t="s">
        <v>134</v>
      </c>
      <c r="I8741" t="s">
        <v>135</v>
      </c>
      <c r="J8741" t="s">
        <v>136</v>
      </c>
      <c r="K8741" t="s">
        <v>137</v>
      </c>
      <c r="L8741" t="s">
        <v>24798</v>
      </c>
      <c r="M8741" t="s">
        <v>24799</v>
      </c>
      <c r="N8741">
        <v>2.4333333330000002</v>
      </c>
      <c r="O8741">
        <v>0</v>
      </c>
      <c r="P8741">
        <v>21</v>
      </c>
      <c r="Q8741">
        <v>0</v>
      </c>
      <c r="R8741">
        <v>6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6.347555804891666</v>
      </c>
      <c r="Y8741">
        <v>0</v>
      </c>
      <c r="Z8741">
        <v>4.4712094389164019</v>
      </c>
      <c r="AA8741">
        <v>0</v>
      </c>
      <c r="AB8741">
        <v>0</v>
      </c>
      <c r="AC8741">
        <v>0</v>
      </c>
      <c r="AD8741">
        <v>0</v>
      </c>
      <c r="AE8741">
        <v>10.818765243808068</v>
      </c>
    </row>
    <row r="8742" spans="1:31" x14ac:dyDescent="0.25">
      <c r="A8742">
        <v>2171714</v>
      </c>
      <c r="B8742">
        <v>1</v>
      </c>
      <c r="C8742" t="s">
        <v>80</v>
      </c>
      <c r="D8742" t="s">
        <v>107</v>
      </c>
      <c r="E8742" t="s">
        <v>174</v>
      </c>
      <c r="F8742" t="s">
        <v>22877</v>
      </c>
      <c r="G8742" t="s">
        <v>187</v>
      </c>
      <c r="H8742" t="s">
        <v>134</v>
      </c>
      <c r="I8742" t="s">
        <v>135</v>
      </c>
      <c r="J8742" t="s">
        <v>136</v>
      </c>
      <c r="K8742" t="s">
        <v>137</v>
      </c>
      <c r="L8742" t="s">
        <v>24800</v>
      </c>
      <c r="M8742" t="s">
        <v>24801</v>
      </c>
      <c r="N8742">
        <v>8.6916666659999997</v>
      </c>
      <c r="O8742">
        <v>0</v>
      </c>
      <c r="P8742">
        <v>22</v>
      </c>
      <c r="Q8742">
        <v>0</v>
      </c>
      <c r="R8742">
        <v>1</v>
      </c>
      <c r="S8742">
        <v>0</v>
      </c>
      <c r="T8742">
        <v>2</v>
      </c>
      <c r="U8742">
        <v>0</v>
      </c>
      <c r="V8742">
        <v>0</v>
      </c>
      <c r="W8742">
        <v>0</v>
      </c>
      <c r="X8742">
        <v>31.76168761667083</v>
      </c>
      <c r="Y8742">
        <v>0</v>
      </c>
      <c r="Z8742">
        <v>0.29104642173709999</v>
      </c>
      <c r="AA8742">
        <v>0</v>
      </c>
      <c r="AB8742">
        <v>2.1283450743213996</v>
      </c>
      <c r="AC8742">
        <v>0</v>
      </c>
      <c r="AD8742">
        <v>0</v>
      </c>
      <c r="AE8742">
        <v>34.181079112729329</v>
      </c>
    </row>
    <row r="8743" spans="1:31" x14ac:dyDescent="0.25">
      <c r="A8743">
        <v>2171073</v>
      </c>
      <c r="B8743">
        <v>1</v>
      </c>
      <c r="C8743" t="s">
        <v>81</v>
      </c>
      <c r="D8743" t="s">
        <v>127</v>
      </c>
      <c r="E8743" t="s">
        <v>131</v>
      </c>
      <c r="F8743" t="s">
        <v>24802</v>
      </c>
      <c r="G8743" t="s">
        <v>152</v>
      </c>
      <c r="H8743" t="s">
        <v>134</v>
      </c>
      <c r="I8743" t="s">
        <v>135</v>
      </c>
      <c r="J8743" t="s">
        <v>136</v>
      </c>
      <c r="K8743" t="s">
        <v>137</v>
      </c>
      <c r="L8743" t="s">
        <v>24803</v>
      </c>
      <c r="M8743" t="s">
        <v>24804</v>
      </c>
      <c r="N8743">
        <v>0.81138888799999997</v>
      </c>
      <c r="O8743">
        <v>0</v>
      </c>
      <c r="P8743">
        <v>1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8.1013610343000003E-2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8.1013610343000003E-2</v>
      </c>
    </row>
    <row r="8744" spans="1:31" x14ac:dyDescent="0.25">
      <c r="A8744">
        <v>2171213</v>
      </c>
      <c r="B8744">
        <v>1</v>
      </c>
      <c r="C8744" t="s">
        <v>80</v>
      </c>
      <c r="D8744" t="s">
        <v>97</v>
      </c>
      <c r="E8744" t="s">
        <v>174</v>
      </c>
      <c r="F8744" t="s">
        <v>21059</v>
      </c>
      <c r="G8744" t="s">
        <v>187</v>
      </c>
      <c r="H8744" t="s">
        <v>134</v>
      </c>
      <c r="I8744" t="s">
        <v>135</v>
      </c>
      <c r="J8744" t="s">
        <v>136</v>
      </c>
      <c r="K8744" t="s">
        <v>137</v>
      </c>
      <c r="L8744" t="s">
        <v>24805</v>
      </c>
      <c r="M8744" t="s">
        <v>24806</v>
      </c>
      <c r="N8744">
        <v>3.3302777770000001</v>
      </c>
      <c r="O8744">
        <v>0</v>
      </c>
      <c r="P8744">
        <v>0</v>
      </c>
      <c r="Q8744">
        <v>0</v>
      </c>
      <c r="R8744">
        <v>3</v>
      </c>
      <c r="S8744">
        <v>0</v>
      </c>
      <c r="T8744">
        <v>8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25.299656233605472</v>
      </c>
      <c r="AA8744">
        <v>0</v>
      </c>
      <c r="AB8744">
        <v>69.436515774766889</v>
      </c>
      <c r="AC8744">
        <v>0</v>
      </c>
      <c r="AD8744">
        <v>0</v>
      </c>
      <c r="AE8744">
        <v>94.736172008372364</v>
      </c>
    </row>
    <row r="8745" spans="1:31" x14ac:dyDescent="0.25">
      <c r="A8745">
        <v>2171142</v>
      </c>
      <c r="B8745">
        <v>1</v>
      </c>
      <c r="C8745" t="s">
        <v>81</v>
      </c>
      <c r="D8745" t="s">
        <v>112</v>
      </c>
      <c r="E8745" t="s">
        <v>140</v>
      </c>
      <c r="F8745" t="s">
        <v>24807</v>
      </c>
      <c r="G8745" t="s">
        <v>142</v>
      </c>
      <c r="H8745" t="s">
        <v>143</v>
      </c>
      <c r="I8745" t="s">
        <v>135</v>
      </c>
      <c r="J8745" t="s">
        <v>136</v>
      </c>
      <c r="K8745" t="s">
        <v>137</v>
      </c>
      <c r="L8745" t="s">
        <v>24808</v>
      </c>
      <c r="M8745" t="s">
        <v>24809</v>
      </c>
      <c r="N8745">
        <v>4.1825000000000001</v>
      </c>
      <c r="O8745">
        <v>0</v>
      </c>
      <c r="P8745">
        <v>828</v>
      </c>
      <c r="Q8745">
        <v>2</v>
      </c>
      <c r="R8745">
        <v>57</v>
      </c>
      <c r="S8745">
        <v>4</v>
      </c>
      <c r="T8745">
        <v>28</v>
      </c>
      <c r="U8745">
        <v>0</v>
      </c>
      <c r="V8745">
        <v>0</v>
      </c>
      <c r="W8745">
        <v>0</v>
      </c>
      <c r="X8745">
        <v>258.09204565825939</v>
      </c>
      <c r="Y8745">
        <v>39.440716030105719</v>
      </c>
      <c r="Z8745">
        <v>11.990102740618799</v>
      </c>
      <c r="AA8745">
        <v>38.249687870784605</v>
      </c>
      <c r="AB8745">
        <v>34.633987164521926</v>
      </c>
      <c r="AC8745">
        <v>0</v>
      </c>
      <c r="AD8745">
        <v>0</v>
      </c>
      <c r="AE8745">
        <v>382.4065394642904</v>
      </c>
    </row>
    <row r="8746" spans="1:31" x14ac:dyDescent="0.25">
      <c r="A8746">
        <v>2171119</v>
      </c>
      <c r="B8746">
        <v>1</v>
      </c>
      <c r="C8746" t="s">
        <v>80</v>
      </c>
      <c r="D8746" t="s">
        <v>89</v>
      </c>
      <c r="E8746" t="s">
        <v>131</v>
      </c>
      <c r="F8746" t="s">
        <v>24810</v>
      </c>
      <c r="G8746" t="s">
        <v>152</v>
      </c>
      <c r="H8746" t="s">
        <v>134</v>
      </c>
      <c r="I8746" t="s">
        <v>135</v>
      </c>
      <c r="J8746" t="s">
        <v>136</v>
      </c>
      <c r="K8746" t="s">
        <v>137</v>
      </c>
      <c r="L8746" t="s">
        <v>24811</v>
      </c>
      <c r="M8746" t="s">
        <v>24812</v>
      </c>
      <c r="N8746">
        <v>1.4497222219999999</v>
      </c>
      <c r="O8746">
        <v>0</v>
      </c>
      <c r="P8746">
        <v>0</v>
      </c>
      <c r="Q8746">
        <v>0</v>
      </c>
      <c r="R8746">
        <v>1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0.44771774588265839</v>
      </c>
      <c r="AA8746">
        <v>0</v>
      </c>
      <c r="AB8746">
        <v>0</v>
      </c>
      <c r="AC8746">
        <v>0</v>
      </c>
      <c r="AD8746">
        <v>0</v>
      </c>
      <c r="AE8746">
        <v>0.44771774588265839</v>
      </c>
    </row>
    <row r="8747" spans="1:31" x14ac:dyDescent="0.25">
      <c r="A8747">
        <v>2171754</v>
      </c>
      <c r="B8747">
        <v>1</v>
      </c>
      <c r="C8747" t="s">
        <v>81</v>
      </c>
      <c r="D8747" t="s">
        <v>112</v>
      </c>
      <c r="E8747" t="s">
        <v>146</v>
      </c>
      <c r="F8747" t="s">
        <v>24813</v>
      </c>
      <c r="G8747" t="s">
        <v>167</v>
      </c>
      <c r="H8747" t="s">
        <v>143</v>
      </c>
      <c r="I8747" t="s">
        <v>135</v>
      </c>
      <c r="J8747" t="s">
        <v>136</v>
      </c>
      <c r="K8747" t="s">
        <v>137</v>
      </c>
      <c r="L8747" t="s">
        <v>24814</v>
      </c>
      <c r="M8747" t="s">
        <v>24815</v>
      </c>
      <c r="N8747">
        <v>0.58944444399999996</v>
      </c>
      <c r="O8747">
        <v>0</v>
      </c>
      <c r="P8747">
        <v>1123</v>
      </c>
      <c r="Q8747">
        <v>5</v>
      </c>
      <c r="R8747">
        <v>28</v>
      </c>
      <c r="S8747">
        <v>5</v>
      </c>
      <c r="T8747">
        <v>52</v>
      </c>
      <c r="U8747">
        <v>0</v>
      </c>
      <c r="V8747">
        <v>0</v>
      </c>
      <c r="W8747">
        <v>0</v>
      </c>
      <c r="X8747">
        <v>56.201716551391506</v>
      </c>
      <c r="Y8747">
        <v>15.847695443355601</v>
      </c>
      <c r="Z8747">
        <v>1.1337490135295001</v>
      </c>
      <c r="AA8747">
        <v>26.664223081159466</v>
      </c>
      <c r="AB8747">
        <v>10.280686890238201</v>
      </c>
      <c r="AC8747">
        <v>0</v>
      </c>
      <c r="AD8747">
        <v>0</v>
      </c>
      <c r="AE8747">
        <v>110.12807097967426</v>
      </c>
    </row>
    <row r="8748" spans="1:31" x14ac:dyDescent="0.25">
      <c r="A8748">
        <v>2171551</v>
      </c>
      <c r="B8748">
        <v>1</v>
      </c>
      <c r="C8748" t="s">
        <v>80</v>
      </c>
      <c r="D8748" t="s">
        <v>85</v>
      </c>
      <c r="E8748" t="s">
        <v>161</v>
      </c>
      <c r="F8748" t="s">
        <v>24816</v>
      </c>
      <c r="G8748" t="s">
        <v>171</v>
      </c>
      <c r="H8748" t="s">
        <v>134</v>
      </c>
      <c r="I8748" t="s">
        <v>135</v>
      </c>
      <c r="J8748" t="s">
        <v>136</v>
      </c>
      <c r="K8748" t="s">
        <v>137</v>
      </c>
      <c r="L8748" t="s">
        <v>24817</v>
      </c>
      <c r="M8748" t="s">
        <v>24818</v>
      </c>
      <c r="N8748">
        <v>0.94416666599999999</v>
      </c>
      <c r="O8748">
        <v>0</v>
      </c>
      <c r="P8748">
        <v>364</v>
      </c>
      <c r="Q8748">
        <v>0</v>
      </c>
      <c r="R8748">
        <v>0</v>
      </c>
      <c r="S8748">
        <v>0</v>
      </c>
      <c r="T8748">
        <v>57</v>
      </c>
      <c r="U8748">
        <v>0</v>
      </c>
      <c r="V8748">
        <v>0</v>
      </c>
      <c r="W8748">
        <v>0</v>
      </c>
      <c r="X8748">
        <v>69.94836689268584</v>
      </c>
      <c r="Y8748">
        <v>0</v>
      </c>
      <c r="Z8748">
        <v>0</v>
      </c>
      <c r="AA8748">
        <v>0</v>
      </c>
      <c r="AB8748">
        <v>62.148851380629004</v>
      </c>
      <c r="AC8748">
        <v>0</v>
      </c>
      <c r="AD8748">
        <v>0</v>
      </c>
      <c r="AE8748">
        <v>132.09721827331484</v>
      </c>
    </row>
    <row r="8749" spans="1:31" x14ac:dyDescent="0.25">
      <c r="A8749">
        <v>2171159</v>
      </c>
      <c r="B8749">
        <v>1</v>
      </c>
      <c r="C8749" t="s">
        <v>80</v>
      </c>
      <c r="D8749" t="s">
        <v>90</v>
      </c>
      <c r="E8749" t="s">
        <v>131</v>
      </c>
      <c r="F8749" t="s">
        <v>24819</v>
      </c>
      <c r="G8749" t="s">
        <v>152</v>
      </c>
      <c r="H8749" t="s">
        <v>134</v>
      </c>
      <c r="I8749" t="s">
        <v>135</v>
      </c>
      <c r="J8749" t="s">
        <v>136</v>
      </c>
      <c r="K8749" t="s">
        <v>137</v>
      </c>
      <c r="L8749" t="s">
        <v>24820</v>
      </c>
      <c r="M8749" t="s">
        <v>24821</v>
      </c>
      <c r="N8749">
        <v>1.2847222220000001</v>
      </c>
      <c r="O8749">
        <v>0</v>
      </c>
      <c r="P8749">
        <v>6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2.0057701148208333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2.0057701148208333</v>
      </c>
    </row>
    <row r="8750" spans="1:31" x14ac:dyDescent="0.25">
      <c r="A8750">
        <v>2171683</v>
      </c>
      <c r="B8750">
        <v>1</v>
      </c>
      <c r="C8750" t="s">
        <v>80</v>
      </c>
      <c r="D8750" t="s">
        <v>93</v>
      </c>
      <c r="E8750" t="s">
        <v>161</v>
      </c>
      <c r="F8750" t="s">
        <v>9887</v>
      </c>
      <c r="G8750" t="s">
        <v>215</v>
      </c>
      <c r="H8750" t="s">
        <v>134</v>
      </c>
      <c r="I8750" t="s">
        <v>135</v>
      </c>
      <c r="J8750" t="s">
        <v>136</v>
      </c>
      <c r="K8750" t="s">
        <v>137</v>
      </c>
      <c r="L8750" t="s">
        <v>24822</v>
      </c>
      <c r="M8750" t="s">
        <v>24823</v>
      </c>
      <c r="N8750">
        <v>2.1583333329999999</v>
      </c>
      <c r="O8750">
        <v>0</v>
      </c>
      <c r="P8750">
        <v>14</v>
      </c>
      <c r="Q8750">
        <v>0</v>
      </c>
      <c r="R8750">
        <v>10</v>
      </c>
      <c r="S8750">
        <v>0</v>
      </c>
      <c r="T8750">
        <v>5</v>
      </c>
      <c r="U8750">
        <v>0</v>
      </c>
      <c r="V8750">
        <v>0</v>
      </c>
      <c r="W8750">
        <v>0</v>
      </c>
      <c r="X8750">
        <v>4.2661969209399997</v>
      </c>
      <c r="Y8750">
        <v>0</v>
      </c>
      <c r="Z8750">
        <v>5.8850737916360849</v>
      </c>
      <c r="AA8750">
        <v>0</v>
      </c>
      <c r="AB8750">
        <v>1.34886379821725</v>
      </c>
      <c r="AC8750">
        <v>0</v>
      </c>
      <c r="AD8750">
        <v>0</v>
      </c>
      <c r="AE8750">
        <v>11.500134510793336</v>
      </c>
    </row>
    <row r="8751" spans="1:31" x14ac:dyDescent="0.25">
      <c r="A8751">
        <v>2171205</v>
      </c>
      <c r="B8751">
        <v>1</v>
      </c>
      <c r="C8751" t="s">
        <v>81</v>
      </c>
      <c r="D8751" t="s">
        <v>128</v>
      </c>
      <c r="E8751" t="s">
        <v>131</v>
      </c>
      <c r="F8751" t="s">
        <v>24824</v>
      </c>
      <c r="G8751" t="s">
        <v>231</v>
      </c>
      <c r="H8751" t="s">
        <v>134</v>
      </c>
      <c r="I8751" t="s">
        <v>135</v>
      </c>
      <c r="J8751" t="s">
        <v>136</v>
      </c>
      <c r="K8751" t="s">
        <v>137</v>
      </c>
      <c r="L8751" t="s">
        <v>24825</v>
      </c>
      <c r="M8751" t="s">
        <v>24826</v>
      </c>
      <c r="N8751">
        <v>2.3869444440000001</v>
      </c>
      <c r="O8751">
        <v>0</v>
      </c>
      <c r="P8751">
        <v>9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4.8548610264854837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4.8548610264854837</v>
      </c>
    </row>
    <row r="8752" spans="1:31" x14ac:dyDescent="0.25">
      <c r="A8752">
        <v>2171637</v>
      </c>
      <c r="B8752">
        <v>1</v>
      </c>
      <c r="C8752" t="s">
        <v>81</v>
      </c>
      <c r="D8752" t="s">
        <v>122</v>
      </c>
      <c r="E8752" t="s">
        <v>140</v>
      </c>
      <c r="F8752" t="s">
        <v>19837</v>
      </c>
      <c r="G8752" t="s">
        <v>1447</v>
      </c>
      <c r="H8752" t="s">
        <v>143</v>
      </c>
      <c r="I8752" t="s">
        <v>135</v>
      </c>
      <c r="J8752" t="s">
        <v>3</v>
      </c>
      <c r="K8752" t="s">
        <v>137</v>
      </c>
      <c r="L8752" t="s">
        <v>24827</v>
      </c>
      <c r="M8752" t="s">
        <v>24828</v>
      </c>
      <c r="N8752">
        <v>0.939722222</v>
      </c>
      <c r="O8752">
        <v>0</v>
      </c>
      <c r="P8752">
        <v>7891</v>
      </c>
      <c r="Q8752">
        <v>0</v>
      </c>
      <c r="R8752">
        <v>24</v>
      </c>
      <c r="S8752">
        <v>0</v>
      </c>
      <c r="T8752">
        <v>390</v>
      </c>
      <c r="U8752">
        <v>0</v>
      </c>
      <c r="V8752">
        <v>0</v>
      </c>
      <c r="W8752">
        <v>0</v>
      </c>
      <c r="X8752">
        <v>1426.3740078581839</v>
      </c>
      <c r="Y8752">
        <v>0</v>
      </c>
      <c r="Z8752">
        <v>3.0014730723371339</v>
      </c>
      <c r="AA8752">
        <v>0</v>
      </c>
      <c r="AB8752">
        <v>257.30545475544699</v>
      </c>
      <c r="AC8752">
        <v>0</v>
      </c>
      <c r="AD8752">
        <v>0</v>
      </c>
      <c r="AE8752">
        <v>1686.6809356859681</v>
      </c>
    </row>
    <row r="8753" spans="1:31" x14ac:dyDescent="0.25">
      <c r="A8753">
        <v>2171056</v>
      </c>
      <c r="B8753">
        <v>1</v>
      </c>
      <c r="C8753" t="s">
        <v>80</v>
      </c>
      <c r="D8753" t="s">
        <v>108</v>
      </c>
      <c r="E8753" t="s">
        <v>174</v>
      </c>
      <c r="F8753" t="s">
        <v>24829</v>
      </c>
      <c r="G8753" t="s">
        <v>187</v>
      </c>
      <c r="H8753" t="s">
        <v>134</v>
      </c>
      <c r="I8753" t="s">
        <v>135</v>
      </c>
      <c r="J8753" t="s">
        <v>136</v>
      </c>
      <c r="K8753" t="s">
        <v>137</v>
      </c>
      <c r="L8753" t="s">
        <v>24830</v>
      </c>
      <c r="M8753" t="s">
        <v>24831</v>
      </c>
      <c r="N8753">
        <v>2.9138888879999998</v>
      </c>
      <c r="O8753">
        <v>0</v>
      </c>
      <c r="P8753">
        <v>2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0.75734179615466657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0.75734179615466657</v>
      </c>
    </row>
    <row r="8754" spans="1:31" x14ac:dyDescent="0.25">
      <c r="A8754">
        <v>2170758</v>
      </c>
      <c r="B8754">
        <v>1</v>
      </c>
      <c r="C8754" t="s">
        <v>80</v>
      </c>
      <c r="D8754" t="s">
        <v>108</v>
      </c>
      <c r="E8754" t="s">
        <v>174</v>
      </c>
      <c r="F8754" t="s">
        <v>24832</v>
      </c>
      <c r="G8754" t="s">
        <v>187</v>
      </c>
      <c r="H8754" t="s">
        <v>134</v>
      </c>
      <c r="I8754" t="s">
        <v>135</v>
      </c>
      <c r="J8754" t="s">
        <v>136</v>
      </c>
      <c r="K8754" t="s">
        <v>137</v>
      </c>
      <c r="L8754" t="s">
        <v>24833</v>
      </c>
      <c r="M8754" t="s">
        <v>24834</v>
      </c>
      <c r="N8754">
        <v>1.9041666660000001</v>
      </c>
      <c r="O8754">
        <v>0</v>
      </c>
      <c r="P8754">
        <v>2</v>
      </c>
      <c r="Q8754">
        <v>0</v>
      </c>
      <c r="R8754">
        <v>1</v>
      </c>
      <c r="S8754">
        <v>0</v>
      </c>
      <c r="T8754">
        <v>1</v>
      </c>
      <c r="U8754">
        <v>0</v>
      </c>
      <c r="V8754">
        <v>0</v>
      </c>
      <c r="W8754">
        <v>0</v>
      </c>
      <c r="X8754">
        <v>1.2214614907224002</v>
      </c>
      <c r="Y8754">
        <v>0</v>
      </c>
      <c r="Z8754">
        <v>0.13186689252247502</v>
      </c>
      <c r="AA8754">
        <v>0</v>
      </c>
      <c r="AB8754">
        <v>0.56119634526150008</v>
      </c>
      <c r="AC8754">
        <v>0</v>
      </c>
      <c r="AD8754">
        <v>0</v>
      </c>
      <c r="AE8754">
        <v>1.9145247285063753</v>
      </c>
    </row>
    <row r="8755" spans="1:31" x14ac:dyDescent="0.25">
      <c r="A8755">
        <v>2170704</v>
      </c>
      <c r="B8755">
        <v>1</v>
      </c>
      <c r="C8755" t="s">
        <v>80</v>
      </c>
      <c r="D8755" t="s">
        <v>108</v>
      </c>
      <c r="E8755" t="s">
        <v>174</v>
      </c>
      <c r="F8755" t="s">
        <v>2972</v>
      </c>
      <c r="G8755" t="s">
        <v>187</v>
      </c>
      <c r="H8755" t="s">
        <v>134</v>
      </c>
      <c r="I8755" t="s">
        <v>135</v>
      </c>
      <c r="J8755" t="s">
        <v>136</v>
      </c>
      <c r="K8755" t="s">
        <v>137</v>
      </c>
      <c r="L8755" t="s">
        <v>24835</v>
      </c>
      <c r="M8755" t="s">
        <v>24836</v>
      </c>
      <c r="N8755">
        <v>3.159444444</v>
      </c>
      <c r="O8755">
        <v>0</v>
      </c>
      <c r="P8755">
        <v>11</v>
      </c>
      <c r="Q8755">
        <v>0</v>
      </c>
      <c r="R8755">
        <v>2</v>
      </c>
      <c r="S8755">
        <v>0</v>
      </c>
      <c r="T8755">
        <v>1</v>
      </c>
      <c r="U8755">
        <v>0</v>
      </c>
      <c r="V8755">
        <v>0</v>
      </c>
      <c r="W8755">
        <v>0</v>
      </c>
      <c r="X8755">
        <v>4.7093583209609662</v>
      </c>
      <c r="Y8755">
        <v>0</v>
      </c>
      <c r="Z8755">
        <v>1.4348945998366669E-2</v>
      </c>
      <c r="AA8755">
        <v>0</v>
      </c>
      <c r="AB8755">
        <v>4.7497148921291671E-2</v>
      </c>
      <c r="AC8755">
        <v>0</v>
      </c>
      <c r="AD8755">
        <v>0</v>
      </c>
      <c r="AE8755">
        <v>4.771204415880625</v>
      </c>
    </row>
    <row r="8756" spans="1:31" x14ac:dyDescent="0.25">
      <c r="A8756">
        <v>2171817</v>
      </c>
      <c r="B8756">
        <v>1</v>
      </c>
      <c r="C8756" t="s">
        <v>80</v>
      </c>
      <c r="D8756" t="s">
        <v>107</v>
      </c>
      <c r="E8756" t="s">
        <v>161</v>
      </c>
      <c r="F8756" t="s">
        <v>19326</v>
      </c>
      <c r="G8756" t="s">
        <v>215</v>
      </c>
      <c r="H8756" t="s">
        <v>134</v>
      </c>
      <c r="I8756" t="s">
        <v>135</v>
      </c>
      <c r="J8756" t="s">
        <v>136</v>
      </c>
      <c r="K8756" t="s">
        <v>137</v>
      </c>
      <c r="L8756" t="s">
        <v>24837</v>
      </c>
      <c r="M8756" t="s">
        <v>24838</v>
      </c>
      <c r="N8756">
        <v>2.9874999999999998</v>
      </c>
      <c r="O8756">
        <v>0</v>
      </c>
      <c r="P8756">
        <v>137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70.235753662425978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70.235753662425978</v>
      </c>
    </row>
    <row r="8757" spans="1:31" x14ac:dyDescent="0.25">
      <c r="A8757">
        <v>2171511</v>
      </c>
      <c r="B8757">
        <v>1</v>
      </c>
      <c r="C8757" t="s">
        <v>80</v>
      </c>
      <c r="D8757" t="s">
        <v>103</v>
      </c>
      <c r="E8757" t="s">
        <v>131</v>
      </c>
      <c r="F8757" t="s">
        <v>24839</v>
      </c>
      <c r="G8757" t="s">
        <v>300</v>
      </c>
      <c r="H8757" t="s">
        <v>134</v>
      </c>
      <c r="I8757" t="s">
        <v>135</v>
      </c>
      <c r="J8757" t="s">
        <v>3</v>
      </c>
      <c r="K8757" t="s">
        <v>137</v>
      </c>
      <c r="L8757" t="s">
        <v>24840</v>
      </c>
      <c r="M8757" t="s">
        <v>24841</v>
      </c>
      <c r="N8757">
        <v>4.3030555550000003</v>
      </c>
      <c r="O8757">
        <v>0</v>
      </c>
      <c r="P8757">
        <v>13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11.761307344535069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11.761307344535069</v>
      </c>
    </row>
    <row r="8758" spans="1:31" x14ac:dyDescent="0.25">
      <c r="A8758">
        <v>2171033</v>
      </c>
      <c r="B8758">
        <v>1</v>
      </c>
      <c r="C8758" t="s">
        <v>81</v>
      </c>
      <c r="D8758" t="s">
        <v>128</v>
      </c>
      <c r="E8758" t="s">
        <v>161</v>
      </c>
      <c r="F8758" t="s">
        <v>24842</v>
      </c>
      <c r="G8758" t="s">
        <v>235</v>
      </c>
      <c r="H8758" t="s">
        <v>134</v>
      </c>
      <c r="I8758" t="s">
        <v>135</v>
      </c>
      <c r="J8758" t="s">
        <v>136</v>
      </c>
      <c r="K8758" t="s">
        <v>236</v>
      </c>
      <c r="L8758" t="s">
        <v>24843</v>
      </c>
      <c r="M8758" t="s">
        <v>24844</v>
      </c>
      <c r="N8758">
        <v>6.9441377769999999</v>
      </c>
      <c r="O8758">
        <v>0</v>
      </c>
      <c r="P8758">
        <v>533</v>
      </c>
      <c r="Q8758">
        <v>0</v>
      </c>
      <c r="R8758">
        <v>0</v>
      </c>
      <c r="S8758">
        <v>0</v>
      </c>
      <c r="T8758">
        <v>49</v>
      </c>
      <c r="U8758">
        <v>0</v>
      </c>
      <c r="V8758">
        <v>0</v>
      </c>
      <c r="W8758">
        <v>0</v>
      </c>
      <c r="X8758">
        <v>708.32402166485258</v>
      </c>
      <c r="Y8758">
        <v>0</v>
      </c>
      <c r="Z8758">
        <v>0</v>
      </c>
      <c r="AA8758">
        <v>0</v>
      </c>
      <c r="AB8758">
        <v>573.69691667411939</v>
      </c>
      <c r="AC8758">
        <v>0</v>
      </c>
      <c r="AD8758">
        <v>0</v>
      </c>
      <c r="AE8758">
        <v>1282.020938338972</v>
      </c>
    </row>
    <row r="8759" spans="1:31" x14ac:dyDescent="0.25">
      <c r="A8759">
        <v>2172029</v>
      </c>
      <c r="B8759">
        <v>1</v>
      </c>
      <c r="C8759" t="s">
        <v>80</v>
      </c>
      <c r="D8759" t="s">
        <v>85</v>
      </c>
      <c r="E8759" t="s">
        <v>131</v>
      </c>
      <c r="F8759" t="s">
        <v>24845</v>
      </c>
      <c r="G8759" t="s">
        <v>152</v>
      </c>
      <c r="H8759" t="s">
        <v>134</v>
      </c>
      <c r="I8759" t="s">
        <v>135</v>
      </c>
      <c r="J8759" t="s">
        <v>136</v>
      </c>
      <c r="K8759" t="s">
        <v>137</v>
      </c>
      <c r="L8759" t="s">
        <v>24846</v>
      </c>
      <c r="M8759" t="s">
        <v>24847</v>
      </c>
      <c r="N8759">
        <v>1.94</v>
      </c>
      <c r="O8759">
        <v>0</v>
      </c>
      <c r="P8759">
        <v>1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1.7265784285922001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1.7265784285922001</v>
      </c>
    </row>
    <row r="8760" spans="1:31" x14ac:dyDescent="0.25">
      <c r="A8760">
        <v>2171746</v>
      </c>
      <c r="B8760">
        <v>1</v>
      </c>
      <c r="C8760" t="s">
        <v>81</v>
      </c>
      <c r="D8760" t="s">
        <v>128</v>
      </c>
      <c r="E8760" t="s">
        <v>131</v>
      </c>
      <c r="F8760" t="s">
        <v>24848</v>
      </c>
      <c r="G8760" t="s">
        <v>152</v>
      </c>
      <c r="H8760" t="s">
        <v>134</v>
      </c>
      <c r="I8760" t="s">
        <v>135</v>
      </c>
      <c r="J8760" t="s">
        <v>136</v>
      </c>
      <c r="K8760" t="s">
        <v>137</v>
      </c>
      <c r="L8760" t="s">
        <v>24849</v>
      </c>
      <c r="M8760" t="s">
        <v>24850</v>
      </c>
      <c r="N8760">
        <v>1.6416666660000001</v>
      </c>
      <c r="O8760">
        <v>0</v>
      </c>
      <c r="P8760">
        <v>1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0.72587248690345008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0.72587248690345008</v>
      </c>
    </row>
    <row r="8761" spans="1:31" x14ac:dyDescent="0.25">
      <c r="A8761">
        <v>2171966</v>
      </c>
      <c r="B8761">
        <v>1</v>
      </c>
      <c r="C8761" t="s">
        <v>80</v>
      </c>
      <c r="D8761" t="s">
        <v>105</v>
      </c>
      <c r="E8761" t="s">
        <v>146</v>
      </c>
      <c r="F8761" t="s">
        <v>24851</v>
      </c>
      <c r="G8761" t="s">
        <v>167</v>
      </c>
      <c r="H8761" t="s">
        <v>143</v>
      </c>
      <c r="I8761" t="s">
        <v>135</v>
      </c>
      <c r="J8761" t="s">
        <v>136</v>
      </c>
      <c r="K8761" t="s">
        <v>137</v>
      </c>
      <c r="L8761" t="s">
        <v>24852</v>
      </c>
      <c r="M8761" t="s">
        <v>24853</v>
      </c>
      <c r="N8761">
        <v>2.9530555550000002</v>
      </c>
      <c r="O8761">
        <v>0</v>
      </c>
      <c r="P8761">
        <v>4</v>
      </c>
      <c r="Q8761">
        <v>0</v>
      </c>
      <c r="R8761">
        <v>36</v>
      </c>
      <c r="S8761">
        <v>2</v>
      </c>
      <c r="T8761">
        <v>2</v>
      </c>
      <c r="U8761">
        <v>0</v>
      </c>
      <c r="V8761">
        <v>0</v>
      </c>
      <c r="W8761">
        <v>0</v>
      </c>
      <c r="X8761">
        <v>5.8993438926412995</v>
      </c>
      <c r="Y8761">
        <v>0</v>
      </c>
      <c r="Z8761">
        <v>11.509880174878445</v>
      </c>
      <c r="AA8761">
        <v>31.045510545980378</v>
      </c>
      <c r="AB8761">
        <v>9.5802617802331582</v>
      </c>
      <c r="AC8761">
        <v>0</v>
      </c>
      <c r="AD8761">
        <v>0</v>
      </c>
      <c r="AE8761">
        <v>58.03499639373328</v>
      </c>
    </row>
    <row r="8762" spans="1:31" x14ac:dyDescent="0.25">
      <c r="A8762">
        <v>2171872</v>
      </c>
      <c r="B8762">
        <v>1</v>
      </c>
      <c r="C8762" t="s">
        <v>80</v>
      </c>
      <c r="D8762" t="s">
        <v>97</v>
      </c>
      <c r="E8762" t="s">
        <v>131</v>
      </c>
      <c r="F8762" t="s">
        <v>24854</v>
      </c>
      <c r="G8762" t="s">
        <v>231</v>
      </c>
      <c r="H8762" t="s">
        <v>134</v>
      </c>
      <c r="I8762" t="s">
        <v>135</v>
      </c>
      <c r="J8762" t="s">
        <v>136</v>
      </c>
      <c r="K8762" t="s">
        <v>137</v>
      </c>
      <c r="L8762" t="s">
        <v>24855</v>
      </c>
      <c r="M8762" t="s">
        <v>24856</v>
      </c>
      <c r="N8762">
        <v>4.2736111110000001</v>
      </c>
      <c r="O8762">
        <v>0</v>
      </c>
      <c r="P8762">
        <v>1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</row>
    <row r="8763" spans="1:31" x14ac:dyDescent="0.25">
      <c r="A8763">
        <v>2171660</v>
      </c>
      <c r="B8763">
        <v>1</v>
      </c>
      <c r="C8763" t="s">
        <v>80</v>
      </c>
      <c r="D8763" t="s">
        <v>101</v>
      </c>
      <c r="E8763" t="s">
        <v>131</v>
      </c>
      <c r="F8763" t="s">
        <v>24857</v>
      </c>
      <c r="G8763" t="s">
        <v>152</v>
      </c>
      <c r="H8763" t="s">
        <v>134</v>
      </c>
      <c r="I8763" t="s">
        <v>135</v>
      </c>
      <c r="J8763" t="s">
        <v>136</v>
      </c>
      <c r="K8763" t="s">
        <v>137</v>
      </c>
      <c r="L8763" t="s">
        <v>24858</v>
      </c>
      <c r="M8763" t="s">
        <v>24859</v>
      </c>
      <c r="N8763">
        <v>2.7491666659999998</v>
      </c>
      <c r="O8763">
        <v>0</v>
      </c>
      <c r="P8763">
        <v>1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1.6472163224995753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1.6472163224995753</v>
      </c>
    </row>
    <row r="8764" spans="1:31" x14ac:dyDescent="0.25">
      <c r="A8764">
        <v>2171574</v>
      </c>
      <c r="B8764">
        <v>1</v>
      </c>
      <c r="C8764" t="s">
        <v>80</v>
      </c>
      <c r="D8764" t="s">
        <v>96</v>
      </c>
      <c r="E8764" t="s">
        <v>131</v>
      </c>
      <c r="F8764" t="s">
        <v>24860</v>
      </c>
      <c r="G8764" t="s">
        <v>152</v>
      </c>
      <c r="H8764" t="s">
        <v>134</v>
      </c>
      <c r="I8764" t="s">
        <v>135</v>
      </c>
      <c r="J8764" t="s">
        <v>136</v>
      </c>
      <c r="K8764" t="s">
        <v>137</v>
      </c>
      <c r="L8764" t="s">
        <v>24861</v>
      </c>
      <c r="M8764" t="s">
        <v>24862</v>
      </c>
      <c r="N8764">
        <v>2.5833333330000001</v>
      </c>
      <c r="O8764">
        <v>0</v>
      </c>
      <c r="P8764">
        <v>1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1.2515479924919166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1.2515479924919166</v>
      </c>
    </row>
    <row r="8765" spans="1:31" x14ac:dyDescent="0.25">
      <c r="A8765">
        <v>2170884</v>
      </c>
      <c r="B8765">
        <v>1</v>
      </c>
      <c r="C8765" t="s">
        <v>81</v>
      </c>
      <c r="D8765" t="s">
        <v>122</v>
      </c>
      <c r="E8765" t="s">
        <v>140</v>
      </c>
      <c r="F8765" t="s">
        <v>4440</v>
      </c>
      <c r="G8765" t="s">
        <v>142</v>
      </c>
      <c r="H8765" t="s">
        <v>143</v>
      </c>
      <c r="I8765" t="s">
        <v>135</v>
      </c>
      <c r="J8765" t="s">
        <v>136</v>
      </c>
      <c r="K8765" t="s">
        <v>137</v>
      </c>
      <c r="L8765" t="s">
        <v>24863</v>
      </c>
      <c r="M8765" t="s">
        <v>24864</v>
      </c>
      <c r="N8765">
        <v>0.698333333</v>
      </c>
      <c r="O8765">
        <v>13</v>
      </c>
      <c r="P8765">
        <v>8213</v>
      </c>
      <c r="Q8765">
        <v>40</v>
      </c>
      <c r="R8765">
        <v>79</v>
      </c>
      <c r="S8765">
        <v>12</v>
      </c>
      <c r="T8765">
        <v>464</v>
      </c>
      <c r="U8765">
        <v>2</v>
      </c>
      <c r="V8765">
        <v>0</v>
      </c>
      <c r="W8765">
        <v>2.0801702154285997</v>
      </c>
      <c r="X8765">
        <v>1134.9962992721607</v>
      </c>
      <c r="Y8765">
        <v>47.044672934235699</v>
      </c>
      <c r="Z8765">
        <v>8.250476876148598</v>
      </c>
      <c r="AA8765">
        <v>553.52234731214537</v>
      </c>
      <c r="AB8765">
        <v>214.64245372382277</v>
      </c>
      <c r="AC8765">
        <v>38.015324606219799</v>
      </c>
      <c r="AD8765">
        <v>0</v>
      </c>
      <c r="AE8765">
        <v>1998.5517449401616</v>
      </c>
    </row>
    <row r="8766" spans="1:31" x14ac:dyDescent="0.25">
      <c r="A8766">
        <v>2171809</v>
      </c>
      <c r="B8766">
        <v>1</v>
      </c>
      <c r="C8766" t="s">
        <v>81</v>
      </c>
      <c r="D8766" t="s">
        <v>128</v>
      </c>
      <c r="E8766" t="s">
        <v>131</v>
      </c>
      <c r="F8766" t="s">
        <v>24824</v>
      </c>
      <c r="G8766" t="s">
        <v>231</v>
      </c>
      <c r="H8766" t="s">
        <v>134</v>
      </c>
      <c r="I8766" t="s">
        <v>135</v>
      </c>
      <c r="J8766" t="s">
        <v>136</v>
      </c>
      <c r="K8766" t="s">
        <v>137</v>
      </c>
      <c r="L8766" t="s">
        <v>24865</v>
      </c>
      <c r="M8766" t="s">
        <v>24866</v>
      </c>
      <c r="N8766">
        <v>2.0816666659999998</v>
      </c>
      <c r="O8766">
        <v>0</v>
      </c>
      <c r="P8766">
        <v>9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5.1716255401451674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5.1716255401451674</v>
      </c>
    </row>
    <row r="8767" spans="1:31" x14ac:dyDescent="0.25">
      <c r="A8767">
        <v>2170735</v>
      </c>
      <c r="B8767">
        <v>1</v>
      </c>
      <c r="C8767" t="s">
        <v>81</v>
      </c>
      <c r="D8767" t="s">
        <v>118</v>
      </c>
      <c r="E8767" t="s">
        <v>174</v>
      </c>
      <c r="F8767" t="s">
        <v>7862</v>
      </c>
      <c r="G8767" t="s">
        <v>300</v>
      </c>
      <c r="H8767" t="s">
        <v>134</v>
      </c>
      <c r="I8767" t="s">
        <v>135</v>
      </c>
      <c r="J8767" t="s">
        <v>136</v>
      </c>
      <c r="K8767" t="s">
        <v>137</v>
      </c>
      <c r="L8767" t="s">
        <v>24867</v>
      </c>
      <c r="M8767" t="s">
        <v>24868</v>
      </c>
      <c r="N8767">
        <v>1.935277777</v>
      </c>
      <c r="O8767">
        <v>0</v>
      </c>
      <c r="P8767">
        <v>2</v>
      </c>
      <c r="Q8767">
        <v>0</v>
      </c>
      <c r="R8767">
        <v>0</v>
      </c>
      <c r="S8767">
        <v>0</v>
      </c>
      <c r="T8767">
        <v>2</v>
      </c>
      <c r="U8767">
        <v>0</v>
      </c>
      <c r="V8767">
        <v>0</v>
      </c>
      <c r="W8767">
        <v>0</v>
      </c>
      <c r="X8767">
        <v>0.26553387125925004</v>
      </c>
      <c r="Y8767">
        <v>0</v>
      </c>
      <c r="Z8767">
        <v>0</v>
      </c>
      <c r="AA8767">
        <v>0</v>
      </c>
      <c r="AB8767">
        <v>12.158070045955201</v>
      </c>
      <c r="AC8767">
        <v>0</v>
      </c>
      <c r="AD8767">
        <v>0</v>
      </c>
      <c r="AE8767">
        <v>12.42360391721445</v>
      </c>
    </row>
    <row r="8768" spans="1:31" x14ac:dyDescent="0.25">
      <c r="A8768">
        <v>2171276</v>
      </c>
      <c r="B8768">
        <v>1</v>
      </c>
      <c r="C8768" t="s">
        <v>80</v>
      </c>
      <c r="D8768" t="s">
        <v>99</v>
      </c>
      <c r="E8768" t="s">
        <v>131</v>
      </c>
      <c r="F8768" t="s">
        <v>24869</v>
      </c>
      <c r="G8768" t="s">
        <v>300</v>
      </c>
      <c r="H8768" t="s">
        <v>134</v>
      </c>
      <c r="I8768" t="s">
        <v>135</v>
      </c>
      <c r="J8768" t="s">
        <v>136</v>
      </c>
      <c r="K8768" t="s">
        <v>137</v>
      </c>
      <c r="L8768" t="s">
        <v>24870</v>
      </c>
      <c r="M8768" t="s">
        <v>24871</v>
      </c>
      <c r="N8768">
        <v>12.009166666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1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1.7137998058005166</v>
      </c>
      <c r="AC8768">
        <v>0</v>
      </c>
      <c r="AD8768">
        <v>0</v>
      </c>
      <c r="AE8768">
        <v>1.7137998058005166</v>
      </c>
    </row>
    <row r="8769" spans="1:31" x14ac:dyDescent="0.25">
      <c r="A8769">
        <v>2171237</v>
      </c>
      <c r="B8769">
        <v>1</v>
      </c>
      <c r="C8769" t="s">
        <v>80</v>
      </c>
      <c r="D8769" t="s">
        <v>93</v>
      </c>
      <c r="E8769" t="s">
        <v>161</v>
      </c>
      <c r="F8769" t="s">
        <v>24872</v>
      </c>
      <c r="G8769" t="s">
        <v>215</v>
      </c>
      <c r="H8769" t="s">
        <v>134</v>
      </c>
      <c r="I8769" t="s">
        <v>135</v>
      </c>
      <c r="J8769" t="s">
        <v>136</v>
      </c>
      <c r="K8769" t="s">
        <v>137</v>
      </c>
      <c r="L8769" t="s">
        <v>24873</v>
      </c>
      <c r="M8769" t="s">
        <v>24874</v>
      </c>
      <c r="N8769">
        <v>7.6258333330000001</v>
      </c>
      <c r="O8769">
        <v>0</v>
      </c>
      <c r="P8769">
        <v>14</v>
      </c>
      <c r="Q8769">
        <v>0</v>
      </c>
      <c r="R8769">
        <v>34</v>
      </c>
      <c r="S8769">
        <v>0</v>
      </c>
      <c r="T8769">
        <v>11</v>
      </c>
      <c r="U8769">
        <v>0</v>
      </c>
      <c r="V8769">
        <v>0</v>
      </c>
      <c r="W8769">
        <v>0</v>
      </c>
      <c r="X8769">
        <v>76.250464284524455</v>
      </c>
      <c r="Y8769">
        <v>0</v>
      </c>
      <c r="Z8769">
        <v>163.95661359343592</v>
      </c>
      <c r="AA8769">
        <v>0</v>
      </c>
      <c r="AB8769">
        <v>31.496111975303894</v>
      </c>
      <c r="AC8769">
        <v>0</v>
      </c>
      <c r="AD8769">
        <v>0</v>
      </c>
      <c r="AE8769">
        <v>271.70318985326429</v>
      </c>
    </row>
    <row r="8770" spans="1:31" x14ac:dyDescent="0.25">
      <c r="A8770">
        <v>2171214</v>
      </c>
      <c r="B8770">
        <v>1</v>
      </c>
      <c r="C8770" t="s">
        <v>80</v>
      </c>
      <c r="D8770" t="s">
        <v>109</v>
      </c>
      <c r="E8770" t="s">
        <v>174</v>
      </c>
      <c r="F8770" t="s">
        <v>24875</v>
      </c>
      <c r="G8770" t="s">
        <v>187</v>
      </c>
      <c r="H8770" t="s">
        <v>134</v>
      </c>
      <c r="I8770" t="s">
        <v>135</v>
      </c>
      <c r="J8770" t="s">
        <v>136</v>
      </c>
      <c r="K8770" t="s">
        <v>137</v>
      </c>
      <c r="L8770" t="s">
        <v>24876</v>
      </c>
      <c r="M8770" t="s">
        <v>24877</v>
      </c>
      <c r="N8770">
        <v>4.5069444440000002</v>
      </c>
      <c r="O8770">
        <v>0</v>
      </c>
      <c r="P8770">
        <v>7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2.7616584854794337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2.7616584854794337</v>
      </c>
    </row>
    <row r="8771" spans="1:31" x14ac:dyDescent="0.25">
      <c r="A8771">
        <v>2171022</v>
      </c>
      <c r="B8771">
        <v>1</v>
      </c>
      <c r="C8771" t="s">
        <v>80</v>
      </c>
      <c r="D8771" t="s">
        <v>107</v>
      </c>
      <c r="E8771" t="s">
        <v>161</v>
      </c>
      <c r="F8771" t="s">
        <v>24878</v>
      </c>
      <c r="G8771" t="s">
        <v>215</v>
      </c>
      <c r="H8771" t="s">
        <v>134</v>
      </c>
      <c r="I8771" t="s">
        <v>135</v>
      </c>
      <c r="J8771" t="s">
        <v>136</v>
      </c>
      <c r="K8771" t="s">
        <v>137</v>
      </c>
      <c r="L8771" t="s">
        <v>24879</v>
      </c>
      <c r="M8771" t="s">
        <v>24880</v>
      </c>
      <c r="N8771">
        <v>10.285277776999999</v>
      </c>
      <c r="O8771">
        <v>0</v>
      </c>
      <c r="P8771">
        <v>107</v>
      </c>
      <c r="Q8771">
        <v>0</v>
      </c>
      <c r="R8771">
        <v>0</v>
      </c>
      <c r="S8771">
        <v>0</v>
      </c>
      <c r="T8771">
        <v>14</v>
      </c>
      <c r="U8771">
        <v>0</v>
      </c>
      <c r="V8771">
        <v>0</v>
      </c>
      <c r="W8771">
        <v>0</v>
      </c>
      <c r="X8771">
        <v>119.41811704764845</v>
      </c>
      <c r="Y8771">
        <v>0</v>
      </c>
      <c r="Z8771">
        <v>0</v>
      </c>
      <c r="AA8771">
        <v>0</v>
      </c>
      <c r="AB8771">
        <v>305.13123321558373</v>
      </c>
      <c r="AC8771">
        <v>0</v>
      </c>
      <c r="AD8771">
        <v>0</v>
      </c>
      <c r="AE8771">
        <v>424.54935026323221</v>
      </c>
    </row>
    <row r="8772" spans="1:31" x14ac:dyDescent="0.25">
      <c r="A8772">
        <v>2171168</v>
      </c>
      <c r="B8772">
        <v>1</v>
      </c>
      <c r="C8772" t="s">
        <v>81</v>
      </c>
      <c r="D8772" t="s">
        <v>112</v>
      </c>
      <c r="E8772" t="s">
        <v>146</v>
      </c>
      <c r="F8772" t="s">
        <v>5744</v>
      </c>
      <c r="G8772" t="s">
        <v>167</v>
      </c>
      <c r="H8772" t="s">
        <v>143</v>
      </c>
      <c r="I8772" t="s">
        <v>135</v>
      </c>
      <c r="J8772" t="s">
        <v>136</v>
      </c>
      <c r="K8772" t="s">
        <v>137</v>
      </c>
      <c r="L8772" t="s">
        <v>24881</v>
      </c>
      <c r="M8772" t="s">
        <v>24882</v>
      </c>
      <c r="N8772">
        <v>6.0252777770000003</v>
      </c>
      <c r="O8772">
        <v>0</v>
      </c>
      <c r="P8772">
        <v>126</v>
      </c>
      <c r="Q8772">
        <v>0</v>
      </c>
      <c r="R8772">
        <v>0</v>
      </c>
      <c r="S8772">
        <v>0</v>
      </c>
      <c r="T8772">
        <v>6</v>
      </c>
      <c r="U8772">
        <v>0</v>
      </c>
      <c r="V8772">
        <v>0</v>
      </c>
      <c r="W8772">
        <v>0</v>
      </c>
      <c r="X8772">
        <v>41.992089329323555</v>
      </c>
      <c r="Y8772">
        <v>0</v>
      </c>
      <c r="Z8772">
        <v>0</v>
      </c>
      <c r="AA8772">
        <v>0</v>
      </c>
      <c r="AB8772">
        <v>72.598146114352843</v>
      </c>
      <c r="AC8772">
        <v>0</v>
      </c>
      <c r="AD8772">
        <v>0</v>
      </c>
      <c r="AE8772">
        <v>114.59023544367639</v>
      </c>
    </row>
    <row r="8773" spans="1:31" x14ac:dyDescent="0.25">
      <c r="A8773">
        <v>2171045</v>
      </c>
      <c r="B8773">
        <v>1</v>
      </c>
      <c r="C8773" t="s">
        <v>81</v>
      </c>
      <c r="D8773" t="s">
        <v>127</v>
      </c>
      <c r="E8773" t="s">
        <v>161</v>
      </c>
      <c r="F8773" t="s">
        <v>24883</v>
      </c>
      <c r="G8773" t="s">
        <v>215</v>
      </c>
      <c r="H8773" t="s">
        <v>134</v>
      </c>
      <c r="I8773" t="s">
        <v>135</v>
      </c>
      <c r="J8773" t="s">
        <v>136</v>
      </c>
      <c r="K8773" t="s">
        <v>137</v>
      </c>
      <c r="L8773" t="s">
        <v>24884</v>
      </c>
      <c r="M8773" t="s">
        <v>24885</v>
      </c>
      <c r="N8773">
        <v>4.5936111110000004</v>
      </c>
      <c r="O8773">
        <v>0</v>
      </c>
      <c r="P8773">
        <v>74</v>
      </c>
      <c r="Q8773">
        <v>0</v>
      </c>
      <c r="R8773">
        <v>22</v>
      </c>
      <c r="S8773">
        <v>1</v>
      </c>
      <c r="T8773">
        <v>8</v>
      </c>
      <c r="U8773">
        <v>0</v>
      </c>
      <c r="V8773">
        <v>1</v>
      </c>
      <c r="W8773">
        <v>0</v>
      </c>
      <c r="X8773">
        <v>67.460091942016049</v>
      </c>
      <c r="Y8773">
        <v>0</v>
      </c>
      <c r="Z8773">
        <v>31.365332111100258</v>
      </c>
      <c r="AA8773">
        <v>36.135859142790721</v>
      </c>
      <c r="AB8773">
        <v>21.111500561178058</v>
      </c>
      <c r="AC8773">
        <v>0</v>
      </c>
      <c r="AD8773">
        <v>4.3920201410424999</v>
      </c>
      <c r="AE8773">
        <v>160.46480389812757</v>
      </c>
    </row>
    <row r="8774" spans="1:31" x14ac:dyDescent="0.25">
      <c r="A8774">
        <v>2171068</v>
      </c>
      <c r="B8774">
        <v>1</v>
      </c>
      <c r="C8774" t="s">
        <v>80</v>
      </c>
      <c r="D8774" t="s">
        <v>106</v>
      </c>
      <c r="E8774" t="s">
        <v>174</v>
      </c>
      <c r="F8774" t="s">
        <v>21709</v>
      </c>
      <c r="G8774" t="s">
        <v>187</v>
      </c>
      <c r="H8774" t="s">
        <v>134</v>
      </c>
      <c r="I8774" t="s">
        <v>135</v>
      </c>
      <c r="J8774" t="s">
        <v>136</v>
      </c>
      <c r="K8774" t="s">
        <v>137</v>
      </c>
      <c r="L8774" t="s">
        <v>24886</v>
      </c>
      <c r="M8774" t="s">
        <v>24887</v>
      </c>
      <c r="N8774">
        <v>7.7297222220000004</v>
      </c>
      <c r="O8774">
        <v>0</v>
      </c>
      <c r="P8774">
        <v>18</v>
      </c>
      <c r="Q8774">
        <v>0</v>
      </c>
      <c r="R8774">
        <v>1</v>
      </c>
      <c r="S8774">
        <v>0</v>
      </c>
      <c r="T8774">
        <v>2</v>
      </c>
      <c r="U8774">
        <v>0</v>
      </c>
      <c r="V8774">
        <v>0</v>
      </c>
      <c r="W8774">
        <v>0</v>
      </c>
      <c r="X8774">
        <v>16.1063276407125</v>
      </c>
      <c r="Y8774">
        <v>0</v>
      </c>
      <c r="Z8774">
        <v>2.6238276521688504</v>
      </c>
      <c r="AA8774">
        <v>0</v>
      </c>
      <c r="AB8774">
        <v>8.9456664624366675E-2</v>
      </c>
      <c r="AC8774">
        <v>0</v>
      </c>
      <c r="AD8774">
        <v>0</v>
      </c>
      <c r="AE8774">
        <v>18.819611957505717</v>
      </c>
    </row>
    <row r="8775" spans="1:31" x14ac:dyDescent="0.25">
      <c r="A8775">
        <v>2171091</v>
      </c>
      <c r="B8775">
        <v>1</v>
      </c>
      <c r="C8775" t="s">
        <v>80</v>
      </c>
      <c r="D8775" t="s">
        <v>99</v>
      </c>
      <c r="E8775" t="s">
        <v>174</v>
      </c>
      <c r="F8775" t="s">
        <v>24888</v>
      </c>
      <c r="G8775" t="s">
        <v>328</v>
      </c>
      <c r="H8775" t="s">
        <v>134</v>
      </c>
      <c r="I8775" t="s">
        <v>135</v>
      </c>
      <c r="J8775" t="s">
        <v>136</v>
      </c>
      <c r="K8775" t="s">
        <v>137</v>
      </c>
      <c r="L8775" t="s">
        <v>24889</v>
      </c>
      <c r="M8775" t="s">
        <v>24890</v>
      </c>
      <c r="N8775">
        <v>0.73750000000000004</v>
      </c>
      <c r="O8775">
        <v>0</v>
      </c>
      <c r="P8775">
        <v>3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1.1798973170047504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1.1798973170047504</v>
      </c>
    </row>
    <row r="8776" spans="1:31" x14ac:dyDescent="0.25">
      <c r="A8776">
        <v>2171429</v>
      </c>
      <c r="B8776">
        <v>1</v>
      </c>
      <c r="C8776" t="s">
        <v>80</v>
      </c>
      <c r="D8776" t="s">
        <v>108</v>
      </c>
      <c r="E8776" t="s">
        <v>174</v>
      </c>
      <c r="F8776" t="s">
        <v>24829</v>
      </c>
      <c r="G8776" t="s">
        <v>187</v>
      </c>
      <c r="H8776" t="s">
        <v>134</v>
      </c>
      <c r="I8776" t="s">
        <v>135</v>
      </c>
      <c r="J8776" t="s">
        <v>136</v>
      </c>
      <c r="K8776" t="s">
        <v>137</v>
      </c>
      <c r="L8776" t="s">
        <v>24891</v>
      </c>
      <c r="M8776" t="s">
        <v>24892</v>
      </c>
      <c r="N8776">
        <v>1.801666666</v>
      </c>
      <c r="O8776">
        <v>0</v>
      </c>
      <c r="P8776">
        <v>2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0.43740696363519999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0.43740696363519999</v>
      </c>
    </row>
    <row r="8777" spans="1:31" x14ac:dyDescent="0.25">
      <c r="A8777">
        <v>2171306</v>
      </c>
      <c r="B8777">
        <v>1</v>
      </c>
      <c r="C8777" t="s">
        <v>81</v>
      </c>
      <c r="D8777" t="s">
        <v>126</v>
      </c>
      <c r="E8777" t="s">
        <v>146</v>
      </c>
      <c r="F8777" t="s">
        <v>24893</v>
      </c>
      <c r="G8777" t="s">
        <v>167</v>
      </c>
      <c r="H8777" t="s">
        <v>143</v>
      </c>
      <c r="I8777" t="s">
        <v>135</v>
      </c>
      <c r="J8777" t="s">
        <v>136</v>
      </c>
      <c r="K8777" t="s">
        <v>137</v>
      </c>
      <c r="L8777" t="s">
        <v>24894</v>
      </c>
      <c r="M8777" t="s">
        <v>24895</v>
      </c>
      <c r="N8777">
        <v>5.2491666659999998</v>
      </c>
      <c r="O8777">
        <v>0</v>
      </c>
      <c r="P8777">
        <v>44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30.175757697108288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30.175757697108288</v>
      </c>
    </row>
    <row r="8778" spans="1:31" x14ac:dyDescent="0.25">
      <c r="A8778">
        <v>2171283</v>
      </c>
      <c r="B8778">
        <v>1</v>
      </c>
      <c r="C8778" t="s">
        <v>81</v>
      </c>
      <c r="D8778" t="s">
        <v>113</v>
      </c>
      <c r="E8778" t="s">
        <v>161</v>
      </c>
      <c r="F8778" t="s">
        <v>24896</v>
      </c>
      <c r="G8778" t="s">
        <v>215</v>
      </c>
      <c r="H8778" t="s">
        <v>134</v>
      </c>
      <c r="I8778" t="s">
        <v>135</v>
      </c>
      <c r="J8778" t="s">
        <v>136</v>
      </c>
      <c r="K8778" t="s">
        <v>137</v>
      </c>
      <c r="L8778" t="s">
        <v>24897</v>
      </c>
      <c r="M8778" t="s">
        <v>24898</v>
      </c>
      <c r="N8778">
        <v>9.3688888880000007</v>
      </c>
      <c r="O8778">
        <v>0</v>
      </c>
      <c r="P8778">
        <v>276</v>
      </c>
      <c r="Q8778">
        <v>0</v>
      </c>
      <c r="R8778">
        <v>25</v>
      </c>
      <c r="S8778">
        <v>0</v>
      </c>
      <c r="T8778">
        <v>20</v>
      </c>
      <c r="U8778">
        <v>0</v>
      </c>
      <c r="V8778">
        <v>0</v>
      </c>
      <c r="W8778">
        <v>0</v>
      </c>
      <c r="X8778">
        <v>423.63648760547915</v>
      </c>
      <c r="Y8778">
        <v>0</v>
      </c>
      <c r="Z8778">
        <v>88.649181845294265</v>
      </c>
      <c r="AA8778">
        <v>0</v>
      </c>
      <c r="AB8778">
        <v>92.177340773782134</v>
      </c>
      <c r="AC8778">
        <v>0</v>
      </c>
      <c r="AD8778">
        <v>0</v>
      </c>
      <c r="AE8778">
        <v>604.46301022455555</v>
      </c>
    </row>
    <row r="8779" spans="1:31" x14ac:dyDescent="0.25">
      <c r="A8779">
        <v>2171114</v>
      </c>
      <c r="B8779">
        <v>1</v>
      </c>
      <c r="C8779" t="s">
        <v>81</v>
      </c>
      <c r="D8779" t="s">
        <v>123</v>
      </c>
      <c r="E8779" t="s">
        <v>131</v>
      </c>
      <c r="F8779" t="s">
        <v>24899</v>
      </c>
      <c r="G8779" t="s">
        <v>171</v>
      </c>
      <c r="H8779" t="s">
        <v>134</v>
      </c>
      <c r="I8779" t="s">
        <v>135</v>
      </c>
      <c r="J8779" t="s">
        <v>136</v>
      </c>
      <c r="K8779" t="s">
        <v>137</v>
      </c>
      <c r="L8779" t="s">
        <v>24900</v>
      </c>
      <c r="M8779" t="s">
        <v>24901</v>
      </c>
      <c r="N8779">
        <v>4.7933333329999996</v>
      </c>
      <c r="O8779">
        <v>0</v>
      </c>
      <c r="P8779">
        <v>1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1.1758466591008001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1.1758466591008001</v>
      </c>
    </row>
    <row r="8780" spans="1:31" x14ac:dyDescent="0.25">
      <c r="A8780">
        <v>2170899</v>
      </c>
      <c r="B8780">
        <v>1</v>
      </c>
      <c r="C8780" t="s">
        <v>80</v>
      </c>
      <c r="D8780" t="s">
        <v>92</v>
      </c>
      <c r="E8780" t="s">
        <v>140</v>
      </c>
      <c r="F8780" t="s">
        <v>24902</v>
      </c>
      <c r="G8780" t="s">
        <v>142</v>
      </c>
      <c r="H8780" t="s">
        <v>143</v>
      </c>
      <c r="I8780" t="s">
        <v>135</v>
      </c>
      <c r="J8780" t="s">
        <v>136</v>
      </c>
      <c r="K8780" t="s">
        <v>137</v>
      </c>
      <c r="L8780" t="s">
        <v>24903</v>
      </c>
      <c r="M8780" t="s">
        <v>24904</v>
      </c>
      <c r="N8780">
        <v>0.90749999999999997</v>
      </c>
      <c r="O8780">
        <v>1</v>
      </c>
      <c r="P8780">
        <v>6919</v>
      </c>
      <c r="Q8780">
        <v>0</v>
      </c>
      <c r="R8780">
        <v>72</v>
      </c>
      <c r="S8780">
        <v>8</v>
      </c>
      <c r="T8780">
        <v>595</v>
      </c>
      <c r="U8780">
        <v>0</v>
      </c>
      <c r="V8780">
        <v>0</v>
      </c>
      <c r="W8780">
        <v>8.2466876061623999</v>
      </c>
      <c r="X8780">
        <v>1299.7274305780468</v>
      </c>
      <c r="Y8780">
        <v>0</v>
      </c>
      <c r="Z8780">
        <v>10.457332875001802</v>
      </c>
      <c r="AA8780">
        <v>122.81909600387179</v>
      </c>
      <c r="AB8780">
        <v>430.10015111253142</v>
      </c>
      <c r="AC8780">
        <v>0</v>
      </c>
      <c r="AD8780">
        <v>0</v>
      </c>
      <c r="AE8780">
        <v>1871.3506981756143</v>
      </c>
    </row>
    <row r="8781" spans="1:31" x14ac:dyDescent="0.25">
      <c r="A8781">
        <v>2171552</v>
      </c>
      <c r="B8781">
        <v>1</v>
      </c>
      <c r="C8781" t="s">
        <v>80</v>
      </c>
      <c r="D8781" t="s">
        <v>106</v>
      </c>
      <c r="E8781" t="s">
        <v>174</v>
      </c>
      <c r="F8781" t="s">
        <v>24905</v>
      </c>
      <c r="G8781" t="s">
        <v>187</v>
      </c>
      <c r="H8781" t="s">
        <v>134</v>
      </c>
      <c r="I8781" t="s">
        <v>135</v>
      </c>
      <c r="J8781" t="s">
        <v>136</v>
      </c>
      <c r="K8781" t="s">
        <v>137</v>
      </c>
      <c r="L8781" t="s">
        <v>24906</v>
      </c>
      <c r="M8781" t="s">
        <v>24907</v>
      </c>
      <c r="N8781">
        <v>3.7555555549999999</v>
      </c>
      <c r="O8781">
        <v>0</v>
      </c>
      <c r="P8781">
        <v>6</v>
      </c>
      <c r="Q8781">
        <v>0</v>
      </c>
      <c r="R8781">
        <v>5</v>
      </c>
      <c r="S8781">
        <v>0</v>
      </c>
      <c r="T8781">
        <v>1</v>
      </c>
      <c r="U8781">
        <v>0</v>
      </c>
      <c r="V8781">
        <v>0</v>
      </c>
      <c r="W8781">
        <v>0</v>
      </c>
      <c r="X8781">
        <v>8.7796598523475442</v>
      </c>
      <c r="Y8781">
        <v>0</v>
      </c>
      <c r="Z8781">
        <v>20.753774580027994</v>
      </c>
      <c r="AA8781">
        <v>0</v>
      </c>
      <c r="AB8781">
        <v>5.2549178730248762</v>
      </c>
      <c r="AC8781">
        <v>0</v>
      </c>
      <c r="AD8781">
        <v>0</v>
      </c>
      <c r="AE8781">
        <v>34.788352305400409</v>
      </c>
    </row>
    <row r="8782" spans="1:31" x14ac:dyDescent="0.25">
      <c r="A8782">
        <v>2171337</v>
      </c>
      <c r="B8782">
        <v>1</v>
      </c>
      <c r="C8782" t="s">
        <v>81</v>
      </c>
      <c r="D8782" t="s">
        <v>115</v>
      </c>
      <c r="E8782" t="s">
        <v>174</v>
      </c>
      <c r="F8782" t="s">
        <v>24908</v>
      </c>
      <c r="G8782" t="s">
        <v>187</v>
      </c>
      <c r="H8782" t="s">
        <v>134</v>
      </c>
      <c r="I8782" t="s">
        <v>135</v>
      </c>
      <c r="J8782" t="s">
        <v>136</v>
      </c>
      <c r="K8782" t="s">
        <v>137</v>
      </c>
      <c r="L8782" t="s">
        <v>24909</v>
      </c>
      <c r="M8782" t="s">
        <v>24910</v>
      </c>
      <c r="N8782">
        <v>4.5894444439999997</v>
      </c>
      <c r="O8782">
        <v>0</v>
      </c>
      <c r="P8782">
        <v>1</v>
      </c>
      <c r="Q8782">
        <v>0</v>
      </c>
      <c r="R8782">
        <v>1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0.54010598686200006</v>
      </c>
      <c r="Y8782">
        <v>0</v>
      </c>
      <c r="Z8782">
        <v>3.7225204715905003</v>
      </c>
      <c r="AA8782">
        <v>0</v>
      </c>
      <c r="AB8782">
        <v>0</v>
      </c>
      <c r="AC8782">
        <v>0</v>
      </c>
      <c r="AD8782">
        <v>0</v>
      </c>
      <c r="AE8782">
        <v>4.2626264584525</v>
      </c>
    </row>
    <row r="8783" spans="1:31" x14ac:dyDescent="0.25">
      <c r="A8783">
        <v>2171291</v>
      </c>
      <c r="B8783">
        <v>1</v>
      </c>
      <c r="C8783" t="s">
        <v>80</v>
      </c>
      <c r="D8783" t="s">
        <v>108</v>
      </c>
      <c r="E8783" t="s">
        <v>161</v>
      </c>
      <c r="F8783" t="s">
        <v>24911</v>
      </c>
      <c r="G8783" t="s">
        <v>215</v>
      </c>
      <c r="H8783" t="s">
        <v>134</v>
      </c>
      <c r="I8783" t="s">
        <v>135</v>
      </c>
      <c r="J8783" t="s">
        <v>136</v>
      </c>
      <c r="K8783" t="s">
        <v>137</v>
      </c>
      <c r="L8783" t="s">
        <v>24912</v>
      </c>
      <c r="M8783" t="s">
        <v>24913</v>
      </c>
      <c r="N8783">
        <v>8.0055555550000008</v>
      </c>
      <c r="O8783">
        <v>0</v>
      </c>
      <c r="P8783">
        <v>22</v>
      </c>
      <c r="Q8783">
        <v>0</v>
      </c>
      <c r="R8783">
        <v>15</v>
      </c>
      <c r="S8783">
        <v>0</v>
      </c>
      <c r="T8783">
        <v>6</v>
      </c>
      <c r="U8783">
        <v>0</v>
      </c>
      <c r="V8783">
        <v>0</v>
      </c>
      <c r="W8783">
        <v>0</v>
      </c>
      <c r="X8783">
        <v>23.630766817063503</v>
      </c>
      <c r="Y8783">
        <v>0</v>
      </c>
      <c r="Z8783">
        <v>61.813742354373822</v>
      </c>
      <c r="AA8783">
        <v>0</v>
      </c>
      <c r="AB8783">
        <v>18.218420984156431</v>
      </c>
      <c r="AC8783">
        <v>0</v>
      </c>
      <c r="AD8783">
        <v>0</v>
      </c>
      <c r="AE8783">
        <v>103.66293015559376</v>
      </c>
    </row>
    <row r="8784" spans="1:31" x14ac:dyDescent="0.25">
      <c r="A8784">
        <v>2170822</v>
      </c>
      <c r="B8784">
        <v>1</v>
      </c>
      <c r="C8784" t="s">
        <v>80</v>
      </c>
      <c r="D8784" t="s">
        <v>85</v>
      </c>
      <c r="E8784" t="s">
        <v>131</v>
      </c>
      <c r="F8784" t="s">
        <v>24914</v>
      </c>
      <c r="G8784" t="s">
        <v>231</v>
      </c>
      <c r="H8784" t="s">
        <v>134</v>
      </c>
      <c r="I8784" t="s">
        <v>135</v>
      </c>
      <c r="J8784" t="s">
        <v>136</v>
      </c>
      <c r="K8784" t="s">
        <v>137</v>
      </c>
      <c r="L8784" t="s">
        <v>24915</v>
      </c>
      <c r="M8784" t="s">
        <v>24916</v>
      </c>
      <c r="N8784">
        <v>2.2605555549999998</v>
      </c>
      <c r="O8784">
        <v>0</v>
      </c>
      <c r="P8784">
        <v>1</v>
      </c>
      <c r="Q8784">
        <v>0</v>
      </c>
      <c r="R8784">
        <v>0</v>
      </c>
      <c r="S8784">
        <v>0</v>
      </c>
      <c r="T8784">
        <v>1</v>
      </c>
      <c r="U8784">
        <v>0</v>
      </c>
      <c r="V8784">
        <v>0</v>
      </c>
      <c r="W8784">
        <v>0</v>
      </c>
      <c r="X8784">
        <v>4.1038348017690005</v>
      </c>
      <c r="Y8784">
        <v>0</v>
      </c>
      <c r="Z8784">
        <v>0</v>
      </c>
      <c r="AA8784">
        <v>0</v>
      </c>
      <c r="AB8784">
        <v>2.4026211424800003E-2</v>
      </c>
      <c r="AC8784">
        <v>0</v>
      </c>
      <c r="AD8784">
        <v>0</v>
      </c>
      <c r="AE8784">
        <v>4.1278610131938009</v>
      </c>
    </row>
    <row r="8785" spans="1:31" x14ac:dyDescent="0.25">
      <c r="A8785">
        <v>2170799</v>
      </c>
      <c r="B8785">
        <v>1</v>
      </c>
      <c r="C8785" t="s">
        <v>80</v>
      </c>
      <c r="D8785" t="s">
        <v>106</v>
      </c>
      <c r="E8785" t="s">
        <v>174</v>
      </c>
      <c r="F8785" t="s">
        <v>24917</v>
      </c>
      <c r="G8785" t="s">
        <v>187</v>
      </c>
      <c r="H8785" t="s">
        <v>134</v>
      </c>
      <c r="I8785" t="s">
        <v>135</v>
      </c>
      <c r="J8785" t="s">
        <v>136</v>
      </c>
      <c r="K8785" t="s">
        <v>137</v>
      </c>
      <c r="L8785" t="s">
        <v>24918</v>
      </c>
      <c r="M8785" t="s">
        <v>24919</v>
      </c>
      <c r="N8785">
        <v>2.7338888880000001</v>
      </c>
      <c r="O8785">
        <v>0</v>
      </c>
      <c r="P8785">
        <v>335</v>
      </c>
      <c r="Q8785">
        <v>0</v>
      </c>
      <c r="R8785">
        <v>0</v>
      </c>
      <c r="S8785">
        <v>0</v>
      </c>
      <c r="T8785">
        <v>8</v>
      </c>
      <c r="U8785">
        <v>0</v>
      </c>
      <c r="V8785">
        <v>0</v>
      </c>
      <c r="W8785">
        <v>0</v>
      </c>
      <c r="X8785">
        <v>157.30091659022204</v>
      </c>
      <c r="Y8785">
        <v>0</v>
      </c>
      <c r="Z8785">
        <v>0</v>
      </c>
      <c r="AA8785">
        <v>0</v>
      </c>
      <c r="AB8785">
        <v>20.624415823922405</v>
      </c>
      <c r="AC8785">
        <v>0</v>
      </c>
      <c r="AD8785">
        <v>0</v>
      </c>
      <c r="AE8785">
        <v>177.92533241414446</v>
      </c>
    </row>
    <row r="8786" spans="1:31" x14ac:dyDescent="0.25">
      <c r="A8786">
        <v>2170991</v>
      </c>
      <c r="B8786">
        <v>1</v>
      </c>
      <c r="C8786" t="s">
        <v>80</v>
      </c>
      <c r="D8786" t="s">
        <v>102</v>
      </c>
      <c r="E8786" t="s">
        <v>161</v>
      </c>
      <c r="F8786" t="s">
        <v>24920</v>
      </c>
      <c r="G8786" t="s">
        <v>215</v>
      </c>
      <c r="H8786" t="s">
        <v>134</v>
      </c>
      <c r="I8786" t="s">
        <v>135</v>
      </c>
      <c r="J8786" t="s">
        <v>136</v>
      </c>
      <c r="K8786" t="s">
        <v>137</v>
      </c>
      <c r="L8786" t="s">
        <v>24921</v>
      </c>
      <c r="M8786" t="s">
        <v>24922</v>
      </c>
      <c r="N8786">
        <v>14.694444444</v>
      </c>
      <c r="O8786">
        <v>0</v>
      </c>
      <c r="P8786">
        <v>1</v>
      </c>
      <c r="Q8786">
        <v>0</v>
      </c>
      <c r="R8786">
        <v>19</v>
      </c>
      <c r="S8786">
        <v>0</v>
      </c>
      <c r="T8786">
        <v>2</v>
      </c>
      <c r="U8786">
        <v>0</v>
      </c>
      <c r="V8786">
        <v>0</v>
      </c>
      <c r="W8786">
        <v>0</v>
      </c>
      <c r="X8786">
        <v>7.2535246276525003</v>
      </c>
      <c r="Y8786">
        <v>0</v>
      </c>
      <c r="Z8786">
        <v>14.23886659131912</v>
      </c>
      <c r="AA8786">
        <v>0</v>
      </c>
      <c r="AB8786">
        <v>39.329111354978131</v>
      </c>
      <c r="AC8786">
        <v>0</v>
      </c>
      <c r="AD8786">
        <v>0</v>
      </c>
      <c r="AE8786">
        <v>60.821502573949751</v>
      </c>
    </row>
    <row r="8787" spans="1:31" x14ac:dyDescent="0.25">
      <c r="A8787">
        <v>2171798</v>
      </c>
      <c r="B8787">
        <v>1</v>
      </c>
      <c r="C8787" t="s">
        <v>80</v>
      </c>
      <c r="D8787" t="s">
        <v>110</v>
      </c>
      <c r="E8787" t="s">
        <v>131</v>
      </c>
      <c r="F8787" t="s">
        <v>24923</v>
      </c>
      <c r="G8787" t="s">
        <v>152</v>
      </c>
      <c r="H8787" t="s">
        <v>134</v>
      </c>
      <c r="I8787" t="s">
        <v>135</v>
      </c>
      <c r="J8787" t="s">
        <v>136</v>
      </c>
      <c r="K8787" t="s">
        <v>137</v>
      </c>
      <c r="L8787" t="s">
        <v>24924</v>
      </c>
      <c r="M8787" t="s">
        <v>24925</v>
      </c>
      <c r="N8787">
        <v>1.280277777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1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0.64058951308660006</v>
      </c>
      <c r="AC8787">
        <v>0</v>
      </c>
      <c r="AD8787">
        <v>0</v>
      </c>
      <c r="AE8787">
        <v>0.64058951308660006</v>
      </c>
    </row>
    <row r="8788" spans="1:31" x14ac:dyDescent="0.25">
      <c r="A8788">
        <v>2171606</v>
      </c>
      <c r="B8788">
        <v>1</v>
      </c>
      <c r="C8788" t="s">
        <v>81</v>
      </c>
      <c r="D8788" t="s">
        <v>113</v>
      </c>
      <c r="E8788" t="s">
        <v>140</v>
      </c>
      <c r="F8788" t="s">
        <v>24926</v>
      </c>
      <c r="G8788" t="s">
        <v>662</v>
      </c>
      <c r="H8788" t="s">
        <v>143</v>
      </c>
      <c r="I8788" t="s">
        <v>135</v>
      </c>
      <c r="J8788" t="s">
        <v>136</v>
      </c>
      <c r="K8788" t="s">
        <v>137</v>
      </c>
      <c r="L8788" t="s">
        <v>24927</v>
      </c>
      <c r="M8788" t="s">
        <v>24928</v>
      </c>
      <c r="N8788">
        <v>6.7441666659999999</v>
      </c>
      <c r="O8788">
        <v>0</v>
      </c>
      <c r="P8788">
        <v>1215</v>
      </c>
      <c r="Q8788">
        <v>2</v>
      </c>
      <c r="R8788">
        <v>385</v>
      </c>
      <c r="S8788">
        <v>2</v>
      </c>
      <c r="T8788">
        <v>54</v>
      </c>
      <c r="U8788">
        <v>0</v>
      </c>
      <c r="V8788">
        <v>1</v>
      </c>
      <c r="W8788">
        <v>0</v>
      </c>
      <c r="X8788">
        <v>1067.5364280707997</v>
      </c>
      <c r="Y8788">
        <v>8.653899889496925</v>
      </c>
      <c r="Z8788">
        <v>257.85102802088312</v>
      </c>
      <c r="AA8788">
        <v>21.666106429645083</v>
      </c>
      <c r="AB8788">
        <v>140.52588197718663</v>
      </c>
      <c r="AC8788">
        <v>0</v>
      </c>
      <c r="AD8788">
        <v>0</v>
      </c>
      <c r="AE8788">
        <v>1496.2333443880116</v>
      </c>
    </row>
    <row r="8789" spans="1:31" x14ac:dyDescent="0.25">
      <c r="A8789">
        <v>2171506</v>
      </c>
      <c r="B8789">
        <v>1</v>
      </c>
      <c r="C8789" t="s">
        <v>81</v>
      </c>
      <c r="D8789" t="s">
        <v>121</v>
      </c>
      <c r="E8789" t="s">
        <v>140</v>
      </c>
      <c r="F8789" t="s">
        <v>24929</v>
      </c>
      <c r="G8789" t="s">
        <v>142</v>
      </c>
      <c r="H8789" t="s">
        <v>143</v>
      </c>
      <c r="I8789" t="s">
        <v>135</v>
      </c>
      <c r="J8789" t="s">
        <v>136</v>
      </c>
      <c r="K8789" t="s">
        <v>137</v>
      </c>
      <c r="L8789" t="s">
        <v>24930</v>
      </c>
      <c r="M8789" t="s">
        <v>24931</v>
      </c>
      <c r="N8789">
        <v>1.5133333330000001</v>
      </c>
      <c r="O8789">
        <v>0</v>
      </c>
      <c r="P8789">
        <v>1084</v>
      </c>
      <c r="Q8789">
        <v>0</v>
      </c>
      <c r="R8789">
        <v>43</v>
      </c>
      <c r="S8789">
        <v>2</v>
      </c>
      <c r="T8789">
        <v>49</v>
      </c>
      <c r="U8789">
        <v>0</v>
      </c>
      <c r="V8789">
        <v>0</v>
      </c>
      <c r="W8789">
        <v>0</v>
      </c>
      <c r="X8789">
        <v>191.89586138273785</v>
      </c>
      <c r="Y8789">
        <v>0</v>
      </c>
      <c r="Z8789">
        <v>1.7480522052880003</v>
      </c>
      <c r="AA8789">
        <v>12.187034990363276</v>
      </c>
      <c r="AB8789">
        <v>21.803539300785332</v>
      </c>
      <c r="AC8789">
        <v>0</v>
      </c>
      <c r="AD8789">
        <v>0</v>
      </c>
      <c r="AE8789">
        <v>227.63448787917446</v>
      </c>
    </row>
    <row r="8790" spans="1:31" x14ac:dyDescent="0.25">
      <c r="A8790">
        <v>2171014</v>
      </c>
      <c r="B8790">
        <v>1</v>
      </c>
      <c r="C8790" t="s">
        <v>80</v>
      </c>
      <c r="D8790" t="s">
        <v>92</v>
      </c>
      <c r="E8790" t="s">
        <v>131</v>
      </c>
      <c r="F8790" t="s">
        <v>24932</v>
      </c>
      <c r="G8790" t="s">
        <v>133</v>
      </c>
      <c r="H8790" t="s">
        <v>134</v>
      </c>
      <c r="I8790" t="s">
        <v>135</v>
      </c>
      <c r="J8790" t="s">
        <v>136</v>
      </c>
      <c r="K8790" t="s">
        <v>137</v>
      </c>
      <c r="L8790" t="s">
        <v>24933</v>
      </c>
      <c r="M8790" t="s">
        <v>24934</v>
      </c>
      <c r="N8790">
        <v>4.0313888880000004</v>
      </c>
      <c r="O8790">
        <v>0</v>
      </c>
      <c r="P8790">
        <v>1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2.6369745440831003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2.6369745440831003</v>
      </c>
    </row>
    <row r="8791" spans="1:31" x14ac:dyDescent="0.25">
      <c r="A8791">
        <v>2171812</v>
      </c>
      <c r="B8791">
        <v>1</v>
      </c>
      <c r="C8791" t="s">
        <v>80</v>
      </c>
      <c r="D8791" t="s">
        <v>96</v>
      </c>
      <c r="E8791" t="s">
        <v>174</v>
      </c>
      <c r="F8791" t="s">
        <v>9305</v>
      </c>
      <c r="G8791" t="s">
        <v>384</v>
      </c>
      <c r="H8791" t="s">
        <v>134</v>
      </c>
      <c r="I8791" t="s">
        <v>135</v>
      </c>
      <c r="J8791" t="s">
        <v>136</v>
      </c>
      <c r="K8791" t="s">
        <v>137</v>
      </c>
      <c r="L8791" t="s">
        <v>24935</v>
      </c>
      <c r="M8791" t="s">
        <v>24936</v>
      </c>
      <c r="N8791">
        <v>3.5330555549999998</v>
      </c>
      <c r="O8791">
        <v>0</v>
      </c>
      <c r="P8791">
        <v>54</v>
      </c>
      <c r="Q8791">
        <v>0</v>
      </c>
      <c r="R8791">
        <v>0</v>
      </c>
      <c r="S8791">
        <v>0</v>
      </c>
      <c r="T8791">
        <v>4</v>
      </c>
      <c r="U8791">
        <v>0</v>
      </c>
      <c r="V8791">
        <v>0</v>
      </c>
      <c r="W8791">
        <v>0</v>
      </c>
      <c r="X8791">
        <v>47.903142368346494</v>
      </c>
      <c r="Y8791">
        <v>0</v>
      </c>
      <c r="Z8791">
        <v>0</v>
      </c>
      <c r="AA8791">
        <v>0</v>
      </c>
      <c r="AB8791">
        <v>44.372737650437344</v>
      </c>
      <c r="AC8791">
        <v>0</v>
      </c>
      <c r="AD8791">
        <v>0</v>
      </c>
      <c r="AE8791">
        <v>92.275880018783837</v>
      </c>
    </row>
    <row r="8792" spans="1:31" x14ac:dyDescent="0.25">
      <c r="A8792">
        <v>2171314</v>
      </c>
      <c r="B8792">
        <v>1</v>
      </c>
      <c r="C8792" t="s">
        <v>81</v>
      </c>
      <c r="D8792" t="s">
        <v>127</v>
      </c>
      <c r="E8792" t="s">
        <v>174</v>
      </c>
      <c r="F8792" t="s">
        <v>24937</v>
      </c>
      <c r="G8792" t="s">
        <v>187</v>
      </c>
      <c r="H8792" t="s">
        <v>134</v>
      </c>
      <c r="I8792" t="s">
        <v>135</v>
      </c>
      <c r="J8792" t="s">
        <v>136</v>
      </c>
      <c r="K8792" t="s">
        <v>137</v>
      </c>
      <c r="L8792" t="s">
        <v>24938</v>
      </c>
      <c r="M8792" t="s">
        <v>24939</v>
      </c>
      <c r="N8792">
        <v>16.703888888000002</v>
      </c>
      <c r="O8792">
        <v>0</v>
      </c>
      <c r="P8792">
        <v>39</v>
      </c>
      <c r="Q8792">
        <v>0</v>
      </c>
      <c r="R8792">
        <v>0</v>
      </c>
      <c r="S8792">
        <v>0</v>
      </c>
      <c r="T8792">
        <v>2</v>
      </c>
      <c r="U8792">
        <v>0</v>
      </c>
      <c r="V8792">
        <v>0</v>
      </c>
      <c r="W8792">
        <v>0</v>
      </c>
      <c r="X8792">
        <v>92.809579342038901</v>
      </c>
      <c r="Y8792">
        <v>0</v>
      </c>
      <c r="Z8792">
        <v>0</v>
      </c>
      <c r="AA8792">
        <v>0</v>
      </c>
      <c r="AB8792">
        <v>2.5068190474658336</v>
      </c>
      <c r="AC8792">
        <v>0</v>
      </c>
      <c r="AD8792">
        <v>0</v>
      </c>
      <c r="AE8792">
        <v>95.316398389504741</v>
      </c>
    </row>
    <row r="8793" spans="1:31" x14ac:dyDescent="0.25">
      <c r="A8793">
        <v>2170722</v>
      </c>
      <c r="B8793">
        <v>1</v>
      </c>
      <c r="C8793" t="s">
        <v>81</v>
      </c>
      <c r="D8793" t="s">
        <v>122</v>
      </c>
      <c r="E8793" t="s">
        <v>174</v>
      </c>
      <c r="F8793" t="s">
        <v>24940</v>
      </c>
      <c r="G8793" t="s">
        <v>187</v>
      </c>
      <c r="H8793" t="s">
        <v>134</v>
      </c>
      <c r="I8793" t="s">
        <v>135</v>
      </c>
      <c r="J8793" t="s">
        <v>136</v>
      </c>
      <c r="K8793" t="s">
        <v>137</v>
      </c>
      <c r="L8793" t="s">
        <v>24941</v>
      </c>
      <c r="M8793" t="s">
        <v>24942</v>
      </c>
      <c r="N8793">
        <v>0.78777777699999996</v>
      </c>
      <c r="O8793">
        <v>0</v>
      </c>
      <c r="P8793">
        <v>3</v>
      </c>
      <c r="Q8793">
        <v>0</v>
      </c>
      <c r="R8793">
        <v>0</v>
      </c>
      <c r="S8793">
        <v>0</v>
      </c>
      <c r="T8793">
        <v>1</v>
      </c>
      <c r="U8793">
        <v>0</v>
      </c>
      <c r="V8793">
        <v>0</v>
      </c>
      <c r="W8793">
        <v>0</v>
      </c>
      <c r="X8793">
        <v>0.1086117352971</v>
      </c>
      <c r="Y8793">
        <v>0</v>
      </c>
      <c r="Z8793">
        <v>0</v>
      </c>
      <c r="AA8793">
        <v>0</v>
      </c>
      <c r="AB8793">
        <v>0.30777011600359999</v>
      </c>
      <c r="AC8793">
        <v>0</v>
      </c>
      <c r="AD8793">
        <v>0</v>
      </c>
      <c r="AE8793">
        <v>0.41638185130069999</v>
      </c>
    </row>
    <row r="8794" spans="1:31" x14ac:dyDescent="0.25">
      <c r="A8794">
        <v>2172004</v>
      </c>
      <c r="B8794">
        <v>1</v>
      </c>
      <c r="C8794" t="s">
        <v>80</v>
      </c>
      <c r="D8794" t="s">
        <v>106</v>
      </c>
      <c r="E8794" t="s">
        <v>146</v>
      </c>
      <c r="F8794" t="s">
        <v>24943</v>
      </c>
      <c r="G8794" t="s">
        <v>411</v>
      </c>
      <c r="H8794" t="s">
        <v>143</v>
      </c>
      <c r="I8794" t="s">
        <v>135</v>
      </c>
      <c r="J8794" t="s">
        <v>136</v>
      </c>
      <c r="K8794" t="s">
        <v>137</v>
      </c>
      <c r="L8794" t="s">
        <v>24944</v>
      </c>
      <c r="M8794" t="s">
        <v>24945</v>
      </c>
      <c r="N8794">
        <v>9.5963888879999999</v>
      </c>
      <c r="O8794">
        <v>0</v>
      </c>
      <c r="P8794">
        <v>0</v>
      </c>
      <c r="Q8794">
        <v>0</v>
      </c>
      <c r="R8794">
        <v>9</v>
      </c>
      <c r="S8794">
        <v>0</v>
      </c>
      <c r="T8794">
        <v>5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129.17181144323354</v>
      </c>
      <c r="AA8794">
        <v>0</v>
      </c>
      <c r="AB8794">
        <v>68.380118295616256</v>
      </c>
      <c r="AC8794">
        <v>0</v>
      </c>
      <c r="AD8794">
        <v>0</v>
      </c>
      <c r="AE8794">
        <v>197.55192973884979</v>
      </c>
    </row>
    <row r="8795" spans="1:31" x14ac:dyDescent="0.25">
      <c r="A8795">
        <v>2170730</v>
      </c>
      <c r="B8795">
        <v>1</v>
      </c>
      <c r="C8795" t="s">
        <v>80</v>
      </c>
      <c r="D8795" t="s">
        <v>99</v>
      </c>
      <c r="E8795" t="s">
        <v>140</v>
      </c>
      <c r="F8795" t="s">
        <v>24946</v>
      </c>
      <c r="G8795" t="s">
        <v>142</v>
      </c>
      <c r="H8795" t="s">
        <v>143</v>
      </c>
      <c r="I8795" t="s">
        <v>148</v>
      </c>
      <c r="J8795" t="s">
        <v>136</v>
      </c>
      <c r="K8795" t="s">
        <v>137</v>
      </c>
      <c r="L8795" t="s">
        <v>24947</v>
      </c>
      <c r="M8795" t="s">
        <v>24948</v>
      </c>
      <c r="N8795">
        <v>3.1388887999999997E-2</v>
      </c>
      <c r="O8795">
        <v>4</v>
      </c>
      <c r="P8795">
        <v>759</v>
      </c>
      <c r="Q8795">
        <v>1</v>
      </c>
      <c r="R8795">
        <v>33</v>
      </c>
      <c r="S8795">
        <v>2</v>
      </c>
      <c r="T8795">
        <v>59</v>
      </c>
      <c r="U8795">
        <v>0</v>
      </c>
      <c r="V8795">
        <v>1</v>
      </c>
      <c r="W8795">
        <v>0.89202730178390832</v>
      </c>
      <c r="X8795">
        <v>3.7376432410302773</v>
      </c>
      <c r="Y8795">
        <v>9.0078825100250014E-3</v>
      </c>
      <c r="Z8795">
        <v>0.10211427750568335</v>
      </c>
      <c r="AA8795">
        <v>1.0807109951645</v>
      </c>
      <c r="AB8795">
        <v>0.46356926919913322</v>
      </c>
      <c r="AC8795">
        <v>0</v>
      </c>
      <c r="AD8795">
        <v>6.5573523694933328E-2</v>
      </c>
      <c r="AE8795">
        <v>6.3506464908884599</v>
      </c>
    </row>
    <row r="8796" spans="1:31" x14ac:dyDescent="0.25">
      <c r="A8796">
        <v>2171921</v>
      </c>
      <c r="B8796">
        <v>1</v>
      </c>
      <c r="C8796" t="s">
        <v>80</v>
      </c>
      <c r="D8796" t="s">
        <v>106</v>
      </c>
      <c r="E8796" t="s">
        <v>140</v>
      </c>
      <c r="F8796" t="s">
        <v>1915</v>
      </c>
      <c r="G8796" t="s">
        <v>142</v>
      </c>
      <c r="H8796" t="s">
        <v>143</v>
      </c>
      <c r="I8796" t="s">
        <v>135</v>
      </c>
      <c r="J8796" t="s">
        <v>136</v>
      </c>
      <c r="K8796" t="s">
        <v>137</v>
      </c>
      <c r="L8796" t="s">
        <v>24949</v>
      </c>
      <c r="M8796" t="s">
        <v>24950</v>
      </c>
      <c r="N8796">
        <v>0.31305555499999999</v>
      </c>
      <c r="O8796">
        <v>0</v>
      </c>
      <c r="P8796">
        <v>4</v>
      </c>
      <c r="Q8796">
        <v>30</v>
      </c>
      <c r="R8796">
        <v>223</v>
      </c>
      <c r="S8796">
        <v>8</v>
      </c>
      <c r="T8796">
        <v>45</v>
      </c>
      <c r="U8796">
        <v>0</v>
      </c>
      <c r="V8796">
        <v>0</v>
      </c>
      <c r="W8796">
        <v>0</v>
      </c>
      <c r="X8796">
        <v>0.254378730193</v>
      </c>
      <c r="Y8796">
        <v>10.222727804249098</v>
      </c>
      <c r="Z8796">
        <v>35.868850580525844</v>
      </c>
      <c r="AA8796">
        <v>12.954775102947883</v>
      </c>
      <c r="AB8796">
        <v>8.3446566952087498</v>
      </c>
      <c r="AC8796">
        <v>0</v>
      </c>
      <c r="AD8796">
        <v>0</v>
      </c>
      <c r="AE8796">
        <v>67.645388913124577</v>
      </c>
    </row>
    <row r="8797" spans="1:31" x14ac:dyDescent="0.25">
      <c r="A8797">
        <v>2170816</v>
      </c>
      <c r="B8797">
        <v>1</v>
      </c>
      <c r="C8797" t="s">
        <v>80</v>
      </c>
      <c r="D8797" t="s">
        <v>95</v>
      </c>
      <c r="E8797" t="s">
        <v>146</v>
      </c>
      <c r="F8797" t="s">
        <v>24951</v>
      </c>
      <c r="G8797" t="s">
        <v>142</v>
      </c>
      <c r="H8797" t="s">
        <v>143</v>
      </c>
      <c r="I8797" t="s">
        <v>135</v>
      </c>
      <c r="J8797" t="s">
        <v>136</v>
      </c>
      <c r="K8797" t="s">
        <v>137</v>
      </c>
      <c r="L8797" t="s">
        <v>24952</v>
      </c>
      <c r="M8797" t="s">
        <v>24953</v>
      </c>
      <c r="N8797">
        <v>0.48777777700000002</v>
      </c>
      <c r="O8797">
        <v>0</v>
      </c>
      <c r="P8797">
        <v>2169</v>
      </c>
      <c r="Q8797">
        <v>0</v>
      </c>
      <c r="R8797">
        <v>0</v>
      </c>
      <c r="S8797">
        <v>2</v>
      </c>
      <c r="T8797">
        <v>113</v>
      </c>
      <c r="U8797">
        <v>0</v>
      </c>
      <c r="V8797">
        <v>0</v>
      </c>
      <c r="W8797">
        <v>0</v>
      </c>
      <c r="X8797">
        <v>204.70054370513012</v>
      </c>
      <c r="Y8797">
        <v>0</v>
      </c>
      <c r="Z8797">
        <v>0</v>
      </c>
      <c r="AA8797">
        <v>66.097199010544003</v>
      </c>
      <c r="AB8797">
        <v>48.506650987019022</v>
      </c>
      <c r="AC8797">
        <v>0</v>
      </c>
      <c r="AD8797">
        <v>0</v>
      </c>
      <c r="AE8797">
        <v>319.30439370269318</v>
      </c>
    </row>
    <row r="8798" spans="1:31" x14ac:dyDescent="0.25">
      <c r="A8798">
        <v>2171729</v>
      </c>
      <c r="B8798">
        <v>1</v>
      </c>
      <c r="C8798" t="s">
        <v>80</v>
      </c>
      <c r="D8798" t="s">
        <v>93</v>
      </c>
      <c r="E8798" t="s">
        <v>174</v>
      </c>
      <c r="F8798" t="s">
        <v>17964</v>
      </c>
      <c r="G8798" t="s">
        <v>187</v>
      </c>
      <c r="H8798" t="s">
        <v>134</v>
      </c>
      <c r="I8798" t="s">
        <v>135</v>
      </c>
      <c r="J8798" t="s">
        <v>136</v>
      </c>
      <c r="K8798" t="s">
        <v>137</v>
      </c>
      <c r="L8798" t="s">
        <v>24954</v>
      </c>
      <c r="M8798" t="s">
        <v>24955</v>
      </c>
      <c r="N8798">
        <v>15.453055555000001</v>
      </c>
      <c r="O8798">
        <v>0</v>
      </c>
      <c r="P8798">
        <v>55</v>
      </c>
      <c r="Q8798">
        <v>0</v>
      </c>
      <c r="R8798">
        <v>0</v>
      </c>
      <c r="S8798">
        <v>0</v>
      </c>
      <c r="T8798">
        <v>4</v>
      </c>
      <c r="U8798">
        <v>0</v>
      </c>
      <c r="V8798">
        <v>0</v>
      </c>
      <c r="W8798">
        <v>0</v>
      </c>
      <c r="X8798">
        <v>120.66781267245062</v>
      </c>
      <c r="Y8798">
        <v>0</v>
      </c>
      <c r="Z8798">
        <v>0</v>
      </c>
      <c r="AA8798">
        <v>0</v>
      </c>
      <c r="AB8798">
        <v>16.026088714357677</v>
      </c>
      <c r="AC8798">
        <v>0</v>
      </c>
      <c r="AD8798">
        <v>0</v>
      </c>
      <c r="AE8798">
        <v>136.69390138680831</v>
      </c>
    </row>
    <row r="8799" spans="1:31" x14ac:dyDescent="0.25">
      <c r="A8799">
        <v>2171681</v>
      </c>
      <c r="B8799">
        <v>1</v>
      </c>
      <c r="C8799" t="s">
        <v>81</v>
      </c>
      <c r="D8799" t="s">
        <v>112</v>
      </c>
      <c r="E8799" t="s">
        <v>174</v>
      </c>
      <c r="F8799" t="s">
        <v>24956</v>
      </c>
      <c r="G8799" t="s">
        <v>187</v>
      </c>
      <c r="H8799" t="s">
        <v>134</v>
      </c>
      <c r="I8799" t="s">
        <v>135</v>
      </c>
      <c r="J8799" t="s">
        <v>136</v>
      </c>
      <c r="K8799" t="s">
        <v>137</v>
      </c>
      <c r="L8799" t="s">
        <v>24957</v>
      </c>
      <c r="M8799" t="s">
        <v>24958</v>
      </c>
      <c r="N8799">
        <v>3.8883333329999998</v>
      </c>
      <c r="O8799">
        <v>0</v>
      </c>
      <c r="P8799">
        <v>37</v>
      </c>
      <c r="Q8799">
        <v>0</v>
      </c>
      <c r="R8799">
        <v>10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52.21282944361667</v>
      </c>
      <c r="Y8799">
        <v>0</v>
      </c>
      <c r="Z8799">
        <v>20.552475168846424</v>
      </c>
      <c r="AA8799">
        <v>0</v>
      </c>
      <c r="AB8799">
        <v>0</v>
      </c>
      <c r="AC8799">
        <v>0</v>
      </c>
      <c r="AD8799">
        <v>0</v>
      </c>
      <c r="AE8799">
        <v>72.765304612463098</v>
      </c>
    </row>
    <row r="8800" spans="1:31" x14ac:dyDescent="0.25">
      <c r="A8800">
        <v>2171054</v>
      </c>
      <c r="B8800">
        <v>1</v>
      </c>
      <c r="C8800" t="s">
        <v>80</v>
      </c>
      <c r="D8800" t="s">
        <v>90</v>
      </c>
      <c r="E8800" t="s">
        <v>131</v>
      </c>
      <c r="F8800" t="s">
        <v>24959</v>
      </c>
      <c r="G8800" t="s">
        <v>152</v>
      </c>
      <c r="H8800" t="s">
        <v>134</v>
      </c>
      <c r="I8800" t="s">
        <v>135</v>
      </c>
      <c r="J8800" t="s">
        <v>136</v>
      </c>
      <c r="K8800" t="s">
        <v>137</v>
      </c>
      <c r="L8800" t="s">
        <v>24960</v>
      </c>
      <c r="M8800" t="s">
        <v>24961</v>
      </c>
      <c r="N8800">
        <v>2.1755555549999999</v>
      </c>
      <c r="O8800">
        <v>0</v>
      </c>
      <c r="P8800">
        <v>1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0.28935163464600006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0.28935163464600006</v>
      </c>
    </row>
    <row r="8801" spans="1:31" x14ac:dyDescent="0.25">
      <c r="A8801">
        <v>2172027</v>
      </c>
      <c r="B8801">
        <v>1</v>
      </c>
      <c r="C8801" t="s">
        <v>80</v>
      </c>
      <c r="D8801" t="s">
        <v>93</v>
      </c>
      <c r="E8801" t="s">
        <v>174</v>
      </c>
      <c r="F8801" t="s">
        <v>24962</v>
      </c>
      <c r="G8801" t="s">
        <v>384</v>
      </c>
      <c r="H8801" t="s">
        <v>134</v>
      </c>
      <c r="I8801" t="s">
        <v>135</v>
      </c>
      <c r="J8801" t="s">
        <v>136</v>
      </c>
      <c r="K8801" t="s">
        <v>137</v>
      </c>
      <c r="L8801" t="s">
        <v>24963</v>
      </c>
      <c r="M8801" t="s">
        <v>24964</v>
      </c>
      <c r="N8801">
        <v>7.4922222219999997</v>
      </c>
      <c r="O8801">
        <v>0</v>
      </c>
      <c r="P8801">
        <v>7</v>
      </c>
      <c r="Q8801">
        <v>0</v>
      </c>
      <c r="R8801">
        <v>1</v>
      </c>
      <c r="S8801">
        <v>0</v>
      </c>
      <c r="T8801">
        <v>3</v>
      </c>
      <c r="U8801">
        <v>0</v>
      </c>
      <c r="V8801">
        <v>0</v>
      </c>
      <c r="W8801">
        <v>0</v>
      </c>
      <c r="X8801">
        <v>19.147816929422763</v>
      </c>
      <c r="Y8801">
        <v>0</v>
      </c>
      <c r="Z8801">
        <v>6.8142548413426134</v>
      </c>
      <c r="AA8801">
        <v>0</v>
      </c>
      <c r="AB8801">
        <v>9.0882602955037761</v>
      </c>
      <c r="AC8801">
        <v>0</v>
      </c>
      <c r="AD8801">
        <v>0</v>
      </c>
      <c r="AE8801">
        <v>35.050332066269149</v>
      </c>
    </row>
    <row r="8802" spans="1:31" x14ac:dyDescent="0.25">
      <c r="A8802">
        <v>2171881</v>
      </c>
      <c r="B8802">
        <v>1</v>
      </c>
      <c r="C8802" t="s">
        <v>80</v>
      </c>
      <c r="D8802" t="s">
        <v>94</v>
      </c>
      <c r="E8802" t="s">
        <v>174</v>
      </c>
      <c r="F8802" t="s">
        <v>24965</v>
      </c>
      <c r="G8802" t="s">
        <v>187</v>
      </c>
      <c r="H8802" t="s">
        <v>134</v>
      </c>
      <c r="I8802" t="s">
        <v>135</v>
      </c>
      <c r="J8802" t="s">
        <v>136</v>
      </c>
      <c r="K8802" t="s">
        <v>137</v>
      </c>
      <c r="L8802" t="s">
        <v>24966</v>
      </c>
      <c r="M8802" t="s">
        <v>24967</v>
      </c>
      <c r="N8802">
        <v>2.4624999999999999</v>
      </c>
      <c r="O8802">
        <v>0</v>
      </c>
      <c r="P8802">
        <v>24</v>
      </c>
      <c r="Q8802">
        <v>0</v>
      </c>
      <c r="R8802">
        <v>1</v>
      </c>
      <c r="S8802">
        <v>0</v>
      </c>
      <c r="T8802">
        <v>1</v>
      </c>
      <c r="U8802">
        <v>0</v>
      </c>
      <c r="V8802">
        <v>0</v>
      </c>
      <c r="W8802">
        <v>0</v>
      </c>
      <c r="X8802">
        <v>6.9268128341985031</v>
      </c>
      <c r="Y8802">
        <v>0</v>
      </c>
      <c r="Z8802">
        <v>0.28300129181887501</v>
      </c>
      <c r="AA8802">
        <v>0</v>
      </c>
      <c r="AB8802">
        <v>0.11457494301</v>
      </c>
      <c r="AC8802">
        <v>0</v>
      </c>
      <c r="AD8802">
        <v>0</v>
      </c>
      <c r="AE8802">
        <v>7.3243890690273785</v>
      </c>
    </row>
    <row r="8803" spans="1:31" x14ac:dyDescent="0.25">
      <c r="A8803">
        <v>2171008</v>
      </c>
      <c r="B8803">
        <v>1</v>
      </c>
      <c r="C8803" t="s">
        <v>81</v>
      </c>
      <c r="D8803" t="s">
        <v>114</v>
      </c>
      <c r="E8803" t="s">
        <v>174</v>
      </c>
      <c r="F8803" t="s">
        <v>24968</v>
      </c>
      <c r="G8803" t="s">
        <v>187</v>
      </c>
      <c r="H8803" t="s">
        <v>134</v>
      </c>
      <c r="I8803" t="s">
        <v>135</v>
      </c>
      <c r="J8803" t="s">
        <v>136</v>
      </c>
      <c r="K8803" t="s">
        <v>137</v>
      </c>
      <c r="L8803" t="s">
        <v>24969</v>
      </c>
      <c r="M8803" t="s">
        <v>24970</v>
      </c>
      <c r="N8803">
        <v>1.5891666659999999</v>
      </c>
      <c r="O8803">
        <v>0</v>
      </c>
      <c r="P8803">
        <v>9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0.92334518928253362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0.92334518928253362</v>
      </c>
    </row>
    <row r="8804" spans="1:31" x14ac:dyDescent="0.25">
      <c r="A8804">
        <v>2171251</v>
      </c>
      <c r="B8804">
        <v>1</v>
      </c>
      <c r="C8804" t="s">
        <v>81</v>
      </c>
      <c r="D8804" t="s">
        <v>112</v>
      </c>
      <c r="E8804" t="s">
        <v>196</v>
      </c>
      <c r="F8804" t="s">
        <v>24971</v>
      </c>
      <c r="G8804" t="s">
        <v>142</v>
      </c>
      <c r="H8804" t="s">
        <v>143</v>
      </c>
      <c r="I8804" t="s">
        <v>135</v>
      </c>
      <c r="J8804" t="s">
        <v>136</v>
      </c>
      <c r="K8804" t="s">
        <v>137</v>
      </c>
      <c r="L8804" t="s">
        <v>24972</v>
      </c>
      <c r="M8804" t="s">
        <v>24973</v>
      </c>
      <c r="N8804">
        <v>1.1397222220000001</v>
      </c>
      <c r="O8804">
        <v>0</v>
      </c>
      <c r="P8804">
        <v>956</v>
      </c>
      <c r="Q8804">
        <v>18</v>
      </c>
      <c r="R8804">
        <v>170</v>
      </c>
      <c r="S8804">
        <v>8</v>
      </c>
      <c r="T8804">
        <v>32</v>
      </c>
      <c r="U8804">
        <v>1</v>
      </c>
      <c r="V8804">
        <v>0</v>
      </c>
      <c r="W8804">
        <v>0</v>
      </c>
      <c r="X8804">
        <v>116.60349966518369</v>
      </c>
      <c r="Y8804">
        <v>52.616794209735851</v>
      </c>
      <c r="Z8804">
        <v>10.987581514856803</v>
      </c>
      <c r="AA8804">
        <v>119.13404155087679</v>
      </c>
      <c r="AB8804">
        <v>8.3397714827445792</v>
      </c>
      <c r="AC8804">
        <v>200.71549661466076</v>
      </c>
      <c r="AD8804">
        <v>0</v>
      </c>
      <c r="AE8804">
        <v>508.39718503805852</v>
      </c>
    </row>
    <row r="8805" spans="1:31" x14ac:dyDescent="0.25">
      <c r="A8805">
        <v>2171689</v>
      </c>
      <c r="B8805">
        <v>1</v>
      </c>
      <c r="C8805" t="s">
        <v>81</v>
      </c>
      <c r="D8805" t="s">
        <v>112</v>
      </c>
      <c r="E8805" t="s">
        <v>174</v>
      </c>
      <c r="F8805" t="s">
        <v>24974</v>
      </c>
      <c r="G8805" t="s">
        <v>384</v>
      </c>
      <c r="H8805" t="s">
        <v>134</v>
      </c>
      <c r="I8805" t="s">
        <v>135</v>
      </c>
      <c r="J8805" t="s">
        <v>136</v>
      </c>
      <c r="K8805" t="s">
        <v>137</v>
      </c>
      <c r="L8805" t="s">
        <v>24975</v>
      </c>
      <c r="M8805" t="s">
        <v>24976</v>
      </c>
      <c r="N8805">
        <v>5.2805555550000003</v>
      </c>
      <c r="O8805">
        <v>0</v>
      </c>
      <c r="P8805">
        <v>10</v>
      </c>
      <c r="Q8805">
        <v>0</v>
      </c>
      <c r="R8805">
        <v>0</v>
      </c>
      <c r="S8805">
        <v>0</v>
      </c>
      <c r="T8805">
        <v>1</v>
      </c>
      <c r="U8805">
        <v>0</v>
      </c>
      <c r="V8805">
        <v>0</v>
      </c>
      <c r="W8805">
        <v>0</v>
      </c>
      <c r="X8805">
        <v>3.8987612148525006</v>
      </c>
      <c r="Y8805">
        <v>0</v>
      </c>
      <c r="Z8805">
        <v>0</v>
      </c>
      <c r="AA8805">
        <v>0</v>
      </c>
      <c r="AB8805">
        <v>4.7610959788333337E-3</v>
      </c>
      <c r="AC8805">
        <v>0</v>
      </c>
      <c r="AD8805">
        <v>0</v>
      </c>
      <c r="AE8805">
        <v>3.9035223108313337</v>
      </c>
    </row>
    <row r="8806" spans="1:31" x14ac:dyDescent="0.25">
      <c r="A8806">
        <v>2171200</v>
      </c>
      <c r="B8806">
        <v>1</v>
      </c>
      <c r="C8806" t="s">
        <v>81</v>
      </c>
      <c r="D8806" t="s">
        <v>115</v>
      </c>
      <c r="E8806" t="s">
        <v>174</v>
      </c>
      <c r="F8806" t="s">
        <v>24977</v>
      </c>
      <c r="G8806" t="s">
        <v>187</v>
      </c>
      <c r="H8806" t="s">
        <v>134</v>
      </c>
      <c r="I8806" t="s">
        <v>135</v>
      </c>
      <c r="J8806" t="s">
        <v>136</v>
      </c>
      <c r="K8806" t="s">
        <v>137</v>
      </c>
      <c r="L8806" t="s">
        <v>24978</v>
      </c>
      <c r="M8806" t="s">
        <v>24979</v>
      </c>
      <c r="N8806">
        <v>6.784444444</v>
      </c>
      <c r="O8806">
        <v>0</v>
      </c>
      <c r="P8806">
        <v>5</v>
      </c>
      <c r="Q8806">
        <v>0</v>
      </c>
      <c r="R8806">
        <v>0</v>
      </c>
      <c r="S8806">
        <v>0</v>
      </c>
      <c r="T8806">
        <v>2</v>
      </c>
      <c r="U8806">
        <v>0</v>
      </c>
      <c r="V8806">
        <v>0</v>
      </c>
      <c r="W8806">
        <v>0</v>
      </c>
      <c r="X8806">
        <v>1.2507017512962499</v>
      </c>
      <c r="Y8806">
        <v>0</v>
      </c>
      <c r="Z8806">
        <v>0</v>
      </c>
      <c r="AA8806">
        <v>0</v>
      </c>
      <c r="AB8806">
        <v>1.5914225148493584</v>
      </c>
      <c r="AC8806">
        <v>0</v>
      </c>
      <c r="AD8806">
        <v>0</v>
      </c>
      <c r="AE8806">
        <v>2.8421242661456083</v>
      </c>
    </row>
    <row r="8807" spans="1:31" x14ac:dyDescent="0.25">
      <c r="A8807">
        <v>2171443</v>
      </c>
      <c r="B8807">
        <v>1</v>
      </c>
      <c r="C8807" t="s">
        <v>80</v>
      </c>
      <c r="D8807" t="s">
        <v>106</v>
      </c>
      <c r="E8807" t="s">
        <v>131</v>
      </c>
      <c r="F8807" t="s">
        <v>24980</v>
      </c>
      <c r="G8807" t="s">
        <v>152</v>
      </c>
      <c r="H8807" t="s">
        <v>134</v>
      </c>
      <c r="I8807" t="s">
        <v>135</v>
      </c>
      <c r="J8807" t="s">
        <v>136</v>
      </c>
      <c r="K8807" t="s">
        <v>137</v>
      </c>
      <c r="L8807" t="s">
        <v>24981</v>
      </c>
      <c r="M8807" t="s">
        <v>24982</v>
      </c>
      <c r="N8807">
        <v>3.0188888880000002</v>
      </c>
      <c r="O8807">
        <v>0</v>
      </c>
      <c r="P8807">
        <v>1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0.91717535103376668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0.91717535103376668</v>
      </c>
    </row>
    <row r="8808" spans="1:31" x14ac:dyDescent="0.25">
      <c r="A8808">
        <v>2171105</v>
      </c>
      <c r="B8808">
        <v>1</v>
      </c>
      <c r="C8808" t="s">
        <v>80</v>
      </c>
      <c r="D8808" t="s">
        <v>90</v>
      </c>
      <c r="E8808" t="s">
        <v>131</v>
      </c>
      <c r="F8808" t="s">
        <v>24983</v>
      </c>
      <c r="G8808" t="s">
        <v>152</v>
      </c>
      <c r="H8808" t="s">
        <v>134</v>
      </c>
      <c r="I8808" t="s">
        <v>135</v>
      </c>
      <c r="J8808" t="s">
        <v>136</v>
      </c>
      <c r="K8808" t="s">
        <v>137</v>
      </c>
      <c r="L8808" t="s">
        <v>24984</v>
      </c>
      <c r="M8808" t="s">
        <v>24985</v>
      </c>
      <c r="N8808">
        <v>2.3422222220000002</v>
      </c>
      <c r="O8808">
        <v>0</v>
      </c>
      <c r="P8808">
        <v>3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1.8640967822063501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1.8640967822063501</v>
      </c>
    </row>
    <row r="8809" spans="1:31" x14ac:dyDescent="0.25">
      <c r="A8809">
        <v>2171721</v>
      </c>
      <c r="B8809">
        <v>1</v>
      </c>
      <c r="C8809" t="s">
        <v>80</v>
      </c>
      <c r="D8809" t="s">
        <v>105</v>
      </c>
      <c r="E8809" t="s">
        <v>131</v>
      </c>
      <c r="F8809" t="s">
        <v>24986</v>
      </c>
      <c r="G8809" t="s">
        <v>231</v>
      </c>
      <c r="H8809" t="s">
        <v>134</v>
      </c>
      <c r="I8809" t="s">
        <v>135</v>
      </c>
      <c r="J8809" t="s">
        <v>136</v>
      </c>
      <c r="K8809" t="s">
        <v>137</v>
      </c>
      <c r="L8809" t="s">
        <v>24987</v>
      </c>
      <c r="M8809" t="s">
        <v>24988</v>
      </c>
      <c r="N8809">
        <v>1.271111111</v>
      </c>
      <c r="O8809">
        <v>0</v>
      </c>
      <c r="P8809">
        <v>43</v>
      </c>
      <c r="Q8809">
        <v>0</v>
      </c>
      <c r="R8809">
        <v>0</v>
      </c>
      <c r="S8809">
        <v>0</v>
      </c>
      <c r="T8809">
        <v>2</v>
      </c>
      <c r="U8809">
        <v>0</v>
      </c>
      <c r="V8809">
        <v>0</v>
      </c>
      <c r="W8809">
        <v>0</v>
      </c>
      <c r="X8809">
        <v>16.825897503680846</v>
      </c>
      <c r="Y8809">
        <v>0</v>
      </c>
      <c r="Z8809">
        <v>0</v>
      </c>
      <c r="AA8809">
        <v>0</v>
      </c>
      <c r="AB8809">
        <v>0.82034962871695005</v>
      </c>
      <c r="AC8809">
        <v>0</v>
      </c>
      <c r="AD8809">
        <v>0</v>
      </c>
      <c r="AE8809">
        <v>17.646247132397797</v>
      </c>
    </row>
    <row r="8810" spans="1:31" x14ac:dyDescent="0.25">
      <c r="A8810">
        <v>2170968</v>
      </c>
      <c r="B8810">
        <v>1</v>
      </c>
      <c r="C8810" t="s">
        <v>80</v>
      </c>
      <c r="D8810" t="s">
        <v>84</v>
      </c>
      <c r="E8810" t="s">
        <v>174</v>
      </c>
      <c r="F8810" t="s">
        <v>23773</v>
      </c>
      <c r="G8810" t="s">
        <v>187</v>
      </c>
      <c r="H8810" t="s">
        <v>134</v>
      </c>
      <c r="I8810" t="s">
        <v>135</v>
      </c>
      <c r="J8810" t="s">
        <v>136</v>
      </c>
      <c r="K8810" t="s">
        <v>137</v>
      </c>
      <c r="L8810" t="s">
        <v>24989</v>
      </c>
      <c r="M8810" t="s">
        <v>24990</v>
      </c>
      <c r="N8810">
        <v>1.9883333329999999</v>
      </c>
      <c r="O8810">
        <v>0</v>
      </c>
      <c r="P8810">
        <v>68</v>
      </c>
      <c r="Q8810">
        <v>0</v>
      </c>
      <c r="R8810">
        <v>0</v>
      </c>
      <c r="S8810">
        <v>0</v>
      </c>
      <c r="T8810">
        <v>4</v>
      </c>
      <c r="U8810">
        <v>0</v>
      </c>
      <c r="V8810">
        <v>0</v>
      </c>
      <c r="W8810">
        <v>0</v>
      </c>
      <c r="X8810">
        <v>21.186968244218001</v>
      </c>
      <c r="Y8810">
        <v>0</v>
      </c>
      <c r="Z8810">
        <v>0</v>
      </c>
      <c r="AA8810">
        <v>0</v>
      </c>
      <c r="AB8810">
        <v>8.2497914264418686</v>
      </c>
      <c r="AC8810">
        <v>0</v>
      </c>
      <c r="AD8810">
        <v>0</v>
      </c>
      <c r="AE8810">
        <v>29.436759670659868</v>
      </c>
    </row>
    <row r="8811" spans="1:31" x14ac:dyDescent="0.25">
      <c r="A8811">
        <v>2171752</v>
      </c>
      <c r="B8811">
        <v>1</v>
      </c>
      <c r="C8811" t="s">
        <v>80</v>
      </c>
      <c r="D8811" t="s">
        <v>82</v>
      </c>
      <c r="E8811" t="s">
        <v>131</v>
      </c>
      <c r="F8811" t="s">
        <v>24991</v>
      </c>
      <c r="G8811" t="s">
        <v>231</v>
      </c>
      <c r="H8811" t="s">
        <v>134</v>
      </c>
      <c r="I8811" t="s">
        <v>135</v>
      </c>
      <c r="J8811" t="s">
        <v>136</v>
      </c>
      <c r="K8811" t="s">
        <v>137</v>
      </c>
      <c r="L8811" t="s">
        <v>24992</v>
      </c>
      <c r="M8811" t="s">
        <v>24993</v>
      </c>
      <c r="N8811">
        <v>1.332222222</v>
      </c>
      <c r="O8811">
        <v>0</v>
      </c>
      <c r="P8811">
        <v>16</v>
      </c>
      <c r="Q8811">
        <v>0</v>
      </c>
      <c r="R8811">
        <v>0</v>
      </c>
      <c r="S8811">
        <v>0</v>
      </c>
      <c r="T8811">
        <v>2</v>
      </c>
      <c r="U8811">
        <v>0</v>
      </c>
      <c r="V8811">
        <v>0</v>
      </c>
      <c r="W8811">
        <v>0</v>
      </c>
      <c r="X8811">
        <v>5.8774733522609575</v>
      </c>
      <c r="Y8811">
        <v>0</v>
      </c>
      <c r="Z8811">
        <v>0</v>
      </c>
      <c r="AA8811">
        <v>0</v>
      </c>
      <c r="AB8811">
        <v>19.236617627498386</v>
      </c>
      <c r="AC8811">
        <v>0</v>
      </c>
      <c r="AD8811">
        <v>0</v>
      </c>
      <c r="AE8811">
        <v>25.114090979759343</v>
      </c>
    </row>
    <row r="8812" spans="1:31" x14ac:dyDescent="0.25">
      <c r="A8812">
        <v>2171231</v>
      </c>
      <c r="B8812">
        <v>1</v>
      </c>
      <c r="C8812" t="s">
        <v>81</v>
      </c>
      <c r="D8812" t="s">
        <v>114</v>
      </c>
      <c r="E8812" t="s">
        <v>161</v>
      </c>
      <c r="F8812" t="s">
        <v>24994</v>
      </c>
      <c r="G8812" t="s">
        <v>215</v>
      </c>
      <c r="H8812" t="s">
        <v>134</v>
      </c>
      <c r="I8812" t="s">
        <v>135</v>
      </c>
      <c r="J8812" t="s">
        <v>136</v>
      </c>
      <c r="K8812" t="s">
        <v>137</v>
      </c>
      <c r="L8812" t="s">
        <v>24995</v>
      </c>
      <c r="M8812" t="s">
        <v>24513</v>
      </c>
      <c r="N8812">
        <v>2.1405555550000002</v>
      </c>
      <c r="O8812">
        <v>0</v>
      </c>
      <c r="P8812">
        <v>1</v>
      </c>
      <c r="Q8812">
        <v>0</v>
      </c>
      <c r="R8812">
        <v>0</v>
      </c>
      <c r="S8812">
        <v>0</v>
      </c>
      <c r="T8812">
        <v>3</v>
      </c>
      <c r="U8812">
        <v>0</v>
      </c>
      <c r="V8812">
        <v>0</v>
      </c>
      <c r="W8812">
        <v>0</v>
      </c>
      <c r="X8812">
        <v>0.21912306614490001</v>
      </c>
      <c r="Y8812">
        <v>0</v>
      </c>
      <c r="Z8812">
        <v>0</v>
      </c>
      <c r="AA8812">
        <v>0</v>
      </c>
      <c r="AB8812">
        <v>7.886864160649168E-2</v>
      </c>
      <c r="AC8812">
        <v>0</v>
      </c>
      <c r="AD8812">
        <v>0</v>
      </c>
      <c r="AE8812">
        <v>0.29799170775139172</v>
      </c>
    </row>
    <row r="8813" spans="1:31" x14ac:dyDescent="0.25">
      <c r="A8813">
        <v>2171658</v>
      </c>
      <c r="B8813">
        <v>1</v>
      </c>
      <c r="C8813" t="s">
        <v>80</v>
      </c>
      <c r="D8813" t="s">
        <v>85</v>
      </c>
      <c r="E8813" t="s">
        <v>161</v>
      </c>
      <c r="F8813" t="s">
        <v>24996</v>
      </c>
      <c r="G8813" t="s">
        <v>171</v>
      </c>
      <c r="H8813" t="s">
        <v>134</v>
      </c>
      <c r="I8813" t="s">
        <v>135</v>
      </c>
      <c r="J8813" t="s">
        <v>136</v>
      </c>
      <c r="K8813" t="s">
        <v>137</v>
      </c>
      <c r="L8813" t="s">
        <v>24997</v>
      </c>
      <c r="M8813" t="s">
        <v>24998</v>
      </c>
      <c r="N8813">
        <v>0.33250000000000002</v>
      </c>
      <c r="O8813">
        <v>0</v>
      </c>
      <c r="P8813">
        <v>765</v>
      </c>
      <c r="Q8813">
        <v>0</v>
      </c>
      <c r="R8813">
        <v>0</v>
      </c>
      <c r="S8813">
        <v>0</v>
      </c>
      <c r="T8813">
        <v>35</v>
      </c>
      <c r="U8813">
        <v>0</v>
      </c>
      <c r="V8813">
        <v>0</v>
      </c>
      <c r="W8813">
        <v>0</v>
      </c>
      <c r="X8813">
        <v>47.897598132584527</v>
      </c>
      <c r="Y8813">
        <v>0</v>
      </c>
      <c r="Z8813">
        <v>0</v>
      </c>
      <c r="AA8813">
        <v>0</v>
      </c>
      <c r="AB8813">
        <v>6.2277562352827518</v>
      </c>
      <c r="AC8813">
        <v>0</v>
      </c>
      <c r="AD8813">
        <v>0</v>
      </c>
      <c r="AE8813">
        <v>54.125354367867281</v>
      </c>
    </row>
    <row r="8814" spans="1:31" x14ac:dyDescent="0.25">
      <c r="A8814">
        <v>2170839</v>
      </c>
      <c r="B8814">
        <v>1</v>
      </c>
      <c r="C8814" t="s">
        <v>80</v>
      </c>
      <c r="D8814" t="s">
        <v>108</v>
      </c>
      <c r="E8814" t="s">
        <v>174</v>
      </c>
      <c r="F8814" t="s">
        <v>24999</v>
      </c>
      <c r="G8814" t="s">
        <v>187</v>
      </c>
      <c r="H8814" t="s">
        <v>134</v>
      </c>
      <c r="I8814" t="s">
        <v>135</v>
      </c>
      <c r="J8814" t="s">
        <v>136</v>
      </c>
      <c r="K8814" t="s">
        <v>137</v>
      </c>
      <c r="L8814" t="s">
        <v>25000</v>
      </c>
      <c r="M8814" t="s">
        <v>25001</v>
      </c>
      <c r="N8814">
        <v>3.2475000000000001</v>
      </c>
      <c r="O8814">
        <v>0</v>
      </c>
      <c r="P8814">
        <v>8</v>
      </c>
      <c r="Q8814">
        <v>0</v>
      </c>
      <c r="R8814">
        <v>3</v>
      </c>
      <c r="S8814">
        <v>0</v>
      </c>
      <c r="T8814">
        <v>2</v>
      </c>
      <c r="U8814">
        <v>0</v>
      </c>
      <c r="V8814">
        <v>0</v>
      </c>
      <c r="W8814">
        <v>0</v>
      </c>
      <c r="X8814">
        <v>1.4529562180398998</v>
      </c>
      <c r="Y8814">
        <v>0</v>
      </c>
      <c r="Z8814">
        <v>0.29033089819020835</v>
      </c>
      <c r="AA8814">
        <v>0</v>
      </c>
      <c r="AB8814">
        <v>1.4503332527611585</v>
      </c>
      <c r="AC8814">
        <v>0</v>
      </c>
      <c r="AD8814">
        <v>0</v>
      </c>
      <c r="AE8814">
        <v>3.193620368991267</v>
      </c>
    </row>
    <row r="8815" spans="1:31" x14ac:dyDescent="0.25">
      <c r="A8815">
        <v>2171031</v>
      </c>
      <c r="B8815">
        <v>1</v>
      </c>
      <c r="C8815" t="s">
        <v>80</v>
      </c>
      <c r="D8815" t="s">
        <v>107</v>
      </c>
      <c r="E8815" t="s">
        <v>174</v>
      </c>
      <c r="F8815" t="s">
        <v>25002</v>
      </c>
      <c r="G8815" t="s">
        <v>384</v>
      </c>
      <c r="H8815" t="s">
        <v>134</v>
      </c>
      <c r="I8815" t="s">
        <v>135</v>
      </c>
      <c r="J8815" t="s">
        <v>136</v>
      </c>
      <c r="K8815" t="s">
        <v>137</v>
      </c>
      <c r="L8815" t="s">
        <v>25003</v>
      </c>
      <c r="M8815" t="s">
        <v>25004</v>
      </c>
      <c r="N8815">
        <v>5.278611111</v>
      </c>
      <c r="O8815">
        <v>0</v>
      </c>
      <c r="P8815">
        <v>101</v>
      </c>
      <c r="Q8815">
        <v>0</v>
      </c>
      <c r="R8815">
        <v>0</v>
      </c>
      <c r="S8815">
        <v>0</v>
      </c>
      <c r="T8815">
        <v>1</v>
      </c>
      <c r="U8815">
        <v>0</v>
      </c>
      <c r="V8815">
        <v>0</v>
      </c>
      <c r="W8815">
        <v>0</v>
      </c>
      <c r="X8815">
        <v>122.22808123890597</v>
      </c>
      <c r="Y8815">
        <v>0</v>
      </c>
      <c r="Z8815">
        <v>0</v>
      </c>
      <c r="AA8815">
        <v>0</v>
      </c>
      <c r="AB8815">
        <v>1.7249052204541666</v>
      </c>
      <c r="AC8815">
        <v>0</v>
      </c>
      <c r="AD8815">
        <v>0</v>
      </c>
      <c r="AE8815">
        <v>123.95298645936013</v>
      </c>
    </row>
    <row r="8816" spans="1:31" x14ac:dyDescent="0.25">
      <c r="A8816">
        <v>2171074</v>
      </c>
      <c r="B8816">
        <v>1</v>
      </c>
      <c r="C8816" t="s">
        <v>80</v>
      </c>
      <c r="D8816" t="s">
        <v>90</v>
      </c>
      <c r="E8816" t="s">
        <v>131</v>
      </c>
      <c r="F8816" t="s">
        <v>25005</v>
      </c>
      <c r="G8816" t="s">
        <v>152</v>
      </c>
      <c r="H8816" t="s">
        <v>134</v>
      </c>
      <c r="I8816" t="s">
        <v>135</v>
      </c>
      <c r="J8816" t="s">
        <v>136</v>
      </c>
      <c r="K8816" t="s">
        <v>137</v>
      </c>
      <c r="L8816" t="s">
        <v>25006</v>
      </c>
      <c r="M8816" t="s">
        <v>25007</v>
      </c>
      <c r="N8816">
        <v>1.879444444</v>
      </c>
      <c r="O8816">
        <v>0</v>
      </c>
      <c r="P8816">
        <v>1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1.2668116765845001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1.2668116765845001</v>
      </c>
    </row>
    <row r="8817" spans="1:31" x14ac:dyDescent="0.25">
      <c r="A8817">
        <v>2171466</v>
      </c>
      <c r="B8817">
        <v>1</v>
      </c>
      <c r="C8817" t="s">
        <v>80</v>
      </c>
      <c r="D8817" t="s">
        <v>108</v>
      </c>
      <c r="E8817" t="s">
        <v>161</v>
      </c>
      <c r="F8817" t="s">
        <v>25008</v>
      </c>
      <c r="G8817" t="s">
        <v>215</v>
      </c>
      <c r="H8817" t="s">
        <v>134</v>
      </c>
      <c r="I8817" t="s">
        <v>135</v>
      </c>
      <c r="J8817" t="s">
        <v>136</v>
      </c>
      <c r="K8817" t="s">
        <v>137</v>
      </c>
      <c r="L8817" t="s">
        <v>25009</v>
      </c>
      <c r="M8817" t="s">
        <v>25010</v>
      </c>
      <c r="N8817">
        <v>4.8019444440000001</v>
      </c>
      <c r="O8817">
        <v>0</v>
      </c>
      <c r="P8817">
        <v>30</v>
      </c>
      <c r="Q8817">
        <v>0</v>
      </c>
      <c r="R8817">
        <v>2</v>
      </c>
      <c r="S8817">
        <v>0</v>
      </c>
      <c r="T8817">
        <v>4</v>
      </c>
      <c r="U8817">
        <v>0</v>
      </c>
      <c r="V8817">
        <v>0</v>
      </c>
      <c r="W8817">
        <v>0</v>
      </c>
      <c r="X8817">
        <v>26.460875131285157</v>
      </c>
      <c r="Y8817">
        <v>0</v>
      </c>
      <c r="Z8817">
        <v>0.88575290989565003</v>
      </c>
      <c r="AA8817">
        <v>0</v>
      </c>
      <c r="AB8817">
        <v>5.9917048456520332</v>
      </c>
      <c r="AC8817">
        <v>0</v>
      </c>
      <c r="AD8817">
        <v>0</v>
      </c>
      <c r="AE8817">
        <v>33.338332886832838</v>
      </c>
    </row>
    <row r="8818" spans="1:31" x14ac:dyDescent="0.25">
      <c r="A8818">
        <v>2171274</v>
      </c>
      <c r="B8818">
        <v>1</v>
      </c>
      <c r="C8818" t="s">
        <v>80</v>
      </c>
      <c r="D8818" t="s">
        <v>83</v>
      </c>
      <c r="E8818" t="s">
        <v>131</v>
      </c>
      <c r="F8818" t="s">
        <v>25011</v>
      </c>
      <c r="G8818" t="s">
        <v>152</v>
      </c>
      <c r="H8818" t="s">
        <v>134</v>
      </c>
      <c r="I8818" t="s">
        <v>135</v>
      </c>
      <c r="J8818" t="s">
        <v>136</v>
      </c>
      <c r="K8818" t="s">
        <v>137</v>
      </c>
      <c r="L8818" t="s">
        <v>25012</v>
      </c>
      <c r="M8818" t="s">
        <v>25013</v>
      </c>
      <c r="N8818">
        <v>1.2413888879999999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1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1.1524399626308335</v>
      </c>
      <c r="AC8818">
        <v>0</v>
      </c>
      <c r="AD8818">
        <v>0</v>
      </c>
      <c r="AE8818">
        <v>1.1524399626308335</v>
      </c>
    </row>
    <row r="8819" spans="1:31" x14ac:dyDescent="0.25">
      <c r="A8819">
        <v>2171615</v>
      </c>
      <c r="B8819">
        <v>1</v>
      </c>
      <c r="C8819" t="s">
        <v>80</v>
      </c>
      <c r="D8819" t="s">
        <v>101</v>
      </c>
      <c r="E8819" t="s">
        <v>174</v>
      </c>
      <c r="F8819" t="s">
        <v>25014</v>
      </c>
      <c r="G8819" t="s">
        <v>187</v>
      </c>
      <c r="H8819" t="s">
        <v>134</v>
      </c>
      <c r="I8819" t="s">
        <v>135</v>
      </c>
      <c r="J8819" t="s">
        <v>136</v>
      </c>
      <c r="K8819" t="s">
        <v>137</v>
      </c>
      <c r="L8819" t="s">
        <v>25015</v>
      </c>
      <c r="M8819" t="s">
        <v>25016</v>
      </c>
      <c r="N8819">
        <v>3.554166666</v>
      </c>
      <c r="O8819">
        <v>0</v>
      </c>
      <c r="P8819">
        <v>8</v>
      </c>
      <c r="Q8819">
        <v>0</v>
      </c>
      <c r="R8819">
        <v>0</v>
      </c>
      <c r="S8819">
        <v>0</v>
      </c>
      <c r="T8819">
        <v>1</v>
      </c>
      <c r="U8819">
        <v>0</v>
      </c>
      <c r="V8819">
        <v>0</v>
      </c>
      <c r="W8819">
        <v>0</v>
      </c>
      <c r="X8819">
        <v>5.5611188290778362</v>
      </c>
      <c r="Y8819">
        <v>0</v>
      </c>
      <c r="Z8819">
        <v>0</v>
      </c>
      <c r="AA8819">
        <v>0</v>
      </c>
      <c r="AB8819">
        <v>0.32810861880999997</v>
      </c>
      <c r="AC8819">
        <v>0</v>
      </c>
      <c r="AD8819">
        <v>0</v>
      </c>
      <c r="AE8819">
        <v>5.8892274478878361</v>
      </c>
    </row>
    <row r="8820" spans="1:31" x14ac:dyDescent="0.25">
      <c r="A8820">
        <v>2171223</v>
      </c>
      <c r="B8820">
        <v>1</v>
      </c>
      <c r="C8820" t="s">
        <v>81</v>
      </c>
      <c r="D8820" t="s">
        <v>128</v>
      </c>
      <c r="E8820" t="s">
        <v>131</v>
      </c>
      <c r="F8820" t="s">
        <v>25017</v>
      </c>
      <c r="G8820" t="s">
        <v>152</v>
      </c>
      <c r="H8820" t="s">
        <v>134</v>
      </c>
      <c r="I8820" t="s">
        <v>135</v>
      </c>
      <c r="J8820" t="s">
        <v>136</v>
      </c>
      <c r="K8820" t="s">
        <v>137</v>
      </c>
      <c r="L8820" t="s">
        <v>25018</v>
      </c>
      <c r="M8820" t="s">
        <v>25019</v>
      </c>
      <c r="N8820">
        <v>1.2013888880000001</v>
      </c>
      <c r="O8820">
        <v>0</v>
      </c>
      <c r="P8820">
        <v>11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2.4376242158237922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2.4376242158237922</v>
      </c>
    </row>
    <row r="8821" spans="1:31" x14ac:dyDescent="0.25">
      <c r="A8821">
        <v>2170905</v>
      </c>
      <c r="B8821">
        <v>1</v>
      </c>
      <c r="C8821" t="s">
        <v>80</v>
      </c>
      <c r="D8821" t="s">
        <v>102</v>
      </c>
      <c r="E8821" t="s">
        <v>140</v>
      </c>
      <c r="F8821" t="s">
        <v>25020</v>
      </c>
      <c r="G8821" t="s">
        <v>142</v>
      </c>
      <c r="H8821" t="s">
        <v>143</v>
      </c>
      <c r="I8821" t="s">
        <v>135</v>
      </c>
      <c r="J8821" t="s">
        <v>136</v>
      </c>
      <c r="K8821" t="s">
        <v>137</v>
      </c>
      <c r="L8821" t="s">
        <v>25021</v>
      </c>
      <c r="M8821" t="s">
        <v>25022</v>
      </c>
      <c r="N8821">
        <v>0.825555555</v>
      </c>
      <c r="O8821">
        <v>0</v>
      </c>
      <c r="P8821">
        <v>0</v>
      </c>
      <c r="Q8821">
        <v>0</v>
      </c>
      <c r="R8821">
        <v>0</v>
      </c>
      <c r="S8821">
        <v>4</v>
      </c>
      <c r="T8821">
        <v>0</v>
      </c>
      <c r="U8821">
        <v>2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217.70992897988543</v>
      </c>
      <c r="AB8821">
        <v>0</v>
      </c>
      <c r="AC8821">
        <v>218.6350639021999</v>
      </c>
      <c r="AD8821">
        <v>0</v>
      </c>
      <c r="AE8821">
        <v>436.34499288208531</v>
      </c>
    </row>
    <row r="8822" spans="1:31" x14ac:dyDescent="0.25">
      <c r="A8822">
        <v>2171546</v>
      </c>
      <c r="B8822">
        <v>1</v>
      </c>
      <c r="C8822" t="s">
        <v>80</v>
      </c>
      <c r="D8822" t="s">
        <v>93</v>
      </c>
      <c r="E8822" t="s">
        <v>131</v>
      </c>
      <c r="F8822" t="s">
        <v>25023</v>
      </c>
      <c r="G8822" t="s">
        <v>152</v>
      </c>
      <c r="H8822" t="s">
        <v>134</v>
      </c>
      <c r="I8822" t="s">
        <v>135</v>
      </c>
      <c r="J8822" t="s">
        <v>136</v>
      </c>
      <c r="K8822" t="s">
        <v>137</v>
      </c>
      <c r="L8822" t="s">
        <v>25024</v>
      </c>
      <c r="M8822" t="s">
        <v>25025</v>
      </c>
      <c r="N8822">
        <v>7.4241666659999996</v>
      </c>
      <c r="O8822">
        <v>0</v>
      </c>
      <c r="P8822">
        <v>1</v>
      </c>
      <c r="Q8822">
        <v>0</v>
      </c>
      <c r="R8822">
        <v>1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3.2528129391041838</v>
      </c>
      <c r="Y8822">
        <v>0</v>
      </c>
      <c r="Z8822">
        <v>8.1749159474190822</v>
      </c>
      <c r="AA8822">
        <v>0</v>
      </c>
      <c r="AB8822">
        <v>0</v>
      </c>
      <c r="AC8822">
        <v>0</v>
      </c>
      <c r="AD8822">
        <v>0</v>
      </c>
      <c r="AE8822">
        <v>11.427728886523266</v>
      </c>
    </row>
    <row r="8823" spans="1:31" x14ac:dyDescent="0.25">
      <c r="A8823">
        <v>2171523</v>
      </c>
      <c r="B8823">
        <v>1</v>
      </c>
      <c r="C8823" t="s">
        <v>80</v>
      </c>
      <c r="D8823" t="s">
        <v>90</v>
      </c>
      <c r="E8823" t="s">
        <v>161</v>
      </c>
      <c r="F8823" t="s">
        <v>25026</v>
      </c>
      <c r="G8823" t="s">
        <v>215</v>
      </c>
      <c r="H8823" t="s">
        <v>134</v>
      </c>
      <c r="I8823" t="s">
        <v>135</v>
      </c>
      <c r="J8823" t="s">
        <v>136</v>
      </c>
      <c r="K8823" t="s">
        <v>137</v>
      </c>
      <c r="L8823" t="s">
        <v>25027</v>
      </c>
      <c r="M8823" t="s">
        <v>25028</v>
      </c>
      <c r="N8823">
        <v>0.61666666599999997</v>
      </c>
      <c r="O8823">
        <v>0</v>
      </c>
      <c r="P8823">
        <v>4</v>
      </c>
      <c r="Q8823">
        <v>0</v>
      </c>
      <c r="R8823">
        <v>0</v>
      </c>
      <c r="S8823">
        <v>0</v>
      </c>
      <c r="T8823">
        <v>70</v>
      </c>
      <c r="U8823">
        <v>0</v>
      </c>
      <c r="V8823">
        <v>0</v>
      </c>
      <c r="W8823">
        <v>0</v>
      </c>
      <c r="X8823">
        <v>0.42838777091329999</v>
      </c>
      <c r="Y8823">
        <v>0</v>
      </c>
      <c r="Z8823">
        <v>0</v>
      </c>
      <c r="AA8823">
        <v>0</v>
      </c>
      <c r="AB8823">
        <v>56.696319561003449</v>
      </c>
      <c r="AC8823">
        <v>0</v>
      </c>
      <c r="AD8823">
        <v>0</v>
      </c>
      <c r="AE8823">
        <v>57.124707331916746</v>
      </c>
    </row>
    <row r="8824" spans="1:31" x14ac:dyDescent="0.25">
      <c r="A8824">
        <v>2171500</v>
      </c>
      <c r="B8824">
        <v>1</v>
      </c>
      <c r="C8824" t="s">
        <v>81</v>
      </c>
      <c r="D8824" t="s">
        <v>116</v>
      </c>
      <c r="E8824" t="s">
        <v>146</v>
      </c>
      <c r="F8824" t="s">
        <v>25029</v>
      </c>
      <c r="G8824" t="s">
        <v>167</v>
      </c>
      <c r="H8824" t="s">
        <v>143</v>
      </c>
      <c r="I8824" t="s">
        <v>135</v>
      </c>
      <c r="J8824" t="s">
        <v>136</v>
      </c>
      <c r="K8824" t="s">
        <v>137</v>
      </c>
      <c r="L8824" t="s">
        <v>25030</v>
      </c>
      <c r="M8824" t="s">
        <v>25031</v>
      </c>
      <c r="N8824">
        <v>6.83</v>
      </c>
      <c r="O8824">
        <v>0</v>
      </c>
      <c r="P8824">
        <v>0</v>
      </c>
      <c r="Q8824">
        <v>27</v>
      </c>
      <c r="R8824">
        <v>0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13.888203099526816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13.888203099526816</v>
      </c>
    </row>
    <row r="8825" spans="1:31" x14ac:dyDescent="0.25">
      <c r="A8825">
        <v>2171492</v>
      </c>
      <c r="B8825">
        <v>1</v>
      </c>
      <c r="C8825" t="s">
        <v>81</v>
      </c>
      <c r="D8825" t="s">
        <v>117</v>
      </c>
      <c r="E8825" t="s">
        <v>161</v>
      </c>
      <c r="F8825" t="s">
        <v>25032</v>
      </c>
      <c r="G8825" t="s">
        <v>215</v>
      </c>
      <c r="H8825" t="s">
        <v>134</v>
      </c>
      <c r="I8825" t="s">
        <v>135</v>
      </c>
      <c r="J8825" t="s">
        <v>136</v>
      </c>
      <c r="K8825" t="s">
        <v>137</v>
      </c>
      <c r="L8825" t="s">
        <v>25033</v>
      </c>
      <c r="M8825" t="s">
        <v>25034</v>
      </c>
      <c r="N8825">
        <v>1.6744444439999999</v>
      </c>
      <c r="O8825">
        <v>0</v>
      </c>
      <c r="P8825">
        <v>49</v>
      </c>
      <c r="Q8825">
        <v>0</v>
      </c>
      <c r="R8825">
        <v>0</v>
      </c>
      <c r="S8825">
        <v>0</v>
      </c>
      <c r="T8825">
        <v>1</v>
      </c>
      <c r="U8825">
        <v>0</v>
      </c>
      <c r="V8825">
        <v>0</v>
      </c>
      <c r="W8825">
        <v>0</v>
      </c>
      <c r="X8825">
        <v>9.5315170024904017</v>
      </c>
      <c r="Y8825">
        <v>0</v>
      </c>
      <c r="Z8825">
        <v>0</v>
      </c>
      <c r="AA8825">
        <v>0</v>
      </c>
      <c r="AB8825">
        <v>0.4679820001156666</v>
      </c>
      <c r="AC8825">
        <v>0</v>
      </c>
      <c r="AD8825">
        <v>0</v>
      </c>
      <c r="AE8825">
        <v>9.9994990026060684</v>
      </c>
    </row>
    <row r="8826" spans="1:31" x14ac:dyDescent="0.25">
      <c r="A8826">
        <v>2171005</v>
      </c>
      <c r="B8826">
        <v>1</v>
      </c>
      <c r="C8826" t="s">
        <v>80</v>
      </c>
      <c r="D8826" t="s">
        <v>95</v>
      </c>
      <c r="E8826" t="s">
        <v>196</v>
      </c>
      <c r="F8826" t="s">
        <v>22206</v>
      </c>
      <c r="G8826" t="s">
        <v>142</v>
      </c>
      <c r="H8826" t="s">
        <v>143</v>
      </c>
      <c r="I8826" t="s">
        <v>135</v>
      </c>
      <c r="J8826" t="s">
        <v>136</v>
      </c>
      <c r="K8826" t="s">
        <v>137</v>
      </c>
      <c r="L8826" t="s">
        <v>25035</v>
      </c>
      <c r="M8826" t="s">
        <v>25036</v>
      </c>
      <c r="N8826">
        <v>1.7124999999999999</v>
      </c>
      <c r="O8826">
        <v>2</v>
      </c>
      <c r="P8826">
        <v>104</v>
      </c>
      <c r="Q8826">
        <v>12</v>
      </c>
      <c r="R8826">
        <v>0</v>
      </c>
      <c r="S8826">
        <v>14</v>
      </c>
      <c r="T8826">
        <v>7</v>
      </c>
      <c r="U8826">
        <v>1</v>
      </c>
      <c r="V8826">
        <v>0</v>
      </c>
      <c r="W8826">
        <v>0.57308638939650003</v>
      </c>
      <c r="X8826">
        <v>19.912194637982246</v>
      </c>
      <c r="Y8826">
        <v>52.068495662874511</v>
      </c>
      <c r="Z8826">
        <v>0</v>
      </c>
      <c r="AA8826">
        <v>448.89345819706796</v>
      </c>
      <c r="AB8826">
        <v>6.233111069501251</v>
      </c>
      <c r="AC8826">
        <v>120.7576627496985</v>
      </c>
      <c r="AD8826">
        <v>0</v>
      </c>
      <c r="AE8826">
        <v>648.43800870652092</v>
      </c>
    </row>
    <row r="8827" spans="1:31" x14ac:dyDescent="0.25">
      <c r="A8827">
        <v>2171208</v>
      </c>
      <c r="B8827">
        <v>1</v>
      </c>
      <c r="C8827" t="s">
        <v>81</v>
      </c>
      <c r="D8827" t="s">
        <v>120</v>
      </c>
      <c r="E8827" t="s">
        <v>196</v>
      </c>
      <c r="F8827" t="s">
        <v>5095</v>
      </c>
      <c r="G8827" t="s">
        <v>142</v>
      </c>
      <c r="H8827" t="s">
        <v>143</v>
      </c>
      <c r="I8827" t="s">
        <v>135</v>
      </c>
      <c r="J8827" t="s">
        <v>136</v>
      </c>
      <c r="K8827" t="s">
        <v>137</v>
      </c>
      <c r="L8827" t="s">
        <v>25037</v>
      </c>
      <c r="M8827" t="s">
        <v>25038</v>
      </c>
      <c r="N8827">
        <v>0.93055555499999998</v>
      </c>
      <c r="O8827">
        <v>1</v>
      </c>
      <c r="P8827">
        <v>316</v>
      </c>
      <c r="Q8827">
        <v>24</v>
      </c>
      <c r="R8827">
        <v>8</v>
      </c>
      <c r="S8827">
        <v>1</v>
      </c>
      <c r="T8827">
        <v>25</v>
      </c>
      <c r="U8827">
        <v>0</v>
      </c>
      <c r="V8827">
        <v>0</v>
      </c>
      <c r="W8827">
        <v>0.11764847381320001</v>
      </c>
      <c r="X8827">
        <v>43.451953053414144</v>
      </c>
      <c r="Y8827">
        <v>6.0070997777749344</v>
      </c>
      <c r="Z8827">
        <v>0.77486380468361682</v>
      </c>
      <c r="AA8827">
        <v>1.4518092268627334</v>
      </c>
      <c r="AB8827">
        <v>7.3560876259460599</v>
      </c>
      <c r="AC8827">
        <v>0</v>
      </c>
      <c r="AD8827">
        <v>0</v>
      </c>
      <c r="AE8827">
        <v>59.159461962494689</v>
      </c>
    </row>
    <row r="8828" spans="1:31" x14ac:dyDescent="0.25">
      <c r="A8828">
        <v>2171884</v>
      </c>
      <c r="B8828">
        <v>1</v>
      </c>
      <c r="C8828" t="s">
        <v>80</v>
      </c>
      <c r="D8828" t="s">
        <v>102</v>
      </c>
      <c r="E8828" t="s">
        <v>131</v>
      </c>
      <c r="F8828" t="s">
        <v>25039</v>
      </c>
      <c r="G8828" t="s">
        <v>152</v>
      </c>
      <c r="H8828" t="s">
        <v>134</v>
      </c>
      <c r="I8828" t="s">
        <v>135</v>
      </c>
      <c r="J8828" t="s">
        <v>136</v>
      </c>
      <c r="K8828" t="s">
        <v>137</v>
      </c>
      <c r="L8828" t="s">
        <v>25040</v>
      </c>
      <c r="M8828" t="s">
        <v>25041</v>
      </c>
      <c r="N8828">
        <v>2.2400000000000002</v>
      </c>
      <c r="O8828">
        <v>0</v>
      </c>
      <c r="P8828">
        <v>1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7.7200330928099997E-2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7.7200330928099997E-2</v>
      </c>
    </row>
    <row r="8829" spans="1:31" x14ac:dyDescent="0.25">
      <c r="A8829">
        <v>2170959</v>
      </c>
      <c r="B8829">
        <v>1</v>
      </c>
      <c r="C8829" t="s">
        <v>80</v>
      </c>
      <c r="D8829" t="s">
        <v>109</v>
      </c>
      <c r="E8829" t="s">
        <v>140</v>
      </c>
      <c r="F8829" t="s">
        <v>25042</v>
      </c>
      <c r="G8829" t="s">
        <v>262</v>
      </c>
      <c r="H8829" t="s">
        <v>143</v>
      </c>
      <c r="I8829" t="s">
        <v>135</v>
      </c>
      <c r="J8829" t="s">
        <v>136</v>
      </c>
      <c r="K8829" t="s">
        <v>137</v>
      </c>
      <c r="L8829" t="s">
        <v>25043</v>
      </c>
      <c r="M8829" t="s">
        <v>25044</v>
      </c>
      <c r="N8829">
        <v>1.0447222220000001</v>
      </c>
      <c r="O8829">
        <v>0</v>
      </c>
      <c r="P8829">
        <v>475</v>
      </c>
      <c r="Q8829">
        <v>0</v>
      </c>
      <c r="R8829">
        <v>23</v>
      </c>
      <c r="S8829">
        <v>0</v>
      </c>
      <c r="T8829">
        <v>53</v>
      </c>
      <c r="U8829">
        <v>0</v>
      </c>
      <c r="V8829">
        <v>0</v>
      </c>
      <c r="W8829">
        <v>0</v>
      </c>
      <c r="X8829">
        <v>60.944104932871063</v>
      </c>
      <c r="Y8829">
        <v>0</v>
      </c>
      <c r="Z8829">
        <v>5.5569443334562676</v>
      </c>
      <c r="AA8829">
        <v>0</v>
      </c>
      <c r="AB8829">
        <v>31.533427330531342</v>
      </c>
      <c r="AC8829">
        <v>0</v>
      </c>
      <c r="AD8829">
        <v>0</v>
      </c>
      <c r="AE8829">
        <v>98.034476596858667</v>
      </c>
    </row>
    <row r="8830" spans="1:31" x14ac:dyDescent="0.25">
      <c r="A8830">
        <v>2171987</v>
      </c>
      <c r="B8830">
        <v>1</v>
      </c>
      <c r="C8830" t="s">
        <v>80</v>
      </c>
      <c r="D8830" t="s">
        <v>107</v>
      </c>
      <c r="E8830" t="s">
        <v>174</v>
      </c>
      <c r="F8830" t="s">
        <v>25045</v>
      </c>
      <c r="G8830" t="s">
        <v>187</v>
      </c>
      <c r="H8830" t="s">
        <v>134</v>
      </c>
      <c r="I8830" t="s">
        <v>135</v>
      </c>
      <c r="J8830" t="s">
        <v>136</v>
      </c>
      <c r="K8830" t="s">
        <v>137</v>
      </c>
      <c r="L8830" t="s">
        <v>25046</v>
      </c>
      <c r="M8830" t="s">
        <v>25047</v>
      </c>
      <c r="N8830">
        <v>9.1374999999999993</v>
      </c>
      <c r="O8830">
        <v>0</v>
      </c>
      <c r="P8830">
        <v>6</v>
      </c>
      <c r="Q8830">
        <v>0</v>
      </c>
      <c r="R8830">
        <v>0</v>
      </c>
      <c r="S8830">
        <v>0</v>
      </c>
      <c r="T8830">
        <v>2</v>
      </c>
      <c r="U8830">
        <v>0</v>
      </c>
      <c r="V8830">
        <v>0</v>
      </c>
      <c r="W8830">
        <v>0</v>
      </c>
      <c r="X8830">
        <v>6.1924299026955563</v>
      </c>
      <c r="Y8830">
        <v>0</v>
      </c>
      <c r="Z8830">
        <v>0</v>
      </c>
      <c r="AA8830">
        <v>0</v>
      </c>
      <c r="AB8830">
        <v>14.741648373947204</v>
      </c>
      <c r="AC8830">
        <v>0</v>
      </c>
      <c r="AD8830">
        <v>0</v>
      </c>
      <c r="AE8830">
        <v>20.934078276642758</v>
      </c>
    </row>
    <row r="8831" spans="1:31" x14ac:dyDescent="0.25">
      <c r="A8831">
        <v>2172033</v>
      </c>
      <c r="B8831">
        <v>1</v>
      </c>
      <c r="C8831" t="s">
        <v>81</v>
      </c>
      <c r="D8831" t="s">
        <v>127</v>
      </c>
      <c r="E8831" t="s">
        <v>174</v>
      </c>
      <c r="F8831" t="s">
        <v>6793</v>
      </c>
      <c r="G8831" t="s">
        <v>187</v>
      </c>
      <c r="H8831" t="s">
        <v>134</v>
      </c>
      <c r="I8831" t="s">
        <v>135</v>
      </c>
      <c r="J8831" t="s">
        <v>136</v>
      </c>
      <c r="K8831" t="s">
        <v>137</v>
      </c>
      <c r="L8831" t="s">
        <v>25048</v>
      </c>
      <c r="M8831" t="s">
        <v>25049</v>
      </c>
      <c r="N8831">
        <v>27.036944444</v>
      </c>
      <c r="O8831">
        <v>0</v>
      </c>
      <c r="P8831">
        <v>55</v>
      </c>
      <c r="Q8831">
        <v>0</v>
      </c>
      <c r="R8831">
        <v>3</v>
      </c>
      <c r="S8831">
        <v>0</v>
      </c>
      <c r="T8831">
        <v>8</v>
      </c>
      <c r="U8831">
        <v>0</v>
      </c>
      <c r="V8831">
        <v>0</v>
      </c>
      <c r="W8831">
        <v>0</v>
      </c>
      <c r="X8831">
        <v>243.95888852481991</v>
      </c>
      <c r="Y8831">
        <v>0</v>
      </c>
      <c r="Z8831">
        <v>7.8176768630443005</v>
      </c>
      <c r="AA8831">
        <v>0</v>
      </c>
      <c r="AB8831">
        <v>112.29519884461151</v>
      </c>
      <c r="AC8831">
        <v>0</v>
      </c>
      <c r="AD8831">
        <v>0</v>
      </c>
      <c r="AE8831">
        <v>364.07176423247574</v>
      </c>
    </row>
    <row r="8832" spans="1:31" x14ac:dyDescent="0.25">
      <c r="A8832">
        <v>2170951</v>
      </c>
      <c r="B8832">
        <v>1</v>
      </c>
      <c r="C8832" t="s">
        <v>80</v>
      </c>
      <c r="D8832" t="s">
        <v>98</v>
      </c>
      <c r="E8832" t="s">
        <v>140</v>
      </c>
      <c r="F8832" t="s">
        <v>25050</v>
      </c>
      <c r="G8832" t="s">
        <v>142</v>
      </c>
      <c r="H8832" t="s">
        <v>143</v>
      </c>
      <c r="I8832" t="s">
        <v>135</v>
      </c>
      <c r="J8832" t="s">
        <v>136</v>
      </c>
      <c r="K8832" t="s">
        <v>137</v>
      </c>
      <c r="L8832" t="s">
        <v>25051</v>
      </c>
      <c r="M8832" t="s">
        <v>25052</v>
      </c>
      <c r="N8832">
        <v>1.1797222220000001</v>
      </c>
      <c r="O8832">
        <v>0</v>
      </c>
      <c r="P8832">
        <v>0</v>
      </c>
      <c r="Q8832">
        <v>14</v>
      </c>
      <c r="R8832">
        <v>34</v>
      </c>
      <c r="S8832">
        <v>6</v>
      </c>
      <c r="T8832">
        <v>26</v>
      </c>
      <c r="U8832">
        <v>0</v>
      </c>
      <c r="V8832">
        <v>0</v>
      </c>
      <c r="W8832">
        <v>0</v>
      </c>
      <c r="X8832">
        <v>0</v>
      </c>
      <c r="Y8832">
        <v>57.347437716534756</v>
      </c>
      <c r="Z8832">
        <v>11.662943188078067</v>
      </c>
      <c r="AA8832">
        <v>7.7619011138399863</v>
      </c>
      <c r="AB8832">
        <v>25.348084525866518</v>
      </c>
      <c r="AC8832">
        <v>0</v>
      </c>
      <c r="AD8832">
        <v>0</v>
      </c>
      <c r="AE8832">
        <v>102.12036654431932</v>
      </c>
    </row>
    <row r="8833" spans="1:31" x14ac:dyDescent="0.25">
      <c r="A8833">
        <v>2171446</v>
      </c>
      <c r="B8833">
        <v>1</v>
      </c>
      <c r="C8833" t="s">
        <v>80</v>
      </c>
      <c r="D8833" t="s">
        <v>106</v>
      </c>
      <c r="E8833" t="s">
        <v>174</v>
      </c>
      <c r="F8833" t="s">
        <v>25053</v>
      </c>
      <c r="G8833" t="s">
        <v>187</v>
      </c>
      <c r="H8833" t="s">
        <v>134</v>
      </c>
      <c r="I8833" t="s">
        <v>135</v>
      </c>
      <c r="J8833" t="s">
        <v>136</v>
      </c>
      <c r="K8833" t="s">
        <v>137</v>
      </c>
      <c r="L8833" t="s">
        <v>25054</v>
      </c>
      <c r="M8833" t="s">
        <v>25055</v>
      </c>
      <c r="N8833">
        <v>3.8927777770000001</v>
      </c>
      <c r="O8833">
        <v>0</v>
      </c>
      <c r="P8833">
        <v>0</v>
      </c>
      <c r="Q8833">
        <v>0</v>
      </c>
      <c r="R8833">
        <v>4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5.0790220804810673</v>
      </c>
      <c r="AA8833">
        <v>0</v>
      </c>
      <c r="AB8833">
        <v>0</v>
      </c>
      <c r="AC8833">
        <v>0</v>
      </c>
      <c r="AD8833">
        <v>0</v>
      </c>
      <c r="AE8833">
        <v>5.0790220804810673</v>
      </c>
    </row>
    <row r="8834" spans="1:31" x14ac:dyDescent="0.25">
      <c r="A8834">
        <v>2171592</v>
      </c>
      <c r="B8834">
        <v>1</v>
      </c>
      <c r="C8834" t="s">
        <v>80</v>
      </c>
      <c r="D8834" t="s">
        <v>98</v>
      </c>
      <c r="E8834" t="s">
        <v>174</v>
      </c>
      <c r="F8834" t="s">
        <v>25056</v>
      </c>
      <c r="G8834" t="s">
        <v>187</v>
      </c>
      <c r="H8834" t="s">
        <v>134</v>
      </c>
      <c r="I8834" t="s">
        <v>135</v>
      </c>
      <c r="J8834" t="s">
        <v>136</v>
      </c>
      <c r="K8834" t="s">
        <v>137</v>
      </c>
      <c r="L8834" t="s">
        <v>25057</v>
      </c>
      <c r="M8834" t="s">
        <v>25058</v>
      </c>
      <c r="N8834">
        <v>2.0166666659999999</v>
      </c>
      <c r="O8834">
        <v>0</v>
      </c>
      <c r="P8834">
        <v>6</v>
      </c>
      <c r="Q8834">
        <v>0</v>
      </c>
      <c r="R8834">
        <v>5</v>
      </c>
      <c r="S8834">
        <v>0</v>
      </c>
      <c r="T8834">
        <v>19</v>
      </c>
      <c r="U8834">
        <v>0</v>
      </c>
      <c r="V8834">
        <v>0</v>
      </c>
      <c r="W8834">
        <v>0</v>
      </c>
      <c r="X8834">
        <v>6.6533027042790005</v>
      </c>
      <c r="Y8834">
        <v>0</v>
      </c>
      <c r="Z8834">
        <v>7.170693275081101</v>
      </c>
      <c r="AA8834">
        <v>0</v>
      </c>
      <c r="AB8834">
        <v>33.016207829076798</v>
      </c>
      <c r="AC8834">
        <v>0</v>
      </c>
      <c r="AD8834">
        <v>0</v>
      </c>
      <c r="AE8834">
        <v>46.840203808436897</v>
      </c>
    </row>
    <row r="8835" spans="1:31" x14ac:dyDescent="0.25">
      <c r="A8835">
        <v>2171051</v>
      </c>
      <c r="B8835">
        <v>1</v>
      </c>
      <c r="C8835" t="s">
        <v>80</v>
      </c>
      <c r="D8835" t="s">
        <v>102</v>
      </c>
      <c r="E8835" t="s">
        <v>131</v>
      </c>
      <c r="F8835" t="s">
        <v>25059</v>
      </c>
      <c r="G8835" t="s">
        <v>231</v>
      </c>
      <c r="H8835" t="s">
        <v>134</v>
      </c>
      <c r="I8835" t="s">
        <v>135</v>
      </c>
      <c r="J8835" t="s">
        <v>136</v>
      </c>
      <c r="K8835" t="s">
        <v>137</v>
      </c>
      <c r="L8835" t="s">
        <v>25060</v>
      </c>
      <c r="M8835" t="s">
        <v>25061</v>
      </c>
      <c r="N8835">
        <v>0.95527777700000005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1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1.5146249946631112</v>
      </c>
      <c r="AC8835">
        <v>0</v>
      </c>
      <c r="AD8835">
        <v>0</v>
      </c>
      <c r="AE8835">
        <v>1.5146249946631112</v>
      </c>
    </row>
    <row r="8836" spans="1:31" x14ac:dyDescent="0.25">
      <c r="A8836">
        <v>2171320</v>
      </c>
      <c r="B8836">
        <v>1</v>
      </c>
      <c r="C8836" t="s">
        <v>80</v>
      </c>
      <c r="D8836" t="s">
        <v>94</v>
      </c>
      <c r="E8836" t="s">
        <v>174</v>
      </c>
      <c r="F8836" t="s">
        <v>25062</v>
      </c>
      <c r="G8836" t="s">
        <v>384</v>
      </c>
      <c r="H8836" t="s">
        <v>134</v>
      </c>
      <c r="I8836" t="s">
        <v>135</v>
      </c>
      <c r="J8836" t="s">
        <v>136</v>
      </c>
      <c r="K8836" t="s">
        <v>137</v>
      </c>
      <c r="L8836" t="s">
        <v>25063</v>
      </c>
      <c r="M8836" t="s">
        <v>25064</v>
      </c>
      <c r="N8836">
        <v>10.5975</v>
      </c>
      <c r="O8836">
        <v>0</v>
      </c>
      <c r="P8836">
        <v>51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78.167782065920676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78.167782065920676</v>
      </c>
    </row>
    <row r="8837" spans="1:31" x14ac:dyDescent="0.25">
      <c r="A8837">
        <v>2171177</v>
      </c>
      <c r="B8837">
        <v>1</v>
      </c>
      <c r="C8837" t="s">
        <v>80</v>
      </c>
      <c r="D8837" t="s">
        <v>103</v>
      </c>
      <c r="E8837" t="s">
        <v>161</v>
      </c>
      <c r="F8837" t="s">
        <v>25065</v>
      </c>
      <c r="G8837" t="s">
        <v>215</v>
      </c>
      <c r="H8837" t="s">
        <v>134</v>
      </c>
      <c r="I8837" t="s">
        <v>135</v>
      </c>
      <c r="J8837" t="s">
        <v>136</v>
      </c>
      <c r="K8837" t="s">
        <v>137</v>
      </c>
      <c r="L8837" t="s">
        <v>25066</v>
      </c>
      <c r="M8837" t="s">
        <v>25067</v>
      </c>
      <c r="N8837">
        <v>0.259722222</v>
      </c>
      <c r="O8837">
        <v>0</v>
      </c>
      <c r="P8837">
        <v>15</v>
      </c>
      <c r="Q8837">
        <v>0</v>
      </c>
      <c r="R8837">
        <v>15</v>
      </c>
      <c r="S8837">
        <v>0</v>
      </c>
      <c r="T8837">
        <v>10</v>
      </c>
      <c r="U8837">
        <v>0</v>
      </c>
      <c r="V8837">
        <v>0</v>
      </c>
      <c r="W8837">
        <v>0</v>
      </c>
      <c r="X8837">
        <v>1.0749965140667501</v>
      </c>
      <c r="Y8837">
        <v>0</v>
      </c>
      <c r="Z8837">
        <v>0.24699541536495837</v>
      </c>
      <c r="AA8837">
        <v>0</v>
      </c>
      <c r="AB8837">
        <v>1.1492081157669449</v>
      </c>
      <c r="AC8837">
        <v>0</v>
      </c>
      <c r="AD8837">
        <v>0</v>
      </c>
      <c r="AE8837">
        <v>2.4712000451986533</v>
      </c>
    </row>
    <row r="8838" spans="1:31" x14ac:dyDescent="0.25">
      <c r="A8838">
        <v>2170848</v>
      </c>
      <c r="B8838">
        <v>1</v>
      </c>
      <c r="C8838" t="s">
        <v>80</v>
      </c>
      <c r="D8838" t="s">
        <v>104</v>
      </c>
      <c r="E8838" t="s">
        <v>224</v>
      </c>
      <c r="F8838" t="s">
        <v>25068</v>
      </c>
      <c r="G8838" t="s">
        <v>226</v>
      </c>
      <c r="H8838" t="s">
        <v>143</v>
      </c>
      <c r="I8838" t="s">
        <v>135</v>
      </c>
      <c r="J8838" t="s">
        <v>136</v>
      </c>
      <c r="K8838" t="s">
        <v>137</v>
      </c>
      <c r="L8838" t="s">
        <v>25069</v>
      </c>
      <c r="M8838" t="s">
        <v>25070</v>
      </c>
      <c r="N8838">
        <v>0.449444444</v>
      </c>
      <c r="O8838">
        <v>9</v>
      </c>
      <c r="P8838">
        <v>12</v>
      </c>
      <c r="Q8838">
        <v>58</v>
      </c>
      <c r="R8838">
        <v>52</v>
      </c>
      <c r="S8838">
        <v>19</v>
      </c>
      <c r="T8838">
        <v>10</v>
      </c>
      <c r="U8838">
        <v>6</v>
      </c>
      <c r="V8838">
        <v>0</v>
      </c>
      <c r="W8838">
        <v>0.7026712626071</v>
      </c>
      <c r="X8838">
        <v>0.97837569356740017</v>
      </c>
      <c r="Y8838">
        <v>9.5601501955421178</v>
      </c>
      <c r="Z8838">
        <v>6.948485344213335</v>
      </c>
      <c r="AA8838">
        <v>239.34436609465186</v>
      </c>
      <c r="AB8838">
        <v>1.6592605294943998</v>
      </c>
      <c r="AC8838">
        <v>337.26374325696708</v>
      </c>
      <c r="AD8838">
        <v>0</v>
      </c>
      <c r="AE8838">
        <v>596.45705237704328</v>
      </c>
    </row>
    <row r="8839" spans="1:31" x14ac:dyDescent="0.25">
      <c r="A8839">
        <v>2171389</v>
      </c>
      <c r="B8839">
        <v>1</v>
      </c>
      <c r="C8839" t="s">
        <v>80</v>
      </c>
      <c r="D8839" t="s">
        <v>83</v>
      </c>
      <c r="E8839" t="s">
        <v>161</v>
      </c>
      <c r="F8839" t="s">
        <v>24001</v>
      </c>
      <c r="G8839" t="s">
        <v>163</v>
      </c>
      <c r="H8839" t="s">
        <v>134</v>
      </c>
      <c r="I8839" t="s">
        <v>135</v>
      </c>
      <c r="J8839" t="s">
        <v>136</v>
      </c>
      <c r="K8839" t="s">
        <v>137</v>
      </c>
      <c r="L8839" t="s">
        <v>25071</v>
      </c>
      <c r="M8839" t="s">
        <v>25072</v>
      </c>
      <c r="N8839">
        <v>1.023055555</v>
      </c>
      <c r="O8839">
        <v>0</v>
      </c>
      <c r="P8839">
        <v>94</v>
      </c>
      <c r="Q8839">
        <v>0</v>
      </c>
      <c r="R8839">
        <v>1</v>
      </c>
      <c r="S8839">
        <v>0</v>
      </c>
      <c r="T8839">
        <v>8</v>
      </c>
      <c r="U8839">
        <v>0</v>
      </c>
      <c r="V8839">
        <v>0</v>
      </c>
      <c r="W8839">
        <v>0</v>
      </c>
      <c r="X8839">
        <v>18.864962371845895</v>
      </c>
      <c r="Y8839">
        <v>0</v>
      </c>
      <c r="Z8839">
        <v>1.1275301703898</v>
      </c>
      <c r="AA8839">
        <v>0</v>
      </c>
      <c r="AB8839">
        <v>19.40935087410228</v>
      </c>
      <c r="AC8839">
        <v>0</v>
      </c>
      <c r="AD8839">
        <v>0</v>
      </c>
      <c r="AE8839">
        <v>39.401843416337975</v>
      </c>
    </row>
    <row r="8840" spans="1:31" x14ac:dyDescent="0.25">
      <c r="A8840">
        <v>2171649</v>
      </c>
      <c r="B8840">
        <v>1</v>
      </c>
      <c r="C8840" t="s">
        <v>81</v>
      </c>
      <c r="D8840" t="s">
        <v>127</v>
      </c>
      <c r="E8840" t="s">
        <v>174</v>
      </c>
      <c r="F8840" t="s">
        <v>25073</v>
      </c>
      <c r="G8840" t="s">
        <v>384</v>
      </c>
      <c r="H8840" t="s">
        <v>134</v>
      </c>
      <c r="I8840" t="s">
        <v>135</v>
      </c>
      <c r="J8840" t="s">
        <v>136</v>
      </c>
      <c r="K8840" t="s">
        <v>137</v>
      </c>
      <c r="L8840" t="s">
        <v>25074</v>
      </c>
      <c r="M8840" t="s">
        <v>25075</v>
      </c>
      <c r="N8840">
        <v>4.6127777769999998</v>
      </c>
      <c r="O8840">
        <v>0</v>
      </c>
      <c r="P8840">
        <v>33</v>
      </c>
      <c r="Q8840">
        <v>0</v>
      </c>
      <c r="R8840">
        <v>5</v>
      </c>
      <c r="S8840">
        <v>0</v>
      </c>
      <c r="T8840">
        <v>3</v>
      </c>
      <c r="U8840">
        <v>0</v>
      </c>
      <c r="V8840">
        <v>0</v>
      </c>
      <c r="W8840">
        <v>0</v>
      </c>
      <c r="X8840">
        <v>22.667747125008166</v>
      </c>
      <c r="Y8840">
        <v>0</v>
      </c>
      <c r="Z8840">
        <v>4.6637616468084655</v>
      </c>
      <c r="AA8840">
        <v>0</v>
      </c>
      <c r="AB8840">
        <v>1.6354667993381333</v>
      </c>
      <c r="AC8840">
        <v>0</v>
      </c>
      <c r="AD8840">
        <v>0</v>
      </c>
      <c r="AE8840">
        <v>28.966975571154762</v>
      </c>
    </row>
    <row r="8841" spans="1:31" x14ac:dyDescent="0.25">
      <c r="A8841">
        <v>2171626</v>
      </c>
      <c r="B8841">
        <v>1</v>
      </c>
      <c r="C8841" t="s">
        <v>81</v>
      </c>
      <c r="D8841" t="s">
        <v>127</v>
      </c>
      <c r="E8841" t="s">
        <v>196</v>
      </c>
      <c r="F8841" t="s">
        <v>23415</v>
      </c>
      <c r="G8841" t="s">
        <v>142</v>
      </c>
      <c r="H8841" t="s">
        <v>143</v>
      </c>
      <c r="I8841" t="s">
        <v>135</v>
      </c>
      <c r="J8841" t="s">
        <v>136</v>
      </c>
      <c r="K8841" t="s">
        <v>137</v>
      </c>
      <c r="L8841" t="s">
        <v>25076</v>
      </c>
      <c r="M8841" t="s">
        <v>25077</v>
      </c>
      <c r="N8841">
        <v>12.888333333</v>
      </c>
      <c r="O8841">
        <v>2</v>
      </c>
      <c r="P8841">
        <v>28</v>
      </c>
      <c r="Q8841">
        <v>83</v>
      </c>
      <c r="R8841">
        <v>127</v>
      </c>
      <c r="S8841">
        <v>10</v>
      </c>
      <c r="T8841">
        <v>3</v>
      </c>
      <c r="U8841">
        <v>0</v>
      </c>
      <c r="V8841">
        <v>0</v>
      </c>
      <c r="W8841">
        <v>3.4106492190126847</v>
      </c>
      <c r="X8841">
        <v>44.277300040874543</v>
      </c>
      <c r="Y8841">
        <v>266.57299117543221</v>
      </c>
      <c r="Z8841">
        <v>274.5764661921732</v>
      </c>
      <c r="AA8841">
        <v>437.35781121966841</v>
      </c>
      <c r="AB8841">
        <v>1.5237888430291575</v>
      </c>
      <c r="AC8841">
        <v>0</v>
      </c>
      <c r="AD8841">
        <v>0</v>
      </c>
      <c r="AE8841">
        <v>1027.7190066901903</v>
      </c>
    </row>
    <row r="8842" spans="1:31" x14ac:dyDescent="0.25">
      <c r="A8842">
        <v>2171028</v>
      </c>
      <c r="B8842">
        <v>1</v>
      </c>
      <c r="C8842" t="s">
        <v>80</v>
      </c>
      <c r="D8842" t="s">
        <v>107</v>
      </c>
      <c r="E8842" t="s">
        <v>161</v>
      </c>
      <c r="F8842" t="s">
        <v>23387</v>
      </c>
      <c r="G8842" t="s">
        <v>215</v>
      </c>
      <c r="H8842" t="s">
        <v>134</v>
      </c>
      <c r="I8842" t="s">
        <v>135</v>
      </c>
      <c r="J8842" t="s">
        <v>136</v>
      </c>
      <c r="K8842" t="s">
        <v>137</v>
      </c>
      <c r="L8842" t="s">
        <v>25078</v>
      </c>
      <c r="M8842" t="s">
        <v>25079</v>
      </c>
      <c r="N8842">
        <v>10.459166666</v>
      </c>
      <c r="O8842">
        <v>0</v>
      </c>
      <c r="P8842">
        <v>126</v>
      </c>
      <c r="Q8842">
        <v>0</v>
      </c>
      <c r="R8842">
        <v>1</v>
      </c>
      <c r="S8842">
        <v>0</v>
      </c>
      <c r="T8842">
        <v>5</v>
      </c>
      <c r="U8842">
        <v>0</v>
      </c>
      <c r="V8842">
        <v>0</v>
      </c>
      <c r="W8842">
        <v>0</v>
      </c>
      <c r="X8842">
        <v>197.69282851331664</v>
      </c>
      <c r="Y8842">
        <v>0</v>
      </c>
      <c r="Z8842">
        <v>0</v>
      </c>
      <c r="AA8842">
        <v>0</v>
      </c>
      <c r="AB8842">
        <v>11.255414172193246</v>
      </c>
      <c r="AC8842">
        <v>0</v>
      </c>
      <c r="AD8842">
        <v>0</v>
      </c>
      <c r="AE8842">
        <v>208.94824268550988</v>
      </c>
    </row>
    <row r="8843" spans="1:31" x14ac:dyDescent="0.25">
      <c r="A8843">
        <v>2170779</v>
      </c>
      <c r="B8843">
        <v>1</v>
      </c>
      <c r="C8843" t="s">
        <v>80</v>
      </c>
      <c r="D8843" t="s">
        <v>104</v>
      </c>
      <c r="E8843" t="s">
        <v>146</v>
      </c>
      <c r="F8843" t="s">
        <v>25080</v>
      </c>
      <c r="G8843" t="s">
        <v>167</v>
      </c>
      <c r="H8843" t="s">
        <v>143</v>
      </c>
      <c r="I8843" t="s">
        <v>135</v>
      </c>
      <c r="J8843" t="s">
        <v>136</v>
      </c>
      <c r="K8843" t="s">
        <v>137</v>
      </c>
      <c r="L8843" t="s">
        <v>25081</v>
      </c>
      <c r="M8843" t="s">
        <v>25082</v>
      </c>
      <c r="N8843">
        <v>2.4500000000000002</v>
      </c>
      <c r="O8843">
        <v>2</v>
      </c>
      <c r="P8843">
        <v>0</v>
      </c>
      <c r="Q8843">
        <v>1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0.58199652845799998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0.58199652845799998</v>
      </c>
    </row>
    <row r="8844" spans="1:31" x14ac:dyDescent="0.25">
      <c r="A8844">
        <v>2170879</v>
      </c>
      <c r="B8844">
        <v>1</v>
      </c>
      <c r="C8844" t="s">
        <v>80</v>
      </c>
      <c r="D8844" t="s">
        <v>103</v>
      </c>
      <c r="E8844" t="s">
        <v>140</v>
      </c>
      <c r="F8844" t="s">
        <v>3594</v>
      </c>
      <c r="G8844" t="s">
        <v>142</v>
      </c>
      <c r="H8844" t="s">
        <v>143</v>
      </c>
      <c r="I8844" t="s">
        <v>135</v>
      </c>
      <c r="J8844" t="s">
        <v>136</v>
      </c>
      <c r="K8844" t="s">
        <v>137</v>
      </c>
      <c r="L8844" t="s">
        <v>25083</v>
      </c>
      <c r="M8844" t="s">
        <v>25084</v>
      </c>
      <c r="N8844">
        <v>1.773055555</v>
      </c>
      <c r="O8844">
        <v>0</v>
      </c>
      <c r="P8844">
        <v>0</v>
      </c>
      <c r="Q8844">
        <v>5</v>
      </c>
      <c r="R8844">
        <v>21</v>
      </c>
      <c r="S8844">
        <v>10</v>
      </c>
      <c r="T8844">
        <v>6</v>
      </c>
      <c r="U8844">
        <v>5</v>
      </c>
      <c r="V8844">
        <v>0</v>
      </c>
      <c r="W8844">
        <v>0</v>
      </c>
      <c r="X8844">
        <v>0</v>
      </c>
      <c r="Y8844">
        <v>3.2576562277139227</v>
      </c>
      <c r="Z8844">
        <v>110.59606859633658</v>
      </c>
      <c r="AA8844">
        <v>458.94896820340023</v>
      </c>
      <c r="AB8844">
        <v>49.555376815635718</v>
      </c>
      <c r="AC8844">
        <v>436.09608528639029</v>
      </c>
      <c r="AD8844">
        <v>0</v>
      </c>
      <c r="AE8844">
        <v>1058.4541551294767</v>
      </c>
    </row>
    <row r="8845" spans="1:31" x14ac:dyDescent="0.25">
      <c r="A8845">
        <v>2171469</v>
      </c>
      <c r="B8845">
        <v>1</v>
      </c>
      <c r="C8845" t="s">
        <v>81</v>
      </c>
      <c r="D8845" t="s">
        <v>114</v>
      </c>
      <c r="E8845" t="s">
        <v>146</v>
      </c>
      <c r="F8845" t="s">
        <v>25085</v>
      </c>
      <c r="G8845" t="s">
        <v>167</v>
      </c>
      <c r="H8845" t="s">
        <v>143</v>
      </c>
      <c r="I8845" t="s">
        <v>135</v>
      </c>
      <c r="J8845" t="s">
        <v>136</v>
      </c>
      <c r="K8845" t="s">
        <v>137</v>
      </c>
      <c r="L8845" t="s">
        <v>25086</v>
      </c>
      <c r="M8845" t="s">
        <v>25087</v>
      </c>
      <c r="N8845">
        <v>2.1408333329999998</v>
      </c>
      <c r="O8845">
        <v>0</v>
      </c>
      <c r="P8845">
        <v>423</v>
      </c>
      <c r="Q8845">
        <v>2</v>
      </c>
      <c r="R8845">
        <v>1</v>
      </c>
      <c r="S8845">
        <v>1</v>
      </c>
      <c r="T8845">
        <v>33</v>
      </c>
      <c r="U8845">
        <v>0</v>
      </c>
      <c r="V8845">
        <v>0</v>
      </c>
      <c r="W8845">
        <v>0</v>
      </c>
      <c r="X8845">
        <v>78.873242752291574</v>
      </c>
      <c r="Y8845">
        <v>1.073432220019475</v>
      </c>
      <c r="Z8845">
        <v>2.9497009244999997E-2</v>
      </c>
      <c r="AA8845">
        <v>101.38833954273294</v>
      </c>
      <c r="AB8845">
        <v>14.914189081700396</v>
      </c>
      <c r="AC8845">
        <v>0</v>
      </c>
      <c r="AD8845">
        <v>0</v>
      </c>
      <c r="AE8845">
        <v>196.27870060598937</v>
      </c>
    </row>
    <row r="8846" spans="1:31" x14ac:dyDescent="0.25">
      <c r="A8846">
        <v>2171961</v>
      </c>
      <c r="B8846">
        <v>1</v>
      </c>
      <c r="C8846" t="s">
        <v>80</v>
      </c>
      <c r="D8846" t="s">
        <v>92</v>
      </c>
      <c r="E8846" t="s">
        <v>196</v>
      </c>
      <c r="F8846" t="s">
        <v>5256</v>
      </c>
      <c r="G8846" t="s">
        <v>167</v>
      </c>
      <c r="H8846" t="s">
        <v>143</v>
      </c>
      <c r="I8846" t="s">
        <v>135</v>
      </c>
      <c r="J8846" t="s">
        <v>136</v>
      </c>
      <c r="K8846" t="s">
        <v>137</v>
      </c>
      <c r="L8846" t="s">
        <v>25088</v>
      </c>
      <c r="M8846" t="s">
        <v>25089</v>
      </c>
      <c r="N8846">
        <v>1.5249999999999999</v>
      </c>
      <c r="O8846">
        <v>13</v>
      </c>
      <c r="P8846">
        <v>4</v>
      </c>
      <c r="Q8846">
        <v>1</v>
      </c>
      <c r="R8846">
        <v>0</v>
      </c>
      <c r="S8846">
        <v>7</v>
      </c>
      <c r="T8846">
        <v>0</v>
      </c>
      <c r="U8846">
        <v>0</v>
      </c>
      <c r="V8846">
        <v>0</v>
      </c>
      <c r="W8846">
        <v>331.97964230774704</v>
      </c>
      <c r="X8846">
        <v>1.9065025917239584</v>
      </c>
      <c r="Y8846">
        <v>5.3644015381862662</v>
      </c>
      <c r="Z8846">
        <v>0</v>
      </c>
      <c r="AA8846">
        <v>41.288230716971078</v>
      </c>
      <c r="AB8846">
        <v>0</v>
      </c>
      <c r="AC8846">
        <v>0</v>
      </c>
      <c r="AD8846">
        <v>0</v>
      </c>
      <c r="AE8846">
        <v>380.53877715462835</v>
      </c>
    </row>
    <row r="8847" spans="1:31" x14ac:dyDescent="0.25">
      <c r="A8847">
        <v>2171420</v>
      </c>
      <c r="B8847">
        <v>1</v>
      </c>
      <c r="C8847" t="s">
        <v>80</v>
      </c>
      <c r="D8847" t="s">
        <v>93</v>
      </c>
      <c r="E8847" t="s">
        <v>131</v>
      </c>
      <c r="F8847" t="s">
        <v>25090</v>
      </c>
      <c r="G8847" t="s">
        <v>152</v>
      </c>
      <c r="H8847" t="s">
        <v>134</v>
      </c>
      <c r="I8847" t="s">
        <v>135</v>
      </c>
      <c r="J8847" t="s">
        <v>136</v>
      </c>
      <c r="K8847" t="s">
        <v>137</v>
      </c>
      <c r="L8847" t="s">
        <v>25091</v>
      </c>
      <c r="M8847" t="s">
        <v>25092</v>
      </c>
      <c r="N8847">
        <v>8.1563888880000004</v>
      </c>
      <c r="O8847">
        <v>0</v>
      </c>
      <c r="P8847">
        <v>1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0.38443154122333334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0.38443154122333334</v>
      </c>
    </row>
    <row r="8848" spans="1:31" x14ac:dyDescent="0.25">
      <c r="A8848">
        <v>2171735</v>
      </c>
      <c r="B8848">
        <v>1</v>
      </c>
      <c r="C8848" t="s">
        <v>80</v>
      </c>
      <c r="D8848" t="s">
        <v>84</v>
      </c>
      <c r="E8848" t="s">
        <v>131</v>
      </c>
      <c r="F8848" t="s">
        <v>25093</v>
      </c>
      <c r="G8848" t="s">
        <v>152</v>
      </c>
      <c r="H8848" t="s">
        <v>134</v>
      </c>
      <c r="I8848" t="s">
        <v>135</v>
      </c>
      <c r="J8848" t="s">
        <v>136</v>
      </c>
      <c r="K8848" t="s">
        <v>137</v>
      </c>
      <c r="L8848" t="s">
        <v>25094</v>
      </c>
      <c r="M8848" t="s">
        <v>25095</v>
      </c>
      <c r="N8848">
        <v>5.1663888880000002</v>
      </c>
      <c r="O8848">
        <v>0</v>
      </c>
      <c r="P8848">
        <v>5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7.7230872348606683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7.7230872348606683</v>
      </c>
    </row>
    <row r="8849" spans="1:31" x14ac:dyDescent="0.25">
      <c r="A8849">
        <v>2170833</v>
      </c>
      <c r="B8849">
        <v>1</v>
      </c>
      <c r="C8849" t="s">
        <v>80</v>
      </c>
      <c r="D8849" t="s">
        <v>90</v>
      </c>
      <c r="E8849" t="s">
        <v>161</v>
      </c>
      <c r="F8849" t="s">
        <v>25096</v>
      </c>
      <c r="G8849" t="s">
        <v>215</v>
      </c>
      <c r="H8849" t="s">
        <v>134</v>
      </c>
      <c r="I8849" t="s">
        <v>135</v>
      </c>
      <c r="J8849" t="s">
        <v>136</v>
      </c>
      <c r="K8849" t="s">
        <v>137</v>
      </c>
      <c r="L8849" t="s">
        <v>25097</v>
      </c>
      <c r="M8849" t="s">
        <v>25098</v>
      </c>
      <c r="N8849">
        <v>1.355</v>
      </c>
      <c r="O8849">
        <v>0</v>
      </c>
      <c r="P8849">
        <v>339</v>
      </c>
      <c r="Q8849">
        <v>0</v>
      </c>
      <c r="R8849">
        <v>0</v>
      </c>
      <c r="S8849">
        <v>0</v>
      </c>
      <c r="T8849">
        <v>47</v>
      </c>
      <c r="U8849">
        <v>0</v>
      </c>
      <c r="V8849">
        <v>0</v>
      </c>
      <c r="W8849">
        <v>0</v>
      </c>
      <c r="X8849">
        <v>92.255190399029587</v>
      </c>
      <c r="Y8849">
        <v>0</v>
      </c>
      <c r="Z8849">
        <v>0</v>
      </c>
      <c r="AA8849">
        <v>0</v>
      </c>
      <c r="AB8849">
        <v>30.285823042439283</v>
      </c>
      <c r="AC8849">
        <v>0</v>
      </c>
      <c r="AD8849">
        <v>0</v>
      </c>
      <c r="AE8849">
        <v>122.54101344146886</v>
      </c>
    </row>
    <row r="8850" spans="1:31" x14ac:dyDescent="0.25">
      <c r="A8850">
        <v>2171781</v>
      </c>
      <c r="B8850">
        <v>1</v>
      </c>
      <c r="C8850" t="s">
        <v>81</v>
      </c>
      <c r="D8850" t="s">
        <v>116</v>
      </c>
      <c r="E8850" t="s">
        <v>146</v>
      </c>
      <c r="F8850" t="s">
        <v>25099</v>
      </c>
      <c r="G8850" t="s">
        <v>167</v>
      </c>
      <c r="H8850" t="s">
        <v>143</v>
      </c>
      <c r="I8850" t="s">
        <v>135</v>
      </c>
      <c r="J8850" t="s">
        <v>136</v>
      </c>
      <c r="K8850" t="s">
        <v>137</v>
      </c>
      <c r="L8850" t="s">
        <v>25100</v>
      </c>
      <c r="M8850" t="s">
        <v>25101</v>
      </c>
      <c r="N8850">
        <v>2.9597222219999999</v>
      </c>
      <c r="O8850">
        <v>0</v>
      </c>
      <c r="P8850">
        <v>55</v>
      </c>
      <c r="Q8850">
        <v>0</v>
      </c>
      <c r="R8850">
        <v>1</v>
      </c>
      <c r="S8850">
        <v>0</v>
      </c>
      <c r="T8850">
        <v>2</v>
      </c>
      <c r="U8850">
        <v>0</v>
      </c>
      <c r="V8850">
        <v>0</v>
      </c>
      <c r="W8850">
        <v>0</v>
      </c>
      <c r="X8850">
        <v>21.391839538171077</v>
      </c>
      <c r="Y8850">
        <v>0</v>
      </c>
      <c r="Z8850">
        <v>0.87583855311875003</v>
      </c>
      <c r="AA8850">
        <v>0</v>
      </c>
      <c r="AB8850">
        <v>3.7921643320500001E-3</v>
      </c>
      <c r="AC8850">
        <v>0</v>
      </c>
      <c r="AD8850">
        <v>0</v>
      </c>
      <c r="AE8850">
        <v>22.271470255621878</v>
      </c>
    </row>
    <row r="8851" spans="1:31" x14ac:dyDescent="0.25">
      <c r="A8851">
        <v>2170785</v>
      </c>
      <c r="B8851">
        <v>1</v>
      </c>
      <c r="C8851" t="s">
        <v>81</v>
      </c>
      <c r="D8851" t="s">
        <v>122</v>
      </c>
      <c r="E8851" t="s">
        <v>174</v>
      </c>
      <c r="F8851" t="s">
        <v>25102</v>
      </c>
      <c r="G8851" t="s">
        <v>187</v>
      </c>
      <c r="H8851" t="s">
        <v>134</v>
      </c>
      <c r="I8851" t="s">
        <v>135</v>
      </c>
      <c r="J8851" t="s">
        <v>136</v>
      </c>
      <c r="K8851" t="s">
        <v>137</v>
      </c>
      <c r="L8851" t="s">
        <v>25103</v>
      </c>
      <c r="M8851" t="s">
        <v>25104</v>
      </c>
      <c r="N8851">
        <v>3.7213888879999999</v>
      </c>
      <c r="O8851">
        <v>0</v>
      </c>
      <c r="P8851">
        <v>2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</row>
    <row r="8852" spans="1:31" x14ac:dyDescent="0.25">
      <c r="A8852">
        <v>2171758</v>
      </c>
      <c r="B8852">
        <v>1</v>
      </c>
      <c r="C8852" t="s">
        <v>80</v>
      </c>
      <c r="D8852" t="s">
        <v>106</v>
      </c>
      <c r="E8852" t="s">
        <v>174</v>
      </c>
      <c r="F8852" t="s">
        <v>25105</v>
      </c>
      <c r="G8852" t="s">
        <v>187</v>
      </c>
      <c r="H8852" t="s">
        <v>134</v>
      </c>
      <c r="I8852" t="s">
        <v>135</v>
      </c>
      <c r="J8852" t="s">
        <v>136</v>
      </c>
      <c r="K8852" t="s">
        <v>137</v>
      </c>
      <c r="L8852" t="s">
        <v>25106</v>
      </c>
      <c r="M8852" t="s">
        <v>25107</v>
      </c>
      <c r="N8852">
        <v>9.77</v>
      </c>
      <c r="O8852">
        <v>0</v>
      </c>
      <c r="P8852">
        <v>32</v>
      </c>
      <c r="Q8852">
        <v>0</v>
      </c>
      <c r="R8852">
        <v>0</v>
      </c>
      <c r="S8852">
        <v>0</v>
      </c>
      <c r="T8852">
        <v>1</v>
      </c>
      <c r="U8852">
        <v>0</v>
      </c>
      <c r="V8852">
        <v>0</v>
      </c>
      <c r="W8852">
        <v>0</v>
      </c>
      <c r="X8852">
        <v>55.308221088488331</v>
      </c>
      <c r="Y8852">
        <v>0</v>
      </c>
      <c r="Z8852">
        <v>0</v>
      </c>
      <c r="AA8852">
        <v>0</v>
      </c>
      <c r="AB8852">
        <v>2.6438292278027755</v>
      </c>
      <c r="AC8852">
        <v>0</v>
      </c>
      <c r="AD8852">
        <v>0</v>
      </c>
      <c r="AE8852">
        <v>57.952050316291107</v>
      </c>
    </row>
    <row r="8853" spans="1:31" x14ac:dyDescent="0.25">
      <c r="A8853">
        <v>2171240</v>
      </c>
      <c r="B8853">
        <v>1</v>
      </c>
      <c r="C8853" t="s">
        <v>81</v>
      </c>
      <c r="D8853" t="s">
        <v>113</v>
      </c>
      <c r="E8853" t="s">
        <v>174</v>
      </c>
      <c r="F8853" t="s">
        <v>25108</v>
      </c>
      <c r="G8853" t="s">
        <v>187</v>
      </c>
      <c r="H8853" t="s">
        <v>134</v>
      </c>
      <c r="I8853" t="s">
        <v>135</v>
      </c>
      <c r="J8853" t="s">
        <v>136</v>
      </c>
      <c r="K8853" t="s">
        <v>137</v>
      </c>
      <c r="L8853" t="s">
        <v>25109</v>
      </c>
      <c r="M8853" t="s">
        <v>25110</v>
      </c>
      <c r="N8853">
        <v>6.9358333329999997</v>
      </c>
      <c r="O8853">
        <v>0</v>
      </c>
      <c r="P8853">
        <v>0</v>
      </c>
      <c r="Q8853">
        <v>0</v>
      </c>
      <c r="R8853">
        <v>7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6.3511956839772026</v>
      </c>
      <c r="AA8853">
        <v>0</v>
      </c>
      <c r="AB8853">
        <v>0</v>
      </c>
      <c r="AC8853">
        <v>0</v>
      </c>
      <c r="AD8853">
        <v>0</v>
      </c>
      <c r="AE8853">
        <v>6.3511956839772026</v>
      </c>
    </row>
    <row r="8854" spans="1:31" x14ac:dyDescent="0.25">
      <c r="A8854">
        <v>2171875</v>
      </c>
      <c r="B8854">
        <v>1</v>
      </c>
      <c r="C8854" t="s">
        <v>81</v>
      </c>
      <c r="D8854" t="s">
        <v>114</v>
      </c>
      <c r="E8854" t="s">
        <v>174</v>
      </c>
      <c r="F8854" t="s">
        <v>25111</v>
      </c>
      <c r="G8854" t="s">
        <v>187</v>
      </c>
      <c r="H8854" t="s">
        <v>134</v>
      </c>
      <c r="I8854" t="s">
        <v>135</v>
      </c>
      <c r="J8854" t="s">
        <v>136</v>
      </c>
      <c r="K8854" t="s">
        <v>137</v>
      </c>
      <c r="L8854" t="s">
        <v>25112</v>
      </c>
      <c r="M8854" t="s">
        <v>25113</v>
      </c>
      <c r="N8854">
        <v>1.7636111109999999</v>
      </c>
      <c r="O8854">
        <v>0</v>
      </c>
      <c r="P8854">
        <v>60</v>
      </c>
      <c r="Q8854">
        <v>0</v>
      </c>
      <c r="R8854">
        <v>0</v>
      </c>
      <c r="S8854">
        <v>0</v>
      </c>
      <c r="T8854">
        <v>1</v>
      </c>
      <c r="U8854">
        <v>0</v>
      </c>
      <c r="V8854">
        <v>0</v>
      </c>
      <c r="W8854">
        <v>0</v>
      </c>
      <c r="X8854">
        <v>12.475336293967166</v>
      </c>
      <c r="Y8854">
        <v>0</v>
      </c>
      <c r="Z8854">
        <v>0</v>
      </c>
      <c r="AA8854">
        <v>0</v>
      </c>
      <c r="AB8854">
        <v>2.6753034035083334E-2</v>
      </c>
      <c r="AC8854">
        <v>0</v>
      </c>
      <c r="AD8854">
        <v>0</v>
      </c>
      <c r="AE8854">
        <v>12.502089328002249</v>
      </c>
    </row>
    <row r="8855" spans="1:31" x14ac:dyDescent="0.25">
      <c r="A8855">
        <v>2171397</v>
      </c>
      <c r="B8855">
        <v>1</v>
      </c>
      <c r="C8855" t="s">
        <v>80</v>
      </c>
      <c r="D8855" t="s">
        <v>98</v>
      </c>
      <c r="E8855" t="s">
        <v>174</v>
      </c>
      <c r="F8855" t="s">
        <v>20923</v>
      </c>
      <c r="G8855" t="s">
        <v>187</v>
      </c>
      <c r="H8855" t="s">
        <v>134</v>
      </c>
      <c r="I8855" t="s">
        <v>135</v>
      </c>
      <c r="J8855" t="s">
        <v>136</v>
      </c>
      <c r="K8855" t="s">
        <v>137</v>
      </c>
      <c r="L8855" t="s">
        <v>25114</v>
      </c>
      <c r="M8855" t="s">
        <v>25115</v>
      </c>
      <c r="N8855">
        <v>3.2036111109999998</v>
      </c>
      <c r="O8855">
        <v>0</v>
      </c>
      <c r="P8855">
        <v>4</v>
      </c>
      <c r="Q8855">
        <v>0</v>
      </c>
      <c r="R8855">
        <v>5</v>
      </c>
      <c r="S8855">
        <v>0</v>
      </c>
      <c r="T8855">
        <v>1</v>
      </c>
      <c r="U8855">
        <v>0</v>
      </c>
      <c r="V8855">
        <v>0</v>
      </c>
      <c r="W8855">
        <v>0</v>
      </c>
      <c r="X8855">
        <v>2.8181613177437672</v>
      </c>
      <c r="Y8855">
        <v>0</v>
      </c>
      <c r="Z8855">
        <v>0.86190487084260003</v>
      </c>
      <c r="AA8855">
        <v>0</v>
      </c>
      <c r="AB8855">
        <v>0.39217017042004998</v>
      </c>
      <c r="AC8855">
        <v>0</v>
      </c>
      <c r="AD8855">
        <v>0</v>
      </c>
      <c r="AE8855">
        <v>4.0722363590064168</v>
      </c>
    </row>
    <row r="8856" spans="1:31" x14ac:dyDescent="0.25">
      <c r="A8856">
        <v>2171194</v>
      </c>
      <c r="B8856">
        <v>1</v>
      </c>
      <c r="C8856" t="s">
        <v>81</v>
      </c>
      <c r="D8856" t="s">
        <v>123</v>
      </c>
      <c r="E8856" t="s">
        <v>140</v>
      </c>
      <c r="F8856" t="s">
        <v>25116</v>
      </c>
      <c r="G8856" t="s">
        <v>142</v>
      </c>
      <c r="H8856" t="s">
        <v>143</v>
      </c>
      <c r="I8856" t="s">
        <v>135</v>
      </c>
      <c r="J8856" t="s">
        <v>136</v>
      </c>
      <c r="K8856" t="s">
        <v>137</v>
      </c>
      <c r="L8856" t="s">
        <v>25117</v>
      </c>
      <c r="M8856" t="s">
        <v>25118</v>
      </c>
      <c r="N8856">
        <v>2.622222222</v>
      </c>
      <c r="O8856">
        <v>4</v>
      </c>
      <c r="P8856">
        <v>554</v>
      </c>
      <c r="Q8856">
        <v>311</v>
      </c>
      <c r="R8856">
        <v>503</v>
      </c>
      <c r="S8856">
        <v>29</v>
      </c>
      <c r="T8856">
        <v>80</v>
      </c>
      <c r="U8856">
        <v>1</v>
      </c>
      <c r="V8856">
        <v>0</v>
      </c>
      <c r="W8856">
        <v>27.78812199696462</v>
      </c>
      <c r="X8856">
        <v>263.04807324772116</v>
      </c>
      <c r="Y8856">
        <v>870.10108243655816</v>
      </c>
      <c r="Z8856">
        <v>331.68233994086268</v>
      </c>
      <c r="AA8856">
        <v>223.66690583621624</v>
      </c>
      <c r="AB8856">
        <v>113.39308956458493</v>
      </c>
      <c r="AC8856">
        <v>0</v>
      </c>
      <c r="AD8856">
        <v>0</v>
      </c>
      <c r="AE8856">
        <v>1829.6796130229077</v>
      </c>
    </row>
    <row r="8857" spans="1:31" x14ac:dyDescent="0.25">
      <c r="A8857">
        <v>2170699</v>
      </c>
      <c r="B8857">
        <v>1</v>
      </c>
      <c r="C8857" t="s">
        <v>80</v>
      </c>
      <c r="D8857" t="s">
        <v>108</v>
      </c>
      <c r="E8857" t="s">
        <v>174</v>
      </c>
      <c r="F8857" t="s">
        <v>2574</v>
      </c>
      <c r="G8857" t="s">
        <v>187</v>
      </c>
      <c r="H8857" t="s">
        <v>134</v>
      </c>
      <c r="I8857" t="s">
        <v>135</v>
      </c>
      <c r="J8857" t="s">
        <v>136</v>
      </c>
      <c r="K8857" t="s">
        <v>137</v>
      </c>
      <c r="L8857" t="s">
        <v>25119</v>
      </c>
      <c r="M8857" t="s">
        <v>25120</v>
      </c>
      <c r="N8857">
        <v>1.4011111110000001</v>
      </c>
      <c r="O8857">
        <v>0</v>
      </c>
      <c r="P8857">
        <v>12</v>
      </c>
      <c r="Q8857">
        <v>0</v>
      </c>
      <c r="R8857">
        <v>1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2.5955825648133666</v>
      </c>
      <c r="Y8857">
        <v>0</v>
      </c>
      <c r="Z8857">
        <v>0.28496134361440006</v>
      </c>
      <c r="AA8857">
        <v>0</v>
      </c>
      <c r="AB8857">
        <v>0</v>
      </c>
      <c r="AC8857">
        <v>0</v>
      </c>
      <c r="AD8857">
        <v>0</v>
      </c>
      <c r="AE8857">
        <v>2.8805439084277666</v>
      </c>
    </row>
    <row r="8858" spans="1:31" x14ac:dyDescent="0.25">
      <c r="A8858">
        <v>2170802</v>
      </c>
      <c r="B8858">
        <v>1</v>
      </c>
      <c r="C8858" t="s">
        <v>80</v>
      </c>
      <c r="D8858" t="s">
        <v>100</v>
      </c>
      <c r="E8858" t="s">
        <v>174</v>
      </c>
      <c r="F8858" t="s">
        <v>25121</v>
      </c>
      <c r="G8858" t="s">
        <v>384</v>
      </c>
      <c r="H8858" t="s">
        <v>134</v>
      </c>
      <c r="I8858" t="s">
        <v>135</v>
      </c>
      <c r="J8858" t="s">
        <v>136</v>
      </c>
      <c r="K8858" t="s">
        <v>137</v>
      </c>
      <c r="L8858" t="s">
        <v>25122</v>
      </c>
      <c r="M8858" t="s">
        <v>25123</v>
      </c>
      <c r="N8858">
        <v>4.403333333</v>
      </c>
      <c r="O8858">
        <v>0</v>
      </c>
      <c r="P8858">
        <v>60</v>
      </c>
      <c r="Q8858">
        <v>0</v>
      </c>
      <c r="R8858">
        <v>0</v>
      </c>
      <c r="S8858">
        <v>0</v>
      </c>
      <c r="T8858">
        <v>3</v>
      </c>
      <c r="U8858">
        <v>0</v>
      </c>
      <c r="V8858">
        <v>0</v>
      </c>
      <c r="W8858">
        <v>0</v>
      </c>
      <c r="X8858">
        <v>50.99592136827151</v>
      </c>
      <c r="Y8858">
        <v>0</v>
      </c>
      <c r="Z8858">
        <v>0</v>
      </c>
      <c r="AA8858">
        <v>0</v>
      </c>
      <c r="AB8858">
        <v>10.998324419720927</v>
      </c>
      <c r="AC8858">
        <v>0</v>
      </c>
      <c r="AD8858">
        <v>0</v>
      </c>
      <c r="AE8858">
        <v>61.99424578799244</v>
      </c>
    </row>
    <row r="8859" spans="1:31" x14ac:dyDescent="0.25">
      <c r="A8859">
        <v>2171154</v>
      </c>
      <c r="B8859">
        <v>1</v>
      </c>
      <c r="C8859" t="s">
        <v>80</v>
      </c>
      <c r="D8859" t="s">
        <v>105</v>
      </c>
      <c r="E8859" t="s">
        <v>131</v>
      </c>
      <c r="F8859" t="s">
        <v>25124</v>
      </c>
      <c r="G8859" t="s">
        <v>300</v>
      </c>
      <c r="H8859" t="s">
        <v>134</v>
      </c>
      <c r="I8859" t="s">
        <v>135</v>
      </c>
      <c r="J8859" t="s">
        <v>136</v>
      </c>
      <c r="K8859" t="s">
        <v>137</v>
      </c>
      <c r="L8859" t="s">
        <v>25125</v>
      </c>
      <c r="M8859" t="s">
        <v>25126</v>
      </c>
      <c r="N8859">
        <v>2.1719444440000002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1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</row>
    <row r="8860" spans="1:31" x14ac:dyDescent="0.25">
      <c r="A8860">
        <v>2171437</v>
      </c>
      <c r="B8860">
        <v>1</v>
      </c>
      <c r="C8860" t="s">
        <v>80</v>
      </c>
      <c r="D8860" t="s">
        <v>107</v>
      </c>
      <c r="E8860" t="s">
        <v>174</v>
      </c>
      <c r="F8860" t="s">
        <v>25127</v>
      </c>
      <c r="G8860" t="s">
        <v>187</v>
      </c>
      <c r="H8860" t="s">
        <v>134</v>
      </c>
      <c r="I8860" t="s">
        <v>135</v>
      </c>
      <c r="J8860" t="s">
        <v>136</v>
      </c>
      <c r="K8860" t="s">
        <v>137</v>
      </c>
      <c r="L8860" t="s">
        <v>25128</v>
      </c>
      <c r="M8860" t="s">
        <v>25129</v>
      </c>
      <c r="N8860">
        <v>5.7111111110000001</v>
      </c>
      <c r="O8860">
        <v>0</v>
      </c>
      <c r="P8860">
        <v>76</v>
      </c>
      <c r="Q8860">
        <v>0</v>
      </c>
      <c r="R8860">
        <v>0</v>
      </c>
      <c r="S8860">
        <v>0</v>
      </c>
      <c r="T8860">
        <v>20</v>
      </c>
      <c r="U8860">
        <v>0</v>
      </c>
      <c r="V8860">
        <v>0</v>
      </c>
      <c r="W8860">
        <v>0</v>
      </c>
      <c r="X8860">
        <v>78.71090300499722</v>
      </c>
      <c r="Y8860">
        <v>0</v>
      </c>
      <c r="Z8860">
        <v>0</v>
      </c>
      <c r="AA8860">
        <v>0</v>
      </c>
      <c r="AB8860">
        <v>22.139079030950956</v>
      </c>
      <c r="AC8860">
        <v>0</v>
      </c>
      <c r="AD8860">
        <v>0</v>
      </c>
      <c r="AE8860">
        <v>100.84998203594817</v>
      </c>
    </row>
    <row r="8861" spans="1:31" x14ac:dyDescent="0.25">
      <c r="A8861">
        <v>2171131</v>
      </c>
      <c r="B8861">
        <v>1</v>
      </c>
      <c r="C8861" t="s">
        <v>81</v>
      </c>
      <c r="D8861" t="s">
        <v>116</v>
      </c>
      <c r="E8861" t="s">
        <v>146</v>
      </c>
      <c r="F8861" t="s">
        <v>25130</v>
      </c>
      <c r="G8861" t="s">
        <v>167</v>
      </c>
      <c r="H8861" t="s">
        <v>143</v>
      </c>
      <c r="I8861" t="s">
        <v>135</v>
      </c>
      <c r="J8861" t="s">
        <v>136</v>
      </c>
      <c r="K8861" t="s">
        <v>137</v>
      </c>
      <c r="L8861" t="s">
        <v>25131</v>
      </c>
      <c r="M8861" t="s">
        <v>25132</v>
      </c>
      <c r="N8861">
        <v>10.463611111000001</v>
      </c>
      <c r="O8861">
        <v>0</v>
      </c>
      <c r="P8861">
        <v>122</v>
      </c>
      <c r="Q8861">
        <v>0</v>
      </c>
      <c r="R8861">
        <v>18</v>
      </c>
      <c r="S8861">
        <v>1</v>
      </c>
      <c r="T8861">
        <v>10</v>
      </c>
      <c r="U8861">
        <v>0</v>
      </c>
      <c r="V8861">
        <v>0</v>
      </c>
      <c r="W8861">
        <v>0</v>
      </c>
      <c r="X8861">
        <v>159.81901301585941</v>
      </c>
      <c r="Y8861">
        <v>0</v>
      </c>
      <c r="Z8861">
        <v>13.649081804489676</v>
      </c>
      <c r="AA8861">
        <v>122.66631408143438</v>
      </c>
      <c r="AB8861">
        <v>99.361277630234753</v>
      </c>
      <c r="AC8861">
        <v>0</v>
      </c>
      <c r="AD8861">
        <v>0</v>
      </c>
      <c r="AE8861">
        <v>395.49568653201823</v>
      </c>
    </row>
    <row r="8862" spans="1:31" x14ac:dyDescent="0.25">
      <c r="A8862">
        <v>2171844</v>
      </c>
      <c r="B8862">
        <v>1</v>
      </c>
      <c r="C8862" t="s">
        <v>81</v>
      </c>
      <c r="D8862" t="s">
        <v>114</v>
      </c>
      <c r="E8862" t="s">
        <v>174</v>
      </c>
      <c r="F8862" t="s">
        <v>25133</v>
      </c>
      <c r="G8862" t="s">
        <v>187</v>
      </c>
      <c r="H8862" t="s">
        <v>134</v>
      </c>
      <c r="I8862" t="s">
        <v>135</v>
      </c>
      <c r="J8862" t="s">
        <v>136</v>
      </c>
      <c r="K8862" t="s">
        <v>137</v>
      </c>
      <c r="L8862" t="s">
        <v>25134</v>
      </c>
      <c r="M8862" t="s">
        <v>25135</v>
      </c>
      <c r="N8862">
        <v>0.66416666599999996</v>
      </c>
      <c r="O8862">
        <v>0</v>
      </c>
      <c r="P8862">
        <v>32</v>
      </c>
      <c r="Q8862">
        <v>0</v>
      </c>
      <c r="R8862">
        <v>4</v>
      </c>
      <c r="S8862">
        <v>0</v>
      </c>
      <c r="T8862">
        <v>3</v>
      </c>
      <c r="U8862">
        <v>0</v>
      </c>
      <c r="V8862">
        <v>0</v>
      </c>
      <c r="W8862">
        <v>0</v>
      </c>
      <c r="X8862">
        <v>3.9346257284911004</v>
      </c>
      <c r="Y8862">
        <v>0</v>
      </c>
      <c r="Z8862">
        <v>7.74836950489E-2</v>
      </c>
      <c r="AA8862">
        <v>0</v>
      </c>
      <c r="AB8862">
        <v>0.67112315563860003</v>
      </c>
      <c r="AC8862">
        <v>0</v>
      </c>
      <c r="AD8862">
        <v>0</v>
      </c>
      <c r="AE8862">
        <v>4.6832325791786005</v>
      </c>
    </row>
    <row r="8863" spans="1:31" x14ac:dyDescent="0.25">
      <c r="A8863">
        <v>2170896</v>
      </c>
      <c r="B8863">
        <v>1</v>
      </c>
      <c r="C8863" t="s">
        <v>80</v>
      </c>
      <c r="D8863" t="s">
        <v>108</v>
      </c>
      <c r="E8863" t="s">
        <v>174</v>
      </c>
      <c r="F8863" t="s">
        <v>2272</v>
      </c>
      <c r="G8863" t="s">
        <v>187</v>
      </c>
      <c r="H8863" t="s">
        <v>134</v>
      </c>
      <c r="I8863" t="s">
        <v>135</v>
      </c>
      <c r="J8863" t="s">
        <v>136</v>
      </c>
      <c r="K8863" t="s">
        <v>137</v>
      </c>
      <c r="L8863" t="s">
        <v>25136</v>
      </c>
      <c r="M8863" t="s">
        <v>25137</v>
      </c>
      <c r="N8863">
        <v>7.9272222220000002</v>
      </c>
      <c r="O8863">
        <v>0</v>
      </c>
      <c r="P8863">
        <v>12</v>
      </c>
      <c r="Q8863">
        <v>0</v>
      </c>
      <c r="R8863">
        <v>2</v>
      </c>
      <c r="S8863">
        <v>0</v>
      </c>
      <c r="T8863">
        <v>1</v>
      </c>
      <c r="U8863">
        <v>0</v>
      </c>
      <c r="V8863">
        <v>0</v>
      </c>
      <c r="W8863">
        <v>0</v>
      </c>
      <c r="X8863">
        <v>13.573979470107755</v>
      </c>
      <c r="Y8863">
        <v>0</v>
      </c>
      <c r="Z8863">
        <v>1.1769890747722085</v>
      </c>
      <c r="AA8863">
        <v>0</v>
      </c>
      <c r="AB8863">
        <v>3.8036926397399169</v>
      </c>
      <c r="AC8863">
        <v>0</v>
      </c>
      <c r="AD8863">
        <v>0</v>
      </c>
      <c r="AE8863">
        <v>18.554661184619881</v>
      </c>
    </row>
    <row r="8864" spans="1:31" x14ac:dyDescent="0.25">
      <c r="A8864">
        <v>2171821</v>
      </c>
      <c r="B8864">
        <v>1</v>
      </c>
      <c r="C8864" t="s">
        <v>80</v>
      </c>
      <c r="D8864" t="s">
        <v>84</v>
      </c>
      <c r="E8864" t="s">
        <v>174</v>
      </c>
      <c r="F8864" t="s">
        <v>25138</v>
      </c>
      <c r="G8864" t="s">
        <v>187</v>
      </c>
      <c r="H8864" t="s">
        <v>134</v>
      </c>
      <c r="I8864" t="s">
        <v>135</v>
      </c>
      <c r="J8864" t="s">
        <v>136</v>
      </c>
      <c r="K8864" t="s">
        <v>137</v>
      </c>
      <c r="L8864" t="s">
        <v>25139</v>
      </c>
      <c r="M8864" t="s">
        <v>25140</v>
      </c>
      <c r="N8864">
        <v>3.3461111109999999</v>
      </c>
      <c r="O8864">
        <v>0</v>
      </c>
      <c r="P8864">
        <v>187</v>
      </c>
      <c r="Q8864">
        <v>0</v>
      </c>
      <c r="R8864">
        <v>0</v>
      </c>
      <c r="S8864">
        <v>0</v>
      </c>
      <c r="T8864">
        <v>15</v>
      </c>
      <c r="U8864">
        <v>0</v>
      </c>
      <c r="V8864">
        <v>0</v>
      </c>
      <c r="W8864">
        <v>0</v>
      </c>
      <c r="X8864">
        <v>169.29175262562586</v>
      </c>
      <c r="Y8864">
        <v>0</v>
      </c>
      <c r="Z8864">
        <v>0</v>
      </c>
      <c r="AA8864">
        <v>0</v>
      </c>
      <c r="AB8864">
        <v>18.307497301724052</v>
      </c>
      <c r="AC8864">
        <v>0</v>
      </c>
      <c r="AD8864">
        <v>0</v>
      </c>
      <c r="AE8864">
        <v>187.59924992734992</v>
      </c>
    </row>
    <row r="8865" spans="1:31" x14ac:dyDescent="0.25">
      <c r="A8865">
        <v>2170919</v>
      </c>
      <c r="B8865">
        <v>1</v>
      </c>
      <c r="C8865" t="s">
        <v>80</v>
      </c>
      <c r="D8865" t="s">
        <v>104</v>
      </c>
      <c r="E8865" t="s">
        <v>224</v>
      </c>
      <c r="F8865" t="s">
        <v>25068</v>
      </c>
      <c r="G8865" t="s">
        <v>662</v>
      </c>
      <c r="H8865" t="s">
        <v>143</v>
      </c>
      <c r="I8865" t="s">
        <v>135</v>
      </c>
      <c r="J8865" t="s">
        <v>136</v>
      </c>
      <c r="K8865" t="s">
        <v>137</v>
      </c>
      <c r="L8865" t="s">
        <v>25141</v>
      </c>
      <c r="M8865" t="s">
        <v>25142</v>
      </c>
      <c r="N8865">
        <v>3.173611111</v>
      </c>
      <c r="O8865">
        <v>9</v>
      </c>
      <c r="P8865">
        <v>10</v>
      </c>
      <c r="Q8865">
        <v>58</v>
      </c>
      <c r="R8865">
        <v>48</v>
      </c>
      <c r="S8865">
        <v>19</v>
      </c>
      <c r="T8865">
        <v>9</v>
      </c>
      <c r="U8865">
        <v>6</v>
      </c>
      <c r="V8865">
        <v>0</v>
      </c>
      <c r="W8865">
        <v>4.9958250206039576</v>
      </c>
      <c r="X8865">
        <v>6.6314945475027098</v>
      </c>
      <c r="Y8865">
        <v>64.896417087772448</v>
      </c>
      <c r="Z8865">
        <v>39.557435737686163</v>
      </c>
      <c r="AA8865">
        <v>1786.490076106182</v>
      </c>
      <c r="AB8865">
        <v>12.746522305246266</v>
      </c>
      <c r="AC8865">
        <v>2462.0172700634939</v>
      </c>
      <c r="AD8865">
        <v>0</v>
      </c>
      <c r="AE8865">
        <v>4377.3350408684873</v>
      </c>
    </row>
    <row r="8866" spans="1:31" x14ac:dyDescent="0.25">
      <c r="A8866">
        <v>2170982</v>
      </c>
      <c r="B8866">
        <v>1</v>
      </c>
      <c r="C8866" t="s">
        <v>81</v>
      </c>
      <c r="D8866" t="s">
        <v>122</v>
      </c>
      <c r="E8866" t="s">
        <v>196</v>
      </c>
      <c r="F8866" t="s">
        <v>25143</v>
      </c>
      <c r="G8866" t="s">
        <v>3244</v>
      </c>
      <c r="H8866" t="s">
        <v>143</v>
      </c>
      <c r="I8866" t="s">
        <v>135</v>
      </c>
      <c r="J8866" t="s">
        <v>136</v>
      </c>
      <c r="K8866" t="s">
        <v>137</v>
      </c>
      <c r="L8866" t="s">
        <v>25144</v>
      </c>
      <c r="M8866" t="s">
        <v>25145</v>
      </c>
      <c r="N8866">
        <v>1.025833333</v>
      </c>
      <c r="O8866">
        <v>0</v>
      </c>
      <c r="P8866">
        <v>703</v>
      </c>
      <c r="Q8866">
        <v>0</v>
      </c>
      <c r="R8866">
        <v>0</v>
      </c>
      <c r="S8866">
        <v>0</v>
      </c>
      <c r="T8866">
        <v>256</v>
      </c>
      <c r="U8866">
        <v>0</v>
      </c>
      <c r="V8866">
        <v>0</v>
      </c>
      <c r="W8866">
        <v>0</v>
      </c>
      <c r="X8866">
        <v>142.71677885289841</v>
      </c>
      <c r="Y8866">
        <v>0</v>
      </c>
      <c r="Z8866">
        <v>0</v>
      </c>
      <c r="AA8866">
        <v>0</v>
      </c>
      <c r="AB8866">
        <v>119.03848704648321</v>
      </c>
      <c r="AC8866">
        <v>0</v>
      </c>
      <c r="AD8866">
        <v>0</v>
      </c>
      <c r="AE8866">
        <v>261.75526589938164</v>
      </c>
    </row>
    <row r="8867" spans="1:31" x14ac:dyDescent="0.25">
      <c r="A8867">
        <v>2170888</v>
      </c>
      <c r="B8867">
        <v>1</v>
      </c>
      <c r="C8867" t="s">
        <v>81</v>
      </c>
      <c r="D8867" t="s">
        <v>127</v>
      </c>
      <c r="E8867" t="s">
        <v>174</v>
      </c>
      <c r="F8867" t="s">
        <v>25146</v>
      </c>
      <c r="G8867" t="s">
        <v>187</v>
      </c>
      <c r="H8867" t="s">
        <v>134</v>
      </c>
      <c r="I8867" t="s">
        <v>135</v>
      </c>
      <c r="J8867" t="s">
        <v>136</v>
      </c>
      <c r="K8867" t="s">
        <v>137</v>
      </c>
      <c r="L8867" t="s">
        <v>25147</v>
      </c>
      <c r="M8867" t="s">
        <v>25148</v>
      </c>
      <c r="N8867">
        <v>20.109722221999998</v>
      </c>
      <c r="O8867">
        <v>0</v>
      </c>
      <c r="P8867">
        <v>23</v>
      </c>
      <c r="Q8867">
        <v>0</v>
      </c>
      <c r="R8867">
        <v>1</v>
      </c>
      <c r="S8867">
        <v>0</v>
      </c>
      <c r="T8867">
        <v>3</v>
      </c>
      <c r="U8867">
        <v>0</v>
      </c>
      <c r="V8867">
        <v>0</v>
      </c>
      <c r="W8867">
        <v>0</v>
      </c>
      <c r="X8867">
        <v>71.812482320280196</v>
      </c>
      <c r="Y8867">
        <v>0</v>
      </c>
      <c r="Z8867">
        <v>4.0054644449866676E-3</v>
      </c>
      <c r="AA8867">
        <v>0</v>
      </c>
      <c r="AB8867">
        <v>37.577328531834631</v>
      </c>
      <c r="AC8867">
        <v>0</v>
      </c>
      <c r="AD8867">
        <v>0</v>
      </c>
      <c r="AE8867">
        <v>109.39381631655982</v>
      </c>
    </row>
    <row r="8868" spans="1:31" x14ac:dyDescent="0.25">
      <c r="A8868">
        <v>2172001</v>
      </c>
      <c r="B8868">
        <v>1</v>
      </c>
      <c r="C8868" t="s">
        <v>81</v>
      </c>
      <c r="D8868" t="s">
        <v>121</v>
      </c>
      <c r="E8868" t="s">
        <v>174</v>
      </c>
      <c r="F8868" t="s">
        <v>25149</v>
      </c>
      <c r="G8868" t="s">
        <v>187</v>
      </c>
      <c r="H8868" t="s">
        <v>134</v>
      </c>
      <c r="I8868" t="s">
        <v>135</v>
      </c>
      <c r="J8868" t="s">
        <v>136</v>
      </c>
      <c r="K8868" t="s">
        <v>137</v>
      </c>
      <c r="L8868" t="s">
        <v>25150</v>
      </c>
      <c r="M8868" t="s">
        <v>25151</v>
      </c>
      <c r="N8868">
        <v>2.605</v>
      </c>
      <c r="O8868">
        <v>0</v>
      </c>
      <c r="P8868">
        <v>1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0.36364653917674838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0.36364653917674838</v>
      </c>
    </row>
    <row r="8869" spans="1:31" x14ac:dyDescent="0.25">
      <c r="A8869">
        <v>2171280</v>
      </c>
      <c r="B8869">
        <v>1</v>
      </c>
      <c r="C8869" t="s">
        <v>80</v>
      </c>
      <c r="D8869" t="s">
        <v>108</v>
      </c>
      <c r="E8869" t="s">
        <v>161</v>
      </c>
      <c r="F8869" t="s">
        <v>25152</v>
      </c>
      <c r="G8869" t="s">
        <v>384</v>
      </c>
      <c r="H8869" t="s">
        <v>134</v>
      </c>
      <c r="I8869" t="s">
        <v>135</v>
      </c>
      <c r="J8869" t="s">
        <v>136</v>
      </c>
      <c r="K8869" t="s">
        <v>137</v>
      </c>
      <c r="L8869" t="s">
        <v>25153</v>
      </c>
      <c r="M8869" t="s">
        <v>25154</v>
      </c>
      <c r="N8869">
        <v>2.361111111</v>
      </c>
      <c r="O8869">
        <v>0</v>
      </c>
      <c r="P8869">
        <v>67</v>
      </c>
      <c r="Q8869">
        <v>0</v>
      </c>
      <c r="R8869">
        <v>22</v>
      </c>
      <c r="S8869">
        <v>0</v>
      </c>
      <c r="T8869">
        <v>3</v>
      </c>
      <c r="U8869">
        <v>0</v>
      </c>
      <c r="V8869">
        <v>0</v>
      </c>
      <c r="W8869">
        <v>0</v>
      </c>
      <c r="X8869">
        <v>18.586800933099862</v>
      </c>
      <c r="Y8869">
        <v>0</v>
      </c>
      <c r="Z8869">
        <v>4.9194881380007995</v>
      </c>
      <c r="AA8869">
        <v>0</v>
      </c>
      <c r="AB8869">
        <v>1.8558086711163333</v>
      </c>
      <c r="AC8869">
        <v>0</v>
      </c>
      <c r="AD8869">
        <v>0</v>
      </c>
      <c r="AE8869">
        <v>25.362097742216992</v>
      </c>
    </row>
    <row r="8870" spans="1:31" x14ac:dyDescent="0.25">
      <c r="A8870">
        <v>2171672</v>
      </c>
      <c r="B8870">
        <v>1</v>
      </c>
      <c r="C8870" t="s">
        <v>81</v>
      </c>
      <c r="D8870" t="s">
        <v>112</v>
      </c>
      <c r="E8870" t="s">
        <v>174</v>
      </c>
      <c r="F8870" t="s">
        <v>6030</v>
      </c>
      <c r="G8870" t="s">
        <v>187</v>
      </c>
      <c r="H8870" t="s">
        <v>134</v>
      </c>
      <c r="I8870" t="s">
        <v>135</v>
      </c>
      <c r="J8870" t="s">
        <v>136</v>
      </c>
      <c r="K8870" t="s">
        <v>137</v>
      </c>
      <c r="L8870" t="s">
        <v>25155</v>
      </c>
      <c r="M8870" t="s">
        <v>25156</v>
      </c>
      <c r="N8870">
        <v>3.8791666660000002</v>
      </c>
      <c r="O8870">
        <v>0</v>
      </c>
      <c r="P8870">
        <v>17</v>
      </c>
      <c r="Q8870">
        <v>0</v>
      </c>
      <c r="R8870">
        <v>0</v>
      </c>
      <c r="S8870">
        <v>0</v>
      </c>
      <c r="T8870">
        <v>3</v>
      </c>
      <c r="U8870">
        <v>0</v>
      </c>
      <c r="V8870">
        <v>0</v>
      </c>
      <c r="W8870">
        <v>0</v>
      </c>
      <c r="X8870">
        <v>12.9563116046546</v>
      </c>
      <c r="Y8870">
        <v>0</v>
      </c>
      <c r="Z8870">
        <v>0</v>
      </c>
      <c r="AA8870">
        <v>0</v>
      </c>
      <c r="AB8870">
        <v>0.4626049426388667</v>
      </c>
      <c r="AC8870">
        <v>0</v>
      </c>
      <c r="AD8870">
        <v>0</v>
      </c>
      <c r="AE8870">
        <v>13.418916547293467</v>
      </c>
    </row>
    <row r="8871" spans="1:31" x14ac:dyDescent="0.25">
      <c r="A8871">
        <v>2170825</v>
      </c>
      <c r="B8871">
        <v>1</v>
      </c>
      <c r="C8871" t="s">
        <v>81</v>
      </c>
      <c r="D8871" t="s">
        <v>123</v>
      </c>
      <c r="E8871" t="s">
        <v>174</v>
      </c>
      <c r="F8871" t="s">
        <v>25157</v>
      </c>
      <c r="G8871" t="s">
        <v>384</v>
      </c>
      <c r="H8871" t="s">
        <v>134</v>
      </c>
      <c r="I8871" t="s">
        <v>135</v>
      </c>
      <c r="J8871" t="s">
        <v>136</v>
      </c>
      <c r="K8871" t="s">
        <v>137</v>
      </c>
      <c r="L8871" t="s">
        <v>25158</v>
      </c>
      <c r="M8871" t="s">
        <v>25159</v>
      </c>
      <c r="N8871">
        <v>1.5319444440000001</v>
      </c>
      <c r="O8871">
        <v>0</v>
      </c>
      <c r="P8871">
        <v>27</v>
      </c>
      <c r="Q8871">
        <v>0</v>
      </c>
      <c r="R8871">
        <v>0</v>
      </c>
      <c r="S8871">
        <v>0</v>
      </c>
      <c r="T8871">
        <v>5</v>
      </c>
      <c r="U8871">
        <v>0</v>
      </c>
      <c r="V8871">
        <v>0</v>
      </c>
      <c r="W8871">
        <v>0</v>
      </c>
      <c r="X8871">
        <v>6.9081234856755174</v>
      </c>
      <c r="Y8871">
        <v>0</v>
      </c>
      <c r="Z8871">
        <v>0</v>
      </c>
      <c r="AA8871">
        <v>0</v>
      </c>
      <c r="AB8871">
        <v>5.9302481017626008</v>
      </c>
      <c r="AC8871">
        <v>0</v>
      </c>
      <c r="AD8871">
        <v>0</v>
      </c>
      <c r="AE8871">
        <v>12.838371587438118</v>
      </c>
    </row>
    <row r="8872" spans="1:31" x14ac:dyDescent="0.25">
      <c r="A8872">
        <v>2171855</v>
      </c>
      <c r="B8872">
        <v>1</v>
      </c>
      <c r="C8872" t="s">
        <v>80</v>
      </c>
      <c r="D8872" t="s">
        <v>98</v>
      </c>
      <c r="E8872" t="s">
        <v>174</v>
      </c>
      <c r="F8872" t="s">
        <v>25160</v>
      </c>
      <c r="G8872" t="s">
        <v>187</v>
      </c>
      <c r="H8872" t="s">
        <v>134</v>
      </c>
      <c r="I8872" t="s">
        <v>135</v>
      </c>
      <c r="J8872" t="s">
        <v>136</v>
      </c>
      <c r="K8872" t="s">
        <v>137</v>
      </c>
      <c r="L8872" t="s">
        <v>25161</v>
      </c>
      <c r="M8872" t="s">
        <v>25162</v>
      </c>
      <c r="N8872">
        <v>8.8030555550000003</v>
      </c>
      <c r="O8872">
        <v>0</v>
      </c>
      <c r="P8872">
        <v>14</v>
      </c>
      <c r="Q8872">
        <v>0</v>
      </c>
      <c r="R8872">
        <v>4</v>
      </c>
      <c r="S8872">
        <v>0</v>
      </c>
      <c r="T8872">
        <v>2</v>
      </c>
      <c r="U8872">
        <v>0</v>
      </c>
      <c r="V8872">
        <v>0</v>
      </c>
      <c r="W8872">
        <v>0</v>
      </c>
      <c r="X8872">
        <v>21.565604295759613</v>
      </c>
      <c r="Y8872">
        <v>0</v>
      </c>
      <c r="Z8872">
        <v>22.91876334098221</v>
      </c>
      <c r="AA8872">
        <v>0</v>
      </c>
      <c r="AB8872">
        <v>0.13417608371993334</v>
      </c>
      <c r="AC8872">
        <v>0</v>
      </c>
      <c r="AD8872">
        <v>0</v>
      </c>
      <c r="AE8872">
        <v>44.618543720461759</v>
      </c>
    </row>
    <row r="8873" spans="1:31" x14ac:dyDescent="0.25">
      <c r="A8873">
        <v>2171832</v>
      </c>
      <c r="B8873">
        <v>1</v>
      </c>
      <c r="C8873" t="s">
        <v>80</v>
      </c>
      <c r="D8873" t="s">
        <v>103</v>
      </c>
      <c r="E8873" t="s">
        <v>146</v>
      </c>
      <c r="F8873" t="s">
        <v>25163</v>
      </c>
      <c r="G8873" t="s">
        <v>2008</v>
      </c>
      <c r="H8873" t="s">
        <v>143</v>
      </c>
      <c r="I8873" t="s">
        <v>135</v>
      </c>
      <c r="J8873" t="s">
        <v>136</v>
      </c>
      <c r="K8873" t="s">
        <v>137</v>
      </c>
      <c r="L8873" t="s">
        <v>25164</v>
      </c>
      <c r="M8873" t="s">
        <v>25165</v>
      </c>
      <c r="N8873">
        <v>2.9388888880000001</v>
      </c>
      <c r="O8873">
        <v>0</v>
      </c>
      <c r="P8873">
        <v>77</v>
      </c>
      <c r="Q8873">
        <v>0</v>
      </c>
      <c r="R8873">
        <v>12</v>
      </c>
      <c r="S8873">
        <v>0</v>
      </c>
      <c r="T8873">
        <v>10</v>
      </c>
      <c r="U8873">
        <v>0</v>
      </c>
      <c r="V8873">
        <v>1</v>
      </c>
      <c r="W8873">
        <v>0</v>
      </c>
      <c r="X8873">
        <v>67.370973609573824</v>
      </c>
      <c r="Y8873">
        <v>0</v>
      </c>
      <c r="Z8873">
        <v>21.88913655136767</v>
      </c>
      <c r="AA8873">
        <v>0</v>
      </c>
      <c r="AB8873">
        <v>7.3616423049954172</v>
      </c>
      <c r="AC8873">
        <v>0</v>
      </c>
      <c r="AD8873">
        <v>43.34949545717933</v>
      </c>
      <c r="AE8873">
        <v>139.97124792311624</v>
      </c>
    </row>
    <row r="8874" spans="1:31" x14ac:dyDescent="0.25">
      <c r="A8874">
        <v>2171709</v>
      </c>
      <c r="B8874">
        <v>1</v>
      </c>
      <c r="C8874" t="s">
        <v>81</v>
      </c>
      <c r="D8874" t="s">
        <v>115</v>
      </c>
      <c r="E8874" t="s">
        <v>146</v>
      </c>
      <c r="F8874" t="s">
        <v>25166</v>
      </c>
      <c r="G8874" t="s">
        <v>142</v>
      </c>
      <c r="H8874" t="s">
        <v>143</v>
      </c>
      <c r="I8874" t="s">
        <v>148</v>
      </c>
      <c r="J8874" t="s">
        <v>136</v>
      </c>
      <c r="K8874" t="s">
        <v>137</v>
      </c>
      <c r="L8874" t="s">
        <v>25167</v>
      </c>
      <c r="M8874" t="s">
        <v>25168</v>
      </c>
      <c r="N8874">
        <v>1.1111111E-2</v>
      </c>
      <c r="O8874">
        <v>0</v>
      </c>
      <c r="P8874">
        <v>376</v>
      </c>
      <c r="Q8874">
        <v>2</v>
      </c>
      <c r="R8874">
        <v>15</v>
      </c>
      <c r="S8874">
        <v>3</v>
      </c>
      <c r="T8874">
        <v>17</v>
      </c>
      <c r="U8874">
        <v>0</v>
      </c>
      <c r="V8874">
        <v>0</v>
      </c>
      <c r="W8874">
        <v>0</v>
      </c>
      <c r="X8874">
        <v>0.3603224494440001</v>
      </c>
      <c r="Y8874">
        <v>5.3028919911000005E-2</v>
      </c>
      <c r="Z8874">
        <v>9.9902335695000011E-2</v>
      </c>
      <c r="AA8874">
        <v>0.15034475642066669</v>
      </c>
      <c r="AB8874">
        <v>4.4395032757777779E-2</v>
      </c>
      <c r="AC8874">
        <v>0</v>
      </c>
      <c r="AD8874">
        <v>0</v>
      </c>
      <c r="AE8874">
        <v>0.7079934942284446</v>
      </c>
    </row>
    <row r="8875" spans="1:31" x14ac:dyDescent="0.25">
      <c r="A8875">
        <v>2171732</v>
      </c>
      <c r="B8875">
        <v>1</v>
      </c>
      <c r="C8875" t="s">
        <v>81</v>
      </c>
      <c r="D8875" t="s">
        <v>128</v>
      </c>
      <c r="E8875" t="s">
        <v>174</v>
      </c>
      <c r="F8875" t="s">
        <v>25169</v>
      </c>
      <c r="G8875" t="s">
        <v>187</v>
      </c>
      <c r="H8875" t="s">
        <v>134</v>
      </c>
      <c r="I8875" t="s">
        <v>135</v>
      </c>
      <c r="J8875" t="s">
        <v>136</v>
      </c>
      <c r="K8875" t="s">
        <v>137</v>
      </c>
      <c r="L8875" t="s">
        <v>25170</v>
      </c>
      <c r="M8875" t="s">
        <v>25171</v>
      </c>
      <c r="N8875">
        <v>21.046388887999999</v>
      </c>
      <c r="O8875">
        <v>0</v>
      </c>
      <c r="P8875">
        <v>0</v>
      </c>
      <c r="Q8875">
        <v>0</v>
      </c>
      <c r="R8875">
        <v>4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11.634126216820402</v>
      </c>
      <c r="AA8875">
        <v>0</v>
      </c>
      <c r="AB8875">
        <v>0</v>
      </c>
      <c r="AC8875">
        <v>0</v>
      </c>
      <c r="AD8875">
        <v>0</v>
      </c>
      <c r="AE8875">
        <v>11.634126216820402</v>
      </c>
    </row>
    <row r="8876" spans="1:31" x14ac:dyDescent="0.25">
      <c r="A8876">
        <v>2171970</v>
      </c>
      <c r="B8876">
        <v>1</v>
      </c>
      <c r="C8876" t="s">
        <v>81</v>
      </c>
      <c r="D8876" t="s">
        <v>112</v>
      </c>
      <c r="E8876" t="s">
        <v>174</v>
      </c>
      <c r="F8876" t="s">
        <v>25172</v>
      </c>
      <c r="G8876" t="s">
        <v>384</v>
      </c>
      <c r="H8876" t="s">
        <v>134</v>
      </c>
      <c r="I8876" t="s">
        <v>135</v>
      </c>
      <c r="J8876" t="s">
        <v>136</v>
      </c>
      <c r="K8876" t="s">
        <v>137</v>
      </c>
      <c r="L8876" t="s">
        <v>25173</v>
      </c>
      <c r="M8876" t="s">
        <v>25174</v>
      </c>
      <c r="N8876">
        <v>7.5830555549999996</v>
      </c>
      <c r="O8876">
        <v>0</v>
      </c>
      <c r="P8876">
        <v>83</v>
      </c>
      <c r="Q8876">
        <v>0</v>
      </c>
      <c r="R8876">
        <v>0</v>
      </c>
      <c r="S8876">
        <v>0</v>
      </c>
      <c r="T8876">
        <v>18</v>
      </c>
      <c r="U8876">
        <v>0</v>
      </c>
      <c r="V8876">
        <v>0</v>
      </c>
      <c r="W8876">
        <v>0</v>
      </c>
      <c r="X8876">
        <v>83.68533780335467</v>
      </c>
      <c r="Y8876">
        <v>0</v>
      </c>
      <c r="Z8876">
        <v>0</v>
      </c>
      <c r="AA8876">
        <v>0</v>
      </c>
      <c r="AB8876">
        <v>21.008667022439642</v>
      </c>
      <c r="AC8876">
        <v>0</v>
      </c>
      <c r="AD8876">
        <v>0</v>
      </c>
      <c r="AE8876">
        <v>104.69400482579431</v>
      </c>
    </row>
    <row r="8877" spans="1:31" x14ac:dyDescent="0.25">
      <c r="A8877">
        <v>2170765</v>
      </c>
      <c r="B8877">
        <v>1</v>
      </c>
      <c r="C8877" t="s">
        <v>80</v>
      </c>
      <c r="D8877" t="s">
        <v>96</v>
      </c>
      <c r="E8877" t="s">
        <v>146</v>
      </c>
      <c r="F8877" t="s">
        <v>25175</v>
      </c>
      <c r="G8877" t="s">
        <v>167</v>
      </c>
      <c r="H8877" t="s">
        <v>143</v>
      </c>
      <c r="I8877" t="s">
        <v>135</v>
      </c>
      <c r="J8877" t="s">
        <v>136</v>
      </c>
      <c r="K8877" t="s">
        <v>137</v>
      </c>
      <c r="L8877" t="s">
        <v>25176</v>
      </c>
      <c r="M8877" t="s">
        <v>25177</v>
      </c>
      <c r="N8877">
        <v>3.875</v>
      </c>
      <c r="O8877">
        <v>0</v>
      </c>
      <c r="P8877">
        <v>82</v>
      </c>
      <c r="Q8877">
        <v>0</v>
      </c>
      <c r="R8877">
        <v>3</v>
      </c>
      <c r="S8877">
        <v>0</v>
      </c>
      <c r="T8877">
        <v>9</v>
      </c>
      <c r="U8877">
        <v>0</v>
      </c>
      <c r="V8877">
        <v>0</v>
      </c>
      <c r="W8877">
        <v>0</v>
      </c>
      <c r="X8877">
        <v>118.30001593601823</v>
      </c>
      <c r="Y8877">
        <v>0</v>
      </c>
      <c r="Z8877">
        <v>4.1035531978555992</v>
      </c>
      <c r="AA8877">
        <v>0</v>
      </c>
      <c r="AB8877">
        <v>13.800280133691697</v>
      </c>
      <c r="AC8877">
        <v>0</v>
      </c>
      <c r="AD8877">
        <v>0</v>
      </c>
      <c r="AE8877">
        <v>136.20384926756552</v>
      </c>
    </row>
    <row r="8878" spans="1:31" x14ac:dyDescent="0.25">
      <c r="A8878">
        <v>2171947</v>
      </c>
      <c r="B8878">
        <v>1</v>
      </c>
      <c r="C8878" t="s">
        <v>80</v>
      </c>
      <c r="D8878" t="s">
        <v>103</v>
      </c>
      <c r="E8878" t="s">
        <v>224</v>
      </c>
      <c r="F8878" t="s">
        <v>12606</v>
      </c>
      <c r="G8878" t="s">
        <v>142</v>
      </c>
      <c r="H8878" t="s">
        <v>143</v>
      </c>
      <c r="I8878" t="s">
        <v>135</v>
      </c>
      <c r="J8878" t="s">
        <v>136</v>
      </c>
      <c r="K8878" t="s">
        <v>137</v>
      </c>
      <c r="L8878" t="s">
        <v>25178</v>
      </c>
      <c r="M8878" t="s">
        <v>25179</v>
      </c>
      <c r="N8878">
        <v>9.4979443999999996E-2</v>
      </c>
      <c r="O8878">
        <v>0</v>
      </c>
      <c r="P8878">
        <v>6</v>
      </c>
      <c r="Q8878">
        <v>37</v>
      </c>
      <c r="R8878">
        <v>60</v>
      </c>
      <c r="S8878">
        <v>7</v>
      </c>
      <c r="T8878">
        <v>16</v>
      </c>
      <c r="U8878">
        <v>5</v>
      </c>
      <c r="V8878">
        <v>0</v>
      </c>
      <c r="W8878">
        <v>0</v>
      </c>
      <c r="X8878">
        <v>0.3085687467128751</v>
      </c>
      <c r="Y8878">
        <v>3.6507054237933589</v>
      </c>
      <c r="Z8878">
        <v>3.9620178962772532</v>
      </c>
      <c r="AA8878">
        <v>15.433030635001007</v>
      </c>
      <c r="AB8878">
        <v>1.7400224034086667</v>
      </c>
      <c r="AC8878">
        <v>90.252714252395023</v>
      </c>
      <c r="AD8878">
        <v>0</v>
      </c>
      <c r="AE8878">
        <v>115.34705935758818</v>
      </c>
    </row>
    <row r="8879" spans="1:31" x14ac:dyDescent="0.25">
      <c r="A8879">
        <v>2172024</v>
      </c>
      <c r="B8879">
        <v>1</v>
      </c>
      <c r="C8879" t="s">
        <v>80</v>
      </c>
      <c r="D8879" t="s">
        <v>83</v>
      </c>
      <c r="E8879" t="s">
        <v>131</v>
      </c>
      <c r="F8879" t="s">
        <v>25180</v>
      </c>
      <c r="G8879" t="s">
        <v>152</v>
      </c>
      <c r="H8879" t="s">
        <v>134</v>
      </c>
      <c r="I8879" t="s">
        <v>135</v>
      </c>
      <c r="J8879" t="s">
        <v>136</v>
      </c>
      <c r="K8879" t="s">
        <v>137</v>
      </c>
      <c r="L8879" t="s">
        <v>25181</v>
      </c>
      <c r="M8879" t="s">
        <v>25182</v>
      </c>
      <c r="N8879">
        <v>0.950555555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2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0.10079356481881332</v>
      </c>
      <c r="AC8879">
        <v>0</v>
      </c>
      <c r="AD8879">
        <v>0</v>
      </c>
      <c r="AE8879">
        <v>0.10079356481881332</v>
      </c>
    </row>
    <row r="8880" spans="1:31" x14ac:dyDescent="0.25">
      <c r="A8880">
        <v>2171778</v>
      </c>
      <c r="B8880">
        <v>1</v>
      </c>
      <c r="C8880" t="s">
        <v>80</v>
      </c>
      <c r="D8880" t="s">
        <v>95</v>
      </c>
      <c r="E8880" t="s">
        <v>174</v>
      </c>
      <c r="F8880" t="s">
        <v>25183</v>
      </c>
      <c r="G8880" t="s">
        <v>187</v>
      </c>
      <c r="H8880" t="s">
        <v>134</v>
      </c>
      <c r="I8880" t="s">
        <v>135</v>
      </c>
      <c r="J8880" t="s">
        <v>136</v>
      </c>
      <c r="K8880" t="s">
        <v>137</v>
      </c>
      <c r="L8880" t="s">
        <v>25184</v>
      </c>
      <c r="M8880" t="s">
        <v>25185</v>
      </c>
      <c r="N8880">
        <v>4.056944444</v>
      </c>
      <c r="O8880">
        <v>0</v>
      </c>
      <c r="P8880">
        <v>3</v>
      </c>
      <c r="Q8880">
        <v>0</v>
      </c>
      <c r="R8880">
        <v>0</v>
      </c>
      <c r="S8880">
        <v>0</v>
      </c>
      <c r="T8880">
        <v>1</v>
      </c>
      <c r="U8880">
        <v>0</v>
      </c>
      <c r="V8880">
        <v>0</v>
      </c>
      <c r="W8880">
        <v>0</v>
      </c>
      <c r="X8880">
        <v>4.312678050454501</v>
      </c>
      <c r="Y8880">
        <v>0</v>
      </c>
      <c r="Z8880">
        <v>0</v>
      </c>
      <c r="AA8880">
        <v>0</v>
      </c>
      <c r="AB8880">
        <v>9.7518232267833349E-2</v>
      </c>
      <c r="AC8880">
        <v>0</v>
      </c>
      <c r="AD8880">
        <v>0</v>
      </c>
      <c r="AE8880">
        <v>4.4101962827223344</v>
      </c>
    </row>
    <row r="8881" spans="1:31" x14ac:dyDescent="0.25">
      <c r="A8881">
        <v>2170696</v>
      </c>
      <c r="B8881">
        <v>1</v>
      </c>
      <c r="C8881" t="s">
        <v>80</v>
      </c>
      <c r="D8881" t="s">
        <v>107</v>
      </c>
      <c r="E8881" t="s">
        <v>174</v>
      </c>
      <c r="F8881" t="s">
        <v>25186</v>
      </c>
      <c r="G8881" t="s">
        <v>374</v>
      </c>
      <c r="H8881" t="s">
        <v>134</v>
      </c>
      <c r="I8881" t="s">
        <v>135</v>
      </c>
      <c r="J8881" t="s">
        <v>136</v>
      </c>
      <c r="K8881" t="s">
        <v>137</v>
      </c>
      <c r="L8881" t="s">
        <v>25187</v>
      </c>
      <c r="M8881" t="s">
        <v>25188</v>
      </c>
      <c r="N8881">
        <v>1.5636111109999999</v>
      </c>
      <c r="O8881">
        <v>0</v>
      </c>
      <c r="P8881">
        <v>8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2.0184784220163583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2.0184784220163583</v>
      </c>
    </row>
    <row r="8882" spans="1:31" x14ac:dyDescent="0.25">
      <c r="A8882">
        <v>2171924</v>
      </c>
      <c r="B8882">
        <v>1</v>
      </c>
      <c r="C8882" t="s">
        <v>80</v>
      </c>
      <c r="D8882" t="s">
        <v>106</v>
      </c>
      <c r="E8882" t="s">
        <v>131</v>
      </c>
      <c r="F8882" t="s">
        <v>25189</v>
      </c>
      <c r="G8882" t="s">
        <v>152</v>
      </c>
      <c r="H8882" t="s">
        <v>134</v>
      </c>
      <c r="I8882" t="s">
        <v>135</v>
      </c>
      <c r="J8882" t="s">
        <v>136</v>
      </c>
      <c r="K8882" t="s">
        <v>137</v>
      </c>
      <c r="L8882" t="s">
        <v>25190</v>
      </c>
      <c r="M8882" t="s">
        <v>25191</v>
      </c>
      <c r="N8882">
        <v>5.6908333329999996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1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0.10283041491489167</v>
      </c>
      <c r="AC8882">
        <v>0</v>
      </c>
      <c r="AD8882">
        <v>0</v>
      </c>
      <c r="AE8882">
        <v>0.10283041491489167</v>
      </c>
    </row>
    <row r="8883" spans="1:31" x14ac:dyDescent="0.25">
      <c r="A8883">
        <v>2172047</v>
      </c>
      <c r="B8883">
        <v>1</v>
      </c>
      <c r="C8883" t="s">
        <v>81</v>
      </c>
      <c r="D8883" t="s">
        <v>121</v>
      </c>
      <c r="E8883" t="s">
        <v>174</v>
      </c>
      <c r="F8883" t="s">
        <v>25192</v>
      </c>
      <c r="G8883" t="s">
        <v>187</v>
      </c>
      <c r="H8883" t="s">
        <v>134</v>
      </c>
      <c r="I8883" t="s">
        <v>135</v>
      </c>
      <c r="J8883" t="s">
        <v>136</v>
      </c>
      <c r="K8883" t="s">
        <v>137</v>
      </c>
      <c r="L8883" t="s">
        <v>25193</v>
      </c>
      <c r="M8883" t="s">
        <v>25194</v>
      </c>
      <c r="N8883">
        <v>2.0027777769999999</v>
      </c>
      <c r="O8883">
        <v>0</v>
      </c>
      <c r="P8883">
        <v>13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1.8129714779035933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1.8129714779035933</v>
      </c>
    </row>
    <row r="8884" spans="1:31" x14ac:dyDescent="0.25">
      <c r="A8884">
        <v>2170911</v>
      </c>
      <c r="B8884">
        <v>1</v>
      </c>
      <c r="C8884" t="s">
        <v>80</v>
      </c>
      <c r="D8884" t="s">
        <v>103</v>
      </c>
      <c r="E8884" t="s">
        <v>224</v>
      </c>
      <c r="F8884" t="s">
        <v>12606</v>
      </c>
      <c r="G8884" t="s">
        <v>142</v>
      </c>
      <c r="H8884" t="s">
        <v>143</v>
      </c>
      <c r="I8884" t="s">
        <v>135</v>
      </c>
      <c r="J8884" t="s">
        <v>136</v>
      </c>
      <c r="K8884" t="s">
        <v>137</v>
      </c>
      <c r="L8884" t="s">
        <v>25195</v>
      </c>
      <c r="M8884" t="s">
        <v>25196</v>
      </c>
      <c r="N8884">
        <v>0.417952777</v>
      </c>
      <c r="O8884">
        <v>0</v>
      </c>
      <c r="P8884">
        <v>6</v>
      </c>
      <c r="Q8884">
        <v>37</v>
      </c>
      <c r="R8884">
        <v>60</v>
      </c>
      <c r="S8884">
        <v>7</v>
      </c>
      <c r="T8884">
        <v>16</v>
      </c>
      <c r="U8884">
        <v>5</v>
      </c>
      <c r="V8884">
        <v>0</v>
      </c>
      <c r="W8884">
        <v>0</v>
      </c>
      <c r="X8884">
        <v>1.2864371755920001</v>
      </c>
      <c r="Y8884">
        <v>20.702005172482398</v>
      </c>
      <c r="Z8884">
        <v>21.204648424011559</v>
      </c>
      <c r="AA8884">
        <v>94.508877490130146</v>
      </c>
      <c r="AB8884">
        <v>11.756087148825603</v>
      </c>
      <c r="AC8884">
        <v>722.77183857043792</v>
      </c>
      <c r="AD8884">
        <v>0</v>
      </c>
      <c r="AE8884">
        <v>872.22989398147956</v>
      </c>
    </row>
    <row r="8885" spans="1:31" x14ac:dyDescent="0.25">
      <c r="A8885">
        <v>2171978</v>
      </c>
      <c r="B8885">
        <v>1</v>
      </c>
      <c r="C8885" t="s">
        <v>80</v>
      </c>
      <c r="D8885" t="s">
        <v>86</v>
      </c>
      <c r="E8885" t="s">
        <v>206</v>
      </c>
      <c r="F8885" t="s">
        <v>25197</v>
      </c>
      <c r="G8885" t="s">
        <v>211</v>
      </c>
      <c r="H8885" t="s">
        <v>134</v>
      </c>
      <c r="I8885" t="s">
        <v>135</v>
      </c>
      <c r="J8885" t="s">
        <v>136</v>
      </c>
      <c r="K8885" t="s">
        <v>137</v>
      </c>
      <c r="L8885" t="s">
        <v>25198</v>
      </c>
      <c r="M8885" t="s">
        <v>25199</v>
      </c>
      <c r="N8885">
        <v>2.2719444439999998</v>
      </c>
      <c r="O8885">
        <v>0</v>
      </c>
      <c r="P8885">
        <v>29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17.959122557090399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17.959122557090399</v>
      </c>
    </row>
    <row r="8886" spans="1:31" x14ac:dyDescent="0.25">
      <c r="A8886">
        <v>2171440</v>
      </c>
      <c r="B8886">
        <v>1</v>
      </c>
      <c r="C8886" t="s">
        <v>80</v>
      </c>
      <c r="D8886" t="s">
        <v>93</v>
      </c>
      <c r="E8886" t="s">
        <v>174</v>
      </c>
      <c r="F8886" t="s">
        <v>25200</v>
      </c>
      <c r="G8886" t="s">
        <v>384</v>
      </c>
      <c r="H8886" t="s">
        <v>134</v>
      </c>
      <c r="I8886" t="s">
        <v>135</v>
      </c>
      <c r="J8886" t="s">
        <v>136</v>
      </c>
      <c r="K8886" t="s">
        <v>137</v>
      </c>
      <c r="L8886" t="s">
        <v>25201</v>
      </c>
      <c r="M8886" t="s">
        <v>25202</v>
      </c>
      <c r="N8886">
        <v>7.0949999999999998</v>
      </c>
      <c r="O8886">
        <v>0</v>
      </c>
      <c r="P8886">
        <v>3</v>
      </c>
      <c r="Q8886">
        <v>0</v>
      </c>
      <c r="R8886">
        <v>5</v>
      </c>
      <c r="S8886">
        <v>0</v>
      </c>
      <c r="T8886">
        <v>3</v>
      </c>
      <c r="U8886">
        <v>0</v>
      </c>
      <c r="V8886">
        <v>0</v>
      </c>
      <c r="W8886">
        <v>0</v>
      </c>
      <c r="X8886">
        <v>3.7665888988353342</v>
      </c>
      <c r="Y8886">
        <v>0</v>
      </c>
      <c r="Z8886">
        <v>15.58504707830747</v>
      </c>
      <c r="AA8886">
        <v>0</v>
      </c>
      <c r="AB8886">
        <v>9.5001928617422511</v>
      </c>
      <c r="AC8886">
        <v>0</v>
      </c>
      <c r="AD8886">
        <v>0</v>
      </c>
      <c r="AE8886">
        <v>28.851828838885055</v>
      </c>
    </row>
    <row r="8887" spans="1:31" x14ac:dyDescent="0.25">
      <c r="A8887">
        <v>2171034</v>
      </c>
      <c r="B8887">
        <v>1</v>
      </c>
      <c r="C8887" t="s">
        <v>81</v>
      </c>
      <c r="D8887" t="s">
        <v>118</v>
      </c>
      <c r="E8887" t="s">
        <v>174</v>
      </c>
      <c r="F8887" t="s">
        <v>25203</v>
      </c>
      <c r="G8887" t="s">
        <v>187</v>
      </c>
      <c r="H8887" t="s">
        <v>134</v>
      </c>
      <c r="I8887" t="s">
        <v>135</v>
      </c>
      <c r="J8887" t="s">
        <v>136</v>
      </c>
      <c r="K8887" t="s">
        <v>137</v>
      </c>
      <c r="L8887" t="s">
        <v>25204</v>
      </c>
      <c r="M8887" t="s">
        <v>25205</v>
      </c>
      <c r="N8887">
        <v>3.5352777770000001</v>
      </c>
      <c r="O8887">
        <v>0</v>
      </c>
      <c r="P8887">
        <v>5</v>
      </c>
      <c r="Q8887">
        <v>0</v>
      </c>
      <c r="R8887">
        <v>6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3.0502428971907332</v>
      </c>
      <c r="Y8887">
        <v>0</v>
      </c>
      <c r="Z8887">
        <v>0.75880686391560015</v>
      </c>
      <c r="AA8887">
        <v>0</v>
      </c>
      <c r="AB8887">
        <v>0</v>
      </c>
      <c r="AC8887">
        <v>0</v>
      </c>
      <c r="AD8887">
        <v>0</v>
      </c>
      <c r="AE8887">
        <v>3.8090497611063334</v>
      </c>
    </row>
    <row r="8888" spans="1:31" x14ac:dyDescent="0.25">
      <c r="A8888">
        <v>2170750</v>
      </c>
      <c r="B8888">
        <v>1</v>
      </c>
      <c r="C8888" t="s">
        <v>80</v>
      </c>
      <c r="D8888" t="s">
        <v>108</v>
      </c>
      <c r="E8888" t="s">
        <v>174</v>
      </c>
      <c r="F8888" t="s">
        <v>25206</v>
      </c>
      <c r="G8888" t="s">
        <v>187</v>
      </c>
      <c r="H8888" t="s">
        <v>134</v>
      </c>
      <c r="I8888" t="s">
        <v>135</v>
      </c>
      <c r="J8888" t="s">
        <v>136</v>
      </c>
      <c r="K8888" t="s">
        <v>137</v>
      </c>
      <c r="L8888" t="s">
        <v>25207</v>
      </c>
      <c r="M8888" t="s">
        <v>25208</v>
      </c>
      <c r="N8888">
        <v>1.5847222219999999</v>
      </c>
      <c r="O8888">
        <v>0</v>
      </c>
      <c r="P8888">
        <v>10</v>
      </c>
      <c r="Q8888">
        <v>0</v>
      </c>
      <c r="R8888">
        <v>1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1.3610455674640833</v>
      </c>
      <c r="Y8888">
        <v>0</v>
      </c>
      <c r="Z8888">
        <v>0.11640826563360002</v>
      </c>
      <c r="AA8888">
        <v>0</v>
      </c>
      <c r="AB8888">
        <v>0</v>
      </c>
      <c r="AC8888">
        <v>0</v>
      </c>
      <c r="AD8888">
        <v>0</v>
      </c>
      <c r="AE8888">
        <v>1.4774538330976834</v>
      </c>
    </row>
    <row r="8889" spans="1:31" x14ac:dyDescent="0.25">
      <c r="A8889">
        <v>2171463</v>
      </c>
      <c r="B8889">
        <v>1</v>
      </c>
      <c r="C8889" t="s">
        <v>81</v>
      </c>
      <c r="D8889" t="s">
        <v>115</v>
      </c>
      <c r="E8889" t="s">
        <v>161</v>
      </c>
      <c r="F8889" t="s">
        <v>25209</v>
      </c>
      <c r="G8889" t="s">
        <v>2562</v>
      </c>
      <c r="H8889" t="s">
        <v>134</v>
      </c>
      <c r="I8889" t="s">
        <v>135</v>
      </c>
      <c r="J8889" t="s">
        <v>136</v>
      </c>
      <c r="K8889" t="s">
        <v>137</v>
      </c>
      <c r="L8889" t="s">
        <v>25210</v>
      </c>
      <c r="M8889" t="s">
        <v>25211</v>
      </c>
      <c r="N8889">
        <v>10.924722222</v>
      </c>
      <c r="O8889">
        <v>0</v>
      </c>
      <c r="P8889">
        <v>19</v>
      </c>
      <c r="Q8889">
        <v>0</v>
      </c>
      <c r="R8889">
        <v>1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5.1331761080238314</v>
      </c>
      <c r="Y8889">
        <v>0</v>
      </c>
      <c r="Z8889">
        <v>0.4812520699390167</v>
      </c>
      <c r="AA8889">
        <v>0</v>
      </c>
      <c r="AB8889">
        <v>0</v>
      </c>
      <c r="AC8889">
        <v>0</v>
      </c>
      <c r="AD8889">
        <v>0</v>
      </c>
      <c r="AE8889">
        <v>5.6144281779628482</v>
      </c>
    </row>
    <row r="8890" spans="1:31" x14ac:dyDescent="0.25">
      <c r="A8890">
        <v>2171157</v>
      </c>
      <c r="B8890">
        <v>1</v>
      </c>
      <c r="C8890" t="s">
        <v>80</v>
      </c>
      <c r="D8890" t="s">
        <v>103</v>
      </c>
      <c r="E8890" t="s">
        <v>131</v>
      </c>
      <c r="F8890" t="s">
        <v>21996</v>
      </c>
      <c r="G8890" t="s">
        <v>133</v>
      </c>
      <c r="H8890" t="s">
        <v>134</v>
      </c>
      <c r="I8890" t="s">
        <v>135</v>
      </c>
      <c r="J8890" t="s">
        <v>136</v>
      </c>
      <c r="K8890" t="s">
        <v>137</v>
      </c>
      <c r="L8890" t="s">
        <v>25212</v>
      </c>
      <c r="M8890" t="s">
        <v>25213</v>
      </c>
      <c r="N8890">
        <v>8.1711111110000001</v>
      </c>
      <c r="O8890">
        <v>0</v>
      </c>
      <c r="P8890">
        <v>1</v>
      </c>
      <c r="Q8890">
        <v>0</v>
      </c>
      <c r="R8890">
        <v>0</v>
      </c>
      <c r="S8890">
        <v>0</v>
      </c>
      <c r="T8890">
        <v>5</v>
      </c>
      <c r="U8890">
        <v>0</v>
      </c>
      <c r="V8890">
        <v>0</v>
      </c>
      <c r="W8890">
        <v>0</v>
      </c>
      <c r="X8890">
        <v>1.6525011900904003</v>
      </c>
      <c r="Y8890">
        <v>0</v>
      </c>
      <c r="Z8890">
        <v>0</v>
      </c>
      <c r="AA8890">
        <v>0</v>
      </c>
      <c r="AB8890">
        <v>5.3474613820589676</v>
      </c>
      <c r="AC8890">
        <v>0</v>
      </c>
      <c r="AD8890">
        <v>0</v>
      </c>
      <c r="AE8890">
        <v>6.9999625721493679</v>
      </c>
    </row>
    <row r="8891" spans="1:31" x14ac:dyDescent="0.25">
      <c r="A8891">
        <v>2171655</v>
      </c>
      <c r="B8891">
        <v>1</v>
      </c>
      <c r="C8891" t="s">
        <v>80</v>
      </c>
      <c r="D8891" t="s">
        <v>104</v>
      </c>
      <c r="E8891" t="s">
        <v>174</v>
      </c>
      <c r="F8891" t="s">
        <v>25214</v>
      </c>
      <c r="G8891" t="s">
        <v>187</v>
      </c>
      <c r="H8891" t="s">
        <v>134</v>
      </c>
      <c r="I8891" t="s">
        <v>135</v>
      </c>
      <c r="J8891" t="s">
        <v>136</v>
      </c>
      <c r="K8891" t="s">
        <v>137</v>
      </c>
      <c r="L8891" t="s">
        <v>25215</v>
      </c>
      <c r="M8891" t="s">
        <v>25216</v>
      </c>
      <c r="N8891">
        <v>5.960555555</v>
      </c>
      <c r="O8891">
        <v>0</v>
      </c>
      <c r="P8891">
        <v>6</v>
      </c>
      <c r="Q8891">
        <v>0</v>
      </c>
      <c r="R8891">
        <v>3</v>
      </c>
      <c r="S8891">
        <v>0</v>
      </c>
      <c r="T8891">
        <v>5</v>
      </c>
      <c r="U8891">
        <v>0</v>
      </c>
      <c r="V8891">
        <v>0</v>
      </c>
      <c r="W8891">
        <v>0</v>
      </c>
      <c r="X8891">
        <v>12.3759853839704</v>
      </c>
      <c r="Y8891">
        <v>0</v>
      </c>
      <c r="Z8891">
        <v>12.197579015549199</v>
      </c>
      <c r="AA8891">
        <v>0</v>
      </c>
      <c r="AB8891">
        <v>4.8056495140320026</v>
      </c>
      <c r="AC8891">
        <v>0</v>
      </c>
      <c r="AD8891">
        <v>0</v>
      </c>
      <c r="AE8891">
        <v>29.379213913551599</v>
      </c>
    </row>
    <row r="8892" spans="1:31" x14ac:dyDescent="0.25">
      <c r="A8892">
        <v>2171134</v>
      </c>
      <c r="B8892">
        <v>1</v>
      </c>
      <c r="C8892" t="s">
        <v>81</v>
      </c>
      <c r="D8892" t="s">
        <v>118</v>
      </c>
      <c r="E8892" t="s">
        <v>174</v>
      </c>
      <c r="F8892" t="s">
        <v>25217</v>
      </c>
      <c r="G8892" t="s">
        <v>187</v>
      </c>
      <c r="H8892" t="s">
        <v>134</v>
      </c>
      <c r="I8892" t="s">
        <v>135</v>
      </c>
      <c r="J8892" t="s">
        <v>136</v>
      </c>
      <c r="K8892" t="s">
        <v>137</v>
      </c>
      <c r="L8892" t="s">
        <v>25218</v>
      </c>
      <c r="M8892" t="s">
        <v>25219</v>
      </c>
      <c r="N8892">
        <v>3.8208333329999999</v>
      </c>
      <c r="O8892">
        <v>0</v>
      </c>
      <c r="P8892">
        <v>11</v>
      </c>
      <c r="Q8892">
        <v>0</v>
      </c>
      <c r="R8892">
        <v>0</v>
      </c>
      <c r="S8892">
        <v>0</v>
      </c>
      <c r="T8892">
        <v>1</v>
      </c>
      <c r="U8892">
        <v>0</v>
      </c>
      <c r="V8892">
        <v>0</v>
      </c>
      <c r="W8892">
        <v>0</v>
      </c>
      <c r="X8892">
        <v>3.8479341011174251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3.8479341011174251</v>
      </c>
    </row>
    <row r="8893" spans="1:31" x14ac:dyDescent="0.25">
      <c r="A8893">
        <v>2171632</v>
      </c>
      <c r="B8893">
        <v>1</v>
      </c>
      <c r="C8893" t="s">
        <v>80</v>
      </c>
      <c r="D8893" t="s">
        <v>84</v>
      </c>
      <c r="E8893" t="s">
        <v>131</v>
      </c>
      <c r="F8893" t="s">
        <v>25220</v>
      </c>
      <c r="G8893" t="s">
        <v>152</v>
      </c>
      <c r="H8893" t="s">
        <v>134</v>
      </c>
      <c r="I8893" t="s">
        <v>135</v>
      </c>
      <c r="J8893" t="s">
        <v>136</v>
      </c>
      <c r="K8893" t="s">
        <v>137</v>
      </c>
      <c r="L8893" t="s">
        <v>25221</v>
      </c>
      <c r="M8893" t="s">
        <v>25222</v>
      </c>
      <c r="N8893">
        <v>2.2174999999999998</v>
      </c>
      <c r="O8893">
        <v>0</v>
      </c>
      <c r="P8893">
        <v>1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9.9646439203266657E-2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9.9646439203266657E-2</v>
      </c>
    </row>
    <row r="8894" spans="1:31" x14ac:dyDescent="0.25">
      <c r="A8894">
        <v>2170942</v>
      </c>
      <c r="B8894">
        <v>1</v>
      </c>
      <c r="C8894" t="s">
        <v>81</v>
      </c>
      <c r="D8894" t="s">
        <v>118</v>
      </c>
      <c r="E8894" t="s">
        <v>174</v>
      </c>
      <c r="F8894" t="s">
        <v>25223</v>
      </c>
      <c r="G8894" t="s">
        <v>384</v>
      </c>
      <c r="H8894" t="s">
        <v>134</v>
      </c>
      <c r="I8894" t="s">
        <v>135</v>
      </c>
      <c r="J8894" t="s">
        <v>136</v>
      </c>
      <c r="K8894" t="s">
        <v>137</v>
      </c>
      <c r="L8894" t="s">
        <v>25224</v>
      </c>
      <c r="M8894" t="s">
        <v>25225</v>
      </c>
      <c r="N8894">
        <v>2.028333333</v>
      </c>
      <c r="O8894">
        <v>0</v>
      </c>
      <c r="P8894">
        <v>135</v>
      </c>
      <c r="Q8894">
        <v>0</v>
      </c>
      <c r="R8894">
        <v>0</v>
      </c>
      <c r="S8894">
        <v>0</v>
      </c>
      <c r="T8894">
        <v>2</v>
      </c>
      <c r="U8894">
        <v>0</v>
      </c>
      <c r="V8894">
        <v>0</v>
      </c>
      <c r="W8894">
        <v>0</v>
      </c>
      <c r="X8894">
        <v>81.917858015170623</v>
      </c>
      <c r="Y8894">
        <v>0</v>
      </c>
      <c r="Z8894">
        <v>0</v>
      </c>
      <c r="AA8894">
        <v>0</v>
      </c>
      <c r="AB8894">
        <v>1.2724795540674667</v>
      </c>
      <c r="AC8894">
        <v>0</v>
      </c>
      <c r="AD8894">
        <v>0</v>
      </c>
      <c r="AE8894">
        <v>83.190337569238096</v>
      </c>
    </row>
    <row r="8895" spans="1:31" x14ac:dyDescent="0.25">
      <c r="A8895">
        <v>2171532</v>
      </c>
      <c r="B8895">
        <v>1</v>
      </c>
      <c r="C8895" t="s">
        <v>81</v>
      </c>
      <c r="D8895" t="s">
        <v>121</v>
      </c>
      <c r="E8895" t="s">
        <v>196</v>
      </c>
      <c r="F8895" t="s">
        <v>25226</v>
      </c>
      <c r="G8895" t="s">
        <v>142</v>
      </c>
      <c r="H8895" t="s">
        <v>143</v>
      </c>
      <c r="I8895" t="s">
        <v>135</v>
      </c>
      <c r="J8895" t="s">
        <v>136</v>
      </c>
      <c r="K8895" t="s">
        <v>137</v>
      </c>
      <c r="L8895" t="s">
        <v>25227</v>
      </c>
      <c r="M8895" t="s">
        <v>25228</v>
      </c>
      <c r="N8895">
        <v>4.8977777769999999</v>
      </c>
      <c r="O8895">
        <v>0</v>
      </c>
      <c r="P8895">
        <v>587</v>
      </c>
      <c r="Q8895">
        <v>0</v>
      </c>
      <c r="R8895">
        <v>8</v>
      </c>
      <c r="S8895">
        <v>0</v>
      </c>
      <c r="T8895">
        <v>28</v>
      </c>
      <c r="U8895">
        <v>0</v>
      </c>
      <c r="V8895">
        <v>0</v>
      </c>
      <c r="W8895">
        <v>0</v>
      </c>
      <c r="X8895">
        <v>317.28004706387708</v>
      </c>
      <c r="Y8895">
        <v>0</v>
      </c>
      <c r="Z8895">
        <v>2.4273149383840003</v>
      </c>
      <c r="AA8895">
        <v>0</v>
      </c>
      <c r="AB8895">
        <v>36.320953321907631</v>
      </c>
      <c r="AC8895">
        <v>0</v>
      </c>
      <c r="AD8895">
        <v>0</v>
      </c>
      <c r="AE8895">
        <v>356.02831532416866</v>
      </c>
    </row>
    <row r="8896" spans="1:31" x14ac:dyDescent="0.25">
      <c r="A8896">
        <v>2170842</v>
      </c>
      <c r="B8896">
        <v>1</v>
      </c>
      <c r="C8896" t="s">
        <v>81</v>
      </c>
      <c r="D8896" t="s">
        <v>113</v>
      </c>
      <c r="E8896" t="s">
        <v>174</v>
      </c>
      <c r="F8896" t="s">
        <v>25229</v>
      </c>
      <c r="G8896" t="s">
        <v>187</v>
      </c>
      <c r="H8896" t="s">
        <v>134</v>
      </c>
      <c r="I8896" t="s">
        <v>135</v>
      </c>
      <c r="J8896" t="s">
        <v>136</v>
      </c>
      <c r="K8896" t="s">
        <v>137</v>
      </c>
      <c r="L8896" t="s">
        <v>25230</v>
      </c>
      <c r="M8896" t="s">
        <v>25231</v>
      </c>
      <c r="N8896">
        <v>14.867777777000001</v>
      </c>
      <c r="O8896">
        <v>0</v>
      </c>
      <c r="P8896">
        <v>11</v>
      </c>
      <c r="Q8896">
        <v>0</v>
      </c>
      <c r="R8896">
        <v>4</v>
      </c>
      <c r="S8896">
        <v>0</v>
      </c>
      <c r="T8896">
        <v>1</v>
      </c>
      <c r="U8896">
        <v>0</v>
      </c>
      <c r="V8896">
        <v>0</v>
      </c>
      <c r="W8896">
        <v>0</v>
      </c>
      <c r="X8896">
        <v>32.248324406989525</v>
      </c>
      <c r="Y8896">
        <v>0</v>
      </c>
      <c r="Z8896">
        <v>12.544397686067848</v>
      </c>
      <c r="AA8896">
        <v>0</v>
      </c>
      <c r="AB8896">
        <v>0.88851668472293321</v>
      </c>
      <c r="AC8896">
        <v>0</v>
      </c>
      <c r="AD8896">
        <v>0</v>
      </c>
      <c r="AE8896">
        <v>45.681238777780301</v>
      </c>
    </row>
    <row r="8897" spans="1:31" x14ac:dyDescent="0.25">
      <c r="A8897">
        <v>2170965</v>
      </c>
      <c r="B8897">
        <v>1</v>
      </c>
      <c r="C8897" t="s">
        <v>80</v>
      </c>
      <c r="D8897" t="s">
        <v>106</v>
      </c>
      <c r="E8897" t="s">
        <v>196</v>
      </c>
      <c r="F8897" t="s">
        <v>25232</v>
      </c>
      <c r="G8897" t="s">
        <v>142</v>
      </c>
      <c r="H8897" t="s">
        <v>143</v>
      </c>
      <c r="I8897" t="s">
        <v>135</v>
      </c>
      <c r="J8897" t="s">
        <v>136</v>
      </c>
      <c r="K8897" t="s">
        <v>137</v>
      </c>
      <c r="L8897" t="s">
        <v>25233</v>
      </c>
      <c r="M8897" t="s">
        <v>25234</v>
      </c>
      <c r="N8897">
        <v>2.1575000000000002</v>
      </c>
      <c r="O8897">
        <v>0</v>
      </c>
      <c r="P8897">
        <v>0</v>
      </c>
      <c r="Q8897">
        <v>8</v>
      </c>
      <c r="R8897">
        <v>54</v>
      </c>
      <c r="S8897">
        <v>6</v>
      </c>
      <c r="T8897">
        <v>6</v>
      </c>
      <c r="U8897">
        <v>0</v>
      </c>
      <c r="V8897">
        <v>0</v>
      </c>
      <c r="W8897">
        <v>0</v>
      </c>
      <c r="X8897">
        <v>0</v>
      </c>
      <c r="Y8897">
        <v>15.331400605475094</v>
      </c>
      <c r="Z8897">
        <v>35.284995016013184</v>
      </c>
      <c r="AA8897">
        <v>71.167004981609253</v>
      </c>
      <c r="AB8897">
        <v>14.889405347490102</v>
      </c>
      <c r="AC8897">
        <v>0</v>
      </c>
      <c r="AD8897">
        <v>0</v>
      </c>
      <c r="AE8897">
        <v>136.67280595058764</v>
      </c>
    </row>
    <row r="8898" spans="1:31" x14ac:dyDescent="0.25">
      <c r="A8898">
        <v>2171824</v>
      </c>
      <c r="B8898">
        <v>1</v>
      </c>
      <c r="C8898" t="s">
        <v>80</v>
      </c>
      <c r="D8898" t="s">
        <v>108</v>
      </c>
      <c r="E8898" t="s">
        <v>174</v>
      </c>
      <c r="F8898" t="s">
        <v>7410</v>
      </c>
      <c r="G8898" t="s">
        <v>187</v>
      </c>
      <c r="H8898" t="s">
        <v>134</v>
      </c>
      <c r="I8898" t="s">
        <v>135</v>
      </c>
      <c r="J8898" t="s">
        <v>136</v>
      </c>
      <c r="K8898" t="s">
        <v>137</v>
      </c>
      <c r="L8898" t="s">
        <v>25235</v>
      </c>
      <c r="M8898" t="s">
        <v>25236</v>
      </c>
      <c r="N8898">
        <v>2.0358333329999998</v>
      </c>
      <c r="O8898">
        <v>0</v>
      </c>
      <c r="P8898">
        <v>2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0.98057558227533326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0.98057558227533326</v>
      </c>
    </row>
    <row r="8899" spans="1:31" x14ac:dyDescent="0.25">
      <c r="A8899">
        <v>2171171</v>
      </c>
      <c r="B8899">
        <v>1</v>
      </c>
      <c r="C8899" t="s">
        <v>80</v>
      </c>
      <c r="D8899" t="s">
        <v>107</v>
      </c>
      <c r="E8899" t="s">
        <v>196</v>
      </c>
      <c r="F8899" t="s">
        <v>25237</v>
      </c>
      <c r="G8899" t="s">
        <v>167</v>
      </c>
      <c r="H8899" t="s">
        <v>143</v>
      </c>
      <c r="I8899" t="s">
        <v>135</v>
      </c>
      <c r="J8899" t="s">
        <v>136</v>
      </c>
      <c r="K8899" t="s">
        <v>137</v>
      </c>
      <c r="L8899" t="s">
        <v>25238</v>
      </c>
      <c r="M8899" t="s">
        <v>25239</v>
      </c>
      <c r="N8899">
        <v>4.4691666659999996</v>
      </c>
      <c r="O8899">
        <v>3</v>
      </c>
      <c r="P8899">
        <v>443</v>
      </c>
      <c r="Q8899">
        <v>3</v>
      </c>
      <c r="R8899">
        <v>8</v>
      </c>
      <c r="S8899">
        <v>9</v>
      </c>
      <c r="T8899">
        <v>35</v>
      </c>
      <c r="U8899">
        <v>0</v>
      </c>
      <c r="V8899">
        <v>0</v>
      </c>
      <c r="W8899">
        <v>0.93282754081264996</v>
      </c>
      <c r="X8899">
        <v>349.3580890085409</v>
      </c>
      <c r="Y8899">
        <v>1540.6938271632469</v>
      </c>
      <c r="Z8899">
        <v>3.9888141096509999</v>
      </c>
      <c r="AA8899">
        <v>2865.1304391534245</v>
      </c>
      <c r="AB8899">
        <v>61.757755203977048</v>
      </c>
      <c r="AC8899">
        <v>0</v>
      </c>
      <c r="AD8899">
        <v>0</v>
      </c>
      <c r="AE8899">
        <v>4821.8617521796532</v>
      </c>
    </row>
    <row r="8900" spans="1:31" x14ac:dyDescent="0.25">
      <c r="A8900">
        <v>2171363</v>
      </c>
      <c r="B8900">
        <v>1</v>
      </c>
      <c r="C8900" t="s">
        <v>80</v>
      </c>
      <c r="D8900" t="s">
        <v>106</v>
      </c>
      <c r="E8900" t="s">
        <v>140</v>
      </c>
      <c r="F8900" t="s">
        <v>25240</v>
      </c>
      <c r="G8900" t="s">
        <v>142</v>
      </c>
      <c r="H8900" t="s">
        <v>143</v>
      </c>
      <c r="I8900" t="s">
        <v>135</v>
      </c>
      <c r="J8900" t="s">
        <v>136</v>
      </c>
      <c r="K8900" t="s">
        <v>137</v>
      </c>
      <c r="L8900" t="s">
        <v>25241</v>
      </c>
      <c r="M8900" t="s">
        <v>25242</v>
      </c>
      <c r="N8900">
        <v>0.231944444</v>
      </c>
      <c r="O8900">
        <v>0</v>
      </c>
      <c r="P8900">
        <v>4</v>
      </c>
      <c r="Q8900">
        <v>30</v>
      </c>
      <c r="R8900">
        <v>223</v>
      </c>
      <c r="S8900">
        <v>8</v>
      </c>
      <c r="T8900">
        <v>45</v>
      </c>
      <c r="U8900">
        <v>0</v>
      </c>
      <c r="V8900">
        <v>0</v>
      </c>
      <c r="W8900">
        <v>0</v>
      </c>
      <c r="X8900">
        <v>0.15528309543833332</v>
      </c>
      <c r="Y8900">
        <v>9.3915011439559439</v>
      </c>
      <c r="Z8900">
        <v>30.304043033878763</v>
      </c>
      <c r="AA8900">
        <v>12.555965449244139</v>
      </c>
      <c r="AB8900">
        <v>8.6481411478125025</v>
      </c>
      <c r="AC8900">
        <v>0</v>
      </c>
      <c r="AD8900">
        <v>0</v>
      </c>
      <c r="AE8900">
        <v>61.054933870329684</v>
      </c>
    </row>
    <row r="8901" spans="1:31" x14ac:dyDescent="0.25">
      <c r="A8901">
        <v>2170979</v>
      </c>
      <c r="B8901">
        <v>1</v>
      </c>
      <c r="C8901" t="s">
        <v>81</v>
      </c>
      <c r="D8901" t="s">
        <v>113</v>
      </c>
      <c r="E8901" t="s">
        <v>161</v>
      </c>
      <c r="F8901" t="s">
        <v>25243</v>
      </c>
      <c r="G8901" t="s">
        <v>215</v>
      </c>
      <c r="H8901" t="s">
        <v>134</v>
      </c>
      <c r="I8901" t="s">
        <v>135</v>
      </c>
      <c r="J8901" t="s">
        <v>136</v>
      </c>
      <c r="K8901" t="s">
        <v>137</v>
      </c>
      <c r="L8901" t="s">
        <v>25244</v>
      </c>
      <c r="M8901" t="s">
        <v>25245</v>
      </c>
      <c r="N8901">
        <v>9.4608333330000001</v>
      </c>
      <c r="O8901">
        <v>0</v>
      </c>
      <c r="P8901">
        <v>51</v>
      </c>
      <c r="Q8901">
        <v>0</v>
      </c>
      <c r="R8901">
        <v>1</v>
      </c>
      <c r="S8901">
        <v>0</v>
      </c>
      <c r="T8901">
        <v>1</v>
      </c>
      <c r="U8901">
        <v>0</v>
      </c>
      <c r="V8901">
        <v>0</v>
      </c>
      <c r="W8901">
        <v>0</v>
      </c>
      <c r="X8901">
        <v>40.284668598238426</v>
      </c>
      <c r="Y8901">
        <v>0</v>
      </c>
      <c r="Z8901">
        <v>2.9449648929999999E-2</v>
      </c>
      <c r="AA8901">
        <v>0</v>
      </c>
      <c r="AB8901">
        <v>5.9449962093156001</v>
      </c>
      <c r="AC8901">
        <v>0</v>
      </c>
      <c r="AD8901">
        <v>0</v>
      </c>
      <c r="AE8901">
        <v>46.259114456484021</v>
      </c>
    </row>
    <row r="8902" spans="1:31" x14ac:dyDescent="0.25">
      <c r="A8902">
        <v>2171071</v>
      </c>
      <c r="B8902">
        <v>1</v>
      </c>
      <c r="C8902" t="s">
        <v>80</v>
      </c>
      <c r="D8902" t="s">
        <v>94</v>
      </c>
      <c r="E8902" t="s">
        <v>140</v>
      </c>
      <c r="F8902" t="s">
        <v>24245</v>
      </c>
      <c r="G8902" t="s">
        <v>142</v>
      </c>
      <c r="H8902" t="s">
        <v>143</v>
      </c>
      <c r="I8902" t="s">
        <v>135</v>
      </c>
      <c r="J8902" t="s">
        <v>136</v>
      </c>
      <c r="K8902" t="s">
        <v>137</v>
      </c>
      <c r="L8902" t="s">
        <v>25246</v>
      </c>
      <c r="M8902" t="s">
        <v>25247</v>
      </c>
      <c r="N8902">
        <v>2.2205555549999998</v>
      </c>
      <c r="O8902">
        <v>0</v>
      </c>
      <c r="P8902">
        <v>0</v>
      </c>
      <c r="Q8902">
        <v>1</v>
      </c>
      <c r="R8902">
        <v>102</v>
      </c>
      <c r="S8902">
        <v>0</v>
      </c>
      <c r="T8902">
        <v>2</v>
      </c>
      <c r="U8902">
        <v>0</v>
      </c>
      <c r="V8902">
        <v>0</v>
      </c>
      <c r="W8902">
        <v>0</v>
      </c>
      <c r="X8902">
        <v>0</v>
      </c>
      <c r="Y8902">
        <v>11.314596571694183</v>
      </c>
      <c r="Z8902">
        <v>34.671156112716723</v>
      </c>
      <c r="AA8902">
        <v>0</v>
      </c>
      <c r="AB8902">
        <v>3.4318478370830228</v>
      </c>
      <c r="AC8902">
        <v>0</v>
      </c>
      <c r="AD8902">
        <v>0</v>
      </c>
      <c r="AE8902">
        <v>49.417600521493924</v>
      </c>
    </row>
    <row r="8903" spans="1:31" x14ac:dyDescent="0.25">
      <c r="A8903">
        <v>2171403</v>
      </c>
      <c r="B8903">
        <v>1</v>
      </c>
      <c r="C8903" t="s">
        <v>80</v>
      </c>
      <c r="D8903" t="s">
        <v>104</v>
      </c>
      <c r="E8903" t="s">
        <v>174</v>
      </c>
      <c r="F8903" t="s">
        <v>25248</v>
      </c>
      <c r="G8903" t="s">
        <v>163</v>
      </c>
      <c r="H8903" t="s">
        <v>134</v>
      </c>
      <c r="I8903" t="s">
        <v>135</v>
      </c>
      <c r="J8903" t="s">
        <v>136</v>
      </c>
      <c r="K8903" t="s">
        <v>137</v>
      </c>
      <c r="L8903" t="s">
        <v>25249</v>
      </c>
      <c r="M8903" t="s">
        <v>25250</v>
      </c>
      <c r="N8903">
        <v>1.203333333</v>
      </c>
      <c r="O8903">
        <v>0</v>
      </c>
      <c r="P8903">
        <v>116</v>
      </c>
      <c r="Q8903">
        <v>0</v>
      </c>
      <c r="R8903">
        <v>1</v>
      </c>
      <c r="S8903">
        <v>0</v>
      </c>
      <c r="T8903">
        <v>8</v>
      </c>
      <c r="U8903">
        <v>0</v>
      </c>
      <c r="V8903">
        <v>0</v>
      </c>
      <c r="W8903">
        <v>0</v>
      </c>
      <c r="X8903">
        <v>27.210140812495808</v>
      </c>
      <c r="Y8903">
        <v>0</v>
      </c>
      <c r="Z8903">
        <v>0.21593530279200004</v>
      </c>
      <c r="AA8903">
        <v>0</v>
      </c>
      <c r="AB8903">
        <v>0.65279525291759999</v>
      </c>
      <c r="AC8903">
        <v>0</v>
      </c>
      <c r="AD8903">
        <v>0</v>
      </c>
      <c r="AE8903">
        <v>28.078871368205409</v>
      </c>
    </row>
    <row r="8904" spans="1:31" x14ac:dyDescent="0.25">
      <c r="A8904">
        <v>2171380</v>
      </c>
      <c r="B8904">
        <v>1</v>
      </c>
      <c r="C8904" t="s">
        <v>80</v>
      </c>
      <c r="D8904" t="s">
        <v>93</v>
      </c>
      <c r="E8904" t="s">
        <v>140</v>
      </c>
      <c r="F8904" t="s">
        <v>22209</v>
      </c>
      <c r="G8904" t="s">
        <v>142</v>
      </c>
      <c r="H8904" t="s">
        <v>143</v>
      </c>
      <c r="I8904" t="s">
        <v>135</v>
      </c>
      <c r="J8904" t="s">
        <v>136</v>
      </c>
      <c r="K8904" t="s">
        <v>137</v>
      </c>
      <c r="L8904" t="s">
        <v>25251</v>
      </c>
      <c r="M8904" t="s">
        <v>25252</v>
      </c>
      <c r="N8904">
        <v>5.7591666659999996</v>
      </c>
      <c r="O8904">
        <v>0</v>
      </c>
      <c r="P8904">
        <v>843</v>
      </c>
      <c r="Q8904">
        <v>0</v>
      </c>
      <c r="R8904">
        <v>223</v>
      </c>
      <c r="S8904">
        <v>4</v>
      </c>
      <c r="T8904">
        <v>241</v>
      </c>
      <c r="U8904">
        <v>0</v>
      </c>
      <c r="V8904">
        <v>0</v>
      </c>
      <c r="W8904">
        <v>0</v>
      </c>
      <c r="X8904">
        <v>476.51536631445282</v>
      </c>
      <c r="Y8904">
        <v>0</v>
      </c>
      <c r="Z8904">
        <v>124.59788898830044</v>
      </c>
      <c r="AA8904">
        <v>86.133092167268856</v>
      </c>
      <c r="AB8904">
        <v>359.31470874224652</v>
      </c>
      <c r="AC8904">
        <v>0</v>
      </c>
      <c r="AD8904">
        <v>0</v>
      </c>
      <c r="AE8904">
        <v>1046.5610562122686</v>
      </c>
    </row>
    <row r="8905" spans="1:31" x14ac:dyDescent="0.25">
      <c r="A8905">
        <v>2171117</v>
      </c>
      <c r="B8905">
        <v>1</v>
      </c>
      <c r="C8905" t="s">
        <v>81</v>
      </c>
      <c r="D8905" t="s">
        <v>128</v>
      </c>
      <c r="E8905" t="s">
        <v>140</v>
      </c>
      <c r="F8905" t="s">
        <v>8419</v>
      </c>
      <c r="G8905" t="s">
        <v>142</v>
      </c>
      <c r="H8905" t="s">
        <v>143</v>
      </c>
      <c r="I8905" t="s">
        <v>148</v>
      </c>
      <c r="J8905" t="s">
        <v>136</v>
      </c>
      <c r="K8905" t="s">
        <v>137</v>
      </c>
      <c r="L8905" t="s">
        <v>25253</v>
      </c>
      <c r="M8905" t="s">
        <v>25254</v>
      </c>
      <c r="N8905">
        <v>1.6388888000000001E-2</v>
      </c>
      <c r="O8905">
        <v>30</v>
      </c>
      <c r="P8905">
        <v>2092</v>
      </c>
      <c r="Q8905">
        <v>347</v>
      </c>
      <c r="R8905">
        <v>238</v>
      </c>
      <c r="S8905">
        <v>20</v>
      </c>
      <c r="T8905">
        <v>209</v>
      </c>
      <c r="U8905">
        <v>4</v>
      </c>
      <c r="V8905">
        <v>0</v>
      </c>
      <c r="W8905">
        <v>0.11287990905840002</v>
      </c>
      <c r="X8905">
        <v>5.3617228302757232</v>
      </c>
      <c r="Y8905">
        <v>2.2345165099272921</v>
      </c>
      <c r="Z8905">
        <v>0.75185330898256642</v>
      </c>
      <c r="AA8905">
        <v>6.1087620147489679</v>
      </c>
      <c r="AB8905">
        <v>1.7376119500188474</v>
      </c>
      <c r="AC8905">
        <v>2.0371016252680172</v>
      </c>
      <c r="AD8905">
        <v>0</v>
      </c>
      <c r="AE8905">
        <v>18.344448148279817</v>
      </c>
    </row>
    <row r="8906" spans="1:31" x14ac:dyDescent="0.25">
      <c r="A8906">
        <v>2171094</v>
      </c>
      <c r="B8906">
        <v>1</v>
      </c>
      <c r="C8906" t="s">
        <v>80</v>
      </c>
      <c r="D8906" t="s">
        <v>92</v>
      </c>
      <c r="E8906" t="s">
        <v>131</v>
      </c>
      <c r="F8906" t="s">
        <v>25255</v>
      </c>
      <c r="G8906" t="s">
        <v>300</v>
      </c>
      <c r="H8906" t="s">
        <v>134</v>
      </c>
      <c r="I8906" t="s">
        <v>135</v>
      </c>
      <c r="J8906" t="s">
        <v>3</v>
      </c>
      <c r="K8906" t="s">
        <v>137</v>
      </c>
      <c r="L8906" t="s">
        <v>25256</v>
      </c>
      <c r="M8906" t="s">
        <v>25257</v>
      </c>
      <c r="N8906">
        <v>4.0986111110000003</v>
      </c>
      <c r="O8906">
        <v>0</v>
      </c>
      <c r="P8906">
        <v>12</v>
      </c>
      <c r="Q8906">
        <v>0</v>
      </c>
      <c r="R8906">
        <v>0</v>
      </c>
      <c r="S8906">
        <v>0</v>
      </c>
      <c r="T8906">
        <v>2</v>
      </c>
      <c r="U8906">
        <v>0</v>
      </c>
      <c r="V8906">
        <v>0</v>
      </c>
      <c r="W8906">
        <v>0</v>
      </c>
      <c r="X8906">
        <v>13.31573620567085</v>
      </c>
      <c r="Y8906">
        <v>0</v>
      </c>
      <c r="Z8906">
        <v>0</v>
      </c>
      <c r="AA8906">
        <v>0</v>
      </c>
      <c r="AB8906">
        <v>4.3460241394622257</v>
      </c>
      <c r="AC8906">
        <v>0</v>
      </c>
      <c r="AD8906">
        <v>0</v>
      </c>
      <c r="AE8906">
        <v>17.661760345133075</v>
      </c>
    </row>
    <row r="8907" spans="1:31" x14ac:dyDescent="0.25">
      <c r="A8907">
        <v>2171426</v>
      </c>
      <c r="B8907">
        <v>1</v>
      </c>
      <c r="C8907" t="s">
        <v>81</v>
      </c>
      <c r="D8907" t="s">
        <v>124</v>
      </c>
      <c r="E8907" t="s">
        <v>174</v>
      </c>
      <c r="F8907" t="s">
        <v>25258</v>
      </c>
      <c r="G8907" t="s">
        <v>187</v>
      </c>
      <c r="H8907" t="s">
        <v>134</v>
      </c>
      <c r="I8907" t="s">
        <v>135</v>
      </c>
      <c r="J8907" t="s">
        <v>136</v>
      </c>
      <c r="K8907" t="s">
        <v>137</v>
      </c>
      <c r="L8907" t="s">
        <v>25259</v>
      </c>
      <c r="M8907" t="s">
        <v>25260</v>
      </c>
      <c r="N8907">
        <v>1.1727777770000001</v>
      </c>
      <c r="O8907">
        <v>0</v>
      </c>
      <c r="P8907">
        <v>2</v>
      </c>
      <c r="Q8907">
        <v>0</v>
      </c>
      <c r="R8907">
        <v>7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2.0507225572358335E-2</v>
      </c>
      <c r="Y8907">
        <v>0</v>
      </c>
      <c r="Z8907">
        <v>0.55537090652907506</v>
      </c>
      <c r="AA8907">
        <v>0</v>
      </c>
      <c r="AB8907">
        <v>0</v>
      </c>
      <c r="AC8907">
        <v>0</v>
      </c>
      <c r="AD8907">
        <v>0</v>
      </c>
      <c r="AE8907">
        <v>0.57587813210143335</v>
      </c>
    </row>
    <row r="8908" spans="1:31" x14ac:dyDescent="0.25">
      <c r="A8908">
        <v>2171234</v>
      </c>
      <c r="B8908">
        <v>1</v>
      </c>
      <c r="C8908" t="s">
        <v>80</v>
      </c>
      <c r="D8908" t="s">
        <v>92</v>
      </c>
      <c r="E8908" t="s">
        <v>131</v>
      </c>
      <c r="F8908" t="s">
        <v>25261</v>
      </c>
      <c r="G8908" t="s">
        <v>133</v>
      </c>
      <c r="H8908" t="s">
        <v>134</v>
      </c>
      <c r="I8908" t="s">
        <v>135</v>
      </c>
      <c r="J8908" t="s">
        <v>136</v>
      </c>
      <c r="K8908" t="s">
        <v>137</v>
      </c>
      <c r="L8908" t="s">
        <v>25262</v>
      </c>
      <c r="M8908" t="s">
        <v>25263</v>
      </c>
      <c r="N8908">
        <v>3.9941666659999999</v>
      </c>
      <c r="O8908">
        <v>0</v>
      </c>
      <c r="P8908">
        <v>2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1.0478207029128999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1.0478207029128999</v>
      </c>
    </row>
    <row r="8909" spans="1:31" x14ac:dyDescent="0.25">
      <c r="A8909">
        <v>2171263</v>
      </c>
      <c r="B8909">
        <v>1</v>
      </c>
      <c r="C8909" t="s">
        <v>80</v>
      </c>
      <c r="D8909" t="s">
        <v>87</v>
      </c>
      <c r="E8909" t="s">
        <v>131</v>
      </c>
      <c r="F8909" t="s">
        <v>25264</v>
      </c>
      <c r="G8909" t="s">
        <v>152</v>
      </c>
      <c r="H8909" t="s">
        <v>134</v>
      </c>
      <c r="I8909" t="s">
        <v>135</v>
      </c>
      <c r="J8909" t="s">
        <v>136</v>
      </c>
      <c r="K8909" t="s">
        <v>137</v>
      </c>
      <c r="L8909" t="s">
        <v>25265</v>
      </c>
      <c r="M8909" t="s">
        <v>25266</v>
      </c>
      <c r="N8909">
        <v>5.0372222219999996</v>
      </c>
      <c r="O8909">
        <v>0</v>
      </c>
      <c r="P8909">
        <v>1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1.4412707366896667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1.4412707366896667</v>
      </c>
    </row>
    <row r="8910" spans="1:31" x14ac:dyDescent="0.25">
      <c r="A8910">
        <v>2171211</v>
      </c>
      <c r="B8910">
        <v>1</v>
      </c>
      <c r="C8910" t="s">
        <v>80</v>
      </c>
      <c r="D8910" t="s">
        <v>108</v>
      </c>
      <c r="E8910" t="s">
        <v>131</v>
      </c>
      <c r="F8910" t="s">
        <v>25267</v>
      </c>
      <c r="G8910" t="s">
        <v>152</v>
      </c>
      <c r="H8910" t="s">
        <v>134</v>
      </c>
      <c r="I8910" t="s">
        <v>135</v>
      </c>
      <c r="J8910" t="s">
        <v>136</v>
      </c>
      <c r="K8910" t="s">
        <v>137</v>
      </c>
      <c r="L8910" t="s">
        <v>25268</v>
      </c>
      <c r="M8910" t="s">
        <v>25269</v>
      </c>
      <c r="N8910">
        <v>0.67666666600000003</v>
      </c>
      <c r="O8910">
        <v>0</v>
      </c>
      <c r="P8910">
        <v>1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9.0346046739800012E-2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9.0346046739800012E-2</v>
      </c>
    </row>
    <row r="8911" spans="1:31" x14ac:dyDescent="0.25">
      <c r="A8911">
        <v>2171741</v>
      </c>
      <c r="B8911">
        <v>1</v>
      </c>
      <c r="C8911" t="s">
        <v>80</v>
      </c>
      <c r="D8911" t="s">
        <v>85</v>
      </c>
      <c r="E8911" t="s">
        <v>174</v>
      </c>
      <c r="F8911" t="s">
        <v>25270</v>
      </c>
      <c r="G8911" t="s">
        <v>187</v>
      </c>
      <c r="H8911" t="s">
        <v>134</v>
      </c>
      <c r="I8911" t="s">
        <v>135</v>
      </c>
      <c r="J8911" t="s">
        <v>136</v>
      </c>
      <c r="K8911" t="s">
        <v>137</v>
      </c>
      <c r="L8911" t="s">
        <v>25271</v>
      </c>
      <c r="M8911" t="s">
        <v>25272</v>
      </c>
      <c r="N8911">
        <v>4.2752777770000003</v>
      </c>
      <c r="O8911">
        <v>0</v>
      </c>
      <c r="P8911">
        <v>52</v>
      </c>
      <c r="Q8911">
        <v>0</v>
      </c>
      <c r="R8911">
        <v>0</v>
      </c>
      <c r="S8911">
        <v>0</v>
      </c>
      <c r="T8911">
        <v>8</v>
      </c>
      <c r="U8911">
        <v>0</v>
      </c>
      <c r="V8911">
        <v>0</v>
      </c>
      <c r="W8911">
        <v>0</v>
      </c>
      <c r="X8911">
        <v>55.791071831293138</v>
      </c>
      <c r="Y8911">
        <v>0</v>
      </c>
      <c r="Z8911">
        <v>0</v>
      </c>
      <c r="AA8911">
        <v>0</v>
      </c>
      <c r="AB8911">
        <v>3.9219147888182002</v>
      </c>
      <c r="AC8911">
        <v>0</v>
      </c>
      <c r="AD8911">
        <v>0</v>
      </c>
      <c r="AE8911">
        <v>59.712986620111337</v>
      </c>
    </row>
    <row r="8912" spans="1:31" x14ac:dyDescent="0.25">
      <c r="A8912">
        <v>2171042</v>
      </c>
      <c r="B8912">
        <v>1</v>
      </c>
      <c r="C8912" t="s">
        <v>80</v>
      </c>
      <c r="D8912" t="s">
        <v>103</v>
      </c>
      <c r="E8912" t="s">
        <v>174</v>
      </c>
      <c r="F8912" t="s">
        <v>25273</v>
      </c>
      <c r="G8912" t="s">
        <v>187</v>
      </c>
      <c r="H8912" t="s">
        <v>134</v>
      </c>
      <c r="I8912" t="s">
        <v>135</v>
      </c>
      <c r="J8912" t="s">
        <v>136</v>
      </c>
      <c r="K8912" t="s">
        <v>137</v>
      </c>
      <c r="L8912" t="s">
        <v>25274</v>
      </c>
      <c r="M8912" t="s">
        <v>25275</v>
      </c>
      <c r="N8912">
        <v>0.78500000000000003</v>
      </c>
      <c r="O8912">
        <v>0</v>
      </c>
      <c r="P8912">
        <v>21</v>
      </c>
      <c r="Q8912">
        <v>0</v>
      </c>
      <c r="R8912">
        <v>0</v>
      </c>
      <c r="S8912">
        <v>0</v>
      </c>
      <c r="T8912">
        <v>2</v>
      </c>
      <c r="U8912">
        <v>0</v>
      </c>
      <c r="V8912">
        <v>0</v>
      </c>
      <c r="W8912">
        <v>0</v>
      </c>
      <c r="X8912">
        <v>3.0074007311914679</v>
      </c>
      <c r="Y8912">
        <v>0</v>
      </c>
      <c r="Z8912">
        <v>0</v>
      </c>
      <c r="AA8912">
        <v>0</v>
      </c>
      <c r="AB8912">
        <v>1.4628551268333334E-3</v>
      </c>
      <c r="AC8912">
        <v>0</v>
      </c>
      <c r="AD8912">
        <v>0</v>
      </c>
      <c r="AE8912">
        <v>3.0088635863183013</v>
      </c>
    </row>
    <row r="8913" spans="1:31" x14ac:dyDescent="0.25">
      <c r="A8913">
        <v>2171340</v>
      </c>
      <c r="B8913">
        <v>1</v>
      </c>
      <c r="C8913" t="s">
        <v>80</v>
      </c>
      <c r="D8913" t="s">
        <v>102</v>
      </c>
      <c r="E8913" t="s">
        <v>174</v>
      </c>
      <c r="F8913" t="s">
        <v>25276</v>
      </c>
      <c r="G8913" t="s">
        <v>187</v>
      </c>
      <c r="H8913" t="s">
        <v>134</v>
      </c>
      <c r="I8913" t="s">
        <v>135</v>
      </c>
      <c r="J8913" t="s">
        <v>136</v>
      </c>
      <c r="K8913" t="s">
        <v>137</v>
      </c>
      <c r="L8913" t="s">
        <v>25277</v>
      </c>
      <c r="M8913" t="s">
        <v>25278</v>
      </c>
      <c r="N8913">
        <v>3.5577777770000001</v>
      </c>
      <c r="O8913">
        <v>0</v>
      </c>
      <c r="P8913">
        <v>17</v>
      </c>
      <c r="Q8913">
        <v>0</v>
      </c>
      <c r="R8913">
        <v>12</v>
      </c>
      <c r="S8913">
        <v>0</v>
      </c>
      <c r="T8913">
        <v>1</v>
      </c>
      <c r="U8913">
        <v>0</v>
      </c>
      <c r="V8913">
        <v>0</v>
      </c>
      <c r="W8913">
        <v>0</v>
      </c>
      <c r="X8913">
        <v>13.952906788404835</v>
      </c>
      <c r="Y8913">
        <v>0</v>
      </c>
      <c r="Z8913">
        <v>14.398506681171801</v>
      </c>
      <c r="AA8913">
        <v>0</v>
      </c>
      <c r="AB8913">
        <v>0.39886556635748327</v>
      </c>
      <c r="AC8913">
        <v>0</v>
      </c>
      <c r="AD8913">
        <v>0</v>
      </c>
      <c r="AE8913">
        <v>28.750279035934117</v>
      </c>
    </row>
    <row r="8914" spans="1:31" x14ac:dyDescent="0.25">
      <c r="A8914">
        <v>2171549</v>
      </c>
      <c r="B8914">
        <v>1</v>
      </c>
      <c r="C8914" t="s">
        <v>80</v>
      </c>
      <c r="D8914" t="s">
        <v>108</v>
      </c>
      <c r="E8914" t="s">
        <v>174</v>
      </c>
      <c r="F8914" t="s">
        <v>25279</v>
      </c>
      <c r="G8914" t="s">
        <v>187</v>
      </c>
      <c r="H8914" t="s">
        <v>134</v>
      </c>
      <c r="I8914" t="s">
        <v>135</v>
      </c>
      <c r="J8914" t="s">
        <v>136</v>
      </c>
      <c r="K8914" t="s">
        <v>137</v>
      </c>
      <c r="L8914" t="s">
        <v>25280</v>
      </c>
      <c r="M8914" t="s">
        <v>25281</v>
      </c>
      <c r="N8914">
        <v>6.403611111</v>
      </c>
      <c r="O8914">
        <v>0</v>
      </c>
      <c r="P8914">
        <v>12</v>
      </c>
      <c r="Q8914">
        <v>0</v>
      </c>
      <c r="R8914">
        <v>3</v>
      </c>
      <c r="S8914">
        <v>0</v>
      </c>
      <c r="T8914">
        <v>4</v>
      </c>
      <c r="U8914">
        <v>0</v>
      </c>
      <c r="V8914">
        <v>0</v>
      </c>
      <c r="W8914">
        <v>0</v>
      </c>
      <c r="X8914">
        <v>12.088422730893699</v>
      </c>
      <c r="Y8914">
        <v>0</v>
      </c>
      <c r="Z8914">
        <v>16.095316223868238</v>
      </c>
      <c r="AA8914">
        <v>0</v>
      </c>
      <c r="AB8914">
        <v>12.119493407642699</v>
      </c>
      <c r="AC8914">
        <v>0</v>
      </c>
      <c r="AD8914">
        <v>0</v>
      </c>
      <c r="AE8914">
        <v>40.303232362404636</v>
      </c>
    </row>
    <row r="8915" spans="1:31" x14ac:dyDescent="0.25">
      <c r="A8915">
        <v>2170902</v>
      </c>
      <c r="B8915">
        <v>1</v>
      </c>
      <c r="C8915" t="s">
        <v>81</v>
      </c>
      <c r="D8915" t="s">
        <v>118</v>
      </c>
      <c r="E8915" t="s">
        <v>174</v>
      </c>
      <c r="F8915" t="s">
        <v>25282</v>
      </c>
      <c r="G8915" t="s">
        <v>187</v>
      </c>
      <c r="H8915" t="s">
        <v>134</v>
      </c>
      <c r="I8915" t="s">
        <v>135</v>
      </c>
      <c r="J8915" t="s">
        <v>136</v>
      </c>
      <c r="K8915" t="s">
        <v>137</v>
      </c>
      <c r="L8915" t="s">
        <v>25283</v>
      </c>
      <c r="M8915" t="s">
        <v>25284</v>
      </c>
      <c r="N8915">
        <v>4.5658333329999996</v>
      </c>
      <c r="O8915">
        <v>0</v>
      </c>
      <c r="P8915">
        <v>15</v>
      </c>
      <c r="Q8915">
        <v>0</v>
      </c>
      <c r="R8915">
        <v>0</v>
      </c>
      <c r="S8915">
        <v>0</v>
      </c>
      <c r="T8915">
        <v>1</v>
      </c>
      <c r="U8915">
        <v>0</v>
      </c>
      <c r="V8915">
        <v>0</v>
      </c>
      <c r="W8915">
        <v>0</v>
      </c>
      <c r="X8915">
        <v>8.074525053313204</v>
      </c>
      <c r="Y8915">
        <v>0</v>
      </c>
      <c r="Z8915">
        <v>0</v>
      </c>
      <c r="AA8915">
        <v>0</v>
      </c>
      <c r="AB8915">
        <v>0.14960155814706666</v>
      </c>
      <c r="AC8915">
        <v>0</v>
      </c>
      <c r="AD8915">
        <v>0</v>
      </c>
      <c r="AE8915">
        <v>8.2241266114602709</v>
      </c>
    </row>
    <row r="8916" spans="1:31" x14ac:dyDescent="0.25">
      <c r="A8916">
        <v>2171294</v>
      </c>
      <c r="B8916">
        <v>1</v>
      </c>
      <c r="C8916" t="s">
        <v>80</v>
      </c>
      <c r="D8916" t="s">
        <v>102</v>
      </c>
      <c r="E8916" t="s">
        <v>146</v>
      </c>
      <c r="F8916" t="s">
        <v>25285</v>
      </c>
      <c r="G8916" t="s">
        <v>167</v>
      </c>
      <c r="H8916" t="s">
        <v>143</v>
      </c>
      <c r="I8916" t="s">
        <v>135</v>
      </c>
      <c r="J8916" t="s">
        <v>136</v>
      </c>
      <c r="K8916" t="s">
        <v>137</v>
      </c>
      <c r="L8916" t="s">
        <v>25286</v>
      </c>
      <c r="M8916" t="s">
        <v>25287</v>
      </c>
      <c r="N8916">
        <v>2.0380555550000001</v>
      </c>
      <c r="O8916">
        <v>0</v>
      </c>
      <c r="P8916">
        <v>98</v>
      </c>
      <c r="Q8916">
        <v>0</v>
      </c>
      <c r="R8916">
        <v>0</v>
      </c>
      <c r="S8916">
        <v>0</v>
      </c>
      <c r="T8916">
        <v>6</v>
      </c>
      <c r="U8916">
        <v>0</v>
      </c>
      <c r="V8916">
        <v>0</v>
      </c>
      <c r="W8916">
        <v>0</v>
      </c>
      <c r="X8916">
        <v>13.326531543936541</v>
      </c>
      <c r="Y8916">
        <v>0</v>
      </c>
      <c r="Z8916">
        <v>0</v>
      </c>
      <c r="AA8916">
        <v>0</v>
      </c>
      <c r="AB8916">
        <v>22.749824475429655</v>
      </c>
      <c r="AC8916">
        <v>0</v>
      </c>
      <c r="AD8916">
        <v>0</v>
      </c>
      <c r="AE8916">
        <v>36.076356019366195</v>
      </c>
    </row>
    <row r="8917" spans="1:31" x14ac:dyDescent="0.25">
      <c r="A8917">
        <v>2171595</v>
      </c>
      <c r="B8917">
        <v>1</v>
      </c>
      <c r="C8917" t="s">
        <v>81</v>
      </c>
      <c r="D8917" t="s">
        <v>128</v>
      </c>
      <c r="E8917" t="s">
        <v>174</v>
      </c>
      <c r="F8917" t="s">
        <v>23153</v>
      </c>
      <c r="G8917" t="s">
        <v>384</v>
      </c>
      <c r="H8917" t="s">
        <v>134</v>
      </c>
      <c r="I8917" t="s">
        <v>135</v>
      </c>
      <c r="J8917" t="s">
        <v>136</v>
      </c>
      <c r="K8917" t="s">
        <v>137</v>
      </c>
      <c r="L8917" t="s">
        <v>25288</v>
      </c>
      <c r="M8917" t="s">
        <v>25289</v>
      </c>
      <c r="N8917">
        <v>1.308888888</v>
      </c>
      <c r="O8917">
        <v>0</v>
      </c>
      <c r="P8917">
        <v>33</v>
      </c>
      <c r="Q8917">
        <v>0</v>
      </c>
      <c r="R8917">
        <v>0</v>
      </c>
      <c r="S8917">
        <v>0</v>
      </c>
      <c r="T8917">
        <v>1</v>
      </c>
      <c r="U8917">
        <v>0</v>
      </c>
      <c r="V8917">
        <v>0</v>
      </c>
      <c r="W8917">
        <v>0</v>
      </c>
      <c r="X8917">
        <v>6.3334691561729999</v>
      </c>
      <c r="Y8917">
        <v>0</v>
      </c>
      <c r="Z8917">
        <v>0</v>
      </c>
      <c r="AA8917">
        <v>0</v>
      </c>
      <c r="AB8917">
        <v>2.405824739266667E-3</v>
      </c>
      <c r="AC8917">
        <v>0</v>
      </c>
      <c r="AD8917">
        <v>0</v>
      </c>
      <c r="AE8917">
        <v>6.3358749809122665</v>
      </c>
    </row>
    <row r="8918" spans="1:31" x14ac:dyDescent="0.25">
      <c r="A8918">
        <v>2170756</v>
      </c>
      <c r="B8918">
        <v>1</v>
      </c>
      <c r="C8918" t="s">
        <v>81</v>
      </c>
      <c r="D8918" t="s">
        <v>117</v>
      </c>
      <c r="E8918" t="s">
        <v>140</v>
      </c>
      <c r="F8918" t="s">
        <v>9073</v>
      </c>
      <c r="G8918" t="s">
        <v>142</v>
      </c>
      <c r="H8918" t="s">
        <v>143</v>
      </c>
      <c r="I8918" t="s">
        <v>148</v>
      </c>
      <c r="J8918" t="s">
        <v>136</v>
      </c>
      <c r="K8918" t="s">
        <v>137</v>
      </c>
      <c r="L8918" t="s">
        <v>25290</v>
      </c>
      <c r="M8918" t="s">
        <v>25291</v>
      </c>
      <c r="N8918">
        <v>1.2222222E-2</v>
      </c>
      <c r="O8918">
        <v>0</v>
      </c>
      <c r="P8918">
        <v>2224</v>
      </c>
      <c r="Q8918">
        <v>33</v>
      </c>
      <c r="R8918">
        <v>76</v>
      </c>
      <c r="S8918">
        <v>17</v>
      </c>
      <c r="T8918">
        <v>191</v>
      </c>
      <c r="U8918">
        <v>7</v>
      </c>
      <c r="V8918">
        <v>1</v>
      </c>
      <c r="W8918">
        <v>0</v>
      </c>
      <c r="X8918">
        <v>2.9003290047064625</v>
      </c>
      <c r="Y8918">
        <v>0.89870170353699974</v>
      </c>
      <c r="Z8918">
        <v>0.14965771046526671</v>
      </c>
      <c r="AA8918">
        <v>0.79393567887443328</v>
      </c>
      <c r="AB8918">
        <v>0.75328395484833321</v>
      </c>
      <c r="AC8918">
        <v>5.0609769864397327</v>
      </c>
      <c r="AD8918">
        <v>4.5946434559666668E-2</v>
      </c>
      <c r="AE8918">
        <v>10.602831473430896</v>
      </c>
    </row>
    <row r="8919" spans="1:31" x14ac:dyDescent="0.25">
      <c r="A8919">
        <v>2170988</v>
      </c>
      <c r="B8919">
        <v>1</v>
      </c>
      <c r="C8919" t="s">
        <v>80</v>
      </c>
      <c r="D8919" t="s">
        <v>90</v>
      </c>
      <c r="E8919" t="s">
        <v>146</v>
      </c>
      <c r="F8919" t="s">
        <v>25292</v>
      </c>
      <c r="G8919" t="s">
        <v>235</v>
      </c>
      <c r="H8919" t="s">
        <v>143</v>
      </c>
      <c r="I8919" t="s">
        <v>135</v>
      </c>
      <c r="J8919" t="s">
        <v>136</v>
      </c>
      <c r="K8919" t="s">
        <v>236</v>
      </c>
      <c r="L8919" t="s">
        <v>25293</v>
      </c>
      <c r="M8919" t="s">
        <v>25294</v>
      </c>
      <c r="N8919">
        <v>7.5340100000000003</v>
      </c>
      <c r="O8919">
        <v>0</v>
      </c>
      <c r="P8919">
        <v>483</v>
      </c>
      <c r="Q8919">
        <v>0</v>
      </c>
      <c r="R8919">
        <v>0</v>
      </c>
      <c r="S8919">
        <v>0</v>
      </c>
      <c r="T8919">
        <v>114</v>
      </c>
      <c r="U8919">
        <v>0</v>
      </c>
      <c r="V8919">
        <v>0</v>
      </c>
      <c r="W8919">
        <v>0</v>
      </c>
      <c r="X8919">
        <v>782.13984553842977</v>
      </c>
      <c r="Y8919">
        <v>0</v>
      </c>
      <c r="Z8919">
        <v>0</v>
      </c>
      <c r="AA8919">
        <v>0</v>
      </c>
      <c r="AB8919">
        <v>1186.0007411742736</v>
      </c>
      <c r="AC8919">
        <v>0</v>
      </c>
      <c r="AD8919">
        <v>0</v>
      </c>
      <c r="AE8919">
        <v>1968.1405867127032</v>
      </c>
    </row>
    <row r="8920" spans="1:31" x14ac:dyDescent="0.25">
      <c r="A8920">
        <v>2171984</v>
      </c>
      <c r="B8920">
        <v>1</v>
      </c>
      <c r="C8920" t="s">
        <v>81</v>
      </c>
      <c r="D8920" t="s">
        <v>112</v>
      </c>
      <c r="E8920" t="s">
        <v>146</v>
      </c>
      <c r="F8920" t="s">
        <v>25295</v>
      </c>
      <c r="G8920" t="s">
        <v>167</v>
      </c>
      <c r="H8920" t="s">
        <v>143</v>
      </c>
      <c r="I8920" t="s">
        <v>135</v>
      </c>
      <c r="J8920" t="s">
        <v>136</v>
      </c>
      <c r="K8920" t="s">
        <v>137</v>
      </c>
      <c r="L8920" t="s">
        <v>25296</v>
      </c>
      <c r="M8920" t="s">
        <v>25297</v>
      </c>
      <c r="N8920">
        <v>2.7030555550000002</v>
      </c>
      <c r="O8920">
        <v>0</v>
      </c>
      <c r="P8920">
        <v>212</v>
      </c>
      <c r="Q8920">
        <v>0</v>
      </c>
      <c r="R8920">
        <v>0</v>
      </c>
      <c r="S8920">
        <v>0</v>
      </c>
      <c r="T8920">
        <v>17</v>
      </c>
      <c r="U8920">
        <v>0</v>
      </c>
      <c r="V8920">
        <v>1</v>
      </c>
      <c r="W8920">
        <v>0</v>
      </c>
      <c r="X8920">
        <v>45.994803651073433</v>
      </c>
      <c r="Y8920">
        <v>0</v>
      </c>
      <c r="Z8920">
        <v>0</v>
      </c>
      <c r="AA8920">
        <v>0</v>
      </c>
      <c r="AB8920">
        <v>1.9120933731126295</v>
      </c>
      <c r="AC8920">
        <v>0</v>
      </c>
      <c r="AD8920">
        <v>8.2286639467954004</v>
      </c>
      <c r="AE8920">
        <v>56.135560970981466</v>
      </c>
    </row>
    <row r="8921" spans="1:31" x14ac:dyDescent="0.25">
      <c r="A8921">
        <v>2171486</v>
      </c>
      <c r="B8921">
        <v>1</v>
      </c>
      <c r="C8921" t="s">
        <v>81</v>
      </c>
      <c r="D8921" t="s">
        <v>115</v>
      </c>
      <c r="E8921" t="s">
        <v>196</v>
      </c>
      <c r="F8921" t="s">
        <v>25298</v>
      </c>
      <c r="G8921" t="s">
        <v>142</v>
      </c>
      <c r="H8921" t="s">
        <v>143</v>
      </c>
      <c r="I8921" t="s">
        <v>148</v>
      </c>
      <c r="J8921" t="s">
        <v>136</v>
      </c>
      <c r="K8921" t="s">
        <v>137</v>
      </c>
      <c r="L8921" t="s">
        <v>25299</v>
      </c>
      <c r="M8921" t="s">
        <v>25300</v>
      </c>
      <c r="N8921">
        <v>4.0277777000000001E-2</v>
      </c>
      <c r="O8921">
        <v>0</v>
      </c>
      <c r="P8921">
        <v>442</v>
      </c>
      <c r="Q8921">
        <v>0</v>
      </c>
      <c r="R8921">
        <v>0</v>
      </c>
      <c r="S8921">
        <v>1</v>
      </c>
      <c r="T8921">
        <v>28</v>
      </c>
      <c r="U8921">
        <v>0</v>
      </c>
      <c r="V8921">
        <v>0</v>
      </c>
      <c r="W8921">
        <v>0</v>
      </c>
      <c r="X8921">
        <v>2.9784390694021221</v>
      </c>
      <c r="Y8921">
        <v>0</v>
      </c>
      <c r="Z8921">
        <v>0</v>
      </c>
      <c r="AA8921">
        <v>2.4912142513000002</v>
      </c>
      <c r="AB8921">
        <v>0.47506071841706943</v>
      </c>
      <c r="AC8921">
        <v>0</v>
      </c>
      <c r="AD8921">
        <v>0</v>
      </c>
      <c r="AE8921">
        <v>5.9447140391191908</v>
      </c>
    </row>
    <row r="8922" spans="1:31" x14ac:dyDescent="0.25">
      <c r="A8922">
        <v>2171509</v>
      </c>
      <c r="B8922">
        <v>1</v>
      </c>
      <c r="C8922" t="s">
        <v>81</v>
      </c>
      <c r="D8922" t="s">
        <v>127</v>
      </c>
      <c r="E8922" t="s">
        <v>131</v>
      </c>
      <c r="F8922" t="s">
        <v>25301</v>
      </c>
      <c r="G8922" t="s">
        <v>152</v>
      </c>
      <c r="H8922" t="s">
        <v>134</v>
      </c>
      <c r="I8922" t="s">
        <v>135</v>
      </c>
      <c r="J8922" t="s">
        <v>136</v>
      </c>
      <c r="K8922" t="s">
        <v>137</v>
      </c>
      <c r="L8922" t="s">
        <v>25302</v>
      </c>
      <c r="M8922" t="s">
        <v>25303</v>
      </c>
      <c r="N8922">
        <v>29.982500000000002</v>
      </c>
      <c r="O8922">
        <v>0</v>
      </c>
      <c r="P8922">
        <v>1</v>
      </c>
      <c r="Q8922">
        <v>0</v>
      </c>
      <c r="R8922">
        <v>0</v>
      </c>
      <c r="S8922">
        <v>0</v>
      </c>
      <c r="T8922">
        <v>1</v>
      </c>
      <c r="U8922">
        <v>0</v>
      </c>
      <c r="V8922">
        <v>0</v>
      </c>
      <c r="W8922">
        <v>0</v>
      </c>
      <c r="X8922">
        <v>0.13031583234995331</v>
      </c>
      <c r="Y8922">
        <v>0</v>
      </c>
      <c r="Z8922">
        <v>0</v>
      </c>
      <c r="AA8922">
        <v>0</v>
      </c>
      <c r="AB8922">
        <v>2.6203443899729404</v>
      </c>
      <c r="AC8922">
        <v>0</v>
      </c>
      <c r="AD8922">
        <v>0</v>
      </c>
      <c r="AE8922">
        <v>2.7506602223228938</v>
      </c>
    </row>
    <row r="8923" spans="1:31" x14ac:dyDescent="0.25">
      <c r="A8923">
        <v>2172007</v>
      </c>
      <c r="B8923">
        <v>1</v>
      </c>
      <c r="C8923" t="s">
        <v>80</v>
      </c>
      <c r="D8923" t="s">
        <v>108</v>
      </c>
      <c r="E8923" t="s">
        <v>174</v>
      </c>
      <c r="F8923" t="s">
        <v>25304</v>
      </c>
      <c r="G8923" t="s">
        <v>187</v>
      </c>
      <c r="H8923" t="s">
        <v>134</v>
      </c>
      <c r="I8923" t="s">
        <v>135</v>
      </c>
      <c r="J8923" t="s">
        <v>136</v>
      </c>
      <c r="K8923" t="s">
        <v>137</v>
      </c>
      <c r="L8923" t="s">
        <v>25305</v>
      </c>
      <c r="M8923" t="s">
        <v>25306</v>
      </c>
      <c r="N8923">
        <v>2.971666666</v>
      </c>
      <c r="O8923">
        <v>0</v>
      </c>
      <c r="P8923">
        <v>15</v>
      </c>
      <c r="Q8923">
        <v>0</v>
      </c>
      <c r="R8923">
        <v>4</v>
      </c>
      <c r="S8923">
        <v>0</v>
      </c>
      <c r="T8923">
        <v>3</v>
      </c>
      <c r="U8923">
        <v>0</v>
      </c>
      <c r="V8923">
        <v>0</v>
      </c>
      <c r="W8923">
        <v>0</v>
      </c>
      <c r="X8923">
        <v>4.4461430071698134</v>
      </c>
      <c r="Y8923">
        <v>0</v>
      </c>
      <c r="Z8923">
        <v>0.65861563664520828</v>
      </c>
      <c r="AA8923">
        <v>0</v>
      </c>
      <c r="AB8923">
        <v>0.27020364612001169</v>
      </c>
      <c r="AC8923">
        <v>0</v>
      </c>
      <c r="AD8923">
        <v>0</v>
      </c>
      <c r="AE8923">
        <v>5.3749622899350324</v>
      </c>
    </row>
    <row r="8924" spans="1:31" x14ac:dyDescent="0.25">
      <c r="A8924">
        <v>2171180</v>
      </c>
      <c r="B8924">
        <v>1</v>
      </c>
      <c r="C8924" t="s">
        <v>80</v>
      </c>
      <c r="D8924" t="s">
        <v>108</v>
      </c>
      <c r="E8924" t="s">
        <v>174</v>
      </c>
      <c r="F8924" t="s">
        <v>25307</v>
      </c>
      <c r="G8924" t="s">
        <v>187</v>
      </c>
      <c r="H8924" t="s">
        <v>134</v>
      </c>
      <c r="I8924" t="s">
        <v>135</v>
      </c>
      <c r="J8924" t="s">
        <v>136</v>
      </c>
      <c r="K8924" t="s">
        <v>137</v>
      </c>
      <c r="L8924" t="s">
        <v>25308</v>
      </c>
      <c r="M8924" t="s">
        <v>25309</v>
      </c>
      <c r="N8924">
        <v>8.8802777769999999</v>
      </c>
      <c r="O8924">
        <v>0</v>
      </c>
      <c r="P8924">
        <v>7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4.5517242802634987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4.5517242802634987</v>
      </c>
    </row>
    <row r="8925" spans="1:31" x14ac:dyDescent="0.25">
      <c r="A8925">
        <v>2170819</v>
      </c>
      <c r="B8925">
        <v>1</v>
      </c>
      <c r="C8925" t="s">
        <v>80</v>
      </c>
      <c r="D8925" t="s">
        <v>90</v>
      </c>
      <c r="E8925" t="s">
        <v>174</v>
      </c>
      <c r="F8925" t="s">
        <v>25310</v>
      </c>
      <c r="G8925" t="s">
        <v>384</v>
      </c>
      <c r="H8925" t="s">
        <v>134</v>
      </c>
      <c r="I8925" t="s">
        <v>135</v>
      </c>
      <c r="J8925" t="s">
        <v>136</v>
      </c>
      <c r="K8925" t="s">
        <v>137</v>
      </c>
      <c r="L8925" t="s">
        <v>25311</v>
      </c>
      <c r="M8925" t="s">
        <v>25312</v>
      </c>
      <c r="N8925">
        <v>2.1</v>
      </c>
      <c r="O8925">
        <v>0</v>
      </c>
      <c r="P8925">
        <v>218</v>
      </c>
      <c r="Q8925">
        <v>0</v>
      </c>
      <c r="R8925">
        <v>0</v>
      </c>
      <c r="S8925">
        <v>0</v>
      </c>
      <c r="T8925">
        <v>5</v>
      </c>
      <c r="U8925">
        <v>0</v>
      </c>
      <c r="V8925">
        <v>0</v>
      </c>
      <c r="W8925">
        <v>0</v>
      </c>
      <c r="X8925">
        <v>94.376115828758643</v>
      </c>
      <c r="Y8925">
        <v>0</v>
      </c>
      <c r="Z8925">
        <v>0</v>
      </c>
      <c r="AA8925">
        <v>0</v>
      </c>
      <c r="AB8925">
        <v>2.8200710230244996</v>
      </c>
      <c r="AC8925">
        <v>0</v>
      </c>
      <c r="AD8925">
        <v>0</v>
      </c>
      <c r="AE8925">
        <v>97.196186851783139</v>
      </c>
    </row>
    <row r="8926" spans="1:31" x14ac:dyDescent="0.25">
      <c r="A8926">
        <v>2170733</v>
      </c>
      <c r="B8926">
        <v>1</v>
      </c>
      <c r="C8926" t="s">
        <v>80</v>
      </c>
      <c r="D8926" t="s">
        <v>93</v>
      </c>
      <c r="E8926" t="s">
        <v>174</v>
      </c>
      <c r="F8926" t="s">
        <v>25313</v>
      </c>
      <c r="G8926" t="s">
        <v>187</v>
      </c>
      <c r="H8926" t="s">
        <v>134</v>
      </c>
      <c r="I8926" t="s">
        <v>135</v>
      </c>
      <c r="J8926" t="s">
        <v>136</v>
      </c>
      <c r="K8926" t="s">
        <v>137</v>
      </c>
      <c r="L8926" t="s">
        <v>25314</v>
      </c>
      <c r="M8926" t="s">
        <v>25315</v>
      </c>
      <c r="N8926">
        <v>10.3925</v>
      </c>
      <c r="O8926">
        <v>0</v>
      </c>
      <c r="P8926">
        <v>21</v>
      </c>
      <c r="Q8926">
        <v>0</v>
      </c>
      <c r="R8926">
        <v>6</v>
      </c>
      <c r="S8926">
        <v>0</v>
      </c>
      <c r="T8926">
        <v>4</v>
      </c>
      <c r="U8926">
        <v>0</v>
      </c>
      <c r="V8926">
        <v>0</v>
      </c>
      <c r="W8926">
        <v>0</v>
      </c>
      <c r="X8926">
        <v>54.368579104717284</v>
      </c>
      <c r="Y8926">
        <v>0</v>
      </c>
      <c r="Z8926">
        <v>48.255100173841214</v>
      </c>
      <c r="AA8926">
        <v>0</v>
      </c>
      <c r="AB8926">
        <v>4.7015202840794004</v>
      </c>
      <c r="AC8926">
        <v>0</v>
      </c>
      <c r="AD8926">
        <v>0</v>
      </c>
      <c r="AE8926">
        <v>107.32519956263789</v>
      </c>
    </row>
    <row r="8927" spans="1:31" x14ac:dyDescent="0.25">
      <c r="A8927">
        <v>2171815</v>
      </c>
      <c r="B8927">
        <v>1</v>
      </c>
      <c r="C8927" t="s">
        <v>81</v>
      </c>
      <c r="D8927" t="s">
        <v>119</v>
      </c>
      <c r="E8927" t="s">
        <v>174</v>
      </c>
      <c r="F8927" t="s">
        <v>25316</v>
      </c>
      <c r="G8927" t="s">
        <v>187</v>
      </c>
      <c r="H8927" t="s">
        <v>134</v>
      </c>
      <c r="I8927" t="s">
        <v>135</v>
      </c>
      <c r="J8927" t="s">
        <v>136</v>
      </c>
      <c r="K8927" t="s">
        <v>137</v>
      </c>
      <c r="L8927" t="s">
        <v>25317</v>
      </c>
      <c r="M8927" t="s">
        <v>25318</v>
      </c>
      <c r="N8927">
        <v>13.849166666</v>
      </c>
      <c r="O8927">
        <v>0</v>
      </c>
      <c r="P8927">
        <v>4</v>
      </c>
      <c r="Q8927">
        <v>0</v>
      </c>
      <c r="R8927">
        <v>0</v>
      </c>
      <c r="S8927">
        <v>0</v>
      </c>
      <c r="T8927">
        <v>2</v>
      </c>
      <c r="U8927">
        <v>0</v>
      </c>
      <c r="V8927">
        <v>0</v>
      </c>
      <c r="W8927">
        <v>0</v>
      </c>
      <c r="X8927">
        <v>9.5738981303854072</v>
      </c>
      <c r="Y8927">
        <v>0</v>
      </c>
      <c r="Z8927">
        <v>0</v>
      </c>
      <c r="AA8927">
        <v>0</v>
      </c>
      <c r="AB8927">
        <v>3.6224851461576568</v>
      </c>
      <c r="AC8927">
        <v>0</v>
      </c>
      <c r="AD8927">
        <v>0</v>
      </c>
      <c r="AE8927">
        <v>13.196383276543063</v>
      </c>
    </row>
    <row r="8928" spans="1:31" x14ac:dyDescent="0.25">
      <c r="A8928">
        <v>2171572</v>
      </c>
      <c r="B8928">
        <v>1</v>
      </c>
      <c r="C8928" t="s">
        <v>81</v>
      </c>
      <c r="D8928" t="s">
        <v>114</v>
      </c>
      <c r="E8928" t="s">
        <v>174</v>
      </c>
      <c r="F8928" t="s">
        <v>25319</v>
      </c>
      <c r="G8928" t="s">
        <v>187</v>
      </c>
      <c r="H8928" t="s">
        <v>134</v>
      </c>
      <c r="I8928" t="s">
        <v>135</v>
      </c>
      <c r="J8928" t="s">
        <v>136</v>
      </c>
      <c r="K8928" t="s">
        <v>137</v>
      </c>
      <c r="L8928" t="s">
        <v>25320</v>
      </c>
      <c r="M8928" t="s">
        <v>25321</v>
      </c>
      <c r="N8928">
        <v>3.1216666659999999</v>
      </c>
      <c r="O8928">
        <v>0</v>
      </c>
      <c r="P8928">
        <v>30</v>
      </c>
      <c r="Q8928">
        <v>0</v>
      </c>
      <c r="R8928">
        <v>0</v>
      </c>
      <c r="S8928">
        <v>0</v>
      </c>
      <c r="T8928">
        <v>2</v>
      </c>
      <c r="U8928">
        <v>0</v>
      </c>
      <c r="V8928">
        <v>0</v>
      </c>
      <c r="W8928">
        <v>0</v>
      </c>
      <c r="X8928">
        <v>11.562950425570405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11.562950425570405</v>
      </c>
    </row>
    <row r="8929" spans="1:31" x14ac:dyDescent="0.25">
      <c r="A8929">
        <v>2171964</v>
      </c>
      <c r="B8929">
        <v>1</v>
      </c>
      <c r="C8929" t="s">
        <v>81</v>
      </c>
      <c r="D8929" t="s">
        <v>120</v>
      </c>
      <c r="E8929" t="s">
        <v>196</v>
      </c>
      <c r="F8929" t="s">
        <v>25322</v>
      </c>
      <c r="G8929" t="s">
        <v>142</v>
      </c>
      <c r="H8929" t="s">
        <v>143</v>
      </c>
      <c r="I8929" t="s">
        <v>135</v>
      </c>
      <c r="J8929" t="s">
        <v>136</v>
      </c>
      <c r="K8929" t="s">
        <v>137</v>
      </c>
      <c r="L8929" t="s">
        <v>25323</v>
      </c>
      <c r="M8929" t="s">
        <v>25324</v>
      </c>
      <c r="N8929">
        <v>3.6058333330000001</v>
      </c>
      <c r="O8929">
        <v>6</v>
      </c>
      <c r="P8929">
        <v>2</v>
      </c>
      <c r="Q8929">
        <v>102</v>
      </c>
      <c r="R8929">
        <v>2</v>
      </c>
      <c r="S8929">
        <v>2</v>
      </c>
      <c r="T8929">
        <v>0</v>
      </c>
      <c r="U8929">
        <v>0</v>
      </c>
      <c r="V8929">
        <v>0</v>
      </c>
      <c r="W8929">
        <v>8.1399469091757908</v>
      </c>
      <c r="X8929">
        <v>0.61190864715166227</v>
      </c>
      <c r="Y8929">
        <v>141.45464347572155</v>
      </c>
      <c r="Z8929">
        <v>0.11305509289908</v>
      </c>
      <c r="AA8929">
        <v>1.5803887914094319</v>
      </c>
      <c r="AB8929">
        <v>0</v>
      </c>
      <c r="AC8929">
        <v>0</v>
      </c>
      <c r="AD8929">
        <v>0</v>
      </c>
      <c r="AE8929">
        <v>151.89994291635753</v>
      </c>
    </row>
    <row r="8930" spans="1:31" x14ac:dyDescent="0.25">
      <c r="A8930">
        <v>2171125</v>
      </c>
      <c r="B8930">
        <v>1</v>
      </c>
      <c r="C8930" t="s">
        <v>81</v>
      </c>
      <c r="D8930" t="s">
        <v>113</v>
      </c>
      <c r="E8930" t="s">
        <v>196</v>
      </c>
      <c r="F8930" t="s">
        <v>15247</v>
      </c>
      <c r="G8930" t="s">
        <v>142</v>
      </c>
      <c r="H8930" t="s">
        <v>143</v>
      </c>
      <c r="I8930" t="s">
        <v>148</v>
      </c>
      <c r="J8930" t="s">
        <v>136</v>
      </c>
      <c r="K8930" t="s">
        <v>137</v>
      </c>
      <c r="L8930" t="s">
        <v>25325</v>
      </c>
      <c r="M8930" t="s">
        <v>25326</v>
      </c>
      <c r="N8930">
        <v>1.9444444000000002E-2</v>
      </c>
      <c r="O8930">
        <v>0</v>
      </c>
      <c r="P8930">
        <v>509</v>
      </c>
      <c r="Q8930">
        <v>2</v>
      </c>
      <c r="R8930">
        <v>28</v>
      </c>
      <c r="S8930">
        <v>0</v>
      </c>
      <c r="T8930">
        <v>13</v>
      </c>
      <c r="U8930">
        <v>0</v>
      </c>
      <c r="V8930">
        <v>0</v>
      </c>
      <c r="W8930">
        <v>0</v>
      </c>
      <c r="X8930">
        <v>1.0519299040109997</v>
      </c>
      <c r="Y8930">
        <v>0.15054629749308332</v>
      </c>
      <c r="Z8930">
        <v>0.12402900592308336</v>
      </c>
      <c r="AA8930">
        <v>0</v>
      </c>
      <c r="AB8930">
        <v>6.6855809938750024E-2</v>
      </c>
      <c r="AC8930">
        <v>0</v>
      </c>
      <c r="AD8930">
        <v>0</v>
      </c>
      <c r="AE8930">
        <v>1.3933610173659163</v>
      </c>
    </row>
    <row r="8931" spans="1:31" x14ac:dyDescent="0.25">
      <c r="A8931">
        <v>2171764</v>
      </c>
      <c r="B8931">
        <v>1</v>
      </c>
      <c r="C8931" t="s">
        <v>80</v>
      </c>
      <c r="D8931" t="s">
        <v>84</v>
      </c>
      <c r="E8931" t="s">
        <v>131</v>
      </c>
      <c r="F8931" t="s">
        <v>25327</v>
      </c>
      <c r="G8931" t="s">
        <v>152</v>
      </c>
      <c r="H8931" t="s">
        <v>134</v>
      </c>
      <c r="I8931" t="s">
        <v>135</v>
      </c>
      <c r="J8931" t="s">
        <v>136</v>
      </c>
      <c r="K8931" t="s">
        <v>137</v>
      </c>
      <c r="L8931" t="s">
        <v>25328</v>
      </c>
      <c r="M8931" t="s">
        <v>25329</v>
      </c>
      <c r="N8931">
        <v>0.82416666599999999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1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0.16702385646751669</v>
      </c>
      <c r="AC8931">
        <v>0</v>
      </c>
      <c r="AD8931">
        <v>0</v>
      </c>
      <c r="AE8931">
        <v>0.16702385646751669</v>
      </c>
    </row>
    <row r="8932" spans="1:31" x14ac:dyDescent="0.25">
      <c r="A8932">
        <v>2171354</v>
      </c>
      <c r="B8932">
        <v>1</v>
      </c>
      <c r="C8932" t="s">
        <v>80</v>
      </c>
      <c r="D8932" t="s">
        <v>106</v>
      </c>
      <c r="E8932" t="s">
        <v>161</v>
      </c>
      <c r="F8932" t="s">
        <v>25330</v>
      </c>
      <c r="G8932" t="s">
        <v>215</v>
      </c>
      <c r="H8932" t="s">
        <v>134</v>
      </c>
      <c r="I8932" t="s">
        <v>135</v>
      </c>
      <c r="J8932" t="s">
        <v>136</v>
      </c>
      <c r="K8932" t="s">
        <v>137</v>
      </c>
      <c r="L8932" t="s">
        <v>25331</v>
      </c>
      <c r="M8932" t="s">
        <v>25332</v>
      </c>
      <c r="N8932">
        <v>2.6630555550000001</v>
      </c>
      <c r="O8932">
        <v>0</v>
      </c>
      <c r="P8932">
        <v>24</v>
      </c>
      <c r="Q8932">
        <v>0</v>
      </c>
      <c r="R8932">
        <v>18</v>
      </c>
      <c r="S8932">
        <v>0</v>
      </c>
      <c r="T8932">
        <v>2</v>
      </c>
      <c r="U8932">
        <v>0</v>
      </c>
      <c r="V8932">
        <v>0</v>
      </c>
      <c r="W8932">
        <v>0</v>
      </c>
      <c r="X8932">
        <v>13.493405745663903</v>
      </c>
      <c r="Y8932">
        <v>0</v>
      </c>
      <c r="Z8932">
        <v>29.239261006812374</v>
      </c>
      <c r="AA8932">
        <v>0</v>
      </c>
      <c r="AB8932">
        <v>1.1553551375105835</v>
      </c>
      <c r="AC8932">
        <v>0</v>
      </c>
      <c r="AD8932">
        <v>0</v>
      </c>
      <c r="AE8932">
        <v>43.888021889986859</v>
      </c>
    </row>
    <row r="8933" spans="1:31" x14ac:dyDescent="0.25">
      <c r="A8933">
        <v>2171377</v>
      </c>
      <c r="B8933">
        <v>1</v>
      </c>
      <c r="C8933" t="s">
        <v>80</v>
      </c>
      <c r="D8933" t="s">
        <v>101</v>
      </c>
      <c r="E8933" t="s">
        <v>174</v>
      </c>
      <c r="F8933" t="s">
        <v>25333</v>
      </c>
      <c r="G8933" t="s">
        <v>187</v>
      </c>
      <c r="H8933" t="s">
        <v>134</v>
      </c>
      <c r="I8933" t="s">
        <v>135</v>
      </c>
      <c r="J8933" t="s">
        <v>136</v>
      </c>
      <c r="K8933" t="s">
        <v>137</v>
      </c>
      <c r="L8933" t="s">
        <v>25334</v>
      </c>
      <c r="M8933" t="s">
        <v>25335</v>
      </c>
      <c r="N8933">
        <v>6.028888888</v>
      </c>
      <c r="O8933">
        <v>0</v>
      </c>
      <c r="P8933">
        <v>67</v>
      </c>
      <c r="Q8933">
        <v>0</v>
      </c>
      <c r="R8933">
        <v>0</v>
      </c>
      <c r="S8933">
        <v>0</v>
      </c>
      <c r="T8933">
        <v>7</v>
      </c>
      <c r="U8933">
        <v>0</v>
      </c>
      <c r="V8933">
        <v>0</v>
      </c>
      <c r="W8933">
        <v>0</v>
      </c>
      <c r="X8933">
        <v>107.73098808847318</v>
      </c>
      <c r="Y8933">
        <v>0</v>
      </c>
      <c r="Z8933">
        <v>0</v>
      </c>
      <c r="AA8933">
        <v>0</v>
      </c>
      <c r="AB8933">
        <v>88.604308764084465</v>
      </c>
      <c r="AC8933">
        <v>0</v>
      </c>
      <c r="AD8933">
        <v>0</v>
      </c>
      <c r="AE8933">
        <v>196.33529685255763</v>
      </c>
    </row>
    <row r="8934" spans="1:31" x14ac:dyDescent="0.25">
      <c r="A8934">
        <v>2170836</v>
      </c>
      <c r="B8934">
        <v>1</v>
      </c>
      <c r="C8934" t="s">
        <v>80</v>
      </c>
      <c r="D8934" t="s">
        <v>96</v>
      </c>
      <c r="E8934" t="s">
        <v>206</v>
      </c>
      <c r="F8934" t="s">
        <v>25336</v>
      </c>
      <c r="G8934" t="s">
        <v>300</v>
      </c>
      <c r="H8934" t="s">
        <v>134</v>
      </c>
      <c r="I8934" t="s">
        <v>135</v>
      </c>
      <c r="J8934" t="s">
        <v>3</v>
      </c>
      <c r="K8934" t="s">
        <v>137</v>
      </c>
      <c r="L8934" t="s">
        <v>25337</v>
      </c>
      <c r="M8934" t="s">
        <v>25338</v>
      </c>
      <c r="N8934">
        <v>6.3005555549999999</v>
      </c>
      <c r="O8934">
        <v>0</v>
      </c>
      <c r="P8934">
        <v>17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64.540369397933745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64.540369397933745</v>
      </c>
    </row>
    <row r="8935" spans="1:31" x14ac:dyDescent="0.25">
      <c r="A8935">
        <v>2171895</v>
      </c>
      <c r="B8935">
        <v>1</v>
      </c>
      <c r="C8935" t="s">
        <v>81</v>
      </c>
      <c r="D8935" t="s">
        <v>112</v>
      </c>
      <c r="E8935" t="s">
        <v>131</v>
      </c>
      <c r="F8935" t="s">
        <v>25339</v>
      </c>
      <c r="G8935" t="s">
        <v>152</v>
      </c>
      <c r="H8935" t="s">
        <v>134</v>
      </c>
      <c r="I8935" t="s">
        <v>135</v>
      </c>
      <c r="J8935" t="s">
        <v>136</v>
      </c>
      <c r="K8935" t="s">
        <v>137</v>
      </c>
      <c r="L8935" t="s">
        <v>25340</v>
      </c>
      <c r="M8935" t="s">
        <v>25341</v>
      </c>
      <c r="N8935">
        <v>3.8377777769999999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2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</row>
    <row r="8936" spans="1:31" x14ac:dyDescent="0.25">
      <c r="A8936">
        <v>2171646</v>
      </c>
      <c r="B8936">
        <v>1</v>
      </c>
      <c r="C8936" t="s">
        <v>81</v>
      </c>
      <c r="D8936" t="s">
        <v>122</v>
      </c>
      <c r="E8936" t="s">
        <v>140</v>
      </c>
      <c r="F8936" t="s">
        <v>4637</v>
      </c>
      <c r="G8936" t="s">
        <v>142</v>
      </c>
      <c r="H8936" t="s">
        <v>143</v>
      </c>
      <c r="I8936" t="s">
        <v>135</v>
      </c>
      <c r="J8936" t="s">
        <v>136</v>
      </c>
      <c r="K8936" t="s">
        <v>137</v>
      </c>
      <c r="L8936" t="s">
        <v>25342</v>
      </c>
      <c r="M8936" t="s">
        <v>25343</v>
      </c>
      <c r="N8936">
        <v>0.69499999999999995</v>
      </c>
      <c r="O8936">
        <v>23</v>
      </c>
      <c r="P8936">
        <v>777</v>
      </c>
      <c r="Q8936">
        <v>66</v>
      </c>
      <c r="R8936">
        <v>26</v>
      </c>
      <c r="S8936">
        <v>18</v>
      </c>
      <c r="T8936">
        <v>48</v>
      </c>
      <c r="U8936">
        <v>0</v>
      </c>
      <c r="V8936">
        <v>1</v>
      </c>
      <c r="W8936">
        <v>2.8897330214663999</v>
      </c>
      <c r="X8936">
        <v>69.700223972692783</v>
      </c>
      <c r="Y8936">
        <v>35.823773010819643</v>
      </c>
      <c r="Z8936">
        <v>4.3072446729024998</v>
      </c>
      <c r="AA8936">
        <v>66.738858168461292</v>
      </c>
      <c r="AB8936">
        <v>12.655956100376399</v>
      </c>
      <c r="AC8936">
        <v>0</v>
      </c>
      <c r="AD8936">
        <v>1.2223141427835</v>
      </c>
      <c r="AE8936">
        <v>193.33810308950248</v>
      </c>
    </row>
    <row r="8937" spans="1:31" x14ac:dyDescent="0.25">
      <c r="A8937">
        <v>2172179</v>
      </c>
      <c r="B8937">
        <v>1</v>
      </c>
      <c r="C8937" t="s">
        <v>80</v>
      </c>
      <c r="D8937" t="s">
        <v>108</v>
      </c>
      <c r="E8937" t="s">
        <v>146</v>
      </c>
      <c r="F8937" t="s">
        <v>25344</v>
      </c>
      <c r="G8937" t="s">
        <v>1254</v>
      </c>
      <c r="H8937" t="s">
        <v>143</v>
      </c>
      <c r="I8937" t="s">
        <v>135</v>
      </c>
      <c r="J8937" t="s">
        <v>136</v>
      </c>
      <c r="K8937" t="s">
        <v>137</v>
      </c>
      <c r="L8937" t="s">
        <v>25345</v>
      </c>
      <c r="M8937" t="s">
        <v>25346</v>
      </c>
      <c r="N8937">
        <v>25.6525</v>
      </c>
      <c r="O8937">
        <v>0</v>
      </c>
      <c r="P8937">
        <v>13</v>
      </c>
      <c r="Q8937">
        <v>0</v>
      </c>
      <c r="R8937">
        <v>0</v>
      </c>
      <c r="S8937">
        <v>0</v>
      </c>
      <c r="T8937">
        <v>1</v>
      </c>
      <c r="U8937">
        <v>0</v>
      </c>
      <c r="V8937">
        <v>0</v>
      </c>
      <c r="W8937">
        <v>0</v>
      </c>
      <c r="X8937">
        <v>43.434664237921993</v>
      </c>
      <c r="Y8937">
        <v>0</v>
      </c>
      <c r="Z8937">
        <v>0</v>
      </c>
      <c r="AA8937">
        <v>0</v>
      </c>
      <c r="AB8937">
        <v>4.9941434220699993E-2</v>
      </c>
      <c r="AC8937">
        <v>0</v>
      </c>
      <c r="AD8937">
        <v>0</v>
      </c>
      <c r="AE8937">
        <v>43.484605672142692</v>
      </c>
    </row>
    <row r="8938" spans="1:31" x14ac:dyDescent="0.25">
      <c r="A8938">
        <v>2171941</v>
      </c>
      <c r="B8938">
        <v>1</v>
      </c>
      <c r="C8938" t="s">
        <v>81</v>
      </c>
      <c r="D8938" t="s">
        <v>126</v>
      </c>
      <c r="E8938" t="s">
        <v>174</v>
      </c>
      <c r="F8938" t="s">
        <v>25347</v>
      </c>
      <c r="G8938" t="s">
        <v>187</v>
      </c>
      <c r="H8938" t="s">
        <v>134</v>
      </c>
      <c r="I8938" t="s">
        <v>135</v>
      </c>
      <c r="J8938" t="s">
        <v>136</v>
      </c>
      <c r="K8938" t="s">
        <v>137</v>
      </c>
      <c r="L8938" t="s">
        <v>25348</v>
      </c>
      <c r="M8938" t="s">
        <v>25349</v>
      </c>
      <c r="N8938">
        <v>0.99916666600000004</v>
      </c>
      <c r="O8938">
        <v>0</v>
      </c>
      <c r="P8938">
        <v>25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3.9553442914526329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3.9553442914526329</v>
      </c>
    </row>
    <row r="8939" spans="1:31" x14ac:dyDescent="0.25">
      <c r="A8939">
        <v>2171254</v>
      </c>
      <c r="B8939">
        <v>1</v>
      </c>
      <c r="C8939" t="s">
        <v>80</v>
      </c>
      <c r="D8939" t="s">
        <v>105</v>
      </c>
      <c r="E8939" t="s">
        <v>146</v>
      </c>
      <c r="F8939" t="s">
        <v>25350</v>
      </c>
      <c r="G8939" t="s">
        <v>167</v>
      </c>
      <c r="H8939" t="s">
        <v>143</v>
      </c>
      <c r="I8939" t="s">
        <v>135</v>
      </c>
      <c r="J8939" t="s">
        <v>136</v>
      </c>
      <c r="K8939" t="s">
        <v>137</v>
      </c>
      <c r="L8939" t="s">
        <v>25351</v>
      </c>
      <c r="M8939" t="s">
        <v>25352</v>
      </c>
      <c r="N8939">
        <v>0.6925</v>
      </c>
      <c r="O8939">
        <v>1</v>
      </c>
      <c r="P8939">
        <v>117</v>
      </c>
      <c r="Q8939">
        <v>1</v>
      </c>
      <c r="R8939">
        <v>0</v>
      </c>
      <c r="S8939">
        <v>2</v>
      </c>
      <c r="T8939">
        <v>10</v>
      </c>
      <c r="U8939">
        <v>0</v>
      </c>
      <c r="V8939">
        <v>0</v>
      </c>
      <c r="W8939">
        <v>0.3735703411836</v>
      </c>
      <c r="X8939">
        <v>14.626483335181996</v>
      </c>
      <c r="Y8939">
        <v>0.64643020060006673</v>
      </c>
      <c r="Z8939">
        <v>0</v>
      </c>
      <c r="AA8939">
        <v>11.488334758602331</v>
      </c>
      <c r="AB8939">
        <v>1.7062356462036423</v>
      </c>
      <c r="AC8939">
        <v>0</v>
      </c>
      <c r="AD8939">
        <v>0</v>
      </c>
      <c r="AE8939">
        <v>28.841054281771637</v>
      </c>
    </row>
    <row r="8940" spans="1:31" x14ac:dyDescent="0.25">
      <c r="A8940">
        <v>2171738</v>
      </c>
      <c r="B8940">
        <v>1</v>
      </c>
      <c r="C8940" t="s">
        <v>80</v>
      </c>
      <c r="D8940" t="s">
        <v>93</v>
      </c>
      <c r="E8940" t="s">
        <v>174</v>
      </c>
      <c r="F8940" t="s">
        <v>25353</v>
      </c>
      <c r="G8940" t="s">
        <v>187</v>
      </c>
      <c r="H8940" t="s">
        <v>134</v>
      </c>
      <c r="I8940" t="s">
        <v>135</v>
      </c>
      <c r="J8940" t="s">
        <v>136</v>
      </c>
      <c r="K8940" t="s">
        <v>137</v>
      </c>
      <c r="L8940" t="s">
        <v>25354</v>
      </c>
      <c r="M8940" t="s">
        <v>25355</v>
      </c>
      <c r="N8940">
        <v>5.7308333329999996</v>
      </c>
      <c r="O8940">
        <v>0</v>
      </c>
      <c r="P8940">
        <v>42</v>
      </c>
      <c r="Q8940">
        <v>0</v>
      </c>
      <c r="R8940">
        <v>3</v>
      </c>
      <c r="S8940">
        <v>0</v>
      </c>
      <c r="T8940">
        <v>7</v>
      </c>
      <c r="U8940">
        <v>0</v>
      </c>
      <c r="V8940">
        <v>0</v>
      </c>
      <c r="W8940">
        <v>0</v>
      </c>
      <c r="X8940">
        <v>22.405646015973225</v>
      </c>
      <c r="Y8940">
        <v>0</v>
      </c>
      <c r="Z8940">
        <v>9.6477360777550009E-2</v>
      </c>
      <c r="AA8940">
        <v>0</v>
      </c>
      <c r="AB8940">
        <v>1.9857689917222503</v>
      </c>
      <c r="AC8940">
        <v>0</v>
      </c>
      <c r="AD8940">
        <v>0</v>
      </c>
      <c r="AE8940">
        <v>24.487892368473023</v>
      </c>
    </row>
    <row r="8941" spans="1:31" x14ac:dyDescent="0.25">
      <c r="A8941">
        <v>2171151</v>
      </c>
      <c r="B8941">
        <v>1</v>
      </c>
      <c r="C8941" t="s">
        <v>80</v>
      </c>
      <c r="D8941" t="s">
        <v>108</v>
      </c>
      <c r="E8941" t="s">
        <v>174</v>
      </c>
      <c r="F8941" t="s">
        <v>25356</v>
      </c>
      <c r="G8941" t="s">
        <v>187</v>
      </c>
      <c r="H8941" t="s">
        <v>134</v>
      </c>
      <c r="I8941" t="s">
        <v>135</v>
      </c>
      <c r="J8941" t="s">
        <v>136</v>
      </c>
      <c r="K8941" t="s">
        <v>137</v>
      </c>
      <c r="L8941" t="s">
        <v>25357</v>
      </c>
      <c r="M8941" t="s">
        <v>25358</v>
      </c>
      <c r="N8941">
        <v>2.750555555</v>
      </c>
      <c r="O8941">
        <v>0</v>
      </c>
      <c r="P8941">
        <v>4</v>
      </c>
      <c r="Q8941">
        <v>0</v>
      </c>
      <c r="R8941">
        <v>1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2.2265558305779996</v>
      </c>
      <c r="Y8941">
        <v>0</v>
      </c>
      <c r="Z8941">
        <v>0.79311841439679998</v>
      </c>
      <c r="AA8941">
        <v>0</v>
      </c>
      <c r="AB8941">
        <v>0</v>
      </c>
      <c r="AC8941">
        <v>0</v>
      </c>
      <c r="AD8941">
        <v>0</v>
      </c>
      <c r="AE8941">
        <v>3.0196742449747997</v>
      </c>
    </row>
    <row r="8942" spans="1:31" x14ac:dyDescent="0.25">
      <c r="A8942">
        <v>2171400</v>
      </c>
      <c r="B8942">
        <v>1</v>
      </c>
      <c r="C8942" t="s">
        <v>81</v>
      </c>
      <c r="D8942" t="s">
        <v>112</v>
      </c>
      <c r="E8942" t="s">
        <v>146</v>
      </c>
      <c r="F8942" t="s">
        <v>2064</v>
      </c>
      <c r="G8942" t="s">
        <v>167</v>
      </c>
      <c r="H8942" t="s">
        <v>143</v>
      </c>
      <c r="I8942" t="s">
        <v>135</v>
      </c>
      <c r="J8942" t="s">
        <v>136</v>
      </c>
      <c r="K8942" t="s">
        <v>137</v>
      </c>
      <c r="L8942" t="s">
        <v>25359</v>
      </c>
      <c r="M8942" t="s">
        <v>25360</v>
      </c>
      <c r="N8942">
        <v>5.375</v>
      </c>
      <c r="O8942">
        <v>0</v>
      </c>
      <c r="P8942">
        <v>1</v>
      </c>
      <c r="Q8942">
        <v>4</v>
      </c>
      <c r="R8942">
        <v>4</v>
      </c>
      <c r="S8942">
        <v>1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222.43996486674058</v>
      </c>
      <c r="Z8942">
        <v>2.4887609446280003</v>
      </c>
      <c r="AA8942">
        <v>0</v>
      </c>
      <c r="AB8942">
        <v>0</v>
      </c>
      <c r="AC8942">
        <v>0</v>
      </c>
      <c r="AD8942">
        <v>0</v>
      </c>
      <c r="AE8942">
        <v>224.92872581136859</v>
      </c>
    </row>
    <row r="8943" spans="1:31" x14ac:dyDescent="0.25">
      <c r="A8943">
        <v>2171300</v>
      </c>
      <c r="B8943">
        <v>1</v>
      </c>
      <c r="C8943" t="s">
        <v>81</v>
      </c>
      <c r="D8943" t="s">
        <v>112</v>
      </c>
      <c r="E8943" t="s">
        <v>174</v>
      </c>
      <c r="F8943" t="s">
        <v>25361</v>
      </c>
      <c r="G8943" t="s">
        <v>384</v>
      </c>
      <c r="H8943" t="s">
        <v>134</v>
      </c>
      <c r="I8943" t="s">
        <v>135</v>
      </c>
      <c r="J8943" t="s">
        <v>136</v>
      </c>
      <c r="K8943" t="s">
        <v>137</v>
      </c>
      <c r="L8943" t="s">
        <v>25362</v>
      </c>
      <c r="M8943" t="s">
        <v>25363</v>
      </c>
      <c r="N8943">
        <v>2.4097222220000001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14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25.242290771826738</v>
      </c>
      <c r="AC8943">
        <v>0</v>
      </c>
      <c r="AD8943">
        <v>0</v>
      </c>
      <c r="AE8943">
        <v>25.242290771826738</v>
      </c>
    </row>
    <row r="8944" spans="1:31" x14ac:dyDescent="0.25">
      <c r="A8944">
        <v>2171097</v>
      </c>
      <c r="B8944">
        <v>1</v>
      </c>
      <c r="C8944" t="s">
        <v>80</v>
      </c>
      <c r="D8944" t="s">
        <v>93</v>
      </c>
      <c r="E8944" t="s">
        <v>174</v>
      </c>
      <c r="F8944" t="s">
        <v>25364</v>
      </c>
      <c r="G8944" t="s">
        <v>163</v>
      </c>
      <c r="H8944" t="s">
        <v>134</v>
      </c>
      <c r="I8944" t="s">
        <v>135</v>
      </c>
      <c r="J8944" t="s">
        <v>136</v>
      </c>
      <c r="K8944" t="s">
        <v>137</v>
      </c>
      <c r="L8944" t="s">
        <v>25365</v>
      </c>
      <c r="M8944" t="s">
        <v>25366</v>
      </c>
      <c r="N8944">
        <v>1.0333333330000001</v>
      </c>
      <c r="O8944">
        <v>0</v>
      </c>
      <c r="P8944">
        <v>70</v>
      </c>
      <c r="Q8944">
        <v>0</v>
      </c>
      <c r="R8944">
        <v>0</v>
      </c>
      <c r="S8944">
        <v>0</v>
      </c>
      <c r="T8944">
        <v>4</v>
      </c>
      <c r="U8944">
        <v>0</v>
      </c>
      <c r="V8944">
        <v>0</v>
      </c>
      <c r="W8944">
        <v>0</v>
      </c>
      <c r="X8944">
        <v>12.851469621536003</v>
      </c>
      <c r="Y8944">
        <v>0</v>
      </c>
      <c r="Z8944">
        <v>0</v>
      </c>
      <c r="AA8944">
        <v>0</v>
      </c>
      <c r="AB8944">
        <v>3.3018904093866674</v>
      </c>
      <c r="AC8944">
        <v>0</v>
      </c>
      <c r="AD8944">
        <v>0</v>
      </c>
      <c r="AE8944">
        <v>16.15336003092267</v>
      </c>
    </row>
    <row r="8945" spans="1:31" x14ac:dyDescent="0.25">
      <c r="A8945">
        <v>2170759</v>
      </c>
      <c r="B8945">
        <v>1</v>
      </c>
      <c r="C8945" t="s">
        <v>80</v>
      </c>
      <c r="D8945" t="s">
        <v>104</v>
      </c>
      <c r="E8945" t="s">
        <v>131</v>
      </c>
      <c r="F8945" t="s">
        <v>25367</v>
      </c>
      <c r="G8945" t="s">
        <v>231</v>
      </c>
      <c r="H8945" t="s">
        <v>134</v>
      </c>
      <c r="I8945" t="s">
        <v>135</v>
      </c>
      <c r="J8945" t="s">
        <v>136</v>
      </c>
      <c r="K8945" t="s">
        <v>137</v>
      </c>
      <c r="L8945" t="s">
        <v>25368</v>
      </c>
      <c r="M8945" t="s">
        <v>25369</v>
      </c>
      <c r="N8945">
        <v>1.4969444439999999</v>
      </c>
      <c r="O8945">
        <v>0</v>
      </c>
      <c r="P8945">
        <v>1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</row>
    <row r="8946" spans="1:31" x14ac:dyDescent="0.25">
      <c r="A8946">
        <v>2171638</v>
      </c>
      <c r="B8946">
        <v>1</v>
      </c>
      <c r="C8946" t="s">
        <v>81</v>
      </c>
      <c r="D8946" t="s">
        <v>125</v>
      </c>
      <c r="E8946" t="s">
        <v>174</v>
      </c>
      <c r="F8946" t="s">
        <v>25370</v>
      </c>
      <c r="G8946" t="s">
        <v>187</v>
      </c>
      <c r="H8946" t="s">
        <v>134</v>
      </c>
      <c r="I8946" t="s">
        <v>135</v>
      </c>
      <c r="J8946" t="s">
        <v>136</v>
      </c>
      <c r="K8946" t="s">
        <v>137</v>
      </c>
      <c r="L8946" t="s">
        <v>25371</v>
      </c>
      <c r="M8946" t="s">
        <v>25372</v>
      </c>
      <c r="N8946">
        <v>5.6191666659999999</v>
      </c>
      <c r="O8946">
        <v>0</v>
      </c>
      <c r="P8946">
        <v>3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4.1656528948630838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4.1656528948630838</v>
      </c>
    </row>
    <row r="8947" spans="1:31" x14ac:dyDescent="0.25">
      <c r="A8947">
        <v>2171692</v>
      </c>
      <c r="B8947">
        <v>1</v>
      </c>
      <c r="C8947" t="s">
        <v>81</v>
      </c>
      <c r="D8947" t="s">
        <v>116</v>
      </c>
      <c r="E8947" t="s">
        <v>174</v>
      </c>
      <c r="F8947" t="s">
        <v>25373</v>
      </c>
      <c r="G8947" t="s">
        <v>187</v>
      </c>
      <c r="H8947" t="s">
        <v>134</v>
      </c>
      <c r="I8947" t="s">
        <v>135</v>
      </c>
      <c r="J8947" t="s">
        <v>136</v>
      </c>
      <c r="K8947" t="s">
        <v>137</v>
      </c>
      <c r="L8947" t="s">
        <v>25374</v>
      </c>
      <c r="M8947" t="s">
        <v>25375</v>
      </c>
      <c r="N8947">
        <v>4.7227777770000001</v>
      </c>
      <c r="O8947">
        <v>0</v>
      </c>
      <c r="P8947">
        <v>37</v>
      </c>
      <c r="Q8947">
        <v>0</v>
      </c>
      <c r="R8947">
        <v>7</v>
      </c>
      <c r="S8947">
        <v>0</v>
      </c>
      <c r="T8947">
        <v>3</v>
      </c>
      <c r="U8947">
        <v>0</v>
      </c>
      <c r="V8947">
        <v>0</v>
      </c>
      <c r="W8947">
        <v>0</v>
      </c>
      <c r="X8947">
        <v>40.142304095546002</v>
      </c>
      <c r="Y8947">
        <v>0</v>
      </c>
      <c r="Z8947">
        <v>21.35518808816358</v>
      </c>
      <c r="AA8947">
        <v>0</v>
      </c>
      <c r="AB8947">
        <v>2.3237613777064996</v>
      </c>
      <c r="AC8947">
        <v>0</v>
      </c>
      <c r="AD8947">
        <v>0</v>
      </c>
      <c r="AE8947">
        <v>63.821253561416079</v>
      </c>
    </row>
    <row r="8948" spans="1:31" x14ac:dyDescent="0.25">
      <c r="A8948">
        <v>2171197</v>
      </c>
      <c r="B8948">
        <v>1</v>
      </c>
      <c r="C8948" t="s">
        <v>81</v>
      </c>
      <c r="D8948" t="s">
        <v>124</v>
      </c>
      <c r="E8948" t="s">
        <v>174</v>
      </c>
      <c r="F8948" t="s">
        <v>25376</v>
      </c>
      <c r="G8948" t="s">
        <v>374</v>
      </c>
      <c r="H8948" t="s">
        <v>134</v>
      </c>
      <c r="I8948" t="s">
        <v>135</v>
      </c>
      <c r="J8948" t="s">
        <v>136</v>
      </c>
      <c r="K8948" t="s">
        <v>137</v>
      </c>
      <c r="L8948" t="s">
        <v>25377</v>
      </c>
      <c r="M8948" t="s">
        <v>25378</v>
      </c>
      <c r="N8948">
        <v>0.95722222199999996</v>
      </c>
      <c r="O8948">
        <v>0</v>
      </c>
      <c r="P8948">
        <v>149</v>
      </c>
      <c r="Q8948">
        <v>0</v>
      </c>
      <c r="R8948">
        <v>0</v>
      </c>
      <c r="S8948">
        <v>0</v>
      </c>
      <c r="T8948">
        <v>10</v>
      </c>
      <c r="U8948">
        <v>0</v>
      </c>
      <c r="V8948">
        <v>0</v>
      </c>
      <c r="W8948">
        <v>0</v>
      </c>
      <c r="X8948">
        <v>23.385786373327729</v>
      </c>
      <c r="Y8948">
        <v>0</v>
      </c>
      <c r="Z8948">
        <v>0</v>
      </c>
      <c r="AA8948">
        <v>0</v>
      </c>
      <c r="AB8948">
        <v>2.6447322558414674</v>
      </c>
      <c r="AC8948">
        <v>0</v>
      </c>
      <c r="AD8948">
        <v>0</v>
      </c>
      <c r="AE8948">
        <v>26.030518629169197</v>
      </c>
    </row>
    <row r="8949" spans="1:31" x14ac:dyDescent="0.25">
      <c r="A8949">
        <v>2171346</v>
      </c>
      <c r="B8949">
        <v>1</v>
      </c>
      <c r="C8949" t="s">
        <v>80</v>
      </c>
      <c r="D8949" t="s">
        <v>105</v>
      </c>
      <c r="E8949" t="s">
        <v>146</v>
      </c>
      <c r="F8949" t="s">
        <v>25379</v>
      </c>
      <c r="G8949" t="s">
        <v>167</v>
      </c>
      <c r="H8949" t="s">
        <v>143</v>
      </c>
      <c r="I8949" t="s">
        <v>135</v>
      </c>
      <c r="J8949" t="s">
        <v>136</v>
      </c>
      <c r="K8949" t="s">
        <v>137</v>
      </c>
      <c r="L8949" t="s">
        <v>25380</v>
      </c>
      <c r="M8949" t="s">
        <v>25381</v>
      </c>
      <c r="N8949">
        <v>7.3938888880000002</v>
      </c>
      <c r="O8949">
        <v>1</v>
      </c>
      <c r="P8949">
        <v>0</v>
      </c>
      <c r="Q8949">
        <v>2</v>
      </c>
      <c r="R8949">
        <v>0</v>
      </c>
      <c r="S8949">
        <v>2</v>
      </c>
      <c r="T8949">
        <v>0</v>
      </c>
      <c r="U8949">
        <v>1</v>
      </c>
      <c r="V8949">
        <v>0</v>
      </c>
      <c r="W8949">
        <v>2.1332516876609589</v>
      </c>
      <c r="X8949">
        <v>0</v>
      </c>
      <c r="Y8949">
        <v>29.175521476389999</v>
      </c>
      <c r="Z8949">
        <v>0</v>
      </c>
      <c r="AA8949">
        <v>57.916735550241683</v>
      </c>
      <c r="AB8949">
        <v>0</v>
      </c>
      <c r="AC8949">
        <v>107.15892937518123</v>
      </c>
      <c r="AD8949">
        <v>0</v>
      </c>
      <c r="AE8949">
        <v>196.38443808947386</v>
      </c>
    </row>
    <row r="8950" spans="1:31" x14ac:dyDescent="0.25">
      <c r="A8950">
        <v>2170805</v>
      </c>
      <c r="B8950">
        <v>1</v>
      </c>
      <c r="C8950" t="s">
        <v>80</v>
      </c>
      <c r="D8950" t="s">
        <v>95</v>
      </c>
      <c r="E8950" t="s">
        <v>174</v>
      </c>
      <c r="F8950" t="s">
        <v>25382</v>
      </c>
      <c r="G8950" t="s">
        <v>187</v>
      </c>
      <c r="H8950" t="s">
        <v>134</v>
      </c>
      <c r="I8950" t="s">
        <v>135</v>
      </c>
      <c r="J8950" t="s">
        <v>136</v>
      </c>
      <c r="K8950" t="s">
        <v>137</v>
      </c>
      <c r="L8950" t="s">
        <v>25383</v>
      </c>
      <c r="M8950" t="s">
        <v>25384</v>
      </c>
      <c r="N8950">
        <v>3.6494444439999998</v>
      </c>
      <c r="O8950">
        <v>0</v>
      </c>
      <c r="P8950">
        <v>9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5.0966779760136012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5.0966779760136012</v>
      </c>
    </row>
    <row r="8951" spans="1:31" x14ac:dyDescent="0.25">
      <c r="A8951">
        <v>2171841</v>
      </c>
      <c r="B8951">
        <v>1</v>
      </c>
      <c r="C8951" t="s">
        <v>81</v>
      </c>
      <c r="D8951" t="s">
        <v>118</v>
      </c>
      <c r="E8951" t="s">
        <v>131</v>
      </c>
      <c r="F8951" t="s">
        <v>17958</v>
      </c>
      <c r="G8951" t="s">
        <v>231</v>
      </c>
      <c r="H8951" t="s">
        <v>134</v>
      </c>
      <c r="I8951" t="s">
        <v>135</v>
      </c>
      <c r="J8951" t="s">
        <v>136</v>
      </c>
      <c r="K8951" t="s">
        <v>137</v>
      </c>
      <c r="L8951" t="s">
        <v>25385</v>
      </c>
      <c r="M8951" t="s">
        <v>25386</v>
      </c>
      <c r="N8951">
        <v>4.7494444439999999</v>
      </c>
      <c r="O8951">
        <v>0</v>
      </c>
      <c r="P8951">
        <v>0</v>
      </c>
      <c r="Q8951">
        <v>0</v>
      </c>
      <c r="R8951">
        <v>5</v>
      </c>
      <c r="S8951">
        <v>0</v>
      </c>
      <c r="T8951">
        <v>17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0.33726155019743342</v>
      </c>
      <c r="AA8951">
        <v>0</v>
      </c>
      <c r="AB8951">
        <v>33.670597721070713</v>
      </c>
      <c r="AC8951">
        <v>0</v>
      </c>
      <c r="AD8951">
        <v>0</v>
      </c>
      <c r="AE8951">
        <v>34.007859271268146</v>
      </c>
    </row>
    <row r="8952" spans="1:31" x14ac:dyDescent="0.25">
      <c r="A8952">
        <v>2172030</v>
      </c>
      <c r="B8952">
        <v>1</v>
      </c>
      <c r="C8952" t="s">
        <v>81</v>
      </c>
      <c r="D8952" t="s">
        <v>119</v>
      </c>
      <c r="E8952" t="s">
        <v>161</v>
      </c>
      <c r="F8952" t="s">
        <v>25387</v>
      </c>
      <c r="G8952" t="s">
        <v>187</v>
      </c>
      <c r="H8952" t="s">
        <v>134</v>
      </c>
      <c r="I8952" t="s">
        <v>135</v>
      </c>
      <c r="J8952" t="s">
        <v>136</v>
      </c>
      <c r="K8952" t="s">
        <v>137</v>
      </c>
      <c r="L8952" t="s">
        <v>25388</v>
      </c>
      <c r="M8952" t="s">
        <v>25389</v>
      </c>
      <c r="N8952">
        <v>8.6963888879999995</v>
      </c>
      <c r="O8952">
        <v>0</v>
      </c>
      <c r="P8952">
        <v>0</v>
      </c>
      <c r="Q8952">
        <v>0</v>
      </c>
      <c r="R8952">
        <v>9</v>
      </c>
      <c r="S8952">
        <v>0</v>
      </c>
      <c r="T8952">
        <v>1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6.5847566706870495</v>
      </c>
      <c r="AA8952">
        <v>0</v>
      </c>
      <c r="AB8952">
        <v>7.2110956948639124</v>
      </c>
      <c r="AC8952">
        <v>0</v>
      </c>
      <c r="AD8952">
        <v>0</v>
      </c>
      <c r="AE8952">
        <v>13.795852365550962</v>
      </c>
    </row>
    <row r="8953" spans="1:31" x14ac:dyDescent="0.25">
      <c r="A8953">
        <v>2171512</v>
      </c>
      <c r="B8953">
        <v>1</v>
      </c>
      <c r="C8953" t="s">
        <v>80</v>
      </c>
      <c r="D8953" t="s">
        <v>96</v>
      </c>
      <c r="E8953" t="s">
        <v>174</v>
      </c>
      <c r="F8953" t="s">
        <v>25390</v>
      </c>
      <c r="G8953" t="s">
        <v>384</v>
      </c>
      <c r="H8953" t="s">
        <v>134</v>
      </c>
      <c r="I8953" t="s">
        <v>135</v>
      </c>
      <c r="J8953" t="s">
        <v>136</v>
      </c>
      <c r="K8953" t="s">
        <v>137</v>
      </c>
      <c r="L8953" t="s">
        <v>25391</v>
      </c>
      <c r="M8953" t="s">
        <v>25392</v>
      </c>
      <c r="N8953">
        <v>1.3</v>
      </c>
      <c r="O8953">
        <v>0</v>
      </c>
      <c r="P8953">
        <v>23</v>
      </c>
      <c r="Q8953">
        <v>0</v>
      </c>
      <c r="R8953">
        <v>0</v>
      </c>
      <c r="S8953">
        <v>0</v>
      </c>
      <c r="T8953">
        <v>1</v>
      </c>
      <c r="U8953">
        <v>0</v>
      </c>
      <c r="V8953">
        <v>0</v>
      </c>
      <c r="W8953">
        <v>0</v>
      </c>
      <c r="X8953">
        <v>12.026240825306624</v>
      </c>
      <c r="Y8953">
        <v>0</v>
      </c>
      <c r="Z8953">
        <v>0</v>
      </c>
      <c r="AA8953">
        <v>0</v>
      </c>
      <c r="AB8953">
        <v>0.17267753409375</v>
      </c>
      <c r="AC8953">
        <v>0</v>
      </c>
      <c r="AD8953">
        <v>0</v>
      </c>
      <c r="AE8953">
        <v>12.198918359400375</v>
      </c>
    </row>
    <row r="8954" spans="1:31" x14ac:dyDescent="0.25">
      <c r="A8954">
        <v>2170985</v>
      </c>
      <c r="B8954">
        <v>1</v>
      </c>
      <c r="C8954" t="s">
        <v>80</v>
      </c>
      <c r="D8954" t="s">
        <v>108</v>
      </c>
      <c r="E8954" t="s">
        <v>196</v>
      </c>
      <c r="F8954" t="s">
        <v>18946</v>
      </c>
      <c r="G8954" t="s">
        <v>142</v>
      </c>
      <c r="H8954" t="s">
        <v>143</v>
      </c>
      <c r="I8954" t="s">
        <v>148</v>
      </c>
      <c r="J8954" t="s">
        <v>136</v>
      </c>
      <c r="K8954" t="s">
        <v>137</v>
      </c>
      <c r="L8954" t="s">
        <v>25393</v>
      </c>
      <c r="M8954" t="s">
        <v>25394</v>
      </c>
      <c r="N8954">
        <v>3.4166665999999998E-2</v>
      </c>
      <c r="O8954">
        <v>0</v>
      </c>
      <c r="P8954">
        <v>815</v>
      </c>
      <c r="Q8954">
        <v>0</v>
      </c>
      <c r="R8954">
        <v>92</v>
      </c>
      <c r="S8954">
        <v>9</v>
      </c>
      <c r="T8954">
        <v>69</v>
      </c>
      <c r="U8954">
        <v>0</v>
      </c>
      <c r="V8954">
        <v>0</v>
      </c>
      <c r="W8954">
        <v>0</v>
      </c>
      <c r="X8954">
        <v>3.3154521217821245</v>
      </c>
      <c r="Y8954">
        <v>0</v>
      </c>
      <c r="Z8954">
        <v>0.25373131130850002</v>
      </c>
      <c r="AA8954">
        <v>2.6942882939991248</v>
      </c>
      <c r="AB8954">
        <v>0.61141392616996659</v>
      </c>
      <c r="AC8954">
        <v>0</v>
      </c>
      <c r="AD8954">
        <v>0</v>
      </c>
      <c r="AE8954">
        <v>6.8748856532597156</v>
      </c>
    </row>
    <row r="8955" spans="1:31" x14ac:dyDescent="0.25">
      <c r="A8955">
        <v>2171220</v>
      </c>
      <c r="B8955">
        <v>1</v>
      </c>
      <c r="C8955" t="s">
        <v>80</v>
      </c>
      <c r="D8955" t="s">
        <v>90</v>
      </c>
      <c r="E8955" t="s">
        <v>131</v>
      </c>
      <c r="F8955" t="s">
        <v>25395</v>
      </c>
      <c r="G8955" t="s">
        <v>152</v>
      </c>
      <c r="H8955" t="s">
        <v>134</v>
      </c>
      <c r="I8955" t="s">
        <v>135</v>
      </c>
      <c r="J8955" t="s">
        <v>136</v>
      </c>
      <c r="K8955" t="s">
        <v>137</v>
      </c>
      <c r="L8955" t="s">
        <v>25396</v>
      </c>
      <c r="M8955" t="s">
        <v>25397</v>
      </c>
      <c r="N8955">
        <v>5.0277777769999998</v>
      </c>
      <c r="O8955">
        <v>0</v>
      </c>
      <c r="P8955">
        <v>2</v>
      </c>
      <c r="Q8955">
        <v>0</v>
      </c>
      <c r="R8955">
        <v>0</v>
      </c>
      <c r="S8955">
        <v>0</v>
      </c>
      <c r="T8955">
        <v>1</v>
      </c>
      <c r="U8955">
        <v>0</v>
      </c>
      <c r="V8955">
        <v>0</v>
      </c>
      <c r="W8955">
        <v>0</v>
      </c>
      <c r="X8955">
        <v>1.1981085004060001</v>
      </c>
      <c r="Y8955">
        <v>0</v>
      </c>
      <c r="Z8955">
        <v>0</v>
      </c>
      <c r="AA8955">
        <v>0</v>
      </c>
      <c r="AB8955">
        <v>2.2654393092010001</v>
      </c>
      <c r="AC8955">
        <v>0</v>
      </c>
      <c r="AD8955">
        <v>0</v>
      </c>
      <c r="AE8955">
        <v>3.4635478096070003</v>
      </c>
    </row>
    <row r="8956" spans="1:31" x14ac:dyDescent="0.25">
      <c r="A8956">
        <v>2171277</v>
      </c>
      <c r="B8956">
        <v>1</v>
      </c>
      <c r="C8956" t="s">
        <v>80</v>
      </c>
      <c r="D8956" t="s">
        <v>105</v>
      </c>
      <c r="E8956" t="s">
        <v>131</v>
      </c>
      <c r="F8956" t="s">
        <v>25398</v>
      </c>
      <c r="G8956" t="s">
        <v>152</v>
      </c>
      <c r="H8956" t="s">
        <v>134</v>
      </c>
      <c r="I8956" t="s">
        <v>135</v>
      </c>
      <c r="J8956" t="s">
        <v>136</v>
      </c>
      <c r="K8956" t="s">
        <v>137</v>
      </c>
      <c r="L8956" t="s">
        <v>25399</v>
      </c>
      <c r="M8956" t="s">
        <v>25400</v>
      </c>
      <c r="N8956">
        <v>6.2202777769999997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1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9.6784754607815113</v>
      </c>
      <c r="AC8956">
        <v>0</v>
      </c>
      <c r="AD8956">
        <v>0</v>
      </c>
      <c r="AE8956">
        <v>9.6784754607815113</v>
      </c>
    </row>
    <row r="8957" spans="1:31" x14ac:dyDescent="0.25">
      <c r="A8957">
        <v>2171918</v>
      </c>
      <c r="B8957">
        <v>1</v>
      </c>
      <c r="C8957" t="s">
        <v>80</v>
      </c>
      <c r="D8957" t="s">
        <v>108</v>
      </c>
      <c r="E8957" t="s">
        <v>174</v>
      </c>
      <c r="F8957" t="s">
        <v>25401</v>
      </c>
      <c r="G8957" t="s">
        <v>187</v>
      </c>
      <c r="H8957" t="s">
        <v>134</v>
      </c>
      <c r="I8957" t="s">
        <v>135</v>
      </c>
      <c r="J8957" t="s">
        <v>136</v>
      </c>
      <c r="K8957" t="s">
        <v>137</v>
      </c>
      <c r="L8957" t="s">
        <v>25402</v>
      </c>
      <c r="M8957" t="s">
        <v>25403</v>
      </c>
      <c r="N8957">
        <v>8.8275000000000006</v>
      </c>
      <c r="O8957">
        <v>0</v>
      </c>
      <c r="P8957">
        <v>4</v>
      </c>
      <c r="Q8957">
        <v>0</v>
      </c>
      <c r="R8957">
        <v>0</v>
      </c>
      <c r="S8957">
        <v>0</v>
      </c>
      <c r="T8957">
        <v>1</v>
      </c>
      <c r="U8957">
        <v>0</v>
      </c>
      <c r="V8957">
        <v>0</v>
      </c>
      <c r="W8957">
        <v>0</v>
      </c>
      <c r="X8957">
        <v>4.5596810735154749</v>
      </c>
      <c r="Y8957">
        <v>0</v>
      </c>
      <c r="Z8957">
        <v>0</v>
      </c>
      <c r="AA8957">
        <v>0</v>
      </c>
      <c r="AB8957">
        <v>0.15141890344296499</v>
      </c>
      <c r="AC8957">
        <v>0</v>
      </c>
      <c r="AD8957">
        <v>0</v>
      </c>
      <c r="AE8957">
        <v>4.7110999769584403</v>
      </c>
    </row>
    <row r="8958" spans="1:31" x14ac:dyDescent="0.25">
      <c r="A8958">
        <v>2170971</v>
      </c>
      <c r="B8958">
        <v>1</v>
      </c>
      <c r="C8958" t="s">
        <v>80</v>
      </c>
      <c r="D8958" t="s">
        <v>83</v>
      </c>
      <c r="E8958" t="s">
        <v>174</v>
      </c>
      <c r="F8958" t="s">
        <v>25404</v>
      </c>
      <c r="G8958" t="s">
        <v>163</v>
      </c>
      <c r="H8958" t="s">
        <v>134</v>
      </c>
      <c r="I8958" t="s">
        <v>135</v>
      </c>
      <c r="J8958" t="s">
        <v>136</v>
      </c>
      <c r="K8958" t="s">
        <v>137</v>
      </c>
      <c r="L8958" t="s">
        <v>25405</v>
      </c>
      <c r="M8958" t="s">
        <v>25406</v>
      </c>
      <c r="N8958">
        <v>3.6780555549999998</v>
      </c>
      <c r="O8958">
        <v>0</v>
      </c>
      <c r="P8958">
        <v>144</v>
      </c>
      <c r="Q8958">
        <v>0</v>
      </c>
      <c r="R8958">
        <v>0</v>
      </c>
      <c r="S8958">
        <v>0</v>
      </c>
      <c r="T8958">
        <v>3</v>
      </c>
      <c r="U8958">
        <v>0</v>
      </c>
      <c r="V8958">
        <v>0</v>
      </c>
      <c r="W8958">
        <v>0</v>
      </c>
      <c r="X8958">
        <v>110.84187456501415</v>
      </c>
      <c r="Y8958">
        <v>0</v>
      </c>
      <c r="Z8958">
        <v>0</v>
      </c>
      <c r="AA8958">
        <v>0</v>
      </c>
      <c r="AB8958">
        <v>6.2292508856613154</v>
      </c>
      <c r="AC8958">
        <v>0</v>
      </c>
      <c r="AD8958">
        <v>0</v>
      </c>
      <c r="AE8958">
        <v>117.07112545067547</v>
      </c>
    </row>
    <row r="8959" spans="1:31" x14ac:dyDescent="0.25">
      <c r="A8959">
        <v>2170885</v>
      </c>
      <c r="B8959">
        <v>1</v>
      </c>
      <c r="C8959" t="s">
        <v>80</v>
      </c>
      <c r="D8959" t="s">
        <v>93</v>
      </c>
      <c r="E8959" t="s">
        <v>174</v>
      </c>
      <c r="F8959" t="s">
        <v>25407</v>
      </c>
      <c r="G8959" t="s">
        <v>187</v>
      </c>
      <c r="H8959" t="s">
        <v>134</v>
      </c>
      <c r="I8959" t="s">
        <v>135</v>
      </c>
      <c r="J8959" t="s">
        <v>136</v>
      </c>
      <c r="K8959" t="s">
        <v>137</v>
      </c>
      <c r="L8959" t="s">
        <v>25408</v>
      </c>
      <c r="M8959" t="s">
        <v>25409</v>
      </c>
      <c r="N8959">
        <v>4.3141666660000002</v>
      </c>
      <c r="O8959">
        <v>0</v>
      </c>
      <c r="P8959">
        <v>0</v>
      </c>
      <c r="Q8959">
        <v>0</v>
      </c>
      <c r="R8959">
        <v>3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15.454049338125451</v>
      </c>
      <c r="AA8959">
        <v>0</v>
      </c>
      <c r="AB8959">
        <v>0</v>
      </c>
      <c r="AC8959">
        <v>0</v>
      </c>
      <c r="AD8959">
        <v>0</v>
      </c>
      <c r="AE8959">
        <v>15.454049338125451</v>
      </c>
    </row>
    <row r="8960" spans="1:31" x14ac:dyDescent="0.25">
      <c r="A8960">
        <v>2171128</v>
      </c>
      <c r="B8960">
        <v>1</v>
      </c>
      <c r="C8960" t="s">
        <v>80</v>
      </c>
      <c r="D8960" t="s">
        <v>106</v>
      </c>
      <c r="E8960" t="s">
        <v>174</v>
      </c>
      <c r="F8960" t="s">
        <v>25410</v>
      </c>
      <c r="G8960" t="s">
        <v>187</v>
      </c>
      <c r="H8960" t="s">
        <v>134</v>
      </c>
      <c r="I8960" t="s">
        <v>135</v>
      </c>
      <c r="J8960" t="s">
        <v>136</v>
      </c>
      <c r="K8960" t="s">
        <v>137</v>
      </c>
      <c r="L8960" t="s">
        <v>25411</v>
      </c>
      <c r="M8960" t="s">
        <v>25412</v>
      </c>
      <c r="N8960">
        <v>1.4125000000000001</v>
      </c>
      <c r="O8960">
        <v>0</v>
      </c>
      <c r="P8960">
        <v>31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7.7364261719625009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7.7364261719625009</v>
      </c>
    </row>
    <row r="8961" spans="1:31" x14ac:dyDescent="0.25">
      <c r="A8961">
        <v>2171761</v>
      </c>
      <c r="B8961">
        <v>1</v>
      </c>
      <c r="C8961" t="s">
        <v>80</v>
      </c>
      <c r="D8961" t="s">
        <v>104</v>
      </c>
      <c r="E8961" t="s">
        <v>131</v>
      </c>
      <c r="F8961" t="s">
        <v>25413</v>
      </c>
      <c r="G8961" t="s">
        <v>152</v>
      </c>
      <c r="H8961" t="s">
        <v>134</v>
      </c>
      <c r="I8961" t="s">
        <v>135</v>
      </c>
      <c r="J8961" t="s">
        <v>136</v>
      </c>
      <c r="K8961" t="s">
        <v>137</v>
      </c>
      <c r="L8961" t="s">
        <v>25414</v>
      </c>
      <c r="M8961" t="s">
        <v>25415</v>
      </c>
      <c r="N8961">
        <v>6.0475000000000003</v>
      </c>
      <c r="O8961">
        <v>0</v>
      </c>
      <c r="P8961">
        <v>1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1.8247501513996083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1.8247501513996083</v>
      </c>
    </row>
    <row r="8962" spans="1:31" x14ac:dyDescent="0.25">
      <c r="A8962">
        <v>2172044</v>
      </c>
      <c r="B8962">
        <v>1</v>
      </c>
      <c r="C8962" t="s">
        <v>80</v>
      </c>
      <c r="D8962" t="s">
        <v>108</v>
      </c>
      <c r="E8962" t="s">
        <v>174</v>
      </c>
      <c r="F8962" t="s">
        <v>25416</v>
      </c>
      <c r="G8962" t="s">
        <v>187</v>
      </c>
      <c r="H8962" t="s">
        <v>134</v>
      </c>
      <c r="I8962" t="s">
        <v>135</v>
      </c>
      <c r="J8962" t="s">
        <v>136</v>
      </c>
      <c r="K8962" t="s">
        <v>137</v>
      </c>
      <c r="L8962" t="s">
        <v>25417</v>
      </c>
      <c r="M8962" t="s">
        <v>25418</v>
      </c>
      <c r="N8962">
        <v>6.2761111109999996</v>
      </c>
      <c r="O8962">
        <v>0</v>
      </c>
      <c r="P8962">
        <v>11</v>
      </c>
      <c r="Q8962">
        <v>0</v>
      </c>
      <c r="R8962">
        <v>2</v>
      </c>
      <c r="S8962">
        <v>0</v>
      </c>
      <c r="T8962">
        <v>1</v>
      </c>
      <c r="U8962">
        <v>0</v>
      </c>
      <c r="V8962">
        <v>0</v>
      </c>
      <c r="W8962">
        <v>0</v>
      </c>
      <c r="X8962">
        <v>5.5895430305529379</v>
      </c>
      <c r="Y8962">
        <v>0</v>
      </c>
      <c r="Z8962">
        <v>0.63917215732946342</v>
      </c>
      <c r="AA8962">
        <v>0</v>
      </c>
      <c r="AB8962">
        <v>0</v>
      </c>
      <c r="AC8962">
        <v>0</v>
      </c>
      <c r="AD8962">
        <v>0</v>
      </c>
      <c r="AE8962">
        <v>6.2287151878824014</v>
      </c>
    </row>
    <row r="8963" spans="1:31" x14ac:dyDescent="0.25">
      <c r="A8963">
        <v>2171048</v>
      </c>
      <c r="B8963">
        <v>1</v>
      </c>
      <c r="C8963" t="s">
        <v>80</v>
      </c>
      <c r="D8963" t="s">
        <v>97</v>
      </c>
      <c r="E8963" t="s">
        <v>206</v>
      </c>
      <c r="F8963" t="s">
        <v>25419</v>
      </c>
      <c r="G8963" t="s">
        <v>187</v>
      </c>
      <c r="H8963" t="s">
        <v>134</v>
      </c>
      <c r="I8963" t="s">
        <v>135</v>
      </c>
      <c r="J8963" t="s">
        <v>136</v>
      </c>
      <c r="K8963" t="s">
        <v>137</v>
      </c>
      <c r="L8963" t="s">
        <v>25420</v>
      </c>
      <c r="M8963" t="s">
        <v>25421</v>
      </c>
      <c r="N8963">
        <v>1.5661111109999999</v>
      </c>
      <c r="O8963">
        <v>0</v>
      </c>
      <c r="P8963">
        <v>3</v>
      </c>
      <c r="Q8963">
        <v>0</v>
      </c>
      <c r="R8963">
        <v>0</v>
      </c>
      <c r="S8963">
        <v>0</v>
      </c>
      <c r="T8963">
        <v>1</v>
      </c>
      <c r="U8963">
        <v>0</v>
      </c>
      <c r="V8963">
        <v>0</v>
      </c>
      <c r="W8963">
        <v>0</v>
      </c>
      <c r="X8963">
        <v>2.6274228668063997</v>
      </c>
      <c r="Y8963">
        <v>0</v>
      </c>
      <c r="Z8963">
        <v>0</v>
      </c>
      <c r="AA8963">
        <v>0</v>
      </c>
      <c r="AB8963">
        <v>2.8702041969725003</v>
      </c>
      <c r="AC8963">
        <v>0</v>
      </c>
      <c r="AD8963">
        <v>0</v>
      </c>
      <c r="AE8963">
        <v>5.4976270637789</v>
      </c>
    </row>
    <row r="8964" spans="1:31" x14ac:dyDescent="0.25">
      <c r="A8964">
        <v>2171449</v>
      </c>
      <c r="B8964">
        <v>1</v>
      </c>
      <c r="C8964" t="s">
        <v>80</v>
      </c>
      <c r="D8964" t="s">
        <v>85</v>
      </c>
      <c r="E8964" t="s">
        <v>161</v>
      </c>
      <c r="F8964" t="s">
        <v>25422</v>
      </c>
      <c r="G8964" t="s">
        <v>300</v>
      </c>
      <c r="H8964" t="s">
        <v>134</v>
      </c>
      <c r="I8964" t="s">
        <v>135</v>
      </c>
      <c r="J8964" t="s">
        <v>3</v>
      </c>
      <c r="K8964" t="s">
        <v>137</v>
      </c>
      <c r="L8964" t="s">
        <v>25423</v>
      </c>
      <c r="M8964" t="s">
        <v>25424</v>
      </c>
      <c r="N8964">
        <v>5.2622222220000001</v>
      </c>
      <c r="O8964">
        <v>0</v>
      </c>
      <c r="P8964">
        <v>321</v>
      </c>
      <c r="Q8964">
        <v>0</v>
      </c>
      <c r="R8964">
        <v>0</v>
      </c>
      <c r="S8964">
        <v>0</v>
      </c>
      <c r="T8964">
        <v>27</v>
      </c>
      <c r="U8964">
        <v>0</v>
      </c>
      <c r="V8964">
        <v>0</v>
      </c>
      <c r="W8964">
        <v>0</v>
      </c>
      <c r="X8964">
        <v>506.03794662714586</v>
      </c>
      <c r="Y8964">
        <v>0</v>
      </c>
      <c r="Z8964">
        <v>0</v>
      </c>
      <c r="AA8964">
        <v>0</v>
      </c>
      <c r="AB8964">
        <v>48.303533034563706</v>
      </c>
      <c r="AC8964">
        <v>0</v>
      </c>
      <c r="AD8964">
        <v>0</v>
      </c>
      <c r="AE8964">
        <v>554.34147966170951</v>
      </c>
    </row>
    <row r="8965" spans="1:31" x14ac:dyDescent="0.25">
      <c r="A8965">
        <v>2171904</v>
      </c>
      <c r="B8965">
        <v>1</v>
      </c>
      <c r="C8965" t="s">
        <v>80</v>
      </c>
      <c r="D8965" t="s">
        <v>107</v>
      </c>
      <c r="E8965" t="s">
        <v>196</v>
      </c>
      <c r="F8965" t="s">
        <v>25425</v>
      </c>
      <c r="G8965" t="s">
        <v>142</v>
      </c>
      <c r="H8965" t="s">
        <v>143</v>
      </c>
      <c r="I8965" t="s">
        <v>135</v>
      </c>
      <c r="J8965" t="s">
        <v>136</v>
      </c>
      <c r="K8965" t="s">
        <v>137</v>
      </c>
      <c r="L8965" t="s">
        <v>25426</v>
      </c>
      <c r="M8965" t="s">
        <v>25427</v>
      </c>
      <c r="N8965">
        <v>1.0663888880000001</v>
      </c>
      <c r="O8965">
        <v>0</v>
      </c>
      <c r="P8965">
        <v>131</v>
      </c>
      <c r="Q8965">
        <v>0</v>
      </c>
      <c r="R8965">
        <v>1</v>
      </c>
      <c r="S8965">
        <v>0</v>
      </c>
      <c r="T8965">
        <v>23</v>
      </c>
      <c r="U8965">
        <v>0</v>
      </c>
      <c r="V8965">
        <v>0</v>
      </c>
      <c r="W8965">
        <v>0</v>
      </c>
      <c r="X8965">
        <v>35.547698720183419</v>
      </c>
      <c r="Y8965">
        <v>0</v>
      </c>
      <c r="Z8965">
        <v>0.28027003729899996</v>
      </c>
      <c r="AA8965">
        <v>0</v>
      </c>
      <c r="AB8965">
        <v>3.4199248410910004</v>
      </c>
      <c r="AC8965">
        <v>0</v>
      </c>
      <c r="AD8965">
        <v>0</v>
      </c>
      <c r="AE8965">
        <v>39.24789359857342</v>
      </c>
    </row>
    <row r="8966" spans="1:31" x14ac:dyDescent="0.25">
      <c r="A8966">
        <v>2171950</v>
      </c>
      <c r="B8966">
        <v>1</v>
      </c>
      <c r="C8966" t="s">
        <v>80</v>
      </c>
      <c r="D8966" t="s">
        <v>100</v>
      </c>
      <c r="E8966" t="s">
        <v>196</v>
      </c>
      <c r="F8966" t="s">
        <v>4853</v>
      </c>
      <c r="G8966" t="s">
        <v>142</v>
      </c>
      <c r="H8966" t="s">
        <v>143</v>
      </c>
      <c r="I8966" t="s">
        <v>135</v>
      </c>
      <c r="J8966" t="s">
        <v>136</v>
      </c>
      <c r="K8966" t="s">
        <v>137</v>
      </c>
      <c r="L8966" t="s">
        <v>25428</v>
      </c>
      <c r="M8966" t="s">
        <v>25429</v>
      </c>
      <c r="N8966">
        <v>0.59250000000000003</v>
      </c>
      <c r="O8966">
        <v>0</v>
      </c>
      <c r="P8966">
        <v>144</v>
      </c>
      <c r="Q8966">
        <v>8</v>
      </c>
      <c r="R8966">
        <v>29</v>
      </c>
      <c r="S8966">
        <v>1</v>
      </c>
      <c r="T8966">
        <v>4</v>
      </c>
      <c r="U8966">
        <v>0</v>
      </c>
      <c r="V8966">
        <v>0</v>
      </c>
      <c r="W8966">
        <v>0</v>
      </c>
      <c r="X8966">
        <v>26.254571072923135</v>
      </c>
      <c r="Y8966">
        <v>1.7309101933551918</v>
      </c>
      <c r="Z8966">
        <v>5.2175428544994009</v>
      </c>
      <c r="AA8966">
        <v>3.586195615118958</v>
      </c>
      <c r="AB8966">
        <v>9.3591003726774993E-2</v>
      </c>
      <c r="AC8966">
        <v>0</v>
      </c>
      <c r="AD8966">
        <v>0</v>
      </c>
      <c r="AE8966">
        <v>36.882810739623459</v>
      </c>
    </row>
    <row r="8967" spans="1:31" x14ac:dyDescent="0.25">
      <c r="A8967">
        <v>2171990</v>
      </c>
      <c r="B8967">
        <v>1</v>
      </c>
      <c r="C8967" t="s">
        <v>80</v>
      </c>
      <c r="D8967" t="s">
        <v>104</v>
      </c>
      <c r="E8967" t="s">
        <v>174</v>
      </c>
      <c r="F8967" t="s">
        <v>25430</v>
      </c>
      <c r="G8967" t="s">
        <v>187</v>
      </c>
      <c r="H8967" t="s">
        <v>134</v>
      </c>
      <c r="I8967" t="s">
        <v>135</v>
      </c>
      <c r="J8967" t="s">
        <v>136</v>
      </c>
      <c r="K8967" t="s">
        <v>137</v>
      </c>
      <c r="L8967" t="s">
        <v>25431</v>
      </c>
      <c r="M8967" t="s">
        <v>25432</v>
      </c>
      <c r="N8967">
        <v>1.557222222</v>
      </c>
      <c r="O8967">
        <v>0</v>
      </c>
      <c r="P8967">
        <v>28</v>
      </c>
      <c r="Q8967">
        <v>0</v>
      </c>
      <c r="R8967">
        <v>0</v>
      </c>
      <c r="S8967">
        <v>0</v>
      </c>
      <c r="T8967">
        <v>4</v>
      </c>
      <c r="U8967">
        <v>0</v>
      </c>
      <c r="V8967">
        <v>0</v>
      </c>
      <c r="W8967">
        <v>0</v>
      </c>
      <c r="X8967">
        <v>12.183441523467501</v>
      </c>
      <c r="Y8967">
        <v>0</v>
      </c>
      <c r="Z8967">
        <v>0</v>
      </c>
      <c r="AA8967">
        <v>0</v>
      </c>
      <c r="AB8967">
        <v>1.5491924350224164</v>
      </c>
      <c r="AC8967">
        <v>0</v>
      </c>
      <c r="AD8967">
        <v>0</v>
      </c>
      <c r="AE8967">
        <v>13.732633958489917</v>
      </c>
    </row>
    <row r="8968" spans="1:31" x14ac:dyDescent="0.25">
      <c r="A8968">
        <v>2170994</v>
      </c>
      <c r="B8968">
        <v>1</v>
      </c>
      <c r="C8968" t="s">
        <v>81</v>
      </c>
      <c r="D8968" t="s">
        <v>127</v>
      </c>
      <c r="E8968" t="s">
        <v>131</v>
      </c>
      <c r="F8968" t="s">
        <v>25433</v>
      </c>
      <c r="G8968" t="s">
        <v>231</v>
      </c>
      <c r="H8968" t="s">
        <v>134</v>
      </c>
      <c r="I8968" t="s">
        <v>135</v>
      </c>
      <c r="J8968" t="s">
        <v>136</v>
      </c>
      <c r="K8968" t="s">
        <v>137</v>
      </c>
      <c r="L8968" t="s">
        <v>25434</v>
      </c>
      <c r="M8968" t="s">
        <v>25435</v>
      </c>
      <c r="N8968">
        <v>1.9213888880000001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1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1.2542523899488003</v>
      </c>
      <c r="AE8968">
        <v>1.2542523899488003</v>
      </c>
    </row>
    <row r="8969" spans="1:31" x14ac:dyDescent="0.25">
      <c r="A8969">
        <v>2171386</v>
      </c>
      <c r="B8969">
        <v>1</v>
      </c>
      <c r="C8969" t="s">
        <v>81</v>
      </c>
      <c r="D8969" t="s">
        <v>118</v>
      </c>
      <c r="E8969" t="s">
        <v>161</v>
      </c>
      <c r="F8969" t="s">
        <v>19645</v>
      </c>
      <c r="G8969" t="s">
        <v>215</v>
      </c>
      <c r="H8969" t="s">
        <v>134</v>
      </c>
      <c r="I8969" t="s">
        <v>135</v>
      </c>
      <c r="J8969" t="s">
        <v>136</v>
      </c>
      <c r="K8969" t="s">
        <v>137</v>
      </c>
      <c r="L8969" t="s">
        <v>25436</v>
      </c>
      <c r="M8969" t="s">
        <v>25437</v>
      </c>
      <c r="N8969">
        <v>0.215277777</v>
      </c>
      <c r="O8969">
        <v>0</v>
      </c>
      <c r="P8969">
        <v>20</v>
      </c>
      <c r="Q8969">
        <v>0</v>
      </c>
      <c r="R8969">
        <v>4</v>
      </c>
      <c r="S8969">
        <v>0</v>
      </c>
      <c r="T8969">
        <v>1</v>
      </c>
      <c r="U8969">
        <v>0</v>
      </c>
      <c r="V8969">
        <v>0</v>
      </c>
      <c r="W8969">
        <v>0</v>
      </c>
      <c r="X8969">
        <v>0.98840154983750017</v>
      </c>
      <c r="Y8969">
        <v>0</v>
      </c>
      <c r="Z8969">
        <v>4.6780208767500005E-2</v>
      </c>
      <c r="AA8969">
        <v>0</v>
      </c>
      <c r="AB8969">
        <v>0.14010372986958336</v>
      </c>
      <c r="AC8969">
        <v>0</v>
      </c>
      <c r="AD8969">
        <v>0</v>
      </c>
      <c r="AE8969">
        <v>1.1752854884745836</v>
      </c>
    </row>
    <row r="8970" spans="1:31" x14ac:dyDescent="0.25">
      <c r="A8970">
        <v>2171981</v>
      </c>
      <c r="B8970">
        <v>1</v>
      </c>
      <c r="C8970" t="s">
        <v>81</v>
      </c>
      <c r="D8970" t="s">
        <v>115</v>
      </c>
      <c r="E8970" t="s">
        <v>146</v>
      </c>
      <c r="F8970" t="s">
        <v>25438</v>
      </c>
      <c r="G8970" t="s">
        <v>167</v>
      </c>
      <c r="H8970" t="s">
        <v>143</v>
      </c>
      <c r="I8970" t="s">
        <v>135</v>
      </c>
      <c r="J8970" t="s">
        <v>136</v>
      </c>
      <c r="K8970" t="s">
        <v>137</v>
      </c>
      <c r="L8970" t="s">
        <v>25439</v>
      </c>
      <c r="M8970" t="s">
        <v>25440</v>
      </c>
      <c r="N8970">
        <v>5.1119444439999997</v>
      </c>
      <c r="O8970">
        <v>0</v>
      </c>
      <c r="P8970">
        <v>65</v>
      </c>
      <c r="Q8970">
        <v>0</v>
      </c>
      <c r="R8970">
        <v>0</v>
      </c>
      <c r="S8970">
        <v>0</v>
      </c>
      <c r="T8970">
        <v>6</v>
      </c>
      <c r="U8970">
        <v>0</v>
      </c>
      <c r="V8970">
        <v>0</v>
      </c>
      <c r="W8970">
        <v>0</v>
      </c>
      <c r="X8970">
        <v>23.196228990620256</v>
      </c>
      <c r="Y8970">
        <v>0</v>
      </c>
      <c r="Z8970">
        <v>0</v>
      </c>
      <c r="AA8970">
        <v>0</v>
      </c>
      <c r="AB8970">
        <v>0.39607735908919661</v>
      </c>
      <c r="AC8970">
        <v>0</v>
      </c>
      <c r="AD8970">
        <v>0</v>
      </c>
      <c r="AE8970">
        <v>23.592306349709453</v>
      </c>
    </row>
    <row r="8971" spans="1:31" x14ac:dyDescent="0.25">
      <c r="A8971">
        <v>2171589</v>
      </c>
      <c r="B8971">
        <v>1</v>
      </c>
      <c r="C8971" t="s">
        <v>80</v>
      </c>
      <c r="D8971" t="s">
        <v>108</v>
      </c>
      <c r="E8971" t="s">
        <v>174</v>
      </c>
      <c r="F8971" t="s">
        <v>25441</v>
      </c>
      <c r="G8971" t="s">
        <v>384</v>
      </c>
      <c r="H8971" t="s">
        <v>134</v>
      </c>
      <c r="I8971" t="s">
        <v>135</v>
      </c>
      <c r="J8971" t="s">
        <v>136</v>
      </c>
      <c r="K8971" t="s">
        <v>137</v>
      </c>
      <c r="L8971" t="s">
        <v>25442</v>
      </c>
      <c r="M8971" t="s">
        <v>25443</v>
      </c>
      <c r="N8971">
        <v>9.096944444</v>
      </c>
      <c r="O8971">
        <v>0</v>
      </c>
      <c r="P8971">
        <v>14</v>
      </c>
      <c r="Q8971">
        <v>0</v>
      </c>
      <c r="R8971">
        <v>3</v>
      </c>
      <c r="S8971">
        <v>0</v>
      </c>
      <c r="T8971">
        <v>2</v>
      </c>
      <c r="U8971">
        <v>0</v>
      </c>
      <c r="V8971">
        <v>0</v>
      </c>
      <c r="W8971">
        <v>0</v>
      </c>
      <c r="X8971">
        <v>41.31066874533532</v>
      </c>
      <c r="Y8971">
        <v>0</v>
      </c>
      <c r="Z8971">
        <v>1.3786564983831999</v>
      </c>
      <c r="AA8971">
        <v>0</v>
      </c>
      <c r="AB8971">
        <v>3.3187470583265952</v>
      </c>
      <c r="AC8971">
        <v>0</v>
      </c>
      <c r="AD8971">
        <v>0</v>
      </c>
      <c r="AE8971">
        <v>46.008072302045115</v>
      </c>
    </row>
    <row r="8972" spans="1:31" x14ac:dyDescent="0.25">
      <c r="A8972">
        <v>2171543</v>
      </c>
      <c r="B8972">
        <v>1</v>
      </c>
      <c r="C8972" t="s">
        <v>80</v>
      </c>
      <c r="D8972" t="s">
        <v>107</v>
      </c>
      <c r="E8972" t="s">
        <v>174</v>
      </c>
      <c r="F8972" t="s">
        <v>25444</v>
      </c>
      <c r="G8972" t="s">
        <v>384</v>
      </c>
      <c r="H8972" t="s">
        <v>134</v>
      </c>
      <c r="I8972" t="s">
        <v>135</v>
      </c>
      <c r="J8972" t="s">
        <v>136</v>
      </c>
      <c r="K8972" t="s">
        <v>137</v>
      </c>
      <c r="L8972" t="s">
        <v>25445</v>
      </c>
      <c r="M8972" t="s">
        <v>25446</v>
      </c>
      <c r="N8972">
        <v>8.7850000000000001</v>
      </c>
      <c r="O8972">
        <v>0</v>
      </c>
      <c r="P8972">
        <v>115</v>
      </c>
      <c r="Q8972">
        <v>0</v>
      </c>
      <c r="R8972">
        <v>0</v>
      </c>
      <c r="S8972">
        <v>0</v>
      </c>
      <c r="T8972">
        <v>9</v>
      </c>
      <c r="U8972">
        <v>0</v>
      </c>
      <c r="V8972">
        <v>1</v>
      </c>
      <c r="W8972">
        <v>0</v>
      </c>
      <c r="X8972">
        <v>182.53411013666297</v>
      </c>
      <c r="Y8972">
        <v>0</v>
      </c>
      <c r="Z8972">
        <v>0</v>
      </c>
      <c r="AA8972">
        <v>0</v>
      </c>
      <c r="AB8972">
        <v>52.183673716058948</v>
      </c>
      <c r="AC8972">
        <v>0</v>
      </c>
      <c r="AD8972">
        <v>54.857306242765802</v>
      </c>
      <c r="AE8972">
        <v>289.57509009548772</v>
      </c>
    </row>
    <row r="8973" spans="1:31" x14ac:dyDescent="0.25">
      <c r="A8973">
        <v>2171887</v>
      </c>
      <c r="B8973">
        <v>1</v>
      </c>
      <c r="C8973" t="s">
        <v>80</v>
      </c>
      <c r="D8973" t="s">
        <v>92</v>
      </c>
      <c r="E8973" t="s">
        <v>131</v>
      </c>
      <c r="F8973" t="s">
        <v>25447</v>
      </c>
      <c r="G8973" t="s">
        <v>152</v>
      </c>
      <c r="H8973" t="s">
        <v>134</v>
      </c>
      <c r="I8973" t="s">
        <v>135</v>
      </c>
      <c r="J8973" t="s">
        <v>136</v>
      </c>
      <c r="K8973" t="s">
        <v>137</v>
      </c>
      <c r="L8973" t="s">
        <v>25448</v>
      </c>
      <c r="M8973" t="s">
        <v>25449</v>
      </c>
      <c r="N8973">
        <v>1.0791666660000001</v>
      </c>
      <c r="O8973">
        <v>0</v>
      </c>
      <c r="P8973">
        <v>1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1.2491511386376004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1.2491511386376004</v>
      </c>
    </row>
    <row r="8974" spans="1:31" x14ac:dyDescent="0.25">
      <c r="A8974">
        <v>2171652</v>
      </c>
      <c r="B8974">
        <v>1</v>
      </c>
      <c r="C8974" t="s">
        <v>80</v>
      </c>
      <c r="D8974" t="s">
        <v>104</v>
      </c>
      <c r="E8974" t="s">
        <v>131</v>
      </c>
      <c r="F8974" t="s">
        <v>25450</v>
      </c>
      <c r="G8974" t="s">
        <v>300</v>
      </c>
      <c r="H8974" t="s">
        <v>134</v>
      </c>
      <c r="I8974" t="s">
        <v>135</v>
      </c>
      <c r="J8974" t="s">
        <v>136</v>
      </c>
      <c r="K8974" t="s">
        <v>137</v>
      </c>
      <c r="L8974" t="s">
        <v>25451</v>
      </c>
      <c r="M8974" t="s">
        <v>25452</v>
      </c>
      <c r="N8974">
        <v>8.1947222219999993</v>
      </c>
      <c r="O8974">
        <v>0</v>
      </c>
      <c r="P8974">
        <v>1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1.8640906318716004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1.8640906318716004</v>
      </c>
    </row>
    <row r="8975" spans="1:31" x14ac:dyDescent="0.25">
      <c r="A8975">
        <v>2170845</v>
      </c>
      <c r="B8975">
        <v>1</v>
      </c>
      <c r="C8975" t="s">
        <v>80</v>
      </c>
      <c r="D8975" t="s">
        <v>84</v>
      </c>
      <c r="E8975" t="s">
        <v>131</v>
      </c>
      <c r="F8975" t="s">
        <v>25453</v>
      </c>
      <c r="G8975" t="s">
        <v>152</v>
      </c>
      <c r="H8975" t="s">
        <v>134</v>
      </c>
      <c r="I8975" t="s">
        <v>135</v>
      </c>
      <c r="J8975" t="s">
        <v>136</v>
      </c>
      <c r="K8975" t="s">
        <v>137</v>
      </c>
      <c r="L8975" t="s">
        <v>25454</v>
      </c>
      <c r="M8975" t="s">
        <v>25455</v>
      </c>
      <c r="N8975">
        <v>3.238611111</v>
      </c>
      <c r="O8975">
        <v>0</v>
      </c>
      <c r="P8975">
        <v>2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1.0399086520504999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1.0399086520504999</v>
      </c>
    </row>
    <row r="8976" spans="1:31" x14ac:dyDescent="0.25">
      <c r="A8976">
        <v>2170868</v>
      </c>
      <c r="B8976">
        <v>1</v>
      </c>
      <c r="C8976" t="s">
        <v>80</v>
      </c>
      <c r="D8976" t="s">
        <v>92</v>
      </c>
      <c r="E8976" t="s">
        <v>174</v>
      </c>
      <c r="F8976" t="s">
        <v>25456</v>
      </c>
      <c r="G8976" t="s">
        <v>211</v>
      </c>
      <c r="H8976" t="s">
        <v>134</v>
      </c>
      <c r="I8976" t="s">
        <v>135</v>
      </c>
      <c r="J8976" t="s">
        <v>136</v>
      </c>
      <c r="K8976" t="s">
        <v>137</v>
      </c>
      <c r="L8976" t="s">
        <v>25457</v>
      </c>
      <c r="M8976" t="s">
        <v>25458</v>
      </c>
      <c r="N8976">
        <v>5.6466666659999998</v>
      </c>
      <c r="O8976">
        <v>0</v>
      </c>
      <c r="P8976">
        <v>40</v>
      </c>
      <c r="Q8976">
        <v>0</v>
      </c>
      <c r="R8976">
        <v>0</v>
      </c>
      <c r="S8976">
        <v>0</v>
      </c>
      <c r="T8976">
        <v>4</v>
      </c>
      <c r="U8976">
        <v>0</v>
      </c>
      <c r="V8976">
        <v>0</v>
      </c>
      <c r="W8976">
        <v>0</v>
      </c>
      <c r="X8976">
        <v>65.41114307094476</v>
      </c>
      <c r="Y8976">
        <v>0</v>
      </c>
      <c r="Z8976">
        <v>0</v>
      </c>
      <c r="AA8976">
        <v>0</v>
      </c>
      <c r="AB8976">
        <v>14.738845917246401</v>
      </c>
      <c r="AC8976">
        <v>0</v>
      </c>
      <c r="AD8976">
        <v>0</v>
      </c>
      <c r="AE8976">
        <v>80.149988988191154</v>
      </c>
    </row>
    <row r="8977" spans="1:31" x14ac:dyDescent="0.25">
      <c r="A8977">
        <v>2171088</v>
      </c>
      <c r="B8977">
        <v>1</v>
      </c>
      <c r="C8977" t="s">
        <v>81</v>
      </c>
      <c r="D8977" t="s">
        <v>113</v>
      </c>
      <c r="E8977" t="s">
        <v>131</v>
      </c>
      <c r="F8977" t="s">
        <v>25459</v>
      </c>
      <c r="G8977" t="s">
        <v>152</v>
      </c>
      <c r="H8977" t="s">
        <v>134</v>
      </c>
      <c r="I8977" t="s">
        <v>135</v>
      </c>
      <c r="J8977" t="s">
        <v>136</v>
      </c>
      <c r="K8977" t="s">
        <v>137</v>
      </c>
      <c r="L8977" t="s">
        <v>25460</v>
      </c>
      <c r="M8977" t="s">
        <v>25461</v>
      </c>
      <c r="N8977">
        <v>1.9922222220000001</v>
      </c>
      <c r="O8977">
        <v>0</v>
      </c>
      <c r="P8977">
        <v>1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0.38448647551986675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0.38448647551986675</v>
      </c>
    </row>
    <row r="8978" spans="1:31" x14ac:dyDescent="0.25">
      <c r="A8978">
        <v>2171480</v>
      </c>
      <c r="B8978">
        <v>1</v>
      </c>
      <c r="C8978" t="s">
        <v>80</v>
      </c>
      <c r="D8978" t="s">
        <v>100</v>
      </c>
      <c r="E8978" t="s">
        <v>206</v>
      </c>
      <c r="F8978" t="s">
        <v>25462</v>
      </c>
      <c r="G8978" t="s">
        <v>187</v>
      </c>
      <c r="H8978" t="s">
        <v>134</v>
      </c>
      <c r="I8978" t="s">
        <v>135</v>
      </c>
      <c r="J8978" t="s">
        <v>136</v>
      </c>
      <c r="K8978" t="s">
        <v>137</v>
      </c>
      <c r="L8978" t="s">
        <v>25463</v>
      </c>
      <c r="M8978" t="s">
        <v>25464</v>
      </c>
      <c r="N8978">
        <v>1.2102777769999999</v>
      </c>
      <c r="O8978">
        <v>0</v>
      </c>
      <c r="P8978">
        <v>18</v>
      </c>
      <c r="Q8978">
        <v>0</v>
      </c>
      <c r="R8978">
        <v>4</v>
      </c>
      <c r="S8978">
        <v>0</v>
      </c>
      <c r="T8978">
        <v>1</v>
      </c>
      <c r="U8978">
        <v>0</v>
      </c>
      <c r="V8978">
        <v>0</v>
      </c>
      <c r="W8978">
        <v>0</v>
      </c>
      <c r="X8978">
        <v>5.0122808521985007</v>
      </c>
      <c r="Y8978">
        <v>0</v>
      </c>
      <c r="Z8978">
        <v>1.1974195257539502</v>
      </c>
      <c r="AA8978">
        <v>0</v>
      </c>
      <c r="AB8978">
        <v>0.44115760251475011</v>
      </c>
      <c r="AC8978">
        <v>0</v>
      </c>
      <c r="AD8978">
        <v>0</v>
      </c>
      <c r="AE8978">
        <v>6.650857980467201</v>
      </c>
    </row>
    <row r="8979" spans="1:31" x14ac:dyDescent="0.25">
      <c r="A8979">
        <v>2170876</v>
      </c>
      <c r="B8979">
        <v>1</v>
      </c>
      <c r="C8979" t="s">
        <v>80</v>
      </c>
      <c r="D8979" t="s">
        <v>100</v>
      </c>
      <c r="E8979" t="s">
        <v>146</v>
      </c>
      <c r="F8979" t="s">
        <v>25465</v>
      </c>
      <c r="G8979" t="s">
        <v>167</v>
      </c>
      <c r="H8979" t="s">
        <v>143</v>
      </c>
      <c r="I8979" t="s">
        <v>135</v>
      </c>
      <c r="J8979" t="s">
        <v>136</v>
      </c>
      <c r="K8979" t="s">
        <v>137</v>
      </c>
      <c r="L8979" t="s">
        <v>25466</v>
      </c>
      <c r="M8979" t="s">
        <v>25467</v>
      </c>
      <c r="N8979">
        <v>2.7913888880000002</v>
      </c>
      <c r="O8979">
        <v>0</v>
      </c>
      <c r="P8979">
        <v>14</v>
      </c>
      <c r="Q8979">
        <v>0</v>
      </c>
      <c r="R8979">
        <v>20</v>
      </c>
      <c r="S8979">
        <v>10</v>
      </c>
      <c r="T8979">
        <v>4</v>
      </c>
      <c r="U8979">
        <v>0</v>
      </c>
      <c r="V8979">
        <v>0</v>
      </c>
      <c r="W8979">
        <v>0</v>
      </c>
      <c r="X8979">
        <v>12.859086315068566</v>
      </c>
      <c r="Y8979">
        <v>0</v>
      </c>
      <c r="Z8979">
        <v>31.874622088123289</v>
      </c>
      <c r="AA8979">
        <v>353.90093366540231</v>
      </c>
      <c r="AB8979">
        <v>23.288172715871006</v>
      </c>
      <c r="AC8979">
        <v>0</v>
      </c>
      <c r="AD8979">
        <v>0</v>
      </c>
      <c r="AE8979">
        <v>421.92281478446517</v>
      </c>
    </row>
    <row r="8980" spans="1:31" x14ac:dyDescent="0.25">
      <c r="A8980">
        <v>2172013</v>
      </c>
      <c r="B8980">
        <v>1</v>
      </c>
      <c r="C8980" t="s">
        <v>80</v>
      </c>
      <c r="D8980" t="s">
        <v>108</v>
      </c>
      <c r="E8980" t="s">
        <v>174</v>
      </c>
      <c r="F8980" t="s">
        <v>25468</v>
      </c>
      <c r="G8980" t="s">
        <v>211</v>
      </c>
      <c r="H8980" t="s">
        <v>134</v>
      </c>
      <c r="I8980" t="s">
        <v>135</v>
      </c>
      <c r="J8980" t="s">
        <v>136</v>
      </c>
      <c r="K8980" t="s">
        <v>137</v>
      </c>
      <c r="L8980" t="s">
        <v>25469</v>
      </c>
      <c r="M8980" t="s">
        <v>25470</v>
      </c>
      <c r="N8980">
        <v>3.4933333329999998</v>
      </c>
      <c r="O8980">
        <v>0</v>
      </c>
      <c r="P8980">
        <v>1</v>
      </c>
      <c r="Q8980">
        <v>0</v>
      </c>
      <c r="R8980">
        <v>2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1.1135310132016933</v>
      </c>
      <c r="Y8980">
        <v>0</v>
      </c>
      <c r="Z8980">
        <v>6.4123219711365875</v>
      </c>
      <c r="AA8980">
        <v>0</v>
      </c>
      <c r="AB8980">
        <v>0</v>
      </c>
      <c r="AC8980">
        <v>0</v>
      </c>
      <c r="AD8980">
        <v>0</v>
      </c>
      <c r="AE8980">
        <v>7.5258529843382806</v>
      </c>
    </row>
    <row r="8981" spans="1:31" x14ac:dyDescent="0.25">
      <c r="A8981">
        <v>2171323</v>
      </c>
      <c r="B8981">
        <v>1</v>
      </c>
      <c r="C8981" t="s">
        <v>80</v>
      </c>
      <c r="D8981" t="s">
        <v>103</v>
      </c>
      <c r="E8981" t="s">
        <v>196</v>
      </c>
      <c r="F8981" t="s">
        <v>25471</v>
      </c>
      <c r="G8981" t="s">
        <v>477</v>
      </c>
      <c r="H8981" t="s">
        <v>143</v>
      </c>
      <c r="I8981" t="s">
        <v>135</v>
      </c>
      <c r="J8981" t="s">
        <v>136</v>
      </c>
      <c r="K8981" t="s">
        <v>137</v>
      </c>
      <c r="L8981" t="s">
        <v>25472</v>
      </c>
      <c r="M8981" t="s">
        <v>25473</v>
      </c>
      <c r="N8981">
        <v>0.711388888</v>
      </c>
      <c r="O8981">
        <v>0</v>
      </c>
      <c r="P8981">
        <v>54</v>
      </c>
      <c r="Q8981">
        <v>2</v>
      </c>
      <c r="R8981">
        <v>51</v>
      </c>
      <c r="S8981">
        <v>20</v>
      </c>
      <c r="T8981">
        <v>33</v>
      </c>
      <c r="U8981">
        <v>18</v>
      </c>
      <c r="V8981">
        <v>1</v>
      </c>
      <c r="W8981">
        <v>0</v>
      </c>
      <c r="X8981">
        <v>7.7312535597880903</v>
      </c>
      <c r="Y8981">
        <v>0.66285552379474999</v>
      </c>
      <c r="Z8981">
        <v>5.5111106529877665</v>
      </c>
      <c r="AA8981">
        <v>139.45405553700616</v>
      </c>
      <c r="AB8981">
        <v>14.31655621156114</v>
      </c>
      <c r="AC8981">
        <v>2841.3145355780807</v>
      </c>
      <c r="AD8981">
        <v>119.74971595050479</v>
      </c>
      <c r="AE8981">
        <v>3128.7400830137231</v>
      </c>
    </row>
    <row r="8982" spans="1:31" x14ac:dyDescent="0.25">
      <c r="A8982">
        <v>2171566</v>
      </c>
      <c r="B8982">
        <v>1</v>
      </c>
      <c r="C8982" t="s">
        <v>80</v>
      </c>
      <c r="D8982" t="s">
        <v>107</v>
      </c>
      <c r="E8982" t="s">
        <v>174</v>
      </c>
      <c r="F8982" t="s">
        <v>25474</v>
      </c>
      <c r="G8982" t="s">
        <v>187</v>
      </c>
      <c r="H8982" t="s">
        <v>134</v>
      </c>
      <c r="I8982" t="s">
        <v>135</v>
      </c>
      <c r="J8982" t="s">
        <v>136</v>
      </c>
      <c r="K8982" t="s">
        <v>137</v>
      </c>
      <c r="L8982" t="s">
        <v>25475</v>
      </c>
      <c r="M8982" t="s">
        <v>25476</v>
      </c>
      <c r="N8982">
        <v>5.2541666659999997</v>
      </c>
      <c r="O8982">
        <v>0</v>
      </c>
      <c r="P8982">
        <v>72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82.101859763327113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82.101859763327113</v>
      </c>
    </row>
    <row r="8983" spans="1:31" x14ac:dyDescent="0.25">
      <c r="A8983">
        <v>2171958</v>
      </c>
      <c r="B8983">
        <v>1</v>
      </c>
      <c r="C8983" t="s">
        <v>80</v>
      </c>
      <c r="D8983" t="s">
        <v>103</v>
      </c>
      <c r="E8983" t="s">
        <v>131</v>
      </c>
      <c r="F8983" t="s">
        <v>25477</v>
      </c>
      <c r="G8983" t="s">
        <v>152</v>
      </c>
      <c r="H8983" t="s">
        <v>134</v>
      </c>
      <c r="I8983" t="s">
        <v>135</v>
      </c>
      <c r="J8983" t="s">
        <v>136</v>
      </c>
      <c r="K8983" t="s">
        <v>137</v>
      </c>
      <c r="L8983" t="s">
        <v>25478</v>
      </c>
      <c r="M8983" t="s">
        <v>25479</v>
      </c>
      <c r="N8983">
        <v>1.1830555549999999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1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1.8705287397733337E-2</v>
      </c>
      <c r="AC8983">
        <v>0</v>
      </c>
      <c r="AD8983">
        <v>0</v>
      </c>
      <c r="AE8983">
        <v>1.8705287397733337E-2</v>
      </c>
    </row>
    <row r="8984" spans="1:31" x14ac:dyDescent="0.25">
      <c r="A8984">
        <v>2170931</v>
      </c>
      <c r="B8984">
        <v>1</v>
      </c>
      <c r="C8984" t="s">
        <v>80</v>
      </c>
      <c r="D8984" t="s">
        <v>96</v>
      </c>
      <c r="E8984" t="s">
        <v>174</v>
      </c>
      <c r="F8984" t="s">
        <v>25480</v>
      </c>
      <c r="G8984" t="s">
        <v>187</v>
      </c>
      <c r="H8984" t="s">
        <v>134</v>
      </c>
      <c r="I8984" t="s">
        <v>135</v>
      </c>
      <c r="J8984" t="s">
        <v>136</v>
      </c>
      <c r="K8984" t="s">
        <v>137</v>
      </c>
      <c r="L8984" t="s">
        <v>25481</v>
      </c>
      <c r="M8984" t="s">
        <v>25482</v>
      </c>
      <c r="N8984">
        <v>4.0963888879999999</v>
      </c>
      <c r="O8984">
        <v>0</v>
      </c>
      <c r="P8984">
        <v>4</v>
      </c>
      <c r="Q8984">
        <v>0</v>
      </c>
      <c r="R8984">
        <v>1</v>
      </c>
      <c r="S8984">
        <v>0</v>
      </c>
      <c r="T8984">
        <v>3</v>
      </c>
      <c r="U8984">
        <v>0</v>
      </c>
      <c r="V8984">
        <v>0</v>
      </c>
      <c r="W8984">
        <v>0</v>
      </c>
      <c r="X8984">
        <v>10.407412620385001</v>
      </c>
      <c r="Y8984">
        <v>0</v>
      </c>
      <c r="Z8984">
        <v>0.85771301079329998</v>
      </c>
      <c r="AA8984">
        <v>0</v>
      </c>
      <c r="AB8984">
        <v>0.86695560919806669</v>
      </c>
      <c r="AC8984">
        <v>0</v>
      </c>
      <c r="AD8984">
        <v>0</v>
      </c>
      <c r="AE8984">
        <v>12.132081240376367</v>
      </c>
    </row>
    <row r="8985" spans="1:31" x14ac:dyDescent="0.25">
      <c r="A8985">
        <v>2171472</v>
      </c>
      <c r="B8985">
        <v>1</v>
      </c>
      <c r="C8985" t="s">
        <v>81</v>
      </c>
      <c r="D8985" t="s">
        <v>113</v>
      </c>
      <c r="E8985" t="s">
        <v>174</v>
      </c>
      <c r="F8985" t="s">
        <v>21149</v>
      </c>
      <c r="G8985" t="s">
        <v>187</v>
      </c>
      <c r="H8985" t="s">
        <v>134</v>
      </c>
      <c r="I8985" t="s">
        <v>135</v>
      </c>
      <c r="J8985" t="s">
        <v>136</v>
      </c>
      <c r="K8985" t="s">
        <v>137</v>
      </c>
      <c r="L8985" t="s">
        <v>25483</v>
      </c>
      <c r="M8985" t="s">
        <v>25484</v>
      </c>
      <c r="N8985">
        <v>11.041666665999999</v>
      </c>
      <c r="O8985">
        <v>0</v>
      </c>
      <c r="P8985">
        <v>13</v>
      </c>
      <c r="Q8985">
        <v>0</v>
      </c>
      <c r="R8985">
        <v>1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12.853074708935543</v>
      </c>
      <c r="Y8985">
        <v>0</v>
      </c>
      <c r="Z8985">
        <v>0.31320526407561117</v>
      </c>
      <c r="AA8985">
        <v>0</v>
      </c>
      <c r="AB8985">
        <v>0</v>
      </c>
      <c r="AC8985">
        <v>0</v>
      </c>
      <c r="AD8985">
        <v>0</v>
      </c>
      <c r="AE8985">
        <v>13.166279973011154</v>
      </c>
    </row>
    <row r="8986" spans="1:31" x14ac:dyDescent="0.25">
      <c r="A8986">
        <v>2171417</v>
      </c>
      <c r="B8986">
        <v>1</v>
      </c>
      <c r="C8986" t="s">
        <v>80</v>
      </c>
      <c r="D8986" t="s">
        <v>96</v>
      </c>
      <c r="E8986" t="s">
        <v>131</v>
      </c>
      <c r="F8986" t="s">
        <v>25485</v>
      </c>
      <c r="G8986" t="s">
        <v>133</v>
      </c>
      <c r="H8986" t="s">
        <v>134</v>
      </c>
      <c r="I8986" t="s">
        <v>135</v>
      </c>
      <c r="J8986" t="s">
        <v>136</v>
      </c>
      <c r="K8986" t="s">
        <v>137</v>
      </c>
      <c r="L8986" t="s">
        <v>25486</v>
      </c>
      <c r="M8986" t="s">
        <v>25487</v>
      </c>
      <c r="N8986">
        <v>6.0133333330000003</v>
      </c>
      <c r="O8986">
        <v>0</v>
      </c>
      <c r="P8986">
        <v>2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5.9731858568352001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5.9731858568352001</v>
      </c>
    </row>
    <row r="8987" spans="1:31" x14ac:dyDescent="0.25">
      <c r="A8987">
        <v>2171759</v>
      </c>
      <c r="B8987">
        <v>1</v>
      </c>
      <c r="C8987" t="s">
        <v>80</v>
      </c>
      <c r="D8987" t="s">
        <v>104</v>
      </c>
      <c r="E8987" t="s">
        <v>146</v>
      </c>
      <c r="F8987" t="s">
        <v>25488</v>
      </c>
      <c r="G8987" t="s">
        <v>167</v>
      </c>
      <c r="H8987" t="s">
        <v>143</v>
      </c>
      <c r="I8987" t="s">
        <v>135</v>
      </c>
      <c r="J8987" t="s">
        <v>136</v>
      </c>
      <c r="K8987" t="s">
        <v>137</v>
      </c>
      <c r="L8987" t="s">
        <v>25489</v>
      </c>
      <c r="M8987" t="s">
        <v>25490</v>
      </c>
      <c r="N8987">
        <v>6.0677777769999999</v>
      </c>
      <c r="O8987">
        <v>0</v>
      </c>
      <c r="P8987">
        <v>0</v>
      </c>
      <c r="Q8987">
        <v>0</v>
      </c>
      <c r="R8987">
        <v>1</v>
      </c>
      <c r="S8987">
        <v>0</v>
      </c>
      <c r="T8987">
        <v>1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2.0012480923026668</v>
      </c>
      <c r="AA8987">
        <v>0</v>
      </c>
      <c r="AB8987">
        <v>74.280293911930599</v>
      </c>
      <c r="AC8987">
        <v>0</v>
      </c>
      <c r="AD8987">
        <v>0</v>
      </c>
      <c r="AE8987">
        <v>76.281542004233259</v>
      </c>
    </row>
    <row r="8988" spans="1:31" x14ac:dyDescent="0.25">
      <c r="A8988">
        <v>2171736</v>
      </c>
      <c r="B8988">
        <v>1</v>
      </c>
      <c r="C8988" t="s">
        <v>80</v>
      </c>
      <c r="D8988" t="s">
        <v>96</v>
      </c>
      <c r="E8988" t="s">
        <v>131</v>
      </c>
      <c r="F8988" t="s">
        <v>25491</v>
      </c>
      <c r="G8988" t="s">
        <v>152</v>
      </c>
      <c r="H8988" t="s">
        <v>134</v>
      </c>
      <c r="I8988" t="s">
        <v>135</v>
      </c>
      <c r="J8988" t="s">
        <v>136</v>
      </c>
      <c r="K8988" t="s">
        <v>137</v>
      </c>
      <c r="L8988" t="s">
        <v>25492</v>
      </c>
      <c r="M8988" t="s">
        <v>25493</v>
      </c>
      <c r="N8988">
        <v>0.72166666599999996</v>
      </c>
      <c r="O8988">
        <v>0</v>
      </c>
      <c r="P8988">
        <v>1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1.6515078027400001E-2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1.6515078027400001E-2</v>
      </c>
    </row>
    <row r="8989" spans="1:31" x14ac:dyDescent="0.25">
      <c r="A8989">
        <v>2171521</v>
      </c>
      <c r="B8989">
        <v>1</v>
      </c>
      <c r="C8989" t="s">
        <v>80</v>
      </c>
      <c r="D8989" t="s">
        <v>100</v>
      </c>
      <c r="E8989" t="s">
        <v>131</v>
      </c>
      <c r="F8989" t="s">
        <v>25494</v>
      </c>
      <c r="G8989" t="s">
        <v>152</v>
      </c>
      <c r="H8989" t="s">
        <v>134</v>
      </c>
      <c r="I8989" t="s">
        <v>135</v>
      </c>
      <c r="J8989" t="s">
        <v>136</v>
      </c>
      <c r="K8989" t="s">
        <v>137</v>
      </c>
      <c r="L8989" t="s">
        <v>25495</v>
      </c>
      <c r="M8989" t="s">
        <v>25496</v>
      </c>
      <c r="N8989">
        <v>3.568333333</v>
      </c>
      <c r="O8989">
        <v>0</v>
      </c>
      <c r="P8989">
        <v>1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3.3836821765166666E-3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3.3836821765166666E-3</v>
      </c>
    </row>
    <row r="8990" spans="1:31" x14ac:dyDescent="0.25">
      <c r="A8990">
        <v>2171475</v>
      </c>
      <c r="B8990">
        <v>1</v>
      </c>
      <c r="C8990" t="s">
        <v>81</v>
      </c>
      <c r="D8990" t="s">
        <v>114</v>
      </c>
      <c r="E8990" t="s">
        <v>146</v>
      </c>
      <c r="F8990" t="s">
        <v>25497</v>
      </c>
      <c r="G8990" t="s">
        <v>167</v>
      </c>
      <c r="H8990" t="s">
        <v>143</v>
      </c>
      <c r="I8990" t="s">
        <v>135</v>
      </c>
      <c r="J8990" t="s">
        <v>136</v>
      </c>
      <c r="K8990" t="s">
        <v>137</v>
      </c>
      <c r="L8990" t="s">
        <v>25498</v>
      </c>
      <c r="M8990" t="s">
        <v>25499</v>
      </c>
      <c r="N8990">
        <v>3.781111111</v>
      </c>
      <c r="O8990">
        <v>0</v>
      </c>
      <c r="P8990">
        <v>67</v>
      </c>
      <c r="Q8990">
        <v>0</v>
      </c>
      <c r="R8990">
        <v>0</v>
      </c>
      <c r="S8990">
        <v>0</v>
      </c>
      <c r="T8990">
        <v>6</v>
      </c>
      <c r="U8990">
        <v>0</v>
      </c>
      <c r="V8990">
        <v>0</v>
      </c>
      <c r="W8990">
        <v>0</v>
      </c>
      <c r="X8990">
        <v>21.12487558869212</v>
      </c>
      <c r="Y8990">
        <v>0</v>
      </c>
      <c r="Z8990">
        <v>0</v>
      </c>
      <c r="AA8990">
        <v>0</v>
      </c>
      <c r="AB8990">
        <v>3.6201715722706336</v>
      </c>
      <c r="AC8990">
        <v>0</v>
      </c>
      <c r="AD8990">
        <v>0</v>
      </c>
      <c r="AE8990">
        <v>24.745047160962756</v>
      </c>
    </row>
    <row r="8991" spans="1:31" x14ac:dyDescent="0.25">
      <c r="A8991">
        <v>2171329</v>
      </c>
      <c r="B8991">
        <v>1</v>
      </c>
      <c r="C8991" t="s">
        <v>81</v>
      </c>
      <c r="D8991" t="s">
        <v>119</v>
      </c>
      <c r="E8991" t="s">
        <v>174</v>
      </c>
      <c r="F8991" t="s">
        <v>25500</v>
      </c>
      <c r="G8991" t="s">
        <v>384</v>
      </c>
      <c r="H8991" t="s">
        <v>134</v>
      </c>
      <c r="I8991" t="s">
        <v>135</v>
      </c>
      <c r="J8991" t="s">
        <v>136</v>
      </c>
      <c r="K8991" t="s">
        <v>137</v>
      </c>
      <c r="L8991" t="s">
        <v>25501</v>
      </c>
      <c r="M8991" t="s">
        <v>25502</v>
      </c>
      <c r="N8991">
        <v>9.1769444440000001</v>
      </c>
      <c r="O8991">
        <v>0</v>
      </c>
      <c r="P8991">
        <v>4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2.9605971685418662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2.9605971685418662</v>
      </c>
    </row>
    <row r="8992" spans="1:31" x14ac:dyDescent="0.25">
      <c r="A8992">
        <v>2171836</v>
      </c>
      <c r="B8992">
        <v>1</v>
      </c>
      <c r="C8992" t="s">
        <v>81</v>
      </c>
      <c r="D8992" t="s">
        <v>113</v>
      </c>
      <c r="E8992" t="s">
        <v>174</v>
      </c>
      <c r="F8992" t="s">
        <v>25503</v>
      </c>
      <c r="G8992" t="s">
        <v>187</v>
      </c>
      <c r="H8992" t="s">
        <v>134</v>
      </c>
      <c r="I8992" t="s">
        <v>135</v>
      </c>
      <c r="J8992" t="s">
        <v>136</v>
      </c>
      <c r="K8992" t="s">
        <v>137</v>
      </c>
      <c r="L8992" t="s">
        <v>25504</v>
      </c>
      <c r="M8992" t="s">
        <v>25505</v>
      </c>
      <c r="N8992">
        <v>8.0394444440000008</v>
      </c>
      <c r="O8992">
        <v>0</v>
      </c>
      <c r="P8992">
        <v>54</v>
      </c>
      <c r="Q8992">
        <v>0</v>
      </c>
      <c r="R8992">
        <v>1</v>
      </c>
      <c r="S8992">
        <v>0</v>
      </c>
      <c r="T8992">
        <v>4</v>
      </c>
      <c r="U8992">
        <v>0</v>
      </c>
      <c r="V8992">
        <v>0</v>
      </c>
      <c r="W8992">
        <v>0</v>
      </c>
      <c r="X8992">
        <v>75.286032406149062</v>
      </c>
      <c r="Y8992">
        <v>0</v>
      </c>
      <c r="Z8992">
        <v>5.9397513820480002E-2</v>
      </c>
      <c r="AA8992">
        <v>0</v>
      </c>
      <c r="AB8992">
        <v>5.7592669378733614</v>
      </c>
      <c r="AC8992">
        <v>0</v>
      </c>
      <c r="AD8992">
        <v>0</v>
      </c>
      <c r="AE8992">
        <v>81.10469685784291</v>
      </c>
    </row>
    <row r="8993" spans="1:31" x14ac:dyDescent="0.25">
      <c r="A8993">
        <v>2171398</v>
      </c>
      <c r="B8993">
        <v>1</v>
      </c>
      <c r="C8993" t="s">
        <v>80</v>
      </c>
      <c r="D8993" t="s">
        <v>108</v>
      </c>
      <c r="E8993" t="s">
        <v>196</v>
      </c>
      <c r="F8993" t="s">
        <v>25506</v>
      </c>
      <c r="G8993" t="s">
        <v>142</v>
      </c>
      <c r="H8993" t="s">
        <v>143</v>
      </c>
      <c r="I8993" t="s">
        <v>135</v>
      </c>
      <c r="J8993" t="s">
        <v>136</v>
      </c>
      <c r="K8993" t="s">
        <v>137</v>
      </c>
      <c r="L8993" t="s">
        <v>25507</v>
      </c>
      <c r="M8993" t="s">
        <v>25508</v>
      </c>
      <c r="N8993">
        <v>4.7663888879999998</v>
      </c>
      <c r="O8993">
        <v>0</v>
      </c>
      <c r="P8993">
        <v>305</v>
      </c>
      <c r="Q8993">
        <v>0</v>
      </c>
      <c r="R8993">
        <v>113</v>
      </c>
      <c r="S8993">
        <v>2</v>
      </c>
      <c r="T8993">
        <v>52</v>
      </c>
      <c r="U8993">
        <v>0</v>
      </c>
      <c r="V8993">
        <v>0</v>
      </c>
      <c r="W8993">
        <v>0</v>
      </c>
      <c r="X8993">
        <v>188.15270483056389</v>
      </c>
      <c r="Y8993">
        <v>0</v>
      </c>
      <c r="Z8993">
        <v>185.94213521802334</v>
      </c>
      <c r="AA8993">
        <v>50.845419122728792</v>
      </c>
      <c r="AB8993">
        <v>76.44220642452008</v>
      </c>
      <c r="AC8993">
        <v>0</v>
      </c>
      <c r="AD8993">
        <v>0</v>
      </c>
      <c r="AE8993">
        <v>501.38246559583609</v>
      </c>
    </row>
    <row r="8994" spans="1:31" x14ac:dyDescent="0.25">
      <c r="A8994">
        <v>2172028</v>
      </c>
      <c r="B8994">
        <v>1</v>
      </c>
      <c r="C8994" t="s">
        <v>81</v>
      </c>
      <c r="D8994" t="s">
        <v>115</v>
      </c>
      <c r="E8994" t="s">
        <v>131</v>
      </c>
      <c r="F8994" t="s">
        <v>25509</v>
      </c>
      <c r="G8994" t="s">
        <v>152</v>
      </c>
      <c r="H8994" t="s">
        <v>134</v>
      </c>
      <c r="I8994" t="s">
        <v>135</v>
      </c>
      <c r="J8994" t="s">
        <v>136</v>
      </c>
      <c r="K8994" t="s">
        <v>137</v>
      </c>
      <c r="L8994" t="s">
        <v>25510</v>
      </c>
      <c r="M8994" t="s">
        <v>25511</v>
      </c>
      <c r="N8994">
        <v>4.9238888879999996</v>
      </c>
      <c r="O8994">
        <v>0</v>
      </c>
      <c r="P8994">
        <v>1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2.8716289859140112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2.8716289859140112</v>
      </c>
    </row>
    <row r="8995" spans="1:31" x14ac:dyDescent="0.25">
      <c r="A8995">
        <v>2171352</v>
      </c>
      <c r="B8995">
        <v>1</v>
      </c>
      <c r="C8995" t="s">
        <v>81</v>
      </c>
      <c r="D8995" t="s">
        <v>112</v>
      </c>
      <c r="E8995" t="s">
        <v>174</v>
      </c>
      <c r="F8995" t="s">
        <v>25512</v>
      </c>
      <c r="G8995" t="s">
        <v>187</v>
      </c>
      <c r="H8995" t="s">
        <v>134</v>
      </c>
      <c r="I8995" t="s">
        <v>135</v>
      </c>
      <c r="J8995" t="s">
        <v>136</v>
      </c>
      <c r="K8995" t="s">
        <v>137</v>
      </c>
      <c r="L8995" t="s">
        <v>25513</v>
      </c>
      <c r="M8995" t="s">
        <v>25514</v>
      </c>
      <c r="N8995">
        <v>3.8311111109999998</v>
      </c>
      <c r="O8995">
        <v>0</v>
      </c>
      <c r="P8995">
        <v>215</v>
      </c>
      <c r="Q8995">
        <v>0</v>
      </c>
      <c r="R8995">
        <v>0</v>
      </c>
      <c r="S8995">
        <v>0</v>
      </c>
      <c r="T8995">
        <v>9</v>
      </c>
      <c r="U8995">
        <v>0</v>
      </c>
      <c r="V8995">
        <v>0</v>
      </c>
      <c r="W8995">
        <v>0</v>
      </c>
      <c r="X8995">
        <v>161.35774786947849</v>
      </c>
      <c r="Y8995">
        <v>0</v>
      </c>
      <c r="Z8995">
        <v>0</v>
      </c>
      <c r="AA8995">
        <v>0</v>
      </c>
      <c r="AB8995">
        <v>2.3411489280178999</v>
      </c>
      <c r="AC8995">
        <v>0</v>
      </c>
      <c r="AD8995">
        <v>0</v>
      </c>
      <c r="AE8995">
        <v>163.69889679749639</v>
      </c>
    </row>
    <row r="8996" spans="1:31" x14ac:dyDescent="0.25">
      <c r="A8996">
        <v>2171590</v>
      </c>
      <c r="B8996">
        <v>1</v>
      </c>
      <c r="C8996" t="s">
        <v>81</v>
      </c>
      <c r="D8996" t="s">
        <v>122</v>
      </c>
      <c r="E8996" t="s">
        <v>174</v>
      </c>
      <c r="F8996" t="s">
        <v>25515</v>
      </c>
      <c r="G8996" t="s">
        <v>384</v>
      </c>
      <c r="H8996" t="s">
        <v>134</v>
      </c>
      <c r="I8996" t="s">
        <v>135</v>
      </c>
      <c r="J8996" t="s">
        <v>136</v>
      </c>
      <c r="K8996" t="s">
        <v>137</v>
      </c>
      <c r="L8996" t="s">
        <v>25516</v>
      </c>
      <c r="M8996" t="s">
        <v>25517</v>
      </c>
      <c r="N8996">
        <v>7.1558333330000004</v>
      </c>
      <c r="O8996">
        <v>0</v>
      </c>
      <c r="P8996">
        <v>84</v>
      </c>
      <c r="Q8996">
        <v>0</v>
      </c>
      <c r="R8996">
        <v>0</v>
      </c>
      <c r="S8996">
        <v>0</v>
      </c>
      <c r="T8996">
        <v>2</v>
      </c>
      <c r="U8996">
        <v>0</v>
      </c>
      <c r="V8996">
        <v>0</v>
      </c>
      <c r="W8996">
        <v>0</v>
      </c>
      <c r="X8996">
        <v>114.96075452437745</v>
      </c>
      <c r="Y8996">
        <v>0</v>
      </c>
      <c r="Z8996">
        <v>0</v>
      </c>
      <c r="AA8996">
        <v>0</v>
      </c>
      <c r="AB8996">
        <v>20.648420095478802</v>
      </c>
      <c r="AC8996">
        <v>0</v>
      </c>
      <c r="AD8996">
        <v>0</v>
      </c>
      <c r="AE8996">
        <v>135.60917461985625</v>
      </c>
    </row>
    <row r="8997" spans="1:31" x14ac:dyDescent="0.25">
      <c r="A8997">
        <v>2171252</v>
      </c>
      <c r="B8997">
        <v>1</v>
      </c>
      <c r="C8997" t="s">
        <v>80</v>
      </c>
      <c r="D8997" t="s">
        <v>85</v>
      </c>
      <c r="E8997" t="s">
        <v>131</v>
      </c>
      <c r="F8997" t="s">
        <v>25518</v>
      </c>
      <c r="G8997" t="s">
        <v>231</v>
      </c>
      <c r="H8997" t="s">
        <v>134</v>
      </c>
      <c r="I8997" t="s">
        <v>135</v>
      </c>
      <c r="J8997" t="s">
        <v>136</v>
      </c>
      <c r="K8997" t="s">
        <v>137</v>
      </c>
      <c r="L8997" t="s">
        <v>25519</v>
      </c>
      <c r="M8997" t="s">
        <v>25520</v>
      </c>
      <c r="N8997">
        <v>3.286944444</v>
      </c>
      <c r="O8997">
        <v>0</v>
      </c>
      <c r="P8997">
        <v>52</v>
      </c>
      <c r="Q8997">
        <v>0</v>
      </c>
      <c r="R8997">
        <v>0</v>
      </c>
      <c r="S8997">
        <v>0</v>
      </c>
      <c r="T8997">
        <v>1</v>
      </c>
      <c r="U8997">
        <v>0</v>
      </c>
      <c r="V8997">
        <v>0</v>
      </c>
      <c r="W8997">
        <v>0</v>
      </c>
      <c r="X8997">
        <v>57.39728372472706</v>
      </c>
      <c r="Y8997">
        <v>0</v>
      </c>
      <c r="Z8997">
        <v>0</v>
      </c>
      <c r="AA8997">
        <v>0</v>
      </c>
      <c r="AB8997">
        <v>0.56875341733759999</v>
      </c>
      <c r="AC8997">
        <v>0</v>
      </c>
      <c r="AD8997">
        <v>0</v>
      </c>
      <c r="AE8997">
        <v>57.966037142064657</v>
      </c>
    </row>
    <row r="8998" spans="1:31" x14ac:dyDescent="0.25">
      <c r="A8998">
        <v>2171644</v>
      </c>
      <c r="B8998">
        <v>1</v>
      </c>
      <c r="C8998" t="s">
        <v>80</v>
      </c>
      <c r="D8998" t="s">
        <v>103</v>
      </c>
      <c r="E8998" t="s">
        <v>196</v>
      </c>
      <c r="F8998" t="s">
        <v>7271</v>
      </c>
      <c r="G8998" t="s">
        <v>142</v>
      </c>
      <c r="H8998" t="s">
        <v>143</v>
      </c>
      <c r="I8998" t="s">
        <v>135</v>
      </c>
      <c r="J8998" t="s">
        <v>136</v>
      </c>
      <c r="K8998" t="s">
        <v>137</v>
      </c>
      <c r="L8998" t="s">
        <v>25521</v>
      </c>
      <c r="M8998" t="s">
        <v>25522</v>
      </c>
      <c r="N8998">
        <v>0.91805555500000002</v>
      </c>
      <c r="O8998">
        <v>20</v>
      </c>
      <c r="P8998">
        <v>1493</v>
      </c>
      <c r="Q8998">
        <v>19</v>
      </c>
      <c r="R8998">
        <v>90</v>
      </c>
      <c r="S8998">
        <v>12</v>
      </c>
      <c r="T8998">
        <v>169</v>
      </c>
      <c r="U8998">
        <v>0</v>
      </c>
      <c r="V8998">
        <v>0</v>
      </c>
      <c r="W8998">
        <v>9.4891364709603021</v>
      </c>
      <c r="X8998">
        <v>298.74735520191967</v>
      </c>
      <c r="Y8998">
        <v>17.682463789977749</v>
      </c>
      <c r="Z8998">
        <v>16.811374975367837</v>
      </c>
      <c r="AA8998">
        <v>83.48079985820759</v>
      </c>
      <c r="AB8998">
        <v>92.751537787574989</v>
      </c>
      <c r="AC8998">
        <v>0</v>
      </c>
      <c r="AD8998">
        <v>0</v>
      </c>
      <c r="AE8998">
        <v>518.9626680840081</v>
      </c>
    </row>
    <row r="8999" spans="1:31" x14ac:dyDescent="0.25">
      <c r="A8999">
        <v>2171544</v>
      </c>
      <c r="B8999">
        <v>1</v>
      </c>
      <c r="C8999" t="s">
        <v>81</v>
      </c>
      <c r="D8999" t="s">
        <v>122</v>
      </c>
      <c r="E8999" t="s">
        <v>196</v>
      </c>
      <c r="F8999" t="s">
        <v>18277</v>
      </c>
      <c r="G8999" t="s">
        <v>142</v>
      </c>
      <c r="H8999" t="s">
        <v>143</v>
      </c>
      <c r="I8999" t="s">
        <v>135</v>
      </c>
      <c r="J8999" t="s">
        <v>136</v>
      </c>
      <c r="K8999" t="s">
        <v>137</v>
      </c>
      <c r="L8999" t="s">
        <v>25523</v>
      </c>
      <c r="M8999" t="s">
        <v>25524</v>
      </c>
      <c r="N8999">
        <v>7.7244444440000004</v>
      </c>
      <c r="O8999">
        <v>1</v>
      </c>
      <c r="P8999">
        <v>188</v>
      </c>
      <c r="Q8999">
        <v>9</v>
      </c>
      <c r="R8999">
        <v>2</v>
      </c>
      <c r="S8999">
        <v>1</v>
      </c>
      <c r="T8999">
        <v>20</v>
      </c>
      <c r="U8999">
        <v>0</v>
      </c>
      <c r="V8999">
        <v>0</v>
      </c>
      <c r="W8999">
        <v>1.6909004057290666</v>
      </c>
      <c r="X8999">
        <v>196.16444982962366</v>
      </c>
      <c r="Y8999">
        <v>10.269809831896</v>
      </c>
      <c r="Z8999">
        <v>0.42269159581919996</v>
      </c>
      <c r="AA8999">
        <v>259.71438328959385</v>
      </c>
      <c r="AB8999">
        <v>44.548983479740322</v>
      </c>
      <c r="AC8999">
        <v>0</v>
      </c>
      <c r="AD8999">
        <v>0</v>
      </c>
      <c r="AE8999">
        <v>512.81121843240203</v>
      </c>
    </row>
    <row r="9000" spans="1:31" x14ac:dyDescent="0.25">
      <c r="A9000">
        <v>2171790</v>
      </c>
      <c r="B9000">
        <v>1</v>
      </c>
      <c r="C9000" t="s">
        <v>81</v>
      </c>
      <c r="D9000" t="s">
        <v>115</v>
      </c>
      <c r="E9000" t="s">
        <v>146</v>
      </c>
      <c r="F9000" t="s">
        <v>25525</v>
      </c>
      <c r="G9000" t="s">
        <v>167</v>
      </c>
      <c r="H9000" t="s">
        <v>143</v>
      </c>
      <c r="I9000" t="s">
        <v>135</v>
      </c>
      <c r="J9000" t="s">
        <v>136</v>
      </c>
      <c r="K9000" t="s">
        <v>137</v>
      </c>
      <c r="L9000" t="s">
        <v>25526</v>
      </c>
      <c r="M9000" t="s">
        <v>25527</v>
      </c>
      <c r="N9000">
        <v>7.4511111110000003</v>
      </c>
      <c r="O9000">
        <v>0</v>
      </c>
      <c r="P9000">
        <v>165</v>
      </c>
      <c r="Q9000">
        <v>0</v>
      </c>
      <c r="R9000">
        <v>0</v>
      </c>
      <c r="S9000">
        <v>0</v>
      </c>
      <c r="T9000">
        <v>7</v>
      </c>
      <c r="U9000">
        <v>0</v>
      </c>
      <c r="V9000">
        <v>0</v>
      </c>
      <c r="W9000">
        <v>0</v>
      </c>
      <c r="X9000">
        <v>95.02012254141286</v>
      </c>
      <c r="Y9000">
        <v>0</v>
      </c>
      <c r="Z9000">
        <v>0</v>
      </c>
      <c r="AA9000">
        <v>0</v>
      </c>
      <c r="AB9000">
        <v>1.9306592703273333</v>
      </c>
      <c r="AC9000">
        <v>0</v>
      </c>
      <c r="AD9000">
        <v>0</v>
      </c>
      <c r="AE9000">
        <v>96.9507818117402</v>
      </c>
    </row>
    <row r="9001" spans="1:31" x14ac:dyDescent="0.25">
      <c r="A9001">
        <v>2171444</v>
      </c>
      <c r="B9001">
        <v>1</v>
      </c>
      <c r="C9001" t="s">
        <v>80</v>
      </c>
      <c r="D9001" t="s">
        <v>85</v>
      </c>
      <c r="E9001" t="s">
        <v>161</v>
      </c>
      <c r="F9001" t="s">
        <v>24816</v>
      </c>
      <c r="G9001" t="s">
        <v>171</v>
      </c>
      <c r="H9001" t="s">
        <v>134</v>
      </c>
      <c r="I9001" t="s">
        <v>135</v>
      </c>
      <c r="J9001" t="s">
        <v>136</v>
      </c>
      <c r="K9001" t="s">
        <v>137</v>
      </c>
      <c r="L9001" t="s">
        <v>25528</v>
      </c>
      <c r="M9001" t="s">
        <v>25529</v>
      </c>
      <c r="N9001">
        <v>0.71333333300000001</v>
      </c>
      <c r="O9001">
        <v>0</v>
      </c>
      <c r="P9001">
        <v>364</v>
      </c>
      <c r="Q9001">
        <v>0</v>
      </c>
      <c r="R9001">
        <v>0</v>
      </c>
      <c r="S9001">
        <v>0</v>
      </c>
      <c r="T9001">
        <v>57</v>
      </c>
      <c r="U9001">
        <v>0</v>
      </c>
      <c r="V9001">
        <v>0</v>
      </c>
      <c r="W9001">
        <v>0</v>
      </c>
      <c r="X9001">
        <v>53.493757622422009</v>
      </c>
      <c r="Y9001">
        <v>0</v>
      </c>
      <c r="Z9001">
        <v>0</v>
      </c>
      <c r="AA9001">
        <v>0</v>
      </c>
      <c r="AB9001">
        <v>48.155421493766177</v>
      </c>
      <c r="AC9001">
        <v>0</v>
      </c>
      <c r="AD9001">
        <v>0</v>
      </c>
      <c r="AE9001">
        <v>101.64917911618818</v>
      </c>
    </row>
    <row r="9002" spans="1:31" x14ac:dyDescent="0.25">
      <c r="A9002">
        <v>2171936</v>
      </c>
      <c r="B9002">
        <v>1</v>
      </c>
      <c r="C9002" t="s">
        <v>81</v>
      </c>
      <c r="D9002" t="s">
        <v>117</v>
      </c>
      <c r="E9002" t="s">
        <v>174</v>
      </c>
      <c r="F9002" t="s">
        <v>25530</v>
      </c>
      <c r="G9002" t="s">
        <v>384</v>
      </c>
      <c r="H9002" t="s">
        <v>134</v>
      </c>
      <c r="I9002" t="s">
        <v>135</v>
      </c>
      <c r="J9002" t="s">
        <v>136</v>
      </c>
      <c r="K9002" t="s">
        <v>137</v>
      </c>
      <c r="L9002" t="s">
        <v>25531</v>
      </c>
      <c r="M9002" t="s">
        <v>25532</v>
      </c>
      <c r="N9002">
        <v>4.5258333329999996</v>
      </c>
      <c r="O9002">
        <v>0</v>
      </c>
      <c r="P9002">
        <v>17</v>
      </c>
      <c r="Q9002">
        <v>0</v>
      </c>
      <c r="R9002">
        <v>0</v>
      </c>
      <c r="S9002">
        <v>0</v>
      </c>
      <c r="T9002">
        <v>2</v>
      </c>
      <c r="U9002">
        <v>0</v>
      </c>
      <c r="V9002">
        <v>0</v>
      </c>
      <c r="W9002">
        <v>0</v>
      </c>
      <c r="X9002">
        <v>7.4914792070708423</v>
      </c>
      <c r="Y9002">
        <v>0</v>
      </c>
      <c r="Z9002">
        <v>0</v>
      </c>
      <c r="AA9002">
        <v>0</v>
      </c>
      <c r="AB9002">
        <v>4.4885203141624995E-2</v>
      </c>
      <c r="AC9002">
        <v>0</v>
      </c>
      <c r="AD9002">
        <v>0</v>
      </c>
      <c r="AE9002">
        <v>7.5363644102124674</v>
      </c>
    </row>
    <row r="9003" spans="1:31" x14ac:dyDescent="0.25">
      <c r="A9003">
        <v>2170891</v>
      </c>
      <c r="B9003">
        <v>1</v>
      </c>
      <c r="C9003" t="s">
        <v>80</v>
      </c>
      <c r="D9003" t="s">
        <v>108</v>
      </c>
      <c r="E9003" t="s">
        <v>174</v>
      </c>
      <c r="F9003" t="s">
        <v>25533</v>
      </c>
      <c r="G9003" t="s">
        <v>187</v>
      </c>
      <c r="H9003" t="s">
        <v>134</v>
      </c>
      <c r="I9003" t="s">
        <v>135</v>
      </c>
      <c r="J9003" t="s">
        <v>136</v>
      </c>
      <c r="K9003" t="s">
        <v>137</v>
      </c>
      <c r="L9003" t="s">
        <v>25534</v>
      </c>
      <c r="M9003" t="s">
        <v>25535</v>
      </c>
      <c r="N9003">
        <v>0.42027777700000002</v>
      </c>
      <c r="O9003">
        <v>0</v>
      </c>
      <c r="P9003">
        <v>1</v>
      </c>
      <c r="Q9003">
        <v>0</v>
      </c>
      <c r="R9003">
        <v>2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5.6327474566591665E-2</v>
      </c>
      <c r="Y9003">
        <v>0</v>
      </c>
      <c r="Z9003">
        <v>7.0580648236083343E-2</v>
      </c>
      <c r="AA9003">
        <v>0</v>
      </c>
      <c r="AB9003">
        <v>0</v>
      </c>
      <c r="AC9003">
        <v>0</v>
      </c>
      <c r="AD9003">
        <v>0</v>
      </c>
      <c r="AE9003">
        <v>0.12690812280267499</v>
      </c>
    </row>
    <row r="9004" spans="1:31" x14ac:dyDescent="0.25">
      <c r="A9004">
        <v>2171375</v>
      </c>
      <c r="B9004">
        <v>1</v>
      </c>
      <c r="C9004" t="s">
        <v>80</v>
      </c>
      <c r="D9004" t="s">
        <v>93</v>
      </c>
      <c r="E9004" t="s">
        <v>174</v>
      </c>
      <c r="F9004" t="s">
        <v>25536</v>
      </c>
      <c r="G9004" t="s">
        <v>384</v>
      </c>
      <c r="H9004" t="s">
        <v>134</v>
      </c>
      <c r="I9004" t="s">
        <v>135</v>
      </c>
      <c r="J9004" t="s">
        <v>136</v>
      </c>
      <c r="K9004" t="s">
        <v>137</v>
      </c>
      <c r="L9004" t="s">
        <v>25537</v>
      </c>
      <c r="M9004" t="s">
        <v>25538</v>
      </c>
      <c r="N9004">
        <v>3.6291666660000002</v>
      </c>
      <c r="O9004">
        <v>0</v>
      </c>
      <c r="P9004">
        <v>4</v>
      </c>
      <c r="Q9004">
        <v>0</v>
      </c>
      <c r="R9004">
        <v>3</v>
      </c>
      <c r="S9004">
        <v>0</v>
      </c>
      <c r="T9004">
        <v>8</v>
      </c>
      <c r="U9004">
        <v>0</v>
      </c>
      <c r="V9004">
        <v>0</v>
      </c>
      <c r="W9004">
        <v>0</v>
      </c>
      <c r="X9004">
        <v>2.5805539498248002</v>
      </c>
      <c r="Y9004">
        <v>0</v>
      </c>
      <c r="Z9004">
        <v>13.408516115288101</v>
      </c>
      <c r="AA9004">
        <v>0</v>
      </c>
      <c r="AB9004">
        <v>8.4824257743430316</v>
      </c>
      <c r="AC9004">
        <v>0</v>
      </c>
      <c r="AD9004">
        <v>0</v>
      </c>
      <c r="AE9004">
        <v>24.471495839455933</v>
      </c>
    </row>
    <row r="9005" spans="1:31" x14ac:dyDescent="0.25">
      <c r="A9005">
        <v>2171667</v>
      </c>
      <c r="B9005">
        <v>1</v>
      </c>
      <c r="C9005" t="s">
        <v>81</v>
      </c>
      <c r="D9005" t="s">
        <v>128</v>
      </c>
      <c r="E9005" t="s">
        <v>174</v>
      </c>
      <c r="F9005" t="s">
        <v>25539</v>
      </c>
      <c r="G9005" t="s">
        <v>187</v>
      </c>
      <c r="H9005" t="s">
        <v>134</v>
      </c>
      <c r="I9005" t="s">
        <v>135</v>
      </c>
      <c r="J9005" t="s">
        <v>136</v>
      </c>
      <c r="K9005" t="s">
        <v>137</v>
      </c>
      <c r="L9005" t="s">
        <v>25540</v>
      </c>
      <c r="M9005" t="s">
        <v>25541</v>
      </c>
      <c r="N9005">
        <v>19.988611111000001</v>
      </c>
      <c r="O9005">
        <v>0</v>
      </c>
      <c r="P9005">
        <v>4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8.0525830328470036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8.0525830328470036</v>
      </c>
    </row>
    <row r="9006" spans="1:31" x14ac:dyDescent="0.25">
      <c r="A9006">
        <v>2170777</v>
      </c>
      <c r="B9006">
        <v>1</v>
      </c>
      <c r="C9006" t="s">
        <v>80</v>
      </c>
      <c r="D9006" t="s">
        <v>108</v>
      </c>
      <c r="E9006" t="s">
        <v>131</v>
      </c>
      <c r="F9006" t="s">
        <v>25542</v>
      </c>
      <c r="G9006" t="s">
        <v>152</v>
      </c>
      <c r="H9006" t="s">
        <v>134</v>
      </c>
      <c r="I9006" t="s">
        <v>135</v>
      </c>
      <c r="J9006" t="s">
        <v>136</v>
      </c>
      <c r="K9006" t="s">
        <v>137</v>
      </c>
      <c r="L9006" t="s">
        <v>25543</v>
      </c>
      <c r="M9006" t="s">
        <v>25544</v>
      </c>
      <c r="N9006">
        <v>4.2813888880000004</v>
      </c>
      <c r="O9006">
        <v>0</v>
      </c>
      <c r="P9006">
        <v>1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0.74933270788580009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0.74933270788580009</v>
      </c>
    </row>
    <row r="9007" spans="1:31" x14ac:dyDescent="0.25">
      <c r="A9007">
        <v>2171767</v>
      </c>
      <c r="B9007">
        <v>1</v>
      </c>
      <c r="C9007" t="s">
        <v>80</v>
      </c>
      <c r="D9007" t="s">
        <v>108</v>
      </c>
      <c r="E9007" t="s">
        <v>196</v>
      </c>
      <c r="F9007" t="s">
        <v>2601</v>
      </c>
      <c r="G9007" t="s">
        <v>142</v>
      </c>
      <c r="H9007" t="s">
        <v>143</v>
      </c>
      <c r="I9007" t="s">
        <v>148</v>
      </c>
      <c r="J9007" t="s">
        <v>136</v>
      </c>
      <c r="K9007" t="s">
        <v>137</v>
      </c>
      <c r="L9007" t="s">
        <v>25545</v>
      </c>
      <c r="M9007" t="s">
        <v>25546</v>
      </c>
      <c r="N9007">
        <v>1.5555555E-2</v>
      </c>
      <c r="O9007">
        <v>0</v>
      </c>
      <c r="P9007">
        <v>1677</v>
      </c>
      <c r="Q9007">
        <v>2</v>
      </c>
      <c r="R9007">
        <v>370</v>
      </c>
      <c r="S9007">
        <v>13</v>
      </c>
      <c r="T9007">
        <v>170</v>
      </c>
      <c r="U9007">
        <v>0</v>
      </c>
      <c r="V9007">
        <v>0</v>
      </c>
      <c r="W9007">
        <v>0</v>
      </c>
      <c r="X9007">
        <v>3.8000078450879999</v>
      </c>
      <c r="Y9007">
        <v>0.47790854974426661</v>
      </c>
      <c r="Z9007">
        <v>0.82599360088560003</v>
      </c>
      <c r="AA9007">
        <v>1.7521671738069333</v>
      </c>
      <c r="AB9007">
        <v>1.4280360292333341</v>
      </c>
      <c r="AC9007">
        <v>0</v>
      </c>
      <c r="AD9007">
        <v>0</v>
      </c>
      <c r="AE9007">
        <v>8.2841131987581349</v>
      </c>
    </row>
    <row r="9008" spans="1:31" x14ac:dyDescent="0.25">
      <c r="A9008">
        <v>2171275</v>
      </c>
      <c r="B9008">
        <v>1</v>
      </c>
      <c r="C9008" t="s">
        <v>80</v>
      </c>
      <c r="D9008" t="s">
        <v>108</v>
      </c>
      <c r="E9008" t="s">
        <v>174</v>
      </c>
      <c r="F9008" t="s">
        <v>12661</v>
      </c>
      <c r="G9008" t="s">
        <v>187</v>
      </c>
      <c r="H9008" t="s">
        <v>134</v>
      </c>
      <c r="I9008" t="s">
        <v>135</v>
      </c>
      <c r="J9008" t="s">
        <v>136</v>
      </c>
      <c r="K9008" t="s">
        <v>137</v>
      </c>
      <c r="L9008" t="s">
        <v>25547</v>
      </c>
      <c r="M9008" t="s">
        <v>25548</v>
      </c>
      <c r="N9008">
        <v>8.4113888879999994</v>
      </c>
      <c r="O9008">
        <v>0</v>
      </c>
      <c r="P9008">
        <v>1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0.62890459268053334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0.62890459268053334</v>
      </c>
    </row>
    <row r="9009" spans="1:31" x14ac:dyDescent="0.25">
      <c r="A9009">
        <v>2171467</v>
      </c>
      <c r="B9009">
        <v>1</v>
      </c>
      <c r="C9009" t="s">
        <v>81</v>
      </c>
      <c r="D9009" t="s">
        <v>113</v>
      </c>
      <c r="E9009" t="s">
        <v>174</v>
      </c>
      <c r="F9009" t="s">
        <v>9688</v>
      </c>
      <c r="G9009" t="s">
        <v>187</v>
      </c>
      <c r="H9009" t="s">
        <v>134</v>
      </c>
      <c r="I9009" t="s">
        <v>135</v>
      </c>
      <c r="J9009" t="s">
        <v>136</v>
      </c>
      <c r="K9009" t="s">
        <v>137</v>
      </c>
      <c r="L9009" t="s">
        <v>25549</v>
      </c>
      <c r="M9009" t="s">
        <v>25550</v>
      </c>
      <c r="N9009">
        <v>3.920555555</v>
      </c>
      <c r="O9009">
        <v>0</v>
      </c>
      <c r="P9009">
        <v>25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11.137021308584284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11.137021308584284</v>
      </c>
    </row>
    <row r="9010" spans="1:31" x14ac:dyDescent="0.25">
      <c r="A9010">
        <v>2171567</v>
      </c>
      <c r="B9010">
        <v>1</v>
      </c>
      <c r="C9010" t="s">
        <v>81</v>
      </c>
      <c r="D9010" t="s">
        <v>118</v>
      </c>
      <c r="E9010" t="s">
        <v>174</v>
      </c>
      <c r="F9010" t="s">
        <v>25551</v>
      </c>
      <c r="G9010" t="s">
        <v>187</v>
      </c>
      <c r="H9010" t="s">
        <v>134</v>
      </c>
      <c r="I9010" t="s">
        <v>135</v>
      </c>
      <c r="J9010" t="s">
        <v>136</v>
      </c>
      <c r="K9010" t="s">
        <v>137</v>
      </c>
      <c r="L9010" t="s">
        <v>24442</v>
      </c>
      <c r="M9010" t="s">
        <v>25552</v>
      </c>
      <c r="N9010">
        <v>5.4761111109999998</v>
      </c>
      <c r="O9010">
        <v>0</v>
      </c>
      <c r="P9010">
        <v>73</v>
      </c>
      <c r="Q9010">
        <v>0</v>
      </c>
      <c r="R9010">
        <v>0</v>
      </c>
      <c r="S9010">
        <v>0</v>
      </c>
      <c r="T9010">
        <v>5</v>
      </c>
      <c r="U9010">
        <v>0</v>
      </c>
      <c r="V9010">
        <v>0</v>
      </c>
      <c r="W9010">
        <v>0</v>
      </c>
      <c r="X9010">
        <v>79.875515323207438</v>
      </c>
      <c r="Y9010">
        <v>0</v>
      </c>
      <c r="Z9010">
        <v>0</v>
      </c>
      <c r="AA9010">
        <v>0</v>
      </c>
      <c r="AB9010">
        <v>11.52704561614817</v>
      </c>
      <c r="AC9010">
        <v>0</v>
      </c>
      <c r="AD9010">
        <v>0</v>
      </c>
      <c r="AE9010">
        <v>91.40256093935561</v>
      </c>
    </row>
    <row r="9011" spans="1:31" x14ac:dyDescent="0.25">
      <c r="A9011">
        <v>2171000</v>
      </c>
      <c r="B9011">
        <v>1</v>
      </c>
      <c r="C9011" t="s">
        <v>80</v>
      </c>
      <c r="D9011" t="s">
        <v>108</v>
      </c>
      <c r="E9011" t="s">
        <v>174</v>
      </c>
      <c r="F9011" t="s">
        <v>25553</v>
      </c>
      <c r="G9011" t="s">
        <v>187</v>
      </c>
      <c r="H9011" t="s">
        <v>134</v>
      </c>
      <c r="I9011" t="s">
        <v>135</v>
      </c>
      <c r="J9011" t="s">
        <v>136</v>
      </c>
      <c r="K9011" t="s">
        <v>137</v>
      </c>
      <c r="L9011" t="s">
        <v>25554</v>
      </c>
      <c r="M9011" t="s">
        <v>25555</v>
      </c>
      <c r="N9011">
        <v>3.9780555550000001</v>
      </c>
      <c r="O9011">
        <v>0</v>
      </c>
      <c r="P9011">
        <v>11</v>
      </c>
      <c r="Q9011">
        <v>0</v>
      </c>
      <c r="R9011">
        <v>1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7.2602576472873972</v>
      </c>
      <c r="Y9011">
        <v>0</v>
      </c>
      <c r="Z9011">
        <v>9.9516704420400004E-2</v>
      </c>
      <c r="AA9011">
        <v>0</v>
      </c>
      <c r="AB9011">
        <v>0</v>
      </c>
      <c r="AC9011">
        <v>0</v>
      </c>
      <c r="AD9011">
        <v>0</v>
      </c>
      <c r="AE9011">
        <v>7.3597743517077969</v>
      </c>
    </row>
    <row r="9012" spans="1:31" x14ac:dyDescent="0.25">
      <c r="A9012">
        <v>2171238</v>
      </c>
      <c r="B9012">
        <v>1</v>
      </c>
      <c r="C9012" t="s">
        <v>80</v>
      </c>
      <c r="D9012" t="s">
        <v>92</v>
      </c>
      <c r="E9012" t="s">
        <v>131</v>
      </c>
      <c r="F9012" t="s">
        <v>25556</v>
      </c>
      <c r="G9012" t="s">
        <v>152</v>
      </c>
      <c r="H9012" t="s">
        <v>134</v>
      </c>
      <c r="I9012" t="s">
        <v>135</v>
      </c>
      <c r="J9012" t="s">
        <v>136</v>
      </c>
      <c r="K9012" t="s">
        <v>137</v>
      </c>
      <c r="L9012" t="s">
        <v>25557</v>
      </c>
      <c r="M9012" t="s">
        <v>25558</v>
      </c>
      <c r="N9012">
        <v>3.0186111109999998</v>
      </c>
      <c r="O9012">
        <v>0</v>
      </c>
      <c r="P9012">
        <v>1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0.388621125363525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0.388621125363525</v>
      </c>
    </row>
    <row r="9013" spans="1:31" x14ac:dyDescent="0.25">
      <c r="A9013">
        <v>2171023</v>
      </c>
      <c r="B9013">
        <v>1</v>
      </c>
      <c r="C9013" t="s">
        <v>80</v>
      </c>
      <c r="D9013" t="s">
        <v>107</v>
      </c>
      <c r="E9013" t="s">
        <v>174</v>
      </c>
      <c r="F9013" t="s">
        <v>1553</v>
      </c>
      <c r="G9013" t="s">
        <v>538</v>
      </c>
      <c r="H9013" t="s">
        <v>134</v>
      </c>
      <c r="I9013" t="s">
        <v>135</v>
      </c>
      <c r="J9013" t="s">
        <v>136</v>
      </c>
      <c r="K9013" t="s">
        <v>236</v>
      </c>
      <c r="L9013" t="s">
        <v>25559</v>
      </c>
      <c r="M9013" t="s">
        <v>24516</v>
      </c>
      <c r="N9013">
        <v>8.188055555</v>
      </c>
      <c r="O9013">
        <v>0</v>
      </c>
      <c r="P9013">
        <v>26</v>
      </c>
      <c r="Q9013">
        <v>0</v>
      </c>
      <c r="R9013">
        <v>0</v>
      </c>
      <c r="S9013">
        <v>0</v>
      </c>
      <c r="T9013">
        <v>3</v>
      </c>
      <c r="U9013">
        <v>0</v>
      </c>
      <c r="V9013">
        <v>0</v>
      </c>
      <c r="W9013">
        <v>0</v>
      </c>
      <c r="X9013">
        <v>31.690609865353128</v>
      </c>
      <c r="Y9013">
        <v>0</v>
      </c>
      <c r="Z9013">
        <v>0</v>
      </c>
      <c r="AA9013">
        <v>0</v>
      </c>
      <c r="AB9013">
        <v>24.847210859232248</v>
      </c>
      <c r="AC9013">
        <v>0</v>
      </c>
      <c r="AD9013">
        <v>0</v>
      </c>
      <c r="AE9013">
        <v>56.537820724585373</v>
      </c>
    </row>
    <row r="9014" spans="1:31" x14ac:dyDescent="0.25">
      <c r="A9014">
        <v>2172019</v>
      </c>
      <c r="B9014">
        <v>1</v>
      </c>
      <c r="C9014" t="s">
        <v>81</v>
      </c>
      <c r="D9014" t="s">
        <v>113</v>
      </c>
      <c r="E9014" t="s">
        <v>174</v>
      </c>
      <c r="F9014" t="s">
        <v>25560</v>
      </c>
      <c r="G9014" t="s">
        <v>187</v>
      </c>
      <c r="H9014" t="s">
        <v>134</v>
      </c>
      <c r="I9014" t="s">
        <v>135</v>
      </c>
      <c r="J9014" t="s">
        <v>136</v>
      </c>
      <c r="K9014" t="s">
        <v>137</v>
      </c>
      <c r="L9014" t="s">
        <v>25561</v>
      </c>
      <c r="M9014" t="s">
        <v>25562</v>
      </c>
      <c r="N9014">
        <v>7.1144444440000001</v>
      </c>
      <c r="O9014">
        <v>0</v>
      </c>
      <c r="P9014">
        <v>6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4.6370491964015299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4.6370491964015299</v>
      </c>
    </row>
    <row r="9015" spans="1:31" x14ac:dyDescent="0.25">
      <c r="A9015">
        <v>2171215</v>
      </c>
      <c r="B9015">
        <v>1</v>
      </c>
      <c r="C9015" t="s">
        <v>81</v>
      </c>
      <c r="D9015" t="s">
        <v>128</v>
      </c>
      <c r="E9015" t="s">
        <v>161</v>
      </c>
      <c r="F9015" t="s">
        <v>25563</v>
      </c>
      <c r="G9015" t="s">
        <v>215</v>
      </c>
      <c r="H9015" t="s">
        <v>134</v>
      </c>
      <c r="I9015" t="s">
        <v>135</v>
      </c>
      <c r="J9015" t="s">
        <v>136</v>
      </c>
      <c r="K9015" t="s">
        <v>137</v>
      </c>
      <c r="L9015" t="s">
        <v>25564</v>
      </c>
      <c r="M9015" t="s">
        <v>25565</v>
      </c>
      <c r="N9015">
        <v>3.2772222219999998</v>
      </c>
      <c r="O9015">
        <v>0</v>
      </c>
      <c r="P9015">
        <v>184</v>
      </c>
      <c r="Q9015">
        <v>0</v>
      </c>
      <c r="R9015">
        <v>0</v>
      </c>
      <c r="S9015">
        <v>0</v>
      </c>
      <c r="T9015">
        <v>18</v>
      </c>
      <c r="U9015">
        <v>0</v>
      </c>
      <c r="V9015">
        <v>0</v>
      </c>
      <c r="W9015">
        <v>0</v>
      </c>
      <c r="X9015">
        <v>70.965714166150903</v>
      </c>
      <c r="Y9015">
        <v>0</v>
      </c>
      <c r="Z9015">
        <v>0</v>
      </c>
      <c r="AA9015">
        <v>0</v>
      </c>
      <c r="AB9015">
        <v>11.754700958219519</v>
      </c>
      <c r="AC9015">
        <v>0</v>
      </c>
      <c r="AD9015">
        <v>0</v>
      </c>
      <c r="AE9015">
        <v>82.720415124370419</v>
      </c>
    </row>
    <row r="9016" spans="1:31" x14ac:dyDescent="0.25">
      <c r="A9016">
        <v>2171046</v>
      </c>
      <c r="B9016">
        <v>1</v>
      </c>
      <c r="C9016" t="s">
        <v>81</v>
      </c>
      <c r="D9016" t="s">
        <v>128</v>
      </c>
      <c r="E9016" t="s">
        <v>174</v>
      </c>
      <c r="F9016" t="s">
        <v>25566</v>
      </c>
      <c r="G9016" t="s">
        <v>384</v>
      </c>
      <c r="H9016" t="s">
        <v>134</v>
      </c>
      <c r="I9016" t="s">
        <v>135</v>
      </c>
      <c r="J9016" t="s">
        <v>136</v>
      </c>
      <c r="K9016" t="s">
        <v>137</v>
      </c>
      <c r="L9016" t="s">
        <v>25567</v>
      </c>
      <c r="M9016" t="s">
        <v>25568</v>
      </c>
      <c r="N9016">
        <v>10.836111110999999</v>
      </c>
      <c r="O9016">
        <v>0</v>
      </c>
      <c r="P9016">
        <v>242</v>
      </c>
      <c r="Q9016">
        <v>0</v>
      </c>
      <c r="R9016">
        <v>0</v>
      </c>
      <c r="S9016">
        <v>0</v>
      </c>
      <c r="T9016">
        <v>35</v>
      </c>
      <c r="U9016">
        <v>0</v>
      </c>
      <c r="V9016">
        <v>0</v>
      </c>
      <c r="W9016">
        <v>0</v>
      </c>
      <c r="X9016">
        <v>435.57159479033311</v>
      </c>
      <c r="Y9016">
        <v>0</v>
      </c>
      <c r="Z9016">
        <v>0</v>
      </c>
      <c r="AA9016">
        <v>0</v>
      </c>
      <c r="AB9016">
        <v>112.89862957867543</v>
      </c>
      <c r="AC9016">
        <v>0</v>
      </c>
      <c r="AD9016">
        <v>0</v>
      </c>
      <c r="AE9016">
        <v>548.47022436900852</v>
      </c>
    </row>
    <row r="9017" spans="1:31" x14ac:dyDescent="0.25">
      <c r="A9017">
        <v>2172042</v>
      </c>
      <c r="B9017">
        <v>1</v>
      </c>
      <c r="C9017" t="s">
        <v>81</v>
      </c>
      <c r="D9017" t="s">
        <v>122</v>
      </c>
      <c r="E9017" t="s">
        <v>146</v>
      </c>
      <c r="F9017" t="s">
        <v>25569</v>
      </c>
      <c r="G9017" t="s">
        <v>167</v>
      </c>
      <c r="H9017" t="s">
        <v>143</v>
      </c>
      <c r="I9017" t="s">
        <v>135</v>
      </c>
      <c r="J9017" t="s">
        <v>136</v>
      </c>
      <c r="K9017" t="s">
        <v>137</v>
      </c>
      <c r="L9017" t="s">
        <v>25570</v>
      </c>
      <c r="M9017" t="s">
        <v>25571</v>
      </c>
      <c r="N9017">
        <v>3.2802777769999998</v>
      </c>
      <c r="O9017">
        <v>0</v>
      </c>
      <c r="P9017">
        <v>96</v>
      </c>
      <c r="Q9017">
        <v>0</v>
      </c>
      <c r="R9017">
        <v>0</v>
      </c>
      <c r="S9017">
        <v>0</v>
      </c>
      <c r="T9017">
        <v>3</v>
      </c>
      <c r="U9017">
        <v>0</v>
      </c>
      <c r="V9017">
        <v>0</v>
      </c>
      <c r="W9017">
        <v>0</v>
      </c>
      <c r="X9017">
        <v>18.924092357951046</v>
      </c>
      <c r="Y9017">
        <v>0</v>
      </c>
      <c r="Z9017">
        <v>0</v>
      </c>
      <c r="AA9017">
        <v>0</v>
      </c>
      <c r="AB9017">
        <v>0.45063051659648329</v>
      </c>
      <c r="AC9017">
        <v>0</v>
      </c>
      <c r="AD9017">
        <v>0</v>
      </c>
      <c r="AE9017">
        <v>19.37472287454753</v>
      </c>
    </row>
    <row r="9018" spans="1:31" x14ac:dyDescent="0.25">
      <c r="A9018">
        <v>2170737</v>
      </c>
      <c r="B9018">
        <v>1</v>
      </c>
      <c r="C9018" t="s">
        <v>81</v>
      </c>
      <c r="D9018" t="s">
        <v>117</v>
      </c>
      <c r="E9018" t="s">
        <v>140</v>
      </c>
      <c r="F9018" t="s">
        <v>9073</v>
      </c>
      <c r="G9018" t="s">
        <v>142</v>
      </c>
      <c r="H9018" t="s">
        <v>143</v>
      </c>
      <c r="I9018" t="s">
        <v>135</v>
      </c>
      <c r="J9018" t="s">
        <v>136</v>
      </c>
      <c r="K9018" t="s">
        <v>137</v>
      </c>
      <c r="L9018" t="s">
        <v>25572</v>
      </c>
      <c r="M9018" t="s">
        <v>25573</v>
      </c>
      <c r="N9018">
        <v>0.88888888799999999</v>
      </c>
      <c r="O9018">
        <v>0</v>
      </c>
      <c r="P9018">
        <v>2224</v>
      </c>
      <c r="Q9018">
        <v>33</v>
      </c>
      <c r="R9018">
        <v>76</v>
      </c>
      <c r="S9018">
        <v>17</v>
      </c>
      <c r="T9018">
        <v>191</v>
      </c>
      <c r="U9018">
        <v>7</v>
      </c>
      <c r="V9018">
        <v>1</v>
      </c>
      <c r="W9018">
        <v>0</v>
      </c>
      <c r="X9018">
        <v>194.66559452733409</v>
      </c>
      <c r="Y9018">
        <v>59.464896971980444</v>
      </c>
      <c r="Z9018">
        <v>8.4057350090613348</v>
      </c>
      <c r="AA9018">
        <v>54.471131322701339</v>
      </c>
      <c r="AB9018">
        <v>50.330096507744045</v>
      </c>
      <c r="AC9018">
        <v>362.29848862521601</v>
      </c>
      <c r="AD9018">
        <v>3.1890341337066666</v>
      </c>
      <c r="AE9018">
        <v>732.82497709774384</v>
      </c>
    </row>
    <row r="9019" spans="1:31" x14ac:dyDescent="0.25">
      <c r="A9019">
        <v>2171192</v>
      </c>
      <c r="B9019">
        <v>1</v>
      </c>
      <c r="C9019" t="s">
        <v>80</v>
      </c>
      <c r="D9019" t="s">
        <v>96</v>
      </c>
      <c r="E9019" t="s">
        <v>140</v>
      </c>
      <c r="F9019" t="s">
        <v>6429</v>
      </c>
      <c r="G9019" t="s">
        <v>142</v>
      </c>
      <c r="H9019" t="s">
        <v>143</v>
      </c>
      <c r="I9019" t="s">
        <v>135</v>
      </c>
      <c r="J9019" t="s">
        <v>136</v>
      </c>
      <c r="K9019" t="s">
        <v>137</v>
      </c>
      <c r="L9019" t="s">
        <v>25574</v>
      </c>
      <c r="M9019" t="s">
        <v>25575</v>
      </c>
      <c r="N9019">
        <v>1.8972222219999999</v>
      </c>
      <c r="O9019">
        <v>2</v>
      </c>
      <c r="P9019">
        <v>23</v>
      </c>
      <c r="Q9019">
        <v>3</v>
      </c>
      <c r="R9019">
        <v>0</v>
      </c>
      <c r="S9019">
        <v>7</v>
      </c>
      <c r="T9019">
        <v>0</v>
      </c>
      <c r="U9019">
        <v>0</v>
      </c>
      <c r="V9019">
        <v>0</v>
      </c>
      <c r="W9019">
        <v>29.350036580378749</v>
      </c>
      <c r="X9019">
        <v>9.4005350389324995</v>
      </c>
      <c r="Y9019">
        <v>1.5844485285368333</v>
      </c>
      <c r="Z9019">
        <v>0</v>
      </c>
      <c r="AA9019">
        <v>292.48372897023205</v>
      </c>
      <c r="AB9019">
        <v>0</v>
      </c>
      <c r="AC9019">
        <v>0</v>
      </c>
      <c r="AD9019">
        <v>0</v>
      </c>
      <c r="AE9019">
        <v>332.81874911808012</v>
      </c>
    </row>
    <row r="9020" spans="1:31" x14ac:dyDescent="0.25">
      <c r="A9020">
        <v>2171827</v>
      </c>
      <c r="B9020">
        <v>1</v>
      </c>
      <c r="C9020" t="s">
        <v>80</v>
      </c>
      <c r="D9020" t="s">
        <v>110</v>
      </c>
      <c r="E9020" t="s">
        <v>131</v>
      </c>
      <c r="F9020" t="s">
        <v>25576</v>
      </c>
      <c r="G9020" t="s">
        <v>152</v>
      </c>
      <c r="H9020" t="s">
        <v>134</v>
      </c>
      <c r="I9020" t="s">
        <v>135</v>
      </c>
      <c r="J9020" t="s">
        <v>136</v>
      </c>
      <c r="K9020" t="s">
        <v>137</v>
      </c>
      <c r="L9020" t="s">
        <v>25577</v>
      </c>
      <c r="M9020" t="s">
        <v>25578</v>
      </c>
      <c r="N9020">
        <v>1.9169444440000001</v>
      </c>
      <c r="O9020">
        <v>0</v>
      </c>
      <c r="P9020">
        <v>1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1.4490347790922669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1.4490347790922669</v>
      </c>
    </row>
    <row r="9021" spans="1:31" x14ac:dyDescent="0.25">
      <c r="A9021">
        <v>2170791</v>
      </c>
      <c r="B9021">
        <v>1</v>
      </c>
      <c r="C9021" t="s">
        <v>81</v>
      </c>
      <c r="D9021" t="s">
        <v>128</v>
      </c>
      <c r="E9021" t="s">
        <v>146</v>
      </c>
      <c r="F9021" t="s">
        <v>25579</v>
      </c>
      <c r="G9021" t="s">
        <v>1447</v>
      </c>
      <c r="H9021" t="s">
        <v>143</v>
      </c>
      <c r="I9021" t="s">
        <v>135</v>
      </c>
      <c r="J9021" t="s">
        <v>136</v>
      </c>
      <c r="K9021" t="s">
        <v>137</v>
      </c>
      <c r="L9021" t="s">
        <v>25580</v>
      </c>
      <c r="M9021" t="s">
        <v>25581</v>
      </c>
      <c r="N9021">
        <v>3.1233333330000002</v>
      </c>
      <c r="O9021">
        <v>0</v>
      </c>
      <c r="P9021">
        <v>721</v>
      </c>
      <c r="Q9021">
        <v>0</v>
      </c>
      <c r="R9021">
        <v>0</v>
      </c>
      <c r="S9021">
        <v>0</v>
      </c>
      <c r="T9021">
        <v>23</v>
      </c>
      <c r="U9021">
        <v>0</v>
      </c>
      <c r="V9021">
        <v>0</v>
      </c>
      <c r="W9021">
        <v>0</v>
      </c>
      <c r="X9021">
        <v>473.53719020896563</v>
      </c>
      <c r="Y9021">
        <v>0</v>
      </c>
      <c r="Z9021">
        <v>0</v>
      </c>
      <c r="AA9021">
        <v>0</v>
      </c>
      <c r="AB9021">
        <v>79.106295749893192</v>
      </c>
      <c r="AC9021">
        <v>0</v>
      </c>
      <c r="AD9021">
        <v>0</v>
      </c>
      <c r="AE9021">
        <v>552.64348595885883</v>
      </c>
    </row>
    <row r="9022" spans="1:31" x14ac:dyDescent="0.25">
      <c r="A9022">
        <v>2170768</v>
      </c>
      <c r="B9022">
        <v>1</v>
      </c>
      <c r="C9022" t="s">
        <v>80</v>
      </c>
      <c r="D9022" t="s">
        <v>96</v>
      </c>
      <c r="E9022" t="s">
        <v>140</v>
      </c>
      <c r="F9022" t="s">
        <v>25582</v>
      </c>
      <c r="G9022" t="s">
        <v>2752</v>
      </c>
      <c r="H9022" t="s">
        <v>143</v>
      </c>
      <c r="I9022" t="s">
        <v>135</v>
      </c>
      <c r="J9022" t="s">
        <v>136</v>
      </c>
      <c r="K9022" t="s">
        <v>137</v>
      </c>
      <c r="L9022" t="s">
        <v>25583</v>
      </c>
      <c r="M9022" t="s">
        <v>25584</v>
      </c>
      <c r="N9022">
        <v>3.2513888880000001</v>
      </c>
      <c r="O9022">
        <v>1</v>
      </c>
      <c r="P9022">
        <v>423</v>
      </c>
      <c r="Q9022">
        <v>0</v>
      </c>
      <c r="R9022">
        <v>0</v>
      </c>
      <c r="S9022">
        <v>1</v>
      </c>
      <c r="T9022">
        <v>10</v>
      </c>
      <c r="U9022">
        <v>0</v>
      </c>
      <c r="V9022">
        <v>0</v>
      </c>
      <c r="W9022">
        <v>43.389748215151798</v>
      </c>
      <c r="X9022">
        <v>386.52282654721103</v>
      </c>
      <c r="Y9022">
        <v>0</v>
      </c>
      <c r="Z9022">
        <v>0</v>
      </c>
      <c r="AA9022">
        <v>11.460183690382159</v>
      </c>
      <c r="AB9022">
        <v>15.790863210792432</v>
      </c>
      <c r="AC9022">
        <v>0</v>
      </c>
      <c r="AD9022">
        <v>0</v>
      </c>
      <c r="AE9022">
        <v>457.16362166353747</v>
      </c>
    </row>
    <row r="9023" spans="1:31" x14ac:dyDescent="0.25">
      <c r="A9023">
        <v>2171850</v>
      </c>
      <c r="B9023">
        <v>1</v>
      </c>
      <c r="C9023" t="s">
        <v>81</v>
      </c>
      <c r="D9023" t="s">
        <v>116</v>
      </c>
      <c r="E9023" t="s">
        <v>131</v>
      </c>
      <c r="F9023" t="s">
        <v>25585</v>
      </c>
      <c r="G9023" t="s">
        <v>152</v>
      </c>
      <c r="H9023" t="s">
        <v>134</v>
      </c>
      <c r="I9023" t="s">
        <v>135</v>
      </c>
      <c r="J9023" t="s">
        <v>136</v>
      </c>
      <c r="K9023" t="s">
        <v>137</v>
      </c>
      <c r="L9023" t="s">
        <v>25586</v>
      </c>
      <c r="M9023" t="s">
        <v>25587</v>
      </c>
      <c r="N9023">
        <v>4.2561111110000001</v>
      </c>
      <c r="O9023">
        <v>0</v>
      </c>
      <c r="P9023">
        <v>2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1.0348248361165002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1.0348248361165002</v>
      </c>
    </row>
    <row r="9024" spans="1:31" x14ac:dyDescent="0.25">
      <c r="A9024">
        <v>2170960</v>
      </c>
      <c r="B9024">
        <v>1</v>
      </c>
      <c r="C9024" t="s">
        <v>80</v>
      </c>
      <c r="D9024" t="s">
        <v>96</v>
      </c>
      <c r="E9024" t="s">
        <v>140</v>
      </c>
      <c r="F9024" t="s">
        <v>6429</v>
      </c>
      <c r="G9024" t="s">
        <v>142</v>
      </c>
      <c r="H9024" t="s">
        <v>143</v>
      </c>
      <c r="I9024" t="s">
        <v>135</v>
      </c>
      <c r="J9024" t="s">
        <v>136</v>
      </c>
      <c r="K9024" t="s">
        <v>137</v>
      </c>
      <c r="L9024" t="s">
        <v>25588</v>
      </c>
      <c r="M9024" t="s">
        <v>25589</v>
      </c>
      <c r="N9024">
        <v>2.1008333330000002</v>
      </c>
      <c r="O9024">
        <v>2</v>
      </c>
      <c r="P9024">
        <v>23</v>
      </c>
      <c r="Q9024">
        <v>3</v>
      </c>
      <c r="R9024">
        <v>0</v>
      </c>
      <c r="S9024">
        <v>7</v>
      </c>
      <c r="T9024">
        <v>0</v>
      </c>
      <c r="U9024">
        <v>0</v>
      </c>
      <c r="V9024">
        <v>0</v>
      </c>
      <c r="W9024">
        <v>33.47297228417515</v>
      </c>
      <c r="X9024">
        <v>10.721071776277293</v>
      </c>
      <c r="Y9024">
        <v>1.7916672425336917</v>
      </c>
      <c r="Z9024">
        <v>0</v>
      </c>
      <c r="AA9024">
        <v>333.04577828724649</v>
      </c>
      <c r="AB9024">
        <v>0</v>
      </c>
      <c r="AC9024">
        <v>0</v>
      </c>
      <c r="AD9024">
        <v>0</v>
      </c>
      <c r="AE9024">
        <v>379.03148959023264</v>
      </c>
    </row>
    <row r="9025" spans="1:31" x14ac:dyDescent="0.25">
      <c r="A9025">
        <v>2171152</v>
      </c>
      <c r="B9025">
        <v>1</v>
      </c>
      <c r="C9025" t="s">
        <v>80</v>
      </c>
      <c r="D9025" t="s">
        <v>95</v>
      </c>
      <c r="E9025" t="s">
        <v>146</v>
      </c>
      <c r="F9025" t="s">
        <v>25590</v>
      </c>
      <c r="G9025" t="s">
        <v>300</v>
      </c>
      <c r="H9025" t="s">
        <v>143</v>
      </c>
      <c r="I9025" t="s">
        <v>135</v>
      </c>
      <c r="J9025" t="s">
        <v>136</v>
      </c>
      <c r="K9025" t="s">
        <v>137</v>
      </c>
      <c r="L9025" t="s">
        <v>25591</v>
      </c>
      <c r="M9025" t="s">
        <v>25592</v>
      </c>
      <c r="N9025">
        <v>7.6961111109999996</v>
      </c>
      <c r="O9025">
        <v>0</v>
      </c>
      <c r="P9025">
        <v>60</v>
      </c>
      <c r="Q9025">
        <v>0</v>
      </c>
      <c r="R9025">
        <v>0</v>
      </c>
      <c r="S9025">
        <v>0</v>
      </c>
      <c r="T9025">
        <v>3</v>
      </c>
      <c r="U9025">
        <v>0</v>
      </c>
      <c r="V9025">
        <v>0</v>
      </c>
      <c r="W9025">
        <v>0</v>
      </c>
      <c r="X9025">
        <v>50.592481619787129</v>
      </c>
      <c r="Y9025">
        <v>0</v>
      </c>
      <c r="Z9025">
        <v>0</v>
      </c>
      <c r="AA9025">
        <v>0</v>
      </c>
      <c r="AB9025">
        <v>8.3445520724651345</v>
      </c>
      <c r="AC9025">
        <v>0</v>
      </c>
      <c r="AD9025">
        <v>0</v>
      </c>
      <c r="AE9025">
        <v>58.937033692252264</v>
      </c>
    </row>
    <row r="9026" spans="1:31" x14ac:dyDescent="0.25">
      <c r="A9026">
        <v>2170808</v>
      </c>
      <c r="B9026">
        <v>1</v>
      </c>
      <c r="C9026" t="s">
        <v>81</v>
      </c>
      <c r="D9026" t="s">
        <v>116</v>
      </c>
      <c r="E9026" t="s">
        <v>140</v>
      </c>
      <c r="F9026" t="s">
        <v>24253</v>
      </c>
      <c r="G9026" t="s">
        <v>142</v>
      </c>
      <c r="H9026" t="s">
        <v>143</v>
      </c>
      <c r="I9026" t="s">
        <v>135</v>
      </c>
      <c r="J9026" t="s">
        <v>136</v>
      </c>
      <c r="K9026" t="s">
        <v>137</v>
      </c>
      <c r="L9026" t="s">
        <v>25593</v>
      </c>
      <c r="M9026" t="s">
        <v>25594</v>
      </c>
      <c r="N9026">
        <v>2.0166666659999999</v>
      </c>
      <c r="O9026">
        <v>0</v>
      </c>
      <c r="P9026">
        <v>858</v>
      </c>
      <c r="Q9026">
        <v>109</v>
      </c>
      <c r="R9026">
        <v>201</v>
      </c>
      <c r="S9026">
        <v>9</v>
      </c>
      <c r="T9026">
        <v>89</v>
      </c>
      <c r="U9026">
        <v>0</v>
      </c>
      <c r="V9026">
        <v>0</v>
      </c>
      <c r="W9026">
        <v>0</v>
      </c>
      <c r="X9026">
        <v>206.94951569113576</v>
      </c>
      <c r="Y9026">
        <v>99.173239501046467</v>
      </c>
      <c r="Z9026">
        <v>15.417533524206011</v>
      </c>
      <c r="AA9026">
        <v>143.20696930913675</v>
      </c>
      <c r="AB9026">
        <v>65.403614158030649</v>
      </c>
      <c r="AC9026">
        <v>0</v>
      </c>
      <c r="AD9026">
        <v>0</v>
      </c>
      <c r="AE9026">
        <v>530.15087218355563</v>
      </c>
    </row>
    <row r="9027" spans="1:31" x14ac:dyDescent="0.25">
      <c r="A9027">
        <v>2170854</v>
      </c>
      <c r="B9027">
        <v>1</v>
      </c>
      <c r="C9027" t="s">
        <v>81</v>
      </c>
      <c r="D9027" t="s">
        <v>127</v>
      </c>
      <c r="E9027" t="s">
        <v>174</v>
      </c>
      <c r="F9027" t="s">
        <v>25595</v>
      </c>
      <c r="G9027" t="s">
        <v>187</v>
      </c>
      <c r="H9027" t="s">
        <v>134</v>
      </c>
      <c r="I9027" t="s">
        <v>135</v>
      </c>
      <c r="J9027" t="s">
        <v>136</v>
      </c>
      <c r="K9027" t="s">
        <v>137</v>
      </c>
      <c r="L9027" t="s">
        <v>25596</v>
      </c>
      <c r="M9027" t="s">
        <v>25597</v>
      </c>
      <c r="N9027">
        <v>7.864166666</v>
      </c>
      <c r="O9027">
        <v>0</v>
      </c>
      <c r="P9027">
        <v>39</v>
      </c>
      <c r="Q9027">
        <v>0</v>
      </c>
      <c r="R9027">
        <v>0</v>
      </c>
      <c r="S9027">
        <v>0</v>
      </c>
      <c r="T9027">
        <v>26</v>
      </c>
      <c r="U9027">
        <v>0</v>
      </c>
      <c r="V9027">
        <v>0</v>
      </c>
      <c r="W9027">
        <v>0</v>
      </c>
      <c r="X9027">
        <v>53.889557983654157</v>
      </c>
      <c r="Y9027">
        <v>0</v>
      </c>
      <c r="Z9027">
        <v>0</v>
      </c>
      <c r="AA9027">
        <v>0</v>
      </c>
      <c r="AB9027">
        <v>137.74095876964992</v>
      </c>
      <c r="AC9027">
        <v>0</v>
      </c>
      <c r="AD9027">
        <v>0</v>
      </c>
      <c r="AE9027">
        <v>191.63051675330408</v>
      </c>
    </row>
    <row r="9028" spans="1:31" x14ac:dyDescent="0.25">
      <c r="A9028">
        <v>2171842</v>
      </c>
      <c r="B9028">
        <v>1</v>
      </c>
      <c r="C9028" t="s">
        <v>80</v>
      </c>
      <c r="D9028" t="s">
        <v>95</v>
      </c>
      <c r="E9028" t="s">
        <v>174</v>
      </c>
      <c r="F9028" t="s">
        <v>25598</v>
      </c>
      <c r="G9028" t="s">
        <v>187</v>
      </c>
      <c r="H9028" t="s">
        <v>134</v>
      </c>
      <c r="I9028" t="s">
        <v>135</v>
      </c>
      <c r="J9028" t="s">
        <v>136</v>
      </c>
      <c r="K9028" t="s">
        <v>137</v>
      </c>
      <c r="L9028" t="s">
        <v>25599</v>
      </c>
      <c r="M9028" t="s">
        <v>25600</v>
      </c>
      <c r="N9028">
        <v>6.5238888880000001</v>
      </c>
      <c r="O9028">
        <v>0</v>
      </c>
      <c r="P9028">
        <v>3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1.5691818428221225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1.5691818428221225</v>
      </c>
    </row>
    <row r="9029" spans="1:31" x14ac:dyDescent="0.25">
      <c r="A9029">
        <v>2171913</v>
      </c>
      <c r="B9029">
        <v>1</v>
      </c>
      <c r="C9029" t="s">
        <v>80</v>
      </c>
      <c r="D9029" t="s">
        <v>82</v>
      </c>
      <c r="E9029" t="s">
        <v>174</v>
      </c>
      <c r="F9029" t="s">
        <v>25601</v>
      </c>
      <c r="G9029" t="s">
        <v>187</v>
      </c>
      <c r="H9029" t="s">
        <v>134</v>
      </c>
      <c r="I9029" t="s">
        <v>135</v>
      </c>
      <c r="J9029" t="s">
        <v>136</v>
      </c>
      <c r="K9029" t="s">
        <v>137</v>
      </c>
      <c r="L9029" t="s">
        <v>25602</v>
      </c>
      <c r="M9029" t="s">
        <v>25603</v>
      </c>
      <c r="N9029">
        <v>1.0744444440000001</v>
      </c>
      <c r="O9029">
        <v>0</v>
      </c>
      <c r="P9029">
        <v>132</v>
      </c>
      <c r="Q9029">
        <v>0</v>
      </c>
      <c r="R9029">
        <v>0</v>
      </c>
      <c r="S9029">
        <v>0</v>
      </c>
      <c r="T9029">
        <v>1</v>
      </c>
      <c r="U9029">
        <v>0</v>
      </c>
      <c r="V9029">
        <v>0</v>
      </c>
      <c r="W9029">
        <v>0</v>
      </c>
      <c r="X9029">
        <v>33.447258740387852</v>
      </c>
      <c r="Y9029">
        <v>0</v>
      </c>
      <c r="Z9029">
        <v>0</v>
      </c>
      <c r="AA9029">
        <v>0</v>
      </c>
      <c r="AB9029">
        <v>4.5225924387500005E-4</v>
      </c>
      <c r="AC9029">
        <v>0</v>
      </c>
      <c r="AD9029">
        <v>0</v>
      </c>
      <c r="AE9029">
        <v>33.447710999631724</v>
      </c>
    </row>
    <row r="9030" spans="1:31" x14ac:dyDescent="0.25">
      <c r="A9030">
        <v>2171392</v>
      </c>
      <c r="B9030">
        <v>1</v>
      </c>
      <c r="C9030" t="s">
        <v>80</v>
      </c>
      <c r="D9030" t="s">
        <v>108</v>
      </c>
      <c r="E9030" t="s">
        <v>174</v>
      </c>
      <c r="F9030" t="s">
        <v>10817</v>
      </c>
      <c r="G9030" t="s">
        <v>187</v>
      </c>
      <c r="H9030" t="s">
        <v>134</v>
      </c>
      <c r="I9030" t="s">
        <v>135</v>
      </c>
      <c r="J9030" t="s">
        <v>136</v>
      </c>
      <c r="K9030" t="s">
        <v>137</v>
      </c>
      <c r="L9030" t="s">
        <v>25604</v>
      </c>
      <c r="M9030" t="s">
        <v>25605</v>
      </c>
      <c r="N9030">
        <v>6.4741666660000003</v>
      </c>
      <c r="O9030">
        <v>0</v>
      </c>
      <c r="P9030">
        <v>19</v>
      </c>
      <c r="Q9030">
        <v>0</v>
      </c>
      <c r="R9030">
        <v>4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12.908429507688163</v>
      </c>
      <c r="Y9030">
        <v>0</v>
      </c>
      <c r="Z9030">
        <v>0.97226493953620008</v>
      </c>
      <c r="AA9030">
        <v>0</v>
      </c>
      <c r="AB9030">
        <v>0</v>
      </c>
      <c r="AC9030">
        <v>0</v>
      </c>
      <c r="AD9030">
        <v>0</v>
      </c>
      <c r="AE9030">
        <v>13.880694447224364</v>
      </c>
    </row>
    <row r="9031" spans="1:31" x14ac:dyDescent="0.25">
      <c r="A9031">
        <v>2170800</v>
      </c>
      <c r="B9031">
        <v>1</v>
      </c>
      <c r="C9031" t="s">
        <v>80</v>
      </c>
      <c r="D9031" t="s">
        <v>105</v>
      </c>
      <c r="E9031" t="s">
        <v>146</v>
      </c>
      <c r="F9031" t="s">
        <v>25606</v>
      </c>
      <c r="G9031" t="s">
        <v>142</v>
      </c>
      <c r="H9031" t="s">
        <v>143</v>
      </c>
      <c r="I9031" t="s">
        <v>135</v>
      </c>
      <c r="J9031" t="s">
        <v>136</v>
      </c>
      <c r="K9031" t="s">
        <v>137</v>
      </c>
      <c r="L9031" t="s">
        <v>25607</v>
      </c>
      <c r="M9031" t="s">
        <v>25608</v>
      </c>
      <c r="N9031">
        <v>2.4277777770000002</v>
      </c>
      <c r="O9031">
        <v>0</v>
      </c>
      <c r="P9031">
        <v>101</v>
      </c>
      <c r="Q9031">
        <v>0</v>
      </c>
      <c r="R9031">
        <v>0</v>
      </c>
      <c r="S9031">
        <v>1</v>
      </c>
      <c r="T9031">
        <v>14</v>
      </c>
      <c r="U9031">
        <v>1</v>
      </c>
      <c r="V9031">
        <v>0</v>
      </c>
      <c r="W9031">
        <v>0</v>
      </c>
      <c r="X9031">
        <v>47.765639073134956</v>
      </c>
      <c r="Y9031">
        <v>0</v>
      </c>
      <c r="Z9031">
        <v>0</v>
      </c>
      <c r="AA9031">
        <v>8.4560772617253335</v>
      </c>
      <c r="AB9031">
        <v>18.191749383005334</v>
      </c>
      <c r="AC9031">
        <v>121.19942224104838</v>
      </c>
      <c r="AD9031">
        <v>0</v>
      </c>
      <c r="AE9031">
        <v>195.612887958914</v>
      </c>
    </row>
    <row r="9032" spans="1:31" x14ac:dyDescent="0.25">
      <c r="A9032">
        <v>2171819</v>
      </c>
      <c r="B9032">
        <v>1</v>
      </c>
      <c r="C9032" t="s">
        <v>80</v>
      </c>
      <c r="D9032" t="s">
        <v>108</v>
      </c>
      <c r="E9032" t="s">
        <v>174</v>
      </c>
      <c r="F9032" t="s">
        <v>25609</v>
      </c>
      <c r="G9032" t="s">
        <v>187</v>
      </c>
      <c r="H9032" t="s">
        <v>134</v>
      </c>
      <c r="I9032" t="s">
        <v>135</v>
      </c>
      <c r="J9032" t="s">
        <v>136</v>
      </c>
      <c r="K9032" t="s">
        <v>137</v>
      </c>
      <c r="L9032" t="s">
        <v>25610</v>
      </c>
      <c r="M9032" t="s">
        <v>25611</v>
      </c>
      <c r="N9032">
        <v>11.107222222000001</v>
      </c>
      <c r="O9032">
        <v>0</v>
      </c>
      <c r="P9032">
        <v>26</v>
      </c>
      <c r="Q9032">
        <v>0</v>
      </c>
      <c r="R9032">
        <v>2</v>
      </c>
      <c r="S9032">
        <v>0</v>
      </c>
      <c r="T9032">
        <v>1</v>
      </c>
      <c r="U9032">
        <v>0</v>
      </c>
      <c r="V9032">
        <v>0</v>
      </c>
      <c r="W9032">
        <v>0</v>
      </c>
      <c r="X9032">
        <v>31.503488256015057</v>
      </c>
      <c r="Y9032">
        <v>0</v>
      </c>
      <c r="Z9032">
        <v>1.3344803936868765</v>
      </c>
      <c r="AA9032">
        <v>0</v>
      </c>
      <c r="AB9032">
        <v>0.21177969346515557</v>
      </c>
      <c r="AC9032">
        <v>0</v>
      </c>
      <c r="AD9032">
        <v>0</v>
      </c>
      <c r="AE9032">
        <v>33.049748343167089</v>
      </c>
    </row>
    <row r="9033" spans="1:31" x14ac:dyDescent="0.25">
      <c r="A9033">
        <v>2171607</v>
      </c>
      <c r="B9033">
        <v>1</v>
      </c>
      <c r="C9033" t="s">
        <v>80</v>
      </c>
      <c r="D9033" t="s">
        <v>101</v>
      </c>
      <c r="E9033" t="s">
        <v>174</v>
      </c>
      <c r="F9033" t="s">
        <v>25612</v>
      </c>
      <c r="G9033" t="s">
        <v>187</v>
      </c>
      <c r="H9033" t="s">
        <v>134</v>
      </c>
      <c r="I9033" t="s">
        <v>135</v>
      </c>
      <c r="J9033" t="s">
        <v>136</v>
      </c>
      <c r="K9033" t="s">
        <v>137</v>
      </c>
      <c r="L9033" t="s">
        <v>25613</v>
      </c>
      <c r="M9033" t="s">
        <v>25614</v>
      </c>
      <c r="N9033">
        <v>6.8252777770000002</v>
      </c>
      <c r="O9033">
        <v>0</v>
      </c>
      <c r="P9033">
        <v>75</v>
      </c>
      <c r="Q9033">
        <v>0</v>
      </c>
      <c r="R9033">
        <v>0</v>
      </c>
      <c r="S9033">
        <v>0</v>
      </c>
      <c r="T9033">
        <v>2</v>
      </c>
      <c r="U9033">
        <v>0</v>
      </c>
      <c r="V9033">
        <v>0</v>
      </c>
      <c r="W9033">
        <v>0</v>
      </c>
      <c r="X9033">
        <v>105.69728253754174</v>
      </c>
      <c r="Y9033">
        <v>0</v>
      </c>
      <c r="Z9033">
        <v>0</v>
      </c>
      <c r="AA9033">
        <v>0</v>
      </c>
      <c r="AB9033">
        <v>11.227376652221244</v>
      </c>
      <c r="AC9033">
        <v>0</v>
      </c>
      <c r="AD9033">
        <v>0</v>
      </c>
      <c r="AE9033">
        <v>116.92465918976298</v>
      </c>
    </row>
    <row r="9034" spans="1:31" x14ac:dyDescent="0.25">
      <c r="A9034">
        <v>2171650</v>
      </c>
      <c r="B9034">
        <v>1</v>
      </c>
      <c r="C9034" t="s">
        <v>81</v>
      </c>
      <c r="D9034" t="s">
        <v>116</v>
      </c>
      <c r="E9034" t="s">
        <v>146</v>
      </c>
      <c r="F9034" t="s">
        <v>25615</v>
      </c>
      <c r="G9034" t="s">
        <v>167</v>
      </c>
      <c r="H9034" t="s">
        <v>143</v>
      </c>
      <c r="I9034" t="s">
        <v>135</v>
      </c>
      <c r="J9034" t="s">
        <v>136</v>
      </c>
      <c r="K9034" t="s">
        <v>137</v>
      </c>
      <c r="L9034" t="s">
        <v>25616</v>
      </c>
      <c r="M9034" t="s">
        <v>25617</v>
      </c>
      <c r="N9034">
        <v>1.3019444440000001</v>
      </c>
      <c r="O9034">
        <v>0</v>
      </c>
      <c r="P9034">
        <v>16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2.4107769505001087</v>
      </c>
      <c r="Y9034">
        <v>0</v>
      </c>
      <c r="Z9034">
        <v>0</v>
      </c>
      <c r="AA9034">
        <v>0</v>
      </c>
      <c r="AB9034">
        <v>0</v>
      </c>
      <c r="AC9034">
        <v>0</v>
      </c>
      <c r="AD9034">
        <v>0</v>
      </c>
      <c r="AE9034">
        <v>2.4107769505001087</v>
      </c>
    </row>
    <row r="9035" spans="1:31" x14ac:dyDescent="0.25">
      <c r="A9035">
        <v>2171435</v>
      </c>
      <c r="B9035">
        <v>1</v>
      </c>
      <c r="C9035" t="s">
        <v>80</v>
      </c>
      <c r="D9035" t="s">
        <v>107</v>
      </c>
      <c r="E9035" t="s">
        <v>174</v>
      </c>
      <c r="F9035" t="s">
        <v>25618</v>
      </c>
      <c r="G9035" t="s">
        <v>187</v>
      </c>
      <c r="H9035" t="s">
        <v>134</v>
      </c>
      <c r="I9035" t="s">
        <v>135</v>
      </c>
      <c r="J9035" t="s">
        <v>136</v>
      </c>
      <c r="K9035" t="s">
        <v>137</v>
      </c>
      <c r="L9035" t="s">
        <v>25619</v>
      </c>
      <c r="M9035" t="s">
        <v>25620</v>
      </c>
      <c r="N9035">
        <v>1.6975</v>
      </c>
      <c r="O9035">
        <v>0</v>
      </c>
      <c r="P9035">
        <v>48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16.100206822179608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16.100206822179608</v>
      </c>
    </row>
    <row r="9036" spans="1:31" x14ac:dyDescent="0.25">
      <c r="A9036">
        <v>2171799</v>
      </c>
      <c r="B9036">
        <v>1</v>
      </c>
      <c r="C9036" t="s">
        <v>81</v>
      </c>
      <c r="D9036" t="s">
        <v>114</v>
      </c>
      <c r="E9036" t="s">
        <v>161</v>
      </c>
      <c r="F9036" t="s">
        <v>21162</v>
      </c>
      <c r="G9036" t="s">
        <v>215</v>
      </c>
      <c r="H9036" t="s">
        <v>134</v>
      </c>
      <c r="I9036" t="s">
        <v>135</v>
      </c>
      <c r="J9036" t="s">
        <v>136</v>
      </c>
      <c r="K9036" t="s">
        <v>137</v>
      </c>
      <c r="L9036" t="s">
        <v>25621</v>
      </c>
      <c r="M9036" t="s">
        <v>25622</v>
      </c>
      <c r="N9036">
        <v>1.0680555549999999</v>
      </c>
      <c r="O9036">
        <v>0</v>
      </c>
      <c r="P9036">
        <v>4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0.44164315519391673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0.44164315519391673</v>
      </c>
    </row>
    <row r="9037" spans="1:31" x14ac:dyDescent="0.25">
      <c r="A9037">
        <v>2171627</v>
      </c>
      <c r="B9037">
        <v>1</v>
      </c>
      <c r="C9037" t="s">
        <v>81</v>
      </c>
      <c r="D9037" t="s">
        <v>115</v>
      </c>
      <c r="E9037" t="s">
        <v>174</v>
      </c>
      <c r="F9037" t="s">
        <v>25623</v>
      </c>
      <c r="G9037" t="s">
        <v>187</v>
      </c>
      <c r="H9037" t="s">
        <v>134</v>
      </c>
      <c r="I9037" t="s">
        <v>135</v>
      </c>
      <c r="J9037" t="s">
        <v>136</v>
      </c>
      <c r="K9037" t="s">
        <v>137</v>
      </c>
      <c r="L9037" t="s">
        <v>25624</v>
      </c>
      <c r="M9037" t="s">
        <v>25625</v>
      </c>
      <c r="N9037">
        <v>2.8711111109999998</v>
      </c>
      <c r="O9037">
        <v>0</v>
      </c>
      <c r="P9037">
        <v>0</v>
      </c>
      <c r="Q9037">
        <v>0</v>
      </c>
      <c r="R9037">
        <v>2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0.64271167335336665</v>
      </c>
      <c r="AA9037">
        <v>0</v>
      </c>
      <c r="AB9037">
        <v>0</v>
      </c>
      <c r="AC9037">
        <v>0</v>
      </c>
      <c r="AD9037">
        <v>0</v>
      </c>
      <c r="AE9037">
        <v>0.64271167335336665</v>
      </c>
    </row>
    <row r="9038" spans="1:31" x14ac:dyDescent="0.25">
      <c r="A9038">
        <v>2171458</v>
      </c>
      <c r="B9038">
        <v>1</v>
      </c>
      <c r="C9038" t="s">
        <v>80</v>
      </c>
      <c r="D9038" t="s">
        <v>92</v>
      </c>
      <c r="E9038" t="s">
        <v>174</v>
      </c>
      <c r="F9038" t="s">
        <v>25626</v>
      </c>
      <c r="G9038" t="s">
        <v>187</v>
      </c>
      <c r="H9038" t="s">
        <v>134</v>
      </c>
      <c r="I9038" t="s">
        <v>135</v>
      </c>
      <c r="J9038" t="s">
        <v>136</v>
      </c>
      <c r="K9038" t="s">
        <v>137</v>
      </c>
      <c r="L9038" t="s">
        <v>25627</v>
      </c>
      <c r="M9038" t="s">
        <v>25628</v>
      </c>
      <c r="N9038">
        <v>2.0808333330000002</v>
      </c>
      <c r="O9038">
        <v>0</v>
      </c>
      <c r="P9038">
        <v>6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2.1810802294367999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2.1810802294367999</v>
      </c>
    </row>
    <row r="9039" spans="1:31" x14ac:dyDescent="0.25">
      <c r="A9039">
        <v>2171266</v>
      </c>
      <c r="B9039">
        <v>1</v>
      </c>
      <c r="C9039" t="s">
        <v>80</v>
      </c>
      <c r="D9039" t="s">
        <v>85</v>
      </c>
      <c r="E9039" t="s">
        <v>174</v>
      </c>
      <c r="F9039" t="s">
        <v>25629</v>
      </c>
      <c r="G9039" t="s">
        <v>187</v>
      </c>
      <c r="H9039" t="s">
        <v>134</v>
      </c>
      <c r="I9039" t="s">
        <v>135</v>
      </c>
      <c r="J9039" t="s">
        <v>136</v>
      </c>
      <c r="K9039" t="s">
        <v>137</v>
      </c>
      <c r="L9039" t="s">
        <v>25630</v>
      </c>
      <c r="M9039" t="s">
        <v>25631</v>
      </c>
      <c r="N9039">
        <v>2.1272222219999999</v>
      </c>
      <c r="O9039">
        <v>0</v>
      </c>
      <c r="P9039">
        <v>70</v>
      </c>
      <c r="Q9039">
        <v>0</v>
      </c>
      <c r="R9039">
        <v>0</v>
      </c>
      <c r="S9039">
        <v>0</v>
      </c>
      <c r="T9039">
        <v>1</v>
      </c>
      <c r="U9039">
        <v>0</v>
      </c>
      <c r="V9039">
        <v>0</v>
      </c>
      <c r="W9039">
        <v>0</v>
      </c>
      <c r="X9039">
        <v>40.13126063441014</v>
      </c>
      <c r="Y9039">
        <v>0</v>
      </c>
      <c r="Z9039">
        <v>0</v>
      </c>
      <c r="AA9039">
        <v>0</v>
      </c>
      <c r="AB9039">
        <v>2.3916962086515836</v>
      </c>
      <c r="AC9039">
        <v>0</v>
      </c>
      <c r="AD9039">
        <v>0</v>
      </c>
      <c r="AE9039">
        <v>42.522956843061721</v>
      </c>
    </row>
    <row r="9040" spans="1:31" x14ac:dyDescent="0.25">
      <c r="A9040">
        <v>2171404</v>
      </c>
      <c r="B9040">
        <v>1</v>
      </c>
      <c r="C9040" t="s">
        <v>81</v>
      </c>
      <c r="D9040" t="s">
        <v>115</v>
      </c>
      <c r="E9040" t="s">
        <v>146</v>
      </c>
      <c r="F9040" t="s">
        <v>25632</v>
      </c>
      <c r="G9040" t="s">
        <v>167</v>
      </c>
      <c r="H9040" t="s">
        <v>143</v>
      </c>
      <c r="I9040" t="s">
        <v>135</v>
      </c>
      <c r="J9040" t="s">
        <v>136</v>
      </c>
      <c r="K9040" t="s">
        <v>137</v>
      </c>
      <c r="L9040" t="s">
        <v>25633</v>
      </c>
      <c r="M9040" t="s">
        <v>25634</v>
      </c>
      <c r="N9040">
        <v>9.5944444440000005</v>
      </c>
      <c r="O9040">
        <v>0</v>
      </c>
      <c r="P9040">
        <v>156</v>
      </c>
      <c r="Q9040">
        <v>0</v>
      </c>
      <c r="R9040">
        <v>0</v>
      </c>
      <c r="S9040">
        <v>0</v>
      </c>
      <c r="T9040">
        <v>10</v>
      </c>
      <c r="U9040">
        <v>0</v>
      </c>
      <c r="V9040">
        <v>0</v>
      </c>
      <c r="W9040">
        <v>0</v>
      </c>
      <c r="X9040">
        <v>114.15169310008798</v>
      </c>
      <c r="Y9040">
        <v>0</v>
      </c>
      <c r="Z9040">
        <v>0</v>
      </c>
      <c r="AA9040">
        <v>0</v>
      </c>
      <c r="AB9040">
        <v>7.7220404741405027</v>
      </c>
      <c r="AC9040">
        <v>0</v>
      </c>
      <c r="AD9040">
        <v>0</v>
      </c>
      <c r="AE9040">
        <v>121.87373357422848</v>
      </c>
    </row>
    <row r="9041" spans="1:31" x14ac:dyDescent="0.25">
      <c r="A9041">
        <v>2171807</v>
      </c>
      <c r="B9041">
        <v>1</v>
      </c>
      <c r="C9041" t="s">
        <v>81</v>
      </c>
      <c r="D9041" t="s">
        <v>123</v>
      </c>
      <c r="E9041" t="s">
        <v>131</v>
      </c>
      <c r="F9041" t="s">
        <v>25635</v>
      </c>
      <c r="G9041" t="s">
        <v>152</v>
      </c>
      <c r="H9041" t="s">
        <v>134</v>
      </c>
      <c r="I9041" t="s">
        <v>135</v>
      </c>
      <c r="J9041" t="s">
        <v>136</v>
      </c>
      <c r="K9041" t="s">
        <v>137</v>
      </c>
      <c r="L9041" t="s">
        <v>25636</v>
      </c>
      <c r="M9041" t="s">
        <v>25637</v>
      </c>
      <c r="N9041">
        <v>4.5577777770000001</v>
      </c>
      <c r="O9041">
        <v>0</v>
      </c>
      <c r="P9041">
        <v>1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0.32592309907604167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0.32592309907604167</v>
      </c>
    </row>
    <row r="9042" spans="1:31" x14ac:dyDescent="0.25">
      <c r="A9042">
        <v>2171258</v>
      </c>
      <c r="B9042">
        <v>1</v>
      </c>
      <c r="C9042" t="s">
        <v>80</v>
      </c>
      <c r="D9042" t="s">
        <v>93</v>
      </c>
      <c r="E9042" t="s">
        <v>174</v>
      </c>
      <c r="F9042" t="s">
        <v>25638</v>
      </c>
      <c r="G9042" t="s">
        <v>384</v>
      </c>
      <c r="H9042" t="s">
        <v>134</v>
      </c>
      <c r="I9042" t="s">
        <v>135</v>
      </c>
      <c r="J9042" t="s">
        <v>136</v>
      </c>
      <c r="K9042" t="s">
        <v>137</v>
      </c>
      <c r="L9042" t="s">
        <v>25639</v>
      </c>
      <c r="M9042" t="s">
        <v>25640</v>
      </c>
      <c r="N9042">
        <v>6.7266666659999999</v>
      </c>
      <c r="O9042">
        <v>0</v>
      </c>
      <c r="P9042">
        <v>2</v>
      </c>
      <c r="Q9042">
        <v>0</v>
      </c>
      <c r="R9042">
        <v>2</v>
      </c>
      <c r="S9042">
        <v>0</v>
      </c>
      <c r="T9042">
        <v>3</v>
      </c>
      <c r="U9042">
        <v>0</v>
      </c>
      <c r="V9042">
        <v>0</v>
      </c>
      <c r="W9042">
        <v>0</v>
      </c>
      <c r="X9042">
        <v>2.7988836934638992</v>
      </c>
      <c r="Y9042">
        <v>0</v>
      </c>
      <c r="Z9042">
        <v>2.7882260941508998</v>
      </c>
      <c r="AA9042">
        <v>0</v>
      </c>
      <c r="AB9042">
        <v>8.778070922756136</v>
      </c>
      <c r="AC9042">
        <v>0</v>
      </c>
      <c r="AD9042">
        <v>0</v>
      </c>
      <c r="AE9042">
        <v>14.365180710370936</v>
      </c>
    </row>
    <row r="9043" spans="1:31" x14ac:dyDescent="0.25">
      <c r="A9043">
        <v>2171922</v>
      </c>
      <c r="B9043">
        <v>1</v>
      </c>
      <c r="C9043" t="s">
        <v>81</v>
      </c>
      <c r="D9043" t="s">
        <v>112</v>
      </c>
      <c r="E9043" t="s">
        <v>174</v>
      </c>
      <c r="F9043" t="s">
        <v>25641</v>
      </c>
      <c r="G9043" t="s">
        <v>187</v>
      </c>
      <c r="H9043" t="s">
        <v>134</v>
      </c>
      <c r="I9043" t="s">
        <v>135</v>
      </c>
      <c r="J9043" t="s">
        <v>136</v>
      </c>
      <c r="K9043" t="s">
        <v>137</v>
      </c>
      <c r="L9043" t="s">
        <v>25642</v>
      </c>
      <c r="M9043" t="s">
        <v>25643</v>
      </c>
      <c r="N9043">
        <v>3.1241666659999998</v>
      </c>
      <c r="O9043">
        <v>0</v>
      </c>
      <c r="P9043">
        <v>9</v>
      </c>
      <c r="Q9043">
        <v>0</v>
      </c>
      <c r="R9043">
        <v>14</v>
      </c>
      <c r="S9043">
        <v>0</v>
      </c>
      <c r="T9043">
        <v>1</v>
      </c>
      <c r="U9043">
        <v>0</v>
      </c>
      <c r="V9043">
        <v>0</v>
      </c>
      <c r="W9043">
        <v>0</v>
      </c>
      <c r="X9043">
        <v>0.56239593315749992</v>
      </c>
      <c r="Y9043">
        <v>0</v>
      </c>
      <c r="Z9043">
        <v>3.2235655529739997</v>
      </c>
      <c r="AA9043">
        <v>0</v>
      </c>
      <c r="AB9043">
        <v>3.0533386058616885</v>
      </c>
      <c r="AC9043">
        <v>0</v>
      </c>
      <c r="AD9043">
        <v>0</v>
      </c>
      <c r="AE9043">
        <v>6.8393000919931879</v>
      </c>
    </row>
    <row r="9044" spans="1:31" x14ac:dyDescent="0.25">
      <c r="A9044">
        <v>2171945</v>
      </c>
      <c r="B9044">
        <v>1</v>
      </c>
      <c r="C9044" t="s">
        <v>81</v>
      </c>
      <c r="D9044" t="s">
        <v>113</v>
      </c>
      <c r="E9044" t="s">
        <v>174</v>
      </c>
      <c r="F9044" t="s">
        <v>25644</v>
      </c>
      <c r="G9044" t="s">
        <v>176</v>
      </c>
      <c r="H9044" t="s">
        <v>134</v>
      </c>
      <c r="I9044" t="s">
        <v>135</v>
      </c>
      <c r="J9044" t="s">
        <v>136</v>
      </c>
      <c r="K9044" t="s">
        <v>137</v>
      </c>
      <c r="L9044" t="s">
        <v>25645</v>
      </c>
      <c r="M9044" t="s">
        <v>25646</v>
      </c>
      <c r="N9044">
        <v>9.4858333330000004</v>
      </c>
      <c r="O9044">
        <v>0</v>
      </c>
      <c r="P9044">
        <v>24</v>
      </c>
      <c r="Q9044">
        <v>0</v>
      </c>
      <c r="R9044">
        <v>0</v>
      </c>
      <c r="S9044">
        <v>0</v>
      </c>
      <c r="T9044">
        <v>1</v>
      </c>
      <c r="U9044">
        <v>0</v>
      </c>
      <c r="V9044">
        <v>0</v>
      </c>
      <c r="W9044">
        <v>0</v>
      </c>
      <c r="X9044">
        <v>55.433816114221948</v>
      </c>
      <c r="Y9044">
        <v>0</v>
      </c>
      <c r="Z9044">
        <v>0</v>
      </c>
      <c r="AA9044">
        <v>0</v>
      </c>
      <c r="AB9044">
        <v>1.7384080012921344</v>
      </c>
      <c r="AC9044">
        <v>0</v>
      </c>
      <c r="AD9044">
        <v>0</v>
      </c>
      <c r="AE9044">
        <v>57.172224115514084</v>
      </c>
    </row>
    <row r="9045" spans="1:31" x14ac:dyDescent="0.25">
      <c r="A9045">
        <v>2171381</v>
      </c>
      <c r="B9045">
        <v>1</v>
      </c>
      <c r="C9045" t="s">
        <v>80</v>
      </c>
      <c r="D9045" t="s">
        <v>106</v>
      </c>
      <c r="E9045" t="s">
        <v>174</v>
      </c>
      <c r="F9045" t="s">
        <v>25647</v>
      </c>
      <c r="G9045" t="s">
        <v>176</v>
      </c>
      <c r="H9045" t="s">
        <v>134</v>
      </c>
      <c r="I9045" t="s">
        <v>135</v>
      </c>
      <c r="J9045" t="s">
        <v>136</v>
      </c>
      <c r="K9045" t="s">
        <v>137</v>
      </c>
      <c r="L9045" t="s">
        <v>25205</v>
      </c>
      <c r="M9045" t="s">
        <v>25648</v>
      </c>
      <c r="N9045">
        <v>11.107222222000001</v>
      </c>
      <c r="O9045">
        <v>0</v>
      </c>
      <c r="P9045">
        <v>197</v>
      </c>
      <c r="Q9045">
        <v>0</v>
      </c>
      <c r="R9045">
        <v>0</v>
      </c>
      <c r="S9045">
        <v>0</v>
      </c>
      <c r="T9045">
        <v>4</v>
      </c>
      <c r="U9045">
        <v>0</v>
      </c>
      <c r="V9045">
        <v>0</v>
      </c>
      <c r="W9045">
        <v>0</v>
      </c>
      <c r="X9045">
        <v>368.95147403462948</v>
      </c>
      <c r="Y9045">
        <v>0</v>
      </c>
      <c r="Z9045">
        <v>0</v>
      </c>
      <c r="AA9045">
        <v>0</v>
      </c>
      <c r="AB9045">
        <v>3.7736274133015182</v>
      </c>
      <c r="AC9045">
        <v>0</v>
      </c>
      <c r="AD9045">
        <v>0</v>
      </c>
      <c r="AE9045">
        <v>372.72510144793102</v>
      </c>
    </row>
    <row r="9046" spans="1:31" x14ac:dyDescent="0.25">
      <c r="A9046">
        <v>2170863</v>
      </c>
      <c r="B9046">
        <v>1</v>
      </c>
      <c r="C9046" t="s">
        <v>80</v>
      </c>
      <c r="D9046" t="s">
        <v>98</v>
      </c>
      <c r="E9046" t="s">
        <v>196</v>
      </c>
      <c r="F9046" t="s">
        <v>8358</v>
      </c>
      <c r="G9046" t="s">
        <v>142</v>
      </c>
      <c r="H9046" t="s">
        <v>143</v>
      </c>
      <c r="I9046" t="s">
        <v>135</v>
      </c>
      <c r="J9046" t="s">
        <v>136</v>
      </c>
      <c r="K9046" t="s">
        <v>137</v>
      </c>
      <c r="L9046" t="s">
        <v>25649</v>
      </c>
      <c r="M9046" t="s">
        <v>25650</v>
      </c>
      <c r="N9046">
        <v>5.0822222220000004</v>
      </c>
      <c r="O9046">
        <v>0</v>
      </c>
      <c r="P9046">
        <v>20</v>
      </c>
      <c r="Q9046">
        <v>12</v>
      </c>
      <c r="R9046">
        <v>116</v>
      </c>
      <c r="S9046">
        <v>2</v>
      </c>
      <c r="T9046">
        <v>29</v>
      </c>
      <c r="U9046">
        <v>2</v>
      </c>
      <c r="V9046">
        <v>0</v>
      </c>
      <c r="W9046">
        <v>0</v>
      </c>
      <c r="X9046">
        <v>43.221729603207457</v>
      </c>
      <c r="Y9046">
        <v>120.90636986238769</v>
      </c>
      <c r="Z9046">
        <v>357.68730673597264</v>
      </c>
      <c r="AA9046">
        <v>72.824190144534683</v>
      </c>
      <c r="AB9046">
        <v>116.38719158634541</v>
      </c>
      <c r="AC9046">
        <v>232.93270484024265</v>
      </c>
      <c r="AD9046">
        <v>0</v>
      </c>
      <c r="AE9046">
        <v>943.95949277269051</v>
      </c>
    </row>
    <row r="9047" spans="1:31" x14ac:dyDescent="0.25">
      <c r="A9047">
        <v>2171043</v>
      </c>
      <c r="B9047">
        <v>1</v>
      </c>
      <c r="C9047" t="s">
        <v>81</v>
      </c>
      <c r="D9047" t="s">
        <v>113</v>
      </c>
      <c r="E9047" t="s">
        <v>174</v>
      </c>
      <c r="F9047" t="s">
        <v>2359</v>
      </c>
      <c r="G9047" t="s">
        <v>187</v>
      </c>
      <c r="H9047" t="s">
        <v>134</v>
      </c>
      <c r="I9047" t="s">
        <v>135</v>
      </c>
      <c r="J9047" t="s">
        <v>136</v>
      </c>
      <c r="K9047" t="s">
        <v>137</v>
      </c>
      <c r="L9047" t="s">
        <v>25651</v>
      </c>
      <c r="M9047" t="s">
        <v>25652</v>
      </c>
      <c r="N9047">
        <v>1.478888888</v>
      </c>
      <c r="O9047">
        <v>0</v>
      </c>
      <c r="P9047">
        <v>48</v>
      </c>
      <c r="Q9047">
        <v>0</v>
      </c>
      <c r="R9047">
        <v>0</v>
      </c>
      <c r="S9047">
        <v>0</v>
      </c>
      <c r="T9047">
        <v>1</v>
      </c>
      <c r="U9047">
        <v>0</v>
      </c>
      <c r="V9047">
        <v>0</v>
      </c>
      <c r="W9047">
        <v>0</v>
      </c>
      <c r="X9047">
        <v>14.030001421966112</v>
      </c>
      <c r="Y9047">
        <v>0</v>
      </c>
      <c r="Z9047">
        <v>0</v>
      </c>
      <c r="AA9047">
        <v>0</v>
      </c>
      <c r="AB9047">
        <v>1.9898895760333334E-2</v>
      </c>
      <c r="AC9047">
        <v>0</v>
      </c>
      <c r="AD9047">
        <v>0</v>
      </c>
      <c r="AE9047">
        <v>14.049900317726445</v>
      </c>
    </row>
    <row r="9048" spans="1:31" x14ac:dyDescent="0.25">
      <c r="A9048">
        <v>2171289</v>
      </c>
      <c r="B9048">
        <v>1</v>
      </c>
      <c r="C9048" t="s">
        <v>80</v>
      </c>
      <c r="D9048" t="s">
        <v>105</v>
      </c>
      <c r="E9048" t="s">
        <v>131</v>
      </c>
      <c r="F9048" t="s">
        <v>25653</v>
      </c>
      <c r="G9048" t="s">
        <v>152</v>
      </c>
      <c r="H9048" t="s">
        <v>134</v>
      </c>
      <c r="I9048" t="s">
        <v>135</v>
      </c>
      <c r="J9048" t="s">
        <v>136</v>
      </c>
      <c r="K9048" t="s">
        <v>137</v>
      </c>
      <c r="L9048" t="s">
        <v>25654</v>
      </c>
      <c r="M9048" t="s">
        <v>25655</v>
      </c>
      <c r="N9048">
        <v>2.1430555550000001</v>
      </c>
      <c r="O9048">
        <v>0</v>
      </c>
      <c r="P9048">
        <v>1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0.18727739530193332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0.18727739530193332</v>
      </c>
    </row>
    <row r="9049" spans="1:31" x14ac:dyDescent="0.25">
      <c r="A9049">
        <v>2171696</v>
      </c>
      <c r="B9049">
        <v>1</v>
      </c>
      <c r="C9049" t="s">
        <v>81</v>
      </c>
      <c r="D9049" t="s">
        <v>116</v>
      </c>
      <c r="E9049" t="s">
        <v>174</v>
      </c>
      <c r="F9049" t="s">
        <v>23035</v>
      </c>
      <c r="G9049" t="s">
        <v>384</v>
      </c>
      <c r="H9049" t="s">
        <v>134</v>
      </c>
      <c r="I9049" t="s">
        <v>135</v>
      </c>
      <c r="J9049" t="s">
        <v>136</v>
      </c>
      <c r="K9049" t="s">
        <v>137</v>
      </c>
      <c r="L9049" t="s">
        <v>25656</v>
      </c>
      <c r="M9049" t="s">
        <v>25657</v>
      </c>
      <c r="N9049">
        <v>3.9950000000000001</v>
      </c>
      <c r="O9049">
        <v>0</v>
      </c>
      <c r="P9049">
        <v>86</v>
      </c>
      <c r="Q9049">
        <v>0</v>
      </c>
      <c r="R9049">
        <v>7</v>
      </c>
      <c r="S9049">
        <v>0</v>
      </c>
      <c r="T9049">
        <v>4</v>
      </c>
      <c r="U9049">
        <v>0</v>
      </c>
      <c r="V9049">
        <v>0</v>
      </c>
      <c r="W9049">
        <v>0</v>
      </c>
      <c r="X9049">
        <v>73.506421412866757</v>
      </c>
      <c r="Y9049">
        <v>0</v>
      </c>
      <c r="Z9049">
        <v>2.5466985816273002</v>
      </c>
      <c r="AA9049">
        <v>0</v>
      </c>
      <c r="AB9049">
        <v>2.2363983208912508</v>
      </c>
      <c r="AC9049">
        <v>0</v>
      </c>
      <c r="AD9049">
        <v>0</v>
      </c>
      <c r="AE9049">
        <v>78.289518315385308</v>
      </c>
    </row>
    <row r="9050" spans="1:31" x14ac:dyDescent="0.25">
      <c r="A9050">
        <v>2170997</v>
      </c>
      <c r="B9050">
        <v>1</v>
      </c>
      <c r="C9050" t="s">
        <v>81</v>
      </c>
      <c r="D9050" t="s">
        <v>127</v>
      </c>
      <c r="E9050" t="s">
        <v>161</v>
      </c>
      <c r="F9050" t="s">
        <v>22087</v>
      </c>
      <c r="G9050" t="s">
        <v>215</v>
      </c>
      <c r="H9050" t="s">
        <v>134</v>
      </c>
      <c r="I9050" t="s">
        <v>135</v>
      </c>
      <c r="J9050" t="s">
        <v>136</v>
      </c>
      <c r="K9050" t="s">
        <v>137</v>
      </c>
      <c r="L9050" t="s">
        <v>25658</v>
      </c>
      <c r="M9050" t="s">
        <v>25659</v>
      </c>
      <c r="N9050">
        <v>7.6386111110000003</v>
      </c>
      <c r="O9050">
        <v>0</v>
      </c>
      <c r="P9050">
        <v>76</v>
      </c>
      <c r="Q9050">
        <v>0</v>
      </c>
      <c r="R9050">
        <v>4</v>
      </c>
      <c r="S9050">
        <v>0</v>
      </c>
      <c r="T9050">
        <v>5</v>
      </c>
      <c r="U9050">
        <v>0</v>
      </c>
      <c r="V9050">
        <v>0</v>
      </c>
      <c r="W9050">
        <v>0</v>
      </c>
      <c r="X9050">
        <v>72.684672951555015</v>
      </c>
      <c r="Y9050">
        <v>0</v>
      </c>
      <c r="Z9050">
        <v>0</v>
      </c>
      <c r="AA9050">
        <v>0</v>
      </c>
      <c r="AB9050">
        <v>72.955433077943468</v>
      </c>
      <c r="AC9050">
        <v>0</v>
      </c>
      <c r="AD9050">
        <v>0</v>
      </c>
      <c r="AE9050">
        <v>145.6401060294985</v>
      </c>
    </row>
    <row r="9051" spans="1:31" x14ac:dyDescent="0.25">
      <c r="A9051">
        <v>2171132</v>
      </c>
      <c r="B9051">
        <v>1</v>
      </c>
      <c r="C9051" t="s">
        <v>81</v>
      </c>
      <c r="D9051" t="s">
        <v>122</v>
      </c>
      <c r="E9051" t="s">
        <v>174</v>
      </c>
      <c r="F9051" t="s">
        <v>19588</v>
      </c>
      <c r="G9051" t="s">
        <v>187</v>
      </c>
      <c r="H9051" t="s">
        <v>134</v>
      </c>
      <c r="I9051" t="s">
        <v>135</v>
      </c>
      <c r="J9051" t="s">
        <v>136</v>
      </c>
      <c r="K9051" t="s">
        <v>137</v>
      </c>
      <c r="L9051" t="s">
        <v>25660</v>
      </c>
      <c r="M9051" t="s">
        <v>25661</v>
      </c>
      <c r="N9051">
        <v>3.7683333330000002</v>
      </c>
      <c r="O9051">
        <v>0</v>
      </c>
      <c r="P9051">
        <v>216</v>
      </c>
      <c r="Q9051">
        <v>0</v>
      </c>
      <c r="R9051">
        <v>0</v>
      </c>
      <c r="S9051">
        <v>0</v>
      </c>
      <c r="T9051">
        <v>7</v>
      </c>
      <c r="U9051">
        <v>0</v>
      </c>
      <c r="V9051">
        <v>0</v>
      </c>
      <c r="W9051">
        <v>0</v>
      </c>
      <c r="X9051">
        <v>168.5490498936004</v>
      </c>
      <c r="Y9051">
        <v>0</v>
      </c>
      <c r="Z9051">
        <v>0</v>
      </c>
      <c r="AA9051">
        <v>0</v>
      </c>
      <c r="AB9051">
        <v>28.468125816633801</v>
      </c>
      <c r="AC9051">
        <v>0</v>
      </c>
      <c r="AD9051">
        <v>0</v>
      </c>
      <c r="AE9051">
        <v>197.0171757102342</v>
      </c>
    </row>
    <row r="9052" spans="1:31" x14ac:dyDescent="0.25">
      <c r="A9052">
        <v>2171461</v>
      </c>
      <c r="B9052">
        <v>1</v>
      </c>
      <c r="C9052" t="s">
        <v>81</v>
      </c>
      <c r="D9052" t="s">
        <v>115</v>
      </c>
      <c r="E9052" t="s">
        <v>174</v>
      </c>
      <c r="F9052" t="s">
        <v>21335</v>
      </c>
      <c r="G9052" t="s">
        <v>187</v>
      </c>
      <c r="H9052" t="s">
        <v>134</v>
      </c>
      <c r="I9052" t="s">
        <v>135</v>
      </c>
      <c r="J9052" t="s">
        <v>136</v>
      </c>
      <c r="K9052" t="s">
        <v>137</v>
      </c>
      <c r="L9052" t="s">
        <v>25662</v>
      </c>
      <c r="M9052" t="s">
        <v>25663</v>
      </c>
      <c r="N9052">
        <v>7.0530555550000003</v>
      </c>
      <c r="O9052">
        <v>0</v>
      </c>
      <c r="P9052">
        <v>5</v>
      </c>
      <c r="Q9052">
        <v>0</v>
      </c>
      <c r="R9052">
        <v>2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1.0132969305903001</v>
      </c>
      <c r="Y9052">
        <v>0</v>
      </c>
      <c r="Z9052">
        <v>0.88956812986626665</v>
      </c>
      <c r="AA9052">
        <v>0</v>
      </c>
      <c r="AB9052">
        <v>0</v>
      </c>
      <c r="AC9052">
        <v>0</v>
      </c>
      <c r="AD9052">
        <v>0</v>
      </c>
      <c r="AE9052">
        <v>1.9028650604565667</v>
      </c>
    </row>
    <row r="9053" spans="1:31" x14ac:dyDescent="0.25">
      <c r="A9053">
        <v>2171796</v>
      </c>
      <c r="B9053">
        <v>1</v>
      </c>
      <c r="C9053" t="s">
        <v>81</v>
      </c>
      <c r="D9053" t="s">
        <v>128</v>
      </c>
      <c r="E9053" t="s">
        <v>146</v>
      </c>
      <c r="F9053" t="s">
        <v>25664</v>
      </c>
      <c r="G9053" t="s">
        <v>167</v>
      </c>
      <c r="H9053" t="s">
        <v>143</v>
      </c>
      <c r="I9053" t="s">
        <v>135</v>
      </c>
      <c r="J9053" t="s">
        <v>136</v>
      </c>
      <c r="K9053" t="s">
        <v>137</v>
      </c>
      <c r="L9053" t="s">
        <v>25665</v>
      </c>
      <c r="M9053" t="s">
        <v>25666</v>
      </c>
      <c r="N9053">
        <v>6.51</v>
      </c>
      <c r="O9053">
        <v>0</v>
      </c>
      <c r="P9053">
        <v>0</v>
      </c>
      <c r="Q9053">
        <v>3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2.6245994896564664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2.6245994896564664</v>
      </c>
    </row>
    <row r="9054" spans="1:31" x14ac:dyDescent="0.25">
      <c r="A9054">
        <v>2171438</v>
      </c>
      <c r="B9054">
        <v>1</v>
      </c>
      <c r="C9054" t="s">
        <v>80</v>
      </c>
      <c r="D9054" t="s">
        <v>95</v>
      </c>
      <c r="E9054" t="s">
        <v>174</v>
      </c>
      <c r="F9054" t="s">
        <v>25667</v>
      </c>
      <c r="G9054" t="s">
        <v>374</v>
      </c>
      <c r="H9054" t="s">
        <v>134</v>
      </c>
      <c r="I9054" t="s">
        <v>135</v>
      </c>
      <c r="J9054" t="s">
        <v>136</v>
      </c>
      <c r="K9054" t="s">
        <v>137</v>
      </c>
      <c r="L9054" t="s">
        <v>25668</v>
      </c>
      <c r="M9054" t="s">
        <v>25669</v>
      </c>
      <c r="N9054">
        <v>6.9455555550000003</v>
      </c>
      <c r="O9054">
        <v>0</v>
      </c>
      <c r="P9054">
        <v>115</v>
      </c>
      <c r="Q9054">
        <v>0</v>
      </c>
      <c r="R9054">
        <v>0</v>
      </c>
      <c r="S9054">
        <v>0</v>
      </c>
      <c r="T9054">
        <v>3</v>
      </c>
      <c r="U9054">
        <v>0</v>
      </c>
      <c r="V9054">
        <v>0</v>
      </c>
      <c r="W9054">
        <v>0</v>
      </c>
      <c r="X9054">
        <v>189.90961255899589</v>
      </c>
      <c r="Y9054">
        <v>0</v>
      </c>
      <c r="Z9054">
        <v>0</v>
      </c>
      <c r="AA9054">
        <v>0</v>
      </c>
      <c r="AB9054">
        <v>6.6542449111805331</v>
      </c>
      <c r="AC9054">
        <v>0</v>
      </c>
      <c r="AD9054">
        <v>0</v>
      </c>
      <c r="AE9054">
        <v>196.56385747017643</v>
      </c>
    </row>
    <row r="9055" spans="1:31" x14ac:dyDescent="0.25">
      <c r="A9055">
        <v>2171155</v>
      </c>
      <c r="B9055">
        <v>1</v>
      </c>
      <c r="C9055" t="s">
        <v>80</v>
      </c>
      <c r="D9055" t="s">
        <v>87</v>
      </c>
      <c r="E9055" t="s">
        <v>131</v>
      </c>
      <c r="F9055" t="s">
        <v>25670</v>
      </c>
      <c r="G9055" t="s">
        <v>152</v>
      </c>
      <c r="H9055" t="s">
        <v>134</v>
      </c>
      <c r="I9055" t="s">
        <v>135</v>
      </c>
      <c r="J9055" t="s">
        <v>136</v>
      </c>
      <c r="K9055" t="s">
        <v>137</v>
      </c>
      <c r="L9055" t="s">
        <v>25671</v>
      </c>
      <c r="M9055" t="s">
        <v>25672</v>
      </c>
      <c r="N9055">
        <v>2.8088888879999998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1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0.37856556183516671</v>
      </c>
      <c r="AC9055">
        <v>0</v>
      </c>
      <c r="AD9055">
        <v>0</v>
      </c>
      <c r="AE9055">
        <v>0.37856556183516671</v>
      </c>
    </row>
    <row r="9056" spans="1:31" x14ac:dyDescent="0.25">
      <c r="A9056">
        <v>2170748</v>
      </c>
      <c r="B9056">
        <v>1</v>
      </c>
      <c r="C9056" t="s">
        <v>80</v>
      </c>
      <c r="D9056" t="s">
        <v>107</v>
      </c>
      <c r="E9056" t="s">
        <v>140</v>
      </c>
      <c r="F9056" t="s">
        <v>13440</v>
      </c>
      <c r="G9056" t="s">
        <v>142</v>
      </c>
      <c r="H9056" t="s">
        <v>143</v>
      </c>
      <c r="I9056" t="s">
        <v>135</v>
      </c>
      <c r="J9056" t="s">
        <v>136</v>
      </c>
      <c r="K9056" t="s">
        <v>137</v>
      </c>
      <c r="L9056" t="s">
        <v>25673</v>
      </c>
      <c r="M9056" t="s">
        <v>25674</v>
      </c>
      <c r="N9056">
        <v>0.66083333300000002</v>
      </c>
      <c r="O9056">
        <v>0</v>
      </c>
      <c r="P9056">
        <v>3033</v>
      </c>
      <c r="Q9056">
        <v>0</v>
      </c>
      <c r="R9056">
        <v>6</v>
      </c>
      <c r="S9056">
        <v>2</v>
      </c>
      <c r="T9056">
        <v>155</v>
      </c>
      <c r="U9056">
        <v>0</v>
      </c>
      <c r="V9056">
        <v>1</v>
      </c>
      <c r="W9056">
        <v>0</v>
      </c>
      <c r="X9056">
        <v>288.03737922038806</v>
      </c>
      <c r="Y9056">
        <v>0</v>
      </c>
      <c r="Z9056">
        <v>0.15312123823606669</v>
      </c>
      <c r="AA9056">
        <v>24.306545758989667</v>
      </c>
      <c r="AB9056">
        <v>43.767221482764583</v>
      </c>
      <c r="AC9056">
        <v>0</v>
      </c>
      <c r="AD9056">
        <v>0.27811930216745834</v>
      </c>
      <c r="AE9056">
        <v>356.54238700254581</v>
      </c>
    </row>
    <row r="9057" spans="1:31" x14ac:dyDescent="0.25">
      <c r="A9057">
        <v>2170920</v>
      </c>
      <c r="B9057">
        <v>1</v>
      </c>
      <c r="C9057" t="s">
        <v>81</v>
      </c>
      <c r="D9057" t="s">
        <v>118</v>
      </c>
      <c r="E9057" t="s">
        <v>224</v>
      </c>
      <c r="F9057" t="s">
        <v>25675</v>
      </c>
      <c r="G9057" t="s">
        <v>142</v>
      </c>
      <c r="H9057" t="s">
        <v>143</v>
      </c>
      <c r="I9057" t="s">
        <v>135</v>
      </c>
      <c r="J9057" t="s">
        <v>136</v>
      </c>
      <c r="K9057" t="s">
        <v>137</v>
      </c>
      <c r="L9057" t="s">
        <v>25676</v>
      </c>
      <c r="M9057" t="s">
        <v>25677</v>
      </c>
      <c r="N9057">
        <v>0.445652777</v>
      </c>
      <c r="O9057">
        <v>2</v>
      </c>
      <c r="P9057">
        <v>1140</v>
      </c>
      <c r="Q9057">
        <v>141</v>
      </c>
      <c r="R9057">
        <v>265</v>
      </c>
      <c r="S9057">
        <v>18</v>
      </c>
      <c r="T9057">
        <v>132</v>
      </c>
      <c r="U9057">
        <v>2</v>
      </c>
      <c r="V9057">
        <v>1</v>
      </c>
      <c r="W9057">
        <v>0.19384884363862501</v>
      </c>
      <c r="X9057">
        <v>91.37586010714719</v>
      </c>
      <c r="Y9057">
        <v>90.416063424769803</v>
      </c>
      <c r="Z9057">
        <v>48.365951356645972</v>
      </c>
      <c r="AA9057">
        <v>45.470071451145266</v>
      </c>
      <c r="AB9057">
        <v>25.385178663281511</v>
      </c>
      <c r="AC9057">
        <v>63.092688716137502</v>
      </c>
      <c r="AD9057">
        <v>9.5929906086927517</v>
      </c>
      <c r="AE9057">
        <v>373.89265317145862</v>
      </c>
    </row>
    <row r="9058" spans="1:31" x14ac:dyDescent="0.25">
      <c r="A9058">
        <v>2171673</v>
      </c>
      <c r="B9058">
        <v>1</v>
      </c>
      <c r="C9058" t="s">
        <v>81</v>
      </c>
      <c r="D9058" t="s">
        <v>123</v>
      </c>
      <c r="E9058" t="s">
        <v>174</v>
      </c>
      <c r="F9058" t="s">
        <v>25678</v>
      </c>
      <c r="G9058" t="s">
        <v>187</v>
      </c>
      <c r="H9058" t="s">
        <v>134</v>
      </c>
      <c r="I9058" t="s">
        <v>135</v>
      </c>
      <c r="J9058" t="s">
        <v>136</v>
      </c>
      <c r="K9058" t="s">
        <v>137</v>
      </c>
      <c r="L9058" t="s">
        <v>25679</v>
      </c>
      <c r="M9058" t="s">
        <v>25680</v>
      </c>
      <c r="N9058">
        <v>1.9172222219999999</v>
      </c>
      <c r="O9058">
        <v>0</v>
      </c>
      <c r="P9058">
        <v>26</v>
      </c>
      <c r="Q9058">
        <v>0</v>
      </c>
      <c r="R9058">
        <v>0</v>
      </c>
      <c r="S9058">
        <v>0</v>
      </c>
      <c r="T9058">
        <v>1</v>
      </c>
      <c r="U9058">
        <v>0</v>
      </c>
      <c r="V9058">
        <v>0</v>
      </c>
      <c r="W9058">
        <v>0</v>
      </c>
      <c r="X9058">
        <v>8.0755550057810606</v>
      </c>
      <c r="Y9058">
        <v>0</v>
      </c>
      <c r="Z9058">
        <v>0</v>
      </c>
      <c r="AA9058">
        <v>0</v>
      </c>
      <c r="AB9058">
        <v>0.35335262674550005</v>
      </c>
      <c r="AC9058">
        <v>0</v>
      </c>
      <c r="AD9058">
        <v>0</v>
      </c>
      <c r="AE9058">
        <v>8.4289076325265597</v>
      </c>
    </row>
    <row r="9059" spans="1:31" x14ac:dyDescent="0.25">
      <c r="A9059">
        <v>2171412</v>
      </c>
      <c r="B9059">
        <v>1</v>
      </c>
      <c r="C9059" t="s">
        <v>81</v>
      </c>
      <c r="D9059" t="s">
        <v>119</v>
      </c>
      <c r="E9059" t="s">
        <v>174</v>
      </c>
      <c r="F9059" t="s">
        <v>25681</v>
      </c>
      <c r="G9059" t="s">
        <v>187</v>
      </c>
      <c r="H9059" t="s">
        <v>134</v>
      </c>
      <c r="I9059" t="s">
        <v>135</v>
      </c>
      <c r="J9059" t="s">
        <v>136</v>
      </c>
      <c r="K9059" t="s">
        <v>137</v>
      </c>
      <c r="L9059" t="s">
        <v>25682</v>
      </c>
      <c r="M9059" t="s">
        <v>25683</v>
      </c>
      <c r="N9059">
        <v>6.8258333330000003</v>
      </c>
      <c r="O9059">
        <v>0</v>
      </c>
      <c r="P9059">
        <v>81</v>
      </c>
      <c r="Q9059">
        <v>0</v>
      </c>
      <c r="R9059">
        <v>0</v>
      </c>
      <c r="S9059">
        <v>0</v>
      </c>
      <c r="T9059">
        <v>5</v>
      </c>
      <c r="U9059">
        <v>0</v>
      </c>
      <c r="V9059">
        <v>0</v>
      </c>
      <c r="W9059">
        <v>0</v>
      </c>
      <c r="X9059">
        <v>62.712547002382202</v>
      </c>
      <c r="Y9059">
        <v>0</v>
      </c>
      <c r="Z9059">
        <v>0</v>
      </c>
      <c r="AA9059">
        <v>0</v>
      </c>
      <c r="AB9059">
        <v>0.79547411047212502</v>
      </c>
      <c r="AC9059">
        <v>0</v>
      </c>
      <c r="AD9059">
        <v>0</v>
      </c>
      <c r="AE9059">
        <v>63.50802111285433</v>
      </c>
    </row>
    <row r="9060" spans="1:31" x14ac:dyDescent="0.25">
      <c r="A9060">
        <v>2170989</v>
      </c>
      <c r="B9060">
        <v>1</v>
      </c>
      <c r="C9060" t="s">
        <v>80</v>
      </c>
      <c r="D9060" t="s">
        <v>106</v>
      </c>
      <c r="E9060" t="s">
        <v>174</v>
      </c>
      <c r="F9060" t="s">
        <v>25684</v>
      </c>
      <c r="G9060" t="s">
        <v>187</v>
      </c>
      <c r="H9060" t="s">
        <v>134</v>
      </c>
      <c r="I9060" t="s">
        <v>135</v>
      </c>
      <c r="J9060" t="s">
        <v>136</v>
      </c>
      <c r="K9060" t="s">
        <v>137</v>
      </c>
      <c r="L9060" t="s">
        <v>25685</v>
      </c>
      <c r="M9060" t="s">
        <v>25686</v>
      </c>
      <c r="N9060">
        <v>1.734444444</v>
      </c>
      <c r="O9060">
        <v>0</v>
      </c>
      <c r="P9060">
        <v>5</v>
      </c>
      <c r="Q9060">
        <v>0</v>
      </c>
      <c r="R9060">
        <v>3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2.1560385871984251</v>
      </c>
      <c r="Y9060">
        <v>0</v>
      </c>
      <c r="Z9060">
        <v>3.5926528662139581</v>
      </c>
      <c r="AA9060">
        <v>0</v>
      </c>
      <c r="AB9060">
        <v>0</v>
      </c>
      <c r="AC9060">
        <v>0</v>
      </c>
      <c r="AD9060">
        <v>0</v>
      </c>
      <c r="AE9060">
        <v>5.7486914534123832</v>
      </c>
    </row>
    <row r="9061" spans="1:31" x14ac:dyDescent="0.25">
      <c r="A9061">
        <v>2171530</v>
      </c>
      <c r="B9061">
        <v>1</v>
      </c>
      <c r="C9061" t="s">
        <v>80</v>
      </c>
      <c r="D9061" t="s">
        <v>84</v>
      </c>
      <c r="E9061" t="s">
        <v>174</v>
      </c>
      <c r="F9061" t="s">
        <v>25687</v>
      </c>
      <c r="G9061" t="s">
        <v>187</v>
      </c>
      <c r="H9061" t="s">
        <v>134</v>
      </c>
      <c r="I9061" t="s">
        <v>135</v>
      </c>
      <c r="J9061" t="s">
        <v>136</v>
      </c>
      <c r="K9061" t="s">
        <v>137</v>
      </c>
      <c r="L9061" t="s">
        <v>25688</v>
      </c>
      <c r="M9061" t="s">
        <v>25689</v>
      </c>
      <c r="N9061">
        <v>1.9638888880000001</v>
      </c>
      <c r="O9061">
        <v>0</v>
      </c>
      <c r="P9061">
        <v>90</v>
      </c>
      <c r="Q9061">
        <v>0</v>
      </c>
      <c r="R9061">
        <v>0</v>
      </c>
      <c r="S9061">
        <v>0</v>
      </c>
      <c r="T9061">
        <v>2</v>
      </c>
      <c r="U9061">
        <v>0</v>
      </c>
      <c r="V9061">
        <v>0</v>
      </c>
      <c r="W9061">
        <v>0</v>
      </c>
      <c r="X9061">
        <v>32.040905004902825</v>
      </c>
      <c r="Y9061">
        <v>0</v>
      </c>
      <c r="Z9061">
        <v>0</v>
      </c>
      <c r="AA9061">
        <v>0</v>
      </c>
      <c r="AB9061">
        <v>0.5640799469615333</v>
      </c>
      <c r="AC9061">
        <v>0</v>
      </c>
      <c r="AD9061">
        <v>0</v>
      </c>
      <c r="AE9061">
        <v>32.60498495186436</v>
      </c>
    </row>
    <row r="9062" spans="1:31" x14ac:dyDescent="0.25">
      <c r="A9062">
        <v>2172002</v>
      </c>
      <c r="B9062">
        <v>1</v>
      </c>
      <c r="C9062" t="s">
        <v>81</v>
      </c>
      <c r="D9062" t="s">
        <v>121</v>
      </c>
      <c r="E9062" t="s">
        <v>174</v>
      </c>
      <c r="F9062" t="s">
        <v>25690</v>
      </c>
      <c r="G9062" t="s">
        <v>187</v>
      </c>
      <c r="H9062" t="s">
        <v>134</v>
      </c>
      <c r="I9062" t="s">
        <v>135</v>
      </c>
      <c r="J9062" t="s">
        <v>136</v>
      </c>
      <c r="K9062" t="s">
        <v>137</v>
      </c>
      <c r="L9062" t="s">
        <v>25691</v>
      </c>
      <c r="M9062" t="s">
        <v>25692</v>
      </c>
      <c r="N9062">
        <v>6.2113888880000001</v>
      </c>
      <c r="O9062">
        <v>0</v>
      </c>
      <c r="P9062">
        <v>27</v>
      </c>
      <c r="Q9062">
        <v>0</v>
      </c>
      <c r="R9062">
        <v>0</v>
      </c>
      <c r="S9062">
        <v>0</v>
      </c>
      <c r="T9062">
        <v>2</v>
      </c>
      <c r="U9062">
        <v>0</v>
      </c>
      <c r="V9062">
        <v>0</v>
      </c>
      <c r="W9062">
        <v>0</v>
      </c>
      <c r="X9062">
        <v>18.890560270146274</v>
      </c>
      <c r="Y9062">
        <v>0</v>
      </c>
      <c r="Z9062">
        <v>0</v>
      </c>
      <c r="AA9062">
        <v>0</v>
      </c>
      <c r="AB9062">
        <v>0.64176813347594708</v>
      </c>
      <c r="AC9062">
        <v>0</v>
      </c>
      <c r="AD9062">
        <v>0</v>
      </c>
      <c r="AE9062">
        <v>19.53232840362222</v>
      </c>
    </row>
    <row r="9063" spans="1:31" x14ac:dyDescent="0.25">
      <c r="A9063">
        <v>2171232</v>
      </c>
      <c r="B9063">
        <v>1</v>
      </c>
      <c r="C9063" t="s">
        <v>80</v>
      </c>
      <c r="D9063" t="s">
        <v>83</v>
      </c>
      <c r="E9063" t="s">
        <v>196</v>
      </c>
      <c r="F9063" t="s">
        <v>25693</v>
      </c>
      <c r="G9063" t="s">
        <v>142</v>
      </c>
      <c r="H9063" t="s">
        <v>143</v>
      </c>
      <c r="I9063" t="s">
        <v>135</v>
      </c>
      <c r="J9063" t="s">
        <v>136</v>
      </c>
      <c r="K9063" t="s">
        <v>137</v>
      </c>
      <c r="L9063" t="s">
        <v>25694</v>
      </c>
      <c r="M9063" t="s">
        <v>25695</v>
      </c>
      <c r="N9063">
        <v>4.6902777770000004</v>
      </c>
      <c r="O9063">
        <v>4</v>
      </c>
      <c r="P9063">
        <v>267</v>
      </c>
      <c r="Q9063">
        <v>7</v>
      </c>
      <c r="R9063">
        <v>22</v>
      </c>
      <c r="S9063">
        <v>12</v>
      </c>
      <c r="T9063">
        <v>17</v>
      </c>
      <c r="U9063">
        <v>0</v>
      </c>
      <c r="V9063">
        <v>0</v>
      </c>
      <c r="W9063">
        <v>43.73504037473365</v>
      </c>
      <c r="X9063">
        <v>327.95959705063456</v>
      </c>
      <c r="Y9063">
        <v>60.939638582323006</v>
      </c>
      <c r="Z9063">
        <v>72.313065154172705</v>
      </c>
      <c r="AA9063">
        <v>1393.6847081161729</v>
      </c>
      <c r="AB9063">
        <v>102.30763824645398</v>
      </c>
      <c r="AC9063">
        <v>0</v>
      </c>
      <c r="AD9063">
        <v>0</v>
      </c>
      <c r="AE9063">
        <v>2000.9396875244909</v>
      </c>
    </row>
    <row r="9064" spans="1:31" x14ac:dyDescent="0.25">
      <c r="A9064">
        <v>2171953</v>
      </c>
      <c r="B9064">
        <v>1</v>
      </c>
      <c r="C9064" t="s">
        <v>80</v>
      </c>
      <c r="D9064" t="s">
        <v>110</v>
      </c>
      <c r="E9064" t="s">
        <v>131</v>
      </c>
      <c r="F9064" t="s">
        <v>25696</v>
      </c>
      <c r="G9064" t="s">
        <v>152</v>
      </c>
      <c r="H9064" t="s">
        <v>134</v>
      </c>
      <c r="I9064" t="s">
        <v>135</v>
      </c>
      <c r="J9064" t="s">
        <v>136</v>
      </c>
      <c r="K9064" t="s">
        <v>137</v>
      </c>
      <c r="L9064" t="s">
        <v>25697</v>
      </c>
      <c r="M9064" t="s">
        <v>25698</v>
      </c>
      <c r="N9064">
        <v>3.5330555549999998</v>
      </c>
      <c r="O9064">
        <v>0</v>
      </c>
      <c r="P9064">
        <v>1</v>
      </c>
      <c r="Q9064">
        <v>0</v>
      </c>
      <c r="R9064">
        <v>0</v>
      </c>
      <c r="S9064">
        <v>0</v>
      </c>
      <c r="T9064">
        <v>2</v>
      </c>
      <c r="U9064">
        <v>0</v>
      </c>
      <c r="V9064">
        <v>0</v>
      </c>
      <c r="W9064">
        <v>0</v>
      </c>
      <c r="X9064">
        <v>1.6176352115319725</v>
      </c>
      <c r="Y9064">
        <v>0</v>
      </c>
      <c r="Z9064">
        <v>0</v>
      </c>
      <c r="AA9064">
        <v>0</v>
      </c>
      <c r="AB9064">
        <v>2.4241378910215667</v>
      </c>
      <c r="AC9064">
        <v>0</v>
      </c>
      <c r="AD9064">
        <v>0</v>
      </c>
      <c r="AE9064">
        <v>4.0417731025535391</v>
      </c>
    </row>
    <row r="9065" spans="1:31" x14ac:dyDescent="0.25">
      <c r="A9065">
        <v>2171020</v>
      </c>
      <c r="B9065">
        <v>1</v>
      </c>
      <c r="C9065" t="s">
        <v>80</v>
      </c>
      <c r="D9065" t="s">
        <v>104</v>
      </c>
      <c r="E9065" t="s">
        <v>196</v>
      </c>
      <c r="F9065" t="s">
        <v>25699</v>
      </c>
      <c r="G9065" t="s">
        <v>2990</v>
      </c>
      <c r="H9065" t="s">
        <v>143</v>
      </c>
      <c r="I9065" t="s">
        <v>135</v>
      </c>
      <c r="J9065" t="s">
        <v>136</v>
      </c>
      <c r="K9065" t="s">
        <v>137</v>
      </c>
      <c r="L9065" t="s">
        <v>25700</v>
      </c>
      <c r="M9065" t="s">
        <v>25701</v>
      </c>
      <c r="N9065">
        <v>3.48</v>
      </c>
      <c r="O9065">
        <v>0</v>
      </c>
      <c r="P9065">
        <v>103</v>
      </c>
      <c r="Q9065">
        <v>3</v>
      </c>
      <c r="R9065">
        <v>3</v>
      </c>
      <c r="S9065">
        <v>10</v>
      </c>
      <c r="T9065">
        <v>11</v>
      </c>
      <c r="U9065">
        <v>2</v>
      </c>
      <c r="V9065">
        <v>0</v>
      </c>
      <c r="W9065">
        <v>0</v>
      </c>
      <c r="X9065">
        <v>80.81785398535844</v>
      </c>
      <c r="Y9065">
        <v>10.003204404879101</v>
      </c>
      <c r="Z9065">
        <v>0.60014480851199992</v>
      </c>
      <c r="AA9065">
        <v>327.73917313177913</v>
      </c>
      <c r="AB9065">
        <v>8.5987357283268011</v>
      </c>
      <c r="AC9065">
        <v>485.22340813914934</v>
      </c>
      <c r="AD9065">
        <v>0</v>
      </c>
      <c r="AE9065">
        <v>912.98252019800475</v>
      </c>
    </row>
    <row r="9066" spans="1:31" x14ac:dyDescent="0.25">
      <c r="A9066">
        <v>2171561</v>
      </c>
      <c r="B9066">
        <v>1</v>
      </c>
      <c r="C9066" t="s">
        <v>80</v>
      </c>
      <c r="D9066" t="s">
        <v>108</v>
      </c>
      <c r="E9066" t="s">
        <v>174</v>
      </c>
      <c r="F9066" t="s">
        <v>20214</v>
      </c>
      <c r="G9066" t="s">
        <v>187</v>
      </c>
      <c r="H9066" t="s">
        <v>134</v>
      </c>
      <c r="I9066" t="s">
        <v>135</v>
      </c>
      <c r="J9066" t="s">
        <v>136</v>
      </c>
      <c r="K9066" t="s">
        <v>137</v>
      </c>
      <c r="L9066" t="s">
        <v>25702</v>
      </c>
      <c r="M9066" t="s">
        <v>25703</v>
      </c>
      <c r="N9066">
        <v>7.7463888880000003</v>
      </c>
      <c r="O9066">
        <v>0</v>
      </c>
      <c r="P9066">
        <v>3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2.2329029332155832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2.2329029332155832</v>
      </c>
    </row>
    <row r="9067" spans="1:31" x14ac:dyDescent="0.25">
      <c r="A9067">
        <v>2171664</v>
      </c>
      <c r="B9067">
        <v>1</v>
      </c>
      <c r="C9067" t="s">
        <v>81</v>
      </c>
      <c r="D9067" t="s">
        <v>118</v>
      </c>
      <c r="E9067" t="s">
        <v>174</v>
      </c>
      <c r="F9067" t="s">
        <v>25704</v>
      </c>
      <c r="G9067" t="s">
        <v>187</v>
      </c>
      <c r="H9067" t="s">
        <v>134</v>
      </c>
      <c r="I9067" t="s">
        <v>135</v>
      </c>
      <c r="J9067" t="s">
        <v>136</v>
      </c>
      <c r="K9067" t="s">
        <v>137</v>
      </c>
      <c r="L9067" t="s">
        <v>25705</v>
      </c>
      <c r="M9067" t="s">
        <v>25706</v>
      </c>
      <c r="N9067">
        <v>4.0374999999999996</v>
      </c>
      <c r="O9067">
        <v>0</v>
      </c>
      <c r="P9067">
        <v>42</v>
      </c>
      <c r="Q9067">
        <v>0</v>
      </c>
      <c r="R9067">
        <v>0</v>
      </c>
      <c r="S9067">
        <v>0</v>
      </c>
      <c r="T9067">
        <v>4</v>
      </c>
      <c r="U9067">
        <v>0</v>
      </c>
      <c r="V9067">
        <v>0</v>
      </c>
      <c r="W9067">
        <v>0</v>
      </c>
      <c r="X9067">
        <v>38.382741215809133</v>
      </c>
      <c r="Y9067">
        <v>0</v>
      </c>
      <c r="Z9067">
        <v>0</v>
      </c>
      <c r="AA9067">
        <v>0</v>
      </c>
      <c r="AB9067">
        <v>0.38858134084830004</v>
      </c>
      <c r="AC9067">
        <v>0</v>
      </c>
      <c r="AD9067">
        <v>0</v>
      </c>
      <c r="AE9067">
        <v>38.771322556657431</v>
      </c>
    </row>
    <row r="9068" spans="1:31" x14ac:dyDescent="0.25">
      <c r="A9068">
        <v>2171570</v>
      </c>
      <c r="B9068">
        <v>1</v>
      </c>
      <c r="C9068" t="s">
        <v>80</v>
      </c>
      <c r="D9068" t="s">
        <v>108</v>
      </c>
      <c r="E9068" t="s">
        <v>174</v>
      </c>
      <c r="F9068" t="s">
        <v>25707</v>
      </c>
      <c r="G9068" t="s">
        <v>187</v>
      </c>
      <c r="H9068" t="s">
        <v>134</v>
      </c>
      <c r="I9068" t="s">
        <v>135</v>
      </c>
      <c r="J9068" t="s">
        <v>136</v>
      </c>
      <c r="K9068" t="s">
        <v>137</v>
      </c>
      <c r="L9068" t="s">
        <v>25708</v>
      </c>
      <c r="M9068" t="s">
        <v>25709</v>
      </c>
      <c r="N9068">
        <v>11.725277777000001</v>
      </c>
      <c r="O9068">
        <v>0</v>
      </c>
      <c r="P9068">
        <v>12</v>
      </c>
      <c r="Q9068">
        <v>0</v>
      </c>
      <c r="R9068">
        <v>1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15.525291055435403</v>
      </c>
      <c r="Y9068">
        <v>0</v>
      </c>
      <c r="Z9068">
        <v>0.10205278699977779</v>
      </c>
      <c r="AA9068">
        <v>0</v>
      </c>
      <c r="AB9068">
        <v>0</v>
      </c>
      <c r="AC9068">
        <v>0</v>
      </c>
      <c r="AD9068">
        <v>0</v>
      </c>
      <c r="AE9068">
        <v>15.627343842435181</v>
      </c>
    </row>
    <row r="9069" spans="1:31" x14ac:dyDescent="0.25">
      <c r="A9069">
        <v>2171687</v>
      </c>
      <c r="B9069">
        <v>1</v>
      </c>
      <c r="C9069" t="s">
        <v>80</v>
      </c>
      <c r="D9069" t="s">
        <v>103</v>
      </c>
      <c r="E9069" t="s">
        <v>174</v>
      </c>
      <c r="F9069" t="s">
        <v>23786</v>
      </c>
      <c r="G9069" t="s">
        <v>187</v>
      </c>
      <c r="H9069" t="s">
        <v>134</v>
      </c>
      <c r="I9069" t="s">
        <v>135</v>
      </c>
      <c r="J9069" t="s">
        <v>136</v>
      </c>
      <c r="K9069" t="s">
        <v>137</v>
      </c>
      <c r="L9069" t="s">
        <v>25710</v>
      </c>
      <c r="M9069" t="s">
        <v>25711</v>
      </c>
      <c r="N9069">
        <v>3.8250000000000002</v>
      </c>
      <c r="O9069">
        <v>0</v>
      </c>
      <c r="P9069">
        <v>3</v>
      </c>
      <c r="Q9069">
        <v>0</v>
      </c>
      <c r="R9069">
        <v>0</v>
      </c>
      <c r="S9069">
        <v>0</v>
      </c>
      <c r="T9069">
        <v>2</v>
      </c>
      <c r="U9069">
        <v>0</v>
      </c>
      <c r="V9069">
        <v>0</v>
      </c>
      <c r="W9069">
        <v>0</v>
      </c>
      <c r="X9069">
        <v>1.2725085321916667</v>
      </c>
      <c r="Y9069">
        <v>0</v>
      </c>
      <c r="Z9069">
        <v>0</v>
      </c>
      <c r="AA9069">
        <v>0</v>
      </c>
      <c r="AB9069">
        <v>5.3816105324979997</v>
      </c>
      <c r="AC9069">
        <v>0</v>
      </c>
      <c r="AD9069">
        <v>0</v>
      </c>
      <c r="AE9069">
        <v>6.6541190646896666</v>
      </c>
    </row>
    <row r="9070" spans="1:31" x14ac:dyDescent="0.25">
      <c r="A9070">
        <v>2171547</v>
      </c>
      <c r="B9070">
        <v>1</v>
      </c>
      <c r="C9070" t="s">
        <v>80</v>
      </c>
      <c r="D9070" t="s">
        <v>97</v>
      </c>
      <c r="E9070" t="s">
        <v>174</v>
      </c>
      <c r="F9070" t="s">
        <v>25712</v>
      </c>
      <c r="G9070" t="s">
        <v>384</v>
      </c>
      <c r="H9070" t="s">
        <v>134</v>
      </c>
      <c r="I9070" t="s">
        <v>135</v>
      </c>
      <c r="J9070" t="s">
        <v>136</v>
      </c>
      <c r="K9070" t="s">
        <v>137</v>
      </c>
      <c r="L9070" t="s">
        <v>25713</v>
      </c>
      <c r="M9070" t="s">
        <v>25714</v>
      </c>
      <c r="N9070">
        <v>4.3719444440000004</v>
      </c>
      <c r="O9070">
        <v>0</v>
      </c>
      <c r="P9070">
        <v>73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91.252200317386837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91.252200317386837</v>
      </c>
    </row>
    <row r="9071" spans="1:31" x14ac:dyDescent="0.25">
      <c r="A9071">
        <v>2171069</v>
      </c>
      <c r="B9071">
        <v>1</v>
      </c>
      <c r="C9071" t="s">
        <v>80</v>
      </c>
      <c r="D9071" t="s">
        <v>97</v>
      </c>
      <c r="E9071" t="s">
        <v>131</v>
      </c>
      <c r="F9071" t="s">
        <v>25715</v>
      </c>
      <c r="G9071" t="s">
        <v>152</v>
      </c>
      <c r="H9071" t="s">
        <v>134</v>
      </c>
      <c r="I9071" t="s">
        <v>135</v>
      </c>
      <c r="J9071" t="s">
        <v>136</v>
      </c>
      <c r="K9071" t="s">
        <v>137</v>
      </c>
      <c r="L9071" t="s">
        <v>25716</v>
      </c>
      <c r="M9071" t="s">
        <v>25717</v>
      </c>
      <c r="N9071">
        <v>3.744722222</v>
      </c>
      <c r="O9071">
        <v>0</v>
      </c>
      <c r="P9071">
        <v>2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1.9395656664332666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1.9395656664332666</v>
      </c>
    </row>
    <row r="9072" spans="1:31" x14ac:dyDescent="0.25">
      <c r="A9072">
        <v>2171163</v>
      </c>
      <c r="B9072">
        <v>1</v>
      </c>
      <c r="C9072" t="s">
        <v>80</v>
      </c>
      <c r="D9072" t="s">
        <v>96</v>
      </c>
      <c r="E9072" t="s">
        <v>140</v>
      </c>
      <c r="F9072" t="s">
        <v>25718</v>
      </c>
      <c r="G9072" t="s">
        <v>142</v>
      </c>
      <c r="H9072" t="s">
        <v>143</v>
      </c>
      <c r="I9072" t="s">
        <v>135</v>
      </c>
      <c r="J9072" t="s">
        <v>136</v>
      </c>
      <c r="K9072" t="s">
        <v>137</v>
      </c>
      <c r="L9072" t="s">
        <v>25719</v>
      </c>
      <c r="M9072" t="s">
        <v>25720</v>
      </c>
      <c r="N9072">
        <v>3.5019444439999998</v>
      </c>
      <c r="O9072">
        <v>2</v>
      </c>
      <c r="P9072">
        <v>0</v>
      </c>
      <c r="Q9072">
        <v>5</v>
      </c>
      <c r="R9072">
        <v>0</v>
      </c>
      <c r="S9072">
        <v>4</v>
      </c>
      <c r="T9072">
        <v>0</v>
      </c>
      <c r="U9072">
        <v>0</v>
      </c>
      <c r="V9072">
        <v>0</v>
      </c>
      <c r="W9072">
        <v>26.476012598341601</v>
      </c>
      <c r="X9072">
        <v>0</v>
      </c>
      <c r="Y9072">
        <v>14.076227734238158</v>
      </c>
      <c r="Z9072">
        <v>0</v>
      </c>
      <c r="AA9072">
        <v>17.551313049516498</v>
      </c>
      <c r="AB9072">
        <v>0</v>
      </c>
      <c r="AC9072">
        <v>0</v>
      </c>
      <c r="AD9072">
        <v>0</v>
      </c>
      <c r="AE9072">
        <v>58.103553382096251</v>
      </c>
    </row>
    <row r="9073" spans="1:31" x14ac:dyDescent="0.25">
      <c r="A9073">
        <v>2171209</v>
      </c>
      <c r="B9073">
        <v>1</v>
      </c>
      <c r="C9073" t="s">
        <v>80</v>
      </c>
      <c r="D9073" t="s">
        <v>100</v>
      </c>
      <c r="E9073" t="s">
        <v>131</v>
      </c>
      <c r="F9073" t="s">
        <v>25721</v>
      </c>
      <c r="G9073" t="s">
        <v>152</v>
      </c>
      <c r="H9073" t="s">
        <v>134</v>
      </c>
      <c r="I9073" t="s">
        <v>135</v>
      </c>
      <c r="J9073" t="s">
        <v>136</v>
      </c>
      <c r="K9073" t="s">
        <v>137</v>
      </c>
      <c r="L9073" t="s">
        <v>25722</v>
      </c>
      <c r="M9073" t="s">
        <v>25723</v>
      </c>
      <c r="N9073">
        <v>1.638055555</v>
      </c>
      <c r="O9073">
        <v>0</v>
      </c>
      <c r="P9073">
        <v>1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1.3014877017406334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1.3014877017406334</v>
      </c>
    </row>
    <row r="9074" spans="1:31" x14ac:dyDescent="0.25">
      <c r="A9074">
        <v>2171633</v>
      </c>
      <c r="B9074">
        <v>1</v>
      </c>
      <c r="C9074" t="s">
        <v>80</v>
      </c>
      <c r="D9074" t="s">
        <v>106</v>
      </c>
      <c r="E9074" t="s">
        <v>131</v>
      </c>
      <c r="F9074" t="s">
        <v>25724</v>
      </c>
      <c r="G9074" t="s">
        <v>152</v>
      </c>
      <c r="H9074" t="s">
        <v>134</v>
      </c>
      <c r="I9074" t="s">
        <v>135</v>
      </c>
      <c r="J9074" t="s">
        <v>136</v>
      </c>
      <c r="K9074" t="s">
        <v>137</v>
      </c>
      <c r="L9074" t="s">
        <v>24711</v>
      </c>
      <c r="M9074" t="s">
        <v>25725</v>
      </c>
      <c r="N9074">
        <v>13.701388888</v>
      </c>
      <c r="O9074">
        <v>0</v>
      </c>
      <c r="P9074">
        <v>1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1.088898093930911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1.088898093930911</v>
      </c>
    </row>
    <row r="9075" spans="1:31" x14ac:dyDescent="0.25">
      <c r="A9075">
        <v>2171100</v>
      </c>
      <c r="B9075">
        <v>1</v>
      </c>
      <c r="C9075" t="s">
        <v>81</v>
      </c>
      <c r="D9075" t="s">
        <v>118</v>
      </c>
      <c r="E9075" t="s">
        <v>161</v>
      </c>
      <c r="F9075" t="s">
        <v>25726</v>
      </c>
      <c r="G9075" t="s">
        <v>187</v>
      </c>
      <c r="H9075" t="s">
        <v>134</v>
      </c>
      <c r="I9075" t="s">
        <v>135</v>
      </c>
      <c r="J9075" t="s">
        <v>136</v>
      </c>
      <c r="K9075" t="s">
        <v>137</v>
      </c>
      <c r="L9075" t="s">
        <v>25727</v>
      </c>
      <c r="M9075" t="s">
        <v>25728</v>
      </c>
      <c r="N9075">
        <v>4.2538888879999996</v>
      </c>
      <c r="O9075">
        <v>0</v>
      </c>
      <c r="P9075">
        <v>0</v>
      </c>
      <c r="Q9075">
        <v>0</v>
      </c>
      <c r="R9075">
        <v>5</v>
      </c>
      <c r="S9075">
        <v>0</v>
      </c>
      <c r="T9075">
        <v>19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0.29274998865968338</v>
      </c>
      <c r="AA9075">
        <v>0</v>
      </c>
      <c r="AB9075">
        <v>281.88246456302176</v>
      </c>
      <c r="AC9075">
        <v>0</v>
      </c>
      <c r="AD9075">
        <v>0</v>
      </c>
      <c r="AE9075">
        <v>282.17521455168145</v>
      </c>
    </row>
    <row r="9076" spans="1:31" x14ac:dyDescent="0.25">
      <c r="A9076">
        <v>2171641</v>
      </c>
      <c r="B9076">
        <v>1</v>
      </c>
      <c r="C9076" t="s">
        <v>80</v>
      </c>
      <c r="D9076" t="s">
        <v>106</v>
      </c>
      <c r="E9076" t="s">
        <v>161</v>
      </c>
      <c r="F9076" t="s">
        <v>25729</v>
      </c>
      <c r="G9076" t="s">
        <v>215</v>
      </c>
      <c r="H9076" t="s">
        <v>134</v>
      </c>
      <c r="I9076" t="s">
        <v>135</v>
      </c>
      <c r="J9076" t="s">
        <v>136</v>
      </c>
      <c r="K9076" t="s">
        <v>137</v>
      </c>
      <c r="L9076" t="s">
        <v>25730</v>
      </c>
      <c r="M9076" t="s">
        <v>25731</v>
      </c>
      <c r="N9076">
        <v>2.6116666660000001</v>
      </c>
      <c r="O9076">
        <v>0</v>
      </c>
      <c r="P9076">
        <v>52</v>
      </c>
      <c r="Q9076">
        <v>0</v>
      </c>
      <c r="R9076">
        <v>1</v>
      </c>
      <c r="S9076">
        <v>0</v>
      </c>
      <c r="T9076">
        <v>2</v>
      </c>
      <c r="U9076">
        <v>0</v>
      </c>
      <c r="V9076">
        <v>0</v>
      </c>
      <c r="W9076">
        <v>0</v>
      </c>
      <c r="X9076">
        <v>35.436805224393986</v>
      </c>
      <c r="Y9076">
        <v>0</v>
      </c>
      <c r="Z9076">
        <v>0.84463454261490001</v>
      </c>
      <c r="AA9076">
        <v>0</v>
      </c>
      <c r="AB9076">
        <v>3.9969303023030003</v>
      </c>
      <c r="AC9076">
        <v>0</v>
      </c>
      <c r="AD9076">
        <v>0</v>
      </c>
      <c r="AE9076">
        <v>40.278370069311883</v>
      </c>
    </row>
    <row r="9077" spans="1:31" x14ac:dyDescent="0.25">
      <c r="A9077">
        <v>2171060</v>
      </c>
      <c r="B9077">
        <v>1</v>
      </c>
      <c r="C9077" t="s">
        <v>81</v>
      </c>
      <c r="D9077" t="s">
        <v>112</v>
      </c>
      <c r="E9077" t="s">
        <v>174</v>
      </c>
      <c r="F9077" t="s">
        <v>25732</v>
      </c>
      <c r="G9077" t="s">
        <v>187</v>
      </c>
      <c r="H9077" t="s">
        <v>134</v>
      </c>
      <c r="I9077" t="s">
        <v>135</v>
      </c>
      <c r="J9077" t="s">
        <v>136</v>
      </c>
      <c r="K9077" t="s">
        <v>137</v>
      </c>
      <c r="L9077" t="s">
        <v>25733</v>
      </c>
      <c r="M9077" t="s">
        <v>25734</v>
      </c>
      <c r="N9077">
        <v>0.62805555499999999</v>
      </c>
      <c r="O9077">
        <v>0</v>
      </c>
      <c r="P9077">
        <v>4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0.6757585090460001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0.6757585090460001</v>
      </c>
    </row>
    <row r="9078" spans="1:31" x14ac:dyDescent="0.25">
      <c r="A9078">
        <v>2171578</v>
      </c>
      <c r="B9078">
        <v>1</v>
      </c>
      <c r="C9078" t="s">
        <v>80</v>
      </c>
      <c r="D9078" t="s">
        <v>106</v>
      </c>
      <c r="E9078" t="s">
        <v>161</v>
      </c>
      <c r="F9078" t="s">
        <v>25735</v>
      </c>
      <c r="G9078" t="s">
        <v>215</v>
      </c>
      <c r="H9078" t="s">
        <v>134</v>
      </c>
      <c r="I9078" t="s">
        <v>135</v>
      </c>
      <c r="J9078" t="s">
        <v>136</v>
      </c>
      <c r="K9078" t="s">
        <v>137</v>
      </c>
      <c r="L9078" t="s">
        <v>25736</v>
      </c>
      <c r="M9078" t="s">
        <v>25737</v>
      </c>
      <c r="N9078">
        <v>11.662777777000001</v>
      </c>
      <c r="O9078">
        <v>0</v>
      </c>
      <c r="P9078">
        <v>0</v>
      </c>
      <c r="Q9078">
        <v>0</v>
      </c>
      <c r="R9078">
        <v>5</v>
      </c>
      <c r="S9078">
        <v>0</v>
      </c>
      <c r="T9078">
        <v>5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5.0994075273740611</v>
      </c>
      <c r="AA9078">
        <v>0</v>
      </c>
      <c r="AB9078">
        <v>32.750713819785275</v>
      </c>
      <c r="AC9078">
        <v>0</v>
      </c>
      <c r="AD9078">
        <v>0</v>
      </c>
      <c r="AE9078">
        <v>37.850121347159337</v>
      </c>
    </row>
    <row r="9079" spans="1:31" x14ac:dyDescent="0.25">
      <c r="A9079">
        <v>2171750</v>
      </c>
      <c r="B9079">
        <v>1</v>
      </c>
      <c r="C9079" t="s">
        <v>81</v>
      </c>
      <c r="D9079" t="s">
        <v>118</v>
      </c>
      <c r="E9079" t="s">
        <v>174</v>
      </c>
      <c r="F9079" t="s">
        <v>25738</v>
      </c>
      <c r="G9079" t="s">
        <v>187</v>
      </c>
      <c r="H9079" t="s">
        <v>134</v>
      </c>
      <c r="I9079" t="s">
        <v>135</v>
      </c>
      <c r="J9079" t="s">
        <v>136</v>
      </c>
      <c r="K9079" t="s">
        <v>137</v>
      </c>
      <c r="L9079" t="s">
        <v>25739</v>
      </c>
      <c r="M9079" t="s">
        <v>25740</v>
      </c>
      <c r="N9079">
        <v>6.7888888879999998</v>
      </c>
      <c r="O9079">
        <v>0</v>
      </c>
      <c r="P9079">
        <v>20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9.3048558973875011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9.3048558973875011</v>
      </c>
    </row>
    <row r="9080" spans="1:31" x14ac:dyDescent="0.25">
      <c r="A9080">
        <v>2170943</v>
      </c>
      <c r="B9080">
        <v>1</v>
      </c>
      <c r="C9080" t="s">
        <v>80</v>
      </c>
      <c r="D9080" t="s">
        <v>83</v>
      </c>
      <c r="E9080" t="s">
        <v>146</v>
      </c>
      <c r="F9080" t="s">
        <v>25741</v>
      </c>
      <c r="G9080" t="s">
        <v>142</v>
      </c>
      <c r="H9080" t="s">
        <v>143</v>
      </c>
      <c r="I9080" t="s">
        <v>135</v>
      </c>
      <c r="J9080" t="s">
        <v>136</v>
      </c>
      <c r="K9080" t="s">
        <v>137</v>
      </c>
      <c r="L9080" t="s">
        <v>25742</v>
      </c>
      <c r="M9080" t="s">
        <v>25743</v>
      </c>
      <c r="N9080">
        <v>1.1563888879999999</v>
      </c>
      <c r="O9080">
        <v>0</v>
      </c>
      <c r="P9080">
        <v>0</v>
      </c>
      <c r="Q9080">
        <v>1</v>
      </c>
      <c r="R9080">
        <v>0</v>
      </c>
      <c r="S9080">
        <v>2</v>
      </c>
      <c r="T9080">
        <v>0</v>
      </c>
      <c r="U9080">
        <v>2</v>
      </c>
      <c r="V9080">
        <v>0</v>
      </c>
      <c r="W9080">
        <v>0</v>
      </c>
      <c r="X9080">
        <v>0</v>
      </c>
      <c r="Y9080">
        <v>210.61211148201102</v>
      </c>
      <c r="Z9080">
        <v>0</v>
      </c>
      <c r="AA9080">
        <v>20.126007332983999</v>
      </c>
      <c r="AB9080">
        <v>0</v>
      </c>
      <c r="AC9080">
        <v>198.37536092838937</v>
      </c>
      <c r="AD9080">
        <v>0</v>
      </c>
      <c r="AE9080">
        <v>429.11347974338435</v>
      </c>
    </row>
    <row r="9081" spans="1:31" x14ac:dyDescent="0.25">
      <c r="A9081">
        <v>2171484</v>
      </c>
      <c r="B9081">
        <v>1</v>
      </c>
      <c r="C9081" t="s">
        <v>81</v>
      </c>
      <c r="D9081" t="s">
        <v>121</v>
      </c>
      <c r="E9081" t="s">
        <v>146</v>
      </c>
      <c r="F9081" t="s">
        <v>1182</v>
      </c>
      <c r="G9081" t="s">
        <v>142</v>
      </c>
      <c r="H9081" t="s">
        <v>143</v>
      </c>
      <c r="I9081" t="s">
        <v>148</v>
      </c>
      <c r="J9081" t="s">
        <v>136</v>
      </c>
      <c r="K9081" t="s">
        <v>137</v>
      </c>
      <c r="L9081" t="s">
        <v>25744</v>
      </c>
      <c r="M9081" t="s">
        <v>25745</v>
      </c>
      <c r="N9081">
        <v>6.9444440000000001E-3</v>
      </c>
      <c r="O9081">
        <v>0</v>
      </c>
      <c r="P9081">
        <v>1033</v>
      </c>
      <c r="Q9081">
        <v>0</v>
      </c>
      <c r="R9081">
        <v>24</v>
      </c>
      <c r="S9081">
        <v>2</v>
      </c>
      <c r="T9081">
        <v>45</v>
      </c>
      <c r="U9081">
        <v>0</v>
      </c>
      <c r="V9081">
        <v>0</v>
      </c>
      <c r="W9081">
        <v>0</v>
      </c>
      <c r="X9081">
        <v>0.77197335990187443</v>
      </c>
      <c r="Y9081">
        <v>0</v>
      </c>
      <c r="Z9081">
        <v>5.5668488393750002E-3</v>
      </c>
      <c r="AA9081">
        <v>5.6870524994166664E-2</v>
      </c>
      <c r="AB9081">
        <v>8.6450707842500016E-2</v>
      </c>
      <c r="AC9081">
        <v>0</v>
      </c>
      <c r="AD9081">
        <v>0</v>
      </c>
      <c r="AE9081">
        <v>0.92086144157791605</v>
      </c>
    </row>
    <row r="9082" spans="1:31" x14ac:dyDescent="0.25">
      <c r="A9082">
        <v>2170966</v>
      </c>
      <c r="B9082">
        <v>1</v>
      </c>
      <c r="C9082" t="s">
        <v>80</v>
      </c>
      <c r="D9082" t="s">
        <v>99</v>
      </c>
      <c r="E9082" t="s">
        <v>174</v>
      </c>
      <c r="F9082" t="s">
        <v>25746</v>
      </c>
      <c r="G9082" t="s">
        <v>187</v>
      </c>
      <c r="H9082" t="s">
        <v>134</v>
      </c>
      <c r="I9082" t="s">
        <v>135</v>
      </c>
      <c r="J9082" t="s">
        <v>136</v>
      </c>
      <c r="K9082" t="s">
        <v>137</v>
      </c>
      <c r="L9082" t="s">
        <v>25747</v>
      </c>
      <c r="M9082" t="s">
        <v>25748</v>
      </c>
      <c r="N9082">
        <v>2.0472222219999998</v>
      </c>
      <c r="O9082">
        <v>0</v>
      </c>
      <c r="P9082">
        <v>40</v>
      </c>
      <c r="Q9082">
        <v>0</v>
      </c>
      <c r="R9082">
        <v>0</v>
      </c>
      <c r="S9082">
        <v>0</v>
      </c>
      <c r="T9082">
        <v>6</v>
      </c>
      <c r="U9082">
        <v>0</v>
      </c>
      <c r="V9082">
        <v>0</v>
      </c>
      <c r="W9082">
        <v>0</v>
      </c>
      <c r="X9082">
        <v>26.196552580006088</v>
      </c>
      <c r="Y9082">
        <v>0</v>
      </c>
      <c r="Z9082">
        <v>0</v>
      </c>
      <c r="AA9082">
        <v>0</v>
      </c>
      <c r="AB9082">
        <v>13.406923897855998</v>
      </c>
      <c r="AC9082">
        <v>0</v>
      </c>
      <c r="AD9082">
        <v>0</v>
      </c>
      <c r="AE9082">
        <v>39.603476477862088</v>
      </c>
    </row>
    <row r="9083" spans="1:31" x14ac:dyDescent="0.25">
      <c r="A9083">
        <v>2171037</v>
      </c>
      <c r="B9083">
        <v>1</v>
      </c>
      <c r="C9083" t="s">
        <v>81</v>
      </c>
      <c r="D9083" t="s">
        <v>128</v>
      </c>
      <c r="E9083" t="s">
        <v>131</v>
      </c>
      <c r="F9083" t="s">
        <v>24848</v>
      </c>
      <c r="G9083" t="s">
        <v>171</v>
      </c>
      <c r="H9083" t="s">
        <v>134</v>
      </c>
      <c r="I9083" t="s">
        <v>135</v>
      </c>
      <c r="J9083" t="s">
        <v>136</v>
      </c>
      <c r="K9083" t="s">
        <v>137</v>
      </c>
      <c r="L9083" t="s">
        <v>25749</v>
      </c>
      <c r="M9083" t="s">
        <v>25750</v>
      </c>
      <c r="N9083">
        <v>0.50333333300000005</v>
      </c>
      <c r="O9083">
        <v>0</v>
      </c>
      <c r="P9083">
        <v>1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0.19518487899953335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0.19518487899953335</v>
      </c>
    </row>
    <row r="9084" spans="1:31" x14ac:dyDescent="0.25">
      <c r="A9084">
        <v>2171727</v>
      </c>
      <c r="B9084">
        <v>1</v>
      </c>
      <c r="C9084" t="s">
        <v>80</v>
      </c>
      <c r="D9084" t="s">
        <v>106</v>
      </c>
      <c r="E9084" t="s">
        <v>196</v>
      </c>
      <c r="F9084" t="s">
        <v>25751</v>
      </c>
      <c r="G9084" t="s">
        <v>142</v>
      </c>
      <c r="H9084" t="s">
        <v>143</v>
      </c>
      <c r="I9084" t="s">
        <v>135</v>
      </c>
      <c r="J9084" t="s">
        <v>136</v>
      </c>
      <c r="K9084" t="s">
        <v>137</v>
      </c>
      <c r="L9084" t="s">
        <v>25752</v>
      </c>
      <c r="M9084" t="s">
        <v>25753</v>
      </c>
      <c r="N9084">
        <v>0.23388888799999999</v>
      </c>
      <c r="O9084">
        <v>1</v>
      </c>
      <c r="P9084">
        <v>1220</v>
      </c>
      <c r="Q9084">
        <v>75</v>
      </c>
      <c r="R9084">
        <v>123</v>
      </c>
      <c r="S9084">
        <v>23</v>
      </c>
      <c r="T9084">
        <v>146</v>
      </c>
      <c r="U9084">
        <v>2</v>
      </c>
      <c r="V9084">
        <v>0</v>
      </c>
      <c r="W9084">
        <v>7.6491070347200013E-2</v>
      </c>
      <c r="X9084">
        <v>67.713211777646706</v>
      </c>
      <c r="Y9084">
        <v>62.027811434943281</v>
      </c>
      <c r="Z9084">
        <v>23.844719722990909</v>
      </c>
      <c r="AA9084">
        <v>25.807653348738171</v>
      </c>
      <c r="AB9084">
        <v>25.589280789099575</v>
      </c>
      <c r="AC9084">
        <v>28.016436076205249</v>
      </c>
      <c r="AD9084">
        <v>0</v>
      </c>
      <c r="AE9084">
        <v>233.0756042199711</v>
      </c>
    </row>
    <row r="9085" spans="1:31" x14ac:dyDescent="0.25">
      <c r="A9085">
        <v>2170817</v>
      </c>
      <c r="B9085">
        <v>1</v>
      </c>
      <c r="C9085" t="s">
        <v>81</v>
      </c>
      <c r="D9085" t="s">
        <v>118</v>
      </c>
      <c r="E9085" t="s">
        <v>174</v>
      </c>
      <c r="F9085" t="s">
        <v>25754</v>
      </c>
      <c r="G9085" t="s">
        <v>187</v>
      </c>
      <c r="H9085" t="s">
        <v>134</v>
      </c>
      <c r="I9085" t="s">
        <v>135</v>
      </c>
      <c r="J9085" t="s">
        <v>136</v>
      </c>
      <c r="K9085" t="s">
        <v>137</v>
      </c>
      <c r="L9085" t="s">
        <v>25755</v>
      </c>
      <c r="M9085" t="s">
        <v>25756</v>
      </c>
      <c r="N9085">
        <v>9.1683333329999996</v>
      </c>
      <c r="O9085">
        <v>0</v>
      </c>
      <c r="P9085">
        <v>2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0.93398319401939989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0.93398319401939989</v>
      </c>
    </row>
    <row r="9086" spans="1:31" x14ac:dyDescent="0.25">
      <c r="A9086">
        <v>2170974</v>
      </c>
      <c r="B9086">
        <v>1</v>
      </c>
      <c r="C9086" t="s">
        <v>80</v>
      </c>
      <c r="D9086" t="s">
        <v>106</v>
      </c>
      <c r="E9086" t="s">
        <v>174</v>
      </c>
      <c r="F9086" t="s">
        <v>25757</v>
      </c>
      <c r="G9086" t="s">
        <v>176</v>
      </c>
      <c r="H9086" t="s">
        <v>134</v>
      </c>
      <c r="I9086" t="s">
        <v>135</v>
      </c>
      <c r="J9086" t="s">
        <v>136</v>
      </c>
      <c r="K9086" t="s">
        <v>137</v>
      </c>
      <c r="L9086" t="s">
        <v>25758</v>
      </c>
      <c r="M9086" t="s">
        <v>25759</v>
      </c>
      <c r="N9086">
        <v>1.9822222220000001</v>
      </c>
      <c r="O9086">
        <v>0</v>
      </c>
      <c r="P9086">
        <v>2</v>
      </c>
      <c r="Q9086">
        <v>0</v>
      </c>
      <c r="R9086">
        <v>0</v>
      </c>
      <c r="S9086">
        <v>0</v>
      </c>
      <c r="T9086">
        <v>1</v>
      </c>
      <c r="U9086">
        <v>0</v>
      </c>
      <c r="V9086">
        <v>0</v>
      </c>
      <c r="W9086">
        <v>0</v>
      </c>
      <c r="X9086">
        <v>0.35296790396400002</v>
      </c>
      <c r="Y9086">
        <v>0</v>
      </c>
      <c r="Z9086">
        <v>0</v>
      </c>
      <c r="AA9086">
        <v>0</v>
      </c>
      <c r="AB9086">
        <v>38.750252118830836</v>
      </c>
      <c r="AC9086">
        <v>0</v>
      </c>
      <c r="AD9086">
        <v>0</v>
      </c>
      <c r="AE9086">
        <v>39.103220022794837</v>
      </c>
    </row>
    <row r="9087" spans="1:31" x14ac:dyDescent="0.25">
      <c r="A9087">
        <v>2171123</v>
      </c>
      <c r="B9087">
        <v>1</v>
      </c>
      <c r="C9087" t="s">
        <v>80</v>
      </c>
      <c r="D9087" t="s">
        <v>96</v>
      </c>
      <c r="E9087" t="s">
        <v>174</v>
      </c>
      <c r="F9087" t="s">
        <v>25760</v>
      </c>
      <c r="G9087" t="s">
        <v>300</v>
      </c>
      <c r="H9087" t="s">
        <v>134</v>
      </c>
      <c r="I9087" t="s">
        <v>135</v>
      </c>
      <c r="J9087" t="s">
        <v>3</v>
      </c>
      <c r="K9087" t="s">
        <v>137</v>
      </c>
      <c r="L9087" t="s">
        <v>25761</v>
      </c>
      <c r="M9087" t="s">
        <v>25762</v>
      </c>
      <c r="N9087">
        <v>1.7566666660000001</v>
      </c>
      <c r="O9087">
        <v>0</v>
      </c>
      <c r="P9087">
        <v>32</v>
      </c>
      <c r="Q9087">
        <v>0</v>
      </c>
      <c r="R9087">
        <v>0</v>
      </c>
      <c r="S9087">
        <v>0</v>
      </c>
      <c r="T9087">
        <v>1</v>
      </c>
      <c r="U9087">
        <v>0</v>
      </c>
      <c r="V9087">
        <v>0</v>
      </c>
      <c r="W9087">
        <v>0</v>
      </c>
      <c r="X9087">
        <v>13.239092048563197</v>
      </c>
      <c r="Y9087">
        <v>0</v>
      </c>
      <c r="Z9087">
        <v>0</v>
      </c>
      <c r="AA9087">
        <v>0</v>
      </c>
      <c r="AB9087">
        <v>3.1447464774960006</v>
      </c>
      <c r="AC9087">
        <v>0</v>
      </c>
      <c r="AD9087">
        <v>0</v>
      </c>
      <c r="AE9087">
        <v>16.383838526059197</v>
      </c>
    </row>
    <row r="9088" spans="1:31" x14ac:dyDescent="0.25">
      <c r="A9088">
        <v>2170880</v>
      </c>
      <c r="B9088">
        <v>1</v>
      </c>
      <c r="C9088" t="s">
        <v>81</v>
      </c>
      <c r="D9088" t="s">
        <v>118</v>
      </c>
      <c r="E9088" t="s">
        <v>174</v>
      </c>
      <c r="F9088" t="s">
        <v>25763</v>
      </c>
      <c r="G9088" t="s">
        <v>187</v>
      </c>
      <c r="H9088" t="s">
        <v>134</v>
      </c>
      <c r="I9088" t="s">
        <v>135</v>
      </c>
      <c r="J9088" t="s">
        <v>136</v>
      </c>
      <c r="K9088" t="s">
        <v>137</v>
      </c>
      <c r="L9088" t="s">
        <v>25764</v>
      </c>
      <c r="M9088" t="s">
        <v>25765</v>
      </c>
      <c r="N9088">
        <v>0.91805555500000002</v>
      </c>
      <c r="O9088">
        <v>0</v>
      </c>
      <c r="P9088">
        <v>15</v>
      </c>
      <c r="Q9088">
        <v>0</v>
      </c>
      <c r="R9088">
        <v>0</v>
      </c>
      <c r="S9088">
        <v>0</v>
      </c>
      <c r="T9088">
        <v>1</v>
      </c>
      <c r="U9088">
        <v>0</v>
      </c>
      <c r="V9088">
        <v>0</v>
      </c>
      <c r="W9088">
        <v>0</v>
      </c>
      <c r="X9088">
        <v>2.7249384253398334</v>
      </c>
      <c r="Y9088">
        <v>0</v>
      </c>
      <c r="Z9088">
        <v>0</v>
      </c>
      <c r="AA9088">
        <v>0</v>
      </c>
      <c r="AB9088">
        <v>5.5045105500000004E-5</v>
      </c>
      <c r="AC9088">
        <v>0</v>
      </c>
      <c r="AD9088">
        <v>0</v>
      </c>
      <c r="AE9088">
        <v>2.7249934704453334</v>
      </c>
    </row>
    <row r="9089" spans="1:31" x14ac:dyDescent="0.25">
      <c r="A9089">
        <v>2171813</v>
      </c>
      <c r="B9089">
        <v>1</v>
      </c>
      <c r="C9089" t="s">
        <v>81</v>
      </c>
      <c r="D9089" t="s">
        <v>119</v>
      </c>
      <c r="E9089" t="s">
        <v>174</v>
      </c>
      <c r="F9089" t="s">
        <v>25766</v>
      </c>
      <c r="G9089" t="s">
        <v>187</v>
      </c>
      <c r="H9089" t="s">
        <v>134</v>
      </c>
      <c r="I9089" t="s">
        <v>135</v>
      </c>
      <c r="J9089" t="s">
        <v>136</v>
      </c>
      <c r="K9089" t="s">
        <v>137</v>
      </c>
      <c r="L9089" t="s">
        <v>25767</v>
      </c>
      <c r="M9089" t="s">
        <v>25768</v>
      </c>
      <c r="N9089">
        <v>5.4733333330000002</v>
      </c>
      <c r="O9089">
        <v>0</v>
      </c>
      <c r="P9089">
        <v>17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11.070302075866801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11.070302075866801</v>
      </c>
    </row>
    <row r="9090" spans="1:31" x14ac:dyDescent="0.25">
      <c r="A9090">
        <v>2170834</v>
      </c>
      <c r="B9090">
        <v>1</v>
      </c>
      <c r="C9090" t="s">
        <v>80</v>
      </c>
      <c r="D9090" t="s">
        <v>93</v>
      </c>
      <c r="E9090" t="s">
        <v>174</v>
      </c>
      <c r="F9090" t="s">
        <v>20608</v>
      </c>
      <c r="G9090" t="s">
        <v>176</v>
      </c>
      <c r="H9090" t="s">
        <v>134</v>
      </c>
      <c r="I9090" t="s">
        <v>135</v>
      </c>
      <c r="J9090" t="s">
        <v>136</v>
      </c>
      <c r="K9090" t="s">
        <v>137</v>
      </c>
      <c r="L9090" t="s">
        <v>25769</v>
      </c>
      <c r="M9090" t="s">
        <v>25770</v>
      </c>
      <c r="N9090">
        <v>2.378055555</v>
      </c>
      <c r="O9090">
        <v>0</v>
      </c>
      <c r="P9090">
        <v>17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9.3109469617265841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9.3109469617265841</v>
      </c>
    </row>
    <row r="9091" spans="1:31" x14ac:dyDescent="0.25">
      <c r="A9091">
        <v>2170857</v>
      </c>
      <c r="B9091">
        <v>1</v>
      </c>
      <c r="C9091" t="s">
        <v>81</v>
      </c>
      <c r="D9091" t="s">
        <v>128</v>
      </c>
      <c r="E9091" t="s">
        <v>196</v>
      </c>
      <c r="F9091" t="s">
        <v>4677</v>
      </c>
      <c r="G9091" t="s">
        <v>142</v>
      </c>
      <c r="H9091" t="s">
        <v>143</v>
      </c>
      <c r="I9091" t="s">
        <v>135</v>
      </c>
      <c r="J9091" t="s">
        <v>136</v>
      </c>
      <c r="K9091" t="s">
        <v>137</v>
      </c>
      <c r="L9091" t="s">
        <v>25771</v>
      </c>
      <c r="M9091" t="s">
        <v>25772</v>
      </c>
      <c r="N9091">
        <v>1.986388888</v>
      </c>
      <c r="O9091">
        <v>0</v>
      </c>
      <c r="P9091">
        <v>0</v>
      </c>
      <c r="Q9091">
        <v>1</v>
      </c>
      <c r="R9091">
        <v>0</v>
      </c>
      <c r="S9091">
        <v>19</v>
      </c>
      <c r="T9091">
        <v>34</v>
      </c>
      <c r="U9091">
        <v>26</v>
      </c>
      <c r="V9091">
        <v>42</v>
      </c>
      <c r="W9091">
        <v>0</v>
      </c>
      <c r="X9091">
        <v>0</v>
      </c>
      <c r="Y9091">
        <v>3.1163416860114834</v>
      </c>
      <c r="Z9091">
        <v>0</v>
      </c>
      <c r="AA9091">
        <v>1639.7275326595832</v>
      </c>
      <c r="AB9091">
        <v>622.87929055810855</v>
      </c>
      <c r="AC9091">
        <v>7040.3120748062538</v>
      </c>
      <c r="AD9091">
        <v>4573.4592776942818</v>
      </c>
      <c r="AE9091">
        <v>13879.494517404237</v>
      </c>
    </row>
    <row r="9092" spans="1:31" x14ac:dyDescent="0.25">
      <c r="A9092">
        <v>2170811</v>
      </c>
      <c r="B9092">
        <v>1</v>
      </c>
      <c r="C9092" t="s">
        <v>80</v>
      </c>
      <c r="D9092" t="s">
        <v>84</v>
      </c>
      <c r="E9092" t="s">
        <v>131</v>
      </c>
      <c r="F9092" t="s">
        <v>25773</v>
      </c>
      <c r="G9092" t="s">
        <v>231</v>
      </c>
      <c r="H9092" t="s">
        <v>134</v>
      </c>
      <c r="I9092" t="s">
        <v>135</v>
      </c>
      <c r="J9092" t="s">
        <v>136</v>
      </c>
      <c r="K9092" t="s">
        <v>137</v>
      </c>
      <c r="L9092" t="s">
        <v>25774</v>
      </c>
      <c r="M9092" t="s">
        <v>25775</v>
      </c>
      <c r="N9092">
        <v>3.315833333</v>
      </c>
      <c r="O9092">
        <v>0</v>
      </c>
      <c r="P9092">
        <v>2</v>
      </c>
      <c r="Q9092">
        <v>0</v>
      </c>
      <c r="R9092">
        <v>0</v>
      </c>
      <c r="S9092">
        <v>0</v>
      </c>
      <c r="T9092">
        <v>2</v>
      </c>
      <c r="U9092">
        <v>0</v>
      </c>
      <c r="V9092">
        <v>0</v>
      </c>
      <c r="W9092">
        <v>0</v>
      </c>
      <c r="X9092">
        <v>3.0917056894973998</v>
      </c>
      <c r="Y9092">
        <v>0</v>
      </c>
      <c r="Z9092">
        <v>0</v>
      </c>
      <c r="AA9092">
        <v>0</v>
      </c>
      <c r="AB9092">
        <v>7.8326321495418343</v>
      </c>
      <c r="AC9092">
        <v>0</v>
      </c>
      <c r="AD9092">
        <v>0</v>
      </c>
      <c r="AE9092">
        <v>10.924337839039234</v>
      </c>
    </row>
    <row r="9093" spans="1:31" x14ac:dyDescent="0.25">
      <c r="A9093">
        <v>2170757</v>
      </c>
      <c r="B9093">
        <v>1</v>
      </c>
      <c r="C9093" t="s">
        <v>80</v>
      </c>
      <c r="D9093" t="s">
        <v>93</v>
      </c>
      <c r="E9093" t="s">
        <v>131</v>
      </c>
      <c r="F9093" t="s">
        <v>25776</v>
      </c>
      <c r="G9093" t="s">
        <v>152</v>
      </c>
      <c r="H9093" t="s">
        <v>134</v>
      </c>
      <c r="I9093" t="s">
        <v>135</v>
      </c>
      <c r="J9093" t="s">
        <v>136</v>
      </c>
      <c r="K9093" t="s">
        <v>137</v>
      </c>
      <c r="L9093" t="s">
        <v>25777</v>
      </c>
      <c r="M9093" t="s">
        <v>25778</v>
      </c>
      <c r="N9093">
        <v>1.4386111109999999</v>
      </c>
      <c r="O9093">
        <v>0</v>
      </c>
      <c r="P9093">
        <v>0</v>
      </c>
      <c r="Q9093">
        <v>0</v>
      </c>
      <c r="R9093">
        <v>1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</row>
    <row r="9094" spans="1:31" x14ac:dyDescent="0.25">
      <c r="A9094">
        <v>2171195</v>
      </c>
      <c r="B9094">
        <v>1</v>
      </c>
      <c r="C9094" t="s">
        <v>81</v>
      </c>
      <c r="D9094" t="s">
        <v>112</v>
      </c>
      <c r="E9094" t="s">
        <v>131</v>
      </c>
      <c r="F9094" t="s">
        <v>25779</v>
      </c>
      <c r="G9094" t="s">
        <v>152</v>
      </c>
      <c r="H9094" t="s">
        <v>134</v>
      </c>
      <c r="I9094" t="s">
        <v>135</v>
      </c>
      <c r="J9094" t="s">
        <v>136</v>
      </c>
      <c r="K9094" t="s">
        <v>137</v>
      </c>
      <c r="L9094" t="s">
        <v>25780</v>
      </c>
      <c r="M9094" t="s">
        <v>25781</v>
      </c>
      <c r="N9094">
        <v>2.588055555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10</v>
      </c>
      <c r="U9094">
        <v>0</v>
      </c>
      <c r="V9094">
        <v>1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4.1717649896617086</v>
      </c>
      <c r="AC9094">
        <v>0</v>
      </c>
      <c r="AD9094">
        <v>1.5528881369315335</v>
      </c>
      <c r="AE9094">
        <v>5.7246531265932425</v>
      </c>
    </row>
    <row r="9095" spans="1:31" x14ac:dyDescent="0.25">
      <c r="A9095">
        <v>2170957</v>
      </c>
      <c r="B9095">
        <v>1</v>
      </c>
      <c r="C9095" t="s">
        <v>80</v>
      </c>
      <c r="D9095" t="s">
        <v>96</v>
      </c>
      <c r="E9095" t="s">
        <v>174</v>
      </c>
      <c r="F9095" t="s">
        <v>25782</v>
      </c>
      <c r="G9095" t="s">
        <v>384</v>
      </c>
      <c r="H9095" t="s">
        <v>134</v>
      </c>
      <c r="I9095" t="s">
        <v>135</v>
      </c>
      <c r="J9095" t="s">
        <v>136</v>
      </c>
      <c r="K9095" t="s">
        <v>137</v>
      </c>
      <c r="L9095" t="s">
        <v>25783</v>
      </c>
      <c r="M9095" t="s">
        <v>25784</v>
      </c>
      <c r="N9095">
        <v>6.4286111110000004</v>
      </c>
      <c r="O9095">
        <v>0</v>
      </c>
      <c r="P9095">
        <v>2</v>
      </c>
      <c r="Q9095">
        <v>0</v>
      </c>
      <c r="R9095">
        <v>2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5.5927606188559507</v>
      </c>
      <c r="Y9095">
        <v>0</v>
      </c>
      <c r="Z9095">
        <v>4.3229977714287005</v>
      </c>
      <c r="AA9095">
        <v>0</v>
      </c>
      <c r="AB9095">
        <v>0</v>
      </c>
      <c r="AC9095">
        <v>0</v>
      </c>
      <c r="AD9095">
        <v>0</v>
      </c>
      <c r="AE9095">
        <v>9.9157583902846511</v>
      </c>
    </row>
    <row r="9096" spans="1:31" x14ac:dyDescent="0.25">
      <c r="A9096">
        <v>2171893</v>
      </c>
      <c r="B9096">
        <v>1</v>
      </c>
      <c r="C9096" t="s">
        <v>80</v>
      </c>
      <c r="D9096" t="s">
        <v>107</v>
      </c>
      <c r="E9096" t="s">
        <v>174</v>
      </c>
      <c r="F9096" t="s">
        <v>25785</v>
      </c>
      <c r="G9096" t="s">
        <v>187</v>
      </c>
      <c r="H9096" t="s">
        <v>134</v>
      </c>
      <c r="I9096" t="s">
        <v>135</v>
      </c>
      <c r="J9096" t="s">
        <v>136</v>
      </c>
      <c r="K9096" t="s">
        <v>137</v>
      </c>
      <c r="L9096" t="s">
        <v>25786</v>
      </c>
      <c r="M9096" t="s">
        <v>25787</v>
      </c>
      <c r="N9096">
        <v>1.9016666659999999</v>
      </c>
      <c r="O9096">
        <v>0</v>
      </c>
      <c r="P9096">
        <v>1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1.789477549474725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1.789477549474725</v>
      </c>
    </row>
    <row r="9097" spans="1:31" x14ac:dyDescent="0.25">
      <c r="A9097">
        <v>2171341</v>
      </c>
      <c r="B9097">
        <v>1</v>
      </c>
      <c r="C9097" t="s">
        <v>80</v>
      </c>
      <c r="D9097" t="s">
        <v>94</v>
      </c>
      <c r="E9097" t="s">
        <v>174</v>
      </c>
      <c r="F9097" t="s">
        <v>21999</v>
      </c>
      <c r="G9097" t="s">
        <v>187</v>
      </c>
      <c r="H9097" t="s">
        <v>134</v>
      </c>
      <c r="I9097" t="s">
        <v>135</v>
      </c>
      <c r="J9097" t="s">
        <v>136</v>
      </c>
      <c r="K9097" t="s">
        <v>137</v>
      </c>
      <c r="L9097" t="s">
        <v>25788</v>
      </c>
      <c r="M9097" t="s">
        <v>25789</v>
      </c>
      <c r="N9097">
        <v>2.9280555549999998</v>
      </c>
      <c r="O9097">
        <v>0</v>
      </c>
      <c r="P9097">
        <v>69</v>
      </c>
      <c r="Q9097">
        <v>0</v>
      </c>
      <c r="R9097">
        <v>0</v>
      </c>
      <c r="S9097">
        <v>0</v>
      </c>
      <c r="T9097">
        <v>1</v>
      </c>
      <c r="U9097">
        <v>0</v>
      </c>
      <c r="V9097">
        <v>0</v>
      </c>
      <c r="W9097">
        <v>0</v>
      </c>
      <c r="X9097">
        <v>11.494145194114262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11.494145194114262</v>
      </c>
    </row>
    <row r="9098" spans="1:31" x14ac:dyDescent="0.25">
      <c r="A9098">
        <v>2171003</v>
      </c>
      <c r="B9098">
        <v>1</v>
      </c>
      <c r="C9098" t="s">
        <v>81</v>
      </c>
      <c r="D9098" t="s">
        <v>112</v>
      </c>
      <c r="E9098" t="s">
        <v>174</v>
      </c>
      <c r="F9098" t="s">
        <v>25790</v>
      </c>
      <c r="G9098" t="s">
        <v>176</v>
      </c>
      <c r="H9098" t="s">
        <v>134</v>
      </c>
      <c r="I9098" t="s">
        <v>135</v>
      </c>
      <c r="J9098" t="s">
        <v>136</v>
      </c>
      <c r="K9098" t="s">
        <v>137</v>
      </c>
      <c r="L9098" t="s">
        <v>25791</v>
      </c>
      <c r="M9098" t="s">
        <v>25792</v>
      </c>
      <c r="N9098">
        <v>3.8683333329999998</v>
      </c>
      <c r="O9098">
        <v>0</v>
      </c>
      <c r="P9098">
        <v>8</v>
      </c>
      <c r="Q9098">
        <v>0</v>
      </c>
      <c r="R9098">
        <v>0</v>
      </c>
      <c r="S9098">
        <v>0</v>
      </c>
      <c r="T9098">
        <v>1</v>
      </c>
      <c r="U9098">
        <v>0</v>
      </c>
      <c r="V9098">
        <v>0</v>
      </c>
      <c r="W9098">
        <v>0</v>
      </c>
      <c r="X9098">
        <v>3.2872918063883003</v>
      </c>
      <c r="Y9098">
        <v>0</v>
      </c>
      <c r="Z9098">
        <v>0</v>
      </c>
      <c r="AA9098">
        <v>0</v>
      </c>
      <c r="AB9098">
        <v>0.84039411829335009</v>
      </c>
      <c r="AC9098">
        <v>0</v>
      </c>
      <c r="AD9098">
        <v>0</v>
      </c>
      <c r="AE9098">
        <v>4.12768592468165</v>
      </c>
    </row>
    <row r="9099" spans="1:31" x14ac:dyDescent="0.25">
      <c r="A9099">
        <v>2171939</v>
      </c>
      <c r="B9099">
        <v>1</v>
      </c>
      <c r="C9099" t="s">
        <v>80</v>
      </c>
      <c r="D9099" t="s">
        <v>107</v>
      </c>
      <c r="E9099" t="s">
        <v>174</v>
      </c>
      <c r="F9099" t="s">
        <v>22877</v>
      </c>
      <c r="G9099" t="s">
        <v>187</v>
      </c>
      <c r="H9099" t="s">
        <v>134</v>
      </c>
      <c r="I9099" t="s">
        <v>135</v>
      </c>
      <c r="J9099" t="s">
        <v>136</v>
      </c>
      <c r="K9099" t="s">
        <v>137</v>
      </c>
      <c r="L9099" t="s">
        <v>25793</v>
      </c>
      <c r="M9099" t="s">
        <v>25794</v>
      </c>
      <c r="N9099">
        <v>7.0469444440000002</v>
      </c>
      <c r="O9099">
        <v>0</v>
      </c>
      <c r="P9099">
        <v>22</v>
      </c>
      <c r="Q9099">
        <v>0</v>
      </c>
      <c r="R9099">
        <v>1</v>
      </c>
      <c r="S9099">
        <v>0</v>
      </c>
      <c r="T9099">
        <v>2</v>
      </c>
      <c r="U9099">
        <v>0</v>
      </c>
      <c r="V9099">
        <v>0</v>
      </c>
      <c r="W9099">
        <v>0</v>
      </c>
      <c r="X9099">
        <v>28.554034944384615</v>
      </c>
      <c r="Y9099">
        <v>0</v>
      </c>
      <c r="Z9099">
        <v>0.17995718930305443</v>
      </c>
      <c r="AA9099">
        <v>0</v>
      </c>
      <c r="AB9099">
        <v>1.0509529741622556</v>
      </c>
      <c r="AC9099">
        <v>0</v>
      </c>
      <c r="AD9099">
        <v>0</v>
      </c>
      <c r="AE9099">
        <v>29.784945107849925</v>
      </c>
    </row>
    <row r="9100" spans="1:31" x14ac:dyDescent="0.25">
      <c r="A9100">
        <v>2171103</v>
      </c>
      <c r="B9100">
        <v>1</v>
      </c>
      <c r="C9100" t="s">
        <v>80</v>
      </c>
      <c r="D9100" t="s">
        <v>86</v>
      </c>
      <c r="E9100" t="s">
        <v>131</v>
      </c>
      <c r="F9100" t="s">
        <v>25795</v>
      </c>
      <c r="G9100" t="s">
        <v>231</v>
      </c>
      <c r="H9100" t="s">
        <v>134</v>
      </c>
      <c r="I9100" t="s">
        <v>135</v>
      </c>
      <c r="J9100" t="s">
        <v>136</v>
      </c>
      <c r="K9100" t="s">
        <v>137</v>
      </c>
      <c r="L9100" t="s">
        <v>25796</v>
      </c>
      <c r="M9100" t="s">
        <v>25797</v>
      </c>
      <c r="N9100">
        <v>0.71916666600000001</v>
      </c>
      <c r="O9100">
        <v>0</v>
      </c>
      <c r="P9100">
        <v>1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1.14383405740675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1.14383405740675</v>
      </c>
    </row>
    <row r="9101" spans="1:31" x14ac:dyDescent="0.25">
      <c r="A9101">
        <v>2171049</v>
      </c>
      <c r="B9101">
        <v>1</v>
      </c>
      <c r="C9101" t="s">
        <v>81</v>
      </c>
      <c r="D9101" t="s">
        <v>117</v>
      </c>
      <c r="E9101" t="s">
        <v>174</v>
      </c>
      <c r="F9101" t="s">
        <v>25798</v>
      </c>
      <c r="G9101" t="s">
        <v>187</v>
      </c>
      <c r="H9101" t="s">
        <v>134</v>
      </c>
      <c r="I9101" t="s">
        <v>135</v>
      </c>
      <c r="J9101" t="s">
        <v>136</v>
      </c>
      <c r="K9101" t="s">
        <v>137</v>
      </c>
      <c r="L9101" t="s">
        <v>25799</v>
      </c>
      <c r="M9101" t="s">
        <v>25800</v>
      </c>
      <c r="N9101">
        <v>1.3574999999999999</v>
      </c>
      <c r="O9101">
        <v>0</v>
      </c>
      <c r="P9101">
        <v>1</v>
      </c>
      <c r="Q9101">
        <v>0</v>
      </c>
      <c r="R9101">
        <v>1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0.68837250983090004</v>
      </c>
      <c r="Y9101">
        <v>0</v>
      </c>
      <c r="Z9101">
        <v>1.5888785580109086</v>
      </c>
      <c r="AA9101">
        <v>0</v>
      </c>
      <c r="AB9101">
        <v>0</v>
      </c>
      <c r="AC9101">
        <v>0</v>
      </c>
      <c r="AD9101">
        <v>0</v>
      </c>
      <c r="AE9101">
        <v>2.2772510678418088</v>
      </c>
    </row>
    <row r="9102" spans="1:31" x14ac:dyDescent="0.25">
      <c r="A9102">
        <v>2171985</v>
      </c>
      <c r="B9102">
        <v>1</v>
      </c>
      <c r="C9102" t="s">
        <v>81</v>
      </c>
      <c r="D9102" t="s">
        <v>122</v>
      </c>
      <c r="E9102" t="s">
        <v>196</v>
      </c>
      <c r="F9102" t="s">
        <v>9805</v>
      </c>
      <c r="G9102" t="s">
        <v>142</v>
      </c>
      <c r="H9102" t="s">
        <v>143</v>
      </c>
      <c r="I9102" t="s">
        <v>135</v>
      </c>
      <c r="J9102" t="s">
        <v>136</v>
      </c>
      <c r="K9102" t="s">
        <v>137</v>
      </c>
      <c r="L9102" t="s">
        <v>25801</v>
      </c>
      <c r="M9102" t="s">
        <v>25802</v>
      </c>
      <c r="N9102">
        <v>11.033888888</v>
      </c>
      <c r="O9102">
        <v>1</v>
      </c>
      <c r="P9102">
        <v>465</v>
      </c>
      <c r="Q9102">
        <v>4</v>
      </c>
      <c r="R9102">
        <v>0</v>
      </c>
      <c r="S9102">
        <v>2</v>
      </c>
      <c r="T9102">
        <v>18</v>
      </c>
      <c r="U9102">
        <v>0</v>
      </c>
      <c r="V9102">
        <v>0</v>
      </c>
      <c r="W9102">
        <v>1.2801455577995497</v>
      </c>
      <c r="X9102">
        <v>488.0376903456492</v>
      </c>
      <c r="Y9102">
        <v>19.447717767515307</v>
      </c>
      <c r="Z9102">
        <v>0</v>
      </c>
      <c r="AA9102">
        <v>125.90042759453911</v>
      </c>
      <c r="AB9102">
        <v>15.782382344895009</v>
      </c>
      <c r="AC9102">
        <v>0</v>
      </c>
      <c r="AD9102">
        <v>0</v>
      </c>
      <c r="AE9102">
        <v>650.44836361039825</v>
      </c>
    </row>
    <row r="9103" spans="1:31" x14ac:dyDescent="0.25">
      <c r="A9103">
        <v>2170903</v>
      </c>
      <c r="B9103">
        <v>1</v>
      </c>
      <c r="C9103" t="s">
        <v>80</v>
      </c>
      <c r="D9103" t="s">
        <v>99</v>
      </c>
      <c r="E9103" t="s">
        <v>174</v>
      </c>
      <c r="F9103" t="s">
        <v>18147</v>
      </c>
      <c r="G9103" t="s">
        <v>187</v>
      </c>
      <c r="H9103" t="s">
        <v>134</v>
      </c>
      <c r="I9103" t="s">
        <v>135</v>
      </c>
      <c r="J9103" t="s">
        <v>136</v>
      </c>
      <c r="K9103" t="s">
        <v>137</v>
      </c>
      <c r="L9103" t="s">
        <v>25803</v>
      </c>
      <c r="M9103" t="s">
        <v>25804</v>
      </c>
      <c r="N9103">
        <v>12.384722222000001</v>
      </c>
      <c r="O9103">
        <v>0</v>
      </c>
      <c r="P9103">
        <v>57</v>
      </c>
      <c r="Q9103">
        <v>0</v>
      </c>
      <c r="R9103">
        <v>0</v>
      </c>
      <c r="S9103">
        <v>0</v>
      </c>
      <c r="T9103">
        <v>5</v>
      </c>
      <c r="U9103">
        <v>0</v>
      </c>
      <c r="V9103">
        <v>0</v>
      </c>
      <c r="W9103">
        <v>0</v>
      </c>
      <c r="X9103">
        <v>152.70038605487304</v>
      </c>
      <c r="Y9103">
        <v>0</v>
      </c>
      <c r="Z9103">
        <v>0</v>
      </c>
      <c r="AA9103">
        <v>0</v>
      </c>
      <c r="AB9103">
        <v>43.384333995442645</v>
      </c>
      <c r="AC9103">
        <v>0</v>
      </c>
      <c r="AD9103">
        <v>0</v>
      </c>
      <c r="AE9103">
        <v>196.0847200503157</v>
      </c>
    </row>
    <row r="9104" spans="1:31" x14ac:dyDescent="0.25">
      <c r="A9104">
        <v>2171149</v>
      </c>
      <c r="B9104">
        <v>1</v>
      </c>
      <c r="C9104" t="s">
        <v>80</v>
      </c>
      <c r="D9104" t="s">
        <v>91</v>
      </c>
      <c r="E9104" t="s">
        <v>174</v>
      </c>
      <c r="F9104" t="s">
        <v>25805</v>
      </c>
      <c r="G9104" t="s">
        <v>3037</v>
      </c>
      <c r="H9104" t="s">
        <v>134</v>
      </c>
      <c r="I9104" t="s">
        <v>135</v>
      </c>
      <c r="J9104" t="s">
        <v>136</v>
      </c>
      <c r="K9104" t="s">
        <v>137</v>
      </c>
      <c r="L9104" t="s">
        <v>25806</v>
      </c>
      <c r="M9104" t="s">
        <v>25807</v>
      </c>
      <c r="N9104">
        <v>1.623888888</v>
      </c>
      <c r="O9104">
        <v>0</v>
      </c>
      <c r="P9104">
        <v>3</v>
      </c>
      <c r="Q9104">
        <v>0</v>
      </c>
      <c r="R9104">
        <v>1</v>
      </c>
      <c r="S9104">
        <v>0</v>
      </c>
      <c r="T9104">
        <v>1</v>
      </c>
      <c r="U9104">
        <v>0</v>
      </c>
      <c r="V9104">
        <v>0</v>
      </c>
      <c r="W9104">
        <v>0</v>
      </c>
      <c r="X9104">
        <v>5.0619561736347993</v>
      </c>
      <c r="Y9104">
        <v>0</v>
      </c>
      <c r="Z9104">
        <v>0</v>
      </c>
      <c r="AA9104">
        <v>0</v>
      </c>
      <c r="AB9104">
        <v>9.8251108775500029E-2</v>
      </c>
      <c r="AC9104">
        <v>0</v>
      </c>
      <c r="AD9104">
        <v>0</v>
      </c>
      <c r="AE9104">
        <v>5.1602072824102994</v>
      </c>
    </row>
    <row r="9105" spans="1:31" x14ac:dyDescent="0.25">
      <c r="A9105">
        <v>2171747</v>
      </c>
      <c r="B9105">
        <v>1</v>
      </c>
      <c r="C9105" t="s">
        <v>80</v>
      </c>
      <c r="D9105" t="s">
        <v>100</v>
      </c>
      <c r="E9105" t="s">
        <v>140</v>
      </c>
      <c r="F9105" t="s">
        <v>13960</v>
      </c>
      <c r="G9105" t="s">
        <v>226</v>
      </c>
      <c r="H9105" t="s">
        <v>143</v>
      </c>
      <c r="I9105" t="s">
        <v>135</v>
      </c>
      <c r="J9105" t="s">
        <v>136</v>
      </c>
      <c r="K9105" t="s">
        <v>137</v>
      </c>
      <c r="L9105" t="s">
        <v>25808</v>
      </c>
      <c r="M9105" t="s">
        <v>25809</v>
      </c>
      <c r="N9105">
        <v>8.9166666000000006E-2</v>
      </c>
      <c r="O9105">
        <v>1</v>
      </c>
      <c r="P9105">
        <v>1245</v>
      </c>
      <c r="Q9105">
        <v>18</v>
      </c>
      <c r="R9105">
        <v>404</v>
      </c>
      <c r="S9105">
        <v>13</v>
      </c>
      <c r="T9105">
        <v>250</v>
      </c>
      <c r="U9105">
        <v>0</v>
      </c>
      <c r="V9105">
        <v>1</v>
      </c>
      <c r="W9105">
        <v>3.4902213315450001E-2</v>
      </c>
      <c r="X9105">
        <v>29.977942606118415</v>
      </c>
      <c r="Y9105">
        <v>13.077840439764826</v>
      </c>
      <c r="Z9105">
        <v>21.010397876119878</v>
      </c>
      <c r="AA9105">
        <v>12.133132543157616</v>
      </c>
      <c r="AB9105">
        <v>14.840903121108198</v>
      </c>
      <c r="AC9105">
        <v>0</v>
      </c>
      <c r="AD9105">
        <v>0.16027388149675004</v>
      </c>
      <c r="AE9105">
        <v>91.235392681081137</v>
      </c>
    </row>
    <row r="9106" spans="1:31" x14ac:dyDescent="0.25">
      <c r="A9106">
        <v>2172008</v>
      </c>
      <c r="B9106">
        <v>1</v>
      </c>
      <c r="C9106" t="s">
        <v>81</v>
      </c>
      <c r="D9106" t="s">
        <v>118</v>
      </c>
      <c r="E9106" t="s">
        <v>174</v>
      </c>
      <c r="F9106" t="s">
        <v>25810</v>
      </c>
      <c r="G9106" t="s">
        <v>187</v>
      </c>
      <c r="H9106" t="s">
        <v>134</v>
      </c>
      <c r="I9106" t="s">
        <v>135</v>
      </c>
      <c r="J9106" t="s">
        <v>136</v>
      </c>
      <c r="K9106" t="s">
        <v>137</v>
      </c>
      <c r="L9106" t="s">
        <v>25811</v>
      </c>
      <c r="M9106" t="s">
        <v>25812</v>
      </c>
      <c r="N9106">
        <v>4.2891666659999999</v>
      </c>
      <c r="O9106">
        <v>0</v>
      </c>
      <c r="P9106">
        <v>1</v>
      </c>
      <c r="Q9106">
        <v>0</v>
      </c>
      <c r="R9106">
        <v>1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6.3656706879999997E-2</v>
      </c>
      <c r="Y9106">
        <v>0</v>
      </c>
      <c r="Z9106">
        <v>0.46046181060360003</v>
      </c>
      <c r="AA9106">
        <v>0</v>
      </c>
      <c r="AB9106">
        <v>0</v>
      </c>
      <c r="AC9106">
        <v>0</v>
      </c>
      <c r="AD9106">
        <v>0</v>
      </c>
      <c r="AE9106">
        <v>0.52411851748360005</v>
      </c>
    </row>
    <row r="9107" spans="1:31" x14ac:dyDescent="0.25">
      <c r="A9107">
        <v>2171724</v>
      </c>
      <c r="B9107">
        <v>1</v>
      </c>
      <c r="C9107" t="s">
        <v>81</v>
      </c>
      <c r="D9107" t="s">
        <v>112</v>
      </c>
      <c r="E9107" t="s">
        <v>140</v>
      </c>
      <c r="F9107" t="s">
        <v>15413</v>
      </c>
      <c r="G9107" t="s">
        <v>142</v>
      </c>
      <c r="H9107" t="s">
        <v>143</v>
      </c>
      <c r="I9107" t="s">
        <v>148</v>
      </c>
      <c r="J9107" t="s">
        <v>136</v>
      </c>
      <c r="K9107" t="s">
        <v>137</v>
      </c>
      <c r="L9107" t="s">
        <v>25813</v>
      </c>
      <c r="M9107" t="s">
        <v>25814</v>
      </c>
      <c r="N9107">
        <v>0.01</v>
      </c>
      <c r="O9107">
        <v>0</v>
      </c>
      <c r="P9107">
        <v>13426</v>
      </c>
      <c r="Q9107">
        <v>22</v>
      </c>
      <c r="R9107">
        <v>505</v>
      </c>
      <c r="S9107">
        <v>36</v>
      </c>
      <c r="T9107">
        <v>1604</v>
      </c>
      <c r="U9107">
        <v>8</v>
      </c>
      <c r="V9107">
        <v>2</v>
      </c>
      <c r="W9107">
        <v>0</v>
      </c>
      <c r="X9107">
        <v>16.948317459788441</v>
      </c>
      <c r="Y9107">
        <v>0.55650349304879998</v>
      </c>
      <c r="Z9107">
        <v>1.0692220117882014</v>
      </c>
      <c r="AA9107">
        <v>1.9911257001500005</v>
      </c>
      <c r="AB9107">
        <v>5.9888900817420163</v>
      </c>
      <c r="AC9107">
        <v>1.8537671684573997</v>
      </c>
      <c r="AD9107">
        <v>5.4764724945600002E-2</v>
      </c>
      <c r="AE9107">
        <v>28.46259063992046</v>
      </c>
    </row>
    <row r="9108" spans="1:31" x14ac:dyDescent="0.25">
      <c r="A9108">
        <v>2171487</v>
      </c>
      <c r="B9108">
        <v>1</v>
      </c>
      <c r="C9108" t="s">
        <v>81</v>
      </c>
      <c r="D9108" t="s">
        <v>120</v>
      </c>
      <c r="E9108" t="s">
        <v>174</v>
      </c>
      <c r="F9108" t="s">
        <v>25815</v>
      </c>
      <c r="G9108" t="s">
        <v>187</v>
      </c>
      <c r="H9108" t="s">
        <v>134</v>
      </c>
      <c r="I9108" t="s">
        <v>135</v>
      </c>
      <c r="J9108" t="s">
        <v>136</v>
      </c>
      <c r="K9108" t="s">
        <v>137</v>
      </c>
      <c r="L9108" t="s">
        <v>25816</v>
      </c>
      <c r="M9108" t="s">
        <v>25817</v>
      </c>
      <c r="N9108">
        <v>1.905</v>
      </c>
      <c r="O9108">
        <v>0</v>
      </c>
      <c r="P9108">
        <v>0</v>
      </c>
      <c r="Q9108">
        <v>0</v>
      </c>
      <c r="R9108">
        <v>1</v>
      </c>
      <c r="S9108">
        <v>0</v>
      </c>
      <c r="T9108">
        <v>1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4.3508297240100004E-2</v>
      </c>
      <c r="AA9108">
        <v>0</v>
      </c>
      <c r="AB9108">
        <v>0.60971621818380006</v>
      </c>
      <c r="AC9108">
        <v>0</v>
      </c>
      <c r="AD9108">
        <v>0</v>
      </c>
      <c r="AE9108">
        <v>0.65322451542390003</v>
      </c>
    </row>
    <row r="9109" spans="1:31" x14ac:dyDescent="0.25">
      <c r="A9109">
        <v>2170734</v>
      </c>
      <c r="B9109">
        <v>1</v>
      </c>
      <c r="C9109" t="s">
        <v>81</v>
      </c>
      <c r="D9109" t="s">
        <v>113</v>
      </c>
      <c r="E9109" t="s">
        <v>161</v>
      </c>
      <c r="F9109" t="s">
        <v>25818</v>
      </c>
      <c r="G9109" t="s">
        <v>215</v>
      </c>
      <c r="H9109" t="s">
        <v>134</v>
      </c>
      <c r="I9109" t="s">
        <v>135</v>
      </c>
      <c r="J9109" t="s">
        <v>136</v>
      </c>
      <c r="K9109" t="s">
        <v>137</v>
      </c>
      <c r="L9109" t="s">
        <v>25819</v>
      </c>
      <c r="M9109" t="s">
        <v>25820</v>
      </c>
      <c r="N9109">
        <v>1.064166666</v>
      </c>
      <c r="O9109">
        <v>0</v>
      </c>
      <c r="P9109">
        <v>12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1.9025712628101834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1.9025712628101834</v>
      </c>
    </row>
    <row r="9110" spans="1:31" x14ac:dyDescent="0.25">
      <c r="A9110">
        <v>2171624</v>
      </c>
      <c r="B9110">
        <v>1</v>
      </c>
      <c r="C9110" t="s">
        <v>80</v>
      </c>
      <c r="D9110" t="s">
        <v>103</v>
      </c>
      <c r="E9110" t="s">
        <v>224</v>
      </c>
      <c r="F9110" t="s">
        <v>12606</v>
      </c>
      <c r="G9110" t="s">
        <v>142</v>
      </c>
      <c r="H9110" t="s">
        <v>143</v>
      </c>
      <c r="I9110" t="s">
        <v>135</v>
      </c>
      <c r="J9110" t="s">
        <v>136</v>
      </c>
      <c r="K9110" t="s">
        <v>137</v>
      </c>
      <c r="L9110" t="s">
        <v>25821</v>
      </c>
      <c r="M9110" t="s">
        <v>25822</v>
      </c>
      <c r="N9110">
        <v>0.100580555</v>
      </c>
      <c r="O9110">
        <v>0</v>
      </c>
      <c r="P9110">
        <v>6</v>
      </c>
      <c r="Q9110">
        <v>37</v>
      </c>
      <c r="R9110">
        <v>60</v>
      </c>
      <c r="S9110">
        <v>7</v>
      </c>
      <c r="T9110">
        <v>16</v>
      </c>
      <c r="U9110">
        <v>5</v>
      </c>
      <c r="V9110">
        <v>0</v>
      </c>
      <c r="W9110">
        <v>0</v>
      </c>
      <c r="X9110">
        <v>0.27874262929650007</v>
      </c>
      <c r="Y9110">
        <v>4.8817823610404192</v>
      </c>
      <c r="Z9110">
        <v>5.0414151607289668</v>
      </c>
      <c r="AA9110">
        <v>22.103452925712446</v>
      </c>
      <c r="AB9110">
        <v>2.7968233678618661</v>
      </c>
      <c r="AC9110">
        <v>160.78170981542976</v>
      </c>
      <c r="AD9110">
        <v>0</v>
      </c>
      <c r="AE9110">
        <v>195.88392626006996</v>
      </c>
    </row>
    <row r="9111" spans="1:31" x14ac:dyDescent="0.25">
      <c r="A9111">
        <v>2171610</v>
      </c>
      <c r="B9111">
        <v>1</v>
      </c>
      <c r="C9111" t="s">
        <v>80</v>
      </c>
      <c r="D9111" t="s">
        <v>93</v>
      </c>
      <c r="E9111" t="s">
        <v>174</v>
      </c>
      <c r="F9111" t="s">
        <v>25823</v>
      </c>
      <c r="G9111" t="s">
        <v>187</v>
      </c>
      <c r="H9111" t="s">
        <v>134</v>
      </c>
      <c r="I9111" t="s">
        <v>135</v>
      </c>
      <c r="J9111" t="s">
        <v>136</v>
      </c>
      <c r="K9111" t="s">
        <v>137</v>
      </c>
      <c r="L9111" t="s">
        <v>25824</v>
      </c>
      <c r="M9111" t="s">
        <v>25825</v>
      </c>
      <c r="N9111">
        <v>8.9802777769999995</v>
      </c>
      <c r="O9111">
        <v>0</v>
      </c>
      <c r="P9111">
        <v>102</v>
      </c>
      <c r="Q9111">
        <v>0</v>
      </c>
      <c r="R9111">
        <v>1</v>
      </c>
      <c r="S9111">
        <v>0</v>
      </c>
      <c r="T9111">
        <v>11</v>
      </c>
      <c r="U9111">
        <v>0</v>
      </c>
      <c r="V9111">
        <v>0</v>
      </c>
      <c r="W9111">
        <v>0</v>
      </c>
      <c r="X9111">
        <v>94.437748863187906</v>
      </c>
      <c r="Y9111">
        <v>0</v>
      </c>
      <c r="Z9111">
        <v>6.8012278506019097</v>
      </c>
      <c r="AA9111">
        <v>0</v>
      </c>
      <c r="AB9111">
        <v>34.458290216349035</v>
      </c>
      <c r="AC9111">
        <v>0</v>
      </c>
      <c r="AD9111">
        <v>0</v>
      </c>
      <c r="AE9111">
        <v>135.69726693013885</v>
      </c>
    </row>
    <row r="9112" spans="1:31" x14ac:dyDescent="0.25">
      <c r="A9112">
        <v>2170934</v>
      </c>
      <c r="B9112">
        <v>1</v>
      </c>
      <c r="C9112" t="s">
        <v>81</v>
      </c>
      <c r="D9112" t="s">
        <v>128</v>
      </c>
      <c r="E9112" t="s">
        <v>140</v>
      </c>
      <c r="F9112" t="s">
        <v>16771</v>
      </c>
      <c r="G9112" t="s">
        <v>142</v>
      </c>
      <c r="H9112" t="s">
        <v>143</v>
      </c>
      <c r="I9112" t="s">
        <v>135</v>
      </c>
      <c r="J9112" t="s">
        <v>136</v>
      </c>
      <c r="K9112" t="s">
        <v>137</v>
      </c>
      <c r="L9112" t="s">
        <v>25826</v>
      </c>
      <c r="M9112" t="s">
        <v>25827</v>
      </c>
      <c r="N9112">
        <v>5.43</v>
      </c>
      <c r="O9112">
        <v>0</v>
      </c>
      <c r="P9112">
        <v>911</v>
      </c>
      <c r="Q9112">
        <v>3</v>
      </c>
      <c r="R9112">
        <v>6</v>
      </c>
      <c r="S9112">
        <v>5</v>
      </c>
      <c r="T9112">
        <v>95</v>
      </c>
      <c r="U9112">
        <v>0</v>
      </c>
      <c r="V9112">
        <v>0</v>
      </c>
      <c r="W9112">
        <v>0</v>
      </c>
      <c r="X9112">
        <v>665.42024934463132</v>
      </c>
      <c r="Y9112">
        <v>187.30122752982413</v>
      </c>
      <c r="Z9112">
        <v>42.420068238054384</v>
      </c>
      <c r="AA9112">
        <v>333.2295147594582</v>
      </c>
      <c r="AB9112">
        <v>132.2398018878269</v>
      </c>
      <c r="AC9112">
        <v>0</v>
      </c>
      <c r="AD9112">
        <v>0</v>
      </c>
      <c r="AE9112">
        <v>1360.6108617597949</v>
      </c>
    </row>
    <row r="9113" spans="1:31" x14ac:dyDescent="0.25">
      <c r="A9113">
        <v>2172016</v>
      </c>
      <c r="B9113">
        <v>1</v>
      </c>
      <c r="C9113" t="s">
        <v>81</v>
      </c>
      <c r="D9113" t="s">
        <v>122</v>
      </c>
      <c r="E9113" t="s">
        <v>174</v>
      </c>
      <c r="F9113" t="s">
        <v>25828</v>
      </c>
      <c r="G9113" t="s">
        <v>187</v>
      </c>
      <c r="H9113" t="s">
        <v>134</v>
      </c>
      <c r="I9113" t="s">
        <v>135</v>
      </c>
      <c r="J9113" t="s">
        <v>136</v>
      </c>
      <c r="K9113" t="s">
        <v>137</v>
      </c>
      <c r="L9113" t="s">
        <v>25829</v>
      </c>
      <c r="M9113" t="s">
        <v>25505</v>
      </c>
      <c r="N9113">
        <v>1.3719444439999999</v>
      </c>
      <c r="O9113">
        <v>0</v>
      </c>
      <c r="P9113">
        <v>14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2.7309311907295752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2.7309311907295752</v>
      </c>
    </row>
    <row r="9114" spans="1:31" x14ac:dyDescent="0.25">
      <c r="A9114">
        <v>2170926</v>
      </c>
      <c r="B9114">
        <v>1</v>
      </c>
      <c r="C9114" t="s">
        <v>80</v>
      </c>
      <c r="D9114" t="s">
        <v>84</v>
      </c>
      <c r="E9114" t="s">
        <v>174</v>
      </c>
      <c r="F9114" t="s">
        <v>25830</v>
      </c>
      <c r="G9114" t="s">
        <v>163</v>
      </c>
      <c r="H9114" t="s">
        <v>134</v>
      </c>
      <c r="I9114" t="s">
        <v>135</v>
      </c>
      <c r="J9114" t="s">
        <v>136</v>
      </c>
      <c r="K9114" t="s">
        <v>137</v>
      </c>
      <c r="L9114" t="s">
        <v>25831</v>
      </c>
      <c r="M9114" t="s">
        <v>25832</v>
      </c>
      <c r="N9114">
        <v>1.0988888880000001</v>
      </c>
      <c r="O9114">
        <v>0</v>
      </c>
      <c r="P9114">
        <v>127</v>
      </c>
      <c r="Q9114">
        <v>0</v>
      </c>
      <c r="R9114">
        <v>0</v>
      </c>
      <c r="S9114">
        <v>0</v>
      </c>
      <c r="T9114">
        <v>6</v>
      </c>
      <c r="U9114">
        <v>0</v>
      </c>
      <c r="V9114">
        <v>0</v>
      </c>
      <c r="W9114">
        <v>0</v>
      </c>
      <c r="X9114">
        <v>29.853822096244464</v>
      </c>
      <c r="Y9114">
        <v>0</v>
      </c>
      <c r="Z9114">
        <v>0</v>
      </c>
      <c r="AA9114">
        <v>0</v>
      </c>
      <c r="AB9114">
        <v>4.0759122946819115</v>
      </c>
      <c r="AC9114">
        <v>0</v>
      </c>
      <c r="AD9114">
        <v>0</v>
      </c>
      <c r="AE9114">
        <v>33.929734390926377</v>
      </c>
    </row>
    <row r="9115" spans="1:31" x14ac:dyDescent="0.25">
      <c r="A9115">
        <v>2171916</v>
      </c>
      <c r="B9115">
        <v>1</v>
      </c>
      <c r="C9115" t="s">
        <v>80</v>
      </c>
      <c r="D9115" t="s">
        <v>107</v>
      </c>
      <c r="E9115" t="s">
        <v>161</v>
      </c>
      <c r="F9115" t="s">
        <v>23387</v>
      </c>
      <c r="G9115" t="s">
        <v>215</v>
      </c>
      <c r="H9115" t="s">
        <v>134</v>
      </c>
      <c r="I9115" t="s">
        <v>135</v>
      </c>
      <c r="J9115" t="s">
        <v>136</v>
      </c>
      <c r="K9115" t="s">
        <v>137</v>
      </c>
      <c r="L9115" t="s">
        <v>25833</v>
      </c>
      <c r="M9115" t="s">
        <v>25834</v>
      </c>
      <c r="N9115">
        <v>5.4794444440000003</v>
      </c>
      <c r="O9115">
        <v>0</v>
      </c>
      <c r="P9115">
        <v>126</v>
      </c>
      <c r="Q9115">
        <v>0</v>
      </c>
      <c r="R9115">
        <v>1</v>
      </c>
      <c r="S9115">
        <v>0</v>
      </c>
      <c r="T9115">
        <v>5</v>
      </c>
      <c r="U9115">
        <v>0</v>
      </c>
      <c r="V9115">
        <v>0</v>
      </c>
      <c r="W9115">
        <v>0</v>
      </c>
      <c r="X9115">
        <v>101.79053418732649</v>
      </c>
      <c r="Y9115">
        <v>0</v>
      </c>
      <c r="Z9115">
        <v>0</v>
      </c>
      <c r="AA9115">
        <v>0</v>
      </c>
      <c r="AB9115">
        <v>3.1138053021669112</v>
      </c>
      <c r="AC9115">
        <v>0</v>
      </c>
      <c r="AD9115">
        <v>0</v>
      </c>
      <c r="AE9115">
        <v>104.9043394894934</v>
      </c>
    </row>
    <row r="9116" spans="1:31" x14ac:dyDescent="0.25">
      <c r="A9116">
        <v>2171126</v>
      </c>
      <c r="B9116">
        <v>1</v>
      </c>
      <c r="C9116" t="s">
        <v>81</v>
      </c>
      <c r="D9116" t="s">
        <v>118</v>
      </c>
      <c r="E9116" t="s">
        <v>196</v>
      </c>
      <c r="F9116" t="s">
        <v>4840</v>
      </c>
      <c r="G9116" t="s">
        <v>142</v>
      </c>
      <c r="H9116" t="s">
        <v>143</v>
      </c>
      <c r="I9116" t="s">
        <v>135</v>
      </c>
      <c r="J9116" t="s">
        <v>136</v>
      </c>
      <c r="K9116" t="s">
        <v>137</v>
      </c>
      <c r="L9116" t="s">
        <v>25835</v>
      </c>
      <c r="M9116" t="s">
        <v>25836</v>
      </c>
      <c r="N9116">
        <v>1.0774999999999999</v>
      </c>
      <c r="O9116">
        <v>3</v>
      </c>
      <c r="P9116">
        <v>19</v>
      </c>
      <c r="Q9116">
        <v>37</v>
      </c>
      <c r="R9116">
        <v>83</v>
      </c>
      <c r="S9116">
        <v>2</v>
      </c>
      <c r="T9116">
        <v>16</v>
      </c>
      <c r="U9116">
        <v>0</v>
      </c>
      <c r="V9116">
        <v>0</v>
      </c>
      <c r="W9116">
        <v>1.7636402953083334</v>
      </c>
      <c r="X9116">
        <v>3.6494025759408659</v>
      </c>
      <c r="Y9116">
        <v>10.885291322483527</v>
      </c>
      <c r="Z9116">
        <v>21.580023923676162</v>
      </c>
      <c r="AA9116">
        <v>2.5783846147036669</v>
      </c>
      <c r="AB9116">
        <v>23.484481953116575</v>
      </c>
      <c r="AC9116">
        <v>0</v>
      </c>
      <c r="AD9116">
        <v>0</v>
      </c>
      <c r="AE9116">
        <v>63.94122468522913</v>
      </c>
    </row>
    <row r="9117" spans="1:31" x14ac:dyDescent="0.25">
      <c r="A9117">
        <v>2171026</v>
      </c>
      <c r="B9117">
        <v>1</v>
      </c>
      <c r="C9117" t="s">
        <v>81</v>
      </c>
      <c r="D9117" t="s">
        <v>115</v>
      </c>
      <c r="E9117" t="s">
        <v>174</v>
      </c>
      <c r="F9117" t="s">
        <v>25837</v>
      </c>
      <c r="G9117" t="s">
        <v>187</v>
      </c>
      <c r="H9117" t="s">
        <v>134</v>
      </c>
      <c r="I9117" t="s">
        <v>135</v>
      </c>
      <c r="J9117" t="s">
        <v>136</v>
      </c>
      <c r="K9117" t="s">
        <v>137</v>
      </c>
      <c r="L9117" t="s">
        <v>25838</v>
      </c>
      <c r="M9117" t="s">
        <v>25839</v>
      </c>
      <c r="N9117">
        <v>7.8255555550000002</v>
      </c>
      <c r="O9117">
        <v>0</v>
      </c>
      <c r="P9117">
        <v>15</v>
      </c>
      <c r="Q9117">
        <v>0</v>
      </c>
      <c r="R9117">
        <v>2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6.5946548852718037</v>
      </c>
      <c r="Y9117">
        <v>0</v>
      </c>
      <c r="Z9117">
        <v>0.92785577389100005</v>
      </c>
      <c r="AA9117">
        <v>0</v>
      </c>
      <c r="AB9117">
        <v>0</v>
      </c>
      <c r="AC9117">
        <v>0</v>
      </c>
      <c r="AD9117">
        <v>0</v>
      </c>
      <c r="AE9117">
        <v>7.5225106591628039</v>
      </c>
    </row>
    <row r="9118" spans="1:31" x14ac:dyDescent="0.25">
      <c r="A9118">
        <v>2171332</v>
      </c>
      <c r="B9118">
        <v>1</v>
      </c>
      <c r="C9118" t="s">
        <v>81</v>
      </c>
      <c r="D9118" t="s">
        <v>114</v>
      </c>
      <c r="E9118" t="s">
        <v>131</v>
      </c>
      <c r="F9118" t="s">
        <v>25840</v>
      </c>
      <c r="G9118" t="s">
        <v>152</v>
      </c>
      <c r="H9118" t="s">
        <v>134</v>
      </c>
      <c r="I9118" t="s">
        <v>135</v>
      </c>
      <c r="J9118" t="s">
        <v>136</v>
      </c>
      <c r="K9118" t="s">
        <v>137</v>
      </c>
      <c r="L9118" t="s">
        <v>25841</v>
      </c>
      <c r="M9118" t="s">
        <v>25842</v>
      </c>
      <c r="N9118">
        <v>7.2961111110000001</v>
      </c>
      <c r="O9118">
        <v>0</v>
      </c>
      <c r="P9118">
        <v>1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1.1298105224341668E-2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1.1298105224341668E-2</v>
      </c>
    </row>
    <row r="9119" spans="1:31" x14ac:dyDescent="0.25">
      <c r="A9119">
        <v>2171902</v>
      </c>
      <c r="B9119">
        <v>1</v>
      </c>
      <c r="C9119" t="s">
        <v>80</v>
      </c>
      <c r="D9119" t="s">
        <v>106</v>
      </c>
      <c r="E9119" t="s">
        <v>174</v>
      </c>
      <c r="F9119" t="s">
        <v>25843</v>
      </c>
      <c r="G9119" t="s">
        <v>187</v>
      </c>
      <c r="H9119" t="s">
        <v>134</v>
      </c>
      <c r="I9119" t="s">
        <v>135</v>
      </c>
      <c r="J9119" t="s">
        <v>136</v>
      </c>
      <c r="K9119" t="s">
        <v>137</v>
      </c>
      <c r="L9119" t="s">
        <v>25844</v>
      </c>
      <c r="M9119" t="s">
        <v>25845</v>
      </c>
      <c r="N9119">
        <v>2.4419444440000002</v>
      </c>
      <c r="O9119">
        <v>0</v>
      </c>
      <c r="P9119">
        <v>0</v>
      </c>
      <c r="Q9119">
        <v>0</v>
      </c>
      <c r="R9119">
        <v>5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13.56050863642095</v>
      </c>
      <c r="AA9119">
        <v>0</v>
      </c>
      <c r="AB9119">
        <v>0</v>
      </c>
      <c r="AC9119">
        <v>0</v>
      </c>
      <c r="AD9119">
        <v>0</v>
      </c>
      <c r="AE9119">
        <v>13.56050863642095</v>
      </c>
    </row>
    <row r="9120" spans="1:31" x14ac:dyDescent="0.25">
      <c r="A9120">
        <v>2171733</v>
      </c>
      <c r="B9120">
        <v>1</v>
      </c>
      <c r="C9120" t="s">
        <v>80</v>
      </c>
      <c r="D9120" t="s">
        <v>93</v>
      </c>
      <c r="E9120" t="s">
        <v>161</v>
      </c>
      <c r="F9120" t="s">
        <v>25846</v>
      </c>
      <c r="G9120" t="s">
        <v>215</v>
      </c>
      <c r="H9120" t="s">
        <v>134</v>
      </c>
      <c r="I9120" t="s">
        <v>135</v>
      </c>
      <c r="J9120" t="s">
        <v>136</v>
      </c>
      <c r="K9120" t="s">
        <v>137</v>
      </c>
      <c r="L9120" t="s">
        <v>25847</v>
      </c>
      <c r="M9120" t="s">
        <v>25848</v>
      </c>
      <c r="N9120">
        <v>6.7975000000000003</v>
      </c>
      <c r="O9120">
        <v>0</v>
      </c>
      <c r="P9120">
        <v>136</v>
      </c>
      <c r="Q9120">
        <v>0</v>
      </c>
      <c r="R9120">
        <v>13</v>
      </c>
      <c r="S9120">
        <v>0</v>
      </c>
      <c r="T9120">
        <v>19</v>
      </c>
      <c r="U9120">
        <v>0</v>
      </c>
      <c r="V9120">
        <v>0</v>
      </c>
      <c r="W9120">
        <v>0</v>
      </c>
      <c r="X9120">
        <v>186.87825536237352</v>
      </c>
      <c r="Y9120">
        <v>0</v>
      </c>
      <c r="Z9120">
        <v>77.090993065826879</v>
      </c>
      <c r="AA9120">
        <v>0</v>
      </c>
      <c r="AB9120">
        <v>140.93392822272037</v>
      </c>
      <c r="AC9120">
        <v>0</v>
      </c>
      <c r="AD9120">
        <v>0</v>
      </c>
      <c r="AE9120">
        <v>404.90317665092073</v>
      </c>
    </row>
    <row r="9121" spans="1:31" x14ac:dyDescent="0.25">
      <c r="A9121">
        <v>2171756</v>
      </c>
      <c r="B9121">
        <v>1</v>
      </c>
      <c r="C9121" t="s">
        <v>81</v>
      </c>
      <c r="D9121" t="s">
        <v>123</v>
      </c>
      <c r="E9121" t="s">
        <v>196</v>
      </c>
      <c r="F9121" t="s">
        <v>19130</v>
      </c>
      <c r="G9121" t="s">
        <v>142</v>
      </c>
      <c r="H9121" t="s">
        <v>143</v>
      </c>
      <c r="I9121" t="s">
        <v>135</v>
      </c>
      <c r="J9121" t="s">
        <v>136</v>
      </c>
      <c r="K9121" t="s">
        <v>137</v>
      </c>
      <c r="L9121" t="s">
        <v>25849</v>
      </c>
      <c r="M9121" t="s">
        <v>25850</v>
      </c>
      <c r="N9121">
        <v>1.025555555</v>
      </c>
      <c r="O9121">
        <v>0</v>
      </c>
      <c r="P9121">
        <v>334</v>
      </c>
      <c r="Q9121">
        <v>119</v>
      </c>
      <c r="R9121">
        <v>45</v>
      </c>
      <c r="S9121">
        <v>10</v>
      </c>
      <c r="T9121">
        <v>27</v>
      </c>
      <c r="U9121">
        <v>0</v>
      </c>
      <c r="V9121">
        <v>0</v>
      </c>
      <c r="W9121">
        <v>0</v>
      </c>
      <c r="X9121">
        <v>53.941135359842683</v>
      </c>
      <c r="Y9121">
        <v>111.99345158478481</v>
      </c>
      <c r="Z9121">
        <v>17.249070641748769</v>
      </c>
      <c r="AA9121">
        <v>5.5855237306225769</v>
      </c>
      <c r="AB9121">
        <v>10.796060249444638</v>
      </c>
      <c r="AC9121">
        <v>0</v>
      </c>
      <c r="AD9121">
        <v>0</v>
      </c>
      <c r="AE9121">
        <v>199.56524156644349</v>
      </c>
    </row>
    <row r="9122" spans="1:31" x14ac:dyDescent="0.25">
      <c r="A9122">
        <v>2171501</v>
      </c>
      <c r="B9122">
        <v>1</v>
      </c>
      <c r="C9122" t="s">
        <v>81</v>
      </c>
      <c r="D9122" t="s">
        <v>118</v>
      </c>
      <c r="E9122" t="s">
        <v>146</v>
      </c>
      <c r="F9122" t="s">
        <v>25851</v>
      </c>
      <c r="G9122" t="s">
        <v>2008</v>
      </c>
      <c r="H9122" t="s">
        <v>143</v>
      </c>
      <c r="I9122" t="s">
        <v>135</v>
      </c>
      <c r="J9122" t="s">
        <v>136</v>
      </c>
      <c r="K9122" t="s">
        <v>137</v>
      </c>
      <c r="L9122" t="s">
        <v>25257</v>
      </c>
      <c r="M9122" t="s">
        <v>25852</v>
      </c>
      <c r="N9122">
        <v>6.4363888879999998</v>
      </c>
      <c r="O9122">
        <v>1</v>
      </c>
      <c r="P9122">
        <v>0</v>
      </c>
      <c r="Q9122">
        <v>27</v>
      </c>
      <c r="R9122">
        <v>49</v>
      </c>
      <c r="S9122">
        <v>6</v>
      </c>
      <c r="T9122">
        <v>7</v>
      </c>
      <c r="U9122">
        <v>0</v>
      </c>
      <c r="V9122">
        <v>0</v>
      </c>
      <c r="W9122">
        <v>5.4446192969444258</v>
      </c>
      <c r="X9122">
        <v>0</v>
      </c>
      <c r="Y9122">
        <v>47.655508963030826</v>
      </c>
      <c r="Z9122">
        <v>87.90339370714949</v>
      </c>
      <c r="AA9122">
        <v>645.79933589557322</v>
      </c>
      <c r="AB9122">
        <v>52.479666678729309</v>
      </c>
      <c r="AC9122">
        <v>0</v>
      </c>
      <c r="AD9122">
        <v>0</v>
      </c>
      <c r="AE9122">
        <v>839.28252454142728</v>
      </c>
    </row>
    <row r="9123" spans="1:31" x14ac:dyDescent="0.25">
      <c r="A9123">
        <v>2171779</v>
      </c>
      <c r="B9123">
        <v>1</v>
      </c>
      <c r="C9123" t="s">
        <v>80</v>
      </c>
      <c r="D9123" t="s">
        <v>89</v>
      </c>
      <c r="E9123" t="s">
        <v>131</v>
      </c>
      <c r="F9123" t="s">
        <v>25853</v>
      </c>
      <c r="G9123" t="s">
        <v>133</v>
      </c>
      <c r="H9123" t="s">
        <v>134</v>
      </c>
      <c r="I9123" t="s">
        <v>135</v>
      </c>
      <c r="J9123" t="s">
        <v>136</v>
      </c>
      <c r="K9123" t="s">
        <v>137</v>
      </c>
      <c r="L9123" t="s">
        <v>25854</v>
      </c>
      <c r="M9123" t="s">
        <v>25855</v>
      </c>
      <c r="N9123">
        <v>2.5938888879999999</v>
      </c>
      <c r="O9123">
        <v>0</v>
      </c>
      <c r="P9123">
        <v>1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0.49003142201880001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0.49003142201880001</v>
      </c>
    </row>
    <row r="9124" spans="1:31" x14ac:dyDescent="0.25">
      <c r="A9124">
        <v>2171286</v>
      </c>
      <c r="B9124">
        <v>1</v>
      </c>
      <c r="C9124" t="s">
        <v>81</v>
      </c>
      <c r="D9124" t="s">
        <v>119</v>
      </c>
      <c r="E9124" t="s">
        <v>174</v>
      </c>
      <c r="F9124" t="s">
        <v>19818</v>
      </c>
      <c r="G9124" t="s">
        <v>187</v>
      </c>
      <c r="H9124" t="s">
        <v>134</v>
      </c>
      <c r="I9124" t="s">
        <v>135</v>
      </c>
      <c r="J9124" t="s">
        <v>136</v>
      </c>
      <c r="K9124" t="s">
        <v>137</v>
      </c>
      <c r="L9124" t="s">
        <v>25856</v>
      </c>
      <c r="M9124" t="s">
        <v>25857</v>
      </c>
      <c r="N9124">
        <v>10.343333333</v>
      </c>
      <c r="O9124">
        <v>0</v>
      </c>
      <c r="P9124">
        <v>1</v>
      </c>
      <c r="Q9124">
        <v>0</v>
      </c>
      <c r="R9124">
        <v>2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0.3469100439726</v>
      </c>
      <c r="AA9124">
        <v>0</v>
      </c>
      <c r="AB9124">
        <v>0</v>
      </c>
      <c r="AC9124">
        <v>0</v>
      </c>
      <c r="AD9124">
        <v>0</v>
      </c>
      <c r="AE9124">
        <v>0.3469100439726</v>
      </c>
    </row>
    <row r="9125" spans="1:31" x14ac:dyDescent="0.25">
      <c r="A9125">
        <v>2171309</v>
      </c>
      <c r="B9125">
        <v>1</v>
      </c>
      <c r="C9125" t="s">
        <v>80</v>
      </c>
      <c r="D9125" t="s">
        <v>100</v>
      </c>
      <c r="E9125" t="s">
        <v>131</v>
      </c>
      <c r="F9125" t="s">
        <v>25858</v>
      </c>
      <c r="G9125" t="s">
        <v>152</v>
      </c>
      <c r="H9125" t="s">
        <v>134</v>
      </c>
      <c r="I9125" t="s">
        <v>135</v>
      </c>
      <c r="J9125" t="s">
        <v>136</v>
      </c>
      <c r="K9125" t="s">
        <v>137</v>
      </c>
      <c r="L9125" t="s">
        <v>25859</v>
      </c>
      <c r="M9125" t="s">
        <v>25860</v>
      </c>
      <c r="N9125">
        <v>1.0247222220000001</v>
      </c>
      <c r="O9125">
        <v>0</v>
      </c>
      <c r="P9125">
        <v>2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0.68581361542610009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0.68581361542610009</v>
      </c>
    </row>
    <row r="9126" spans="1:31" x14ac:dyDescent="0.25">
      <c r="A9126">
        <v>2171587</v>
      </c>
      <c r="B9126">
        <v>1</v>
      </c>
      <c r="C9126" t="s">
        <v>81</v>
      </c>
      <c r="D9126" t="s">
        <v>112</v>
      </c>
      <c r="E9126" t="s">
        <v>146</v>
      </c>
      <c r="F9126" t="s">
        <v>25861</v>
      </c>
      <c r="G9126" t="s">
        <v>167</v>
      </c>
      <c r="H9126" t="s">
        <v>143</v>
      </c>
      <c r="I9126" t="s">
        <v>135</v>
      </c>
      <c r="J9126" t="s">
        <v>136</v>
      </c>
      <c r="K9126" t="s">
        <v>137</v>
      </c>
      <c r="L9126" t="s">
        <v>25862</v>
      </c>
      <c r="M9126" t="s">
        <v>25863</v>
      </c>
      <c r="N9126">
        <v>2.6066666660000002</v>
      </c>
      <c r="O9126">
        <v>0</v>
      </c>
      <c r="P9126">
        <v>29</v>
      </c>
      <c r="Q9126">
        <v>0</v>
      </c>
      <c r="R9126">
        <v>1</v>
      </c>
      <c r="S9126">
        <v>2</v>
      </c>
      <c r="T9126">
        <v>2</v>
      </c>
      <c r="U9126">
        <v>0</v>
      </c>
      <c r="V9126">
        <v>0</v>
      </c>
      <c r="W9126">
        <v>0</v>
      </c>
      <c r="X9126">
        <v>7.7363332726879976</v>
      </c>
      <c r="Y9126">
        <v>0</v>
      </c>
      <c r="Z9126">
        <v>5.409937854591667E-2</v>
      </c>
      <c r="AA9126">
        <v>12.5629760265758</v>
      </c>
      <c r="AB9126">
        <v>0</v>
      </c>
      <c r="AC9126">
        <v>0</v>
      </c>
      <c r="AD9126">
        <v>0</v>
      </c>
      <c r="AE9126">
        <v>20.353408677809714</v>
      </c>
    </row>
    <row r="9127" spans="1:31" x14ac:dyDescent="0.25">
      <c r="A9127">
        <v>2171693</v>
      </c>
      <c r="B9127">
        <v>1</v>
      </c>
      <c r="C9127" t="s">
        <v>81</v>
      </c>
      <c r="D9127" t="s">
        <v>128</v>
      </c>
      <c r="E9127" t="s">
        <v>206</v>
      </c>
      <c r="F9127" t="s">
        <v>25864</v>
      </c>
      <c r="G9127" t="s">
        <v>246</v>
      </c>
      <c r="H9127" t="s">
        <v>134</v>
      </c>
      <c r="I9127" t="s">
        <v>135</v>
      </c>
      <c r="J9127" t="s">
        <v>136</v>
      </c>
      <c r="K9127" t="s">
        <v>137</v>
      </c>
      <c r="L9127" t="s">
        <v>25865</v>
      </c>
      <c r="M9127" t="s">
        <v>25866</v>
      </c>
      <c r="N9127">
        <v>4.090833333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17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61.363921976424386</v>
      </c>
      <c r="AC9127">
        <v>0</v>
      </c>
      <c r="AD9127">
        <v>0</v>
      </c>
      <c r="AE9127">
        <v>61.363921976424386</v>
      </c>
    </row>
    <row r="9128" spans="1:31" x14ac:dyDescent="0.25">
      <c r="A9128">
        <v>2170697</v>
      </c>
      <c r="B9128">
        <v>1</v>
      </c>
      <c r="C9128" t="s">
        <v>81</v>
      </c>
      <c r="D9128" t="s">
        <v>127</v>
      </c>
      <c r="E9128" t="s">
        <v>131</v>
      </c>
      <c r="F9128" t="s">
        <v>25867</v>
      </c>
      <c r="G9128" t="s">
        <v>152</v>
      </c>
      <c r="H9128" t="s">
        <v>134</v>
      </c>
      <c r="I9128" t="s">
        <v>135</v>
      </c>
      <c r="J9128" t="s">
        <v>136</v>
      </c>
      <c r="K9128" t="s">
        <v>137</v>
      </c>
      <c r="L9128" t="s">
        <v>25868</v>
      </c>
      <c r="M9128" t="s">
        <v>25869</v>
      </c>
      <c r="N9128">
        <v>1.0825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1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1.7481476576625E-2</v>
      </c>
      <c r="AC9128">
        <v>0</v>
      </c>
      <c r="AD9128">
        <v>0</v>
      </c>
      <c r="AE9128">
        <v>1.7481476576625E-2</v>
      </c>
    </row>
    <row r="9129" spans="1:31" x14ac:dyDescent="0.25">
      <c r="A9129">
        <v>2171301</v>
      </c>
      <c r="B9129">
        <v>1</v>
      </c>
      <c r="C9129" t="s">
        <v>81</v>
      </c>
      <c r="D9129" t="s">
        <v>127</v>
      </c>
      <c r="E9129" t="s">
        <v>174</v>
      </c>
      <c r="F9129" t="s">
        <v>8172</v>
      </c>
      <c r="G9129" t="s">
        <v>187</v>
      </c>
      <c r="H9129" t="s">
        <v>134</v>
      </c>
      <c r="I9129" t="s">
        <v>135</v>
      </c>
      <c r="J9129" t="s">
        <v>136</v>
      </c>
      <c r="K9129" t="s">
        <v>137</v>
      </c>
      <c r="L9129" t="s">
        <v>25870</v>
      </c>
      <c r="M9129" t="s">
        <v>25871</v>
      </c>
      <c r="N9129">
        <v>18.982777776999999</v>
      </c>
      <c r="O9129">
        <v>0</v>
      </c>
      <c r="P9129">
        <v>6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29.004614512165794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29.004614512165794</v>
      </c>
    </row>
    <row r="9130" spans="1:31" x14ac:dyDescent="0.25">
      <c r="A9130">
        <v>2171647</v>
      </c>
      <c r="B9130">
        <v>1</v>
      </c>
      <c r="C9130" t="s">
        <v>80</v>
      </c>
      <c r="D9130" t="s">
        <v>82</v>
      </c>
      <c r="E9130" t="s">
        <v>131</v>
      </c>
      <c r="F9130" t="s">
        <v>25872</v>
      </c>
      <c r="G9130" t="s">
        <v>231</v>
      </c>
      <c r="H9130" t="s">
        <v>134</v>
      </c>
      <c r="I9130" t="s">
        <v>135</v>
      </c>
      <c r="J9130" t="s">
        <v>136</v>
      </c>
      <c r="K9130" t="s">
        <v>137</v>
      </c>
      <c r="L9130" t="s">
        <v>25873</v>
      </c>
      <c r="M9130" t="s">
        <v>25874</v>
      </c>
      <c r="N9130">
        <v>1.696111111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8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10.623277438334336</v>
      </c>
      <c r="AC9130">
        <v>0</v>
      </c>
      <c r="AD9130">
        <v>0</v>
      </c>
      <c r="AE9130">
        <v>10.623277438334336</v>
      </c>
    </row>
    <row r="9131" spans="1:31" x14ac:dyDescent="0.25">
      <c r="A9131">
        <v>2171979</v>
      </c>
      <c r="B9131">
        <v>1</v>
      </c>
      <c r="C9131" t="s">
        <v>81</v>
      </c>
      <c r="D9131" t="s">
        <v>115</v>
      </c>
      <c r="E9131" t="s">
        <v>174</v>
      </c>
      <c r="F9131" t="s">
        <v>25875</v>
      </c>
      <c r="G9131" t="s">
        <v>2524</v>
      </c>
      <c r="H9131" t="s">
        <v>134</v>
      </c>
      <c r="I9131" t="s">
        <v>135</v>
      </c>
      <c r="J9131" t="s">
        <v>136</v>
      </c>
      <c r="K9131" t="s">
        <v>137</v>
      </c>
      <c r="L9131" t="s">
        <v>25876</v>
      </c>
      <c r="M9131" t="s">
        <v>25877</v>
      </c>
      <c r="N9131">
        <v>6.09</v>
      </c>
      <c r="O9131">
        <v>0</v>
      </c>
      <c r="P9131">
        <v>6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1.2555094312784145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1.2555094312784145</v>
      </c>
    </row>
    <row r="9132" spans="1:31" x14ac:dyDescent="0.25">
      <c r="A9132">
        <v>2171933</v>
      </c>
      <c r="B9132">
        <v>1</v>
      </c>
      <c r="C9132" t="s">
        <v>80</v>
      </c>
      <c r="D9132" t="s">
        <v>82</v>
      </c>
      <c r="E9132" t="s">
        <v>206</v>
      </c>
      <c r="F9132" t="s">
        <v>25878</v>
      </c>
      <c r="G9132" t="s">
        <v>187</v>
      </c>
      <c r="H9132" t="s">
        <v>134</v>
      </c>
      <c r="I9132" t="s">
        <v>135</v>
      </c>
      <c r="J9132" t="s">
        <v>136</v>
      </c>
      <c r="K9132" t="s">
        <v>137</v>
      </c>
      <c r="L9132" t="s">
        <v>25879</v>
      </c>
      <c r="M9132" t="s">
        <v>25880</v>
      </c>
      <c r="N9132">
        <v>0.65249999999999997</v>
      </c>
      <c r="O9132">
        <v>0</v>
      </c>
      <c r="P9132">
        <v>1</v>
      </c>
      <c r="Q9132">
        <v>0</v>
      </c>
      <c r="R9132">
        <v>0</v>
      </c>
      <c r="S9132">
        <v>0</v>
      </c>
      <c r="T9132">
        <v>16</v>
      </c>
      <c r="U9132">
        <v>0</v>
      </c>
      <c r="V9132">
        <v>0</v>
      </c>
      <c r="W9132">
        <v>0</v>
      </c>
      <c r="X9132">
        <v>4.8392250395999994E-3</v>
      </c>
      <c r="Y9132">
        <v>0</v>
      </c>
      <c r="Z9132">
        <v>0</v>
      </c>
      <c r="AA9132">
        <v>0</v>
      </c>
      <c r="AB9132">
        <v>11.224853347920122</v>
      </c>
      <c r="AC9132">
        <v>0</v>
      </c>
      <c r="AD9132">
        <v>0</v>
      </c>
      <c r="AE9132">
        <v>11.229692572959722</v>
      </c>
    </row>
    <row r="9133" spans="1:31" x14ac:dyDescent="0.25">
      <c r="A9133">
        <v>2171541</v>
      </c>
      <c r="B9133">
        <v>1</v>
      </c>
      <c r="C9133" t="s">
        <v>80</v>
      </c>
      <c r="D9133" t="s">
        <v>110</v>
      </c>
      <c r="E9133" t="s">
        <v>131</v>
      </c>
      <c r="F9133" t="s">
        <v>25881</v>
      </c>
      <c r="G9133" t="s">
        <v>231</v>
      </c>
      <c r="H9133" t="s">
        <v>134</v>
      </c>
      <c r="I9133" t="s">
        <v>135</v>
      </c>
      <c r="J9133" t="s">
        <v>136</v>
      </c>
      <c r="K9133" t="s">
        <v>137</v>
      </c>
      <c r="L9133" t="s">
        <v>25882</v>
      </c>
      <c r="M9133" t="s">
        <v>25883</v>
      </c>
      <c r="N9133">
        <v>1.7327777769999999</v>
      </c>
      <c r="O9133">
        <v>0</v>
      </c>
      <c r="P9133">
        <v>21</v>
      </c>
      <c r="Q9133">
        <v>0</v>
      </c>
      <c r="R9133">
        <v>0</v>
      </c>
      <c r="S9133">
        <v>0</v>
      </c>
      <c r="T9133">
        <v>4</v>
      </c>
      <c r="U9133">
        <v>0</v>
      </c>
      <c r="V9133">
        <v>0</v>
      </c>
      <c r="W9133">
        <v>0</v>
      </c>
      <c r="X9133">
        <v>9.6053695037399009</v>
      </c>
      <c r="Y9133">
        <v>0</v>
      </c>
      <c r="Z9133">
        <v>0</v>
      </c>
      <c r="AA9133">
        <v>0</v>
      </c>
      <c r="AB9133">
        <v>3.1600512455181078</v>
      </c>
      <c r="AC9133">
        <v>0</v>
      </c>
      <c r="AD9133">
        <v>0</v>
      </c>
      <c r="AE9133">
        <v>12.765420749258009</v>
      </c>
    </row>
    <row r="9134" spans="1:31" x14ac:dyDescent="0.25">
      <c r="A9134">
        <v>2171395</v>
      </c>
      <c r="B9134">
        <v>1</v>
      </c>
      <c r="C9134" t="s">
        <v>81</v>
      </c>
      <c r="D9134" t="s">
        <v>122</v>
      </c>
      <c r="E9134" t="s">
        <v>174</v>
      </c>
      <c r="F9134" t="s">
        <v>25884</v>
      </c>
      <c r="G9134" t="s">
        <v>187</v>
      </c>
      <c r="H9134" t="s">
        <v>134</v>
      </c>
      <c r="I9134" t="s">
        <v>135</v>
      </c>
      <c r="J9134" t="s">
        <v>136</v>
      </c>
      <c r="K9134" t="s">
        <v>137</v>
      </c>
      <c r="L9134" t="s">
        <v>25885</v>
      </c>
      <c r="M9134" t="s">
        <v>25886</v>
      </c>
      <c r="N9134">
        <v>8.4472222220000006</v>
      </c>
      <c r="O9134">
        <v>0</v>
      </c>
      <c r="P9134">
        <v>20</v>
      </c>
      <c r="Q9134">
        <v>0</v>
      </c>
      <c r="R9134">
        <v>5</v>
      </c>
      <c r="S9134">
        <v>0</v>
      </c>
      <c r="T9134">
        <v>3</v>
      </c>
      <c r="U9134">
        <v>0</v>
      </c>
      <c r="V9134">
        <v>0</v>
      </c>
      <c r="W9134">
        <v>0</v>
      </c>
      <c r="X9134">
        <v>17.027006977455336</v>
      </c>
      <c r="Y9134">
        <v>0</v>
      </c>
      <c r="Z9134">
        <v>18.86882110908827</v>
      </c>
      <c r="AA9134">
        <v>0</v>
      </c>
      <c r="AB9134">
        <v>0.44451740244769994</v>
      </c>
      <c r="AC9134">
        <v>0</v>
      </c>
      <c r="AD9134">
        <v>0</v>
      </c>
      <c r="AE9134">
        <v>36.340345488991304</v>
      </c>
    </row>
    <row r="9135" spans="1:31" x14ac:dyDescent="0.25">
      <c r="A9135">
        <v>2170917</v>
      </c>
      <c r="B9135">
        <v>1</v>
      </c>
      <c r="C9135" t="s">
        <v>81</v>
      </c>
      <c r="D9135" t="s">
        <v>122</v>
      </c>
      <c r="E9135" t="s">
        <v>140</v>
      </c>
      <c r="F9135" t="s">
        <v>25887</v>
      </c>
      <c r="G9135" t="s">
        <v>142</v>
      </c>
      <c r="H9135" t="s">
        <v>143</v>
      </c>
      <c r="I9135" t="s">
        <v>135</v>
      </c>
      <c r="J9135" t="s">
        <v>136</v>
      </c>
      <c r="K9135" t="s">
        <v>137</v>
      </c>
      <c r="L9135" t="s">
        <v>25888</v>
      </c>
      <c r="M9135" t="s">
        <v>25889</v>
      </c>
      <c r="N9135">
        <v>0.24916666600000001</v>
      </c>
      <c r="O9135">
        <v>0</v>
      </c>
      <c r="P9135">
        <v>4365</v>
      </c>
      <c r="Q9135">
        <v>0</v>
      </c>
      <c r="R9135">
        <v>37</v>
      </c>
      <c r="S9135">
        <v>1</v>
      </c>
      <c r="T9135">
        <v>171</v>
      </c>
      <c r="U9135">
        <v>0</v>
      </c>
      <c r="V9135">
        <v>0</v>
      </c>
      <c r="W9135">
        <v>0</v>
      </c>
      <c r="X9135">
        <v>226.09102254091465</v>
      </c>
      <c r="Y9135">
        <v>0</v>
      </c>
      <c r="Z9135">
        <v>1.4115944123885498</v>
      </c>
      <c r="AA9135">
        <v>2.7912034848880003</v>
      </c>
      <c r="AB9135">
        <v>23.703527597859541</v>
      </c>
      <c r="AC9135">
        <v>0</v>
      </c>
      <c r="AD9135">
        <v>0</v>
      </c>
      <c r="AE9135">
        <v>253.99734803605074</v>
      </c>
    </row>
    <row r="9136" spans="1:31" x14ac:dyDescent="0.25">
      <c r="A9136">
        <v>2170843</v>
      </c>
      <c r="B9136">
        <v>1</v>
      </c>
      <c r="C9136" t="s">
        <v>81</v>
      </c>
      <c r="D9136" t="s">
        <v>123</v>
      </c>
      <c r="E9136" t="s">
        <v>174</v>
      </c>
      <c r="F9136" t="s">
        <v>25890</v>
      </c>
      <c r="G9136" t="s">
        <v>176</v>
      </c>
      <c r="H9136" t="s">
        <v>134</v>
      </c>
      <c r="I9136" t="s">
        <v>135</v>
      </c>
      <c r="J9136" t="s">
        <v>136</v>
      </c>
      <c r="K9136" t="s">
        <v>137</v>
      </c>
      <c r="L9136" t="s">
        <v>25891</v>
      </c>
      <c r="M9136" t="s">
        <v>25892</v>
      </c>
      <c r="N9136">
        <v>7.6522222219999998</v>
      </c>
      <c r="O9136">
        <v>0</v>
      </c>
      <c r="P9136">
        <v>15</v>
      </c>
      <c r="Q9136">
        <v>0</v>
      </c>
      <c r="R9136">
        <v>2</v>
      </c>
      <c r="S9136">
        <v>0</v>
      </c>
      <c r="T9136">
        <v>2</v>
      </c>
      <c r="U9136">
        <v>0</v>
      </c>
      <c r="V9136">
        <v>0</v>
      </c>
      <c r="W9136">
        <v>0</v>
      </c>
      <c r="X9136">
        <v>21.805835285647603</v>
      </c>
      <c r="Y9136">
        <v>0</v>
      </c>
      <c r="Z9136">
        <v>1.090903003717</v>
      </c>
      <c r="AA9136">
        <v>0</v>
      </c>
      <c r="AB9136">
        <v>1.6599344692248001</v>
      </c>
      <c r="AC9136">
        <v>0</v>
      </c>
      <c r="AD9136">
        <v>0</v>
      </c>
      <c r="AE9136">
        <v>24.556672758589404</v>
      </c>
    </row>
    <row r="9137" spans="1:31" x14ac:dyDescent="0.25">
      <c r="A9137">
        <v>2171086</v>
      </c>
      <c r="B9137">
        <v>1</v>
      </c>
      <c r="C9137" t="s">
        <v>81</v>
      </c>
      <c r="D9137" t="s">
        <v>113</v>
      </c>
      <c r="E9137" t="s">
        <v>206</v>
      </c>
      <c r="F9137" t="s">
        <v>25893</v>
      </c>
      <c r="G9137" t="s">
        <v>246</v>
      </c>
      <c r="H9137" t="s">
        <v>134</v>
      </c>
      <c r="I9137" t="s">
        <v>135</v>
      </c>
      <c r="J9137" t="s">
        <v>136</v>
      </c>
      <c r="K9137" t="s">
        <v>137</v>
      </c>
      <c r="L9137" t="s">
        <v>25894</v>
      </c>
      <c r="M9137" t="s">
        <v>25895</v>
      </c>
      <c r="N9137">
        <v>2.9258333329999999</v>
      </c>
      <c r="O9137">
        <v>0</v>
      </c>
      <c r="P9137">
        <v>55</v>
      </c>
      <c r="Q9137">
        <v>0</v>
      </c>
      <c r="R9137">
        <v>0</v>
      </c>
      <c r="S9137">
        <v>0</v>
      </c>
      <c r="T9137">
        <v>11</v>
      </c>
      <c r="U9137">
        <v>0</v>
      </c>
      <c r="V9137">
        <v>0</v>
      </c>
      <c r="W9137">
        <v>0</v>
      </c>
      <c r="X9137">
        <v>41.852911669498724</v>
      </c>
      <c r="Y9137">
        <v>0</v>
      </c>
      <c r="Z9137">
        <v>0</v>
      </c>
      <c r="AA9137">
        <v>0</v>
      </c>
      <c r="AB9137">
        <v>26.605844519334266</v>
      </c>
      <c r="AC9137">
        <v>0</v>
      </c>
      <c r="AD9137">
        <v>0</v>
      </c>
      <c r="AE9137">
        <v>68.458756188832993</v>
      </c>
    </row>
    <row r="9138" spans="1:31" x14ac:dyDescent="0.25">
      <c r="A9138">
        <v>2171670</v>
      </c>
      <c r="B9138">
        <v>1</v>
      </c>
      <c r="C9138" t="s">
        <v>80</v>
      </c>
      <c r="D9138" t="s">
        <v>104</v>
      </c>
      <c r="E9138" t="s">
        <v>146</v>
      </c>
      <c r="F9138" t="s">
        <v>25896</v>
      </c>
      <c r="G9138" t="s">
        <v>167</v>
      </c>
      <c r="H9138" t="s">
        <v>143</v>
      </c>
      <c r="I9138" t="s">
        <v>135</v>
      </c>
      <c r="J9138" t="s">
        <v>136</v>
      </c>
      <c r="K9138" t="s">
        <v>137</v>
      </c>
      <c r="L9138" t="s">
        <v>25897</v>
      </c>
      <c r="M9138" t="s">
        <v>25898</v>
      </c>
      <c r="N9138">
        <v>3.9169444439999999</v>
      </c>
      <c r="O9138">
        <v>3</v>
      </c>
      <c r="P9138">
        <v>0</v>
      </c>
      <c r="Q9138">
        <v>2</v>
      </c>
      <c r="R9138">
        <v>0</v>
      </c>
      <c r="S9138">
        <v>3</v>
      </c>
      <c r="T9138">
        <v>0</v>
      </c>
      <c r="U9138">
        <v>0</v>
      </c>
      <c r="V9138">
        <v>0</v>
      </c>
      <c r="W9138">
        <v>9.8177143667387927</v>
      </c>
      <c r="X9138">
        <v>0</v>
      </c>
      <c r="Y9138">
        <v>2.4867295533809255</v>
      </c>
      <c r="Z9138">
        <v>0</v>
      </c>
      <c r="AA9138">
        <v>4.751307248496567</v>
      </c>
      <c r="AB9138">
        <v>0</v>
      </c>
      <c r="AC9138">
        <v>0</v>
      </c>
      <c r="AD9138">
        <v>0</v>
      </c>
      <c r="AE9138">
        <v>17.055751168616286</v>
      </c>
    </row>
    <row r="9139" spans="1:31" x14ac:dyDescent="0.25">
      <c r="A9139">
        <v>2171172</v>
      </c>
      <c r="B9139">
        <v>1</v>
      </c>
      <c r="C9139" t="s">
        <v>80</v>
      </c>
      <c r="D9139" t="s">
        <v>103</v>
      </c>
      <c r="E9139" t="s">
        <v>174</v>
      </c>
      <c r="F9139" t="s">
        <v>25899</v>
      </c>
      <c r="G9139" t="s">
        <v>187</v>
      </c>
      <c r="H9139" t="s">
        <v>134</v>
      </c>
      <c r="I9139" t="s">
        <v>135</v>
      </c>
      <c r="J9139" t="s">
        <v>136</v>
      </c>
      <c r="K9139" t="s">
        <v>137</v>
      </c>
      <c r="L9139" t="s">
        <v>25900</v>
      </c>
      <c r="M9139" t="s">
        <v>25901</v>
      </c>
      <c r="N9139">
        <v>1.409444444</v>
      </c>
      <c r="O9139">
        <v>0</v>
      </c>
      <c r="P9139">
        <v>900</v>
      </c>
      <c r="Q9139">
        <v>0</v>
      </c>
      <c r="R9139">
        <v>0</v>
      </c>
      <c r="S9139">
        <v>1</v>
      </c>
      <c r="T9139">
        <v>104</v>
      </c>
      <c r="U9139">
        <v>0</v>
      </c>
      <c r="V9139">
        <v>0</v>
      </c>
      <c r="W9139">
        <v>0</v>
      </c>
      <c r="X9139">
        <v>248.69453276721794</v>
      </c>
      <c r="Y9139">
        <v>0</v>
      </c>
      <c r="Z9139">
        <v>0</v>
      </c>
      <c r="AA9139">
        <v>451.40502369952003</v>
      </c>
      <c r="AB9139">
        <v>113.53059859048642</v>
      </c>
      <c r="AC9139">
        <v>0</v>
      </c>
      <c r="AD9139">
        <v>0</v>
      </c>
      <c r="AE9139">
        <v>813.63015505722444</v>
      </c>
    </row>
    <row r="9140" spans="1:31" x14ac:dyDescent="0.25">
      <c r="A9140">
        <v>2171066</v>
      </c>
      <c r="B9140">
        <v>1</v>
      </c>
      <c r="C9140" t="s">
        <v>81</v>
      </c>
      <c r="D9140" t="s">
        <v>112</v>
      </c>
      <c r="E9140" t="s">
        <v>131</v>
      </c>
      <c r="F9140" t="s">
        <v>25902</v>
      </c>
      <c r="G9140" t="s">
        <v>152</v>
      </c>
      <c r="H9140" t="s">
        <v>134</v>
      </c>
      <c r="I9140" t="s">
        <v>135</v>
      </c>
      <c r="J9140" t="s">
        <v>136</v>
      </c>
      <c r="K9140" t="s">
        <v>137</v>
      </c>
      <c r="L9140" t="s">
        <v>25903</v>
      </c>
      <c r="M9140" t="s">
        <v>25904</v>
      </c>
      <c r="N9140">
        <v>1.493333333</v>
      </c>
      <c r="O9140">
        <v>0</v>
      </c>
      <c r="P9140">
        <v>2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0.83093022520000015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0.83093022520000015</v>
      </c>
    </row>
    <row r="9141" spans="1:31" x14ac:dyDescent="0.25">
      <c r="A9141">
        <v>2171870</v>
      </c>
      <c r="B9141">
        <v>1</v>
      </c>
      <c r="C9141" t="s">
        <v>80</v>
      </c>
      <c r="D9141" t="s">
        <v>106</v>
      </c>
      <c r="E9141" t="s">
        <v>174</v>
      </c>
      <c r="F9141" t="s">
        <v>25905</v>
      </c>
      <c r="G9141" t="s">
        <v>187</v>
      </c>
      <c r="H9141" t="s">
        <v>134</v>
      </c>
      <c r="I9141" t="s">
        <v>135</v>
      </c>
      <c r="J9141" t="s">
        <v>136</v>
      </c>
      <c r="K9141" t="s">
        <v>137</v>
      </c>
      <c r="L9141" t="s">
        <v>25906</v>
      </c>
      <c r="M9141" t="s">
        <v>25907</v>
      </c>
      <c r="N9141">
        <v>7.7319444439999998</v>
      </c>
      <c r="O9141">
        <v>0</v>
      </c>
      <c r="P9141">
        <v>20</v>
      </c>
      <c r="Q9141">
        <v>0</v>
      </c>
      <c r="R9141">
        <v>1</v>
      </c>
      <c r="S9141">
        <v>0</v>
      </c>
      <c r="T9141">
        <v>1</v>
      </c>
      <c r="U9141">
        <v>0</v>
      </c>
      <c r="V9141">
        <v>0</v>
      </c>
      <c r="W9141">
        <v>0</v>
      </c>
      <c r="X9141">
        <v>24.006630699007612</v>
      </c>
      <c r="Y9141">
        <v>0</v>
      </c>
      <c r="Z9141">
        <v>10.961013651347349</v>
      </c>
      <c r="AA9141">
        <v>0</v>
      </c>
      <c r="AB9141">
        <v>0.12338032794878946</v>
      </c>
      <c r="AC9141">
        <v>0</v>
      </c>
      <c r="AD9141">
        <v>0</v>
      </c>
      <c r="AE9141">
        <v>35.091024678303746</v>
      </c>
    </row>
    <row r="9142" spans="1:31" x14ac:dyDescent="0.25">
      <c r="A9142">
        <v>2170980</v>
      </c>
      <c r="B9142">
        <v>1</v>
      </c>
      <c r="C9142" t="s">
        <v>80</v>
      </c>
      <c r="D9142" t="s">
        <v>93</v>
      </c>
      <c r="E9142" t="s">
        <v>161</v>
      </c>
      <c r="F9142" t="s">
        <v>22950</v>
      </c>
      <c r="G9142" t="s">
        <v>215</v>
      </c>
      <c r="H9142" t="s">
        <v>134</v>
      </c>
      <c r="I9142" t="s">
        <v>135</v>
      </c>
      <c r="J9142" t="s">
        <v>136</v>
      </c>
      <c r="K9142" t="s">
        <v>137</v>
      </c>
      <c r="L9142" t="s">
        <v>25908</v>
      </c>
      <c r="M9142" t="s">
        <v>25909</v>
      </c>
      <c r="N9142">
        <v>1.6233333329999999</v>
      </c>
      <c r="O9142">
        <v>0</v>
      </c>
      <c r="P9142">
        <v>157</v>
      </c>
      <c r="Q9142">
        <v>0</v>
      </c>
      <c r="R9142">
        <v>10</v>
      </c>
      <c r="S9142">
        <v>0</v>
      </c>
      <c r="T9142">
        <v>27</v>
      </c>
      <c r="U9142">
        <v>0</v>
      </c>
      <c r="V9142">
        <v>0</v>
      </c>
      <c r="W9142">
        <v>0</v>
      </c>
      <c r="X9142">
        <v>66.231961340896376</v>
      </c>
      <c r="Y9142">
        <v>0</v>
      </c>
      <c r="Z9142">
        <v>15.137487124091999</v>
      </c>
      <c r="AA9142">
        <v>0</v>
      </c>
      <c r="AB9142">
        <v>22.310292757224577</v>
      </c>
      <c r="AC9142">
        <v>0</v>
      </c>
      <c r="AD9142">
        <v>0</v>
      </c>
      <c r="AE9142">
        <v>103.67974122221295</v>
      </c>
    </row>
    <row r="9143" spans="1:31" x14ac:dyDescent="0.25">
      <c r="A9143">
        <v>2171372</v>
      </c>
      <c r="B9143">
        <v>1</v>
      </c>
      <c r="C9143" t="s">
        <v>80</v>
      </c>
      <c r="D9143" t="s">
        <v>93</v>
      </c>
      <c r="E9143" t="s">
        <v>174</v>
      </c>
      <c r="F9143" t="s">
        <v>19748</v>
      </c>
      <c r="G9143" t="s">
        <v>187</v>
      </c>
      <c r="H9143" t="s">
        <v>134</v>
      </c>
      <c r="I9143" t="s">
        <v>135</v>
      </c>
      <c r="J9143" t="s">
        <v>136</v>
      </c>
      <c r="K9143" t="s">
        <v>137</v>
      </c>
      <c r="L9143" t="s">
        <v>25910</v>
      </c>
      <c r="M9143" t="s">
        <v>25911</v>
      </c>
      <c r="N9143">
        <v>8.5608333329999997</v>
      </c>
      <c r="O9143">
        <v>0</v>
      </c>
      <c r="P9143">
        <v>8</v>
      </c>
      <c r="Q9143">
        <v>0</v>
      </c>
      <c r="R9143">
        <v>4</v>
      </c>
      <c r="S9143">
        <v>0</v>
      </c>
      <c r="T9143">
        <v>4</v>
      </c>
      <c r="U9143">
        <v>0</v>
      </c>
      <c r="V9143">
        <v>0</v>
      </c>
      <c r="W9143">
        <v>0</v>
      </c>
      <c r="X9143">
        <v>12.938043379112704</v>
      </c>
      <c r="Y9143">
        <v>0</v>
      </c>
      <c r="Z9143">
        <v>16.2396044655944</v>
      </c>
      <c r="AA9143">
        <v>0</v>
      </c>
      <c r="AB9143">
        <v>20.18653721943614</v>
      </c>
      <c r="AC9143">
        <v>0</v>
      </c>
      <c r="AD9143">
        <v>0</v>
      </c>
      <c r="AE9143">
        <v>49.364185064143243</v>
      </c>
    </row>
    <row r="9144" spans="1:31" x14ac:dyDescent="0.25">
      <c r="A9144">
        <v>2170780</v>
      </c>
      <c r="B9144">
        <v>1</v>
      </c>
      <c r="C9144" t="s">
        <v>80</v>
      </c>
      <c r="D9144" t="s">
        <v>101</v>
      </c>
      <c r="E9144" t="s">
        <v>196</v>
      </c>
      <c r="F9144" t="s">
        <v>25912</v>
      </c>
      <c r="G9144" t="s">
        <v>142</v>
      </c>
      <c r="H9144" t="s">
        <v>143</v>
      </c>
      <c r="I9144" t="s">
        <v>135</v>
      </c>
      <c r="J9144" t="s">
        <v>136</v>
      </c>
      <c r="K9144" t="s">
        <v>137</v>
      </c>
      <c r="L9144" t="s">
        <v>25913</v>
      </c>
      <c r="M9144" t="s">
        <v>25914</v>
      </c>
      <c r="N9144">
        <v>1.988888888</v>
      </c>
      <c r="O9144">
        <v>3</v>
      </c>
      <c r="P9144">
        <v>235</v>
      </c>
      <c r="Q9144">
        <v>2</v>
      </c>
      <c r="R9144">
        <v>0</v>
      </c>
      <c r="S9144">
        <v>14</v>
      </c>
      <c r="T9144">
        <v>101</v>
      </c>
      <c r="U9144">
        <v>0</v>
      </c>
      <c r="V9144">
        <v>0</v>
      </c>
      <c r="W9144">
        <v>29.839228791090527</v>
      </c>
      <c r="X9144">
        <v>70.160781713844457</v>
      </c>
      <c r="Y9144">
        <v>21.400376246454005</v>
      </c>
      <c r="Z9144">
        <v>0</v>
      </c>
      <c r="AA9144">
        <v>282.80200954540442</v>
      </c>
      <c r="AB9144">
        <v>65.193719709893458</v>
      </c>
      <c r="AC9144">
        <v>0</v>
      </c>
      <c r="AD9144">
        <v>0</v>
      </c>
      <c r="AE9144">
        <v>469.39611600668684</v>
      </c>
    </row>
    <row r="9145" spans="1:31" x14ac:dyDescent="0.25">
      <c r="A9145">
        <v>2171862</v>
      </c>
      <c r="B9145">
        <v>1</v>
      </c>
      <c r="C9145" t="s">
        <v>80</v>
      </c>
      <c r="D9145" t="s">
        <v>92</v>
      </c>
      <c r="E9145" t="s">
        <v>131</v>
      </c>
      <c r="F9145" t="s">
        <v>25915</v>
      </c>
      <c r="G9145" t="s">
        <v>171</v>
      </c>
      <c r="H9145" t="s">
        <v>134</v>
      </c>
      <c r="I9145" t="s">
        <v>135</v>
      </c>
      <c r="J9145" t="s">
        <v>136</v>
      </c>
      <c r="K9145" t="s">
        <v>137</v>
      </c>
      <c r="L9145" t="s">
        <v>25916</v>
      </c>
      <c r="M9145" t="s">
        <v>25917</v>
      </c>
      <c r="N9145">
        <v>2.861111111</v>
      </c>
      <c r="O9145">
        <v>0</v>
      </c>
      <c r="P9145">
        <v>1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0.57979288844620003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0.57979288844620003</v>
      </c>
    </row>
    <row r="9146" spans="1:31" x14ac:dyDescent="0.25">
      <c r="A9146">
        <v>2171166</v>
      </c>
      <c r="B9146">
        <v>1</v>
      </c>
      <c r="C9146" t="s">
        <v>80</v>
      </c>
      <c r="D9146" t="s">
        <v>104</v>
      </c>
      <c r="E9146" t="s">
        <v>161</v>
      </c>
      <c r="F9146" t="s">
        <v>25918</v>
      </c>
      <c r="G9146" t="s">
        <v>374</v>
      </c>
      <c r="H9146" t="s">
        <v>134</v>
      </c>
      <c r="I9146" t="s">
        <v>135</v>
      </c>
      <c r="J9146" t="s">
        <v>136</v>
      </c>
      <c r="K9146" t="s">
        <v>137</v>
      </c>
      <c r="L9146" t="s">
        <v>25919</v>
      </c>
      <c r="M9146" t="s">
        <v>25920</v>
      </c>
      <c r="N9146">
        <v>5.8966666659999998</v>
      </c>
      <c r="O9146">
        <v>0</v>
      </c>
      <c r="P9146">
        <v>2</v>
      </c>
      <c r="Q9146">
        <v>0</v>
      </c>
      <c r="R9146">
        <v>4</v>
      </c>
      <c r="S9146">
        <v>0</v>
      </c>
      <c r="T9146">
        <v>1</v>
      </c>
      <c r="U9146">
        <v>0</v>
      </c>
      <c r="V9146">
        <v>0</v>
      </c>
      <c r="W9146">
        <v>0</v>
      </c>
      <c r="X9146">
        <v>0.58059920586293334</v>
      </c>
      <c r="Y9146">
        <v>0</v>
      </c>
      <c r="Z9146">
        <v>18.04055091267147</v>
      </c>
      <c r="AA9146">
        <v>0</v>
      </c>
      <c r="AB9146">
        <v>0</v>
      </c>
      <c r="AC9146">
        <v>0</v>
      </c>
      <c r="AD9146">
        <v>0</v>
      </c>
      <c r="AE9146">
        <v>18.621150118534405</v>
      </c>
    </row>
    <row r="9147" spans="1:31" x14ac:dyDescent="0.25">
      <c r="A9147">
        <v>2171189</v>
      </c>
      <c r="B9147">
        <v>1</v>
      </c>
      <c r="C9147" t="s">
        <v>80</v>
      </c>
      <c r="D9147" t="s">
        <v>108</v>
      </c>
      <c r="E9147" t="s">
        <v>174</v>
      </c>
      <c r="F9147" t="s">
        <v>11715</v>
      </c>
      <c r="G9147" t="s">
        <v>187</v>
      </c>
      <c r="H9147" t="s">
        <v>134</v>
      </c>
      <c r="I9147" t="s">
        <v>135</v>
      </c>
      <c r="J9147" t="s">
        <v>136</v>
      </c>
      <c r="K9147" t="s">
        <v>137</v>
      </c>
      <c r="L9147" t="s">
        <v>25921</v>
      </c>
      <c r="M9147" t="s">
        <v>25922</v>
      </c>
      <c r="N9147">
        <v>0.192222222</v>
      </c>
      <c r="O9147">
        <v>0</v>
      </c>
      <c r="P9147">
        <v>4</v>
      </c>
      <c r="Q9147">
        <v>0</v>
      </c>
      <c r="R9147">
        <v>0</v>
      </c>
      <c r="S9147">
        <v>0</v>
      </c>
      <c r="T9147">
        <v>1</v>
      </c>
      <c r="U9147">
        <v>0</v>
      </c>
      <c r="V9147">
        <v>0</v>
      </c>
      <c r="W9147">
        <v>0</v>
      </c>
      <c r="X9147">
        <v>9.3801334327333313E-2</v>
      </c>
      <c r="Y9147">
        <v>0</v>
      </c>
      <c r="Z9147">
        <v>0</v>
      </c>
      <c r="AA9147">
        <v>0</v>
      </c>
      <c r="AB9147">
        <v>1.4788891377634001</v>
      </c>
      <c r="AC9147">
        <v>0</v>
      </c>
      <c r="AD9147">
        <v>0</v>
      </c>
      <c r="AE9147">
        <v>1.5726904720907335</v>
      </c>
    </row>
    <row r="9148" spans="1:31" x14ac:dyDescent="0.25">
      <c r="A9148">
        <v>2171120</v>
      </c>
      <c r="B9148">
        <v>1</v>
      </c>
      <c r="C9148" t="s">
        <v>81</v>
      </c>
      <c r="D9148" t="s">
        <v>113</v>
      </c>
      <c r="E9148" t="s">
        <v>146</v>
      </c>
      <c r="F9148" t="s">
        <v>8132</v>
      </c>
      <c r="G9148" t="s">
        <v>142</v>
      </c>
      <c r="H9148" t="s">
        <v>143</v>
      </c>
      <c r="I9148" t="s">
        <v>135</v>
      </c>
      <c r="J9148" t="s">
        <v>136</v>
      </c>
      <c r="K9148" t="s">
        <v>137</v>
      </c>
      <c r="L9148" t="s">
        <v>25923</v>
      </c>
      <c r="M9148" t="s">
        <v>25924</v>
      </c>
      <c r="N9148">
        <v>1.0394444439999999</v>
      </c>
      <c r="O9148">
        <v>0</v>
      </c>
      <c r="P9148">
        <v>385</v>
      </c>
      <c r="Q9148">
        <v>1</v>
      </c>
      <c r="R9148">
        <v>21</v>
      </c>
      <c r="S9148">
        <v>1</v>
      </c>
      <c r="T9148">
        <v>15</v>
      </c>
      <c r="U9148">
        <v>1</v>
      </c>
      <c r="V9148">
        <v>0</v>
      </c>
      <c r="W9148">
        <v>0</v>
      </c>
      <c r="X9148">
        <v>44.767177044696389</v>
      </c>
      <c r="Y9148">
        <v>0.26933152513035835</v>
      </c>
      <c r="Z9148">
        <v>4.7227621477212773</v>
      </c>
      <c r="AA9148">
        <v>16.339679887981603</v>
      </c>
      <c r="AB9148">
        <v>17.208942939098453</v>
      </c>
      <c r="AC9148">
        <v>172.89582574113604</v>
      </c>
      <c r="AD9148">
        <v>0</v>
      </c>
      <c r="AE9148">
        <v>256.20371928576412</v>
      </c>
    </row>
    <row r="9149" spans="1:31" x14ac:dyDescent="0.25">
      <c r="A9149">
        <v>2171143</v>
      </c>
      <c r="B9149">
        <v>1</v>
      </c>
      <c r="C9149" t="s">
        <v>80</v>
      </c>
      <c r="D9149" t="s">
        <v>103</v>
      </c>
      <c r="E9149" t="s">
        <v>224</v>
      </c>
      <c r="F9149" t="s">
        <v>12606</v>
      </c>
      <c r="G9149" t="s">
        <v>142</v>
      </c>
      <c r="H9149" t="s">
        <v>143</v>
      </c>
      <c r="I9149" t="s">
        <v>135</v>
      </c>
      <c r="J9149" t="s">
        <v>136</v>
      </c>
      <c r="K9149" t="s">
        <v>137</v>
      </c>
      <c r="L9149" t="s">
        <v>25925</v>
      </c>
      <c r="M9149" t="s">
        <v>25926</v>
      </c>
      <c r="N9149">
        <v>6.0351665999999998E-2</v>
      </c>
      <c r="O9149">
        <v>0</v>
      </c>
      <c r="P9149">
        <v>6</v>
      </c>
      <c r="Q9149">
        <v>37</v>
      </c>
      <c r="R9149">
        <v>60</v>
      </c>
      <c r="S9149">
        <v>7</v>
      </c>
      <c r="T9149">
        <v>16</v>
      </c>
      <c r="U9149">
        <v>5</v>
      </c>
      <c r="V9149">
        <v>0</v>
      </c>
      <c r="W9149">
        <v>0</v>
      </c>
      <c r="X9149">
        <v>0.18415134561249999</v>
      </c>
      <c r="Y9149">
        <v>2.9034015020423589</v>
      </c>
      <c r="Z9149">
        <v>2.9502148288795205</v>
      </c>
      <c r="AA9149">
        <v>14.068323625498099</v>
      </c>
      <c r="AB9149">
        <v>1.7851863545483335</v>
      </c>
      <c r="AC9149">
        <v>105.29796184105027</v>
      </c>
      <c r="AD9149">
        <v>0</v>
      </c>
      <c r="AE9149">
        <v>127.18923949763108</v>
      </c>
    </row>
    <row r="9150" spans="1:31" x14ac:dyDescent="0.25">
      <c r="A9150">
        <v>2171999</v>
      </c>
      <c r="B9150">
        <v>1</v>
      </c>
      <c r="C9150" t="s">
        <v>81</v>
      </c>
      <c r="D9150" t="s">
        <v>121</v>
      </c>
      <c r="E9150" t="s">
        <v>174</v>
      </c>
      <c r="F9150" t="s">
        <v>25927</v>
      </c>
      <c r="G9150" t="s">
        <v>187</v>
      </c>
      <c r="H9150" t="s">
        <v>134</v>
      </c>
      <c r="I9150" t="s">
        <v>135</v>
      </c>
      <c r="J9150" t="s">
        <v>136</v>
      </c>
      <c r="K9150" t="s">
        <v>137</v>
      </c>
      <c r="L9150" t="s">
        <v>25928</v>
      </c>
      <c r="M9150" t="s">
        <v>25929</v>
      </c>
      <c r="N9150">
        <v>6.715833333</v>
      </c>
      <c r="O9150">
        <v>0</v>
      </c>
      <c r="P9150">
        <v>20</v>
      </c>
      <c r="Q9150">
        <v>0</v>
      </c>
      <c r="R9150">
        <v>0</v>
      </c>
      <c r="S9150">
        <v>0</v>
      </c>
      <c r="T9150">
        <v>1</v>
      </c>
      <c r="U9150">
        <v>0</v>
      </c>
      <c r="V9150">
        <v>0</v>
      </c>
      <c r="W9150">
        <v>0</v>
      </c>
      <c r="X9150">
        <v>11.716939245525657</v>
      </c>
      <c r="Y9150">
        <v>0</v>
      </c>
      <c r="Z9150">
        <v>0</v>
      </c>
      <c r="AA9150">
        <v>0</v>
      </c>
      <c r="AB9150">
        <v>0.12625383870471113</v>
      </c>
      <c r="AC9150">
        <v>0</v>
      </c>
      <c r="AD9150">
        <v>0</v>
      </c>
      <c r="AE9150">
        <v>11.843193084230368</v>
      </c>
    </row>
    <row r="9151" spans="1:31" x14ac:dyDescent="0.25">
      <c r="A9151">
        <v>2172045</v>
      </c>
      <c r="B9151">
        <v>1</v>
      </c>
      <c r="C9151" t="s">
        <v>80</v>
      </c>
      <c r="D9151" t="s">
        <v>108</v>
      </c>
      <c r="E9151" t="s">
        <v>174</v>
      </c>
      <c r="F9151" t="s">
        <v>25930</v>
      </c>
      <c r="G9151" t="s">
        <v>187</v>
      </c>
      <c r="H9151" t="s">
        <v>134</v>
      </c>
      <c r="I9151" t="s">
        <v>135</v>
      </c>
      <c r="J9151" t="s">
        <v>136</v>
      </c>
      <c r="K9151" t="s">
        <v>137</v>
      </c>
      <c r="L9151" t="s">
        <v>25931</v>
      </c>
      <c r="M9151" t="s">
        <v>25932</v>
      </c>
      <c r="N9151">
        <v>3.6869444439999999</v>
      </c>
      <c r="O9151">
        <v>0</v>
      </c>
      <c r="P9151">
        <v>2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0.6523709566242667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0.6523709566242667</v>
      </c>
    </row>
    <row r="9152" spans="1:31" x14ac:dyDescent="0.25">
      <c r="A9152">
        <v>2171235</v>
      </c>
      <c r="B9152">
        <v>1</v>
      </c>
      <c r="C9152" t="s">
        <v>80</v>
      </c>
      <c r="D9152" t="s">
        <v>92</v>
      </c>
      <c r="E9152" t="s">
        <v>174</v>
      </c>
      <c r="F9152" t="s">
        <v>6237</v>
      </c>
      <c r="G9152" t="s">
        <v>187</v>
      </c>
      <c r="H9152" t="s">
        <v>134</v>
      </c>
      <c r="I9152" t="s">
        <v>135</v>
      </c>
      <c r="J9152" t="s">
        <v>136</v>
      </c>
      <c r="K9152" t="s">
        <v>137</v>
      </c>
      <c r="L9152" t="s">
        <v>25933</v>
      </c>
      <c r="M9152" t="s">
        <v>25934</v>
      </c>
      <c r="N9152">
        <v>2.5108333329999999</v>
      </c>
      <c r="O9152">
        <v>0</v>
      </c>
      <c r="P9152">
        <v>6</v>
      </c>
      <c r="Q9152">
        <v>0</v>
      </c>
      <c r="R9152">
        <v>4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5.0914673031745084</v>
      </c>
      <c r="Y9152">
        <v>0</v>
      </c>
      <c r="Z9152">
        <v>2.3090150173222082</v>
      </c>
      <c r="AA9152">
        <v>0</v>
      </c>
      <c r="AB9152">
        <v>0</v>
      </c>
      <c r="AC9152">
        <v>0</v>
      </c>
      <c r="AD9152">
        <v>0</v>
      </c>
      <c r="AE9152">
        <v>7.4004823204967165</v>
      </c>
    </row>
    <row r="9153" spans="1:31" x14ac:dyDescent="0.25">
      <c r="A9153">
        <v>2171089</v>
      </c>
      <c r="B9153">
        <v>1</v>
      </c>
      <c r="C9153" t="s">
        <v>81</v>
      </c>
      <c r="D9153" t="s">
        <v>114</v>
      </c>
      <c r="E9153" t="s">
        <v>174</v>
      </c>
      <c r="F9153" t="s">
        <v>25935</v>
      </c>
      <c r="G9153" t="s">
        <v>187</v>
      </c>
      <c r="H9153" t="s">
        <v>134</v>
      </c>
      <c r="I9153" t="s">
        <v>135</v>
      </c>
      <c r="J9153" t="s">
        <v>136</v>
      </c>
      <c r="K9153" t="s">
        <v>137</v>
      </c>
      <c r="L9153" t="s">
        <v>25936</v>
      </c>
      <c r="M9153" t="s">
        <v>25937</v>
      </c>
      <c r="N9153">
        <v>2.4988888880000002</v>
      </c>
      <c r="O9153">
        <v>0</v>
      </c>
      <c r="P9153">
        <v>2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4.02111001376E-2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4.02111001376E-2</v>
      </c>
    </row>
    <row r="9154" spans="1:31" x14ac:dyDescent="0.25">
      <c r="A9154">
        <v>2171730</v>
      </c>
      <c r="B9154">
        <v>1</v>
      </c>
      <c r="C9154" t="s">
        <v>81</v>
      </c>
      <c r="D9154" t="s">
        <v>128</v>
      </c>
      <c r="E9154" t="s">
        <v>174</v>
      </c>
      <c r="F9154" t="s">
        <v>25938</v>
      </c>
      <c r="G9154" t="s">
        <v>187</v>
      </c>
      <c r="H9154" t="s">
        <v>134</v>
      </c>
      <c r="I9154" t="s">
        <v>135</v>
      </c>
      <c r="J9154" t="s">
        <v>136</v>
      </c>
      <c r="K9154" t="s">
        <v>137</v>
      </c>
      <c r="L9154" t="s">
        <v>25939</v>
      </c>
      <c r="M9154" t="s">
        <v>25940</v>
      </c>
      <c r="N9154">
        <v>20.89</v>
      </c>
      <c r="O9154">
        <v>0</v>
      </c>
      <c r="P9154">
        <v>15</v>
      </c>
      <c r="Q9154">
        <v>0</v>
      </c>
      <c r="R9154">
        <v>5</v>
      </c>
      <c r="S9154">
        <v>0</v>
      </c>
      <c r="T9154">
        <v>2</v>
      </c>
      <c r="U9154">
        <v>0</v>
      </c>
      <c r="V9154">
        <v>0</v>
      </c>
      <c r="W9154">
        <v>0</v>
      </c>
      <c r="X9154">
        <v>40.326380358809431</v>
      </c>
      <c r="Y9154">
        <v>0</v>
      </c>
      <c r="Z9154">
        <v>11.323718580981406</v>
      </c>
      <c r="AA9154">
        <v>0</v>
      </c>
      <c r="AB9154">
        <v>7.2731778810465348</v>
      </c>
      <c r="AC9154">
        <v>0</v>
      </c>
      <c r="AD9154">
        <v>0</v>
      </c>
      <c r="AE9154">
        <v>58.923276820837373</v>
      </c>
    </row>
    <row r="9155" spans="1:31" x14ac:dyDescent="0.25">
      <c r="A9155">
        <v>2171684</v>
      </c>
      <c r="B9155">
        <v>1</v>
      </c>
      <c r="C9155" t="s">
        <v>81</v>
      </c>
      <c r="D9155" t="s">
        <v>127</v>
      </c>
      <c r="E9155" t="s">
        <v>131</v>
      </c>
      <c r="F9155" t="s">
        <v>25941</v>
      </c>
      <c r="G9155" t="s">
        <v>133</v>
      </c>
      <c r="H9155" t="s">
        <v>134</v>
      </c>
      <c r="I9155" t="s">
        <v>135</v>
      </c>
      <c r="J9155" t="s">
        <v>136</v>
      </c>
      <c r="K9155" t="s">
        <v>137</v>
      </c>
      <c r="L9155" t="s">
        <v>25942</v>
      </c>
      <c r="M9155" t="s">
        <v>25943</v>
      </c>
      <c r="N9155">
        <v>1.8674999999999999</v>
      </c>
      <c r="O9155">
        <v>0</v>
      </c>
      <c r="P9155">
        <v>1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0.60980083517080008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0.60980083517080008</v>
      </c>
    </row>
    <row r="9156" spans="1:31" x14ac:dyDescent="0.25">
      <c r="A9156">
        <v>2170797</v>
      </c>
      <c r="B9156">
        <v>1</v>
      </c>
      <c r="C9156" t="s">
        <v>80</v>
      </c>
      <c r="D9156" t="s">
        <v>92</v>
      </c>
      <c r="E9156" t="s">
        <v>161</v>
      </c>
      <c r="F9156" t="s">
        <v>25944</v>
      </c>
      <c r="G9156" t="s">
        <v>215</v>
      </c>
      <c r="H9156" t="s">
        <v>134</v>
      </c>
      <c r="I9156" t="s">
        <v>135</v>
      </c>
      <c r="J9156" t="s">
        <v>136</v>
      </c>
      <c r="K9156" t="s">
        <v>137</v>
      </c>
      <c r="L9156" t="s">
        <v>25945</v>
      </c>
      <c r="M9156" t="s">
        <v>25946</v>
      </c>
      <c r="N9156">
        <v>0.95666666600000005</v>
      </c>
      <c r="O9156">
        <v>0</v>
      </c>
      <c r="P9156">
        <v>21</v>
      </c>
      <c r="Q9156">
        <v>0</v>
      </c>
      <c r="R9156">
        <v>4</v>
      </c>
      <c r="S9156">
        <v>0</v>
      </c>
      <c r="T9156">
        <v>2</v>
      </c>
      <c r="U9156">
        <v>0</v>
      </c>
      <c r="V9156">
        <v>0</v>
      </c>
      <c r="W9156">
        <v>0</v>
      </c>
      <c r="X9156">
        <v>4.4615724649828508</v>
      </c>
      <c r="Y9156">
        <v>0</v>
      </c>
      <c r="Z9156">
        <v>0.665585729403389</v>
      </c>
      <c r="AA9156">
        <v>0</v>
      </c>
      <c r="AB9156">
        <v>0.53487741086000007</v>
      </c>
      <c r="AC9156">
        <v>0</v>
      </c>
      <c r="AD9156">
        <v>0</v>
      </c>
      <c r="AE9156">
        <v>5.6620356052462402</v>
      </c>
    </row>
    <row r="9157" spans="1:31" x14ac:dyDescent="0.25">
      <c r="A9157">
        <v>2171630</v>
      </c>
      <c r="B9157">
        <v>1</v>
      </c>
      <c r="C9157" t="s">
        <v>80</v>
      </c>
      <c r="D9157" t="s">
        <v>103</v>
      </c>
      <c r="E9157" t="s">
        <v>131</v>
      </c>
      <c r="F9157" t="s">
        <v>25947</v>
      </c>
      <c r="G9157" t="s">
        <v>152</v>
      </c>
      <c r="H9157" t="s">
        <v>134</v>
      </c>
      <c r="I9157" t="s">
        <v>135</v>
      </c>
      <c r="J9157" t="s">
        <v>136</v>
      </c>
      <c r="K9157" t="s">
        <v>137</v>
      </c>
      <c r="L9157" t="s">
        <v>25948</v>
      </c>
      <c r="M9157" t="s">
        <v>25949</v>
      </c>
      <c r="N9157">
        <v>3.7</v>
      </c>
      <c r="O9157">
        <v>0</v>
      </c>
      <c r="P9157">
        <v>1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1.5188170875000002E-4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1.5188170875000002E-4</v>
      </c>
    </row>
    <row r="9158" spans="1:31" x14ac:dyDescent="0.25">
      <c r="A9158">
        <v>2170963</v>
      </c>
      <c r="B9158">
        <v>1</v>
      </c>
      <c r="C9158" t="s">
        <v>80</v>
      </c>
      <c r="D9158" t="s">
        <v>106</v>
      </c>
      <c r="E9158" t="s">
        <v>174</v>
      </c>
      <c r="F9158" t="s">
        <v>16805</v>
      </c>
      <c r="G9158" t="s">
        <v>187</v>
      </c>
      <c r="H9158" t="s">
        <v>134</v>
      </c>
      <c r="I9158" t="s">
        <v>135</v>
      </c>
      <c r="J9158" t="s">
        <v>136</v>
      </c>
      <c r="K9158" t="s">
        <v>137</v>
      </c>
      <c r="L9158" t="s">
        <v>25950</v>
      </c>
      <c r="M9158" t="s">
        <v>25951</v>
      </c>
      <c r="N9158">
        <v>4.0833333329999997</v>
      </c>
      <c r="O9158">
        <v>0</v>
      </c>
      <c r="P9158">
        <v>0</v>
      </c>
      <c r="Q9158">
        <v>0</v>
      </c>
      <c r="R9158">
        <v>3</v>
      </c>
      <c r="S9158">
        <v>0</v>
      </c>
      <c r="T9158">
        <v>1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2.8864075639664222</v>
      </c>
      <c r="AA9158">
        <v>0</v>
      </c>
      <c r="AB9158">
        <v>3.6609208002880504</v>
      </c>
      <c r="AC9158">
        <v>0</v>
      </c>
      <c r="AD9158">
        <v>0</v>
      </c>
      <c r="AE9158">
        <v>6.5473283642544722</v>
      </c>
    </row>
    <row r="9159" spans="1:31" x14ac:dyDescent="0.25">
      <c r="A9159">
        <v>2171040</v>
      </c>
      <c r="B9159">
        <v>1</v>
      </c>
      <c r="C9159" t="s">
        <v>81</v>
      </c>
      <c r="D9159" t="s">
        <v>113</v>
      </c>
      <c r="E9159" t="s">
        <v>174</v>
      </c>
      <c r="F9159" t="s">
        <v>25952</v>
      </c>
      <c r="G9159" t="s">
        <v>384</v>
      </c>
      <c r="H9159" t="s">
        <v>134</v>
      </c>
      <c r="I9159" t="s">
        <v>135</v>
      </c>
      <c r="J9159" t="s">
        <v>136</v>
      </c>
      <c r="K9159" t="s">
        <v>137</v>
      </c>
      <c r="L9159" t="s">
        <v>25953</v>
      </c>
      <c r="M9159" t="s">
        <v>25954</v>
      </c>
      <c r="N9159">
        <v>15.542777777</v>
      </c>
      <c r="O9159">
        <v>0</v>
      </c>
      <c r="P9159">
        <v>17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25.25471860446957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25.25471860446957</v>
      </c>
    </row>
    <row r="9160" spans="1:31" x14ac:dyDescent="0.25">
      <c r="A9160">
        <v>2171653</v>
      </c>
      <c r="B9160">
        <v>1</v>
      </c>
      <c r="C9160" t="s">
        <v>81</v>
      </c>
      <c r="D9160" t="s">
        <v>112</v>
      </c>
      <c r="E9160" t="s">
        <v>161</v>
      </c>
      <c r="F9160" t="s">
        <v>25955</v>
      </c>
      <c r="G9160" t="s">
        <v>215</v>
      </c>
      <c r="H9160" t="s">
        <v>134</v>
      </c>
      <c r="I9160" t="s">
        <v>135</v>
      </c>
      <c r="J9160" t="s">
        <v>136</v>
      </c>
      <c r="K9160" t="s">
        <v>137</v>
      </c>
      <c r="L9160" t="s">
        <v>25345</v>
      </c>
      <c r="M9160" t="s">
        <v>25956</v>
      </c>
      <c r="N9160">
        <v>1.0352777769999999</v>
      </c>
      <c r="O9160">
        <v>0</v>
      </c>
      <c r="P9160">
        <v>22</v>
      </c>
      <c r="Q9160">
        <v>0</v>
      </c>
      <c r="R9160">
        <v>29</v>
      </c>
      <c r="S9160">
        <v>0</v>
      </c>
      <c r="T9160">
        <v>12</v>
      </c>
      <c r="U9160">
        <v>0</v>
      </c>
      <c r="V9160">
        <v>0</v>
      </c>
      <c r="W9160">
        <v>0</v>
      </c>
      <c r="X9160">
        <v>3.1579182959491332</v>
      </c>
      <c r="Y9160">
        <v>0</v>
      </c>
      <c r="Z9160">
        <v>14.476698217678065</v>
      </c>
      <c r="AA9160">
        <v>0</v>
      </c>
      <c r="AB9160">
        <v>31.038373525857008</v>
      </c>
      <c r="AC9160">
        <v>0</v>
      </c>
      <c r="AD9160">
        <v>0</v>
      </c>
      <c r="AE9160">
        <v>48.672990039484205</v>
      </c>
    </row>
    <row r="9161" spans="1:31" x14ac:dyDescent="0.25">
      <c r="A9161">
        <v>2171112</v>
      </c>
      <c r="B9161">
        <v>1</v>
      </c>
      <c r="C9161" t="s">
        <v>81</v>
      </c>
      <c r="D9161" t="s">
        <v>122</v>
      </c>
      <c r="E9161" t="s">
        <v>140</v>
      </c>
      <c r="F9161" t="s">
        <v>25887</v>
      </c>
      <c r="G9161" t="s">
        <v>1447</v>
      </c>
      <c r="H9161" t="s">
        <v>143</v>
      </c>
      <c r="I9161" t="s">
        <v>135</v>
      </c>
      <c r="J9161" t="s">
        <v>3</v>
      </c>
      <c r="K9161" t="s">
        <v>137</v>
      </c>
      <c r="L9161" t="s">
        <v>25957</v>
      </c>
      <c r="M9161" t="s">
        <v>25958</v>
      </c>
      <c r="N9161">
        <v>1.8744444440000001</v>
      </c>
      <c r="O9161">
        <v>0</v>
      </c>
      <c r="P9161">
        <v>4365</v>
      </c>
      <c r="Q9161">
        <v>0</v>
      </c>
      <c r="R9161">
        <v>37</v>
      </c>
      <c r="S9161">
        <v>1</v>
      </c>
      <c r="T9161">
        <v>171</v>
      </c>
      <c r="U9161">
        <v>0</v>
      </c>
      <c r="V9161">
        <v>0</v>
      </c>
      <c r="W9161">
        <v>0</v>
      </c>
      <c r="X9161">
        <v>1672.110003974808</v>
      </c>
      <c r="Y9161">
        <v>0</v>
      </c>
      <c r="Z9161">
        <v>10.677218934900866</v>
      </c>
      <c r="AA9161">
        <v>21.576886345642663</v>
      </c>
      <c r="AB9161">
        <v>185.58621060607993</v>
      </c>
      <c r="AC9161">
        <v>0</v>
      </c>
      <c r="AD9161">
        <v>0</v>
      </c>
      <c r="AE9161">
        <v>1889.9503198614314</v>
      </c>
    </row>
    <row r="9162" spans="1:31" x14ac:dyDescent="0.25">
      <c r="A9162">
        <v>2170940</v>
      </c>
      <c r="B9162">
        <v>1</v>
      </c>
      <c r="C9162" t="s">
        <v>80</v>
      </c>
      <c r="D9162" t="s">
        <v>84</v>
      </c>
      <c r="E9162" t="s">
        <v>174</v>
      </c>
      <c r="F9162" t="s">
        <v>2730</v>
      </c>
      <c r="G9162" t="s">
        <v>187</v>
      </c>
      <c r="H9162" t="s">
        <v>134</v>
      </c>
      <c r="I9162" t="s">
        <v>135</v>
      </c>
      <c r="J9162" t="s">
        <v>136</v>
      </c>
      <c r="K9162" t="s">
        <v>137</v>
      </c>
      <c r="L9162" t="s">
        <v>25959</v>
      </c>
      <c r="M9162" t="s">
        <v>25960</v>
      </c>
      <c r="N9162">
        <v>3.9580555550000001</v>
      </c>
      <c r="O9162">
        <v>0</v>
      </c>
      <c r="P9162">
        <v>6</v>
      </c>
      <c r="Q9162">
        <v>0</v>
      </c>
      <c r="R9162">
        <v>2</v>
      </c>
      <c r="S9162">
        <v>0</v>
      </c>
      <c r="T9162">
        <v>6</v>
      </c>
      <c r="U9162">
        <v>0</v>
      </c>
      <c r="V9162">
        <v>0</v>
      </c>
      <c r="W9162">
        <v>0</v>
      </c>
      <c r="X9162">
        <v>14.154883612197425</v>
      </c>
      <c r="Y9162">
        <v>0</v>
      </c>
      <c r="Z9162">
        <v>1.0993289790381666</v>
      </c>
      <c r="AA9162">
        <v>0</v>
      </c>
      <c r="AB9162">
        <v>48.636536944484668</v>
      </c>
      <c r="AC9162">
        <v>0</v>
      </c>
      <c r="AD9162">
        <v>0</v>
      </c>
      <c r="AE9162">
        <v>63.890749535720261</v>
      </c>
    </row>
    <row r="9163" spans="1:31" x14ac:dyDescent="0.25">
      <c r="A9163">
        <v>2171481</v>
      </c>
      <c r="B9163">
        <v>1</v>
      </c>
      <c r="C9163" t="s">
        <v>80</v>
      </c>
      <c r="D9163" t="s">
        <v>90</v>
      </c>
      <c r="E9163" t="s">
        <v>131</v>
      </c>
      <c r="F9163" t="s">
        <v>25961</v>
      </c>
      <c r="G9163" t="s">
        <v>152</v>
      </c>
      <c r="H9163" t="s">
        <v>134</v>
      </c>
      <c r="I9163" t="s">
        <v>135</v>
      </c>
      <c r="J9163" t="s">
        <v>136</v>
      </c>
      <c r="K9163" t="s">
        <v>137</v>
      </c>
      <c r="L9163" t="s">
        <v>25962</v>
      </c>
      <c r="M9163" t="s">
        <v>25963</v>
      </c>
      <c r="N9163">
        <v>7.3122222219999999</v>
      </c>
      <c r="O9163">
        <v>0</v>
      </c>
      <c r="P9163">
        <v>5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7.0557195597300995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7.0557195597300995</v>
      </c>
    </row>
    <row r="9164" spans="1:31" x14ac:dyDescent="0.25">
      <c r="A9164">
        <v>2170828</v>
      </c>
      <c r="B9164">
        <v>1</v>
      </c>
      <c r="C9164" t="s">
        <v>80</v>
      </c>
      <c r="D9164" t="s">
        <v>106</v>
      </c>
      <c r="E9164" t="s">
        <v>174</v>
      </c>
      <c r="F9164" t="s">
        <v>25964</v>
      </c>
      <c r="G9164" t="s">
        <v>187</v>
      </c>
      <c r="H9164" t="s">
        <v>134</v>
      </c>
      <c r="I9164" t="s">
        <v>135</v>
      </c>
      <c r="J9164" t="s">
        <v>136</v>
      </c>
      <c r="K9164" t="s">
        <v>137</v>
      </c>
      <c r="L9164" t="s">
        <v>25965</v>
      </c>
      <c r="M9164" t="s">
        <v>25966</v>
      </c>
      <c r="N9164">
        <v>6.7433333329999998</v>
      </c>
      <c r="O9164">
        <v>0</v>
      </c>
      <c r="P9164">
        <v>0</v>
      </c>
      <c r="Q9164">
        <v>0</v>
      </c>
      <c r="R9164">
        <v>2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2.7195436756660252</v>
      </c>
      <c r="AA9164">
        <v>0</v>
      </c>
      <c r="AB9164">
        <v>0</v>
      </c>
      <c r="AC9164">
        <v>0</v>
      </c>
      <c r="AD9164">
        <v>0</v>
      </c>
      <c r="AE9164">
        <v>2.7195436756660252</v>
      </c>
    </row>
    <row r="9165" spans="1:31" x14ac:dyDescent="0.25">
      <c r="A9165">
        <v>2171753</v>
      </c>
      <c r="B9165">
        <v>1</v>
      </c>
      <c r="C9165" t="s">
        <v>80</v>
      </c>
      <c r="D9165" t="s">
        <v>96</v>
      </c>
      <c r="E9165" t="s">
        <v>131</v>
      </c>
      <c r="F9165" t="s">
        <v>25967</v>
      </c>
      <c r="G9165" t="s">
        <v>152</v>
      </c>
      <c r="H9165" t="s">
        <v>134</v>
      </c>
      <c r="I9165" t="s">
        <v>135</v>
      </c>
      <c r="J9165" t="s">
        <v>136</v>
      </c>
      <c r="K9165" t="s">
        <v>137</v>
      </c>
      <c r="L9165" t="s">
        <v>25968</v>
      </c>
      <c r="M9165" t="s">
        <v>25969</v>
      </c>
      <c r="N9165">
        <v>2.5927777769999998</v>
      </c>
      <c r="O9165">
        <v>0</v>
      </c>
      <c r="P9165">
        <v>1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0.82355499894208339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0.82355499894208339</v>
      </c>
    </row>
    <row r="9166" spans="1:31" x14ac:dyDescent="0.25">
      <c r="A9166">
        <v>2171361</v>
      </c>
      <c r="B9166">
        <v>1</v>
      </c>
      <c r="C9166" t="s">
        <v>81</v>
      </c>
      <c r="D9166" t="s">
        <v>114</v>
      </c>
      <c r="E9166" t="s">
        <v>174</v>
      </c>
      <c r="F9166" t="s">
        <v>25970</v>
      </c>
      <c r="G9166" t="s">
        <v>187</v>
      </c>
      <c r="H9166" t="s">
        <v>134</v>
      </c>
      <c r="I9166" t="s">
        <v>135</v>
      </c>
      <c r="J9166" t="s">
        <v>136</v>
      </c>
      <c r="K9166" t="s">
        <v>137</v>
      </c>
      <c r="L9166" t="s">
        <v>25971</v>
      </c>
      <c r="M9166" t="s">
        <v>25972</v>
      </c>
      <c r="N9166">
        <v>4.2286111110000002</v>
      </c>
      <c r="O9166">
        <v>0</v>
      </c>
      <c r="P9166">
        <v>4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1.3741371403819669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1.3741371403819669</v>
      </c>
    </row>
    <row r="9167" spans="1:31" x14ac:dyDescent="0.25">
      <c r="A9167">
        <v>2171965</v>
      </c>
      <c r="B9167">
        <v>1</v>
      </c>
      <c r="C9167" t="s">
        <v>80</v>
      </c>
      <c r="D9167" t="s">
        <v>96</v>
      </c>
      <c r="E9167" t="s">
        <v>131</v>
      </c>
      <c r="F9167" t="s">
        <v>25973</v>
      </c>
      <c r="G9167" t="s">
        <v>152</v>
      </c>
      <c r="H9167" t="s">
        <v>134</v>
      </c>
      <c r="I9167" t="s">
        <v>135</v>
      </c>
      <c r="J9167" t="s">
        <v>136</v>
      </c>
      <c r="K9167" t="s">
        <v>137</v>
      </c>
      <c r="L9167" t="s">
        <v>25974</v>
      </c>
      <c r="M9167" t="s">
        <v>25975</v>
      </c>
      <c r="N9167">
        <v>0.30499999999999999</v>
      </c>
      <c r="O9167">
        <v>0</v>
      </c>
      <c r="P9167">
        <v>1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0.15144596559749998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0.15144596559749998</v>
      </c>
    </row>
    <row r="9168" spans="1:31" x14ac:dyDescent="0.25">
      <c r="A9168">
        <v>2171910</v>
      </c>
      <c r="B9168">
        <v>1</v>
      </c>
      <c r="C9168" t="s">
        <v>80</v>
      </c>
      <c r="D9168" t="s">
        <v>99</v>
      </c>
      <c r="E9168" t="s">
        <v>140</v>
      </c>
      <c r="F9168" t="s">
        <v>10625</v>
      </c>
      <c r="G9168" t="s">
        <v>142</v>
      </c>
      <c r="H9168" t="s">
        <v>143</v>
      </c>
      <c r="I9168" t="s">
        <v>135</v>
      </c>
      <c r="J9168" t="s">
        <v>136</v>
      </c>
      <c r="K9168" t="s">
        <v>137</v>
      </c>
      <c r="L9168" t="s">
        <v>25976</v>
      </c>
      <c r="M9168" t="s">
        <v>25977</v>
      </c>
      <c r="N9168">
        <v>1.0919444439999999</v>
      </c>
      <c r="O9168">
        <v>4</v>
      </c>
      <c r="P9168">
        <v>753</v>
      </c>
      <c r="Q9168">
        <v>11</v>
      </c>
      <c r="R9168">
        <v>97</v>
      </c>
      <c r="S9168">
        <v>20</v>
      </c>
      <c r="T9168">
        <v>49</v>
      </c>
      <c r="U9168">
        <v>0</v>
      </c>
      <c r="V9168">
        <v>3</v>
      </c>
      <c r="W9168">
        <v>17.389625728255201</v>
      </c>
      <c r="X9168">
        <v>176.91214257821846</v>
      </c>
      <c r="Y9168">
        <v>11.095605197380475</v>
      </c>
      <c r="Z9168">
        <v>22.497763633113316</v>
      </c>
      <c r="AA9168">
        <v>65.700190866566956</v>
      </c>
      <c r="AB9168">
        <v>13.105360766172687</v>
      </c>
      <c r="AC9168">
        <v>0</v>
      </c>
      <c r="AD9168">
        <v>6.1151051662943416</v>
      </c>
      <c r="AE9168">
        <v>312.81579393600146</v>
      </c>
    </row>
    <row r="9169" spans="1:31" x14ac:dyDescent="0.25">
      <c r="A9169">
        <v>2171424</v>
      </c>
      <c r="B9169">
        <v>1</v>
      </c>
      <c r="C9169" t="s">
        <v>80</v>
      </c>
      <c r="D9169" t="s">
        <v>95</v>
      </c>
      <c r="E9169" t="s">
        <v>174</v>
      </c>
      <c r="F9169" t="s">
        <v>25978</v>
      </c>
      <c r="G9169" t="s">
        <v>187</v>
      </c>
      <c r="H9169" t="s">
        <v>134</v>
      </c>
      <c r="I9169" t="s">
        <v>135</v>
      </c>
      <c r="J9169" t="s">
        <v>136</v>
      </c>
      <c r="K9169" t="s">
        <v>137</v>
      </c>
      <c r="L9169" t="s">
        <v>25979</v>
      </c>
      <c r="M9169" t="s">
        <v>25980</v>
      </c>
      <c r="N9169">
        <v>6.7519444440000003</v>
      </c>
      <c r="O9169">
        <v>0</v>
      </c>
      <c r="P9169">
        <v>26</v>
      </c>
      <c r="Q9169">
        <v>0</v>
      </c>
      <c r="R9169">
        <v>1</v>
      </c>
      <c r="S9169">
        <v>0</v>
      </c>
      <c r="T9169">
        <v>2</v>
      </c>
      <c r="U9169">
        <v>0</v>
      </c>
      <c r="V9169">
        <v>0</v>
      </c>
      <c r="W9169">
        <v>0</v>
      </c>
      <c r="X9169">
        <v>28.439181690102664</v>
      </c>
      <c r="Y9169">
        <v>0</v>
      </c>
      <c r="Z9169">
        <v>0</v>
      </c>
      <c r="AA9169">
        <v>0</v>
      </c>
      <c r="AB9169">
        <v>1.2588368756735999</v>
      </c>
      <c r="AC9169">
        <v>0</v>
      </c>
      <c r="AD9169">
        <v>0</v>
      </c>
      <c r="AE9169">
        <v>29.698018565776266</v>
      </c>
    </row>
    <row r="9170" spans="1:31" x14ac:dyDescent="0.25">
      <c r="A9170">
        <v>2171661</v>
      </c>
      <c r="B9170">
        <v>1</v>
      </c>
      <c r="C9170" t="s">
        <v>80</v>
      </c>
      <c r="D9170" t="s">
        <v>92</v>
      </c>
      <c r="E9170" t="s">
        <v>174</v>
      </c>
      <c r="F9170" t="s">
        <v>25981</v>
      </c>
      <c r="G9170" t="s">
        <v>328</v>
      </c>
      <c r="H9170" t="s">
        <v>134</v>
      </c>
      <c r="I9170" t="s">
        <v>135</v>
      </c>
      <c r="J9170" t="s">
        <v>136</v>
      </c>
      <c r="K9170" t="s">
        <v>137</v>
      </c>
      <c r="L9170" t="s">
        <v>25982</v>
      </c>
      <c r="M9170" t="s">
        <v>25983</v>
      </c>
      <c r="N9170">
        <v>1.622222222</v>
      </c>
      <c r="O9170">
        <v>0</v>
      </c>
      <c r="P9170">
        <v>15</v>
      </c>
      <c r="Q9170">
        <v>0</v>
      </c>
      <c r="R9170">
        <v>0</v>
      </c>
      <c r="S9170">
        <v>0</v>
      </c>
      <c r="T9170">
        <v>1</v>
      </c>
      <c r="U9170">
        <v>0</v>
      </c>
      <c r="V9170">
        <v>0</v>
      </c>
      <c r="W9170">
        <v>0</v>
      </c>
      <c r="X9170">
        <v>8.133153693006399</v>
      </c>
      <c r="Y9170">
        <v>0</v>
      </c>
      <c r="Z9170">
        <v>0</v>
      </c>
      <c r="AA9170">
        <v>0</v>
      </c>
      <c r="AB9170">
        <v>0.58758909629146672</v>
      </c>
      <c r="AC9170">
        <v>0</v>
      </c>
      <c r="AD9170">
        <v>0</v>
      </c>
      <c r="AE9170">
        <v>8.7207427892978657</v>
      </c>
    </row>
    <row r="9171" spans="1:31" x14ac:dyDescent="0.25">
      <c r="A9171">
        <v>2171269</v>
      </c>
      <c r="B9171">
        <v>1</v>
      </c>
      <c r="C9171" t="s">
        <v>81</v>
      </c>
      <c r="D9171" t="s">
        <v>112</v>
      </c>
      <c r="E9171" t="s">
        <v>140</v>
      </c>
      <c r="F9171" t="s">
        <v>7088</v>
      </c>
      <c r="G9171" t="s">
        <v>142</v>
      </c>
      <c r="H9171" t="s">
        <v>143</v>
      </c>
      <c r="I9171" t="s">
        <v>135</v>
      </c>
      <c r="J9171" t="s">
        <v>136</v>
      </c>
      <c r="K9171" t="s">
        <v>137</v>
      </c>
      <c r="L9171" t="s">
        <v>25984</v>
      </c>
      <c r="M9171" t="s">
        <v>25985</v>
      </c>
      <c r="N9171">
        <v>0.22861111100000001</v>
      </c>
      <c r="O9171">
        <v>0</v>
      </c>
      <c r="P9171">
        <v>1284</v>
      </c>
      <c r="Q9171">
        <v>5</v>
      </c>
      <c r="R9171">
        <v>38</v>
      </c>
      <c r="S9171">
        <v>8</v>
      </c>
      <c r="T9171">
        <v>75</v>
      </c>
      <c r="U9171">
        <v>1</v>
      </c>
      <c r="V9171">
        <v>1</v>
      </c>
      <c r="W9171">
        <v>0</v>
      </c>
      <c r="X9171">
        <v>20.578841037585871</v>
      </c>
      <c r="Y9171">
        <v>6.5679211516281004</v>
      </c>
      <c r="Z9171">
        <v>0.80166005071649982</v>
      </c>
      <c r="AA9171">
        <v>13.869996871148567</v>
      </c>
      <c r="AB9171">
        <v>7.9936308790619748</v>
      </c>
      <c r="AC9171">
        <v>5.0479376300525E-2</v>
      </c>
      <c r="AD9171">
        <v>7.3674276018416661E-3</v>
      </c>
      <c r="AE9171">
        <v>49.869896794043377</v>
      </c>
    </row>
    <row r="9172" spans="1:31" x14ac:dyDescent="0.25">
      <c r="A9172">
        <v>2171810</v>
      </c>
      <c r="B9172">
        <v>1</v>
      </c>
      <c r="C9172" t="s">
        <v>80</v>
      </c>
      <c r="D9172" t="s">
        <v>95</v>
      </c>
      <c r="E9172" t="s">
        <v>174</v>
      </c>
      <c r="F9172" t="s">
        <v>25986</v>
      </c>
      <c r="G9172" t="s">
        <v>187</v>
      </c>
      <c r="H9172" t="s">
        <v>134</v>
      </c>
      <c r="I9172" t="s">
        <v>135</v>
      </c>
      <c r="J9172" t="s">
        <v>136</v>
      </c>
      <c r="K9172" t="s">
        <v>137</v>
      </c>
      <c r="L9172" t="s">
        <v>25987</v>
      </c>
      <c r="M9172" t="s">
        <v>25988</v>
      </c>
      <c r="N9172">
        <v>4.8558333329999996</v>
      </c>
      <c r="O9172">
        <v>0</v>
      </c>
      <c r="P9172">
        <v>12</v>
      </c>
      <c r="Q9172">
        <v>0</v>
      </c>
      <c r="R9172">
        <v>0</v>
      </c>
      <c r="S9172">
        <v>0</v>
      </c>
      <c r="T9172">
        <v>4</v>
      </c>
      <c r="U9172">
        <v>0</v>
      </c>
      <c r="V9172">
        <v>0</v>
      </c>
      <c r="W9172">
        <v>0</v>
      </c>
      <c r="X9172">
        <v>17.336538211720349</v>
      </c>
      <c r="Y9172">
        <v>0</v>
      </c>
      <c r="Z9172">
        <v>0</v>
      </c>
      <c r="AA9172">
        <v>0</v>
      </c>
      <c r="AB9172">
        <v>64.742118692634051</v>
      </c>
      <c r="AC9172">
        <v>0</v>
      </c>
      <c r="AD9172">
        <v>0</v>
      </c>
      <c r="AE9172">
        <v>82.078656904354403</v>
      </c>
    </row>
    <row r="9173" spans="1:31" x14ac:dyDescent="0.25">
      <c r="A9173">
        <v>2173439</v>
      </c>
      <c r="B9173">
        <v>1</v>
      </c>
      <c r="C9173" t="s">
        <v>81</v>
      </c>
      <c r="D9173" t="s">
        <v>121</v>
      </c>
      <c r="E9173" t="s">
        <v>146</v>
      </c>
      <c r="F9173" t="s">
        <v>25989</v>
      </c>
      <c r="G9173" t="s">
        <v>167</v>
      </c>
      <c r="H9173" t="s">
        <v>143</v>
      </c>
      <c r="I9173" t="s">
        <v>135</v>
      </c>
      <c r="J9173" t="s">
        <v>136</v>
      </c>
      <c r="K9173" t="s">
        <v>137</v>
      </c>
      <c r="L9173" t="s">
        <v>25990</v>
      </c>
      <c r="M9173" t="s">
        <v>25991</v>
      </c>
      <c r="N9173">
        <v>1.9</v>
      </c>
      <c r="O9173">
        <v>0</v>
      </c>
      <c r="P9173">
        <v>46</v>
      </c>
      <c r="Q9173">
        <v>0</v>
      </c>
      <c r="R9173">
        <v>1</v>
      </c>
      <c r="S9173">
        <v>0</v>
      </c>
      <c r="T9173">
        <v>2</v>
      </c>
      <c r="U9173">
        <v>0</v>
      </c>
      <c r="V9173">
        <v>0</v>
      </c>
      <c r="W9173">
        <v>0</v>
      </c>
      <c r="X9173">
        <v>13.124806697120002</v>
      </c>
      <c r="Y9173">
        <v>0</v>
      </c>
      <c r="Z9173">
        <v>2.8813329214000004E-2</v>
      </c>
      <c r="AA9173">
        <v>0</v>
      </c>
      <c r="AB9173">
        <v>0.43273549869000005</v>
      </c>
      <c r="AC9173">
        <v>0</v>
      </c>
      <c r="AD9173">
        <v>0</v>
      </c>
      <c r="AE9173">
        <v>13.586355525024002</v>
      </c>
    </row>
    <row r="9174" spans="1:31" x14ac:dyDescent="0.25">
      <c r="A9174">
        <v>2171369</v>
      </c>
      <c r="B9174">
        <v>1</v>
      </c>
      <c r="C9174" t="s">
        <v>80</v>
      </c>
      <c r="D9174" t="s">
        <v>107</v>
      </c>
      <c r="E9174" t="s">
        <v>196</v>
      </c>
      <c r="F9174" t="s">
        <v>8883</v>
      </c>
      <c r="G9174" t="s">
        <v>142</v>
      </c>
      <c r="H9174" t="s">
        <v>143</v>
      </c>
      <c r="I9174" t="s">
        <v>135</v>
      </c>
      <c r="J9174" t="s">
        <v>136</v>
      </c>
      <c r="K9174" t="s">
        <v>137</v>
      </c>
      <c r="L9174" t="s">
        <v>25992</v>
      </c>
      <c r="M9174" t="s">
        <v>25993</v>
      </c>
      <c r="N9174">
        <v>2.7311111110000001</v>
      </c>
      <c r="O9174">
        <v>2</v>
      </c>
      <c r="P9174">
        <v>300</v>
      </c>
      <c r="Q9174">
        <v>41</v>
      </c>
      <c r="R9174">
        <v>17</v>
      </c>
      <c r="S9174">
        <v>7</v>
      </c>
      <c r="T9174">
        <v>39</v>
      </c>
      <c r="U9174">
        <v>0</v>
      </c>
      <c r="V9174">
        <v>0</v>
      </c>
      <c r="W9174">
        <v>3.9817562411049501</v>
      </c>
      <c r="X9174">
        <v>113.88270754862853</v>
      </c>
      <c r="Y9174">
        <v>80.402181180110716</v>
      </c>
      <c r="Z9174">
        <v>5.0478952903263679</v>
      </c>
      <c r="AA9174">
        <v>321.61865966787246</v>
      </c>
      <c r="AB9174">
        <v>24.043076267097824</v>
      </c>
      <c r="AC9174">
        <v>0</v>
      </c>
      <c r="AD9174">
        <v>0</v>
      </c>
      <c r="AE9174">
        <v>548.97627619514083</v>
      </c>
    </row>
    <row r="9175" spans="1:31" x14ac:dyDescent="0.25">
      <c r="A9175">
        <v>2171355</v>
      </c>
      <c r="B9175">
        <v>1</v>
      </c>
      <c r="C9175" t="s">
        <v>80</v>
      </c>
      <c r="D9175" t="s">
        <v>99</v>
      </c>
      <c r="E9175" t="s">
        <v>174</v>
      </c>
      <c r="F9175" t="s">
        <v>21128</v>
      </c>
      <c r="G9175" t="s">
        <v>187</v>
      </c>
      <c r="H9175" t="s">
        <v>134</v>
      </c>
      <c r="I9175" t="s">
        <v>135</v>
      </c>
      <c r="J9175" t="s">
        <v>136</v>
      </c>
      <c r="K9175" t="s">
        <v>137</v>
      </c>
      <c r="L9175" t="s">
        <v>25994</v>
      </c>
      <c r="M9175" t="s">
        <v>25995</v>
      </c>
      <c r="N9175">
        <v>9.7544444440000007</v>
      </c>
      <c r="O9175">
        <v>0</v>
      </c>
      <c r="P9175">
        <v>69</v>
      </c>
      <c r="Q9175">
        <v>0</v>
      </c>
      <c r="R9175">
        <v>0</v>
      </c>
      <c r="S9175">
        <v>0</v>
      </c>
      <c r="T9175">
        <v>42</v>
      </c>
      <c r="U9175">
        <v>0</v>
      </c>
      <c r="V9175">
        <v>0</v>
      </c>
      <c r="W9175">
        <v>0</v>
      </c>
      <c r="X9175">
        <v>218.17007256271197</v>
      </c>
      <c r="Y9175">
        <v>0</v>
      </c>
      <c r="Z9175">
        <v>0</v>
      </c>
      <c r="AA9175">
        <v>0</v>
      </c>
      <c r="AB9175">
        <v>123.95654540134457</v>
      </c>
      <c r="AC9175">
        <v>0</v>
      </c>
      <c r="AD9175">
        <v>0</v>
      </c>
      <c r="AE9175">
        <v>342.12661796405655</v>
      </c>
    </row>
    <row r="9176" spans="1:31" x14ac:dyDescent="0.25">
      <c r="A9176">
        <v>2170883</v>
      </c>
      <c r="B9176">
        <v>1</v>
      </c>
      <c r="C9176" t="s">
        <v>81</v>
      </c>
      <c r="D9176" t="s">
        <v>119</v>
      </c>
      <c r="E9176" t="s">
        <v>174</v>
      </c>
      <c r="F9176" t="s">
        <v>25996</v>
      </c>
      <c r="G9176" t="s">
        <v>187</v>
      </c>
      <c r="H9176" t="s">
        <v>134</v>
      </c>
      <c r="I9176" t="s">
        <v>135</v>
      </c>
      <c r="J9176" t="s">
        <v>136</v>
      </c>
      <c r="K9176" t="s">
        <v>137</v>
      </c>
      <c r="L9176" t="s">
        <v>25997</v>
      </c>
      <c r="M9176" t="s">
        <v>25998</v>
      </c>
      <c r="N9176">
        <v>1.0408333329999999</v>
      </c>
      <c r="O9176">
        <v>0</v>
      </c>
      <c r="P9176">
        <v>2</v>
      </c>
      <c r="Q9176">
        <v>0</v>
      </c>
      <c r="R9176">
        <v>1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0.24996966310012497</v>
      </c>
      <c r="Y9176">
        <v>0</v>
      </c>
      <c r="Z9176">
        <v>0.38669455383515006</v>
      </c>
      <c r="AA9176">
        <v>0</v>
      </c>
      <c r="AB9176">
        <v>0</v>
      </c>
      <c r="AC9176">
        <v>0</v>
      </c>
      <c r="AD9176">
        <v>0</v>
      </c>
      <c r="AE9176">
        <v>0.63666421693527497</v>
      </c>
    </row>
    <row r="9177" spans="1:31" x14ac:dyDescent="0.25">
      <c r="A9177">
        <v>2171401</v>
      </c>
      <c r="B9177">
        <v>1</v>
      </c>
      <c r="C9177" t="s">
        <v>81</v>
      </c>
      <c r="D9177" t="s">
        <v>115</v>
      </c>
      <c r="E9177" t="s">
        <v>196</v>
      </c>
      <c r="F9177" t="s">
        <v>25999</v>
      </c>
      <c r="G9177" t="s">
        <v>167</v>
      </c>
      <c r="H9177" t="s">
        <v>143</v>
      </c>
      <c r="I9177" t="s">
        <v>135</v>
      </c>
      <c r="J9177" t="s">
        <v>136</v>
      </c>
      <c r="K9177" t="s">
        <v>137</v>
      </c>
      <c r="L9177" t="s">
        <v>26000</v>
      </c>
      <c r="M9177" t="s">
        <v>26001</v>
      </c>
      <c r="N9177">
        <v>1.784444444</v>
      </c>
      <c r="O9177">
        <v>0</v>
      </c>
      <c r="P9177">
        <v>997</v>
      </c>
      <c r="Q9177">
        <v>0</v>
      </c>
      <c r="R9177">
        <v>0</v>
      </c>
      <c r="S9177">
        <v>0</v>
      </c>
      <c r="T9177">
        <v>178</v>
      </c>
      <c r="U9177">
        <v>0</v>
      </c>
      <c r="V9177">
        <v>0</v>
      </c>
      <c r="W9177">
        <v>0</v>
      </c>
      <c r="X9177">
        <v>288.80420560751196</v>
      </c>
      <c r="Y9177">
        <v>0</v>
      </c>
      <c r="Z9177">
        <v>0</v>
      </c>
      <c r="AA9177">
        <v>0</v>
      </c>
      <c r="AB9177">
        <v>172.67791901302624</v>
      </c>
      <c r="AC9177">
        <v>0</v>
      </c>
      <c r="AD9177">
        <v>0</v>
      </c>
      <c r="AE9177">
        <v>461.48212462053823</v>
      </c>
    </row>
    <row r="9178" spans="1:31" x14ac:dyDescent="0.25">
      <c r="A9178">
        <v>2171973</v>
      </c>
      <c r="B9178">
        <v>1</v>
      </c>
      <c r="C9178" t="s">
        <v>80</v>
      </c>
      <c r="D9178" t="s">
        <v>103</v>
      </c>
      <c r="E9178" t="s">
        <v>131</v>
      </c>
      <c r="F9178" t="s">
        <v>26002</v>
      </c>
      <c r="G9178" t="s">
        <v>152</v>
      </c>
      <c r="H9178" t="s">
        <v>134</v>
      </c>
      <c r="I9178" t="s">
        <v>135</v>
      </c>
      <c r="J9178" t="s">
        <v>136</v>
      </c>
      <c r="K9178" t="s">
        <v>137</v>
      </c>
      <c r="L9178" t="s">
        <v>26003</v>
      </c>
      <c r="M9178" t="s">
        <v>26004</v>
      </c>
      <c r="N9178">
        <v>0.84222222199999996</v>
      </c>
      <c r="O9178">
        <v>0</v>
      </c>
      <c r="P9178">
        <v>2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0.34152647817441661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0.34152647817441661</v>
      </c>
    </row>
    <row r="9179" spans="1:31" x14ac:dyDescent="0.25">
      <c r="A9179">
        <v>2170900</v>
      </c>
      <c r="B9179">
        <v>1</v>
      </c>
      <c r="C9179" t="s">
        <v>81</v>
      </c>
      <c r="D9179" t="s">
        <v>118</v>
      </c>
      <c r="E9179" t="s">
        <v>196</v>
      </c>
      <c r="F9179" t="s">
        <v>4104</v>
      </c>
      <c r="G9179" t="s">
        <v>142</v>
      </c>
      <c r="H9179" t="s">
        <v>143</v>
      </c>
      <c r="I9179" t="s">
        <v>135</v>
      </c>
      <c r="J9179" t="s">
        <v>136</v>
      </c>
      <c r="K9179" t="s">
        <v>137</v>
      </c>
      <c r="L9179" t="s">
        <v>26005</v>
      </c>
      <c r="M9179" t="s">
        <v>26006</v>
      </c>
      <c r="N9179">
        <v>4.4455555550000003</v>
      </c>
      <c r="O9179">
        <v>0</v>
      </c>
      <c r="P9179">
        <v>397</v>
      </c>
      <c r="Q9179">
        <v>0</v>
      </c>
      <c r="R9179">
        <v>19</v>
      </c>
      <c r="S9179">
        <v>1</v>
      </c>
      <c r="T9179">
        <v>9</v>
      </c>
      <c r="U9179">
        <v>0</v>
      </c>
      <c r="V9179">
        <v>0</v>
      </c>
      <c r="W9179">
        <v>0</v>
      </c>
      <c r="X9179">
        <v>254.38281960256867</v>
      </c>
      <c r="Y9179">
        <v>0</v>
      </c>
      <c r="Z9179">
        <v>3.0354991755297673</v>
      </c>
      <c r="AA9179">
        <v>25.24471067927465</v>
      </c>
      <c r="AB9179">
        <v>6.5376858077881339</v>
      </c>
      <c r="AC9179">
        <v>0</v>
      </c>
      <c r="AD9179">
        <v>0</v>
      </c>
      <c r="AE9179">
        <v>289.20071526516125</v>
      </c>
    </row>
    <row r="9180" spans="1:31" x14ac:dyDescent="0.25">
      <c r="A9180">
        <v>2171896</v>
      </c>
      <c r="B9180">
        <v>1</v>
      </c>
      <c r="C9180" t="s">
        <v>81</v>
      </c>
      <c r="D9180" t="s">
        <v>113</v>
      </c>
      <c r="E9180" t="s">
        <v>174</v>
      </c>
      <c r="F9180" t="s">
        <v>26007</v>
      </c>
      <c r="G9180" t="s">
        <v>187</v>
      </c>
      <c r="H9180" t="s">
        <v>134</v>
      </c>
      <c r="I9180" t="s">
        <v>135</v>
      </c>
      <c r="J9180" t="s">
        <v>136</v>
      </c>
      <c r="K9180" t="s">
        <v>137</v>
      </c>
      <c r="L9180" t="s">
        <v>26008</v>
      </c>
      <c r="M9180" t="s">
        <v>26009</v>
      </c>
      <c r="N9180">
        <v>8.1744444440000006</v>
      </c>
      <c r="O9180">
        <v>0</v>
      </c>
      <c r="P9180">
        <v>4</v>
      </c>
      <c r="Q9180">
        <v>0</v>
      </c>
      <c r="R9180">
        <v>1</v>
      </c>
      <c r="S9180">
        <v>0</v>
      </c>
      <c r="T9180">
        <v>1</v>
      </c>
      <c r="U9180">
        <v>0</v>
      </c>
      <c r="V9180">
        <v>0</v>
      </c>
      <c r="W9180">
        <v>0</v>
      </c>
      <c r="X9180">
        <v>9.7653406917064132</v>
      </c>
      <c r="Y9180">
        <v>0</v>
      </c>
      <c r="Z9180">
        <v>0.84671167171134221</v>
      </c>
      <c r="AA9180">
        <v>0</v>
      </c>
      <c r="AB9180">
        <v>10.653736245106174</v>
      </c>
      <c r="AC9180">
        <v>0</v>
      </c>
      <c r="AD9180">
        <v>0</v>
      </c>
      <c r="AE9180">
        <v>21.265788608523927</v>
      </c>
    </row>
    <row r="9181" spans="1:31" x14ac:dyDescent="0.25">
      <c r="A9181">
        <v>2170946</v>
      </c>
      <c r="B9181">
        <v>1</v>
      </c>
      <c r="C9181" t="s">
        <v>81</v>
      </c>
      <c r="D9181" t="s">
        <v>118</v>
      </c>
      <c r="E9181" t="s">
        <v>196</v>
      </c>
      <c r="F9181" t="s">
        <v>24547</v>
      </c>
      <c r="G9181" t="s">
        <v>142</v>
      </c>
      <c r="H9181" t="s">
        <v>143</v>
      </c>
      <c r="I9181" t="s">
        <v>135</v>
      </c>
      <c r="J9181" t="s">
        <v>136</v>
      </c>
      <c r="K9181" t="s">
        <v>137</v>
      </c>
      <c r="L9181" t="s">
        <v>26010</v>
      </c>
      <c r="M9181" t="s">
        <v>26011</v>
      </c>
      <c r="N9181">
        <v>2.4641666660000001</v>
      </c>
      <c r="O9181">
        <v>2</v>
      </c>
      <c r="P9181">
        <v>2</v>
      </c>
      <c r="Q9181">
        <v>4</v>
      </c>
      <c r="R9181">
        <v>9</v>
      </c>
      <c r="S9181">
        <v>10</v>
      </c>
      <c r="T9181">
        <v>9</v>
      </c>
      <c r="U9181">
        <v>3</v>
      </c>
      <c r="V9181">
        <v>0</v>
      </c>
      <c r="W9181">
        <v>1.9182933856048581</v>
      </c>
      <c r="X9181">
        <v>0.12508352143614168</v>
      </c>
      <c r="Y9181">
        <v>3.8434590822350327</v>
      </c>
      <c r="Z9181">
        <v>10.756111434998898</v>
      </c>
      <c r="AA9181">
        <v>228.63754188672166</v>
      </c>
      <c r="AB9181">
        <v>50.156604167819921</v>
      </c>
      <c r="AC9181">
        <v>85.749107109969614</v>
      </c>
      <c r="AD9181">
        <v>0</v>
      </c>
      <c r="AE9181">
        <v>381.18620058878611</v>
      </c>
    </row>
    <row r="9182" spans="1:31" x14ac:dyDescent="0.25">
      <c r="A9182">
        <v>2171495</v>
      </c>
      <c r="B9182">
        <v>1</v>
      </c>
      <c r="C9182" t="s">
        <v>80</v>
      </c>
      <c r="D9182" t="s">
        <v>99</v>
      </c>
      <c r="E9182" t="s">
        <v>174</v>
      </c>
      <c r="F9182" t="s">
        <v>20953</v>
      </c>
      <c r="G9182" t="s">
        <v>384</v>
      </c>
      <c r="H9182" t="s">
        <v>134</v>
      </c>
      <c r="I9182" t="s">
        <v>135</v>
      </c>
      <c r="J9182" t="s">
        <v>136</v>
      </c>
      <c r="K9182" t="s">
        <v>137</v>
      </c>
      <c r="L9182" t="s">
        <v>26012</v>
      </c>
      <c r="M9182" t="s">
        <v>26013</v>
      </c>
      <c r="N9182">
        <v>1.8258333330000001</v>
      </c>
      <c r="O9182">
        <v>0</v>
      </c>
      <c r="P9182">
        <v>11</v>
      </c>
      <c r="Q9182">
        <v>0</v>
      </c>
      <c r="R9182">
        <v>0</v>
      </c>
      <c r="S9182">
        <v>0</v>
      </c>
      <c r="T9182">
        <v>1</v>
      </c>
      <c r="U9182">
        <v>0</v>
      </c>
      <c r="V9182">
        <v>0</v>
      </c>
      <c r="W9182">
        <v>0</v>
      </c>
      <c r="X9182">
        <v>2.7658634284339501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2.7658634284339501</v>
      </c>
    </row>
    <row r="9183" spans="1:31" x14ac:dyDescent="0.25">
      <c r="A9183">
        <v>2171833</v>
      </c>
      <c r="B9183">
        <v>1</v>
      </c>
      <c r="C9183" t="s">
        <v>80</v>
      </c>
      <c r="D9183" t="s">
        <v>108</v>
      </c>
      <c r="E9183" t="s">
        <v>174</v>
      </c>
      <c r="F9183" t="s">
        <v>26014</v>
      </c>
      <c r="G9183" t="s">
        <v>187</v>
      </c>
      <c r="H9183" t="s">
        <v>134</v>
      </c>
      <c r="I9183" t="s">
        <v>135</v>
      </c>
      <c r="J9183" t="s">
        <v>136</v>
      </c>
      <c r="K9183" t="s">
        <v>137</v>
      </c>
      <c r="L9183" t="s">
        <v>26015</v>
      </c>
      <c r="M9183" t="s">
        <v>26016</v>
      </c>
      <c r="N9183">
        <v>8.0150000000000006</v>
      </c>
      <c r="O9183">
        <v>0</v>
      </c>
      <c r="P9183">
        <v>15</v>
      </c>
      <c r="Q9183">
        <v>0</v>
      </c>
      <c r="R9183">
        <v>4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31.221586400302876</v>
      </c>
      <c r="Y9183">
        <v>0</v>
      </c>
      <c r="Z9183">
        <v>4.9963002907451006</v>
      </c>
      <c r="AA9183">
        <v>0</v>
      </c>
      <c r="AB9183">
        <v>0</v>
      </c>
      <c r="AC9183">
        <v>0</v>
      </c>
      <c r="AD9183">
        <v>0</v>
      </c>
      <c r="AE9183">
        <v>36.21788669104798</v>
      </c>
    </row>
    <row r="9184" spans="1:31" x14ac:dyDescent="0.25">
      <c r="A9184">
        <v>2171441</v>
      </c>
      <c r="B9184">
        <v>1</v>
      </c>
      <c r="C9184" t="s">
        <v>80</v>
      </c>
      <c r="D9184" t="s">
        <v>99</v>
      </c>
      <c r="E9184" t="s">
        <v>174</v>
      </c>
      <c r="F9184" t="s">
        <v>26017</v>
      </c>
      <c r="G9184" t="s">
        <v>374</v>
      </c>
      <c r="H9184" t="s">
        <v>134</v>
      </c>
      <c r="I9184" t="s">
        <v>135</v>
      </c>
      <c r="J9184" t="s">
        <v>136</v>
      </c>
      <c r="K9184" t="s">
        <v>137</v>
      </c>
      <c r="L9184" t="s">
        <v>26018</v>
      </c>
      <c r="M9184" t="s">
        <v>26019</v>
      </c>
      <c r="N9184">
        <v>4.369722222</v>
      </c>
      <c r="O9184">
        <v>0</v>
      </c>
      <c r="P9184">
        <v>6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3.6380213844353335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3.6380213844353335</v>
      </c>
    </row>
    <row r="9185" spans="1:31" x14ac:dyDescent="0.25">
      <c r="A9185">
        <v>2170954</v>
      </c>
      <c r="B9185">
        <v>1</v>
      </c>
      <c r="C9185" t="s">
        <v>80</v>
      </c>
      <c r="D9185" t="s">
        <v>97</v>
      </c>
      <c r="E9185" t="s">
        <v>174</v>
      </c>
      <c r="F9185" t="s">
        <v>26020</v>
      </c>
      <c r="G9185" t="s">
        <v>384</v>
      </c>
      <c r="H9185" t="s">
        <v>134</v>
      </c>
      <c r="I9185" t="s">
        <v>135</v>
      </c>
      <c r="J9185" t="s">
        <v>136</v>
      </c>
      <c r="K9185" t="s">
        <v>137</v>
      </c>
      <c r="L9185" t="s">
        <v>26021</v>
      </c>
      <c r="M9185" t="s">
        <v>26022</v>
      </c>
      <c r="N9185">
        <v>1.0977777769999999</v>
      </c>
      <c r="O9185">
        <v>0</v>
      </c>
      <c r="P9185">
        <v>66</v>
      </c>
      <c r="Q9185">
        <v>0</v>
      </c>
      <c r="R9185">
        <v>3</v>
      </c>
      <c r="S9185">
        <v>0</v>
      </c>
      <c r="T9185">
        <v>3</v>
      </c>
      <c r="U9185">
        <v>0</v>
      </c>
      <c r="V9185">
        <v>0</v>
      </c>
      <c r="W9185">
        <v>0</v>
      </c>
      <c r="X9185">
        <v>25.748404473409806</v>
      </c>
      <c r="Y9185">
        <v>0</v>
      </c>
      <c r="Z9185">
        <v>4.2296417491453662</v>
      </c>
      <c r="AA9185">
        <v>0</v>
      </c>
      <c r="AB9185">
        <v>0.61820726660550007</v>
      </c>
      <c r="AC9185">
        <v>0</v>
      </c>
      <c r="AD9185">
        <v>0</v>
      </c>
      <c r="AE9185">
        <v>30.59625348916067</v>
      </c>
    </row>
    <row r="9186" spans="1:31" x14ac:dyDescent="0.25">
      <c r="A9186">
        <v>2171558</v>
      </c>
      <c r="B9186">
        <v>1</v>
      </c>
      <c r="C9186" t="s">
        <v>81</v>
      </c>
      <c r="D9186" t="s">
        <v>123</v>
      </c>
      <c r="E9186" t="s">
        <v>174</v>
      </c>
      <c r="F9186" t="s">
        <v>26023</v>
      </c>
      <c r="G9186" t="s">
        <v>384</v>
      </c>
      <c r="H9186" t="s">
        <v>134</v>
      </c>
      <c r="I9186" t="s">
        <v>135</v>
      </c>
      <c r="J9186" t="s">
        <v>136</v>
      </c>
      <c r="K9186" t="s">
        <v>137</v>
      </c>
      <c r="L9186" t="s">
        <v>26024</v>
      </c>
      <c r="M9186" t="s">
        <v>26025</v>
      </c>
      <c r="N9186">
        <v>2.4327777770000001</v>
      </c>
      <c r="O9186">
        <v>0</v>
      </c>
      <c r="P9186">
        <v>19</v>
      </c>
      <c r="Q9186">
        <v>0</v>
      </c>
      <c r="R9186">
        <v>2</v>
      </c>
      <c r="S9186">
        <v>0</v>
      </c>
      <c r="T9186">
        <v>1</v>
      </c>
      <c r="U9186">
        <v>0</v>
      </c>
      <c r="V9186">
        <v>0</v>
      </c>
      <c r="W9186">
        <v>0</v>
      </c>
      <c r="X9186">
        <v>11.142641629015005</v>
      </c>
      <c r="Y9186">
        <v>0</v>
      </c>
      <c r="Z9186">
        <v>0.27280326931200005</v>
      </c>
      <c r="AA9186">
        <v>0</v>
      </c>
      <c r="AB9186">
        <v>0.83541414116299995</v>
      </c>
      <c r="AC9186">
        <v>0</v>
      </c>
      <c r="AD9186">
        <v>0</v>
      </c>
      <c r="AE9186">
        <v>12.250859039490004</v>
      </c>
    </row>
    <row r="9187" spans="1:31" x14ac:dyDescent="0.25">
      <c r="A9187">
        <v>2171793</v>
      </c>
      <c r="B9187">
        <v>1</v>
      </c>
      <c r="C9187" t="s">
        <v>81</v>
      </c>
      <c r="D9187" t="s">
        <v>114</v>
      </c>
      <c r="E9187" t="s">
        <v>131</v>
      </c>
      <c r="F9187" t="s">
        <v>26026</v>
      </c>
      <c r="G9187" t="s">
        <v>152</v>
      </c>
      <c r="H9187" t="s">
        <v>134</v>
      </c>
      <c r="I9187" t="s">
        <v>135</v>
      </c>
      <c r="J9187" t="s">
        <v>136</v>
      </c>
      <c r="K9187" t="s">
        <v>137</v>
      </c>
      <c r="L9187" t="s">
        <v>26027</v>
      </c>
      <c r="M9187" t="s">
        <v>26028</v>
      </c>
      <c r="N9187">
        <v>5.9074999999999998</v>
      </c>
      <c r="O9187">
        <v>0</v>
      </c>
      <c r="P9187">
        <v>1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0.17649376706980002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0.17649376706980002</v>
      </c>
    </row>
    <row r="9188" spans="1:31" x14ac:dyDescent="0.25">
      <c r="A9188">
        <v>2170774</v>
      </c>
      <c r="B9188">
        <v>1</v>
      </c>
      <c r="C9188" t="s">
        <v>80</v>
      </c>
      <c r="D9188" t="s">
        <v>97</v>
      </c>
      <c r="E9188" t="s">
        <v>140</v>
      </c>
      <c r="F9188" t="s">
        <v>26029</v>
      </c>
      <c r="G9188" t="s">
        <v>142</v>
      </c>
      <c r="H9188" t="s">
        <v>143</v>
      </c>
      <c r="I9188" t="s">
        <v>135</v>
      </c>
      <c r="J9188" t="s">
        <v>136</v>
      </c>
      <c r="K9188" t="s">
        <v>137</v>
      </c>
      <c r="L9188" t="s">
        <v>26030</v>
      </c>
      <c r="M9188" t="s">
        <v>26031</v>
      </c>
      <c r="N9188">
        <v>0.12583333299999999</v>
      </c>
      <c r="O9188">
        <v>12</v>
      </c>
      <c r="P9188">
        <v>12947</v>
      </c>
      <c r="Q9188">
        <v>30</v>
      </c>
      <c r="R9188">
        <v>830</v>
      </c>
      <c r="S9188">
        <v>55</v>
      </c>
      <c r="T9188">
        <v>1448</v>
      </c>
      <c r="U9188">
        <v>2</v>
      </c>
      <c r="V9188">
        <v>5</v>
      </c>
      <c r="W9188">
        <v>29.723859577669998</v>
      </c>
      <c r="X9188">
        <v>441.74945439330014</v>
      </c>
      <c r="Y9188">
        <v>9.0550599935429528</v>
      </c>
      <c r="Z9188">
        <v>41.106166174347813</v>
      </c>
      <c r="AA9188">
        <v>55.909253044470617</v>
      </c>
      <c r="AB9188">
        <v>125.70931287424914</v>
      </c>
      <c r="AC9188">
        <v>10.178055236168625</v>
      </c>
      <c r="AD9188">
        <v>1.2751093785492751</v>
      </c>
      <c r="AE9188">
        <v>714.70627067229839</v>
      </c>
    </row>
    <row r="9189" spans="1:31" x14ac:dyDescent="0.25">
      <c r="A9189">
        <v>2171770</v>
      </c>
      <c r="B9189">
        <v>1</v>
      </c>
      <c r="C9189" t="s">
        <v>80</v>
      </c>
      <c r="D9189" t="s">
        <v>94</v>
      </c>
      <c r="E9189" t="s">
        <v>131</v>
      </c>
      <c r="F9189" t="s">
        <v>26032</v>
      </c>
      <c r="G9189" t="s">
        <v>152</v>
      </c>
      <c r="H9189" t="s">
        <v>134</v>
      </c>
      <c r="I9189" t="s">
        <v>135</v>
      </c>
      <c r="J9189" t="s">
        <v>136</v>
      </c>
      <c r="K9189" t="s">
        <v>137</v>
      </c>
      <c r="L9189" t="s">
        <v>26033</v>
      </c>
      <c r="M9189" t="s">
        <v>26034</v>
      </c>
      <c r="N9189">
        <v>2.8091666659999999</v>
      </c>
      <c r="O9189">
        <v>0</v>
      </c>
      <c r="P9189">
        <v>1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0.60189784694644999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0.60189784694644999</v>
      </c>
    </row>
    <row r="9190" spans="1:31" x14ac:dyDescent="0.25">
      <c r="A9190">
        <v>2171009</v>
      </c>
      <c r="B9190">
        <v>1</v>
      </c>
      <c r="C9190" t="s">
        <v>81</v>
      </c>
      <c r="D9190" t="s">
        <v>119</v>
      </c>
      <c r="E9190" t="s">
        <v>174</v>
      </c>
      <c r="F9190" t="s">
        <v>26035</v>
      </c>
      <c r="G9190" t="s">
        <v>187</v>
      </c>
      <c r="H9190" t="s">
        <v>134</v>
      </c>
      <c r="I9190" t="s">
        <v>135</v>
      </c>
      <c r="J9190" t="s">
        <v>136</v>
      </c>
      <c r="K9190" t="s">
        <v>137</v>
      </c>
      <c r="L9190" t="s">
        <v>26036</v>
      </c>
      <c r="M9190" t="s">
        <v>26037</v>
      </c>
      <c r="N9190">
        <v>6.7811111110000004</v>
      </c>
      <c r="O9190">
        <v>0</v>
      </c>
      <c r="P9190">
        <v>6</v>
      </c>
      <c r="Q9190">
        <v>0</v>
      </c>
      <c r="R9190">
        <v>2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5.4942394031992006</v>
      </c>
      <c r="Y9190">
        <v>0</v>
      </c>
      <c r="Z9190">
        <v>0.27546523116160004</v>
      </c>
      <c r="AA9190">
        <v>0</v>
      </c>
      <c r="AB9190">
        <v>0</v>
      </c>
      <c r="AC9190">
        <v>0</v>
      </c>
      <c r="AD9190">
        <v>0</v>
      </c>
      <c r="AE9190">
        <v>5.7697046343608003</v>
      </c>
    </row>
    <row r="9191" spans="1:31" x14ac:dyDescent="0.25">
      <c r="A9191">
        <v>2170986</v>
      </c>
      <c r="B9191">
        <v>1</v>
      </c>
      <c r="C9191" t="s">
        <v>81</v>
      </c>
      <c r="D9191" t="s">
        <v>115</v>
      </c>
      <c r="E9191" t="s">
        <v>196</v>
      </c>
      <c r="F9191" t="s">
        <v>23702</v>
      </c>
      <c r="G9191" t="s">
        <v>142</v>
      </c>
      <c r="H9191" t="s">
        <v>143</v>
      </c>
      <c r="I9191" t="s">
        <v>135</v>
      </c>
      <c r="J9191" t="s">
        <v>136</v>
      </c>
      <c r="K9191" t="s">
        <v>137</v>
      </c>
      <c r="L9191" t="s">
        <v>26038</v>
      </c>
      <c r="M9191" t="s">
        <v>26039</v>
      </c>
      <c r="N9191">
        <v>1.4950000000000001</v>
      </c>
      <c r="O9191">
        <v>0</v>
      </c>
      <c r="P9191">
        <v>724</v>
      </c>
      <c r="Q9191">
        <v>0</v>
      </c>
      <c r="R9191">
        <v>3</v>
      </c>
      <c r="S9191">
        <v>0</v>
      </c>
      <c r="T9191">
        <v>40</v>
      </c>
      <c r="U9191">
        <v>0</v>
      </c>
      <c r="V9191">
        <v>0</v>
      </c>
      <c r="W9191">
        <v>0</v>
      </c>
      <c r="X9191">
        <v>84.871082347178472</v>
      </c>
      <c r="Y9191">
        <v>0</v>
      </c>
      <c r="Z9191">
        <v>1.0135105611960917</v>
      </c>
      <c r="AA9191">
        <v>0</v>
      </c>
      <c r="AB9191">
        <v>9.3055344720040587</v>
      </c>
      <c r="AC9191">
        <v>0</v>
      </c>
      <c r="AD9191">
        <v>0</v>
      </c>
      <c r="AE9191">
        <v>95.190127380378613</v>
      </c>
    </row>
    <row r="9192" spans="1:31" x14ac:dyDescent="0.25">
      <c r="A9192">
        <v>2171621</v>
      </c>
      <c r="B9192">
        <v>1</v>
      </c>
      <c r="C9192" t="s">
        <v>81</v>
      </c>
      <c r="D9192" t="s">
        <v>115</v>
      </c>
      <c r="E9192" t="s">
        <v>161</v>
      </c>
      <c r="F9192" t="s">
        <v>26040</v>
      </c>
      <c r="G9192" t="s">
        <v>384</v>
      </c>
      <c r="H9192" t="s">
        <v>134</v>
      </c>
      <c r="I9192" t="s">
        <v>135</v>
      </c>
      <c r="J9192" t="s">
        <v>136</v>
      </c>
      <c r="K9192" t="s">
        <v>137</v>
      </c>
      <c r="L9192" t="s">
        <v>26041</v>
      </c>
      <c r="M9192" t="s">
        <v>26042</v>
      </c>
      <c r="N9192">
        <v>3.8597222219999998</v>
      </c>
      <c r="O9192">
        <v>0</v>
      </c>
      <c r="P9192">
        <v>84</v>
      </c>
      <c r="Q9192">
        <v>0</v>
      </c>
      <c r="R9192">
        <v>2</v>
      </c>
      <c r="S9192">
        <v>0</v>
      </c>
      <c r="T9192">
        <v>6</v>
      </c>
      <c r="U9192">
        <v>0</v>
      </c>
      <c r="V9192">
        <v>0</v>
      </c>
      <c r="W9192">
        <v>0</v>
      </c>
      <c r="X9192">
        <v>37.131245123540438</v>
      </c>
      <c r="Y9192">
        <v>0</v>
      </c>
      <c r="Z9192">
        <v>2.0982716408373165</v>
      </c>
      <c r="AA9192">
        <v>0</v>
      </c>
      <c r="AB9192">
        <v>0.61712144971323346</v>
      </c>
      <c r="AC9192">
        <v>0</v>
      </c>
      <c r="AD9192">
        <v>0</v>
      </c>
      <c r="AE9192">
        <v>39.846638214090987</v>
      </c>
    </row>
    <row r="9193" spans="1:31" x14ac:dyDescent="0.25">
      <c r="A9193">
        <v>2171707</v>
      </c>
      <c r="B9193">
        <v>1</v>
      </c>
      <c r="C9193" t="s">
        <v>80</v>
      </c>
      <c r="D9193" t="s">
        <v>110</v>
      </c>
      <c r="E9193" t="s">
        <v>131</v>
      </c>
      <c r="F9193" t="s">
        <v>26043</v>
      </c>
      <c r="G9193" t="s">
        <v>152</v>
      </c>
      <c r="H9193" t="s">
        <v>134</v>
      </c>
      <c r="I9193" t="s">
        <v>135</v>
      </c>
      <c r="J9193" t="s">
        <v>136</v>
      </c>
      <c r="K9193" t="s">
        <v>137</v>
      </c>
      <c r="L9193" t="s">
        <v>26044</v>
      </c>
      <c r="M9193" t="s">
        <v>26045</v>
      </c>
      <c r="N9193">
        <v>3.216111111</v>
      </c>
      <c r="O9193">
        <v>0</v>
      </c>
      <c r="P9193">
        <v>2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1.7968809611665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1.7968809611665</v>
      </c>
    </row>
    <row r="9194" spans="1:31" x14ac:dyDescent="0.25">
      <c r="A9194">
        <v>2171229</v>
      </c>
      <c r="B9194">
        <v>1</v>
      </c>
      <c r="C9194" t="s">
        <v>80</v>
      </c>
      <c r="D9194" t="s">
        <v>103</v>
      </c>
      <c r="E9194" t="s">
        <v>174</v>
      </c>
      <c r="F9194" t="s">
        <v>26046</v>
      </c>
      <c r="G9194" t="s">
        <v>187</v>
      </c>
      <c r="H9194" t="s">
        <v>134</v>
      </c>
      <c r="I9194" t="s">
        <v>135</v>
      </c>
      <c r="J9194" t="s">
        <v>136</v>
      </c>
      <c r="K9194" t="s">
        <v>137</v>
      </c>
      <c r="L9194" t="s">
        <v>26047</v>
      </c>
      <c r="M9194" t="s">
        <v>26048</v>
      </c>
      <c r="N9194">
        <v>1.128333333</v>
      </c>
      <c r="O9194">
        <v>0</v>
      </c>
      <c r="P9194">
        <v>44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10.059603866937596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10.059603866937596</v>
      </c>
    </row>
    <row r="9195" spans="1:31" x14ac:dyDescent="0.25">
      <c r="A9195">
        <v>2171315</v>
      </c>
      <c r="B9195">
        <v>1</v>
      </c>
      <c r="C9195" t="s">
        <v>81</v>
      </c>
      <c r="D9195" t="s">
        <v>126</v>
      </c>
      <c r="E9195" t="s">
        <v>174</v>
      </c>
      <c r="F9195" t="s">
        <v>26049</v>
      </c>
      <c r="G9195" t="s">
        <v>384</v>
      </c>
      <c r="H9195" t="s">
        <v>134</v>
      </c>
      <c r="I9195" t="s">
        <v>135</v>
      </c>
      <c r="J9195" t="s">
        <v>136</v>
      </c>
      <c r="K9195" t="s">
        <v>137</v>
      </c>
      <c r="L9195" t="s">
        <v>26050</v>
      </c>
      <c r="M9195" t="s">
        <v>26051</v>
      </c>
      <c r="N9195">
        <v>3.3547222219999999</v>
      </c>
      <c r="O9195">
        <v>0</v>
      </c>
      <c r="P9195">
        <v>21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10.831352488383924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10.831352488383924</v>
      </c>
    </row>
    <row r="9196" spans="1:31" x14ac:dyDescent="0.25">
      <c r="A9196">
        <v>2171080</v>
      </c>
      <c r="B9196">
        <v>1</v>
      </c>
      <c r="C9196" t="s">
        <v>80</v>
      </c>
      <c r="D9196" t="s">
        <v>99</v>
      </c>
      <c r="E9196" t="s">
        <v>174</v>
      </c>
      <c r="F9196" t="s">
        <v>26052</v>
      </c>
      <c r="G9196" t="s">
        <v>187</v>
      </c>
      <c r="H9196" t="s">
        <v>134</v>
      </c>
      <c r="I9196" t="s">
        <v>135</v>
      </c>
      <c r="J9196" t="s">
        <v>136</v>
      </c>
      <c r="K9196" t="s">
        <v>137</v>
      </c>
      <c r="L9196" t="s">
        <v>26053</v>
      </c>
      <c r="M9196" t="s">
        <v>26054</v>
      </c>
      <c r="N9196">
        <v>14.333333333000001</v>
      </c>
      <c r="O9196">
        <v>0</v>
      </c>
      <c r="P9196">
        <v>57</v>
      </c>
      <c r="Q9196">
        <v>0</v>
      </c>
      <c r="R9196">
        <v>3</v>
      </c>
      <c r="S9196">
        <v>0</v>
      </c>
      <c r="T9196">
        <v>4</v>
      </c>
      <c r="U9196">
        <v>0</v>
      </c>
      <c r="V9196">
        <v>0</v>
      </c>
      <c r="W9196">
        <v>0</v>
      </c>
      <c r="X9196">
        <v>145.59798887874024</v>
      </c>
      <c r="Y9196">
        <v>0</v>
      </c>
      <c r="Z9196">
        <v>5.7411380460191594</v>
      </c>
      <c r="AA9196">
        <v>0</v>
      </c>
      <c r="AB9196">
        <v>18.897582928306694</v>
      </c>
      <c r="AC9196">
        <v>0</v>
      </c>
      <c r="AD9196">
        <v>0</v>
      </c>
      <c r="AE9196">
        <v>170.23670985306609</v>
      </c>
    </row>
    <row r="9197" spans="1:31" x14ac:dyDescent="0.25">
      <c r="A9197">
        <v>2172020</v>
      </c>
      <c r="B9197">
        <v>1</v>
      </c>
      <c r="C9197" t="s">
        <v>81</v>
      </c>
      <c r="D9197" t="s">
        <v>119</v>
      </c>
      <c r="E9197" t="s">
        <v>196</v>
      </c>
      <c r="F9197" t="s">
        <v>1598</v>
      </c>
      <c r="G9197" t="s">
        <v>142</v>
      </c>
      <c r="H9197" t="s">
        <v>143</v>
      </c>
      <c r="I9197" t="s">
        <v>148</v>
      </c>
      <c r="J9197" t="s">
        <v>136</v>
      </c>
      <c r="K9197" t="s">
        <v>137</v>
      </c>
      <c r="L9197" t="s">
        <v>26055</v>
      </c>
      <c r="M9197" t="s">
        <v>26056</v>
      </c>
      <c r="N9197">
        <v>3.4444443999999998E-2</v>
      </c>
      <c r="O9197">
        <v>0</v>
      </c>
      <c r="P9197">
        <v>1498</v>
      </c>
      <c r="Q9197">
        <v>92</v>
      </c>
      <c r="R9197">
        <v>335</v>
      </c>
      <c r="S9197">
        <v>2</v>
      </c>
      <c r="T9197">
        <v>66</v>
      </c>
      <c r="U9197">
        <v>0</v>
      </c>
      <c r="V9197">
        <v>0</v>
      </c>
      <c r="W9197">
        <v>0</v>
      </c>
      <c r="X9197">
        <v>6.7342013111279613</v>
      </c>
      <c r="Y9197">
        <v>1.2250268292051556</v>
      </c>
      <c r="Z9197">
        <v>2.5435887116102882</v>
      </c>
      <c r="AA9197">
        <v>0.16143726865766669</v>
      </c>
      <c r="AB9197">
        <v>0.50324813309603345</v>
      </c>
      <c r="AC9197">
        <v>0</v>
      </c>
      <c r="AD9197">
        <v>0</v>
      </c>
      <c r="AE9197">
        <v>11.167502253697105</v>
      </c>
    </row>
    <row r="9198" spans="1:31" x14ac:dyDescent="0.25">
      <c r="A9198">
        <v>2171782</v>
      </c>
      <c r="B9198">
        <v>1</v>
      </c>
      <c r="C9198" t="s">
        <v>81</v>
      </c>
      <c r="D9198" t="s">
        <v>117</v>
      </c>
      <c r="E9198" t="s">
        <v>174</v>
      </c>
      <c r="F9198" t="s">
        <v>26057</v>
      </c>
      <c r="G9198" t="s">
        <v>187</v>
      </c>
      <c r="H9198" t="s">
        <v>134</v>
      </c>
      <c r="I9198" t="s">
        <v>135</v>
      </c>
      <c r="J9198" t="s">
        <v>136</v>
      </c>
      <c r="K9198" t="s">
        <v>137</v>
      </c>
      <c r="L9198" t="s">
        <v>26058</v>
      </c>
      <c r="M9198" t="s">
        <v>26059</v>
      </c>
      <c r="N9198">
        <v>4.3655555550000003</v>
      </c>
      <c r="O9198">
        <v>0</v>
      </c>
      <c r="P9198">
        <v>28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12.256417739530809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12.256417739530809</v>
      </c>
    </row>
    <row r="9199" spans="1:31" x14ac:dyDescent="0.25">
      <c r="A9199">
        <v>2171851</v>
      </c>
      <c r="B9199">
        <v>1</v>
      </c>
      <c r="C9199" t="s">
        <v>80</v>
      </c>
      <c r="D9199" t="s">
        <v>85</v>
      </c>
      <c r="E9199" t="s">
        <v>131</v>
      </c>
      <c r="F9199" t="s">
        <v>26060</v>
      </c>
      <c r="G9199" t="s">
        <v>231</v>
      </c>
      <c r="H9199" t="s">
        <v>134</v>
      </c>
      <c r="I9199" t="s">
        <v>135</v>
      </c>
      <c r="J9199" t="s">
        <v>136</v>
      </c>
      <c r="K9199" t="s">
        <v>137</v>
      </c>
      <c r="L9199" t="s">
        <v>26061</v>
      </c>
      <c r="M9199" t="s">
        <v>26062</v>
      </c>
      <c r="N9199">
        <v>4.9641666659999997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1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4.4243759368022735</v>
      </c>
      <c r="AC9199">
        <v>0</v>
      </c>
      <c r="AD9199">
        <v>0</v>
      </c>
      <c r="AE9199">
        <v>4.4243759368022735</v>
      </c>
    </row>
    <row r="9200" spans="1:31" x14ac:dyDescent="0.25">
      <c r="A9200">
        <v>2170838</v>
      </c>
      <c r="B9200">
        <v>1</v>
      </c>
      <c r="C9200" t="s">
        <v>81</v>
      </c>
      <c r="D9200" t="s">
        <v>118</v>
      </c>
      <c r="E9200" t="s">
        <v>161</v>
      </c>
      <c r="F9200" t="s">
        <v>21260</v>
      </c>
      <c r="G9200" t="s">
        <v>215</v>
      </c>
      <c r="H9200" t="s">
        <v>134</v>
      </c>
      <c r="I9200" t="s">
        <v>135</v>
      </c>
      <c r="J9200" t="s">
        <v>136</v>
      </c>
      <c r="K9200" t="s">
        <v>137</v>
      </c>
      <c r="L9200" t="s">
        <v>26063</v>
      </c>
      <c r="M9200" t="s">
        <v>26064</v>
      </c>
      <c r="N9200">
        <v>0.96055555500000001</v>
      </c>
      <c r="O9200">
        <v>0</v>
      </c>
      <c r="P9200">
        <v>117</v>
      </c>
      <c r="Q9200">
        <v>0</v>
      </c>
      <c r="R9200">
        <v>6</v>
      </c>
      <c r="S9200">
        <v>0</v>
      </c>
      <c r="T9200">
        <v>1</v>
      </c>
      <c r="U9200">
        <v>0</v>
      </c>
      <c r="V9200">
        <v>0</v>
      </c>
      <c r="W9200">
        <v>0</v>
      </c>
      <c r="X9200">
        <v>18.927243514912519</v>
      </c>
      <c r="Y9200">
        <v>0</v>
      </c>
      <c r="Z9200">
        <v>1.280174199422222</v>
      </c>
      <c r="AA9200">
        <v>0</v>
      </c>
      <c r="AB9200">
        <v>0</v>
      </c>
      <c r="AC9200">
        <v>0</v>
      </c>
      <c r="AD9200">
        <v>0</v>
      </c>
      <c r="AE9200">
        <v>20.207417714334742</v>
      </c>
    </row>
    <row r="9201" spans="1:31" x14ac:dyDescent="0.25">
      <c r="A9201">
        <v>2171951</v>
      </c>
      <c r="B9201">
        <v>1</v>
      </c>
      <c r="C9201" t="s">
        <v>80</v>
      </c>
      <c r="D9201" t="s">
        <v>104</v>
      </c>
      <c r="E9201" t="s">
        <v>140</v>
      </c>
      <c r="F9201" t="s">
        <v>26065</v>
      </c>
      <c r="G9201" t="s">
        <v>142</v>
      </c>
      <c r="H9201" t="s">
        <v>143</v>
      </c>
      <c r="I9201" t="s">
        <v>135</v>
      </c>
      <c r="J9201" t="s">
        <v>136</v>
      </c>
      <c r="K9201" t="s">
        <v>137</v>
      </c>
      <c r="L9201" t="s">
        <v>26066</v>
      </c>
      <c r="M9201" t="s">
        <v>26067</v>
      </c>
      <c r="N9201">
        <v>1.65</v>
      </c>
      <c r="O9201">
        <v>1</v>
      </c>
      <c r="P9201">
        <v>365</v>
      </c>
      <c r="Q9201">
        <v>3</v>
      </c>
      <c r="R9201">
        <v>10</v>
      </c>
      <c r="S9201">
        <v>0</v>
      </c>
      <c r="T9201">
        <v>27</v>
      </c>
      <c r="U9201">
        <v>0</v>
      </c>
      <c r="V9201">
        <v>0</v>
      </c>
      <c r="W9201">
        <v>2.9368518143259998</v>
      </c>
      <c r="X9201">
        <v>177.57211712454364</v>
      </c>
      <c r="Y9201">
        <v>5.2055114966744993</v>
      </c>
      <c r="Z9201">
        <v>6.0432537290560013</v>
      </c>
      <c r="AA9201">
        <v>0</v>
      </c>
      <c r="AB9201">
        <v>13.011621215414495</v>
      </c>
      <c r="AC9201">
        <v>0</v>
      </c>
      <c r="AD9201">
        <v>0</v>
      </c>
      <c r="AE9201">
        <v>204.76935538001462</v>
      </c>
    </row>
    <row r="9202" spans="1:31" x14ac:dyDescent="0.25">
      <c r="A9202">
        <v>2171828</v>
      </c>
      <c r="B9202">
        <v>1</v>
      </c>
      <c r="C9202" t="s">
        <v>80</v>
      </c>
      <c r="D9202" t="s">
        <v>108</v>
      </c>
      <c r="E9202" t="s">
        <v>174</v>
      </c>
      <c r="F9202" t="s">
        <v>25553</v>
      </c>
      <c r="G9202" t="s">
        <v>187</v>
      </c>
      <c r="H9202" t="s">
        <v>134</v>
      </c>
      <c r="I9202" t="s">
        <v>135</v>
      </c>
      <c r="J9202" t="s">
        <v>136</v>
      </c>
      <c r="K9202" t="s">
        <v>137</v>
      </c>
      <c r="L9202" t="s">
        <v>26068</v>
      </c>
      <c r="M9202" t="s">
        <v>26069</v>
      </c>
      <c r="N9202">
        <v>12.228055554999999</v>
      </c>
      <c r="O9202">
        <v>0</v>
      </c>
      <c r="P9202">
        <v>13</v>
      </c>
      <c r="Q9202">
        <v>0</v>
      </c>
      <c r="R9202">
        <v>1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29.930172583699306</v>
      </c>
      <c r="Y9202">
        <v>0</v>
      </c>
      <c r="Z9202">
        <v>0.26003345019125829</v>
      </c>
      <c r="AA9202">
        <v>0</v>
      </c>
      <c r="AB9202">
        <v>0</v>
      </c>
      <c r="AC9202">
        <v>0</v>
      </c>
      <c r="AD9202">
        <v>0</v>
      </c>
      <c r="AE9202">
        <v>30.190206033890565</v>
      </c>
    </row>
    <row r="9203" spans="1:31" x14ac:dyDescent="0.25">
      <c r="A9203">
        <v>2170815</v>
      </c>
      <c r="B9203">
        <v>1</v>
      </c>
      <c r="C9203" t="s">
        <v>80</v>
      </c>
      <c r="D9203" t="s">
        <v>93</v>
      </c>
      <c r="E9203" t="s">
        <v>140</v>
      </c>
      <c r="F9203" t="s">
        <v>16233</v>
      </c>
      <c r="G9203" t="s">
        <v>142</v>
      </c>
      <c r="H9203" t="s">
        <v>143</v>
      </c>
      <c r="I9203" t="s">
        <v>135</v>
      </c>
      <c r="J9203" t="s">
        <v>136</v>
      </c>
      <c r="K9203" t="s">
        <v>137</v>
      </c>
      <c r="L9203" t="s">
        <v>26070</v>
      </c>
      <c r="M9203" t="s">
        <v>25758</v>
      </c>
      <c r="N9203">
        <v>2.198611111</v>
      </c>
      <c r="O9203">
        <v>0</v>
      </c>
      <c r="P9203">
        <v>8</v>
      </c>
      <c r="Q9203">
        <v>29</v>
      </c>
      <c r="R9203">
        <v>94</v>
      </c>
      <c r="S9203">
        <v>6</v>
      </c>
      <c r="T9203">
        <v>15</v>
      </c>
      <c r="U9203">
        <v>0</v>
      </c>
      <c r="V9203">
        <v>0</v>
      </c>
      <c r="W9203">
        <v>0</v>
      </c>
      <c r="X9203">
        <v>4.0938100772600006</v>
      </c>
      <c r="Y9203">
        <v>32.176171436033634</v>
      </c>
      <c r="Z9203">
        <v>156.69199541184054</v>
      </c>
      <c r="AA9203">
        <v>410.41142654378029</v>
      </c>
      <c r="AB9203">
        <v>14.8055299631485</v>
      </c>
      <c r="AC9203">
        <v>0</v>
      </c>
      <c r="AD9203">
        <v>0</v>
      </c>
      <c r="AE9203">
        <v>618.17893343206299</v>
      </c>
    </row>
    <row r="9204" spans="1:31" x14ac:dyDescent="0.25">
      <c r="A9204">
        <v>2171897</v>
      </c>
      <c r="B9204">
        <v>1</v>
      </c>
      <c r="C9204" t="s">
        <v>80</v>
      </c>
      <c r="D9204" t="s">
        <v>94</v>
      </c>
      <c r="E9204" t="s">
        <v>131</v>
      </c>
      <c r="F9204" t="s">
        <v>26071</v>
      </c>
      <c r="G9204" t="s">
        <v>152</v>
      </c>
      <c r="H9204" t="s">
        <v>134</v>
      </c>
      <c r="I9204" t="s">
        <v>135</v>
      </c>
      <c r="J9204" t="s">
        <v>136</v>
      </c>
      <c r="K9204" t="s">
        <v>137</v>
      </c>
      <c r="L9204" t="s">
        <v>26072</v>
      </c>
      <c r="M9204" t="s">
        <v>26073</v>
      </c>
      <c r="N9204">
        <v>3.4913888879999999</v>
      </c>
      <c r="O9204">
        <v>0</v>
      </c>
      <c r="P9204">
        <v>1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</row>
    <row r="9205" spans="1:31" x14ac:dyDescent="0.25">
      <c r="A9205">
        <v>2171997</v>
      </c>
      <c r="B9205">
        <v>1</v>
      </c>
      <c r="C9205" t="s">
        <v>81</v>
      </c>
      <c r="D9205" t="s">
        <v>121</v>
      </c>
      <c r="E9205" t="s">
        <v>174</v>
      </c>
      <c r="F9205" t="s">
        <v>26074</v>
      </c>
      <c r="G9205" t="s">
        <v>187</v>
      </c>
      <c r="H9205" t="s">
        <v>134</v>
      </c>
      <c r="I9205" t="s">
        <v>135</v>
      </c>
      <c r="J9205" t="s">
        <v>136</v>
      </c>
      <c r="K9205" t="s">
        <v>137</v>
      </c>
      <c r="L9205" t="s">
        <v>26075</v>
      </c>
      <c r="M9205" t="s">
        <v>26076</v>
      </c>
      <c r="N9205">
        <v>7.2477777769999996</v>
      </c>
      <c r="O9205">
        <v>0</v>
      </c>
      <c r="P9205">
        <v>19</v>
      </c>
      <c r="Q9205">
        <v>0</v>
      </c>
      <c r="R9205">
        <v>1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13.832962532109361</v>
      </c>
      <c r="Y9205">
        <v>0</v>
      </c>
      <c r="Z9205">
        <v>7.1122020691135004E-2</v>
      </c>
      <c r="AA9205">
        <v>0</v>
      </c>
      <c r="AB9205">
        <v>0</v>
      </c>
      <c r="AC9205">
        <v>0</v>
      </c>
      <c r="AD9205">
        <v>0</v>
      </c>
      <c r="AE9205">
        <v>13.904084552800496</v>
      </c>
    </row>
    <row r="9206" spans="1:31" x14ac:dyDescent="0.25">
      <c r="A9206">
        <v>2170792</v>
      </c>
      <c r="B9206">
        <v>1</v>
      </c>
      <c r="C9206" t="s">
        <v>80</v>
      </c>
      <c r="D9206" t="s">
        <v>96</v>
      </c>
      <c r="E9206" t="s">
        <v>131</v>
      </c>
      <c r="F9206" t="s">
        <v>26077</v>
      </c>
      <c r="G9206" t="s">
        <v>231</v>
      </c>
      <c r="H9206" t="s">
        <v>134</v>
      </c>
      <c r="I9206" t="s">
        <v>135</v>
      </c>
      <c r="J9206" t="s">
        <v>136</v>
      </c>
      <c r="K9206" t="s">
        <v>137</v>
      </c>
      <c r="L9206" t="s">
        <v>26078</v>
      </c>
      <c r="M9206" t="s">
        <v>26079</v>
      </c>
      <c r="N9206">
        <v>3.684722222</v>
      </c>
      <c r="O9206">
        <v>0</v>
      </c>
      <c r="P9206">
        <v>1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1.668470870782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1.668470870782</v>
      </c>
    </row>
    <row r="9207" spans="1:31" x14ac:dyDescent="0.25">
      <c r="A9207">
        <v>2171874</v>
      </c>
      <c r="B9207">
        <v>1</v>
      </c>
      <c r="C9207" t="s">
        <v>81</v>
      </c>
      <c r="D9207" t="s">
        <v>116</v>
      </c>
      <c r="E9207" t="s">
        <v>174</v>
      </c>
      <c r="F9207" t="s">
        <v>22138</v>
      </c>
      <c r="G9207" t="s">
        <v>187</v>
      </c>
      <c r="H9207" t="s">
        <v>134</v>
      </c>
      <c r="I9207" t="s">
        <v>135</v>
      </c>
      <c r="J9207" t="s">
        <v>136</v>
      </c>
      <c r="K9207" t="s">
        <v>137</v>
      </c>
      <c r="L9207" t="s">
        <v>26080</v>
      </c>
      <c r="M9207" t="s">
        <v>26081</v>
      </c>
      <c r="N9207">
        <v>3.3091666659999999</v>
      </c>
      <c r="O9207">
        <v>0</v>
      </c>
      <c r="P9207">
        <v>2</v>
      </c>
      <c r="Q9207">
        <v>0</v>
      </c>
      <c r="R9207">
        <v>0</v>
      </c>
      <c r="S9207">
        <v>0</v>
      </c>
      <c r="T9207">
        <v>30</v>
      </c>
      <c r="U9207">
        <v>0</v>
      </c>
      <c r="V9207">
        <v>0</v>
      </c>
      <c r="W9207">
        <v>0</v>
      </c>
      <c r="X9207">
        <v>1.9249737141295751</v>
      </c>
      <c r="Y9207">
        <v>0</v>
      </c>
      <c r="Z9207">
        <v>0</v>
      </c>
      <c r="AA9207">
        <v>0</v>
      </c>
      <c r="AB9207">
        <v>19.168957347855084</v>
      </c>
      <c r="AC9207">
        <v>0</v>
      </c>
      <c r="AD9207">
        <v>0</v>
      </c>
      <c r="AE9207">
        <v>21.093931061984659</v>
      </c>
    </row>
    <row r="9208" spans="1:31" x14ac:dyDescent="0.25">
      <c r="A9208">
        <v>2170746</v>
      </c>
      <c r="B9208">
        <v>1</v>
      </c>
      <c r="C9208" t="s">
        <v>80</v>
      </c>
      <c r="D9208" t="s">
        <v>93</v>
      </c>
      <c r="E9208" t="s">
        <v>174</v>
      </c>
      <c r="F9208" t="s">
        <v>22256</v>
      </c>
      <c r="G9208" t="s">
        <v>187</v>
      </c>
      <c r="H9208" t="s">
        <v>134</v>
      </c>
      <c r="I9208" t="s">
        <v>135</v>
      </c>
      <c r="J9208" t="s">
        <v>136</v>
      </c>
      <c r="K9208" t="s">
        <v>137</v>
      </c>
      <c r="L9208" t="s">
        <v>26082</v>
      </c>
      <c r="M9208" t="s">
        <v>26083</v>
      </c>
      <c r="N9208">
        <v>7.9047222220000002</v>
      </c>
      <c r="O9208">
        <v>0</v>
      </c>
      <c r="P9208">
        <v>16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14.945909634903336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14.945909634903336</v>
      </c>
    </row>
    <row r="9209" spans="1:31" x14ac:dyDescent="0.25">
      <c r="A9209">
        <v>2171636</v>
      </c>
      <c r="B9209">
        <v>1</v>
      </c>
      <c r="C9209" t="s">
        <v>80</v>
      </c>
      <c r="D9209" t="s">
        <v>99</v>
      </c>
      <c r="E9209" t="s">
        <v>131</v>
      </c>
      <c r="F9209" t="s">
        <v>26084</v>
      </c>
      <c r="G9209" t="s">
        <v>152</v>
      </c>
      <c r="H9209" t="s">
        <v>134</v>
      </c>
      <c r="I9209" t="s">
        <v>135</v>
      </c>
      <c r="J9209" t="s">
        <v>136</v>
      </c>
      <c r="K9209" t="s">
        <v>137</v>
      </c>
      <c r="L9209" t="s">
        <v>26085</v>
      </c>
      <c r="M9209" t="s">
        <v>26086</v>
      </c>
      <c r="N9209">
        <v>5.3027777770000002</v>
      </c>
      <c r="O9209">
        <v>0</v>
      </c>
      <c r="P9209">
        <v>1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0.6043595370028334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0.6043595370028334</v>
      </c>
    </row>
    <row r="9210" spans="1:31" x14ac:dyDescent="0.25">
      <c r="A9210">
        <v>2170700</v>
      </c>
      <c r="B9210">
        <v>1</v>
      </c>
      <c r="C9210" t="s">
        <v>81</v>
      </c>
      <c r="D9210" t="s">
        <v>116</v>
      </c>
      <c r="E9210" t="s">
        <v>174</v>
      </c>
      <c r="F9210" t="s">
        <v>26087</v>
      </c>
      <c r="G9210" t="s">
        <v>187</v>
      </c>
      <c r="H9210" t="s">
        <v>134</v>
      </c>
      <c r="I9210" t="s">
        <v>135</v>
      </c>
      <c r="J9210" t="s">
        <v>136</v>
      </c>
      <c r="K9210" t="s">
        <v>137</v>
      </c>
      <c r="L9210" t="s">
        <v>26088</v>
      </c>
      <c r="M9210" t="s">
        <v>26089</v>
      </c>
      <c r="N9210">
        <v>7.903333333</v>
      </c>
      <c r="O9210">
        <v>0</v>
      </c>
      <c r="P9210">
        <v>59</v>
      </c>
      <c r="Q9210">
        <v>0</v>
      </c>
      <c r="R9210">
        <v>2</v>
      </c>
      <c r="S9210">
        <v>0</v>
      </c>
      <c r="T9210">
        <v>4</v>
      </c>
      <c r="U9210">
        <v>0</v>
      </c>
      <c r="V9210">
        <v>0</v>
      </c>
      <c r="W9210">
        <v>0</v>
      </c>
      <c r="X9210">
        <v>48.24276370504213</v>
      </c>
      <c r="Y9210">
        <v>0</v>
      </c>
      <c r="Z9210">
        <v>0.19797946838133335</v>
      </c>
      <c r="AA9210">
        <v>0</v>
      </c>
      <c r="AB9210">
        <v>0.49525956935000015</v>
      </c>
      <c r="AC9210">
        <v>0</v>
      </c>
      <c r="AD9210">
        <v>0</v>
      </c>
      <c r="AE9210">
        <v>48.936002742773461</v>
      </c>
    </row>
    <row r="9211" spans="1:31" x14ac:dyDescent="0.25">
      <c r="A9211">
        <v>2171490</v>
      </c>
      <c r="B9211">
        <v>1</v>
      </c>
      <c r="C9211" t="s">
        <v>80</v>
      </c>
      <c r="D9211" t="s">
        <v>97</v>
      </c>
      <c r="E9211" t="s">
        <v>174</v>
      </c>
      <c r="F9211" t="s">
        <v>24268</v>
      </c>
      <c r="G9211" t="s">
        <v>176</v>
      </c>
      <c r="H9211" t="s">
        <v>134</v>
      </c>
      <c r="I9211" t="s">
        <v>135</v>
      </c>
      <c r="J9211" t="s">
        <v>136</v>
      </c>
      <c r="K9211" t="s">
        <v>137</v>
      </c>
      <c r="L9211" t="s">
        <v>26090</v>
      </c>
      <c r="M9211" t="s">
        <v>26091</v>
      </c>
      <c r="N9211">
        <v>1.6994444440000001</v>
      </c>
      <c r="O9211">
        <v>0</v>
      </c>
      <c r="P9211">
        <v>77</v>
      </c>
      <c r="Q9211">
        <v>0</v>
      </c>
      <c r="R9211">
        <v>2</v>
      </c>
      <c r="S9211">
        <v>0</v>
      </c>
      <c r="T9211">
        <v>3</v>
      </c>
      <c r="U9211">
        <v>0</v>
      </c>
      <c r="V9211">
        <v>0</v>
      </c>
      <c r="W9211">
        <v>0</v>
      </c>
      <c r="X9211">
        <v>32.486794564839037</v>
      </c>
      <c r="Y9211">
        <v>0</v>
      </c>
      <c r="Z9211">
        <v>0.12160546386600002</v>
      </c>
      <c r="AA9211">
        <v>0</v>
      </c>
      <c r="AB9211">
        <v>0.81665010733921672</v>
      </c>
      <c r="AC9211">
        <v>0</v>
      </c>
      <c r="AD9211">
        <v>0</v>
      </c>
      <c r="AE9211">
        <v>33.425050136044248</v>
      </c>
    </row>
    <row r="9212" spans="1:31" x14ac:dyDescent="0.25">
      <c r="A9212">
        <v>2171344</v>
      </c>
      <c r="B9212">
        <v>1</v>
      </c>
      <c r="C9212" t="s">
        <v>80</v>
      </c>
      <c r="D9212" t="s">
        <v>94</v>
      </c>
      <c r="E9212" t="s">
        <v>206</v>
      </c>
      <c r="F9212" t="s">
        <v>26092</v>
      </c>
      <c r="G9212" t="s">
        <v>246</v>
      </c>
      <c r="H9212" t="s">
        <v>134</v>
      </c>
      <c r="I9212" t="s">
        <v>135</v>
      </c>
      <c r="J9212" t="s">
        <v>136</v>
      </c>
      <c r="K9212" t="s">
        <v>137</v>
      </c>
      <c r="L9212" t="s">
        <v>24753</v>
      </c>
      <c r="M9212" t="s">
        <v>26093</v>
      </c>
      <c r="N9212">
        <v>5.1950000000000003</v>
      </c>
      <c r="O9212">
        <v>0</v>
      </c>
      <c r="P9212">
        <v>26</v>
      </c>
      <c r="Q9212">
        <v>0</v>
      </c>
      <c r="R9212">
        <v>0</v>
      </c>
      <c r="S9212">
        <v>0</v>
      </c>
      <c r="T9212">
        <v>13</v>
      </c>
      <c r="U9212">
        <v>0</v>
      </c>
      <c r="V9212">
        <v>0</v>
      </c>
      <c r="W9212">
        <v>0</v>
      </c>
      <c r="X9212">
        <v>27.843290496416007</v>
      </c>
      <c r="Y9212">
        <v>0</v>
      </c>
      <c r="Z9212">
        <v>0</v>
      </c>
      <c r="AA9212">
        <v>0</v>
      </c>
      <c r="AB9212">
        <v>168.0766742189231</v>
      </c>
      <c r="AC9212">
        <v>0</v>
      </c>
      <c r="AD9212">
        <v>0</v>
      </c>
      <c r="AE9212">
        <v>195.91996471533912</v>
      </c>
    </row>
    <row r="9213" spans="1:31" x14ac:dyDescent="0.25">
      <c r="A9213">
        <v>2171367</v>
      </c>
      <c r="B9213">
        <v>1</v>
      </c>
      <c r="C9213" t="s">
        <v>81</v>
      </c>
      <c r="D9213" t="s">
        <v>113</v>
      </c>
      <c r="E9213" t="s">
        <v>174</v>
      </c>
      <c r="F9213" t="s">
        <v>26094</v>
      </c>
      <c r="G9213" t="s">
        <v>187</v>
      </c>
      <c r="H9213" t="s">
        <v>134</v>
      </c>
      <c r="I9213" t="s">
        <v>135</v>
      </c>
      <c r="J9213" t="s">
        <v>136</v>
      </c>
      <c r="K9213" t="s">
        <v>137</v>
      </c>
      <c r="L9213" t="s">
        <v>26095</v>
      </c>
      <c r="M9213" t="s">
        <v>26096</v>
      </c>
      <c r="N9213">
        <v>12.016388888</v>
      </c>
      <c r="O9213">
        <v>0</v>
      </c>
      <c r="P9213">
        <v>2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3.7322752035154005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3.7322752035154005</v>
      </c>
    </row>
    <row r="9214" spans="1:31" x14ac:dyDescent="0.25">
      <c r="A9214">
        <v>2170869</v>
      </c>
      <c r="B9214">
        <v>1</v>
      </c>
      <c r="C9214" t="s">
        <v>81</v>
      </c>
      <c r="D9214" t="s">
        <v>113</v>
      </c>
      <c r="E9214" t="s">
        <v>161</v>
      </c>
      <c r="F9214" t="s">
        <v>21887</v>
      </c>
      <c r="G9214" t="s">
        <v>176</v>
      </c>
      <c r="H9214" t="s">
        <v>134</v>
      </c>
      <c r="I9214" t="s">
        <v>135</v>
      </c>
      <c r="J9214" t="s">
        <v>136</v>
      </c>
      <c r="K9214" t="s">
        <v>137</v>
      </c>
      <c r="L9214" t="s">
        <v>26097</v>
      </c>
      <c r="M9214" t="s">
        <v>26098</v>
      </c>
      <c r="N9214">
        <v>2.5947222220000001</v>
      </c>
      <c r="O9214">
        <v>0</v>
      </c>
      <c r="P9214">
        <v>55</v>
      </c>
      <c r="Q9214">
        <v>0</v>
      </c>
      <c r="R9214">
        <v>10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17.888948151663804</v>
      </c>
      <c r="Y9214">
        <v>0</v>
      </c>
      <c r="Z9214">
        <v>3.2888420052276248</v>
      </c>
      <c r="AA9214">
        <v>0</v>
      </c>
      <c r="AB9214">
        <v>0</v>
      </c>
      <c r="AC9214">
        <v>0</v>
      </c>
      <c r="AD9214">
        <v>0</v>
      </c>
      <c r="AE9214">
        <v>21.17779015689143</v>
      </c>
    </row>
    <row r="9215" spans="1:31" x14ac:dyDescent="0.25">
      <c r="A9215">
        <v>2171436</v>
      </c>
      <c r="B9215">
        <v>1</v>
      </c>
      <c r="C9215" t="s">
        <v>80</v>
      </c>
      <c r="D9215" t="s">
        <v>93</v>
      </c>
      <c r="E9215" t="s">
        <v>140</v>
      </c>
      <c r="F9215" t="s">
        <v>26099</v>
      </c>
      <c r="G9215" t="s">
        <v>142</v>
      </c>
      <c r="H9215" t="s">
        <v>143</v>
      </c>
      <c r="I9215" t="s">
        <v>135</v>
      </c>
      <c r="J9215" t="s">
        <v>136</v>
      </c>
      <c r="K9215" t="s">
        <v>137</v>
      </c>
      <c r="L9215" t="s">
        <v>26100</v>
      </c>
      <c r="M9215" t="s">
        <v>26101</v>
      </c>
      <c r="N9215">
        <v>3.872777777</v>
      </c>
      <c r="O9215">
        <v>0</v>
      </c>
      <c r="P9215">
        <v>165</v>
      </c>
      <c r="Q9215">
        <v>2</v>
      </c>
      <c r="R9215">
        <v>42</v>
      </c>
      <c r="S9215">
        <v>3</v>
      </c>
      <c r="T9215">
        <v>35</v>
      </c>
      <c r="U9215">
        <v>0</v>
      </c>
      <c r="V9215">
        <v>0</v>
      </c>
      <c r="W9215">
        <v>0</v>
      </c>
      <c r="X9215">
        <v>62.104638551551872</v>
      </c>
      <c r="Y9215">
        <v>59.345773622949636</v>
      </c>
      <c r="Z9215">
        <v>31.368361311575704</v>
      </c>
      <c r="AA9215">
        <v>66.589967042142547</v>
      </c>
      <c r="AB9215">
        <v>30.885881212551705</v>
      </c>
      <c r="AC9215">
        <v>0</v>
      </c>
      <c r="AD9215">
        <v>0</v>
      </c>
      <c r="AE9215">
        <v>250.29462174077148</v>
      </c>
    </row>
    <row r="9216" spans="1:31" x14ac:dyDescent="0.25">
      <c r="A9216">
        <v>2170938</v>
      </c>
      <c r="B9216">
        <v>1</v>
      </c>
      <c r="C9216" t="s">
        <v>80</v>
      </c>
      <c r="D9216" t="s">
        <v>85</v>
      </c>
      <c r="E9216" t="s">
        <v>131</v>
      </c>
      <c r="F9216" t="s">
        <v>23295</v>
      </c>
      <c r="G9216" t="s">
        <v>231</v>
      </c>
      <c r="H9216" t="s">
        <v>134</v>
      </c>
      <c r="I9216" t="s">
        <v>135</v>
      </c>
      <c r="J9216" t="s">
        <v>136</v>
      </c>
      <c r="K9216" t="s">
        <v>137</v>
      </c>
      <c r="L9216" t="s">
        <v>26102</v>
      </c>
      <c r="M9216" t="s">
        <v>26103</v>
      </c>
      <c r="N9216">
        <v>5.614166666</v>
      </c>
      <c r="O9216">
        <v>0</v>
      </c>
      <c r="P9216">
        <v>5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5.6017174288107165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5.6017174288107165</v>
      </c>
    </row>
    <row r="9217" spans="1:31" x14ac:dyDescent="0.25">
      <c r="A9217">
        <v>2171459</v>
      </c>
      <c r="B9217">
        <v>1</v>
      </c>
      <c r="C9217" t="s">
        <v>80</v>
      </c>
      <c r="D9217" t="s">
        <v>95</v>
      </c>
      <c r="E9217" t="s">
        <v>140</v>
      </c>
      <c r="F9217" t="s">
        <v>23995</v>
      </c>
      <c r="G9217" t="s">
        <v>142</v>
      </c>
      <c r="H9217" t="s">
        <v>143</v>
      </c>
      <c r="I9217" t="s">
        <v>135</v>
      </c>
      <c r="J9217" t="s">
        <v>136</v>
      </c>
      <c r="K9217" t="s">
        <v>137</v>
      </c>
      <c r="L9217" t="s">
        <v>26104</v>
      </c>
      <c r="M9217" t="s">
        <v>26105</v>
      </c>
      <c r="N9217">
        <v>1.063055555</v>
      </c>
      <c r="O9217">
        <v>5</v>
      </c>
      <c r="P9217">
        <v>2171</v>
      </c>
      <c r="Q9217">
        <v>26</v>
      </c>
      <c r="R9217">
        <v>21</v>
      </c>
      <c r="S9217">
        <v>23</v>
      </c>
      <c r="T9217">
        <v>104</v>
      </c>
      <c r="U9217">
        <v>1</v>
      </c>
      <c r="V9217">
        <v>0</v>
      </c>
      <c r="W9217">
        <v>8.6035305182157504</v>
      </c>
      <c r="X9217">
        <v>527.71423123359023</v>
      </c>
      <c r="Y9217">
        <v>81.134623819434267</v>
      </c>
      <c r="Z9217">
        <v>3.1798880336882007</v>
      </c>
      <c r="AA9217">
        <v>430.42944135164566</v>
      </c>
      <c r="AB9217">
        <v>77.82006603094122</v>
      </c>
      <c r="AC9217">
        <v>73.406876009560435</v>
      </c>
      <c r="AD9217">
        <v>0</v>
      </c>
      <c r="AE9217">
        <v>1202.2886569970758</v>
      </c>
    </row>
    <row r="9218" spans="1:31" x14ac:dyDescent="0.25">
      <c r="A9218">
        <v>2170961</v>
      </c>
      <c r="B9218">
        <v>1</v>
      </c>
      <c r="C9218" t="s">
        <v>80</v>
      </c>
      <c r="D9218" t="s">
        <v>101</v>
      </c>
      <c r="E9218" t="s">
        <v>196</v>
      </c>
      <c r="F9218" t="s">
        <v>4606</v>
      </c>
      <c r="G9218" t="s">
        <v>142</v>
      </c>
      <c r="H9218" t="s">
        <v>143</v>
      </c>
      <c r="I9218" t="s">
        <v>135</v>
      </c>
      <c r="J9218" t="s">
        <v>136</v>
      </c>
      <c r="K9218" t="s">
        <v>137</v>
      </c>
      <c r="L9218" t="s">
        <v>26106</v>
      </c>
      <c r="M9218" t="s">
        <v>26107</v>
      </c>
      <c r="N9218">
        <v>1.8305555549999999</v>
      </c>
      <c r="O9218">
        <v>5</v>
      </c>
      <c r="P9218">
        <v>1937</v>
      </c>
      <c r="Q9218">
        <v>2</v>
      </c>
      <c r="R9218">
        <v>65</v>
      </c>
      <c r="S9218">
        <v>12</v>
      </c>
      <c r="T9218">
        <v>212</v>
      </c>
      <c r="U9218">
        <v>1</v>
      </c>
      <c r="V9218">
        <v>1</v>
      </c>
      <c r="W9218">
        <v>4.4041083662817329</v>
      </c>
      <c r="X9218">
        <v>929.80604133298436</v>
      </c>
      <c r="Y9218">
        <v>24.823131332789785</v>
      </c>
      <c r="Z9218">
        <v>31.798080082650465</v>
      </c>
      <c r="AA9218">
        <v>224.3438103859159</v>
      </c>
      <c r="AB9218">
        <v>403.68529515382903</v>
      </c>
      <c r="AC9218">
        <v>63.015612681630003</v>
      </c>
      <c r="AD9218">
        <v>1.8233350369497834</v>
      </c>
      <c r="AE9218">
        <v>1683.6994143730312</v>
      </c>
    </row>
    <row r="9219" spans="1:31" x14ac:dyDescent="0.25">
      <c r="A9219">
        <v>2171061</v>
      </c>
      <c r="B9219">
        <v>1</v>
      </c>
      <c r="C9219" t="s">
        <v>80</v>
      </c>
      <c r="D9219" t="s">
        <v>108</v>
      </c>
      <c r="E9219" t="s">
        <v>174</v>
      </c>
      <c r="F9219" t="s">
        <v>26108</v>
      </c>
      <c r="G9219" t="s">
        <v>384</v>
      </c>
      <c r="H9219" t="s">
        <v>134</v>
      </c>
      <c r="I9219" t="s">
        <v>135</v>
      </c>
      <c r="J9219" t="s">
        <v>136</v>
      </c>
      <c r="K9219" t="s">
        <v>137</v>
      </c>
      <c r="L9219" t="s">
        <v>26109</v>
      </c>
      <c r="M9219" t="s">
        <v>26110</v>
      </c>
      <c r="N9219">
        <v>12.592777777</v>
      </c>
      <c r="O9219">
        <v>0</v>
      </c>
      <c r="P9219">
        <v>2</v>
      </c>
      <c r="Q9219">
        <v>0</v>
      </c>
      <c r="R9219">
        <v>1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2.6300692430131001</v>
      </c>
      <c r="Y9219">
        <v>0</v>
      </c>
      <c r="Z9219">
        <v>2.6940850303482167</v>
      </c>
      <c r="AA9219">
        <v>0</v>
      </c>
      <c r="AB9219">
        <v>0</v>
      </c>
      <c r="AC9219">
        <v>0</v>
      </c>
      <c r="AD9219">
        <v>0</v>
      </c>
      <c r="AE9219">
        <v>5.3241542733613167</v>
      </c>
    </row>
    <row r="9220" spans="1:31" x14ac:dyDescent="0.25">
      <c r="A9220">
        <v>2171628</v>
      </c>
      <c r="B9220">
        <v>1</v>
      </c>
      <c r="C9220" t="s">
        <v>80</v>
      </c>
      <c r="D9220" t="s">
        <v>94</v>
      </c>
      <c r="E9220" t="s">
        <v>131</v>
      </c>
      <c r="F9220" t="s">
        <v>26111</v>
      </c>
      <c r="G9220" t="s">
        <v>152</v>
      </c>
      <c r="H9220" t="s">
        <v>134</v>
      </c>
      <c r="I9220" t="s">
        <v>135</v>
      </c>
      <c r="J9220" t="s">
        <v>136</v>
      </c>
      <c r="K9220" t="s">
        <v>137</v>
      </c>
      <c r="L9220" t="s">
        <v>26112</v>
      </c>
      <c r="M9220" t="s">
        <v>26113</v>
      </c>
      <c r="N9220">
        <v>3.011666666</v>
      </c>
      <c r="O9220">
        <v>0</v>
      </c>
      <c r="P9220">
        <v>0</v>
      </c>
      <c r="Q9220">
        <v>0</v>
      </c>
      <c r="R9220">
        <v>7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8.3370188624782511</v>
      </c>
      <c r="AA9220">
        <v>0</v>
      </c>
      <c r="AB9220">
        <v>0</v>
      </c>
      <c r="AC9220">
        <v>0</v>
      </c>
      <c r="AD9220">
        <v>0</v>
      </c>
      <c r="AE9220">
        <v>8.3370188624782511</v>
      </c>
    </row>
    <row r="9221" spans="1:31" x14ac:dyDescent="0.25">
      <c r="A9221">
        <v>2171751</v>
      </c>
      <c r="B9221">
        <v>1</v>
      </c>
      <c r="C9221" t="s">
        <v>80</v>
      </c>
      <c r="D9221" t="s">
        <v>96</v>
      </c>
      <c r="E9221" t="s">
        <v>131</v>
      </c>
      <c r="F9221" t="s">
        <v>26114</v>
      </c>
      <c r="G9221" t="s">
        <v>152</v>
      </c>
      <c r="H9221" t="s">
        <v>134</v>
      </c>
      <c r="I9221" t="s">
        <v>135</v>
      </c>
      <c r="J9221" t="s">
        <v>136</v>
      </c>
      <c r="K9221" t="s">
        <v>137</v>
      </c>
      <c r="L9221" t="s">
        <v>26115</v>
      </c>
      <c r="M9221" t="s">
        <v>26116</v>
      </c>
      <c r="N9221">
        <v>2.7469444439999999</v>
      </c>
      <c r="O9221">
        <v>0</v>
      </c>
      <c r="P9221">
        <v>2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4.1645613515626003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4.1645613515626003</v>
      </c>
    </row>
    <row r="9222" spans="1:31" x14ac:dyDescent="0.25">
      <c r="A9222">
        <v>2171920</v>
      </c>
      <c r="B9222">
        <v>1</v>
      </c>
      <c r="C9222" t="s">
        <v>81</v>
      </c>
      <c r="D9222" t="s">
        <v>115</v>
      </c>
      <c r="E9222" t="s">
        <v>146</v>
      </c>
      <c r="F9222" t="s">
        <v>26117</v>
      </c>
      <c r="G9222" t="s">
        <v>3849</v>
      </c>
      <c r="H9222" t="s">
        <v>143</v>
      </c>
      <c r="I9222" t="s">
        <v>135</v>
      </c>
      <c r="J9222" t="s">
        <v>136</v>
      </c>
      <c r="K9222" t="s">
        <v>137</v>
      </c>
      <c r="L9222" t="s">
        <v>26118</v>
      </c>
      <c r="M9222" t="s">
        <v>26119</v>
      </c>
      <c r="N9222">
        <v>9.9819444439999998</v>
      </c>
      <c r="O9222">
        <v>0</v>
      </c>
      <c r="P9222">
        <v>0</v>
      </c>
      <c r="Q9222">
        <v>1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22.098536015777768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22.098536015777768</v>
      </c>
    </row>
    <row r="9223" spans="1:31" x14ac:dyDescent="0.25">
      <c r="A9223">
        <v>2170969</v>
      </c>
      <c r="B9223">
        <v>1</v>
      </c>
      <c r="C9223" t="s">
        <v>81</v>
      </c>
      <c r="D9223" t="s">
        <v>123</v>
      </c>
      <c r="E9223" t="s">
        <v>140</v>
      </c>
      <c r="F9223" t="s">
        <v>8102</v>
      </c>
      <c r="G9223" t="s">
        <v>142</v>
      </c>
      <c r="H9223" t="s">
        <v>143</v>
      </c>
      <c r="I9223" t="s">
        <v>135</v>
      </c>
      <c r="J9223" t="s">
        <v>136</v>
      </c>
      <c r="K9223" t="s">
        <v>137</v>
      </c>
      <c r="L9223" t="s">
        <v>26120</v>
      </c>
      <c r="M9223" t="s">
        <v>26121</v>
      </c>
      <c r="N9223">
        <v>5.7972222220000003</v>
      </c>
      <c r="O9223">
        <v>0</v>
      </c>
      <c r="P9223">
        <v>1006</v>
      </c>
      <c r="Q9223">
        <v>10</v>
      </c>
      <c r="R9223">
        <v>107</v>
      </c>
      <c r="S9223">
        <v>6</v>
      </c>
      <c r="T9223">
        <v>73</v>
      </c>
      <c r="U9223">
        <v>2</v>
      </c>
      <c r="V9223">
        <v>0</v>
      </c>
      <c r="W9223">
        <v>0</v>
      </c>
      <c r="X9223">
        <v>931.13247485374734</v>
      </c>
      <c r="Y9223">
        <v>115.89223726276299</v>
      </c>
      <c r="Z9223">
        <v>137.95041626652284</v>
      </c>
      <c r="AA9223">
        <v>186.09011596133794</v>
      </c>
      <c r="AB9223">
        <v>212.44102409547617</v>
      </c>
      <c r="AC9223">
        <v>283.44815477397339</v>
      </c>
      <c r="AD9223">
        <v>0</v>
      </c>
      <c r="AE9223">
        <v>1866.9544232138205</v>
      </c>
    </row>
    <row r="9224" spans="1:31" x14ac:dyDescent="0.25">
      <c r="A9224">
        <v>2171230</v>
      </c>
      <c r="B9224">
        <v>1</v>
      </c>
      <c r="C9224" t="s">
        <v>81</v>
      </c>
      <c r="D9224" t="s">
        <v>120</v>
      </c>
      <c r="E9224" t="s">
        <v>196</v>
      </c>
      <c r="F9224" t="s">
        <v>7460</v>
      </c>
      <c r="G9224" t="s">
        <v>142</v>
      </c>
      <c r="H9224" t="s">
        <v>143</v>
      </c>
      <c r="I9224" t="s">
        <v>135</v>
      </c>
      <c r="J9224" t="s">
        <v>136</v>
      </c>
      <c r="K9224" t="s">
        <v>137</v>
      </c>
      <c r="L9224" t="s">
        <v>26122</v>
      </c>
      <c r="M9224" t="s">
        <v>26123</v>
      </c>
      <c r="N9224">
        <v>1.415</v>
      </c>
      <c r="O9224">
        <v>0</v>
      </c>
      <c r="P9224">
        <v>473</v>
      </c>
      <c r="Q9224">
        <v>23</v>
      </c>
      <c r="R9224">
        <v>43</v>
      </c>
      <c r="S9224">
        <v>3</v>
      </c>
      <c r="T9224">
        <v>24</v>
      </c>
      <c r="U9224">
        <v>0</v>
      </c>
      <c r="V9224">
        <v>0</v>
      </c>
      <c r="W9224">
        <v>0</v>
      </c>
      <c r="X9224">
        <v>164.49431790712615</v>
      </c>
      <c r="Y9224">
        <v>91.706711579684708</v>
      </c>
      <c r="Z9224">
        <v>19.717495275014791</v>
      </c>
      <c r="AA9224">
        <v>44.865673228894806</v>
      </c>
      <c r="AB9224">
        <v>20.3643991685454</v>
      </c>
      <c r="AC9224">
        <v>0</v>
      </c>
      <c r="AD9224">
        <v>0</v>
      </c>
      <c r="AE9224">
        <v>341.14859715926588</v>
      </c>
    </row>
    <row r="9225" spans="1:31" x14ac:dyDescent="0.25">
      <c r="A9225">
        <v>2171075</v>
      </c>
      <c r="B9225">
        <v>1</v>
      </c>
      <c r="C9225" t="s">
        <v>80</v>
      </c>
      <c r="D9225" t="s">
        <v>89</v>
      </c>
      <c r="E9225" t="s">
        <v>131</v>
      </c>
      <c r="F9225" t="s">
        <v>26124</v>
      </c>
      <c r="G9225" t="s">
        <v>152</v>
      </c>
      <c r="H9225" t="s">
        <v>134</v>
      </c>
      <c r="I9225" t="s">
        <v>135</v>
      </c>
      <c r="J9225" t="s">
        <v>136</v>
      </c>
      <c r="K9225" t="s">
        <v>137</v>
      </c>
      <c r="L9225" t="s">
        <v>26125</v>
      </c>
      <c r="M9225" t="s">
        <v>26126</v>
      </c>
      <c r="N9225">
        <v>4.9655555549999999</v>
      </c>
      <c r="O9225">
        <v>0</v>
      </c>
      <c r="P9225">
        <v>1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2.1223501819082666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2.1223501819082666</v>
      </c>
    </row>
    <row r="9226" spans="1:31" x14ac:dyDescent="0.25">
      <c r="A9226">
        <v>2170906</v>
      </c>
      <c r="B9226">
        <v>1</v>
      </c>
      <c r="C9226" t="s">
        <v>81</v>
      </c>
      <c r="D9226" t="s">
        <v>119</v>
      </c>
      <c r="E9226" t="s">
        <v>174</v>
      </c>
      <c r="F9226" t="s">
        <v>26127</v>
      </c>
      <c r="G9226" t="s">
        <v>187</v>
      </c>
      <c r="H9226" t="s">
        <v>134</v>
      </c>
      <c r="I9226" t="s">
        <v>135</v>
      </c>
      <c r="J9226" t="s">
        <v>136</v>
      </c>
      <c r="K9226" t="s">
        <v>137</v>
      </c>
      <c r="L9226" t="s">
        <v>26128</v>
      </c>
      <c r="M9226" t="s">
        <v>26129</v>
      </c>
      <c r="N9226">
        <v>2.2327777769999999</v>
      </c>
      <c r="O9226">
        <v>0</v>
      </c>
      <c r="P9226">
        <v>12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3.2497143844193341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3.2497143844193341</v>
      </c>
    </row>
    <row r="9227" spans="1:31" x14ac:dyDescent="0.25">
      <c r="A9227">
        <v>2171545</v>
      </c>
      <c r="B9227">
        <v>1</v>
      </c>
      <c r="C9227" t="s">
        <v>81</v>
      </c>
      <c r="D9227" t="s">
        <v>118</v>
      </c>
      <c r="E9227" t="s">
        <v>131</v>
      </c>
      <c r="F9227" t="s">
        <v>26130</v>
      </c>
      <c r="G9227" t="s">
        <v>152</v>
      </c>
      <c r="H9227" t="s">
        <v>134</v>
      </c>
      <c r="I9227" t="s">
        <v>135</v>
      </c>
      <c r="J9227" t="s">
        <v>136</v>
      </c>
      <c r="K9227" t="s">
        <v>137</v>
      </c>
      <c r="L9227" t="s">
        <v>26131</v>
      </c>
      <c r="M9227" t="s">
        <v>26132</v>
      </c>
      <c r="N9227">
        <v>5.4708333329999999</v>
      </c>
      <c r="O9227">
        <v>0</v>
      </c>
      <c r="P9227">
        <v>1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3.4837586865535419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3.4837586865535419</v>
      </c>
    </row>
    <row r="9228" spans="1:31" x14ac:dyDescent="0.25">
      <c r="A9228">
        <v>2171144</v>
      </c>
      <c r="B9228">
        <v>1</v>
      </c>
      <c r="C9228" t="s">
        <v>80</v>
      </c>
      <c r="D9228" t="s">
        <v>110</v>
      </c>
      <c r="E9228" t="s">
        <v>174</v>
      </c>
      <c r="F9228" t="s">
        <v>17248</v>
      </c>
      <c r="G9228" t="s">
        <v>171</v>
      </c>
      <c r="H9228" t="s">
        <v>134</v>
      </c>
      <c r="I9228" t="s">
        <v>135</v>
      </c>
      <c r="J9228" t="s">
        <v>136</v>
      </c>
      <c r="K9228" t="s">
        <v>137</v>
      </c>
      <c r="L9228" t="s">
        <v>26133</v>
      </c>
      <c r="M9228" t="s">
        <v>26134</v>
      </c>
      <c r="N9228">
        <v>1.1513888880000001</v>
      </c>
      <c r="O9228">
        <v>0</v>
      </c>
      <c r="P9228">
        <v>87</v>
      </c>
      <c r="Q9228">
        <v>0</v>
      </c>
      <c r="R9228">
        <v>0</v>
      </c>
      <c r="S9228">
        <v>0</v>
      </c>
      <c r="T9228">
        <v>3</v>
      </c>
      <c r="U9228">
        <v>0</v>
      </c>
      <c r="V9228">
        <v>0</v>
      </c>
      <c r="W9228">
        <v>0</v>
      </c>
      <c r="X9228">
        <v>20.792991987903189</v>
      </c>
      <c r="Y9228">
        <v>0</v>
      </c>
      <c r="Z9228">
        <v>0</v>
      </c>
      <c r="AA9228">
        <v>0</v>
      </c>
      <c r="AB9228">
        <v>9.2915329579606087</v>
      </c>
      <c r="AC9228">
        <v>0</v>
      </c>
      <c r="AD9228">
        <v>0</v>
      </c>
      <c r="AE9228">
        <v>30.084524945863798</v>
      </c>
    </row>
    <row r="9229" spans="1:31" x14ac:dyDescent="0.25">
      <c r="A9229">
        <v>2171430</v>
      </c>
      <c r="B9229">
        <v>1</v>
      </c>
      <c r="C9229" t="s">
        <v>81</v>
      </c>
      <c r="D9229" t="s">
        <v>124</v>
      </c>
      <c r="E9229" t="s">
        <v>174</v>
      </c>
      <c r="F9229" t="s">
        <v>26135</v>
      </c>
      <c r="G9229" t="s">
        <v>187</v>
      </c>
      <c r="H9229" t="s">
        <v>134</v>
      </c>
      <c r="I9229" t="s">
        <v>135</v>
      </c>
      <c r="J9229" t="s">
        <v>136</v>
      </c>
      <c r="K9229" t="s">
        <v>137</v>
      </c>
      <c r="L9229" t="s">
        <v>26136</v>
      </c>
      <c r="M9229" t="s">
        <v>26137</v>
      </c>
      <c r="N9229">
        <v>1.4897222219999999</v>
      </c>
      <c r="O9229">
        <v>0</v>
      </c>
      <c r="P9229">
        <v>24</v>
      </c>
      <c r="Q9229">
        <v>0</v>
      </c>
      <c r="R9229">
        <v>0</v>
      </c>
      <c r="S9229">
        <v>0</v>
      </c>
      <c r="T9229">
        <v>1</v>
      </c>
      <c r="U9229">
        <v>0</v>
      </c>
      <c r="V9229">
        <v>0</v>
      </c>
      <c r="W9229">
        <v>0</v>
      </c>
      <c r="X9229">
        <v>5.6077711797867007</v>
      </c>
      <c r="Y9229">
        <v>0</v>
      </c>
      <c r="Z9229">
        <v>0</v>
      </c>
      <c r="AA9229">
        <v>0</v>
      </c>
      <c r="AB9229">
        <v>2.5856708384E-3</v>
      </c>
      <c r="AC9229">
        <v>0</v>
      </c>
      <c r="AD9229">
        <v>0</v>
      </c>
      <c r="AE9229">
        <v>5.6103568506251005</v>
      </c>
    </row>
    <row r="9230" spans="1:31" x14ac:dyDescent="0.25">
      <c r="A9230">
        <v>2171353</v>
      </c>
      <c r="B9230">
        <v>1</v>
      </c>
      <c r="C9230" t="s">
        <v>80</v>
      </c>
      <c r="D9230" t="s">
        <v>83</v>
      </c>
      <c r="E9230" t="s">
        <v>131</v>
      </c>
      <c r="F9230" t="s">
        <v>26138</v>
      </c>
      <c r="G9230" t="s">
        <v>152</v>
      </c>
      <c r="H9230" t="s">
        <v>134</v>
      </c>
      <c r="I9230" t="s">
        <v>135</v>
      </c>
      <c r="J9230" t="s">
        <v>136</v>
      </c>
      <c r="K9230" t="s">
        <v>137</v>
      </c>
      <c r="L9230" t="s">
        <v>26139</v>
      </c>
      <c r="M9230" t="s">
        <v>26140</v>
      </c>
      <c r="N9230">
        <v>0.62111111100000005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1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1.2067177556393334</v>
      </c>
      <c r="AC9230">
        <v>0</v>
      </c>
      <c r="AD9230">
        <v>0</v>
      </c>
      <c r="AE9230">
        <v>1.2067177556393334</v>
      </c>
    </row>
    <row r="9231" spans="1:31" x14ac:dyDescent="0.25">
      <c r="A9231">
        <v>2171336</v>
      </c>
      <c r="B9231">
        <v>1</v>
      </c>
      <c r="C9231" t="s">
        <v>81</v>
      </c>
      <c r="D9231" t="s">
        <v>118</v>
      </c>
      <c r="E9231" t="s">
        <v>174</v>
      </c>
      <c r="F9231" t="s">
        <v>26141</v>
      </c>
      <c r="G9231" t="s">
        <v>328</v>
      </c>
      <c r="H9231" t="s">
        <v>134</v>
      </c>
      <c r="I9231" t="s">
        <v>135</v>
      </c>
      <c r="J9231" t="s">
        <v>136</v>
      </c>
      <c r="K9231" t="s">
        <v>137</v>
      </c>
      <c r="L9231" t="s">
        <v>26142</v>
      </c>
      <c r="M9231" t="s">
        <v>26143</v>
      </c>
      <c r="N9231">
        <v>9.2719444440000007</v>
      </c>
      <c r="O9231">
        <v>0</v>
      </c>
      <c r="P9231">
        <v>0</v>
      </c>
      <c r="Q9231">
        <v>0</v>
      </c>
      <c r="R9231">
        <v>1</v>
      </c>
      <c r="S9231">
        <v>0</v>
      </c>
      <c r="T9231">
        <v>3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5.2557918352400996</v>
      </c>
      <c r="AA9231">
        <v>0</v>
      </c>
      <c r="AB9231">
        <v>17.111544639603931</v>
      </c>
      <c r="AC9231">
        <v>0</v>
      </c>
      <c r="AD9231">
        <v>0</v>
      </c>
      <c r="AE9231">
        <v>22.367336474844031</v>
      </c>
    </row>
    <row r="9232" spans="1:31" x14ac:dyDescent="0.25">
      <c r="A9232">
        <v>2171161</v>
      </c>
      <c r="B9232">
        <v>1</v>
      </c>
      <c r="C9232" t="s">
        <v>80</v>
      </c>
      <c r="D9232" t="s">
        <v>96</v>
      </c>
      <c r="E9232" t="s">
        <v>131</v>
      </c>
      <c r="F9232" t="s">
        <v>26144</v>
      </c>
      <c r="G9232" t="s">
        <v>152</v>
      </c>
      <c r="H9232" t="s">
        <v>134</v>
      </c>
      <c r="I9232" t="s">
        <v>135</v>
      </c>
      <c r="J9232" t="s">
        <v>136</v>
      </c>
      <c r="K9232" t="s">
        <v>137</v>
      </c>
      <c r="L9232" t="s">
        <v>26145</v>
      </c>
      <c r="M9232" t="s">
        <v>26146</v>
      </c>
      <c r="N9232">
        <v>6.5244444440000002</v>
      </c>
      <c r="O9232">
        <v>0</v>
      </c>
      <c r="P9232">
        <v>1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0.39761547416033338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0.39761547416033338</v>
      </c>
    </row>
    <row r="9233" spans="1:31" x14ac:dyDescent="0.25">
      <c r="A9233">
        <v>2171599</v>
      </c>
      <c r="B9233">
        <v>1</v>
      </c>
      <c r="C9233" t="s">
        <v>80</v>
      </c>
      <c r="D9233" t="s">
        <v>85</v>
      </c>
      <c r="E9233" t="s">
        <v>131</v>
      </c>
      <c r="F9233" t="s">
        <v>26147</v>
      </c>
      <c r="G9233" t="s">
        <v>152</v>
      </c>
      <c r="H9233" t="s">
        <v>134</v>
      </c>
      <c r="I9233" t="s">
        <v>135</v>
      </c>
      <c r="J9233" t="s">
        <v>136</v>
      </c>
      <c r="K9233" t="s">
        <v>137</v>
      </c>
      <c r="L9233" t="s">
        <v>26148</v>
      </c>
      <c r="M9233" t="s">
        <v>26149</v>
      </c>
      <c r="N9233">
        <v>7.7111111110000001</v>
      </c>
      <c r="O9233">
        <v>0</v>
      </c>
      <c r="P9233">
        <v>6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7.9245193570647992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7.9245193570647992</v>
      </c>
    </row>
    <row r="9234" spans="1:31" x14ac:dyDescent="0.25">
      <c r="A9234">
        <v>2171207</v>
      </c>
      <c r="B9234">
        <v>1</v>
      </c>
      <c r="C9234" t="s">
        <v>80</v>
      </c>
      <c r="D9234" t="s">
        <v>88</v>
      </c>
      <c r="E9234" t="s">
        <v>131</v>
      </c>
      <c r="F9234" t="s">
        <v>26150</v>
      </c>
      <c r="G9234" t="s">
        <v>231</v>
      </c>
      <c r="H9234" t="s">
        <v>134</v>
      </c>
      <c r="I9234" t="s">
        <v>135</v>
      </c>
      <c r="J9234" t="s">
        <v>136</v>
      </c>
      <c r="K9234" t="s">
        <v>137</v>
      </c>
      <c r="L9234" t="s">
        <v>26151</v>
      </c>
      <c r="M9234" t="s">
        <v>26152</v>
      </c>
      <c r="N9234">
        <v>1.765833333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23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19.497222906688929</v>
      </c>
      <c r="AC9234">
        <v>0</v>
      </c>
      <c r="AD9234">
        <v>0</v>
      </c>
      <c r="AE9234">
        <v>19.497222906688929</v>
      </c>
    </row>
    <row r="9235" spans="1:31" x14ac:dyDescent="0.25">
      <c r="A9235">
        <v>2170898</v>
      </c>
      <c r="B9235">
        <v>1</v>
      </c>
      <c r="C9235" t="s">
        <v>81</v>
      </c>
      <c r="D9235" t="s">
        <v>127</v>
      </c>
      <c r="E9235" t="s">
        <v>174</v>
      </c>
      <c r="F9235" t="s">
        <v>26153</v>
      </c>
      <c r="G9235" t="s">
        <v>384</v>
      </c>
      <c r="H9235" t="s">
        <v>134</v>
      </c>
      <c r="I9235" t="s">
        <v>135</v>
      </c>
      <c r="J9235" t="s">
        <v>136</v>
      </c>
      <c r="K9235" t="s">
        <v>137</v>
      </c>
      <c r="L9235" t="s">
        <v>26154</v>
      </c>
      <c r="M9235" t="s">
        <v>26155</v>
      </c>
      <c r="N9235">
        <v>4.665277777</v>
      </c>
      <c r="O9235">
        <v>0</v>
      </c>
      <c r="P9235">
        <v>39</v>
      </c>
      <c r="Q9235">
        <v>0</v>
      </c>
      <c r="R9235">
        <v>1</v>
      </c>
      <c r="S9235">
        <v>0</v>
      </c>
      <c r="T9235">
        <v>3</v>
      </c>
      <c r="U9235">
        <v>0</v>
      </c>
      <c r="V9235">
        <v>0</v>
      </c>
      <c r="W9235">
        <v>0</v>
      </c>
      <c r="X9235">
        <v>23.004371523495376</v>
      </c>
      <c r="Y9235">
        <v>0</v>
      </c>
      <c r="Z9235">
        <v>0</v>
      </c>
      <c r="AA9235">
        <v>0</v>
      </c>
      <c r="AB9235">
        <v>7.4658601533229563</v>
      </c>
      <c r="AC9235">
        <v>0</v>
      </c>
      <c r="AD9235">
        <v>0</v>
      </c>
      <c r="AE9235">
        <v>30.470231676818333</v>
      </c>
    </row>
    <row r="9236" spans="1:31" x14ac:dyDescent="0.25">
      <c r="A9236">
        <v>2171399</v>
      </c>
      <c r="B9236">
        <v>1</v>
      </c>
      <c r="C9236" t="s">
        <v>81</v>
      </c>
      <c r="D9236" t="s">
        <v>122</v>
      </c>
      <c r="E9236" t="s">
        <v>140</v>
      </c>
      <c r="F9236" t="s">
        <v>5025</v>
      </c>
      <c r="G9236" t="s">
        <v>142</v>
      </c>
      <c r="H9236" t="s">
        <v>143</v>
      </c>
      <c r="I9236" t="s">
        <v>135</v>
      </c>
      <c r="J9236" t="s">
        <v>136</v>
      </c>
      <c r="K9236" t="s">
        <v>137</v>
      </c>
      <c r="L9236" t="s">
        <v>26156</v>
      </c>
      <c r="M9236" t="s">
        <v>26157</v>
      </c>
      <c r="N9236">
        <v>6.557222222</v>
      </c>
      <c r="O9236">
        <v>1</v>
      </c>
      <c r="P9236">
        <v>338</v>
      </c>
      <c r="Q9236">
        <v>39</v>
      </c>
      <c r="R9236">
        <v>12</v>
      </c>
      <c r="S9236">
        <v>7</v>
      </c>
      <c r="T9236">
        <v>41</v>
      </c>
      <c r="U9236">
        <v>1</v>
      </c>
      <c r="V9236">
        <v>0</v>
      </c>
      <c r="W9236">
        <v>0.55524167677253333</v>
      </c>
      <c r="X9236">
        <v>291.32683742163169</v>
      </c>
      <c r="Y9236">
        <v>423.39090220416534</v>
      </c>
      <c r="Z9236">
        <v>13.293214897280633</v>
      </c>
      <c r="AA9236">
        <v>589.43180224120715</v>
      </c>
      <c r="AB9236">
        <v>142.21892008789229</v>
      </c>
      <c r="AC9236">
        <v>0</v>
      </c>
      <c r="AD9236">
        <v>0</v>
      </c>
      <c r="AE9236">
        <v>1460.2169185289497</v>
      </c>
    </row>
    <row r="9237" spans="1:31" x14ac:dyDescent="0.25">
      <c r="A9237">
        <v>2171098</v>
      </c>
      <c r="B9237">
        <v>1</v>
      </c>
      <c r="C9237" t="s">
        <v>80</v>
      </c>
      <c r="D9237" t="s">
        <v>94</v>
      </c>
      <c r="E9237" t="s">
        <v>140</v>
      </c>
      <c r="F9237" t="s">
        <v>26158</v>
      </c>
      <c r="G9237" t="s">
        <v>142</v>
      </c>
      <c r="H9237" t="s">
        <v>143</v>
      </c>
      <c r="I9237" t="s">
        <v>135</v>
      </c>
      <c r="J9237" t="s">
        <v>136</v>
      </c>
      <c r="K9237" t="s">
        <v>137</v>
      </c>
      <c r="L9237" t="s">
        <v>26159</v>
      </c>
      <c r="M9237" t="s">
        <v>26160</v>
      </c>
      <c r="N9237">
        <v>0.29527777700000002</v>
      </c>
      <c r="O9237">
        <v>0</v>
      </c>
      <c r="P9237">
        <v>0</v>
      </c>
      <c r="Q9237">
        <v>1</v>
      </c>
      <c r="R9237">
        <v>102</v>
      </c>
      <c r="S9237">
        <v>0</v>
      </c>
      <c r="T9237">
        <v>2</v>
      </c>
      <c r="U9237">
        <v>0</v>
      </c>
      <c r="V9237">
        <v>0</v>
      </c>
      <c r="W9237">
        <v>0</v>
      </c>
      <c r="X9237">
        <v>0</v>
      </c>
      <c r="Y9237">
        <v>1.4863051946249415</v>
      </c>
      <c r="Z9237">
        <v>4.3886585207286277</v>
      </c>
      <c r="AA9237">
        <v>0</v>
      </c>
      <c r="AB9237">
        <v>0.46992913132444442</v>
      </c>
      <c r="AC9237">
        <v>0</v>
      </c>
      <c r="AD9237">
        <v>0</v>
      </c>
      <c r="AE9237">
        <v>6.3448928466780137</v>
      </c>
    </row>
    <row r="9238" spans="1:31" x14ac:dyDescent="0.25">
      <c r="A9238">
        <v>2170952</v>
      </c>
      <c r="B9238">
        <v>1</v>
      </c>
      <c r="C9238" t="s">
        <v>81</v>
      </c>
      <c r="D9238" t="s">
        <v>115</v>
      </c>
      <c r="E9238" t="s">
        <v>161</v>
      </c>
      <c r="F9238" t="s">
        <v>26161</v>
      </c>
      <c r="G9238" t="s">
        <v>215</v>
      </c>
      <c r="H9238" t="s">
        <v>134</v>
      </c>
      <c r="I9238" t="s">
        <v>135</v>
      </c>
      <c r="J9238" t="s">
        <v>136</v>
      </c>
      <c r="K9238" t="s">
        <v>137</v>
      </c>
      <c r="L9238" t="s">
        <v>26162</v>
      </c>
      <c r="M9238" t="s">
        <v>26163</v>
      </c>
      <c r="N9238">
        <v>8.2461111109999994</v>
      </c>
      <c r="O9238">
        <v>0</v>
      </c>
      <c r="P9238">
        <v>44</v>
      </c>
      <c r="Q9238">
        <v>0</v>
      </c>
      <c r="R9238">
        <v>1</v>
      </c>
      <c r="S9238">
        <v>0</v>
      </c>
      <c r="T9238">
        <v>1</v>
      </c>
      <c r="U9238">
        <v>0</v>
      </c>
      <c r="V9238">
        <v>0</v>
      </c>
      <c r="W9238">
        <v>0</v>
      </c>
      <c r="X9238">
        <v>28.248388431860317</v>
      </c>
      <c r="Y9238">
        <v>0</v>
      </c>
      <c r="Z9238">
        <v>0</v>
      </c>
      <c r="AA9238">
        <v>0</v>
      </c>
      <c r="AB9238">
        <v>5.9059201861903841</v>
      </c>
      <c r="AC9238">
        <v>0</v>
      </c>
      <c r="AD9238">
        <v>0</v>
      </c>
      <c r="AE9238">
        <v>34.154308618050699</v>
      </c>
    </row>
    <row r="9239" spans="1:31" x14ac:dyDescent="0.25">
      <c r="A9239">
        <v>2170823</v>
      </c>
      <c r="B9239">
        <v>1</v>
      </c>
      <c r="C9239" t="s">
        <v>81</v>
      </c>
      <c r="D9239" t="s">
        <v>118</v>
      </c>
      <c r="E9239" t="s">
        <v>146</v>
      </c>
      <c r="F9239" t="s">
        <v>26164</v>
      </c>
      <c r="G9239" t="s">
        <v>142</v>
      </c>
      <c r="H9239" t="s">
        <v>143</v>
      </c>
      <c r="I9239" t="s">
        <v>135</v>
      </c>
      <c r="J9239" t="s">
        <v>136</v>
      </c>
      <c r="K9239" t="s">
        <v>137</v>
      </c>
      <c r="L9239" t="s">
        <v>26165</v>
      </c>
      <c r="M9239" t="s">
        <v>26166</v>
      </c>
      <c r="N9239">
        <v>0.47944444400000003</v>
      </c>
      <c r="O9239">
        <v>0</v>
      </c>
      <c r="P9239">
        <v>3508</v>
      </c>
      <c r="Q9239">
        <v>1</v>
      </c>
      <c r="R9239">
        <v>30</v>
      </c>
      <c r="S9239">
        <v>50</v>
      </c>
      <c r="T9239">
        <v>185</v>
      </c>
      <c r="U9239">
        <v>2</v>
      </c>
      <c r="V9239">
        <v>0</v>
      </c>
      <c r="W9239">
        <v>0</v>
      </c>
      <c r="X9239">
        <v>410.75474337271413</v>
      </c>
      <c r="Y9239">
        <v>0</v>
      </c>
      <c r="Z9239">
        <v>1.7384463089775</v>
      </c>
      <c r="AA9239">
        <v>555.17405132872466</v>
      </c>
      <c r="AB9239">
        <v>108.28478025169976</v>
      </c>
      <c r="AC9239">
        <v>79.061928768977467</v>
      </c>
      <c r="AD9239">
        <v>0</v>
      </c>
      <c r="AE9239">
        <v>1155.0139500310934</v>
      </c>
    </row>
    <row r="9240" spans="1:31" x14ac:dyDescent="0.25">
      <c r="A9240">
        <v>2171015</v>
      </c>
      <c r="B9240">
        <v>1</v>
      </c>
      <c r="C9240" t="s">
        <v>80</v>
      </c>
      <c r="D9240" t="s">
        <v>98</v>
      </c>
      <c r="E9240" t="s">
        <v>174</v>
      </c>
      <c r="F9240" t="s">
        <v>26167</v>
      </c>
      <c r="G9240" t="s">
        <v>384</v>
      </c>
      <c r="H9240" t="s">
        <v>134</v>
      </c>
      <c r="I9240" t="s">
        <v>135</v>
      </c>
      <c r="J9240" t="s">
        <v>136</v>
      </c>
      <c r="K9240" t="s">
        <v>137</v>
      </c>
      <c r="L9240" t="s">
        <v>26168</v>
      </c>
      <c r="M9240" t="s">
        <v>26169</v>
      </c>
      <c r="N9240">
        <v>1.636111111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8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11.835626394952801</v>
      </c>
      <c r="AC9240">
        <v>0</v>
      </c>
      <c r="AD9240">
        <v>0</v>
      </c>
      <c r="AE9240">
        <v>11.835626394952801</v>
      </c>
    </row>
    <row r="9241" spans="1:31" x14ac:dyDescent="0.25">
      <c r="A9241">
        <v>2170992</v>
      </c>
      <c r="B9241">
        <v>1</v>
      </c>
      <c r="C9241" t="s">
        <v>81</v>
      </c>
      <c r="D9241" t="s">
        <v>112</v>
      </c>
      <c r="E9241" t="s">
        <v>174</v>
      </c>
      <c r="F9241" t="s">
        <v>26170</v>
      </c>
      <c r="G9241" t="s">
        <v>187</v>
      </c>
      <c r="H9241" t="s">
        <v>134</v>
      </c>
      <c r="I9241" t="s">
        <v>135</v>
      </c>
      <c r="J9241" t="s">
        <v>136</v>
      </c>
      <c r="K9241" t="s">
        <v>137</v>
      </c>
      <c r="L9241" t="s">
        <v>26171</v>
      </c>
      <c r="M9241" t="s">
        <v>26172</v>
      </c>
      <c r="N9241">
        <v>2.8849999999999998</v>
      </c>
      <c r="O9241">
        <v>0</v>
      </c>
      <c r="P9241">
        <v>6</v>
      </c>
      <c r="Q9241">
        <v>0</v>
      </c>
      <c r="R9241">
        <v>6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1.3063509686362502</v>
      </c>
      <c r="Y9241">
        <v>0</v>
      </c>
      <c r="Z9241">
        <v>2.6294752611353251</v>
      </c>
      <c r="AA9241">
        <v>0</v>
      </c>
      <c r="AB9241">
        <v>0</v>
      </c>
      <c r="AC9241">
        <v>0</v>
      </c>
      <c r="AD9241">
        <v>0</v>
      </c>
      <c r="AE9241">
        <v>3.9358262297715756</v>
      </c>
    </row>
    <row r="9242" spans="1:31" x14ac:dyDescent="0.25">
      <c r="A9242">
        <v>2171482</v>
      </c>
      <c r="B9242">
        <v>1</v>
      </c>
      <c r="C9242" t="s">
        <v>80</v>
      </c>
      <c r="D9242" t="s">
        <v>108</v>
      </c>
      <c r="E9242" t="s">
        <v>146</v>
      </c>
      <c r="F9242" t="s">
        <v>26173</v>
      </c>
      <c r="G9242" t="s">
        <v>167</v>
      </c>
      <c r="H9242" t="s">
        <v>143</v>
      </c>
      <c r="I9242" t="s">
        <v>135</v>
      </c>
      <c r="J9242" t="s">
        <v>136</v>
      </c>
      <c r="K9242" t="s">
        <v>137</v>
      </c>
      <c r="L9242" t="s">
        <v>26174</v>
      </c>
      <c r="M9242" t="s">
        <v>26175</v>
      </c>
      <c r="N9242">
        <v>9.7125000000000004</v>
      </c>
      <c r="O9242">
        <v>0</v>
      </c>
      <c r="P9242">
        <v>52</v>
      </c>
      <c r="Q9242">
        <v>0</v>
      </c>
      <c r="R9242">
        <v>2</v>
      </c>
      <c r="S9242">
        <v>0</v>
      </c>
      <c r="T9242">
        <v>3</v>
      </c>
      <c r="U9242">
        <v>0</v>
      </c>
      <c r="V9242">
        <v>0</v>
      </c>
      <c r="W9242">
        <v>0</v>
      </c>
      <c r="X9242">
        <v>53.498801229820103</v>
      </c>
      <c r="Y9242">
        <v>0</v>
      </c>
      <c r="Z9242">
        <v>0.65707733905916665</v>
      </c>
      <c r="AA9242">
        <v>0</v>
      </c>
      <c r="AB9242">
        <v>19.122526158123879</v>
      </c>
      <c r="AC9242">
        <v>0</v>
      </c>
      <c r="AD9242">
        <v>0</v>
      </c>
      <c r="AE9242">
        <v>73.278404727003149</v>
      </c>
    </row>
    <row r="9243" spans="1:31" x14ac:dyDescent="0.25">
      <c r="A9243">
        <v>2171576</v>
      </c>
      <c r="B9243">
        <v>1</v>
      </c>
      <c r="C9243" t="s">
        <v>81</v>
      </c>
      <c r="D9243" t="s">
        <v>122</v>
      </c>
      <c r="E9243" t="s">
        <v>146</v>
      </c>
      <c r="F9243" t="s">
        <v>26176</v>
      </c>
      <c r="G9243" t="s">
        <v>167</v>
      </c>
      <c r="H9243" t="s">
        <v>143</v>
      </c>
      <c r="I9243" t="s">
        <v>135</v>
      </c>
      <c r="J9243" t="s">
        <v>136</v>
      </c>
      <c r="K9243" t="s">
        <v>137</v>
      </c>
      <c r="L9243" t="s">
        <v>26177</v>
      </c>
      <c r="M9243" t="s">
        <v>26178</v>
      </c>
      <c r="N9243">
        <v>5.8455555549999998</v>
      </c>
      <c r="O9243">
        <v>0</v>
      </c>
      <c r="P9243">
        <v>72</v>
      </c>
      <c r="Q9243">
        <v>0</v>
      </c>
      <c r="R9243">
        <v>0</v>
      </c>
      <c r="S9243">
        <v>0</v>
      </c>
      <c r="T9243">
        <v>6</v>
      </c>
      <c r="U9243">
        <v>0</v>
      </c>
      <c r="V9243">
        <v>0</v>
      </c>
      <c r="W9243">
        <v>0</v>
      </c>
      <c r="X9243">
        <v>22.771130268146823</v>
      </c>
      <c r="Y9243">
        <v>0</v>
      </c>
      <c r="Z9243">
        <v>0</v>
      </c>
      <c r="AA9243">
        <v>0</v>
      </c>
      <c r="AB9243">
        <v>3.1625950942520165</v>
      </c>
      <c r="AC9243">
        <v>0</v>
      </c>
      <c r="AD9243">
        <v>0</v>
      </c>
      <c r="AE9243">
        <v>25.933725362398839</v>
      </c>
    </row>
    <row r="9244" spans="1:31" x14ac:dyDescent="0.25">
      <c r="A9244">
        <v>2171705</v>
      </c>
      <c r="B9244">
        <v>1</v>
      </c>
      <c r="C9244" t="s">
        <v>80</v>
      </c>
      <c r="D9244" t="s">
        <v>92</v>
      </c>
      <c r="E9244" t="s">
        <v>174</v>
      </c>
      <c r="F9244" t="s">
        <v>6237</v>
      </c>
      <c r="G9244" t="s">
        <v>187</v>
      </c>
      <c r="H9244" t="s">
        <v>134</v>
      </c>
      <c r="I9244" t="s">
        <v>135</v>
      </c>
      <c r="J9244" t="s">
        <v>136</v>
      </c>
      <c r="K9244" t="s">
        <v>137</v>
      </c>
      <c r="L9244" t="s">
        <v>26179</v>
      </c>
      <c r="M9244" t="s">
        <v>26180</v>
      </c>
      <c r="N9244">
        <v>3.457222222</v>
      </c>
      <c r="O9244">
        <v>0</v>
      </c>
      <c r="P9244">
        <v>6</v>
      </c>
      <c r="Q9244">
        <v>0</v>
      </c>
      <c r="R9244">
        <v>4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8.3022687755546887</v>
      </c>
      <c r="Y9244">
        <v>0</v>
      </c>
      <c r="Z9244">
        <v>3.4201074546630417</v>
      </c>
      <c r="AA9244">
        <v>0</v>
      </c>
      <c r="AB9244">
        <v>0</v>
      </c>
      <c r="AC9244">
        <v>0</v>
      </c>
      <c r="AD9244">
        <v>0</v>
      </c>
      <c r="AE9244">
        <v>11.72237623021773</v>
      </c>
    </row>
    <row r="9245" spans="1:31" x14ac:dyDescent="0.25">
      <c r="A9245">
        <v>2170921</v>
      </c>
      <c r="B9245">
        <v>1</v>
      </c>
      <c r="C9245" t="s">
        <v>81</v>
      </c>
      <c r="D9245" t="s">
        <v>127</v>
      </c>
      <c r="E9245" t="s">
        <v>161</v>
      </c>
      <c r="F9245" t="s">
        <v>26181</v>
      </c>
      <c r="G9245" t="s">
        <v>215</v>
      </c>
      <c r="H9245" t="s">
        <v>134</v>
      </c>
      <c r="I9245" t="s">
        <v>135</v>
      </c>
      <c r="J9245" t="s">
        <v>136</v>
      </c>
      <c r="K9245" t="s">
        <v>137</v>
      </c>
      <c r="L9245" t="s">
        <v>26182</v>
      </c>
      <c r="M9245" t="s">
        <v>26183</v>
      </c>
      <c r="N9245">
        <v>7.0163888879999998</v>
      </c>
      <c r="O9245">
        <v>0</v>
      </c>
      <c r="P9245">
        <v>125</v>
      </c>
      <c r="Q9245">
        <v>0</v>
      </c>
      <c r="R9245">
        <v>3</v>
      </c>
      <c r="S9245">
        <v>0</v>
      </c>
      <c r="T9245">
        <v>10</v>
      </c>
      <c r="U9245">
        <v>0</v>
      </c>
      <c r="V9245">
        <v>0</v>
      </c>
      <c r="W9245">
        <v>0</v>
      </c>
      <c r="X9245">
        <v>190.57977659196752</v>
      </c>
      <c r="Y9245">
        <v>0</v>
      </c>
      <c r="Z9245">
        <v>1.5206286533221336</v>
      </c>
      <c r="AA9245">
        <v>0</v>
      </c>
      <c r="AB9245">
        <v>20.849953874940944</v>
      </c>
      <c r="AC9245">
        <v>0</v>
      </c>
      <c r="AD9245">
        <v>0</v>
      </c>
      <c r="AE9245">
        <v>212.95035912023059</v>
      </c>
    </row>
    <row r="9246" spans="1:31" x14ac:dyDescent="0.25">
      <c r="A9246">
        <v>2171905</v>
      </c>
      <c r="B9246">
        <v>1</v>
      </c>
      <c r="C9246" t="s">
        <v>81</v>
      </c>
      <c r="D9246" t="s">
        <v>115</v>
      </c>
      <c r="E9246" t="s">
        <v>161</v>
      </c>
      <c r="F9246" t="s">
        <v>26184</v>
      </c>
      <c r="G9246" t="s">
        <v>215</v>
      </c>
      <c r="H9246" t="s">
        <v>134</v>
      </c>
      <c r="I9246" t="s">
        <v>135</v>
      </c>
      <c r="J9246" t="s">
        <v>136</v>
      </c>
      <c r="K9246" t="s">
        <v>137</v>
      </c>
      <c r="L9246" t="s">
        <v>26185</v>
      </c>
      <c r="M9246" t="s">
        <v>26186</v>
      </c>
      <c r="N9246">
        <v>8.8280555550000006</v>
      </c>
      <c r="O9246">
        <v>0</v>
      </c>
      <c r="P9246">
        <v>20</v>
      </c>
      <c r="Q9246">
        <v>0</v>
      </c>
      <c r="R9246">
        <v>1</v>
      </c>
      <c r="S9246">
        <v>0</v>
      </c>
      <c r="T9246">
        <v>2</v>
      </c>
      <c r="U9246">
        <v>0</v>
      </c>
      <c r="V9246">
        <v>0</v>
      </c>
      <c r="W9246">
        <v>0</v>
      </c>
      <c r="X9246">
        <v>20.813822675522385</v>
      </c>
      <c r="Y9246">
        <v>0</v>
      </c>
      <c r="Z9246">
        <v>0.62602006763987772</v>
      </c>
      <c r="AA9246">
        <v>0</v>
      </c>
      <c r="AB9246">
        <v>1.9021068770585798</v>
      </c>
      <c r="AC9246">
        <v>0</v>
      </c>
      <c r="AD9246">
        <v>0</v>
      </c>
      <c r="AE9246">
        <v>23.341949620220841</v>
      </c>
    </row>
    <row r="9247" spans="1:31" x14ac:dyDescent="0.25">
      <c r="A9247">
        <v>2172003</v>
      </c>
      <c r="B9247">
        <v>1</v>
      </c>
      <c r="C9247" t="s">
        <v>80</v>
      </c>
      <c r="D9247" t="s">
        <v>96</v>
      </c>
      <c r="E9247" t="s">
        <v>224</v>
      </c>
      <c r="F9247" t="s">
        <v>2114</v>
      </c>
      <c r="G9247" t="s">
        <v>226</v>
      </c>
      <c r="H9247" t="s">
        <v>143</v>
      </c>
      <c r="I9247" t="s">
        <v>135</v>
      </c>
      <c r="J9247" t="s">
        <v>136</v>
      </c>
      <c r="K9247" t="s">
        <v>137</v>
      </c>
      <c r="L9247" t="s">
        <v>26187</v>
      </c>
      <c r="M9247" t="s">
        <v>26188</v>
      </c>
      <c r="N9247">
        <v>0.425848055</v>
      </c>
      <c r="O9247">
        <v>0</v>
      </c>
      <c r="P9247">
        <v>258</v>
      </c>
      <c r="Q9247">
        <v>14</v>
      </c>
      <c r="R9247">
        <v>21</v>
      </c>
      <c r="S9247">
        <v>19</v>
      </c>
      <c r="T9247">
        <v>28</v>
      </c>
      <c r="U9247">
        <v>5</v>
      </c>
      <c r="V9247">
        <v>0</v>
      </c>
      <c r="W9247">
        <v>0</v>
      </c>
      <c r="X9247">
        <v>35.997104768429253</v>
      </c>
      <c r="Y9247">
        <v>3.2369087615783005</v>
      </c>
      <c r="Z9247">
        <v>3.1665666760828346</v>
      </c>
      <c r="AA9247">
        <v>38.557320983716245</v>
      </c>
      <c r="AB9247">
        <v>6.4038037504850251</v>
      </c>
      <c r="AC9247">
        <v>144.40860820670144</v>
      </c>
      <c r="AD9247">
        <v>0</v>
      </c>
      <c r="AE9247">
        <v>231.77031314699309</v>
      </c>
    </row>
    <row r="9248" spans="1:31" x14ac:dyDescent="0.25">
      <c r="A9248">
        <v>2171768</v>
      </c>
      <c r="B9248">
        <v>1</v>
      </c>
      <c r="C9248" t="s">
        <v>80</v>
      </c>
      <c r="D9248" t="s">
        <v>106</v>
      </c>
      <c r="E9248" t="s">
        <v>140</v>
      </c>
      <c r="F9248" t="s">
        <v>1915</v>
      </c>
      <c r="G9248" t="s">
        <v>142</v>
      </c>
      <c r="H9248" t="s">
        <v>143</v>
      </c>
      <c r="I9248" t="s">
        <v>135</v>
      </c>
      <c r="J9248" t="s">
        <v>136</v>
      </c>
      <c r="K9248" t="s">
        <v>137</v>
      </c>
      <c r="L9248" t="s">
        <v>26189</v>
      </c>
      <c r="M9248" t="s">
        <v>26190</v>
      </c>
      <c r="N9248">
        <v>0.463888888</v>
      </c>
      <c r="O9248">
        <v>0</v>
      </c>
      <c r="P9248">
        <v>4</v>
      </c>
      <c r="Q9248">
        <v>30</v>
      </c>
      <c r="R9248">
        <v>223</v>
      </c>
      <c r="S9248">
        <v>8</v>
      </c>
      <c r="T9248">
        <v>45</v>
      </c>
      <c r="U9248">
        <v>0</v>
      </c>
      <c r="V9248">
        <v>0</v>
      </c>
      <c r="W9248">
        <v>0</v>
      </c>
      <c r="X9248">
        <v>0.3509249716841667</v>
      </c>
      <c r="Y9248">
        <v>17.310489469039556</v>
      </c>
      <c r="Z9248">
        <v>72.011142358948874</v>
      </c>
      <c r="AA9248">
        <v>21.339690807747552</v>
      </c>
      <c r="AB9248">
        <v>14.835100123289999</v>
      </c>
      <c r="AC9248">
        <v>0</v>
      </c>
      <c r="AD9248">
        <v>0</v>
      </c>
      <c r="AE9248">
        <v>125.84734773071014</v>
      </c>
    </row>
    <row r="9249" spans="1:31" x14ac:dyDescent="0.25">
      <c r="A9249">
        <v>2171513</v>
      </c>
      <c r="B9249">
        <v>1</v>
      </c>
      <c r="C9249" t="s">
        <v>80</v>
      </c>
      <c r="D9249" t="s">
        <v>105</v>
      </c>
      <c r="E9249" t="s">
        <v>174</v>
      </c>
      <c r="F9249" t="s">
        <v>3055</v>
      </c>
      <c r="G9249" t="s">
        <v>187</v>
      </c>
      <c r="H9249" t="s">
        <v>134</v>
      </c>
      <c r="I9249" t="s">
        <v>135</v>
      </c>
      <c r="J9249" t="s">
        <v>136</v>
      </c>
      <c r="K9249" t="s">
        <v>137</v>
      </c>
      <c r="L9249" t="s">
        <v>26191</v>
      </c>
      <c r="M9249" t="s">
        <v>26192</v>
      </c>
      <c r="N9249">
        <v>5.1838888880000003</v>
      </c>
      <c r="O9249">
        <v>0</v>
      </c>
      <c r="P9249">
        <v>18</v>
      </c>
      <c r="Q9249">
        <v>0</v>
      </c>
      <c r="R9249">
        <v>2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17.554676913515095</v>
      </c>
      <c r="Y9249">
        <v>0</v>
      </c>
      <c r="Z9249">
        <v>2.8362009571368167</v>
      </c>
      <c r="AA9249">
        <v>0</v>
      </c>
      <c r="AB9249">
        <v>0</v>
      </c>
      <c r="AC9249">
        <v>0</v>
      </c>
      <c r="AD9249">
        <v>0</v>
      </c>
      <c r="AE9249">
        <v>20.390877870651913</v>
      </c>
    </row>
    <row r="9250" spans="1:31" x14ac:dyDescent="0.25">
      <c r="A9250">
        <v>2172011</v>
      </c>
      <c r="B9250">
        <v>1</v>
      </c>
      <c r="C9250" t="s">
        <v>80</v>
      </c>
      <c r="D9250" t="s">
        <v>107</v>
      </c>
      <c r="E9250" t="s">
        <v>174</v>
      </c>
      <c r="F9250" t="s">
        <v>26193</v>
      </c>
      <c r="G9250" t="s">
        <v>187</v>
      </c>
      <c r="H9250" t="s">
        <v>134</v>
      </c>
      <c r="I9250" t="s">
        <v>135</v>
      </c>
      <c r="J9250" t="s">
        <v>136</v>
      </c>
      <c r="K9250" t="s">
        <v>137</v>
      </c>
      <c r="L9250" t="s">
        <v>26194</v>
      </c>
      <c r="M9250" t="s">
        <v>26195</v>
      </c>
      <c r="N9250">
        <v>1.2549999999999999</v>
      </c>
      <c r="O9250">
        <v>0</v>
      </c>
      <c r="P9250">
        <v>0</v>
      </c>
      <c r="Q9250">
        <v>0</v>
      </c>
      <c r="R9250">
        <v>1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2.6111189368658333E-2</v>
      </c>
      <c r="AA9250">
        <v>0</v>
      </c>
      <c r="AB9250">
        <v>0</v>
      </c>
      <c r="AC9250">
        <v>0</v>
      </c>
      <c r="AD9250">
        <v>0</v>
      </c>
      <c r="AE9250">
        <v>2.6111189368658333E-2</v>
      </c>
    </row>
    <row r="9251" spans="1:31" x14ac:dyDescent="0.25">
      <c r="A9251">
        <v>2171121</v>
      </c>
      <c r="B9251">
        <v>1</v>
      </c>
      <c r="C9251" t="s">
        <v>80</v>
      </c>
      <c r="D9251" t="s">
        <v>104</v>
      </c>
      <c r="E9251" t="s">
        <v>140</v>
      </c>
      <c r="F9251" t="s">
        <v>26196</v>
      </c>
      <c r="G9251" t="s">
        <v>262</v>
      </c>
      <c r="H9251" t="s">
        <v>143</v>
      </c>
      <c r="I9251" t="s">
        <v>135</v>
      </c>
      <c r="J9251" t="s">
        <v>136</v>
      </c>
      <c r="K9251" t="s">
        <v>137</v>
      </c>
      <c r="L9251" t="s">
        <v>26197</v>
      </c>
      <c r="M9251" t="s">
        <v>26198</v>
      </c>
      <c r="N9251">
        <v>4.1069444439999998</v>
      </c>
      <c r="O9251">
        <v>88</v>
      </c>
      <c r="P9251">
        <v>5842</v>
      </c>
      <c r="Q9251">
        <v>105</v>
      </c>
      <c r="R9251">
        <v>139</v>
      </c>
      <c r="S9251">
        <v>31</v>
      </c>
      <c r="T9251">
        <v>756</v>
      </c>
      <c r="U9251">
        <v>9</v>
      </c>
      <c r="V9251">
        <v>1</v>
      </c>
      <c r="W9251">
        <v>158.34321638809345</v>
      </c>
      <c r="X9251">
        <v>5462.3863610122462</v>
      </c>
      <c r="Y9251">
        <v>285.38839411494786</v>
      </c>
      <c r="Z9251">
        <v>98.217043845779983</v>
      </c>
      <c r="AA9251">
        <v>226.63436312064923</v>
      </c>
      <c r="AB9251">
        <v>1448.5907602007198</v>
      </c>
      <c r="AC9251">
        <v>2416.3651657846399</v>
      </c>
      <c r="AD9251">
        <v>0</v>
      </c>
      <c r="AE9251">
        <v>10095.925304467077</v>
      </c>
    </row>
    <row r="9252" spans="1:31" x14ac:dyDescent="0.25">
      <c r="A9252">
        <v>2171619</v>
      </c>
      <c r="B9252">
        <v>1</v>
      </c>
      <c r="C9252" t="s">
        <v>80</v>
      </c>
      <c r="D9252" t="s">
        <v>103</v>
      </c>
      <c r="E9252" t="s">
        <v>174</v>
      </c>
      <c r="F9252" t="s">
        <v>26199</v>
      </c>
      <c r="G9252" t="s">
        <v>384</v>
      </c>
      <c r="H9252" t="s">
        <v>134</v>
      </c>
      <c r="I9252" t="s">
        <v>135</v>
      </c>
      <c r="J9252" t="s">
        <v>136</v>
      </c>
      <c r="K9252" t="s">
        <v>137</v>
      </c>
      <c r="L9252" t="s">
        <v>26200</v>
      </c>
      <c r="M9252" t="s">
        <v>26201</v>
      </c>
      <c r="N9252">
        <v>4.7486111109999998</v>
      </c>
      <c r="O9252">
        <v>0</v>
      </c>
      <c r="P9252">
        <v>3</v>
      </c>
      <c r="Q9252">
        <v>0</v>
      </c>
      <c r="R9252">
        <v>0</v>
      </c>
      <c r="S9252">
        <v>0</v>
      </c>
      <c r="T9252">
        <v>2</v>
      </c>
      <c r="U9252">
        <v>0</v>
      </c>
      <c r="V9252">
        <v>0</v>
      </c>
      <c r="W9252">
        <v>0</v>
      </c>
      <c r="X9252">
        <v>2.3546689314865996</v>
      </c>
      <c r="Y9252">
        <v>0</v>
      </c>
      <c r="Z9252">
        <v>0</v>
      </c>
      <c r="AA9252">
        <v>0</v>
      </c>
      <c r="AB9252">
        <v>0.39729098830520837</v>
      </c>
      <c r="AC9252">
        <v>0</v>
      </c>
      <c r="AD9252">
        <v>0</v>
      </c>
      <c r="AE9252">
        <v>2.7519599197918079</v>
      </c>
    </row>
    <row r="9253" spans="1:31" x14ac:dyDescent="0.25">
      <c r="A9253">
        <v>2170729</v>
      </c>
      <c r="B9253">
        <v>1</v>
      </c>
      <c r="C9253" t="s">
        <v>80</v>
      </c>
      <c r="D9253" t="s">
        <v>104</v>
      </c>
      <c r="E9253" t="s">
        <v>131</v>
      </c>
      <c r="F9253" t="s">
        <v>26202</v>
      </c>
      <c r="G9253" t="s">
        <v>152</v>
      </c>
      <c r="H9253" t="s">
        <v>134</v>
      </c>
      <c r="I9253" t="s">
        <v>135</v>
      </c>
      <c r="J9253" t="s">
        <v>136</v>
      </c>
      <c r="K9253" t="s">
        <v>137</v>
      </c>
      <c r="L9253" t="s">
        <v>26203</v>
      </c>
      <c r="M9253" t="s">
        <v>26204</v>
      </c>
      <c r="N9253">
        <v>0.96555555500000001</v>
      </c>
      <c r="O9253">
        <v>0</v>
      </c>
      <c r="P9253">
        <v>1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0.11270282766123332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0.11270282766123332</v>
      </c>
    </row>
    <row r="9254" spans="1:31" x14ac:dyDescent="0.25">
      <c r="A9254">
        <v>2171811</v>
      </c>
      <c r="B9254">
        <v>1</v>
      </c>
      <c r="C9254" t="s">
        <v>80</v>
      </c>
      <c r="D9254" t="s">
        <v>109</v>
      </c>
      <c r="E9254" t="s">
        <v>174</v>
      </c>
      <c r="F9254" t="s">
        <v>26205</v>
      </c>
      <c r="G9254" t="s">
        <v>187</v>
      </c>
      <c r="H9254" t="s">
        <v>134</v>
      </c>
      <c r="I9254" t="s">
        <v>135</v>
      </c>
      <c r="J9254" t="s">
        <v>136</v>
      </c>
      <c r="K9254" t="s">
        <v>137</v>
      </c>
      <c r="L9254" t="s">
        <v>26206</v>
      </c>
      <c r="M9254" t="s">
        <v>26207</v>
      </c>
      <c r="N9254">
        <v>1.688055555</v>
      </c>
      <c r="O9254">
        <v>0</v>
      </c>
      <c r="P9254">
        <v>16</v>
      </c>
      <c r="Q9254">
        <v>0</v>
      </c>
      <c r="R9254">
        <v>5</v>
      </c>
      <c r="S9254">
        <v>0</v>
      </c>
      <c r="T9254">
        <v>1</v>
      </c>
      <c r="U9254">
        <v>0</v>
      </c>
      <c r="V9254">
        <v>0</v>
      </c>
      <c r="W9254">
        <v>0</v>
      </c>
      <c r="X9254">
        <v>1.3056793007432583</v>
      </c>
      <c r="Y9254">
        <v>0</v>
      </c>
      <c r="Z9254">
        <v>2.1603602742666672E-3</v>
      </c>
      <c r="AA9254">
        <v>0</v>
      </c>
      <c r="AB9254">
        <v>0</v>
      </c>
      <c r="AC9254">
        <v>0</v>
      </c>
      <c r="AD9254">
        <v>0</v>
      </c>
      <c r="AE9254">
        <v>1.3078396610175249</v>
      </c>
    </row>
    <row r="9255" spans="1:31" x14ac:dyDescent="0.25">
      <c r="A9255">
        <v>2171960</v>
      </c>
      <c r="B9255">
        <v>1</v>
      </c>
      <c r="C9255" t="s">
        <v>81</v>
      </c>
      <c r="D9255" t="s">
        <v>112</v>
      </c>
      <c r="E9255" t="s">
        <v>131</v>
      </c>
      <c r="F9255" t="s">
        <v>26208</v>
      </c>
      <c r="G9255" t="s">
        <v>152</v>
      </c>
      <c r="H9255" t="s">
        <v>134</v>
      </c>
      <c r="I9255" t="s">
        <v>135</v>
      </c>
      <c r="J9255" t="s">
        <v>136</v>
      </c>
      <c r="K9255" t="s">
        <v>137</v>
      </c>
      <c r="L9255" t="s">
        <v>26209</v>
      </c>
      <c r="M9255" t="s">
        <v>26210</v>
      </c>
      <c r="N9255">
        <v>2.4075000000000002</v>
      </c>
      <c r="O9255">
        <v>0</v>
      </c>
      <c r="P9255">
        <v>1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0.18179402504753334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0.18179402504753334</v>
      </c>
    </row>
    <row r="9256" spans="1:31" x14ac:dyDescent="0.25">
      <c r="A9256">
        <v>2170763</v>
      </c>
      <c r="B9256">
        <v>1</v>
      </c>
      <c r="C9256" t="s">
        <v>80</v>
      </c>
      <c r="D9256" t="s">
        <v>107</v>
      </c>
      <c r="E9256" t="s">
        <v>140</v>
      </c>
      <c r="F9256" t="s">
        <v>26211</v>
      </c>
      <c r="G9256" t="s">
        <v>142</v>
      </c>
      <c r="H9256" t="s">
        <v>143</v>
      </c>
      <c r="I9256" t="s">
        <v>135</v>
      </c>
      <c r="J9256" t="s">
        <v>136</v>
      </c>
      <c r="K9256" t="s">
        <v>137</v>
      </c>
      <c r="L9256" t="s">
        <v>26212</v>
      </c>
      <c r="M9256" t="s">
        <v>26213</v>
      </c>
      <c r="N9256">
        <v>1.6086111110000001</v>
      </c>
      <c r="O9256">
        <v>0</v>
      </c>
      <c r="P9256">
        <v>3033</v>
      </c>
      <c r="Q9256">
        <v>0</v>
      </c>
      <c r="R9256">
        <v>6</v>
      </c>
      <c r="S9256">
        <v>2</v>
      </c>
      <c r="T9256">
        <v>155</v>
      </c>
      <c r="U9256">
        <v>0</v>
      </c>
      <c r="V9256">
        <v>1</v>
      </c>
      <c r="W9256">
        <v>0</v>
      </c>
      <c r="X9256">
        <v>892.70777977400041</v>
      </c>
      <c r="Y9256">
        <v>0</v>
      </c>
      <c r="Z9256">
        <v>0.47222340130861673</v>
      </c>
      <c r="AA9256">
        <v>75.005045863280344</v>
      </c>
      <c r="AB9256">
        <v>144.49092045577132</v>
      </c>
      <c r="AC9256">
        <v>0</v>
      </c>
      <c r="AD9256">
        <v>1.218043304328625</v>
      </c>
      <c r="AE9256">
        <v>1113.8940127986893</v>
      </c>
    </row>
    <row r="9257" spans="1:31" x14ac:dyDescent="0.25">
      <c r="A9257">
        <v>2171688</v>
      </c>
      <c r="B9257">
        <v>1</v>
      </c>
      <c r="C9257" t="s">
        <v>80</v>
      </c>
      <c r="D9257" t="s">
        <v>105</v>
      </c>
      <c r="E9257" t="s">
        <v>131</v>
      </c>
      <c r="F9257" t="s">
        <v>26214</v>
      </c>
      <c r="G9257" t="s">
        <v>152</v>
      </c>
      <c r="H9257" t="s">
        <v>134</v>
      </c>
      <c r="I9257" t="s">
        <v>135</v>
      </c>
      <c r="J9257" t="s">
        <v>136</v>
      </c>
      <c r="K9257" t="s">
        <v>137</v>
      </c>
      <c r="L9257" t="s">
        <v>26215</v>
      </c>
      <c r="M9257" t="s">
        <v>24651</v>
      </c>
      <c r="N9257">
        <v>5.3658333330000003</v>
      </c>
      <c r="O9257">
        <v>0</v>
      </c>
      <c r="P9257">
        <v>1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1.4449906272899999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1.4449906272899999</v>
      </c>
    </row>
    <row r="9258" spans="1:31" x14ac:dyDescent="0.25">
      <c r="A9258">
        <v>2170786</v>
      </c>
      <c r="B9258">
        <v>1</v>
      </c>
      <c r="C9258" t="s">
        <v>81</v>
      </c>
      <c r="D9258" t="s">
        <v>117</v>
      </c>
      <c r="E9258" t="s">
        <v>146</v>
      </c>
      <c r="F9258" t="s">
        <v>12626</v>
      </c>
      <c r="G9258" t="s">
        <v>142</v>
      </c>
      <c r="H9258" t="s">
        <v>143</v>
      </c>
      <c r="I9258" t="s">
        <v>135</v>
      </c>
      <c r="J9258" t="s">
        <v>136</v>
      </c>
      <c r="K9258" t="s">
        <v>137</v>
      </c>
      <c r="L9258" t="s">
        <v>26216</v>
      </c>
      <c r="M9258" t="s">
        <v>26217</v>
      </c>
      <c r="N9258">
        <v>9.6930555550000008</v>
      </c>
      <c r="O9258">
        <v>0</v>
      </c>
      <c r="P9258">
        <v>317</v>
      </c>
      <c r="Q9258">
        <v>13</v>
      </c>
      <c r="R9258">
        <v>14</v>
      </c>
      <c r="S9258">
        <v>0</v>
      </c>
      <c r="T9258">
        <v>17</v>
      </c>
      <c r="U9258">
        <v>0</v>
      </c>
      <c r="V9258">
        <v>0</v>
      </c>
      <c r="W9258">
        <v>0</v>
      </c>
      <c r="X9258">
        <v>453.10378397963234</v>
      </c>
      <c r="Y9258">
        <v>385.61217273335342</v>
      </c>
      <c r="Z9258">
        <v>35.533041528273692</v>
      </c>
      <c r="AA9258">
        <v>0</v>
      </c>
      <c r="AB9258">
        <v>31.225332258956261</v>
      </c>
      <c r="AC9258">
        <v>0</v>
      </c>
      <c r="AD9258">
        <v>0</v>
      </c>
      <c r="AE9258">
        <v>905.47433050021573</v>
      </c>
    </row>
    <row r="9259" spans="1:31" x14ac:dyDescent="0.25">
      <c r="A9259">
        <v>2171281</v>
      </c>
      <c r="B9259">
        <v>1</v>
      </c>
      <c r="C9259" t="s">
        <v>80</v>
      </c>
      <c r="D9259" t="s">
        <v>82</v>
      </c>
      <c r="E9259" t="s">
        <v>131</v>
      </c>
      <c r="F9259" t="s">
        <v>26218</v>
      </c>
      <c r="G9259" t="s">
        <v>152</v>
      </c>
      <c r="H9259" t="s">
        <v>134</v>
      </c>
      <c r="I9259" t="s">
        <v>135</v>
      </c>
      <c r="J9259" t="s">
        <v>136</v>
      </c>
      <c r="K9259" t="s">
        <v>137</v>
      </c>
      <c r="L9259" t="s">
        <v>26219</v>
      </c>
      <c r="M9259" t="s">
        <v>26220</v>
      </c>
      <c r="N9259">
        <v>0.450833333</v>
      </c>
      <c r="O9259">
        <v>0</v>
      </c>
      <c r="P9259">
        <v>1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0</v>
      </c>
      <c r="W9259">
        <v>0</v>
      </c>
      <c r="X9259">
        <v>0.1397732919653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0.1397732919653</v>
      </c>
    </row>
    <row r="9260" spans="1:31" x14ac:dyDescent="0.25">
      <c r="A9260">
        <v>2171742</v>
      </c>
      <c r="B9260">
        <v>1</v>
      </c>
      <c r="C9260" t="s">
        <v>80</v>
      </c>
      <c r="D9260" t="s">
        <v>106</v>
      </c>
      <c r="E9260" t="s">
        <v>161</v>
      </c>
      <c r="F9260" t="s">
        <v>26221</v>
      </c>
      <c r="G9260" t="s">
        <v>215</v>
      </c>
      <c r="H9260" t="s">
        <v>134</v>
      </c>
      <c r="I9260" t="s">
        <v>135</v>
      </c>
      <c r="J9260" t="s">
        <v>136</v>
      </c>
      <c r="K9260" t="s">
        <v>137</v>
      </c>
      <c r="L9260" t="s">
        <v>26222</v>
      </c>
      <c r="M9260" t="s">
        <v>26223</v>
      </c>
      <c r="N9260">
        <v>7.0363888880000003</v>
      </c>
      <c r="O9260">
        <v>0</v>
      </c>
      <c r="P9260">
        <v>63</v>
      </c>
      <c r="Q9260">
        <v>0</v>
      </c>
      <c r="R9260">
        <v>8</v>
      </c>
      <c r="S9260">
        <v>0</v>
      </c>
      <c r="T9260">
        <v>9</v>
      </c>
      <c r="U9260">
        <v>0</v>
      </c>
      <c r="V9260">
        <v>0</v>
      </c>
      <c r="W9260">
        <v>0</v>
      </c>
      <c r="X9260">
        <v>57.404926034648973</v>
      </c>
      <c r="Y9260">
        <v>0</v>
      </c>
      <c r="Z9260">
        <v>5.9178568416624016</v>
      </c>
      <c r="AA9260">
        <v>0</v>
      </c>
      <c r="AB9260">
        <v>17.551021497341711</v>
      </c>
      <c r="AC9260">
        <v>0</v>
      </c>
      <c r="AD9260">
        <v>0</v>
      </c>
      <c r="AE9260">
        <v>80.873804373653087</v>
      </c>
    </row>
    <row r="9261" spans="1:31" x14ac:dyDescent="0.25">
      <c r="A9261">
        <v>2170709</v>
      </c>
      <c r="B9261">
        <v>1</v>
      </c>
      <c r="C9261" t="s">
        <v>81</v>
      </c>
      <c r="D9261" t="s">
        <v>127</v>
      </c>
      <c r="E9261" t="s">
        <v>174</v>
      </c>
      <c r="F9261" t="s">
        <v>26224</v>
      </c>
      <c r="G9261" t="s">
        <v>1019</v>
      </c>
      <c r="H9261" t="s">
        <v>134</v>
      </c>
      <c r="I9261" t="s">
        <v>135</v>
      </c>
      <c r="J9261" t="s">
        <v>136</v>
      </c>
      <c r="K9261" t="s">
        <v>137</v>
      </c>
      <c r="L9261" t="s">
        <v>26225</v>
      </c>
      <c r="M9261" t="s">
        <v>26226</v>
      </c>
      <c r="N9261">
        <v>7.0316666659999996</v>
      </c>
      <c r="O9261">
        <v>0</v>
      </c>
      <c r="P9261">
        <v>9</v>
      </c>
      <c r="Q9261">
        <v>0</v>
      </c>
      <c r="R9261">
        <v>0</v>
      </c>
      <c r="S9261">
        <v>0</v>
      </c>
      <c r="T9261">
        <v>1</v>
      </c>
      <c r="U9261">
        <v>0</v>
      </c>
      <c r="V9261">
        <v>0</v>
      </c>
      <c r="W9261">
        <v>0</v>
      </c>
      <c r="X9261">
        <v>7.0054090260234005</v>
      </c>
      <c r="Y9261">
        <v>0</v>
      </c>
      <c r="Z9261">
        <v>0</v>
      </c>
      <c r="AA9261">
        <v>0</v>
      </c>
      <c r="AB9261">
        <v>2.0792771200710831</v>
      </c>
      <c r="AC9261">
        <v>0</v>
      </c>
      <c r="AD9261">
        <v>0</v>
      </c>
      <c r="AE9261">
        <v>9.0846861460944837</v>
      </c>
    </row>
    <row r="9262" spans="1:31" x14ac:dyDescent="0.25">
      <c r="A9262">
        <v>2171304</v>
      </c>
      <c r="B9262">
        <v>1</v>
      </c>
      <c r="C9262" t="s">
        <v>81</v>
      </c>
      <c r="D9262" t="s">
        <v>123</v>
      </c>
      <c r="E9262" t="s">
        <v>174</v>
      </c>
      <c r="F9262" t="s">
        <v>26227</v>
      </c>
      <c r="G9262" t="s">
        <v>8469</v>
      </c>
      <c r="H9262" t="s">
        <v>134</v>
      </c>
      <c r="I9262" t="s">
        <v>135</v>
      </c>
      <c r="J9262" t="s">
        <v>136</v>
      </c>
      <c r="K9262" t="s">
        <v>137</v>
      </c>
      <c r="L9262" t="s">
        <v>26228</v>
      </c>
      <c r="M9262" t="s">
        <v>26229</v>
      </c>
      <c r="N9262">
        <v>1.453888888</v>
      </c>
      <c r="O9262">
        <v>0</v>
      </c>
      <c r="P9262">
        <v>150</v>
      </c>
      <c r="Q9262">
        <v>0</v>
      </c>
      <c r="R9262">
        <v>0</v>
      </c>
      <c r="S9262">
        <v>0</v>
      </c>
      <c r="T9262">
        <v>4</v>
      </c>
      <c r="U9262">
        <v>0</v>
      </c>
      <c r="V9262">
        <v>0</v>
      </c>
      <c r="W9262">
        <v>0</v>
      </c>
      <c r="X9262">
        <v>40.017768504833569</v>
      </c>
      <c r="Y9262">
        <v>0</v>
      </c>
      <c r="Z9262">
        <v>0</v>
      </c>
      <c r="AA9262">
        <v>0</v>
      </c>
      <c r="AB9262">
        <v>1.4110779653215002</v>
      </c>
      <c r="AC9262">
        <v>0</v>
      </c>
      <c r="AD9262">
        <v>0</v>
      </c>
      <c r="AE9262">
        <v>41.428846470155072</v>
      </c>
    </row>
    <row r="9263" spans="1:31" x14ac:dyDescent="0.25">
      <c r="A9263">
        <v>2170855</v>
      </c>
      <c r="B9263">
        <v>1</v>
      </c>
      <c r="C9263" t="s">
        <v>80</v>
      </c>
      <c r="D9263" t="s">
        <v>96</v>
      </c>
      <c r="E9263" t="s">
        <v>174</v>
      </c>
      <c r="F9263" t="s">
        <v>26230</v>
      </c>
      <c r="G9263" t="s">
        <v>211</v>
      </c>
      <c r="H9263" t="s">
        <v>134</v>
      </c>
      <c r="I9263" t="s">
        <v>135</v>
      </c>
      <c r="J9263" t="s">
        <v>136</v>
      </c>
      <c r="K9263" t="s">
        <v>137</v>
      </c>
      <c r="L9263" t="s">
        <v>26231</v>
      </c>
      <c r="M9263" t="s">
        <v>26232</v>
      </c>
      <c r="N9263">
        <v>3.8905555550000002</v>
      </c>
      <c r="O9263">
        <v>0</v>
      </c>
      <c r="P9263">
        <v>2</v>
      </c>
      <c r="Q9263">
        <v>0</v>
      </c>
      <c r="R9263">
        <v>6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2.1958174208148664</v>
      </c>
      <c r="Y9263">
        <v>0</v>
      </c>
      <c r="Z9263">
        <v>7.2434309953629157</v>
      </c>
      <c r="AA9263">
        <v>0</v>
      </c>
      <c r="AB9263">
        <v>0</v>
      </c>
      <c r="AC9263">
        <v>0</v>
      </c>
      <c r="AD9263">
        <v>0</v>
      </c>
      <c r="AE9263">
        <v>9.439248416177783</v>
      </c>
    </row>
    <row r="9264" spans="1:31" x14ac:dyDescent="0.25">
      <c r="A9264">
        <v>2171147</v>
      </c>
      <c r="B9264">
        <v>1</v>
      </c>
      <c r="C9264" t="s">
        <v>80</v>
      </c>
      <c r="D9264" t="s">
        <v>94</v>
      </c>
      <c r="E9264" t="s">
        <v>140</v>
      </c>
      <c r="F9264" t="s">
        <v>26158</v>
      </c>
      <c r="G9264" t="s">
        <v>142</v>
      </c>
      <c r="H9264" t="s">
        <v>143</v>
      </c>
      <c r="I9264" t="s">
        <v>135</v>
      </c>
      <c r="J9264" t="s">
        <v>136</v>
      </c>
      <c r="K9264" t="s">
        <v>137</v>
      </c>
      <c r="L9264" t="s">
        <v>26233</v>
      </c>
      <c r="M9264" t="s">
        <v>26234</v>
      </c>
      <c r="N9264">
        <v>0.466388888</v>
      </c>
      <c r="O9264">
        <v>0</v>
      </c>
      <c r="P9264">
        <v>0</v>
      </c>
      <c r="Q9264">
        <v>1</v>
      </c>
      <c r="R9264">
        <v>102</v>
      </c>
      <c r="S9264">
        <v>0</v>
      </c>
      <c r="T9264">
        <v>2</v>
      </c>
      <c r="U9264">
        <v>0</v>
      </c>
      <c r="V9264">
        <v>0</v>
      </c>
      <c r="W9264">
        <v>0</v>
      </c>
      <c r="X9264">
        <v>0</v>
      </c>
      <c r="Y9264">
        <v>2.2568614448444499</v>
      </c>
      <c r="Z9264">
        <v>6.8815016758107381</v>
      </c>
      <c r="AA9264">
        <v>0</v>
      </c>
      <c r="AB9264">
        <v>0.72686635234631114</v>
      </c>
      <c r="AC9264">
        <v>0</v>
      </c>
      <c r="AD9264">
        <v>0</v>
      </c>
      <c r="AE9264">
        <v>9.8652294730015004</v>
      </c>
    </row>
    <row r="9265" spans="1:31" x14ac:dyDescent="0.25">
      <c r="A9265">
        <v>2171396</v>
      </c>
      <c r="B9265">
        <v>1</v>
      </c>
      <c r="C9265" t="s">
        <v>80</v>
      </c>
      <c r="D9265" t="s">
        <v>96</v>
      </c>
      <c r="E9265" t="s">
        <v>140</v>
      </c>
      <c r="F9265" t="s">
        <v>6429</v>
      </c>
      <c r="G9265" t="s">
        <v>2990</v>
      </c>
      <c r="H9265" t="s">
        <v>143</v>
      </c>
      <c r="I9265" t="s">
        <v>135</v>
      </c>
      <c r="J9265" t="s">
        <v>136</v>
      </c>
      <c r="K9265" t="s">
        <v>137</v>
      </c>
      <c r="L9265" t="s">
        <v>26235</v>
      </c>
      <c r="M9265" t="s">
        <v>26236</v>
      </c>
      <c r="N9265">
        <v>1.835</v>
      </c>
      <c r="O9265">
        <v>2</v>
      </c>
      <c r="P9265">
        <v>23</v>
      </c>
      <c r="Q9265">
        <v>3</v>
      </c>
      <c r="R9265">
        <v>0</v>
      </c>
      <c r="S9265">
        <v>7</v>
      </c>
      <c r="T9265">
        <v>0</v>
      </c>
      <c r="U9265">
        <v>0</v>
      </c>
      <c r="V9265">
        <v>0</v>
      </c>
      <c r="W9265">
        <v>27.0992974832334</v>
      </c>
      <c r="X9265">
        <v>8.6796449068788029</v>
      </c>
      <c r="Y9265">
        <v>1.5907696693258502</v>
      </c>
      <c r="Z9265">
        <v>0</v>
      </c>
      <c r="AA9265">
        <v>286.55080946980155</v>
      </c>
      <c r="AB9265">
        <v>0</v>
      </c>
      <c r="AC9265">
        <v>0</v>
      </c>
      <c r="AD9265">
        <v>0</v>
      </c>
      <c r="AE9265">
        <v>323.92052152923964</v>
      </c>
    </row>
    <row r="9266" spans="1:31" x14ac:dyDescent="0.25">
      <c r="A9266">
        <v>2171642</v>
      </c>
      <c r="B9266">
        <v>1</v>
      </c>
      <c r="C9266" t="s">
        <v>80</v>
      </c>
      <c r="D9266" t="s">
        <v>100</v>
      </c>
      <c r="E9266" t="s">
        <v>146</v>
      </c>
      <c r="F9266" t="s">
        <v>26237</v>
      </c>
      <c r="G9266" t="s">
        <v>167</v>
      </c>
      <c r="H9266" t="s">
        <v>143</v>
      </c>
      <c r="I9266" t="s">
        <v>135</v>
      </c>
      <c r="J9266" t="s">
        <v>136</v>
      </c>
      <c r="K9266" t="s">
        <v>137</v>
      </c>
      <c r="L9266" t="s">
        <v>26238</v>
      </c>
      <c r="M9266" t="s">
        <v>26239</v>
      </c>
      <c r="N9266">
        <v>1.234722222</v>
      </c>
      <c r="O9266">
        <v>0</v>
      </c>
      <c r="P9266">
        <v>68</v>
      </c>
      <c r="Q9266">
        <v>0</v>
      </c>
      <c r="R9266">
        <v>16</v>
      </c>
      <c r="S9266">
        <v>0</v>
      </c>
      <c r="T9266">
        <v>16</v>
      </c>
      <c r="U9266">
        <v>0</v>
      </c>
      <c r="V9266">
        <v>0</v>
      </c>
      <c r="W9266">
        <v>0</v>
      </c>
      <c r="X9266">
        <v>27.721882509763379</v>
      </c>
      <c r="Y9266">
        <v>0</v>
      </c>
      <c r="Z9266">
        <v>12.20246925328129</v>
      </c>
      <c r="AA9266">
        <v>0</v>
      </c>
      <c r="AB9266">
        <v>7.9711996885136109</v>
      </c>
      <c r="AC9266">
        <v>0</v>
      </c>
      <c r="AD9266">
        <v>0</v>
      </c>
      <c r="AE9266">
        <v>47.895551451558276</v>
      </c>
    </row>
    <row r="9267" spans="1:31" x14ac:dyDescent="0.25">
      <c r="A9267">
        <v>2171788</v>
      </c>
      <c r="B9267">
        <v>1</v>
      </c>
      <c r="C9267" t="s">
        <v>80</v>
      </c>
      <c r="D9267" t="s">
        <v>103</v>
      </c>
      <c r="E9267" t="s">
        <v>224</v>
      </c>
      <c r="F9267" t="s">
        <v>12606</v>
      </c>
      <c r="G9267" t="s">
        <v>142</v>
      </c>
      <c r="H9267" t="s">
        <v>143</v>
      </c>
      <c r="I9267" t="s">
        <v>135</v>
      </c>
      <c r="J9267" t="s">
        <v>136</v>
      </c>
      <c r="K9267" t="s">
        <v>137</v>
      </c>
      <c r="L9267" t="s">
        <v>26240</v>
      </c>
      <c r="M9267" t="s">
        <v>26241</v>
      </c>
      <c r="N9267">
        <v>0.269043333</v>
      </c>
      <c r="O9267">
        <v>0</v>
      </c>
      <c r="P9267">
        <v>6</v>
      </c>
      <c r="Q9267">
        <v>37</v>
      </c>
      <c r="R9267">
        <v>60</v>
      </c>
      <c r="S9267">
        <v>7</v>
      </c>
      <c r="T9267">
        <v>16</v>
      </c>
      <c r="U9267">
        <v>5</v>
      </c>
      <c r="V9267">
        <v>0</v>
      </c>
      <c r="W9267">
        <v>0</v>
      </c>
      <c r="X9267">
        <v>0.95311653556904996</v>
      </c>
      <c r="Y9267">
        <v>11.808457031303195</v>
      </c>
      <c r="Z9267">
        <v>14.449744521141463</v>
      </c>
      <c r="AA9267">
        <v>51.25261791297013</v>
      </c>
      <c r="AB9267">
        <v>6.4193702353006685</v>
      </c>
      <c r="AC9267">
        <v>280.6981775608466</v>
      </c>
      <c r="AD9267">
        <v>0</v>
      </c>
      <c r="AE9267">
        <v>365.58148379713111</v>
      </c>
    </row>
    <row r="9268" spans="1:31" x14ac:dyDescent="0.25">
      <c r="A9268">
        <v>2171247</v>
      </c>
      <c r="B9268">
        <v>1</v>
      </c>
      <c r="C9268" t="s">
        <v>80</v>
      </c>
      <c r="D9268" t="s">
        <v>93</v>
      </c>
      <c r="E9268" t="s">
        <v>174</v>
      </c>
      <c r="F9268" t="s">
        <v>26242</v>
      </c>
      <c r="G9268" t="s">
        <v>384</v>
      </c>
      <c r="H9268" t="s">
        <v>134</v>
      </c>
      <c r="I9268" t="s">
        <v>135</v>
      </c>
      <c r="J9268" t="s">
        <v>136</v>
      </c>
      <c r="K9268" t="s">
        <v>137</v>
      </c>
      <c r="L9268" t="s">
        <v>26243</v>
      </c>
      <c r="M9268" t="s">
        <v>26244</v>
      </c>
      <c r="N9268">
        <v>5.7888888879999998</v>
      </c>
      <c r="O9268">
        <v>0</v>
      </c>
      <c r="P9268">
        <v>4</v>
      </c>
      <c r="Q9268">
        <v>0</v>
      </c>
      <c r="R9268">
        <v>7</v>
      </c>
      <c r="S9268">
        <v>0</v>
      </c>
      <c r="T9268">
        <v>2</v>
      </c>
      <c r="U9268">
        <v>0</v>
      </c>
      <c r="V9268">
        <v>0</v>
      </c>
      <c r="W9268">
        <v>0</v>
      </c>
      <c r="X9268">
        <v>6.7802752319412516</v>
      </c>
      <c r="Y9268">
        <v>0</v>
      </c>
      <c r="Z9268">
        <v>118.92262820284724</v>
      </c>
      <c r="AA9268">
        <v>0</v>
      </c>
      <c r="AB9268">
        <v>13.889520268883091</v>
      </c>
      <c r="AC9268">
        <v>0</v>
      </c>
      <c r="AD9268">
        <v>0</v>
      </c>
      <c r="AE9268">
        <v>139.59242370367159</v>
      </c>
    </row>
    <row r="9269" spans="1:31" x14ac:dyDescent="0.25">
      <c r="A9269">
        <v>2171273</v>
      </c>
      <c r="B9269">
        <v>1</v>
      </c>
      <c r="C9269" t="s">
        <v>81</v>
      </c>
      <c r="D9269" t="s">
        <v>113</v>
      </c>
      <c r="E9269" t="s">
        <v>146</v>
      </c>
      <c r="F9269" t="s">
        <v>26245</v>
      </c>
      <c r="G9269" t="s">
        <v>142</v>
      </c>
      <c r="H9269" t="s">
        <v>143</v>
      </c>
      <c r="I9269" t="s">
        <v>135</v>
      </c>
      <c r="J9269" t="s">
        <v>136</v>
      </c>
      <c r="K9269" t="s">
        <v>137</v>
      </c>
      <c r="L9269" t="s">
        <v>26246</v>
      </c>
      <c r="M9269" t="s">
        <v>26247</v>
      </c>
      <c r="N9269">
        <v>3.508888888</v>
      </c>
      <c r="O9269">
        <v>0</v>
      </c>
      <c r="P9269">
        <v>350</v>
      </c>
      <c r="Q9269">
        <v>1</v>
      </c>
      <c r="R9269">
        <v>20</v>
      </c>
      <c r="S9269">
        <v>0</v>
      </c>
      <c r="T9269">
        <v>10</v>
      </c>
      <c r="U9269">
        <v>1</v>
      </c>
      <c r="V9269">
        <v>0</v>
      </c>
      <c r="W9269">
        <v>0</v>
      </c>
      <c r="X9269">
        <v>136.02924114492166</v>
      </c>
      <c r="Y9269">
        <v>0.94127643409100847</v>
      </c>
      <c r="Z9269">
        <v>14.556356516212585</v>
      </c>
      <c r="AA9269">
        <v>0</v>
      </c>
      <c r="AB9269">
        <v>16.138155277417873</v>
      </c>
      <c r="AC9269">
        <v>587.55569640537601</v>
      </c>
      <c r="AD9269">
        <v>0</v>
      </c>
      <c r="AE9269">
        <v>755.22072577801919</v>
      </c>
    </row>
    <row r="9270" spans="1:31" x14ac:dyDescent="0.25">
      <c r="A9270">
        <v>2171937</v>
      </c>
      <c r="B9270">
        <v>1</v>
      </c>
      <c r="C9270" t="s">
        <v>80</v>
      </c>
      <c r="D9270" t="s">
        <v>84</v>
      </c>
      <c r="E9270" t="s">
        <v>131</v>
      </c>
      <c r="F9270" t="s">
        <v>26248</v>
      </c>
      <c r="G9270" t="s">
        <v>171</v>
      </c>
      <c r="H9270" t="s">
        <v>134</v>
      </c>
      <c r="I9270" t="s">
        <v>135</v>
      </c>
      <c r="J9270" t="s">
        <v>136</v>
      </c>
      <c r="K9270" t="s">
        <v>137</v>
      </c>
      <c r="L9270" t="s">
        <v>26249</v>
      </c>
      <c r="M9270" t="s">
        <v>26250</v>
      </c>
      <c r="N9270">
        <v>3.7152777769999998</v>
      </c>
      <c r="O9270">
        <v>0</v>
      </c>
      <c r="P9270">
        <v>12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6.9878725799178172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6.9878725799178172</v>
      </c>
    </row>
    <row r="9271" spans="1:31" x14ac:dyDescent="0.25">
      <c r="A9271">
        <v>2171914</v>
      </c>
      <c r="B9271">
        <v>1</v>
      </c>
      <c r="C9271" t="s">
        <v>80</v>
      </c>
      <c r="D9271" t="s">
        <v>84</v>
      </c>
      <c r="E9271" t="s">
        <v>174</v>
      </c>
      <c r="F9271" t="s">
        <v>26251</v>
      </c>
      <c r="G9271" t="s">
        <v>187</v>
      </c>
      <c r="H9271" t="s">
        <v>134</v>
      </c>
      <c r="I9271" t="s">
        <v>135</v>
      </c>
      <c r="J9271" t="s">
        <v>136</v>
      </c>
      <c r="K9271" t="s">
        <v>137</v>
      </c>
      <c r="L9271" t="s">
        <v>26252</v>
      </c>
      <c r="M9271" t="s">
        <v>26253</v>
      </c>
      <c r="N9271">
        <v>0.72361111099999997</v>
      </c>
      <c r="O9271">
        <v>0</v>
      </c>
      <c r="P9271">
        <v>73</v>
      </c>
      <c r="Q9271">
        <v>0</v>
      </c>
      <c r="R9271">
        <v>0</v>
      </c>
      <c r="S9271">
        <v>0</v>
      </c>
      <c r="T9271">
        <v>10</v>
      </c>
      <c r="U9271">
        <v>0</v>
      </c>
      <c r="V9271">
        <v>0</v>
      </c>
      <c r="W9271">
        <v>0</v>
      </c>
      <c r="X9271">
        <v>13.71283200872845</v>
      </c>
      <c r="Y9271">
        <v>0</v>
      </c>
      <c r="Z9271">
        <v>0</v>
      </c>
      <c r="AA9271">
        <v>0</v>
      </c>
      <c r="AB9271">
        <v>5.3788159482622229</v>
      </c>
      <c r="AC9271">
        <v>0</v>
      </c>
      <c r="AD9271">
        <v>0</v>
      </c>
      <c r="AE9271">
        <v>19.091647956990673</v>
      </c>
    </row>
    <row r="9272" spans="1:31" x14ac:dyDescent="0.25">
      <c r="A9272">
        <v>2171845</v>
      </c>
      <c r="B9272">
        <v>1</v>
      </c>
      <c r="C9272" t="s">
        <v>80</v>
      </c>
      <c r="D9272" t="s">
        <v>97</v>
      </c>
      <c r="E9272" t="s">
        <v>131</v>
      </c>
      <c r="F9272" t="s">
        <v>26254</v>
      </c>
      <c r="G9272" t="s">
        <v>152</v>
      </c>
      <c r="H9272" t="s">
        <v>134</v>
      </c>
      <c r="I9272" t="s">
        <v>135</v>
      </c>
      <c r="J9272" t="s">
        <v>136</v>
      </c>
      <c r="K9272" t="s">
        <v>137</v>
      </c>
      <c r="L9272" t="s">
        <v>26255</v>
      </c>
      <c r="M9272" t="s">
        <v>26256</v>
      </c>
      <c r="N9272">
        <v>2.008611111</v>
      </c>
      <c r="O9272">
        <v>0</v>
      </c>
      <c r="P9272">
        <v>1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0.61806483928400002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0.61806483928400002</v>
      </c>
    </row>
    <row r="9273" spans="1:31" x14ac:dyDescent="0.25">
      <c r="A9273">
        <v>2171608</v>
      </c>
      <c r="B9273">
        <v>1</v>
      </c>
      <c r="C9273" t="s">
        <v>80</v>
      </c>
      <c r="D9273" t="s">
        <v>99</v>
      </c>
      <c r="E9273" t="s">
        <v>174</v>
      </c>
      <c r="F9273" t="s">
        <v>26257</v>
      </c>
      <c r="G9273" t="s">
        <v>187</v>
      </c>
      <c r="H9273" t="s">
        <v>134</v>
      </c>
      <c r="I9273" t="s">
        <v>135</v>
      </c>
      <c r="J9273" t="s">
        <v>136</v>
      </c>
      <c r="K9273" t="s">
        <v>137</v>
      </c>
      <c r="L9273" t="s">
        <v>26258</v>
      </c>
      <c r="M9273" t="s">
        <v>26259</v>
      </c>
      <c r="N9273">
        <v>1.1627777770000001</v>
      </c>
      <c r="O9273">
        <v>0</v>
      </c>
      <c r="P9273">
        <v>11</v>
      </c>
      <c r="Q9273">
        <v>0</v>
      </c>
      <c r="R9273">
        <v>0</v>
      </c>
      <c r="S9273">
        <v>0</v>
      </c>
      <c r="T9273">
        <v>1</v>
      </c>
      <c r="U9273">
        <v>0</v>
      </c>
      <c r="V9273">
        <v>0</v>
      </c>
      <c r="W9273">
        <v>0</v>
      </c>
      <c r="X9273">
        <v>4.8119505497442248</v>
      </c>
      <c r="Y9273">
        <v>0</v>
      </c>
      <c r="Z9273">
        <v>0</v>
      </c>
      <c r="AA9273">
        <v>0</v>
      </c>
      <c r="AB9273">
        <v>3.3596986058333334E-2</v>
      </c>
      <c r="AC9273">
        <v>0</v>
      </c>
      <c r="AD9273">
        <v>0</v>
      </c>
      <c r="AE9273">
        <v>4.8455475358025577</v>
      </c>
    </row>
    <row r="9274" spans="1:31" x14ac:dyDescent="0.25">
      <c r="A9274">
        <v>2171822</v>
      </c>
      <c r="B9274">
        <v>1</v>
      </c>
      <c r="C9274" t="s">
        <v>80</v>
      </c>
      <c r="D9274" t="s">
        <v>106</v>
      </c>
      <c r="E9274" t="s">
        <v>174</v>
      </c>
      <c r="F9274" t="s">
        <v>26260</v>
      </c>
      <c r="G9274" t="s">
        <v>187</v>
      </c>
      <c r="H9274" t="s">
        <v>134</v>
      </c>
      <c r="I9274" t="s">
        <v>135</v>
      </c>
      <c r="J9274" t="s">
        <v>136</v>
      </c>
      <c r="K9274" t="s">
        <v>137</v>
      </c>
      <c r="L9274" t="s">
        <v>26261</v>
      </c>
      <c r="M9274" t="s">
        <v>26262</v>
      </c>
      <c r="N9274">
        <v>1.59</v>
      </c>
      <c r="O9274">
        <v>0</v>
      </c>
      <c r="P9274">
        <v>1</v>
      </c>
      <c r="Q9274">
        <v>0</v>
      </c>
      <c r="R9274">
        <v>0</v>
      </c>
      <c r="S9274">
        <v>0</v>
      </c>
      <c r="T9274">
        <v>1</v>
      </c>
      <c r="U9274">
        <v>0</v>
      </c>
      <c r="V9274">
        <v>0</v>
      </c>
      <c r="W9274">
        <v>0</v>
      </c>
      <c r="X9274">
        <v>0.66166932620561658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0.66166932620561658</v>
      </c>
    </row>
    <row r="9275" spans="1:31" x14ac:dyDescent="0.25">
      <c r="A9275">
        <v>2171553</v>
      </c>
      <c r="B9275">
        <v>1</v>
      </c>
      <c r="C9275" t="s">
        <v>80</v>
      </c>
      <c r="D9275" t="s">
        <v>84</v>
      </c>
      <c r="E9275" t="s">
        <v>174</v>
      </c>
      <c r="F9275" t="s">
        <v>26263</v>
      </c>
      <c r="G9275" t="s">
        <v>187</v>
      </c>
      <c r="H9275" t="s">
        <v>134</v>
      </c>
      <c r="I9275" t="s">
        <v>135</v>
      </c>
      <c r="J9275" t="s">
        <v>136</v>
      </c>
      <c r="K9275" t="s">
        <v>137</v>
      </c>
      <c r="L9275" t="s">
        <v>26264</v>
      </c>
      <c r="M9275" t="s">
        <v>26265</v>
      </c>
      <c r="N9275">
        <v>1.1702777769999999</v>
      </c>
      <c r="O9275">
        <v>0</v>
      </c>
      <c r="P9275">
        <v>3</v>
      </c>
      <c r="Q9275">
        <v>0</v>
      </c>
      <c r="R9275">
        <v>0</v>
      </c>
      <c r="S9275">
        <v>0</v>
      </c>
      <c r="T9275">
        <v>56</v>
      </c>
      <c r="U9275">
        <v>0</v>
      </c>
      <c r="V9275">
        <v>1</v>
      </c>
      <c r="W9275">
        <v>0</v>
      </c>
      <c r="X9275">
        <v>0.42438503782739995</v>
      </c>
      <c r="Y9275">
        <v>0</v>
      </c>
      <c r="Z9275">
        <v>0</v>
      </c>
      <c r="AA9275">
        <v>0</v>
      </c>
      <c r="AB9275">
        <v>109.50684892922455</v>
      </c>
      <c r="AC9275">
        <v>0</v>
      </c>
      <c r="AD9275">
        <v>75.864085193049803</v>
      </c>
      <c r="AE9275">
        <v>185.79531916010177</v>
      </c>
    </row>
    <row r="9276" spans="1:31" x14ac:dyDescent="0.25">
      <c r="A9276">
        <v>2171765</v>
      </c>
      <c r="B9276">
        <v>1</v>
      </c>
      <c r="C9276" t="s">
        <v>81</v>
      </c>
      <c r="D9276" t="s">
        <v>126</v>
      </c>
      <c r="E9276" t="s">
        <v>146</v>
      </c>
      <c r="F9276" t="s">
        <v>1003</v>
      </c>
      <c r="G9276" t="s">
        <v>142</v>
      </c>
      <c r="H9276" t="s">
        <v>143</v>
      </c>
      <c r="I9276" t="s">
        <v>148</v>
      </c>
      <c r="J9276" t="s">
        <v>136</v>
      </c>
      <c r="K9276" t="s">
        <v>137</v>
      </c>
      <c r="L9276" t="s">
        <v>26266</v>
      </c>
      <c r="M9276" t="s">
        <v>26267</v>
      </c>
      <c r="N9276">
        <v>2.0277777E-2</v>
      </c>
      <c r="O9276">
        <v>1</v>
      </c>
      <c r="P9276">
        <v>552</v>
      </c>
      <c r="Q9276">
        <v>21</v>
      </c>
      <c r="R9276">
        <v>153</v>
      </c>
      <c r="S9276">
        <v>5</v>
      </c>
      <c r="T9276">
        <v>32</v>
      </c>
      <c r="U9276">
        <v>0</v>
      </c>
      <c r="V9276">
        <v>0</v>
      </c>
      <c r="W9276">
        <v>8.6036706624249993E-3</v>
      </c>
      <c r="X9276">
        <v>1.1827757804564587</v>
      </c>
      <c r="Y9276">
        <v>1.1971821988526665</v>
      </c>
      <c r="Z9276">
        <v>0.28123935476083345</v>
      </c>
      <c r="AA9276">
        <v>0.62914738852586671</v>
      </c>
      <c r="AB9276">
        <v>0.18870325127323892</v>
      </c>
      <c r="AC9276">
        <v>0</v>
      </c>
      <c r="AD9276">
        <v>0</v>
      </c>
      <c r="AE9276">
        <v>3.4876516445314896</v>
      </c>
    </row>
    <row r="9277" spans="1:31" x14ac:dyDescent="0.25">
      <c r="A9277">
        <v>2171516</v>
      </c>
      <c r="B9277">
        <v>1</v>
      </c>
      <c r="C9277" t="s">
        <v>80</v>
      </c>
      <c r="D9277" t="s">
        <v>105</v>
      </c>
      <c r="E9277" t="s">
        <v>174</v>
      </c>
      <c r="F9277" t="s">
        <v>26268</v>
      </c>
      <c r="G9277" t="s">
        <v>187</v>
      </c>
      <c r="H9277" t="s">
        <v>134</v>
      </c>
      <c r="I9277" t="s">
        <v>135</v>
      </c>
      <c r="J9277" t="s">
        <v>136</v>
      </c>
      <c r="K9277" t="s">
        <v>137</v>
      </c>
      <c r="L9277" t="s">
        <v>26269</v>
      </c>
      <c r="M9277" t="s">
        <v>26270</v>
      </c>
      <c r="N9277">
        <v>9.7238888879999994</v>
      </c>
      <c r="O9277">
        <v>0</v>
      </c>
      <c r="P9277">
        <v>8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10.795280746388665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10.795280746388665</v>
      </c>
    </row>
    <row r="9278" spans="1:31" x14ac:dyDescent="0.25">
      <c r="A9278">
        <v>2171067</v>
      </c>
      <c r="B9278">
        <v>1</v>
      </c>
      <c r="C9278" t="s">
        <v>80</v>
      </c>
      <c r="D9278" t="s">
        <v>96</v>
      </c>
      <c r="E9278" t="s">
        <v>131</v>
      </c>
      <c r="F9278" t="s">
        <v>26271</v>
      </c>
      <c r="G9278" t="s">
        <v>231</v>
      </c>
      <c r="H9278" t="s">
        <v>134</v>
      </c>
      <c r="I9278" t="s">
        <v>135</v>
      </c>
      <c r="J9278" t="s">
        <v>136</v>
      </c>
      <c r="K9278" t="s">
        <v>137</v>
      </c>
      <c r="L9278" t="s">
        <v>26272</v>
      </c>
      <c r="M9278" t="s">
        <v>26273</v>
      </c>
      <c r="N9278">
        <v>2.0525000000000002</v>
      </c>
      <c r="O9278">
        <v>0</v>
      </c>
      <c r="P9278">
        <v>1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0.44615658947449999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0.44615658947449999</v>
      </c>
    </row>
    <row r="9279" spans="1:31" x14ac:dyDescent="0.25">
      <c r="A9279">
        <v>2170975</v>
      </c>
      <c r="B9279">
        <v>1</v>
      </c>
      <c r="C9279" t="s">
        <v>81</v>
      </c>
      <c r="D9279" t="s">
        <v>128</v>
      </c>
      <c r="E9279" t="s">
        <v>196</v>
      </c>
      <c r="F9279" t="s">
        <v>17172</v>
      </c>
      <c r="G9279" t="s">
        <v>142</v>
      </c>
      <c r="H9279" t="s">
        <v>143</v>
      </c>
      <c r="I9279" t="s">
        <v>135</v>
      </c>
      <c r="J9279" t="s">
        <v>136</v>
      </c>
      <c r="K9279" t="s">
        <v>137</v>
      </c>
      <c r="L9279" t="s">
        <v>26274</v>
      </c>
      <c r="M9279" t="s">
        <v>26275</v>
      </c>
      <c r="N9279">
        <v>0.46972222200000002</v>
      </c>
      <c r="O9279">
        <v>1</v>
      </c>
      <c r="P9279">
        <v>552</v>
      </c>
      <c r="Q9279">
        <v>2</v>
      </c>
      <c r="R9279">
        <v>3</v>
      </c>
      <c r="S9279">
        <v>3</v>
      </c>
      <c r="T9279">
        <v>38</v>
      </c>
      <c r="U9279">
        <v>0</v>
      </c>
      <c r="V9279">
        <v>0</v>
      </c>
      <c r="W9279">
        <v>0.11229164833999999</v>
      </c>
      <c r="X9279">
        <v>27.881602756012494</v>
      </c>
      <c r="Y9279">
        <v>0.55261385231960003</v>
      </c>
      <c r="Z9279">
        <v>0.16353493933116667</v>
      </c>
      <c r="AA9279">
        <v>5.9301638331408659</v>
      </c>
      <c r="AB9279">
        <v>7.5493366047694801</v>
      </c>
      <c r="AC9279">
        <v>0</v>
      </c>
      <c r="AD9279">
        <v>0</v>
      </c>
      <c r="AE9279">
        <v>42.189543633913608</v>
      </c>
    </row>
    <row r="9280" spans="1:31" x14ac:dyDescent="0.25">
      <c r="A9280">
        <v>2171224</v>
      </c>
      <c r="B9280">
        <v>1</v>
      </c>
      <c r="C9280" t="s">
        <v>81</v>
      </c>
      <c r="D9280" t="s">
        <v>127</v>
      </c>
      <c r="E9280" t="s">
        <v>174</v>
      </c>
      <c r="F9280" t="s">
        <v>26276</v>
      </c>
      <c r="G9280" t="s">
        <v>187</v>
      </c>
      <c r="H9280" t="s">
        <v>134</v>
      </c>
      <c r="I9280" t="s">
        <v>135</v>
      </c>
      <c r="J9280" t="s">
        <v>136</v>
      </c>
      <c r="K9280" t="s">
        <v>137</v>
      </c>
      <c r="L9280" t="s">
        <v>26277</v>
      </c>
      <c r="M9280" t="s">
        <v>26278</v>
      </c>
      <c r="N9280">
        <v>20.180555555000002</v>
      </c>
      <c r="O9280">
        <v>0</v>
      </c>
      <c r="P9280">
        <v>29</v>
      </c>
      <c r="Q9280">
        <v>0</v>
      </c>
      <c r="R9280">
        <v>2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105.1852561460237</v>
      </c>
      <c r="Y9280">
        <v>0</v>
      </c>
      <c r="Z9280">
        <v>0.87186092812930027</v>
      </c>
      <c r="AA9280">
        <v>0</v>
      </c>
      <c r="AB9280">
        <v>0</v>
      </c>
      <c r="AC9280">
        <v>0</v>
      </c>
      <c r="AD9280">
        <v>0</v>
      </c>
      <c r="AE9280">
        <v>106.057117074153</v>
      </c>
    </row>
    <row r="9281" spans="1:31" x14ac:dyDescent="0.25">
      <c r="A9281">
        <v>2171616</v>
      </c>
      <c r="B9281">
        <v>1</v>
      </c>
      <c r="C9281" t="s">
        <v>80</v>
      </c>
      <c r="D9281" t="s">
        <v>106</v>
      </c>
      <c r="E9281" t="s">
        <v>161</v>
      </c>
      <c r="F9281" t="s">
        <v>4067</v>
      </c>
      <c r="G9281" t="s">
        <v>215</v>
      </c>
      <c r="H9281" t="s">
        <v>134</v>
      </c>
      <c r="I9281" t="s">
        <v>135</v>
      </c>
      <c r="J9281" t="s">
        <v>136</v>
      </c>
      <c r="K9281" t="s">
        <v>137</v>
      </c>
      <c r="L9281" t="s">
        <v>24482</v>
      </c>
      <c r="M9281" t="s">
        <v>26279</v>
      </c>
      <c r="N9281">
        <v>2.9402777769999999</v>
      </c>
      <c r="O9281">
        <v>0</v>
      </c>
      <c r="P9281">
        <v>34</v>
      </c>
      <c r="Q9281">
        <v>0</v>
      </c>
      <c r="R9281">
        <v>9</v>
      </c>
      <c r="S9281">
        <v>0</v>
      </c>
      <c r="T9281">
        <v>12</v>
      </c>
      <c r="U9281">
        <v>0</v>
      </c>
      <c r="V9281">
        <v>0</v>
      </c>
      <c r="W9281">
        <v>0</v>
      </c>
      <c r="X9281">
        <v>19.538696128481394</v>
      </c>
      <c r="Y9281">
        <v>0</v>
      </c>
      <c r="Z9281">
        <v>14.008656511959437</v>
      </c>
      <c r="AA9281">
        <v>0</v>
      </c>
      <c r="AB9281">
        <v>38.237046015437336</v>
      </c>
      <c r="AC9281">
        <v>0</v>
      </c>
      <c r="AD9281">
        <v>0</v>
      </c>
      <c r="AE9281">
        <v>71.784398655878164</v>
      </c>
    </row>
    <row r="9282" spans="1:31" x14ac:dyDescent="0.25">
      <c r="A9282">
        <v>2171124</v>
      </c>
      <c r="B9282">
        <v>1</v>
      </c>
      <c r="C9282" t="s">
        <v>80</v>
      </c>
      <c r="D9282" t="s">
        <v>106</v>
      </c>
      <c r="E9282" t="s">
        <v>174</v>
      </c>
      <c r="F9282" t="s">
        <v>26280</v>
      </c>
      <c r="G9282" t="s">
        <v>187</v>
      </c>
      <c r="H9282" t="s">
        <v>134</v>
      </c>
      <c r="I9282" t="s">
        <v>135</v>
      </c>
      <c r="J9282" t="s">
        <v>136</v>
      </c>
      <c r="K9282" t="s">
        <v>137</v>
      </c>
      <c r="L9282" t="s">
        <v>24990</v>
      </c>
      <c r="M9282" t="s">
        <v>26281</v>
      </c>
      <c r="N9282">
        <v>2.9849999999999999</v>
      </c>
      <c r="O9282">
        <v>0</v>
      </c>
      <c r="P9282">
        <v>2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1.2435396431068002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1.2435396431068002</v>
      </c>
    </row>
    <row r="9283" spans="1:31" x14ac:dyDescent="0.25">
      <c r="A9283">
        <v>2171593</v>
      </c>
      <c r="B9283">
        <v>1</v>
      </c>
      <c r="C9283" t="s">
        <v>80</v>
      </c>
      <c r="D9283" t="s">
        <v>104</v>
      </c>
      <c r="E9283" t="s">
        <v>131</v>
      </c>
      <c r="F9283" t="s">
        <v>26282</v>
      </c>
      <c r="G9283" t="s">
        <v>152</v>
      </c>
      <c r="H9283" t="s">
        <v>134</v>
      </c>
      <c r="I9283" t="s">
        <v>135</v>
      </c>
      <c r="J9283" t="s">
        <v>136</v>
      </c>
      <c r="K9283" t="s">
        <v>137</v>
      </c>
      <c r="L9283" t="s">
        <v>26283</v>
      </c>
      <c r="M9283" t="s">
        <v>26284</v>
      </c>
      <c r="N9283">
        <v>5.9316666659999999</v>
      </c>
      <c r="O9283">
        <v>0</v>
      </c>
      <c r="P9283">
        <v>1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1.8458363254187253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1.8458363254187253</v>
      </c>
    </row>
    <row r="9284" spans="1:31" x14ac:dyDescent="0.25">
      <c r="A9284">
        <v>2171476</v>
      </c>
      <c r="B9284">
        <v>1</v>
      </c>
      <c r="C9284" t="s">
        <v>80</v>
      </c>
      <c r="D9284" t="s">
        <v>108</v>
      </c>
      <c r="E9284" t="s">
        <v>174</v>
      </c>
      <c r="F9284" t="s">
        <v>22400</v>
      </c>
      <c r="G9284" t="s">
        <v>187</v>
      </c>
      <c r="H9284" t="s">
        <v>134</v>
      </c>
      <c r="I9284" t="s">
        <v>135</v>
      </c>
      <c r="J9284" t="s">
        <v>136</v>
      </c>
      <c r="K9284" t="s">
        <v>137</v>
      </c>
      <c r="L9284" t="s">
        <v>26285</v>
      </c>
      <c r="M9284" t="s">
        <v>26286</v>
      </c>
      <c r="N9284">
        <v>4.9524999999999997</v>
      </c>
      <c r="O9284">
        <v>0</v>
      </c>
      <c r="P9284">
        <v>16</v>
      </c>
      <c r="Q9284">
        <v>0</v>
      </c>
      <c r="R9284">
        <v>3</v>
      </c>
      <c r="S9284">
        <v>0</v>
      </c>
      <c r="T9284">
        <v>3</v>
      </c>
      <c r="U9284">
        <v>0</v>
      </c>
      <c r="V9284">
        <v>0</v>
      </c>
      <c r="W9284">
        <v>0</v>
      </c>
      <c r="X9284">
        <v>9.6674532932564983</v>
      </c>
      <c r="Y9284">
        <v>0</v>
      </c>
      <c r="Z9284">
        <v>0.35141711644705004</v>
      </c>
      <c r="AA9284">
        <v>0</v>
      </c>
      <c r="AB9284">
        <v>31.1545813754006</v>
      </c>
      <c r="AC9284">
        <v>0</v>
      </c>
      <c r="AD9284">
        <v>0</v>
      </c>
      <c r="AE9284">
        <v>41.173451785104149</v>
      </c>
    </row>
    <row r="9285" spans="1:31" x14ac:dyDescent="0.25">
      <c r="A9285">
        <v>2171115</v>
      </c>
      <c r="B9285">
        <v>1</v>
      </c>
      <c r="C9285" t="s">
        <v>80</v>
      </c>
      <c r="D9285" t="s">
        <v>99</v>
      </c>
      <c r="E9285" t="s">
        <v>140</v>
      </c>
      <c r="F9285" t="s">
        <v>26287</v>
      </c>
      <c r="G9285" t="s">
        <v>10914</v>
      </c>
      <c r="H9285" t="s">
        <v>143</v>
      </c>
      <c r="I9285" t="s">
        <v>135</v>
      </c>
      <c r="J9285" t="s">
        <v>136</v>
      </c>
      <c r="K9285" t="s">
        <v>137</v>
      </c>
      <c r="L9285" t="s">
        <v>26288</v>
      </c>
      <c r="M9285" t="s">
        <v>25924</v>
      </c>
      <c r="N9285">
        <v>0.86361111099999999</v>
      </c>
      <c r="O9285">
        <v>0</v>
      </c>
      <c r="P9285">
        <v>0</v>
      </c>
      <c r="Q9285">
        <v>0</v>
      </c>
      <c r="R9285">
        <v>0</v>
      </c>
      <c r="S9285">
        <v>9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49.843787299368103</v>
      </c>
      <c r="AB9285">
        <v>0</v>
      </c>
      <c r="AC9285">
        <v>0</v>
      </c>
      <c r="AD9285">
        <v>0</v>
      </c>
      <c r="AE9285">
        <v>49.843787299368103</v>
      </c>
    </row>
    <row r="9286" spans="1:31" x14ac:dyDescent="0.25">
      <c r="A9286">
        <v>2171138</v>
      </c>
      <c r="B9286">
        <v>1</v>
      </c>
      <c r="C9286" t="s">
        <v>80</v>
      </c>
      <c r="D9286" t="s">
        <v>108</v>
      </c>
      <c r="E9286" t="s">
        <v>174</v>
      </c>
      <c r="F9286" t="s">
        <v>2574</v>
      </c>
      <c r="G9286" t="s">
        <v>2562</v>
      </c>
      <c r="H9286" t="s">
        <v>134</v>
      </c>
      <c r="I9286" t="s">
        <v>135</v>
      </c>
      <c r="J9286" t="s">
        <v>136</v>
      </c>
      <c r="K9286" t="s">
        <v>137</v>
      </c>
      <c r="L9286" t="s">
        <v>26289</v>
      </c>
      <c r="M9286" t="s">
        <v>26290</v>
      </c>
      <c r="N9286">
        <v>5.2191666659999996</v>
      </c>
      <c r="O9286">
        <v>0</v>
      </c>
      <c r="P9286">
        <v>12</v>
      </c>
      <c r="Q9286">
        <v>0</v>
      </c>
      <c r="R9286">
        <v>1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12.151950009949001</v>
      </c>
      <c r="Y9286">
        <v>0</v>
      </c>
      <c r="Z9286">
        <v>1.393587363856867</v>
      </c>
      <c r="AA9286">
        <v>0</v>
      </c>
      <c r="AB9286">
        <v>0</v>
      </c>
      <c r="AC9286">
        <v>0</v>
      </c>
      <c r="AD9286">
        <v>0</v>
      </c>
      <c r="AE9286">
        <v>13.545537373805868</v>
      </c>
    </row>
    <row r="9287" spans="1:31" x14ac:dyDescent="0.25">
      <c r="A9287">
        <v>2171931</v>
      </c>
      <c r="B9287">
        <v>1</v>
      </c>
      <c r="C9287" t="s">
        <v>81</v>
      </c>
      <c r="D9287" t="s">
        <v>120</v>
      </c>
      <c r="E9287" t="s">
        <v>196</v>
      </c>
      <c r="F9287" t="s">
        <v>4317</v>
      </c>
      <c r="G9287" t="s">
        <v>142</v>
      </c>
      <c r="H9287" t="s">
        <v>143</v>
      </c>
      <c r="I9287" t="s">
        <v>135</v>
      </c>
      <c r="J9287" t="s">
        <v>136</v>
      </c>
      <c r="K9287" t="s">
        <v>137</v>
      </c>
      <c r="L9287" t="s">
        <v>26291</v>
      </c>
      <c r="M9287" t="s">
        <v>25113</v>
      </c>
      <c r="N9287">
        <v>0.53444444400000002</v>
      </c>
      <c r="O9287">
        <v>0</v>
      </c>
      <c r="P9287">
        <v>473</v>
      </c>
      <c r="Q9287">
        <v>23</v>
      </c>
      <c r="R9287">
        <v>43</v>
      </c>
      <c r="S9287">
        <v>3</v>
      </c>
      <c r="T9287">
        <v>24</v>
      </c>
      <c r="U9287">
        <v>0</v>
      </c>
      <c r="V9287">
        <v>0</v>
      </c>
      <c r="W9287">
        <v>0</v>
      </c>
      <c r="X9287">
        <v>72.387827323337163</v>
      </c>
      <c r="Y9287">
        <v>28.37336593790906</v>
      </c>
      <c r="Z9287">
        <v>6.5412619740679405</v>
      </c>
      <c r="AA9287">
        <v>17.998936142778078</v>
      </c>
      <c r="AB9287">
        <v>5.2069314352682232</v>
      </c>
      <c r="AC9287">
        <v>0</v>
      </c>
      <c r="AD9287">
        <v>0</v>
      </c>
      <c r="AE9287">
        <v>130.50832281336045</v>
      </c>
    </row>
    <row r="9288" spans="1:31" x14ac:dyDescent="0.25">
      <c r="A9288">
        <v>2170912</v>
      </c>
      <c r="B9288">
        <v>1</v>
      </c>
      <c r="C9288" t="s">
        <v>80</v>
      </c>
      <c r="D9288" t="s">
        <v>84</v>
      </c>
      <c r="E9288" t="s">
        <v>131</v>
      </c>
      <c r="F9288" t="s">
        <v>26292</v>
      </c>
      <c r="G9288" t="s">
        <v>152</v>
      </c>
      <c r="H9288" t="s">
        <v>134</v>
      </c>
      <c r="I9288" t="s">
        <v>135</v>
      </c>
      <c r="J9288" t="s">
        <v>136</v>
      </c>
      <c r="K9288" t="s">
        <v>137</v>
      </c>
      <c r="L9288" t="s">
        <v>26293</v>
      </c>
      <c r="M9288" t="s">
        <v>26294</v>
      </c>
      <c r="N9288">
        <v>4.1611111110000003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1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3.6164033231007009</v>
      </c>
      <c r="AC9288">
        <v>0</v>
      </c>
      <c r="AD9288">
        <v>0</v>
      </c>
      <c r="AE9288">
        <v>3.6164033231007009</v>
      </c>
    </row>
    <row r="9289" spans="1:31" x14ac:dyDescent="0.25">
      <c r="A9289">
        <v>2170958</v>
      </c>
      <c r="B9289">
        <v>1</v>
      </c>
      <c r="C9289" t="s">
        <v>80</v>
      </c>
      <c r="D9289" t="s">
        <v>97</v>
      </c>
      <c r="E9289" t="s">
        <v>161</v>
      </c>
      <c r="F9289" t="s">
        <v>26295</v>
      </c>
      <c r="G9289" t="s">
        <v>215</v>
      </c>
      <c r="H9289" t="s">
        <v>134</v>
      </c>
      <c r="I9289" t="s">
        <v>135</v>
      </c>
      <c r="J9289" t="s">
        <v>136</v>
      </c>
      <c r="K9289" t="s">
        <v>137</v>
      </c>
      <c r="L9289" t="s">
        <v>26296</v>
      </c>
      <c r="M9289" t="s">
        <v>26297</v>
      </c>
      <c r="N9289">
        <v>2.014444444</v>
      </c>
      <c r="O9289">
        <v>0</v>
      </c>
      <c r="P9289">
        <v>326</v>
      </c>
      <c r="Q9289">
        <v>0</v>
      </c>
      <c r="R9289">
        <v>22</v>
      </c>
      <c r="S9289">
        <v>0</v>
      </c>
      <c r="T9289">
        <v>30</v>
      </c>
      <c r="U9289">
        <v>0</v>
      </c>
      <c r="V9289">
        <v>0</v>
      </c>
      <c r="W9289">
        <v>0</v>
      </c>
      <c r="X9289">
        <v>246.54108174227233</v>
      </c>
      <c r="Y9289">
        <v>0</v>
      </c>
      <c r="Z9289">
        <v>24.895012688935608</v>
      </c>
      <c r="AA9289">
        <v>0</v>
      </c>
      <c r="AB9289">
        <v>104.50034970493132</v>
      </c>
      <c r="AC9289">
        <v>0</v>
      </c>
      <c r="AD9289">
        <v>0</v>
      </c>
      <c r="AE9289">
        <v>375.93644413613924</v>
      </c>
    </row>
    <row r="9290" spans="1:31" x14ac:dyDescent="0.25">
      <c r="A9290">
        <v>2170998</v>
      </c>
      <c r="B9290">
        <v>1</v>
      </c>
      <c r="C9290" t="s">
        <v>80</v>
      </c>
      <c r="D9290" t="s">
        <v>90</v>
      </c>
      <c r="E9290" t="s">
        <v>131</v>
      </c>
      <c r="F9290" t="s">
        <v>26298</v>
      </c>
      <c r="G9290" t="s">
        <v>152</v>
      </c>
      <c r="H9290" t="s">
        <v>134</v>
      </c>
      <c r="I9290" t="s">
        <v>135</v>
      </c>
      <c r="J9290" t="s">
        <v>136</v>
      </c>
      <c r="K9290" t="s">
        <v>137</v>
      </c>
      <c r="L9290" t="s">
        <v>26299</v>
      </c>
      <c r="M9290" t="s">
        <v>26300</v>
      </c>
      <c r="N9290">
        <v>6.778888888</v>
      </c>
      <c r="O9290">
        <v>0</v>
      </c>
      <c r="P9290">
        <v>5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4.8903004830240002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4.8903004830240002</v>
      </c>
    </row>
    <row r="9291" spans="1:31" x14ac:dyDescent="0.25">
      <c r="A9291">
        <v>2171201</v>
      </c>
      <c r="B9291">
        <v>1</v>
      </c>
      <c r="C9291" t="s">
        <v>81</v>
      </c>
      <c r="D9291" t="s">
        <v>115</v>
      </c>
      <c r="E9291" t="s">
        <v>174</v>
      </c>
      <c r="F9291" t="s">
        <v>26301</v>
      </c>
      <c r="G9291" t="s">
        <v>187</v>
      </c>
      <c r="H9291" t="s">
        <v>134</v>
      </c>
      <c r="I9291" t="s">
        <v>135</v>
      </c>
      <c r="J9291" t="s">
        <v>136</v>
      </c>
      <c r="K9291" t="s">
        <v>137</v>
      </c>
      <c r="L9291" t="s">
        <v>26302</v>
      </c>
      <c r="M9291" t="s">
        <v>26303</v>
      </c>
      <c r="N9291">
        <v>10.332777777</v>
      </c>
      <c r="O9291">
        <v>0</v>
      </c>
      <c r="P9291">
        <v>13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0</v>
      </c>
      <c r="W9291">
        <v>0</v>
      </c>
      <c r="X9291">
        <v>5.2493980541525342</v>
      </c>
      <c r="Y9291">
        <v>0</v>
      </c>
      <c r="Z9291">
        <v>0</v>
      </c>
      <c r="AA9291">
        <v>0</v>
      </c>
      <c r="AB9291">
        <v>0</v>
      </c>
      <c r="AC9291">
        <v>0</v>
      </c>
      <c r="AD9291">
        <v>0</v>
      </c>
      <c r="AE9291">
        <v>5.2493980541525342</v>
      </c>
    </row>
    <row r="9292" spans="1:31" x14ac:dyDescent="0.25">
      <c r="A9292">
        <v>2171084</v>
      </c>
      <c r="B9292">
        <v>1</v>
      </c>
      <c r="C9292" t="s">
        <v>80</v>
      </c>
      <c r="D9292" t="s">
        <v>94</v>
      </c>
      <c r="E9292" t="s">
        <v>174</v>
      </c>
      <c r="F9292" t="s">
        <v>26304</v>
      </c>
      <c r="G9292" t="s">
        <v>187</v>
      </c>
      <c r="H9292" t="s">
        <v>134</v>
      </c>
      <c r="I9292" t="s">
        <v>135</v>
      </c>
      <c r="J9292" t="s">
        <v>136</v>
      </c>
      <c r="K9292" t="s">
        <v>137</v>
      </c>
      <c r="L9292" t="s">
        <v>26305</v>
      </c>
      <c r="M9292" t="s">
        <v>26306</v>
      </c>
      <c r="N9292">
        <v>3.1213888879999998</v>
      </c>
      <c r="O9292">
        <v>0</v>
      </c>
      <c r="P9292">
        <v>3</v>
      </c>
      <c r="Q9292">
        <v>0</v>
      </c>
      <c r="R9292">
        <v>10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1.2347720447930999</v>
      </c>
      <c r="Y9292">
        <v>0</v>
      </c>
      <c r="Z9292">
        <v>2.2337242017317003</v>
      </c>
      <c r="AA9292">
        <v>0</v>
      </c>
      <c r="AB9292">
        <v>0</v>
      </c>
      <c r="AC9292">
        <v>0</v>
      </c>
      <c r="AD9292">
        <v>0</v>
      </c>
      <c r="AE9292">
        <v>3.4684962465248002</v>
      </c>
    </row>
    <row r="9293" spans="1:31" x14ac:dyDescent="0.25">
      <c r="A9293">
        <v>2171390</v>
      </c>
      <c r="B9293">
        <v>1</v>
      </c>
      <c r="C9293" t="s">
        <v>80</v>
      </c>
      <c r="D9293" t="s">
        <v>108</v>
      </c>
      <c r="E9293" t="s">
        <v>161</v>
      </c>
      <c r="F9293" t="s">
        <v>26307</v>
      </c>
      <c r="G9293" t="s">
        <v>215</v>
      </c>
      <c r="H9293" t="s">
        <v>134</v>
      </c>
      <c r="I9293" t="s">
        <v>135</v>
      </c>
      <c r="J9293" t="s">
        <v>136</v>
      </c>
      <c r="K9293" t="s">
        <v>137</v>
      </c>
      <c r="L9293" t="s">
        <v>26308</v>
      </c>
      <c r="M9293" t="s">
        <v>26309</v>
      </c>
      <c r="N9293">
        <v>6.9391666660000002</v>
      </c>
      <c r="O9293">
        <v>0</v>
      </c>
      <c r="P9293">
        <v>50</v>
      </c>
      <c r="Q9293">
        <v>0</v>
      </c>
      <c r="R9293">
        <v>4</v>
      </c>
      <c r="S9293">
        <v>0</v>
      </c>
      <c r="T9293">
        <v>3</v>
      </c>
      <c r="U9293">
        <v>0</v>
      </c>
      <c r="V9293">
        <v>0</v>
      </c>
      <c r="W9293">
        <v>0</v>
      </c>
      <c r="X9293">
        <v>61.509880467463795</v>
      </c>
      <c r="Y9293">
        <v>0</v>
      </c>
      <c r="Z9293">
        <v>0.70898027036561673</v>
      </c>
      <c r="AA9293">
        <v>0</v>
      </c>
      <c r="AB9293">
        <v>39.625975392233826</v>
      </c>
      <c r="AC9293">
        <v>0</v>
      </c>
      <c r="AD9293">
        <v>0</v>
      </c>
      <c r="AE9293">
        <v>101.84483613006324</v>
      </c>
    </row>
    <row r="9294" spans="1:31" x14ac:dyDescent="0.25">
      <c r="A9294">
        <v>2171413</v>
      </c>
      <c r="B9294">
        <v>1</v>
      </c>
      <c r="C9294" t="s">
        <v>80</v>
      </c>
      <c r="D9294" t="s">
        <v>106</v>
      </c>
      <c r="E9294" t="s">
        <v>131</v>
      </c>
      <c r="F9294" t="s">
        <v>26310</v>
      </c>
      <c r="G9294" t="s">
        <v>152</v>
      </c>
      <c r="H9294" t="s">
        <v>134</v>
      </c>
      <c r="I9294" t="s">
        <v>135</v>
      </c>
      <c r="J9294" t="s">
        <v>136</v>
      </c>
      <c r="K9294" t="s">
        <v>137</v>
      </c>
      <c r="L9294" t="s">
        <v>26311</v>
      </c>
      <c r="M9294" t="s">
        <v>26312</v>
      </c>
      <c r="N9294">
        <v>2.9286111109999999</v>
      </c>
      <c r="O9294">
        <v>0</v>
      </c>
      <c r="P9294">
        <v>1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1.4663149541460001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1.4663149541460001</v>
      </c>
    </row>
    <row r="9295" spans="1:31" x14ac:dyDescent="0.25">
      <c r="A9295">
        <v>2171656</v>
      </c>
      <c r="B9295">
        <v>1</v>
      </c>
      <c r="C9295" t="s">
        <v>80</v>
      </c>
      <c r="D9295" t="s">
        <v>107</v>
      </c>
      <c r="E9295" t="s">
        <v>140</v>
      </c>
      <c r="F9295" t="s">
        <v>21601</v>
      </c>
      <c r="G9295" t="s">
        <v>142</v>
      </c>
      <c r="H9295" t="s">
        <v>143</v>
      </c>
      <c r="I9295" t="s">
        <v>135</v>
      </c>
      <c r="J9295" t="s">
        <v>136</v>
      </c>
      <c r="K9295" t="s">
        <v>137</v>
      </c>
      <c r="L9295" t="s">
        <v>26313</v>
      </c>
      <c r="M9295" t="s">
        <v>26314</v>
      </c>
      <c r="N9295">
        <v>3.3149999999999999</v>
      </c>
      <c r="O9295">
        <v>0</v>
      </c>
      <c r="P9295">
        <v>214</v>
      </c>
      <c r="Q9295">
        <v>13</v>
      </c>
      <c r="R9295">
        <v>21</v>
      </c>
      <c r="S9295">
        <v>2</v>
      </c>
      <c r="T9295">
        <v>49</v>
      </c>
      <c r="U9295">
        <v>1</v>
      </c>
      <c r="V9295">
        <v>0</v>
      </c>
      <c r="W9295">
        <v>0</v>
      </c>
      <c r="X9295">
        <v>141.10354140502042</v>
      </c>
      <c r="Y9295">
        <v>24.973047669955001</v>
      </c>
      <c r="Z9295">
        <v>33.000057954150144</v>
      </c>
      <c r="AA9295">
        <v>40.44673860046521</v>
      </c>
      <c r="AB9295">
        <v>158.70557636327388</v>
      </c>
      <c r="AC9295">
        <v>362.25991920214165</v>
      </c>
      <c r="AD9295">
        <v>0</v>
      </c>
      <c r="AE9295">
        <v>760.48888119500634</v>
      </c>
    </row>
    <row r="9296" spans="1:31" x14ac:dyDescent="0.25">
      <c r="A9296">
        <v>2171625</v>
      </c>
      <c r="B9296">
        <v>1</v>
      </c>
      <c r="C9296" t="s">
        <v>81</v>
      </c>
      <c r="D9296" t="s">
        <v>120</v>
      </c>
      <c r="E9296" t="s">
        <v>174</v>
      </c>
      <c r="F9296" t="s">
        <v>26315</v>
      </c>
      <c r="G9296" t="s">
        <v>187</v>
      </c>
      <c r="H9296" t="s">
        <v>134</v>
      </c>
      <c r="I9296" t="s">
        <v>135</v>
      </c>
      <c r="J9296" t="s">
        <v>136</v>
      </c>
      <c r="K9296" t="s">
        <v>137</v>
      </c>
      <c r="L9296" t="s">
        <v>26316</v>
      </c>
      <c r="M9296" t="s">
        <v>26317</v>
      </c>
      <c r="N9296">
        <v>1.888055555</v>
      </c>
      <c r="O9296">
        <v>0</v>
      </c>
      <c r="P9296">
        <v>29</v>
      </c>
      <c r="Q9296">
        <v>0</v>
      </c>
      <c r="R9296">
        <v>4</v>
      </c>
      <c r="S9296">
        <v>0</v>
      </c>
      <c r="T9296">
        <v>3</v>
      </c>
      <c r="U9296">
        <v>0</v>
      </c>
      <c r="V9296">
        <v>0</v>
      </c>
      <c r="W9296">
        <v>0</v>
      </c>
      <c r="X9296">
        <v>16.058002309272002</v>
      </c>
      <c r="Y9296">
        <v>0</v>
      </c>
      <c r="Z9296">
        <v>8.8148218505308318</v>
      </c>
      <c r="AA9296">
        <v>0</v>
      </c>
      <c r="AB9296">
        <v>4.4410692101099896</v>
      </c>
      <c r="AC9296">
        <v>0</v>
      </c>
      <c r="AD9296">
        <v>0</v>
      </c>
      <c r="AE9296">
        <v>29.313893369912822</v>
      </c>
    </row>
    <row r="9297" spans="1:31" x14ac:dyDescent="0.25">
      <c r="A9297">
        <v>2171719</v>
      </c>
      <c r="B9297">
        <v>1</v>
      </c>
      <c r="C9297" t="s">
        <v>81</v>
      </c>
      <c r="D9297" t="s">
        <v>112</v>
      </c>
      <c r="E9297" t="s">
        <v>196</v>
      </c>
      <c r="F9297" t="s">
        <v>26318</v>
      </c>
      <c r="G9297" t="s">
        <v>142</v>
      </c>
      <c r="H9297" t="s">
        <v>143</v>
      </c>
      <c r="I9297" t="s">
        <v>148</v>
      </c>
      <c r="J9297" t="s">
        <v>136</v>
      </c>
      <c r="K9297" t="s">
        <v>137</v>
      </c>
      <c r="L9297" t="s">
        <v>26319</v>
      </c>
      <c r="M9297" t="s">
        <v>26320</v>
      </c>
      <c r="N9297">
        <v>2.2222222E-2</v>
      </c>
      <c r="O9297">
        <v>0</v>
      </c>
      <c r="P9297">
        <v>912</v>
      </c>
      <c r="Q9297">
        <v>18</v>
      </c>
      <c r="R9297">
        <v>170</v>
      </c>
      <c r="S9297">
        <v>8</v>
      </c>
      <c r="T9297">
        <v>32</v>
      </c>
      <c r="U9297">
        <v>1</v>
      </c>
      <c r="V9297">
        <v>0</v>
      </c>
      <c r="W9297">
        <v>0</v>
      </c>
      <c r="X9297">
        <v>2.2624914168080528</v>
      </c>
      <c r="Y9297">
        <v>0.98220792445805016</v>
      </c>
      <c r="Z9297">
        <v>0.2370033694005057</v>
      </c>
      <c r="AA9297">
        <v>2.0907106807263998</v>
      </c>
      <c r="AB9297">
        <v>0.14673224622638883</v>
      </c>
      <c r="AC9297">
        <v>3.2671167683443332</v>
      </c>
      <c r="AD9297">
        <v>0</v>
      </c>
      <c r="AE9297">
        <v>8.9862624059637302</v>
      </c>
    </row>
    <row r="9298" spans="1:31" x14ac:dyDescent="0.25">
      <c r="A9298">
        <v>2171562</v>
      </c>
      <c r="B9298">
        <v>1</v>
      </c>
      <c r="C9298" t="s">
        <v>81</v>
      </c>
      <c r="D9298" t="s">
        <v>119</v>
      </c>
      <c r="E9298" t="s">
        <v>146</v>
      </c>
      <c r="F9298" t="s">
        <v>26321</v>
      </c>
      <c r="G9298" t="s">
        <v>2008</v>
      </c>
      <c r="H9298" t="s">
        <v>143</v>
      </c>
      <c r="I9298" t="s">
        <v>135</v>
      </c>
      <c r="J9298" t="s">
        <v>136</v>
      </c>
      <c r="K9298" t="s">
        <v>137</v>
      </c>
      <c r="L9298" t="s">
        <v>26322</v>
      </c>
      <c r="M9298" t="s">
        <v>26323</v>
      </c>
      <c r="N9298">
        <v>8.9747222220000005</v>
      </c>
      <c r="O9298">
        <v>0</v>
      </c>
      <c r="P9298">
        <v>435</v>
      </c>
      <c r="Q9298">
        <v>15</v>
      </c>
      <c r="R9298">
        <v>57</v>
      </c>
      <c r="S9298">
        <v>2</v>
      </c>
      <c r="T9298">
        <v>8</v>
      </c>
      <c r="U9298">
        <v>0</v>
      </c>
      <c r="V9298">
        <v>0</v>
      </c>
      <c r="W9298">
        <v>0</v>
      </c>
      <c r="X9298">
        <v>329.93440904923557</v>
      </c>
      <c r="Y9298">
        <v>39.115904058679526</v>
      </c>
      <c r="Z9298">
        <v>48.179309721016402</v>
      </c>
      <c r="AA9298">
        <v>52.686288684267275</v>
      </c>
      <c r="AB9298">
        <v>4.0408126523500822</v>
      </c>
      <c r="AC9298">
        <v>0</v>
      </c>
      <c r="AD9298">
        <v>0</v>
      </c>
      <c r="AE9298">
        <v>473.95672416554885</v>
      </c>
    </row>
    <row r="9299" spans="1:31" x14ac:dyDescent="0.25">
      <c r="A9299">
        <v>2170723</v>
      </c>
      <c r="B9299">
        <v>1</v>
      </c>
      <c r="C9299" t="s">
        <v>80</v>
      </c>
      <c r="D9299" t="s">
        <v>93</v>
      </c>
      <c r="E9299" t="s">
        <v>174</v>
      </c>
      <c r="F9299" t="s">
        <v>26324</v>
      </c>
      <c r="G9299" t="s">
        <v>187</v>
      </c>
      <c r="H9299" t="s">
        <v>134</v>
      </c>
      <c r="I9299" t="s">
        <v>135</v>
      </c>
      <c r="J9299" t="s">
        <v>136</v>
      </c>
      <c r="K9299" t="s">
        <v>137</v>
      </c>
      <c r="L9299" t="s">
        <v>26325</v>
      </c>
      <c r="M9299" t="s">
        <v>26326</v>
      </c>
      <c r="N9299">
        <v>0.96111111100000002</v>
      </c>
      <c r="O9299">
        <v>0</v>
      </c>
      <c r="P9299">
        <v>1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0.10925751593386665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0.10925751593386665</v>
      </c>
    </row>
    <row r="9300" spans="1:31" x14ac:dyDescent="0.25">
      <c r="A9300">
        <v>2171327</v>
      </c>
      <c r="B9300">
        <v>1</v>
      </c>
      <c r="C9300" t="s">
        <v>80</v>
      </c>
      <c r="D9300" t="s">
        <v>85</v>
      </c>
      <c r="E9300" t="s">
        <v>174</v>
      </c>
      <c r="F9300" t="s">
        <v>2284</v>
      </c>
      <c r="G9300" t="s">
        <v>374</v>
      </c>
      <c r="H9300" t="s">
        <v>134</v>
      </c>
      <c r="I9300" t="s">
        <v>135</v>
      </c>
      <c r="J9300" t="s">
        <v>136</v>
      </c>
      <c r="K9300" t="s">
        <v>137</v>
      </c>
      <c r="L9300" t="s">
        <v>26327</v>
      </c>
      <c r="M9300" t="s">
        <v>26328</v>
      </c>
      <c r="N9300">
        <v>6.8666666660000004</v>
      </c>
      <c r="O9300">
        <v>0</v>
      </c>
      <c r="P9300">
        <v>107</v>
      </c>
      <c r="Q9300">
        <v>0</v>
      </c>
      <c r="R9300">
        <v>0</v>
      </c>
      <c r="S9300">
        <v>0</v>
      </c>
      <c r="T9300">
        <v>25</v>
      </c>
      <c r="U9300">
        <v>0</v>
      </c>
      <c r="V9300">
        <v>0</v>
      </c>
      <c r="W9300">
        <v>0</v>
      </c>
      <c r="X9300">
        <v>169.96869279294671</v>
      </c>
      <c r="Y9300">
        <v>0</v>
      </c>
      <c r="Z9300">
        <v>0</v>
      </c>
      <c r="AA9300">
        <v>0</v>
      </c>
      <c r="AB9300">
        <v>83.372702124154586</v>
      </c>
      <c r="AC9300">
        <v>0</v>
      </c>
      <c r="AD9300">
        <v>0</v>
      </c>
      <c r="AE9300">
        <v>253.3413949171013</v>
      </c>
    </row>
    <row r="9301" spans="1:31" x14ac:dyDescent="0.25">
      <c r="A9301">
        <v>2171954</v>
      </c>
      <c r="B9301">
        <v>1</v>
      </c>
      <c r="C9301" t="s">
        <v>81</v>
      </c>
      <c r="D9301" t="s">
        <v>123</v>
      </c>
      <c r="E9301" t="s">
        <v>174</v>
      </c>
      <c r="F9301" t="s">
        <v>26329</v>
      </c>
      <c r="G9301" t="s">
        <v>187</v>
      </c>
      <c r="H9301" t="s">
        <v>134</v>
      </c>
      <c r="I9301" t="s">
        <v>135</v>
      </c>
      <c r="J9301" t="s">
        <v>136</v>
      </c>
      <c r="K9301" t="s">
        <v>137</v>
      </c>
      <c r="L9301" t="s">
        <v>26330</v>
      </c>
      <c r="M9301" t="s">
        <v>26331</v>
      </c>
      <c r="N9301">
        <v>2.1775000000000002</v>
      </c>
      <c r="O9301">
        <v>0</v>
      </c>
      <c r="P9301">
        <v>28</v>
      </c>
      <c r="Q9301">
        <v>0</v>
      </c>
      <c r="R9301">
        <v>6</v>
      </c>
      <c r="S9301">
        <v>0</v>
      </c>
      <c r="T9301">
        <v>3</v>
      </c>
      <c r="U9301">
        <v>0</v>
      </c>
      <c r="V9301">
        <v>0</v>
      </c>
      <c r="W9301">
        <v>0</v>
      </c>
      <c r="X9301">
        <v>11.91357252201902</v>
      </c>
      <c r="Y9301">
        <v>0</v>
      </c>
      <c r="Z9301">
        <v>14.634065916369968</v>
      </c>
      <c r="AA9301">
        <v>0</v>
      </c>
      <c r="AB9301">
        <v>3.6788374832898003</v>
      </c>
      <c r="AC9301">
        <v>0</v>
      </c>
      <c r="AD9301">
        <v>0</v>
      </c>
      <c r="AE9301">
        <v>30.226475921678787</v>
      </c>
    </row>
    <row r="9302" spans="1:31" x14ac:dyDescent="0.25">
      <c r="A9302">
        <v>2171021</v>
      </c>
      <c r="B9302">
        <v>1</v>
      </c>
      <c r="C9302" t="s">
        <v>80</v>
      </c>
      <c r="D9302" t="s">
        <v>88</v>
      </c>
      <c r="E9302" t="s">
        <v>131</v>
      </c>
      <c r="F9302" t="s">
        <v>26332</v>
      </c>
      <c r="G9302" t="s">
        <v>300</v>
      </c>
      <c r="H9302" t="s">
        <v>134</v>
      </c>
      <c r="I9302" t="s">
        <v>135</v>
      </c>
      <c r="J9302" t="s">
        <v>3</v>
      </c>
      <c r="K9302" t="s">
        <v>137</v>
      </c>
      <c r="L9302" t="s">
        <v>26333</v>
      </c>
      <c r="M9302" t="s">
        <v>26334</v>
      </c>
      <c r="N9302">
        <v>5.3055555549999998</v>
      </c>
      <c r="O9302">
        <v>0</v>
      </c>
      <c r="P9302">
        <v>4</v>
      </c>
      <c r="Q9302">
        <v>0</v>
      </c>
      <c r="R9302">
        <v>0</v>
      </c>
      <c r="S9302">
        <v>0</v>
      </c>
      <c r="T9302">
        <v>1</v>
      </c>
      <c r="U9302">
        <v>0</v>
      </c>
      <c r="V9302">
        <v>0</v>
      </c>
      <c r="W9302">
        <v>0</v>
      </c>
      <c r="X9302">
        <v>2.9859161994723755</v>
      </c>
      <c r="Y9302">
        <v>0</v>
      </c>
      <c r="Z9302">
        <v>0</v>
      </c>
      <c r="AA9302">
        <v>0</v>
      </c>
      <c r="AB9302">
        <v>2.1317434589164002</v>
      </c>
      <c r="AC9302">
        <v>0</v>
      </c>
      <c r="AD9302">
        <v>0</v>
      </c>
      <c r="AE9302">
        <v>5.1176596583887761</v>
      </c>
    </row>
    <row r="9303" spans="1:31" x14ac:dyDescent="0.25">
      <c r="A9303">
        <v>2171170</v>
      </c>
      <c r="B9303">
        <v>1</v>
      </c>
      <c r="C9303" t="s">
        <v>80</v>
      </c>
      <c r="D9303" t="s">
        <v>99</v>
      </c>
      <c r="E9303" t="s">
        <v>131</v>
      </c>
      <c r="F9303" t="s">
        <v>26335</v>
      </c>
      <c r="G9303" t="s">
        <v>152</v>
      </c>
      <c r="H9303" t="s">
        <v>134</v>
      </c>
      <c r="I9303" t="s">
        <v>135</v>
      </c>
      <c r="J9303" t="s">
        <v>136</v>
      </c>
      <c r="K9303" t="s">
        <v>137</v>
      </c>
      <c r="L9303" t="s">
        <v>26336</v>
      </c>
      <c r="M9303" t="s">
        <v>26337</v>
      </c>
      <c r="N9303">
        <v>2.3027777770000002</v>
      </c>
      <c r="O9303">
        <v>0</v>
      </c>
      <c r="P9303">
        <v>1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0.96243180563139996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0.96243180563139996</v>
      </c>
    </row>
    <row r="9304" spans="1:31" x14ac:dyDescent="0.25">
      <c r="A9304">
        <v>2171356</v>
      </c>
      <c r="B9304">
        <v>1</v>
      </c>
      <c r="C9304" t="s">
        <v>80</v>
      </c>
      <c r="D9304" t="s">
        <v>100</v>
      </c>
      <c r="E9304" t="s">
        <v>196</v>
      </c>
      <c r="F9304" t="s">
        <v>4853</v>
      </c>
      <c r="G9304" t="s">
        <v>142</v>
      </c>
      <c r="H9304" t="s">
        <v>143</v>
      </c>
      <c r="I9304" t="s">
        <v>135</v>
      </c>
      <c r="J9304" t="s">
        <v>136</v>
      </c>
      <c r="K9304" t="s">
        <v>137</v>
      </c>
      <c r="L9304" t="s">
        <v>26338</v>
      </c>
      <c r="M9304" t="s">
        <v>26339</v>
      </c>
      <c r="N9304">
        <v>0.78</v>
      </c>
      <c r="O9304">
        <v>0</v>
      </c>
      <c r="P9304">
        <v>328</v>
      </c>
      <c r="Q9304">
        <v>8</v>
      </c>
      <c r="R9304">
        <v>32</v>
      </c>
      <c r="S9304">
        <v>1</v>
      </c>
      <c r="T9304">
        <v>26</v>
      </c>
      <c r="U9304">
        <v>0</v>
      </c>
      <c r="V9304">
        <v>0</v>
      </c>
      <c r="W9304">
        <v>0</v>
      </c>
      <c r="X9304">
        <v>64.969740042969207</v>
      </c>
      <c r="Y9304">
        <v>2.8981134069240833</v>
      </c>
      <c r="Z9304">
        <v>9.2251887987466699</v>
      </c>
      <c r="AA9304">
        <v>6.6546906396616663</v>
      </c>
      <c r="AB9304">
        <v>11.317824171986823</v>
      </c>
      <c r="AC9304">
        <v>0</v>
      </c>
      <c r="AD9304">
        <v>0</v>
      </c>
      <c r="AE9304">
        <v>95.065557060288455</v>
      </c>
    </row>
    <row r="9305" spans="1:31" x14ac:dyDescent="0.25">
      <c r="A9305">
        <v>2171095</v>
      </c>
      <c r="B9305">
        <v>1</v>
      </c>
      <c r="C9305" t="s">
        <v>81</v>
      </c>
      <c r="D9305" t="s">
        <v>128</v>
      </c>
      <c r="E9305" t="s">
        <v>174</v>
      </c>
      <c r="F9305" t="s">
        <v>26340</v>
      </c>
      <c r="G9305" t="s">
        <v>384</v>
      </c>
      <c r="H9305" t="s">
        <v>134</v>
      </c>
      <c r="I9305" t="s">
        <v>135</v>
      </c>
      <c r="J9305" t="s">
        <v>136</v>
      </c>
      <c r="K9305" t="s">
        <v>137</v>
      </c>
      <c r="L9305" t="s">
        <v>26341</v>
      </c>
      <c r="M9305" t="s">
        <v>26342</v>
      </c>
      <c r="N9305">
        <v>14.049166666</v>
      </c>
      <c r="O9305">
        <v>0</v>
      </c>
      <c r="P9305">
        <v>24</v>
      </c>
      <c r="Q9305">
        <v>0</v>
      </c>
      <c r="R9305">
        <v>0</v>
      </c>
      <c r="S9305">
        <v>0</v>
      </c>
      <c r="T9305">
        <v>4</v>
      </c>
      <c r="U9305">
        <v>0</v>
      </c>
      <c r="V9305">
        <v>0</v>
      </c>
      <c r="W9305">
        <v>0</v>
      </c>
      <c r="X9305">
        <v>34.84684601352491</v>
      </c>
      <c r="Y9305">
        <v>0</v>
      </c>
      <c r="Z9305">
        <v>0</v>
      </c>
      <c r="AA9305">
        <v>0</v>
      </c>
      <c r="AB9305">
        <v>9.0106731199024104</v>
      </c>
      <c r="AC9305">
        <v>0</v>
      </c>
      <c r="AD9305">
        <v>0</v>
      </c>
      <c r="AE9305">
        <v>43.857519133427317</v>
      </c>
    </row>
    <row r="9306" spans="1:31" x14ac:dyDescent="0.25">
      <c r="A9306">
        <v>2171379</v>
      </c>
      <c r="B9306">
        <v>1</v>
      </c>
      <c r="C9306" t="s">
        <v>80</v>
      </c>
      <c r="D9306" t="s">
        <v>93</v>
      </c>
      <c r="E9306" t="s">
        <v>161</v>
      </c>
      <c r="F9306" t="s">
        <v>26343</v>
      </c>
      <c r="G9306" t="s">
        <v>215</v>
      </c>
      <c r="H9306" t="s">
        <v>134</v>
      </c>
      <c r="I9306" t="s">
        <v>135</v>
      </c>
      <c r="J9306" t="s">
        <v>136</v>
      </c>
      <c r="K9306" t="s">
        <v>137</v>
      </c>
      <c r="L9306" t="s">
        <v>26344</v>
      </c>
      <c r="M9306" t="s">
        <v>26345</v>
      </c>
      <c r="N9306">
        <v>5.8516666659999999</v>
      </c>
      <c r="O9306">
        <v>0</v>
      </c>
      <c r="P9306">
        <v>12</v>
      </c>
      <c r="Q9306">
        <v>0</v>
      </c>
      <c r="R9306">
        <v>8</v>
      </c>
      <c r="S9306">
        <v>0</v>
      </c>
      <c r="T9306">
        <v>2</v>
      </c>
      <c r="U9306">
        <v>0</v>
      </c>
      <c r="V9306">
        <v>0</v>
      </c>
      <c r="W9306">
        <v>0</v>
      </c>
      <c r="X9306">
        <v>2.7390298207833341</v>
      </c>
      <c r="Y9306">
        <v>0</v>
      </c>
      <c r="Z9306">
        <v>4.1305004589393342</v>
      </c>
      <c r="AA9306">
        <v>0</v>
      </c>
      <c r="AB9306">
        <v>6.6030269147815002</v>
      </c>
      <c r="AC9306">
        <v>0</v>
      </c>
      <c r="AD9306">
        <v>0</v>
      </c>
      <c r="AE9306">
        <v>13.472557194504169</v>
      </c>
    </row>
    <row r="9307" spans="1:31" x14ac:dyDescent="0.25">
      <c r="A9307">
        <v>2171141</v>
      </c>
      <c r="B9307">
        <v>1</v>
      </c>
      <c r="C9307" t="s">
        <v>80</v>
      </c>
      <c r="D9307" t="s">
        <v>108</v>
      </c>
      <c r="E9307" t="s">
        <v>174</v>
      </c>
      <c r="F9307" t="s">
        <v>26346</v>
      </c>
      <c r="G9307" t="s">
        <v>187</v>
      </c>
      <c r="H9307" t="s">
        <v>134</v>
      </c>
      <c r="I9307" t="s">
        <v>135</v>
      </c>
      <c r="J9307" t="s">
        <v>136</v>
      </c>
      <c r="K9307" t="s">
        <v>137</v>
      </c>
      <c r="L9307" t="s">
        <v>26347</v>
      </c>
      <c r="M9307" t="s">
        <v>26348</v>
      </c>
      <c r="N9307">
        <v>1.1672222219999999</v>
      </c>
      <c r="O9307">
        <v>0</v>
      </c>
      <c r="P9307">
        <v>8</v>
      </c>
      <c r="Q9307">
        <v>0</v>
      </c>
      <c r="R9307">
        <v>9</v>
      </c>
      <c r="S9307">
        <v>0</v>
      </c>
      <c r="T9307">
        <v>1</v>
      </c>
      <c r="U9307">
        <v>0</v>
      </c>
      <c r="V9307">
        <v>0</v>
      </c>
      <c r="W9307">
        <v>0</v>
      </c>
      <c r="X9307">
        <v>0.85736309757486673</v>
      </c>
      <c r="Y9307">
        <v>0</v>
      </c>
      <c r="Z9307">
        <v>0.15963268283141668</v>
      </c>
      <c r="AA9307">
        <v>0</v>
      </c>
      <c r="AB9307">
        <v>0.38184004996225007</v>
      </c>
      <c r="AC9307">
        <v>0</v>
      </c>
      <c r="AD9307">
        <v>0</v>
      </c>
      <c r="AE9307">
        <v>1.3988358303685335</v>
      </c>
    </row>
    <row r="9308" spans="1:31" x14ac:dyDescent="0.25">
      <c r="A9308">
        <v>2171264</v>
      </c>
      <c r="B9308">
        <v>1</v>
      </c>
      <c r="C9308" t="s">
        <v>81</v>
      </c>
      <c r="D9308" t="s">
        <v>115</v>
      </c>
      <c r="E9308" t="s">
        <v>174</v>
      </c>
      <c r="F9308" t="s">
        <v>26349</v>
      </c>
      <c r="G9308" t="s">
        <v>187</v>
      </c>
      <c r="H9308" t="s">
        <v>134</v>
      </c>
      <c r="I9308" t="s">
        <v>135</v>
      </c>
      <c r="J9308" t="s">
        <v>136</v>
      </c>
      <c r="K9308" t="s">
        <v>137</v>
      </c>
      <c r="L9308" t="s">
        <v>26350</v>
      </c>
      <c r="M9308" t="s">
        <v>26351</v>
      </c>
      <c r="N9308">
        <v>8.8133333329999992</v>
      </c>
      <c r="O9308">
        <v>0</v>
      </c>
      <c r="P9308">
        <v>129</v>
      </c>
      <c r="Q9308">
        <v>0</v>
      </c>
      <c r="R9308">
        <v>2</v>
      </c>
      <c r="S9308">
        <v>0</v>
      </c>
      <c r="T9308">
        <v>15</v>
      </c>
      <c r="U9308">
        <v>0</v>
      </c>
      <c r="V9308">
        <v>0</v>
      </c>
      <c r="W9308">
        <v>0</v>
      </c>
      <c r="X9308">
        <v>105.73443727345587</v>
      </c>
      <c r="Y9308">
        <v>0</v>
      </c>
      <c r="Z9308">
        <v>8.8329262148770997</v>
      </c>
      <c r="AA9308">
        <v>0</v>
      </c>
      <c r="AB9308">
        <v>38.242827711451</v>
      </c>
      <c r="AC9308">
        <v>0</v>
      </c>
      <c r="AD9308">
        <v>0</v>
      </c>
      <c r="AE9308">
        <v>152.81019119978396</v>
      </c>
    </row>
    <row r="9309" spans="1:31" x14ac:dyDescent="0.25">
      <c r="A9309">
        <v>2171187</v>
      </c>
      <c r="B9309">
        <v>1</v>
      </c>
      <c r="C9309" t="s">
        <v>81</v>
      </c>
      <c r="D9309" t="s">
        <v>114</v>
      </c>
      <c r="E9309" t="s">
        <v>174</v>
      </c>
      <c r="F9309" t="s">
        <v>26352</v>
      </c>
      <c r="G9309" t="s">
        <v>187</v>
      </c>
      <c r="H9309" t="s">
        <v>134</v>
      </c>
      <c r="I9309" t="s">
        <v>135</v>
      </c>
      <c r="J9309" t="s">
        <v>136</v>
      </c>
      <c r="K9309" t="s">
        <v>137</v>
      </c>
      <c r="L9309" t="s">
        <v>26353</v>
      </c>
      <c r="M9309" t="s">
        <v>26354</v>
      </c>
      <c r="N9309">
        <v>0.54055555499999997</v>
      </c>
      <c r="O9309">
        <v>0</v>
      </c>
      <c r="P9309">
        <v>37</v>
      </c>
      <c r="Q9309">
        <v>0</v>
      </c>
      <c r="R9309">
        <v>0</v>
      </c>
      <c r="S9309">
        <v>0</v>
      </c>
      <c r="T9309">
        <v>4</v>
      </c>
      <c r="U9309">
        <v>0</v>
      </c>
      <c r="V9309">
        <v>0</v>
      </c>
      <c r="W9309">
        <v>0</v>
      </c>
      <c r="X9309">
        <v>2.5148251221184004</v>
      </c>
      <c r="Y9309">
        <v>0</v>
      </c>
      <c r="Z9309">
        <v>0</v>
      </c>
      <c r="AA9309">
        <v>0</v>
      </c>
      <c r="AB9309">
        <v>2.0027411646618445</v>
      </c>
      <c r="AC9309">
        <v>0</v>
      </c>
      <c r="AD9309">
        <v>0</v>
      </c>
      <c r="AE9309">
        <v>4.5175662867802444</v>
      </c>
    </row>
    <row r="9310" spans="1:31" x14ac:dyDescent="0.25">
      <c r="A9310">
        <v>2171164</v>
      </c>
      <c r="B9310">
        <v>1</v>
      </c>
      <c r="C9310" t="s">
        <v>81</v>
      </c>
      <c r="D9310" t="s">
        <v>128</v>
      </c>
      <c r="E9310" t="s">
        <v>174</v>
      </c>
      <c r="F9310" t="s">
        <v>26355</v>
      </c>
      <c r="G9310" t="s">
        <v>384</v>
      </c>
      <c r="H9310" t="s">
        <v>134</v>
      </c>
      <c r="I9310" t="s">
        <v>135</v>
      </c>
      <c r="J9310" t="s">
        <v>136</v>
      </c>
      <c r="K9310" t="s">
        <v>137</v>
      </c>
      <c r="L9310" t="s">
        <v>26356</v>
      </c>
      <c r="M9310" t="s">
        <v>26357</v>
      </c>
      <c r="N9310">
        <v>12.586388888</v>
      </c>
      <c r="O9310">
        <v>0</v>
      </c>
      <c r="P9310">
        <v>16</v>
      </c>
      <c r="Q9310">
        <v>0</v>
      </c>
      <c r="R9310">
        <v>0</v>
      </c>
      <c r="S9310">
        <v>0</v>
      </c>
      <c r="T9310">
        <v>1</v>
      </c>
      <c r="U9310">
        <v>0</v>
      </c>
      <c r="V9310">
        <v>0</v>
      </c>
      <c r="W9310">
        <v>0</v>
      </c>
      <c r="X9310">
        <v>29.462313369970811</v>
      </c>
      <c r="Y9310">
        <v>0</v>
      </c>
      <c r="Z9310">
        <v>0</v>
      </c>
      <c r="AA9310">
        <v>0</v>
      </c>
      <c r="AB9310">
        <v>4.1836096101649742</v>
      </c>
      <c r="AC9310">
        <v>0</v>
      </c>
      <c r="AD9310">
        <v>0</v>
      </c>
      <c r="AE9310">
        <v>33.645922980135786</v>
      </c>
    </row>
    <row r="9311" spans="1:31" x14ac:dyDescent="0.25">
      <c r="A9311">
        <v>2171502</v>
      </c>
      <c r="B9311">
        <v>1</v>
      </c>
      <c r="C9311" t="s">
        <v>81</v>
      </c>
      <c r="D9311" t="s">
        <v>116</v>
      </c>
      <c r="E9311" t="s">
        <v>174</v>
      </c>
      <c r="F9311" t="s">
        <v>26358</v>
      </c>
      <c r="G9311" t="s">
        <v>187</v>
      </c>
      <c r="H9311" t="s">
        <v>134</v>
      </c>
      <c r="I9311" t="s">
        <v>135</v>
      </c>
      <c r="J9311" t="s">
        <v>136</v>
      </c>
      <c r="K9311" t="s">
        <v>137</v>
      </c>
      <c r="L9311" t="s">
        <v>26359</v>
      </c>
      <c r="M9311" t="s">
        <v>26360</v>
      </c>
      <c r="N9311">
        <v>3.099444444</v>
      </c>
      <c r="O9311">
        <v>0</v>
      </c>
      <c r="P9311">
        <v>17</v>
      </c>
      <c r="Q9311">
        <v>0</v>
      </c>
      <c r="R9311">
        <v>0</v>
      </c>
      <c r="S9311">
        <v>0</v>
      </c>
      <c r="T9311">
        <v>2</v>
      </c>
      <c r="U9311">
        <v>0</v>
      </c>
      <c r="V9311">
        <v>0</v>
      </c>
      <c r="W9311">
        <v>0</v>
      </c>
      <c r="X9311">
        <v>4.0719784100995007</v>
      </c>
      <c r="Y9311">
        <v>0</v>
      </c>
      <c r="Z9311">
        <v>0</v>
      </c>
      <c r="AA9311">
        <v>0</v>
      </c>
      <c r="AB9311">
        <v>1.5155322497417085</v>
      </c>
      <c r="AC9311">
        <v>0</v>
      </c>
      <c r="AD9311">
        <v>0</v>
      </c>
      <c r="AE9311">
        <v>5.5875106598412092</v>
      </c>
    </row>
    <row r="9312" spans="1:31" x14ac:dyDescent="0.25">
      <c r="A9312">
        <v>2171310</v>
      </c>
      <c r="B9312">
        <v>1</v>
      </c>
      <c r="C9312" t="s">
        <v>81</v>
      </c>
      <c r="D9312" t="s">
        <v>126</v>
      </c>
      <c r="E9312" t="s">
        <v>174</v>
      </c>
      <c r="F9312" t="s">
        <v>26361</v>
      </c>
      <c r="G9312" t="s">
        <v>187</v>
      </c>
      <c r="H9312" t="s">
        <v>134</v>
      </c>
      <c r="I9312" t="s">
        <v>135</v>
      </c>
      <c r="J9312" t="s">
        <v>136</v>
      </c>
      <c r="K9312" t="s">
        <v>137</v>
      </c>
      <c r="L9312" t="s">
        <v>26362</v>
      </c>
      <c r="M9312" t="s">
        <v>26363</v>
      </c>
      <c r="N9312">
        <v>1.9355555550000001</v>
      </c>
      <c r="O9312">
        <v>0</v>
      </c>
      <c r="P9312">
        <v>12</v>
      </c>
      <c r="Q9312">
        <v>0</v>
      </c>
      <c r="R9312">
        <v>5</v>
      </c>
      <c r="S9312">
        <v>0</v>
      </c>
      <c r="T9312">
        <v>1</v>
      </c>
      <c r="U9312">
        <v>0</v>
      </c>
      <c r="V9312">
        <v>0</v>
      </c>
      <c r="W9312">
        <v>0</v>
      </c>
      <c r="X9312">
        <v>3.0173105277285339</v>
      </c>
      <c r="Y9312">
        <v>0</v>
      </c>
      <c r="Z9312">
        <v>3.9484712953462342</v>
      </c>
      <c r="AA9312">
        <v>0</v>
      </c>
      <c r="AB9312">
        <v>4.7218189335117504</v>
      </c>
      <c r="AC9312">
        <v>0</v>
      </c>
      <c r="AD9312">
        <v>0</v>
      </c>
      <c r="AE9312">
        <v>11.687600756586519</v>
      </c>
    </row>
    <row r="9313" spans="1:31" x14ac:dyDescent="0.25">
      <c r="A9313">
        <v>2171233</v>
      </c>
      <c r="B9313">
        <v>1</v>
      </c>
      <c r="C9313" t="s">
        <v>81</v>
      </c>
      <c r="D9313" t="s">
        <v>115</v>
      </c>
      <c r="E9313" t="s">
        <v>174</v>
      </c>
      <c r="F9313" t="s">
        <v>26364</v>
      </c>
      <c r="G9313" t="s">
        <v>187</v>
      </c>
      <c r="H9313" t="s">
        <v>134</v>
      </c>
      <c r="I9313" t="s">
        <v>135</v>
      </c>
      <c r="J9313" t="s">
        <v>136</v>
      </c>
      <c r="K9313" t="s">
        <v>137</v>
      </c>
      <c r="L9313" t="s">
        <v>26365</v>
      </c>
      <c r="M9313" t="s">
        <v>26366</v>
      </c>
      <c r="N9313">
        <v>11.092777777</v>
      </c>
      <c r="O9313">
        <v>0</v>
      </c>
      <c r="P9313">
        <v>2</v>
      </c>
      <c r="Q9313">
        <v>0</v>
      </c>
      <c r="R9313">
        <v>0</v>
      </c>
      <c r="S9313">
        <v>0</v>
      </c>
      <c r="T9313">
        <v>1</v>
      </c>
      <c r="U9313">
        <v>0</v>
      </c>
      <c r="V9313">
        <v>0</v>
      </c>
      <c r="W9313">
        <v>0</v>
      </c>
      <c r="X9313">
        <v>0.73050667011184989</v>
      </c>
      <c r="Y9313">
        <v>0</v>
      </c>
      <c r="Z9313">
        <v>0</v>
      </c>
      <c r="AA9313">
        <v>0</v>
      </c>
      <c r="AB9313">
        <v>0.44097276866414997</v>
      </c>
      <c r="AC9313">
        <v>0</v>
      </c>
      <c r="AD9313">
        <v>0</v>
      </c>
      <c r="AE9313">
        <v>1.1714794387759999</v>
      </c>
    </row>
    <row r="9314" spans="1:31" x14ac:dyDescent="0.25">
      <c r="A9314">
        <v>2171456</v>
      </c>
      <c r="B9314">
        <v>1</v>
      </c>
      <c r="C9314" t="s">
        <v>80</v>
      </c>
      <c r="D9314" t="s">
        <v>103</v>
      </c>
      <c r="E9314" t="s">
        <v>224</v>
      </c>
      <c r="F9314" t="s">
        <v>12606</v>
      </c>
      <c r="G9314" t="s">
        <v>142</v>
      </c>
      <c r="H9314" t="s">
        <v>143</v>
      </c>
      <c r="I9314" t="s">
        <v>135</v>
      </c>
      <c r="J9314" t="s">
        <v>136</v>
      </c>
      <c r="K9314" t="s">
        <v>137</v>
      </c>
      <c r="L9314" t="s">
        <v>26367</v>
      </c>
      <c r="M9314" t="s">
        <v>26368</v>
      </c>
      <c r="N9314">
        <v>0.43976833300000001</v>
      </c>
      <c r="O9314">
        <v>0</v>
      </c>
      <c r="P9314">
        <v>6</v>
      </c>
      <c r="Q9314">
        <v>37</v>
      </c>
      <c r="R9314">
        <v>60</v>
      </c>
      <c r="S9314">
        <v>7</v>
      </c>
      <c r="T9314">
        <v>16</v>
      </c>
      <c r="U9314">
        <v>5</v>
      </c>
      <c r="V9314">
        <v>0</v>
      </c>
      <c r="W9314">
        <v>0</v>
      </c>
      <c r="X9314">
        <v>1.228563890794</v>
      </c>
      <c r="Y9314">
        <v>21.550824005006675</v>
      </c>
      <c r="Z9314">
        <v>23.595179453326111</v>
      </c>
      <c r="AA9314">
        <v>100.14437028377974</v>
      </c>
      <c r="AB9314">
        <v>12.593731343368066</v>
      </c>
      <c r="AC9314">
        <v>735.94090758238565</v>
      </c>
      <c r="AD9314">
        <v>0</v>
      </c>
      <c r="AE9314">
        <v>895.05357655866021</v>
      </c>
    </row>
    <row r="9315" spans="1:31" x14ac:dyDescent="0.25">
      <c r="A9315">
        <v>2171333</v>
      </c>
      <c r="B9315">
        <v>1</v>
      </c>
      <c r="C9315" t="s">
        <v>80</v>
      </c>
      <c r="D9315" t="s">
        <v>94</v>
      </c>
      <c r="E9315" t="s">
        <v>140</v>
      </c>
      <c r="F9315" t="s">
        <v>26369</v>
      </c>
      <c r="G9315" t="s">
        <v>142</v>
      </c>
      <c r="H9315" t="s">
        <v>143</v>
      </c>
      <c r="I9315" t="s">
        <v>135</v>
      </c>
      <c r="J9315" t="s">
        <v>136</v>
      </c>
      <c r="K9315" t="s">
        <v>137</v>
      </c>
      <c r="L9315" t="s">
        <v>26370</v>
      </c>
      <c r="M9315" t="s">
        <v>24740</v>
      </c>
      <c r="N9315">
        <v>8.0822222220000004</v>
      </c>
      <c r="O9315">
        <v>0</v>
      </c>
      <c r="P9315">
        <v>0</v>
      </c>
      <c r="Q9315">
        <v>4</v>
      </c>
      <c r="R9315">
        <v>0</v>
      </c>
      <c r="S9315">
        <v>6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32.763891667082156</v>
      </c>
      <c r="Z9315">
        <v>0</v>
      </c>
      <c r="AA9315">
        <v>335.33732125659645</v>
      </c>
      <c r="AB9315">
        <v>0</v>
      </c>
      <c r="AC9315">
        <v>0</v>
      </c>
      <c r="AD9315">
        <v>0</v>
      </c>
      <c r="AE9315">
        <v>368.10121292367859</v>
      </c>
    </row>
    <row r="9316" spans="1:31" x14ac:dyDescent="0.25">
      <c r="A9316">
        <v>2171210</v>
      </c>
      <c r="B9316">
        <v>1</v>
      </c>
      <c r="C9316" t="s">
        <v>80</v>
      </c>
      <c r="D9316" t="s">
        <v>90</v>
      </c>
      <c r="E9316" t="s">
        <v>131</v>
      </c>
      <c r="F9316" t="s">
        <v>26371</v>
      </c>
      <c r="G9316" t="s">
        <v>152</v>
      </c>
      <c r="H9316" t="s">
        <v>134</v>
      </c>
      <c r="I9316" t="s">
        <v>135</v>
      </c>
      <c r="J9316" t="s">
        <v>136</v>
      </c>
      <c r="K9316" t="s">
        <v>137</v>
      </c>
      <c r="L9316" t="s">
        <v>26372</v>
      </c>
      <c r="M9316" t="s">
        <v>26373</v>
      </c>
      <c r="N9316">
        <v>2.3927777770000001</v>
      </c>
      <c r="O9316">
        <v>0</v>
      </c>
      <c r="P9316">
        <v>1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0.62872226420956667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0.62872226420956667</v>
      </c>
    </row>
    <row r="9317" spans="1:31" x14ac:dyDescent="0.25">
      <c r="A9317">
        <v>2171433</v>
      </c>
      <c r="B9317">
        <v>1</v>
      </c>
      <c r="C9317" t="s">
        <v>81</v>
      </c>
      <c r="D9317" t="s">
        <v>118</v>
      </c>
      <c r="E9317" t="s">
        <v>174</v>
      </c>
      <c r="F9317" t="s">
        <v>26374</v>
      </c>
      <c r="G9317" t="s">
        <v>8469</v>
      </c>
      <c r="H9317" t="s">
        <v>134</v>
      </c>
      <c r="I9317" t="s">
        <v>135</v>
      </c>
      <c r="J9317" t="s">
        <v>136</v>
      </c>
      <c r="K9317" t="s">
        <v>137</v>
      </c>
      <c r="L9317" t="s">
        <v>26375</v>
      </c>
      <c r="M9317" t="s">
        <v>26376</v>
      </c>
      <c r="N9317">
        <v>8.9875000000000007</v>
      </c>
      <c r="O9317">
        <v>0</v>
      </c>
      <c r="P9317">
        <v>5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11.0957982503562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11.0957982503562</v>
      </c>
    </row>
    <row r="9318" spans="1:31" x14ac:dyDescent="0.25">
      <c r="A9318">
        <v>2171041</v>
      </c>
      <c r="B9318">
        <v>1</v>
      </c>
      <c r="C9318" t="s">
        <v>81</v>
      </c>
      <c r="D9318" t="s">
        <v>127</v>
      </c>
      <c r="E9318" t="s">
        <v>131</v>
      </c>
      <c r="F9318" t="s">
        <v>26377</v>
      </c>
      <c r="G9318" t="s">
        <v>231</v>
      </c>
      <c r="H9318" t="s">
        <v>134</v>
      </c>
      <c r="I9318" t="s">
        <v>135</v>
      </c>
      <c r="J9318" t="s">
        <v>136</v>
      </c>
      <c r="K9318" t="s">
        <v>137</v>
      </c>
      <c r="L9318" t="s">
        <v>26378</v>
      </c>
      <c r="M9318" t="s">
        <v>26379</v>
      </c>
      <c r="N9318">
        <v>1.0758333330000001</v>
      </c>
      <c r="O9318">
        <v>0</v>
      </c>
      <c r="P9318">
        <v>10</v>
      </c>
      <c r="Q9318">
        <v>0</v>
      </c>
      <c r="R9318">
        <v>0</v>
      </c>
      <c r="S9318">
        <v>0</v>
      </c>
      <c r="T9318">
        <v>3</v>
      </c>
      <c r="U9318">
        <v>0</v>
      </c>
      <c r="V9318">
        <v>0</v>
      </c>
      <c r="W9318">
        <v>0</v>
      </c>
      <c r="X9318">
        <v>1.4983898150151669</v>
      </c>
      <c r="Y9318">
        <v>0</v>
      </c>
      <c r="Z9318">
        <v>0</v>
      </c>
      <c r="AA9318">
        <v>0</v>
      </c>
      <c r="AB9318">
        <v>0.37797797476363337</v>
      </c>
      <c r="AC9318">
        <v>0</v>
      </c>
      <c r="AD9318">
        <v>0</v>
      </c>
      <c r="AE9318">
        <v>1.8763677897788003</v>
      </c>
    </row>
    <row r="9319" spans="1:31" x14ac:dyDescent="0.25">
      <c r="A9319">
        <v>2171648</v>
      </c>
      <c r="B9319">
        <v>1</v>
      </c>
      <c r="C9319" t="s">
        <v>81</v>
      </c>
      <c r="D9319" t="s">
        <v>118</v>
      </c>
      <c r="E9319" t="s">
        <v>146</v>
      </c>
      <c r="F9319" t="s">
        <v>8575</v>
      </c>
      <c r="G9319" t="s">
        <v>142</v>
      </c>
      <c r="H9319" t="s">
        <v>143</v>
      </c>
      <c r="I9319" t="s">
        <v>148</v>
      </c>
      <c r="J9319" t="s">
        <v>136</v>
      </c>
      <c r="K9319" t="s">
        <v>137</v>
      </c>
      <c r="L9319" t="s">
        <v>26380</v>
      </c>
      <c r="M9319" t="s">
        <v>26381</v>
      </c>
      <c r="N9319">
        <v>3.3333333E-2</v>
      </c>
      <c r="O9319">
        <v>0</v>
      </c>
      <c r="P9319">
        <v>686</v>
      </c>
      <c r="Q9319">
        <v>1</v>
      </c>
      <c r="R9319">
        <v>15</v>
      </c>
      <c r="S9319">
        <v>0</v>
      </c>
      <c r="T9319">
        <v>27</v>
      </c>
      <c r="U9319">
        <v>0</v>
      </c>
      <c r="V9319">
        <v>0</v>
      </c>
      <c r="W9319">
        <v>0</v>
      </c>
      <c r="X9319">
        <v>2.9128443973260003</v>
      </c>
      <c r="Y9319">
        <v>1.0079208342E-2</v>
      </c>
      <c r="Z9319">
        <v>0.16449817213000001</v>
      </c>
      <c r="AA9319">
        <v>0</v>
      </c>
      <c r="AB9319">
        <v>0.40841447454466667</v>
      </c>
      <c r="AC9319">
        <v>0</v>
      </c>
      <c r="AD9319">
        <v>0</v>
      </c>
      <c r="AE9319">
        <v>3.4958362523426669</v>
      </c>
    </row>
    <row r="9320" spans="1:31" x14ac:dyDescent="0.25">
      <c r="A9320">
        <v>2171241</v>
      </c>
      <c r="B9320">
        <v>1</v>
      </c>
      <c r="C9320" t="s">
        <v>80</v>
      </c>
      <c r="D9320" t="s">
        <v>93</v>
      </c>
      <c r="E9320" t="s">
        <v>174</v>
      </c>
      <c r="F9320" t="s">
        <v>10881</v>
      </c>
      <c r="G9320" t="s">
        <v>187</v>
      </c>
      <c r="H9320" t="s">
        <v>134</v>
      </c>
      <c r="I9320" t="s">
        <v>135</v>
      </c>
      <c r="J9320" t="s">
        <v>136</v>
      </c>
      <c r="K9320" t="s">
        <v>137</v>
      </c>
      <c r="L9320" t="s">
        <v>26382</v>
      </c>
      <c r="M9320" t="s">
        <v>26383</v>
      </c>
      <c r="N9320">
        <v>2.1688888880000001</v>
      </c>
      <c r="O9320">
        <v>0</v>
      </c>
      <c r="P9320">
        <v>5</v>
      </c>
      <c r="Q9320">
        <v>0</v>
      </c>
      <c r="R9320">
        <v>20</v>
      </c>
      <c r="S9320">
        <v>0</v>
      </c>
      <c r="T9320">
        <v>3</v>
      </c>
      <c r="U9320">
        <v>0</v>
      </c>
      <c r="V9320">
        <v>0</v>
      </c>
      <c r="W9320">
        <v>0</v>
      </c>
      <c r="X9320">
        <v>1.022960178108</v>
      </c>
      <c r="Y9320">
        <v>0</v>
      </c>
      <c r="Z9320">
        <v>3.197024209042667</v>
      </c>
      <c r="AA9320">
        <v>0</v>
      </c>
      <c r="AB9320">
        <v>6.4258540515333334E-2</v>
      </c>
      <c r="AC9320">
        <v>0</v>
      </c>
      <c r="AD9320">
        <v>0</v>
      </c>
      <c r="AE9320">
        <v>4.2842429276660008</v>
      </c>
    </row>
    <row r="9321" spans="1:31" x14ac:dyDescent="0.25">
      <c r="A9321">
        <v>2170849</v>
      </c>
      <c r="B9321">
        <v>1</v>
      </c>
      <c r="C9321" t="s">
        <v>81</v>
      </c>
      <c r="D9321" t="s">
        <v>120</v>
      </c>
      <c r="E9321" t="s">
        <v>140</v>
      </c>
      <c r="F9321" t="s">
        <v>26384</v>
      </c>
      <c r="G9321" t="s">
        <v>142</v>
      </c>
      <c r="H9321" t="s">
        <v>143</v>
      </c>
      <c r="I9321" t="s">
        <v>135</v>
      </c>
      <c r="J9321" t="s">
        <v>136</v>
      </c>
      <c r="K9321" t="s">
        <v>137</v>
      </c>
      <c r="L9321" t="s">
        <v>26385</v>
      </c>
      <c r="M9321" t="s">
        <v>26386</v>
      </c>
      <c r="N9321">
        <v>4.7452777770000001</v>
      </c>
      <c r="O9321">
        <v>1</v>
      </c>
      <c r="P9321">
        <v>285</v>
      </c>
      <c r="Q9321">
        <v>71</v>
      </c>
      <c r="R9321">
        <v>6</v>
      </c>
      <c r="S9321">
        <v>5</v>
      </c>
      <c r="T9321">
        <v>19</v>
      </c>
      <c r="U9321">
        <v>0</v>
      </c>
      <c r="V9321">
        <v>0</v>
      </c>
      <c r="W9321">
        <v>20.532667416320002</v>
      </c>
      <c r="X9321">
        <v>261.04262172951417</v>
      </c>
      <c r="Y9321">
        <v>124.3997092986713</v>
      </c>
      <c r="Z9321">
        <v>12.853425147374701</v>
      </c>
      <c r="AA9321">
        <v>98.012739070126003</v>
      </c>
      <c r="AB9321">
        <v>19.107262723994971</v>
      </c>
      <c r="AC9321">
        <v>0</v>
      </c>
      <c r="AD9321">
        <v>0</v>
      </c>
      <c r="AE9321">
        <v>535.94842538600108</v>
      </c>
    </row>
    <row r="9322" spans="1:31" x14ac:dyDescent="0.25">
      <c r="A9322">
        <v>2170949</v>
      </c>
      <c r="B9322">
        <v>1</v>
      </c>
      <c r="C9322" t="s">
        <v>80</v>
      </c>
      <c r="D9322" t="s">
        <v>101</v>
      </c>
      <c r="E9322" t="s">
        <v>174</v>
      </c>
      <c r="F9322" t="s">
        <v>26387</v>
      </c>
      <c r="G9322" t="s">
        <v>384</v>
      </c>
      <c r="H9322" t="s">
        <v>134</v>
      </c>
      <c r="I9322" t="s">
        <v>135</v>
      </c>
      <c r="J9322" t="s">
        <v>136</v>
      </c>
      <c r="K9322" t="s">
        <v>137</v>
      </c>
      <c r="L9322" t="s">
        <v>26388</v>
      </c>
      <c r="M9322" t="s">
        <v>26389</v>
      </c>
      <c r="N9322">
        <v>3.2452777770000001</v>
      </c>
      <c r="O9322">
        <v>0</v>
      </c>
      <c r="P9322">
        <v>96</v>
      </c>
      <c r="Q9322">
        <v>0</v>
      </c>
      <c r="R9322">
        <v>0</v>
      </c>
      <c r="S9322">
        <v>0</v>
      </c>
      <c r="T9322">
        <v>18</v>
      </c>
      <c r="U9322">
        <v>0</v>
      </c>
      <c r="V9322">
        <v>0</v>
      </c>
      <c r="W9322">
        <v>0</v>
      </c>
      <c r="X9322">
        <v>69.512496766881952</v>
      </c>
      <c r="Y9322">
        <v>0</v>
      </c>
      <c r="Z9322">
        <v>0</v>
      </c>
      <c r="AA9322">
        <v>0</v>
      </c>
      <c r="AB9322">
        <v>25.662869569409537</v>
      </c>
      <c r="AC9322">
        <v>0</v>
      </c>
      <c r="AD9322">
        <v>0</v>
      </c>
      <c r="AE9322">
        <v>95.175366336291489</v>
      </c>
    </row>
    <row r="9323" spans="1:31" x14ac:dyDescent="0.25">
      <c r="A9323">
        <v>2170803</v>
      </c>
      <c r="B9323">
        <v>1</v>
      </c>
      <c r="C9323" t="s">
        <v>80</v>
      </c>
      <c r="D9323" t="s">
        <v>95</v>
      </c>
      <c r="E9323" t="s">
        <v>174</v>
      </c>
      <c r="F9323" t="s">
        <v>26390</v>
      </c>
      <c r="G9323" t="s">
        <v>374</v>
      </c>
      <c r="H9323" t="s">
        <v>134</v>
      </c>
      <c r="I9323" t="s">
        <v>135</v>
      </c>
      <c r="J9323" t="s">
        <v>136</v>
      </c>
      <c r="K9323" t="s">
        <v>137</v>
      </c>
      <c r="L9323" t="s">
        <v>26391</v>
      </c>
      <c r="M9323" t="s">
        <v>26392</v>
      </c>
      <c r="N9323">
        <v>0.69750000000000001</v>
      </c>
      <c r="O9323">
        <v>0</v>
      </c>
      <c r="P9323">
        <v>58</v>
      </c>
      <c r="Q9323">
        <v>0</v>
      </c>
      <c r="R9323">
        <v>0</v>
      </c>
      <c r="S9323">
        <v>0</v>
      </c>
      <c r="T9323">
        <v>6</v>
      </c>
      <c r="U9323">
        <v>0</v>
      </c>
      <c r="V9323">
        <v>0</v>
      </c>
      <c r="W9323">
        <v>0</v>
      </c>
      <c r="X9323">
        <v>7.9096697005527012</v>
      </c>
      <c r="Y9323">
        <v>0</v>
      </c>
      <c r="Z9323">
        <v>0</v>
      </c>
      <c r="AA9323">
        <v>0</v>
      </c>
      <c r="AB9323">
        <v>1.3150953839771999</v>
      </c>
      <c r="AC9323">
        <v>0</v>
      </c>
      <c r="AD9323">
        <v>0</v>
      </c>
      <c r="AE9323">
        <v>9.224765084529901</v>
      </c>
    </row>
    <row r="9324" spans="1:31" x14ac:dyDescent="0.25">
      <c r="A9324">
        <v>2170918</v>
      </c>
      <c r="B9324">
        <v>1</v>
      </c>
      <c r="C9324" t="s">
        <v>80</v>
      </c>
      <c r="D9324" t="s">
        <v>106</v>
      </c>
      <c r="E9324" t="s">
        <v>174</v>
      </c>
      <c r="F9324" t="s">
        <v>26393</v>
      </c>
      <c r="G9324" t="s">
        <v>187</v>
      </c>
      <c r="H9324" t="s">
        <v>134</v>
      </c>
      <c r="I9324" t="s">
        <v>135</v>
      </c>
      <c r="J9324" t="s">
        <v>136</v>
      </c>
      <c r="K9324" t="s">
        <v>137</v>
      </c>
      <c r="L9324" t="s">
        <v>26394</v>
      </c>
      <c r="M9324" t="s">
        <v>26395</v>
      </c>
      <c r="N9324">
        <v>3.548888888</v>
      </c>
      <c r="O9324">
        <v>0</v>
      </c>
      <c r="P9324">
        <v>16</v>
      </c>
      <c r="Q9324">
        <v>0</v>
      </c>
      <c r="R9324">
        <v>0</v>
      </c>
      <c r="S9324">
        <v>0</v>
      </c>
      <c r="T9324">
        <v>1</v>
      </c>
      <c r="U9324">
        <v>0</v>
      </c>
      <c r="V9324">
        <v>0</v>
      </c>
      <c r="W9324">
        <v>0</v>
      </c>
      <c r="X9324">
        <v>7.2195000220365806</v>
      </c>
      <c r="Y9324">
        <v>0</v>
      </c>
      <c r="Z9324">
        <v>0</v>
      </c>
      <c r="AA9324">
        <v>0</v>
      </c>
      <c r="AB9324">
        <v>29.821050409456603</v>
      </c>
      <c r="AC9324">
        <v>0</v>
      </c>
      <c r="AD9324">
        <v>0</v>
      </c>
      <c r="AE9324">
        <v>37.040550431493187</v>
      </c>
    </row>
    <row r="9325" spans="1:31" x14ac:dyDescent="0.25">
      <c r="A9325">
        <v>2170726</v>
      </c>
      <c r="B9325">
        <v>1</v>
      </c>
      <c r="C9325" t="s">
        <v>80</v>
      </c>
      <c r="D9325" t="s">
        <v>84</v>
      </c>
      <c r="E9325" t="s">
        <v>174</v>
      </c>
      <c r="F9325" t="s">
        <v>23740</v>
      </c>
      <c r="G9325" t="s">
        <v>187</v>
      </c>
      <c r="H9325" t="s">
        <v>134</v>
      </c>
      <c r="I9325" t="s">
        <v>135</v>
      </c>
      <c r="J9325" t="s">
        <v>136</v>
      </c>
      <c r="K9325" t="s">
        <v>137</v>
      </c>
      <c r="L9325" t="s">
        <v>26396</v>
      </c>
      <c r="M9325" t="s">
        <v>26397</v>
      </c>
      <c r="N9325">
        <v>2.8691666659999999</v>
      </c>
      <c r="O9325">
        <v>0</v>
      </c>
      <c r="P9325">
        <v>79</v>
      </c>
      <c r="Q9325">
        <v>0</v>
      </c>
      <c r="R9325">
        <v>0</v>
      </c>
      <c r="S9325">
        <v>0</v>
      </c>
      <c r="T9325">
        <v>2</v>
      </c>
      <c r="U9325">
        <v>0</v>
      </c>
      <c r="V9325">
        <v>0</v>
      </c>
      <c r="W9325">
        <v>0</v>
      </c>
      <c r="X9325">
        <v>33.150393987937612</v>
      </c>
      <c r="Y9325">
        <v>0</v>
      </c>
      <c r="Z9325">
        <v>0</v>
      </c>
      <c r="AA9325">
        <v>0</v>
      </c>
      <c r="AB9325">
        <v>6.1546933576750007E-2</v>
      </c>
      <c r="AC9325">
        <v>0</v>
      </c>
      <c r="AD9325">
        <v>0</v>
      </c>
      <c r="AE9325">
        <v>33.211940921514362</v>
      </c>
    </row>
    <row r="9326" spans="1:31" x14ac:dyDescent="0.25">
      <c r="A9326">
        <v>2171794</v>
      </c>
      <c r="B9326">
        <v>1</v>
      </c>
      <c r="C9326" t="s">
        <v>80</v>
      </c>
      <c r="D9326" t="s">
        <v>106</v>
      </c>
      <c r="E9326" t="s">
        <v>140</v>
      </c>
      <c r="F9326" t="s">
        <v>26398</v>
      </c>
      <c r="G9326" t="s">
        <v>142</v>
      </c>
      <c r="H9326" t="s">
        <v>143</v>
      </c>
      <c r="I9326" t="s">
        <v>135</v>
      </c>
      <c r="J9326" t="s">
        <v>136</v>
      </c>
      <c r="K9326" t="s">
        <v>137</v>
      </c>
      <c r="L9326" t="s">
        <v>26399</v>
      </c>
      <c r="M9326" t="s">
        <v>26400</v>
      </c>
      <c r="N9326">
        <v>0.30499999999999999</v>
      </c>
      <c r="O9326">
        <v>2</v>
      </c>
      <c r="P9326">
        <v>1359</v>
      </c>
      <c r="Q9326">
        <v>50</v>
      </c>
      <c r="R9326">
        <v>250</v>
      </c>
      <c r="S9326">
        <v>26</v>
      </c>
      <c r="T9326">
        <v>196</v>
      </c>
      <c r="U9326">
        <v>5</v>
      </c>
      <c r="V9326">
        <v>0</v>
      </c>
      <c r="W9326">
        <v>5.7684811430400003E-2</v>
      </c>
      <c r="X9326">
        <v>92.22640299056701</v>
      </c>
      <c r="Y9326">
        <v>26.288376791352555</v>
      </c>
      <c r="Z9326">
        <v>26.629533289659996</v>
      </c>
      <c r="AA9326">
        <v>37.382695254167459</v>
      </c>
      <c r="AB9326">
        <v>37.243061801499884</v>
      </c>
      <c r="AC9326">
        <v>186.99243104601899</v>
      </c>
      <c r="AD9326">
        <v>0</v>
      </c>
      <c r="AE9326">
        <v>406.82018598469631</v>
      </c>
    </row>
    <row r="9327" spans="1:31" x14ac:dyDescent="0.25">
      <c r="A9327">
        <v>2171679</v>
      </c>
      <c r="B9327">
        <v>1</v>
      </c>
      <c r="C9327" t="s">
        <v>81</v>
      </c>
      <c r="D9327" t="s">
        <v>127</v>
      </c>
      <c r="E9327" t="s">
        <v>161</v>
      </c>
      <c r="F9327" t="s">
        <v>26181</v>
      </c>
      <c r="G9327" t="s">
        <v>215</v>
      </c>
      <c r="H9327" t="s">
        <v>134</v>
      </c>
      <c r="I9327" t="s">
        <v>135</v>
      </c>
      <c r="J9327" t="s">
        <v>136</v>
      </c>
      <c r="K9327" t="s">
        <v>137</v>
      </c>
      <c r="L9327" t="s">
        <v>26401</v>
      </c>
      <c r="M9327" t="s">
        <v>26402</v>
      </c>
      <c r="N9327">
        <v>12.445833332999999</v>
      </c>
      <c r="O9327">
        <v>0</v>
      </c>
      <c r="P9327">
        <v>125</v>
      </c>
      <c r="Q9327">
        <v>0</v>
      </c>
      <c r="R9327">
        <v>3</v>
      </c>
      <c r="S9327">
        <v>0</v>
      </c>
      <c r="T9327">
        <v>10</v>
      </c>
      <c r="U9327">
        <v>0</v>
      </c>
      <c r="V9327">
        <v>0</v>
      </c>
      <c r="W9327">
        <v>0</v>
      </c>
      <c r="X9327">
        <v>378.6367504241237</v>
      </c>
      <c r="Y9327">
        <v>0</v>
      </c>
      <c r="Z9327">
        <v>2.2931151898991282</v>
      </c>
      <c r="AA9327">
        <v>0</v>
      </c>
      <c r="AB9327">
        <v>23.699104668730772</v>
      </c>
      <c r="AC9327">
        <v>0</v>
      </c>
      <c r="AD9327">
        <v>0</v>
      </c>
      <c r="AE9327">
        <v>404.62897028275364</v>
      </c>
    </row>
    <row r="9328" spans="1:31" x14ac:dyDescent="0.25">
      <c r="A9328">
        <v>2171602</v>
      </c>
      <c r="B9328">
        <v>1</v>
      </c>
      <c r="C9328" t="s">
        <v>81</v>
      </c>
      <c r="D9328" t="s">
        <v>118</v>
      </c>
      <c r="E9328" t="s">
        <v>131</v>
      </c>
      <c r="F9328" t="s">
        <v>26403</v>
      </c>
      <c r="G9328" t="s">
        <v>152</v>
      </c>
      <c r="H9328" t="s">
        <v>134</v>
      </c>
      <c r="I9328" t="s">
        <v>135</v>
      </c>
      <c r="J9328" t="s">
        <v>136</v>
      </c>
      <c r="K9328" t="s">
        <v>137</v>
      </c>
      <c r="L9328" t="s">
        <v>26404</v>
      </c>
      <c r="M9328" t="s">
        <v>26405</v>
      </c>
      <c r="N9328">
        <v>0.26777777699999999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1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5.2147482378933331E-2</v>
      </c>
      <c r="AC9328">
        <v>0</v>
      </c>
      <c r="AD9328">
        <v>0</v>
      </c>
      <c r="AE9328">
        <v>5.2147482378933331E-2</v>
      </c>
    </row>
    <row r="9329" spans="1:31" x14ac:dyDescent="0.25">
      <c r="A9329">
        <v>2171087</v>
      </c>
      <c r="B9329">
        <v>1</v>
      </c>
      <c r="C9329" t="s">
        <v>80</v>
      </c>
      <c r="D9329" t="s">
        <v>108</v>
      </c>
      <c r="E9329" t="s">
        <v>196</v>
      </c>
      <c r="F9329" t="s">
        <v>10678</v>
      </c>
      <c r="G9329" t="s">
        <v>142</v>
      </c>
      <c r="H9329" t="s">
        <v>143</v>
      </c>
      <c r="I9329" t="s">
        <v>148</v>
      </c>
      <c r="J9329" t="s">
        <v>136</v>
      </c>
      <c r="K9329" t="s">
        <v>137</v>
      </c>
      <c r="L9329" t="s">
        <v>26406</v>
      </c>
      <c r="M9329" t="s">
        <v>26407</v>
      </c>
      <c r="N9329">
        <v>1.2777777000000001E-2</v>
      </c>
      <c r="O9329">
        <v>0</v>
      </c>
      <c r="P9329">
        <v>3378</v>
      </c>
      <c r="Q9329">
        <v>4</v>
      </c>
      <c r="R9329">
        <v>675</v>
      </c>
      <c r="S9329">
        <v>23</v>
      </c>
      <c r="T9329">
        <v>525</v>
      </c>
      <c r="U9329">
        <v>0</v>
      </c>
      <c r="V9329">
        <v>0</v>
      </c>
      <c r="W9329">
        <v>0</v>
      </c>
      <c r="X9329">
        <v>6.577192315918392</v>
      </c>
      <c r="Y9329">
        <v>0.41810587442006675</v>
      </c>
      <c r="Z9329">
        <v>2.5108878081798776</v>
      </c>
      <c r="AA9329">
        <v>3.640984441378134</v>
      </c>
      <c r="AB9329">
        <v>4.7358224167684719</v>
      </c>
      <c r="AC9329">
        <v>0</v>
      </c>
      <c r="AD9329">
        <v>0</v>
      </c>
      <c r="AE9329">
        <v>17.882992856664941</v>
      </c>
    </row>
    <row r="9330" spans="1:31" x14ac:dyDescent="0.25">
      <c r="A9330">
        <v>2171579</v>
      </c>
      <c r="B9330">
        <v>1</v>
      </c>
      <c r="C9330" t="s">
        <v>81</v>
      </c>
      <c r="D9330" t="s">
        <v>118</v>
      </c>
      <c r="E9330" t="s">
        <v>174</v>
      </c>
      <c r="F9330" t="s">
        <v>15235</v>
      </c>
      <c r="G9330" t="s">
        <v>176</v>
      </c>
      <c r="H9330" t="s">
        <v>134</v>
      </c>
      <c r="I9330" t="s">
        <v>135</v>
      </c>
      <c r="J9330" t="s">
        <v>136</v>
      </c>
      <c r="K9330" t="s">
        <v>137</v>
      </c>
      <c r="L9330" t="s">
        <v>26408</v>
      </c>
      <c r="M9330" t="s">
        <v>26409</v>
      </c>
      <c r="N9330">
        <v>4.2041666659999999</v>
      </c>
      <c r="O9330">
        <v>0</v>
      </c>
      <c r="P9330">
        <v>3</v>
      </c>
      <c r="Q9330">
        <v>0</v>
      </c>
      <c r="R9330">
        <v>5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2.766522937432375</v>
      </c>
      <c r="Y9330">
        <v>0</v>
      </c>
      <c r="Z9330">
        <v>0.28435715202</v>
      </c>
      <c r="AA9330">
        <v>0</v>
      </c>
      <c r="AB9330">
        <v>0</v>
      </c>
      <c r="AC9330">
        <v>0</v>
      </c>
      <c r="AD9330">
        <v>0</v>
      </c>
      <c r="AE9330">
        <v>3.0508800894523751</v>
      </c>
    </row>
    <row r="9331" spans="1:31" x14ac:dyDescent="0.25">
      <c r="A9331">
        <v>2171018</v>
      </c>
      <c r="B9331">
        <v>1</v>
      </c>
      <c r="C9331" t="s">
        <v>81</v>
      </c>
      <c r="D9331" t="s">
        <v>118</v>
      </c>
      <c r="E9331" t="s">
        <v>174</v>
      </c>
      <c r="F9331" t="s">
        <v>26410</v>
      </c>
      <c r="G9331" t="s">
        <v>187</v>
      </c>
      <c r="H9331" t="s">
        <v>134</v>
      </c>
      <c r="I9331" t="s">
        <v>135</v>
      </c>
      <c r="J9331" t="s">
        <v>136</v>
      </c>
      <c r="K9331" t="s">
        <v>137</v>
      </c>
      <c r="L9331" t="s">
        <v>26411</v>
      </c>
      <c r="M9331" t="s">
        <v>26412</v>
      </c>
      <c r="N9331">
        <v>10.065277777</v>
      </c>
      <c r="O9331">
        <v>0</v>
      </c>
      <c r="P9331">
        <v>24</v>
      </c>
      <c r="Q9331">
        <v>0</v>
      </c>
      <c r="R9331">
        <v>0</v>
      </c>
      <c r="S9331">
        <v>0</v>
      </c>
      <c r="T9331">
        <v>3</v>
      </c>
      <c r="U9331">
        <v>0</v>
      </c>
      <c r="V9331">
        <v>0</v>
      </c>
      <c r="W9331">
        <v>0</v>
      </c>
      <c r="X9331">
        <v>40.440223197562588</v>
      </c>
      <c r="Y9331">
        <v>0</v>
      </c>
      <c r="Z9331">
        <v>0</v>
      </c>
      <c r="AA9331">
        <v>0</v>
      </c>
      <c r="AB9331">
        <v>4.6045431805912012</v>
      </c>
      <c r="AC9331">
        <v>0</v>
      </c>
      <c r="AD9331">
        <v>0</v>
      </c>
      <c r="AE9331">
        <v>45.044766378153788</v>
      </c>
    </row>
    <row r="9332" spans="1:31" x14ac:dyDescent="0.25">
      <c r="A9332">
        <v>2171908</v>
      </c>
      <c r="B9332">
        <v>1</v>
      </c>
      <c r="C9332" t="s">
        <v>81</v>
      </c>
      <c r="D9332" t="s">
        <v>126</v>
      </c>
      <c r="E9332" t="s">
        <v>146</v>
      </c>
      <c r="F9332" t="s">
        <v>26413</v>
      </c>
      <c r="G9332" t="s">
        <v>167</v>
      </c>
      <c r="H9332" t="s">
        <v>143</v>
      </c>
      <c r="I9332" t="s">
        <v>135</v>
      </c>
      <c r="J9332" t="s">
        <v>136</v>
      </c>
      <c r="K9332" t="s">
        <v>137</v>
      </c>
      <c r="L9332" t="s">
        <v>26414</v>
      </c>
      <c r="M9332" t="s">
        <v>26415</v>
      </c>
      <c r="N9332">
        <v>0.68694444399999999</v>
      </c>
      <c r="O9332">
        <v>0</v>
      </c>
      <c r="P9332">
        <v>179</v>
      </c>
      <c r="Q9332">
        <v>0</v>
      </c>
      <c r="R9332">
        <v>41</v>
      </c>
      <c r="S9332">
        <v>0</v>
      </c>
      <c r="T9332">
        <v>12</v>
      </c>
      <c r="U9332">
        <v>0</v>
      </c>
      <c r="V9332">
        <v>0</v>
      </c>
      <c r="W9332">
        <v>0</v>
      </c>
      <c r="X9332">
        <v>14.407869529814826</v>
      </c>
      <c r="Y9332">
        <v>0</v>
      </c>
      <c r="Z9332">
        <v>1.0571305534293334</v>
      </c>
      <c r="AA9332">
        <v>0</v>
      </c>
      <c r="AB9332">
        <v>7.1551842255050842</v>
      </c>
      <c r="AC9332">
        <v>0</v>
      </c>
      <c r="AD9332">
        <v>0</v>
      </c>
      <c r="AE9332">
        <v>22.620184308749245</v>
      </c>
    </row>
    <row r="9333" spans="1:31" x14ac:dyDescent="0.25">
      <c r="A9333">
        <v>2171871</v>
      </c>
      <c r="B9333">
        <v>1</v>
      </c>
      <c r="C9333" t="s">
        <v>80</v>
      </c>
      <c r="D9333" t="s">
        <v>93</v>
      </c>
      <c r="E9333" t="s">
        <v>174</v>
      </c>
      <c r="F9333" t="s">
        <v>26416</v>
      </c>
      <c r="G9333" t="s">
        <v>187</v>
      </c>
      <c r="H9333" t="s">
        <v>134</v>
      </c>
      <c r="I9333" t="s">
        <v>135</v>
      </c>
      <c r="J9333" t="s">
        <v>136</v>
      </c>
      <c r="K9333" t="s">
        <v>137</v>
      </c>
      <c r="L9333" t="s">
        <v>26417</v>
      </c>
      <c r="M9333" t="s">
        <v>26418</v>
      </c>
      <c r="N9333">
        <v>6.8383333329999996</v>
      </c>
      <c r="O9333">
        <v>0</v>
      </c>
      <c r="P9333">
        <v>1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9.3558367515898677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9.3558367515898677</v>
      </c>
    </row>
    <row r="9334" spans="1:31" x14ac:dyDescent="0.25">
      <c r="A9334">
        <v>2171218</v>
      </c>
      <c r="B9334">
        <v>1</v>
      </c>
      <c r="C9334" t="s">
        <v>80</v>
      </c>
      <c r="D9334" t="s">
        <v>84</v>
      </c>
      <c r="E9334" t="s">
        <v>146</v>
      </c>
      <c r="F9334" t="s">
        <v>26419</v>
      </c>
      <c r="G9334" t="s">
        <v>167</v>
      </c>
      <c r="H9334" t="s">
        <v>143</v>
      </c>
      <c r="I9334" t="s">
        <v>135</v>
      </c>
      <c r="J9334" t="s">
        <v>136</v>
      </c>
      <c r="K9334" t="s">
        <v>137</v>
      </c>
      <c r="L9334" t="s">
        <v>26420</v>
      </c>
      <c r="M9334" t="s">
        <v>26421</v>
      </c>
      <c r="N9334">
        <v>2.2336111110000001</v>
      </c>
      <c r="O9334">
        <v>0</v>
      </c>
      <c r="P9334">
        <v>668</v>
      </c>
      <c r="Q9334">
        <v>0</v>
      </c>
      <c r="R9334">
        <v>0</v>
      </c>
      <c r="S9334">
        <v>0</v>
      </c>
      <c r="T9334">
        <v>8</v>
      </c>
      <c r="U9334">
        <v>0</v>
      </c>
      <c r="V9334">
        <v>0</v>
      </c>
      <c r="W9334">
        <v>0</v>
      </c>
      <c r="X9334">
        <v>257.05803092476492</v>
      </c>
      <c r="Y9334">
        <v>0</v>
      </c>
      <c r="Z9334">
        <v>0</v>
      </c>
      <c r="AA9334">
        <v>0</v>
      </c>
      <c r="AB9334">
        <v>10.630156058227763</v>
      </c>
      <c r="AC9334">
        <v>0</v>
      </c>
      <c r="AD9334">
        <v>0</v>
      </c>
      <c r="AE9334">
        <v>267.6881869829927</v>
      </c>
    </row>
    <row r="9335" spans="1:31" x14ac:dyDescent="0.25">
      <c r="A9335">
        <v>2170826</v>
      </c>
      <c r="B9335">
        <v>1</v>
      </c>
      <c r="C9335" t="s">
        <v>81</v>
      </c>
      <c r="D9335" t="s">
        <v>127</v>
      </c>
      <c r="E9335" t="s">
        <v>174</v>
      </c>
      <c r="F9335" t="s">
        <v>3222</v>
      </c>
      <c r="G9335" t="s">
        <v>187</v>
      </c>
      <c r="H9335" t="s">
        <v>134</v>
      </c>
      <c r="I9335" t="s">
        <v>135</v>
      </c>
      <c r="J9335" t="s">
        <v>136</v>
      </c>
      <c r="K9335" t="s">
        <v>137</v>
      </c>
      <c r="L9335" t="s">
        <v>26422</v>
      </c>
      <c r="M9335" t="s">
        <v>26423</v>
      </c>
      <c r="N9335">
        <v>20.360555555000001</v>
      </c>
      <c r="O9335">
        <v>0</v>
      </c>
      <c r="P9335">
        <v>16</v>
      </c>
      <c r="Q9335">
        <v>0</v>
      </c>
      <c r="R9335">
        <v>3</v>
      </c>
      <c r="S9335">
        <v>0</v>
      </c>
      <c r="T9335">
        <v>3</v>
      </c>
      <c r="U9335">
        <v>0</v>
      </c>
      <c r="V9335">
        <v>0</v>
      </c>
      <c r="W9335">
        <v>0</v>
      </c>
      <c r="X9335">
        <v>61.088873879094692</v>
      </c>
      <c r="Y9335">
        <v>0</v>
      </c>
      <c r="Z9335">
        <v>2.2364412117852206</v>
      </c>
      <c r="AA9335">
        <v>0</v>
      </c>
      <c r="AB9335">
        <v>4.1095332956130832</v>
      </c>
      <c r="AC9335">
        <v>0</v>
      </c>
      <c r="AD9335">
        <v>0</v>
      </c>
      <c r="AE9335">
        <v>67.434848386493002</v>
      </c>
    </row>
    <row r="9336" spans="1:31" x14ac:dyDescent="0.25">
      <c r="A9336">
        <v>2170858</v>
      </c>
      <c r="B9336">
        <v>1</v>
      </c>
      <c r="C9336" t="s">
        <v>81</v>
      </c>
      <c r="D9336" t="s">
        <v>126</v>
      </c>
      <c r="E9336" t="s">
        <v>174</v>
      </c>
      <c r="F9336" t="s">
        <v>26424</v>
      </c>
      <c r="G9336" t="s">
        <v>187</v>
      </c>
      <c r="H9336" t="s">
        <v>134</v>
      </c>
      <c r="I9336" t="s">
        <v>135</v>
      </c>
      <c r="J9336" t="s">
        <v>136</v>
      </c>
      <c r="K9336" t="s">
        <v>137</v>
      </c>
      <c r="L9336" t="s">
        <v>26425</v>
      </c>
      <c r="M9336" t="s">
        <v>26426</v>
      </c>
      <c r="N9336">
        <v>0.79444444400000003</v>
      </c>
      <c r="O9336">
        <v>0</v>
      </c>
      <c r="P9336">
        <v>0</v>
      </c>
      <c r="Q9336">
        <v>0</v>
      </c>
      <c r="R9336">
        <v>2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0.14794800076800002</v>
      </c>
      <c r="AA9336">
        <v>0</v>
      </c>
      <c r="AB9336">
        <v>0</v>
      </c>
      <c r="AC9336">
        <v>0</v>
      </c>
      <c r="AD9336">
        <v>0</v>
      </c>
      <c r="AE9336">
        <v>0.14794800076800002</v>
      </c>
    </row>
    <row r="9337" spans="1:31" x14ac:dyDescent="0.25">
      <c r="A9337">
        <v>2170812</v>
      </c>
      <c r="B9337">
        <v>1</v>
      </c>
      <c r="C9337" t="s">
        <v>80</v>
      </c>
      <c r="D9337" t="s">
        <v>99</v>
      </c>
      <c r="E9337" t="s">
        <v>161</v>
      </c>
      <c r="F9337" t="s">
        <v>24198</v>
      </c>
      <c r="G9337" t="s">
        <v>215</v>
      </c>
      <c r="H9337" t="s">
        <v>134</v>
      </c>
      <c r="I9337" t="s">
        <v>135</v>
      </c>
      <c r="J9337" t="s">
        <v>136</v>
      </c>
      <c r="K9337" t="s">
        <v>137</v>
      </c>
      <c r="L9337" t="s">
        <v>26427</v>
      </c>
      <c r="M9337" t="s">
        <v>26428</v>
      </c>
      <c r="N9337">
        <v>8.2527777770000004</v>
      </c>
      <c r="O9337">
        <v>0</v>
      </c>
      <c r="P9337">
        <v>140</v>
      </c>
      <c r="Q9337">
        <v>0</v>
      </c>
      <c r="R9337">
        <v>0</v>
      </c>
      <c r="S9337">
        <v>0</v>
      </c>
      <c r="T9337">
        <v>4</v>
      </c>
      <c r="U9337">
        <v>0</v>
      </c>
      <c r="V9337">
        <v>1</v>
      </c>
      <c r="W9337">
        <v>0</v>
      </c>
      <c r="X9337">
        <v>171.38487394343599</v>
      </c>
      <c r="Y9337">
        <v>0</v>
      </c>
      <c r="Z9337">
        <v>0</v>
      </c>
      <c r="AA9337">
        <v>0</v>
      </c>
      <c r="AB9337">
        <v>12.301785068876534</v>
      </c>
      <c r="AC9337">
        <v>0</v>
      </c>
      <c r="AD9337">
        <v>78.605601049157656</v>
      </c>
      <c r="AE9337">
        <v>262.29226006147019</v>
      </c>
    </row>
    <row r="9338" spans="1:31" x14ac:dyDescent="0.25">
      <c r="A9338">
        <v>2171831</v>
      </c>
      <c r="B9338">
        <v>1</v>
      </c>
      <c r="C9338" t="s">
        <v>80</v>
      </c>
      <c r="D9338" t="s">
        <v>96</v>
      </c>
      <c r="E9338" t="s">
        <v>146</v>
      </c>
      <c r="F9338" t="s">
        <v>26429</v>
      </c>
      <c r="G9338" t="s">
        <v>167</v>
      </c>
      <c r="H9338" t="s">
        <v>143</v>
      </c>
      <c r="I9338" t="s">
        <v>135</v>
      </c>
      <c r="J9338" t="s">
        <v>136</v>
      </c>
      <c r="K9338" t="s">
        <v>137</v>
      </c>
      <c r="L9338" t="s">
        <v>26430</v>
      </c>
      <c r="M9338" t="s">
        <v>26431</v>
      </c>
      <c r="N9338">
        <v>4.812777777</v>
      </c>
      <c r="O9338">
        <v>0</v>
      </c>
      <c r="P9338">
        <v>0</v>
      </c>
      <c r="Q9338">
        <v>1</v>
      </c>
      <c r="R9338">
        <v>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1.0685960400903418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1.0685960400903418</v>
      </c>
    </row>
    <row r="9339" spans="1:31" x14ac:dyDescent="0.25">
      <c r="A9339">
        <v>2170835</v>
      </c>
      <c r="B9339">
        <v>1</v>
      </c>
      <c r="C9339" t="s">
        <v>81</v>
      </c>
      <c r="D9339" t="s">
        <v>127</v>
      </c>
      <c r="E9339" t="s">
        <v>174</v>
      </c>
      <c r="F9339" t="s">
        <v>21182</v>
      </c>
      <c r="G9339" t="s">
        <v>187</v>
      </c>
      <c r="H9339" t="s">
        <v>134</v>
      </c>
      <c r="I9339" t="s">
        <v>135</v>
      </c>
      <c r="J9339" t="s">
        <v>136</v>
      </c>
      <c r="K9339" t="s">
        <v>137</v>
      </c>
      <c r="L9339" t="s">
        <v>26432</v>
      </c>
      <c r="M9339" t="s">
        <v>26433</v>
      </c>
      <c r="N9339">
        <v>7.5430555549999996</v>
      </c>
      <c r="O9339">
        <v>0</v>
      </c>
      <c r="P9339">
        <v>15</v>
      </c>
      <c r="Q9339">
        <v>0</v>
      </c>
      <c r="R9339">
        <v>0</v>
      </c>
      <c r="S9339">
        <v>0</v>
      </c>
      <c r="T9339">
        <v>2</v>
      </c>
      <c r="U9339">
        <v>0</v>
      </c>
      <c r="V9339">
        <v>0</v>
      </c>
      <c r="W9339">
        <v>0</v>
      </c>
      <c r="X9339">
        <v>21.603823095563509</v>
      </c>
      <c r="Y9339">
        <v>0</v>
      </c>
      <c r="Z9339">
        <v>0</v>
      </c>
      <c r="AA9339">
        <v>0</v>
      </c>
      <c r="AB9339">
        <v>0.54495748658550003</v>
      </c>
      <c r="AC9339">
        <v>0</v>
      </c>
      <c r="AD9339">
        <v>0</v>
      </c>
      <c r="AE9339">
        <v>22.148780582149008</v>
      </c>
    </row>
    <row r="9340" spans="1:31" x14ac:dyDescent="0.25">
      <c r="A9340">
        <v>2172023</v>
      </c>
      <c r="B9340">
        <v>1</v>
      </c>
      <c r="C9340" t="s">
        <v>81</v>
      </c>
      <c r="D9340" t="s">
        <v>113</v>
      </c>
      <c r="E9340" t="s">
        <v>131</v>
      </c>
      <c r="F9340" t="s">
        <v>12629</v>
      </c>
      <c r="G9340" t="s">
        <v>133</v>
      </c>
      <c r="H9340" t="s">
        <v>134</v>
      </c>
      <c r="I9340" t="s">
        <v>135</v>
      </c>
      <c r="J9340" t="s">
        <v>136</v>
      </c>
      <c r="K9340" t="s">
        <v>137</v>
      </c>
      <c r="L9340" t="s">
        <v>26434</v>
      </c>
      <c r="M9340" t="s">
        <v>26435</v>
      </c>
      <c r="N9340">
        <v>2.6466666659999998</v>
      </c>
      <c r="O9340">
        <v>0</v>
      </c>
      <c r="P9340">
        <v>2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0.33398961159334001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0.33398961159334001</v>
      </c>
    </row>
    <row r="9341" spans="1:31" x14ac:dyDescent="0.25">
      <c r="A9341">
        <v>2172000</v>
      </c>
      <c r="B9341">
        <v>1</v>
      </c>
      <c r="C9341" t="s">
        <v>81</v>
      </c>
      <c r="D9341" t="s">
        <v>128</v>
      </c>
      <c r="E9341" t="s">
        <v>131</v>
      </c>
      <c r="F9341" t="s">
        <v>26436</v>
      </c>
      <c r="G9341" t="s">
        <v>152</v>
      </c>
      <c r="H9341" t="s">
        <v>134</v>
      </c>
      <c r="I9341" t="s">
        <v>135</v>
      </c>
      <c r="J9341" t="s">
        <v>136</v>
      </c>
      <c r="K9341" t="s">
        <v>137</v>
      </c>
      <c r="L9341" t="s">
        <v>26189</v>
      </c>
      <c r="M9341" t="s">
        <v>26437</v>
      </c>
      <c r="N9341">
        <v>6.3624999999999998</v>
      </c>
      <c r="O9341">
        <v>0</v>
      </c>
      <c r="P9341">
        <v>1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2.9415545913811165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2.9415545913811165</v>
      </c>
    </row>
    <row r="9342" spans="1:31" x14ac:dyDescent="0.25">
      <c r="A9342">
        <v>2171971</v>
      </c>
      <c r="B9342">
        <v>1</v>
      </c>
      <c r="C9342" t="s">
        <v>81</v>
      </c>
      <c r="D9342" t="s">
        <v>122</v>
      </c>
      <c r="E9342" t="s">
        <v>174</v>
      </c>
      <c r="F9342" t="s">
        <v>26438</v>
      </c>
      <c r="G9342" t="s">
        <v>187</v>
      </c>
      <c r="H9342" t="s">
        <v>134</v>
      </c>
      <c r="I9342" t="s">
        <v>135</v>
      </c>
      <c r="J9342" t="s">
        <v>136</v>
      </c>
      <c r="K9342" t="s">
        <v>137</v>
      </c>
      <c r="L9342" t="s">
        <v>26439</v>
      </c>
      <c r="M9342" t="s">
        <v>26440</v>
      </c>
      <c r="N9342">
        <v>0.54583333300000003</v>
      </c>
      <c r="O9342">
        <v>0</v>
      </c>
      <c r="P9342">
        <v>14</v>
      </c>
      <c r="Q9342">
        <v>0</v>
      </c>
      <c r="R9342">
        <v>0</v>
      </c>
      <c r="S9342">
        <v>0</v>
      </c>
      <c r="T9342">
        <v>5</v>
      </c>
      <c r="U9342">
        <v>0</v>
      </c>
      <c r="V9342">
        <v>0</v>
      </c>
      <c r="W9342">
        <v>0</v>
      </c>
      <c r="X9342">
        <v>0.75087439697799996</v>
      </c>
      <c r="Y9342">
        <v>0</v>
      </c>
      <c r="Z9342">
        <v>0</v>
      </c>
      <c r="AA9342">
        <v>0</v>
      </c>
      <c r="AB9342">
        <v>2.133736910673</v>
      </c>
      <c r="AC9342">
        <v>0</v>
      </c>
      <c r="AD9342">
        <v>0</v>
      </c>
      <c r="AE9342">
        <v>2.8846113076509998</v>
      </c>
    </row>
    <row r="9343" spans="1:31" x14ac:dyDescent="0.25">
      <c r="A9343">
        <v>2171894</v>
      </c>
      <c r="B9343">
        <v>1</v>
      </c>
      <c r="C9343" t="s">
        <v>81</v>
      </c>
      <c r="D9343" t="s">
        <v>112</v>
      </c>
      <c r="E9343" t="s">
        <v>131</v>
      </c>
      <c r="F9343" t="s">
        <v>26441</v>
      </c>
      <c r="G9343" t="s">
        <v>231</v>
      </c>
      <c r="H9343" t="s">
        <v>134</v>
      </c>
      <c r="I9343" t="s">
        <v>135</v>
      </c>
      <c r="J9343" t="s">
        <v>136</v>
      </c>
      <c r="K9343" t="s">
        <v>137</v>
      </c>
      <c r="L9343" t="s">
        <v>26442</v>
      </c>
      <c r="M9343" t="s">
        <v>26443</v>
      </c>
      <c r="N9343">
        <v>5.9169444440000003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1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5.3759645774196558</v>
      </c>
      <c r="AC9343">
        <v>0</v>
      </c>
      <c r="AD9343">
        <v>0</v>
      </c>
      <c r="AE9343">
        <v>5.3759645774196558</v>
      </c>
    </row>
    <row r="9344" spans="1:31" x14ac:dyDescent="0.25">
      <c r="A9344">
        <v>2171685</v>
      </c>
      <c r="B9344">
        <v>1</v>
      </c>
      <c r="C9344" t="s">
        <v>80</v>
      </c>
      <c r="D9344" t="s">
        <v>109</v>
      </c>
      <c r="E9344" t="s">
        <v>174</v>
      </c>
      <c r="F9344" t="s">
        <v>26444</v>
      </c>
      <c r="G9344" t="s">
        <v>187</v>
      </c>
      <c r="H9344" t="s">
        <v>134</v>
      </c>
      <c r="I9344" t="s">
        <v>135</v>
      </c>
      <c r="J9344" t="s">
        <v>136</v>
      </c>
      <c r="K9344" t="s">
        <v>137</v>
      </c>
      <c r="L9344" t="s">
        <v>26445</v>
      </c>
      <c r="M9344" t="s">
        <v>26446</v>
      </c>
      <c r="N9344">
        <v>8.3941666660000003</v>
      </c>
      <c r="O9344">
        <v>0</v>
      </c>
      <c r="P9344">
        <v>16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30.742792881196291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30.742792881196291</v>
      </c>
    </row>
    <row r="9345" spans="1:31" x14ac:dyDescent="0.25">
      <c r="A9345">
        <v>2171447</v>
      </c>
      <c r="B9345">
        <v>1</v>
      </c>
      <c r="C9345" t="s">
        <v>80</v>
      </c>
      <c r="D9345" t="s">
        <v>84</v>
      </c>
      <c r="E9345" t="s">
        <v>161</v>
      </c>
      <c r="F9345" t="s">
        <v>26447</v>
      </c>
      <c r="G9345" t="s">
        <v>163</v>
      </c>
      <c r="H9345" t="s">
        <v>134</v>
      </c>
      <c r="I9345" t="s">
        <v>135</v>
      </c>
      <c r="J9345" t="s">
        <v>136</v>
      </c>
      <c r="K9345" t="s">
        <v>137</v>
      </c>
      <c r="L9345" t="s">
        <v>26448</v>
      </c>
      <c r="M9345" t="s">
        <v>26449</v>
      </c>
      <c r="N9345">
        <v>0.17833333300000001</v>
      </c>
      <c r="O9345">
        <v>0</v>
      </c>
      <c r="P9345">
        <v>651</v>
      </c>
      <c r="Q9345">
        <v>0</v>
      </c>
      <c r="R9345">
        <v>0</v>
      </c>
      <c r="S9345">
        <v>0</v>
      </c>
      <c r="T9345">
        <v>105</v>
      </c>
      <c r="U9345">
        <v>0</v>
      </c>
      <c r="V9345">
        <v>0</v>
      </c>
      <c r="W9345">
        <v>0</v>
      </c>
      <c r="X9345">
        <v>26.05895155070322</v>
      </c>
      <c r="Y9345">
        <v>0</v>
      </c>
      <c r="Z9345">
        <v>0</v>
      </c>
      <c r="AA9345">
        <v>0</v>
      </c>
      <c r="AB9345">
        <v>8.7985464328800358</v>
      </c>
      <c r="AC9345">
        <v>0</v>
      </c>
      <c r="AD9345">
        <v>0</v>
      </c>
      <c r="AE9345">
        <v>34.857497983583258</v>
      </c>
    </row>
    <row r="9346" spans="1:31" x14ac:dyDescent="0.25">
      <c r="A9346">
        <v>2171004</v>
      </c>
      <c r="B9346">
        <v>1</v>
      </c>
      <c r="C9346" t="s">
        <v>80</v>
      </c>
      <c r="D9346" t="s">
        <v>88</v>
      </c>
      <c r="E9346" t="s">
        <v>131</v>
      </c>
      <c r="F9346" t="s">
        <v>22508</v>
      </c>
      <c r="G9346" t="s">
        <v>171</v>
      </c>
      <c r="H9346" t="s">
        <v>134</v>
      </c>
      <c r="I9346" t="s">
        <v>135</v>
      </c>
      <c r="J9346" t="s">
        <v>136</v>
      </c>
      <c r="K9346" t="s">
        <v>137</v>
      </c>
      <c r="L9346" t="s">
        <v>26450</v>
      </c>
      <c r="M9346" t="s">
        <v>26451</v>
      </c>
      <c r="N9346">
        <v>2.2405555549999998</v>
      </c>
      <c r="O9346">
        <v>0</v>
      </c>
      <c r="P9346">
        <v>1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0.52018335073249999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0.52018335073249999</v>
      </c>
    </row>
    <row r="9347" spans="1:31" x14ac:dyDescent="0.25">
      <c r="A9347">
        <v>2170941</v>
      </c>
      <c r="B9347">
        <v>1</v>
      </c>
      <c r="C9347" t="s">
        <v>81</v>
      </c>
      <c r="D9347" t="s">
        <v>122</v>
      </c>
      <c r="E9347" t="s">
        <v>146</v>
      </c>
      <c r="F9347" t="s">
        <v>26452</v>
      </c>
      <c r="G9347" t="s">
        <v>2990</v>
      </c>
      <c r="H9347" t="s">
        <v>143</v>
      </c>
      <c r="I9347" t="s">
        <v>135</v>
      </c>
      <c r="J9347" t="s">
        <v>136</v>
      </c>
      <c r="K9347" t="s">
        <v>137</v>
      </c>
      <c r="L9347" t="s">
        <v>26453</v>
      </c>
      <c r="M9347" t="s">
        <v>26454</v>
      </c>
      <c r="N9347">
        <v>5.795833333</v>
      </c>
      <c r="O9347">
        <v>0</v>
      </c>
      <c r="P9347">
        <v>200</v>
      </c>
      <c r="Q9347">
        <v>0</v>
      </c>
      <c r="R9347">
        <v>0</v>
      </c>
      <c r="S9347">
        <v>0</v>
      </c>
      <c r="T9347">
        <v>7</v>
      </c>
      <c r="U9347">
        <v>0</v>
      </c>
      <c r="V9347">
        <v>0</v>
      </c>
      <c r="W9347">
        <v>0</v>
      </c>
      <c r="X9347">
        <v>176.56164173143446</v>
      </c>
      <c r="Y9347">
        <v>0</v>
      </c>
      <c r="Z9347">
        <v>0</v>
      </c>
      <c r="AA9347">
        <v>0</v>
      </c>
      <c r="AB9347">
        <v>11.070881936139003</v>
      </c>
      <c r="AC9347">
        <v>0</v>
      </c>
      <c r="AD9347">
        <v>0</v>
      </c>
      <c r="AE9347">
        <v>187.63252366757348</v>
      </c>
    </row>
    <row r="9348" spans="1:31" x14ac:dyDescent="0.25">
      <c r="A9348">
        <v>2171533</v>
      </c>
      <c r="B9348">
        <v>1</v>
      </c>
      <c r="C9348" t="s">
        <v>80</v>
      </c>
      <c r="D9348" t="s">
        <v>103</v>
      </c>
      <c r="E9348" t="s">
        <v>224</v>
      </c>
      <c r="F9348" t="s">
        <v>12606</v>
      </c>
      <c r="G9348" t="s">
        <v>142</v>
      </c>
      <c r="H9348" t="s">
        <v>143</v>
      </c>
      <c r="I9348" t="s">
        <v>135</v>
      </c>
      <c r="J9348" t="s">
        <v>136</v>
      </c>
      <c r="K9348" t="s">
        <v>137</v>
      </c>
      <c r="L9348" t="s">
        <v>26455</v>
      </c>
      <c r="M9348" t="s">
        <v>26456</v>
      </c>
      <c r="N9348">
        <v>9.9727777000000004E-2</v>
      </c>
      <c r="O9348">
        <v>0</v>
      </c>
      <c r="P9348">
        <v>6</v>
      </c>
      <c r="Q9348">
        <v>37</v>
      </c>
      <c r="R9348">
        <v>60</v>
      </c>
      <c r="S9348">
        <v>7</v>
      </c>
      <c r="T9348">
        <v>16</v>
      </c>
      <c r="U9348">
        <v>5</v>
      </c>
      <c r="V9348">
        <v>0</v>
      </c>
      <c r="W9348">
        <v>0</v>
      </c>
      <c r="X9348">
        <v>0.27714192428399997</v>
      </c>
      <c r="Y9348">
        <v>4.8750137002850167</v>
      </c>
      <c r="Z9348">
        <v>5.4325267093858809</v>
      </c>
      <c r="AA9348">
        <v>22.619782999221034</v>
      </c>
      <c r="AB9348">
        <v>2.8445818214284673</v>
      </c>
      <c r="AC9348">
        <v>165.25495763109342</v>
      </c>
      <c r="AD9348">
        <v>0</v>
      </c>
      <c r="AE9348">
        <v>201.30400478569783</v>
      </c>
    </row>
    <row r="9349" spans="1:31" x14ac:dyDescent="0.25">
      <c r="A9349">
        <v>2171748</v>
      </c>
      <c r="B9349">
        <v>1</v>
      </c>
      <c r="C9349" t="s">
        <v>81</v>
      </c>
      <c r="D9349" t="s">
        <v>127</v>
      </c>
      <c r="E9349" t="s">
        <v>161</v>
      </c>
      <c r="F9349" t="s">
        <v>23570</v>
      </c>
      <c r="G9349" t="s">
        <v>215</v>
      </c>
      <c r="H9349" t="s">
        <v>134</v>
      </c>
      <c r="I9349" t="s">
        <v>135</v>
      </c>
      <c r="J9349" t="s">
        <v>136</v>
      </c>
      <c r="K9349" t="s">
        <v>137</v>
      </c>
      <c r="L9349" t="s">
        <v>26457</v>
      </c>
      <c r="M9349" t="s">
        <v>26458</v>
      </c>
      <c r="N9349">
        <v>3.528611111</v>
      </c>
      <c r="O9349">
        <v>0</v>
      </c>
      <c r="P9349">
        <v>85</v>
      </c>
      <c r="Q9349">
        <v>0</v>
      </c>
      <c r="R9349">
        <v>4</v>
      </c>
      <c r="S9349">
        <v>0</v>
      </c>
      <c r="T9349">
        <v>14</v>
      </c>
      <c r="U9349">
        <v>0</v>
      </c>
      <c r="V9349">
        <v>0</v>
      </c>
      <c r="W9349">
        <v>0</v>
      </c>
      <c r="X9349">
        <v>52.733778864865442</v>
      </c>
      <c r="Y9349">
        <v>0</v>
      </c>
      <c r="Z9349">
        <v>1.2304034406615085</v>
      </c>
      <c r="AA9349">
        <v>0</v>
      </c>
      <c r="AB9349">
        <v>22.836803921307251</v>
      </c>
      <c r="AC9349">
        <v>0</v>
      </c>
      <c r="AD9349">
        <v>0</v>
      </c>
      <c r="AE9349">
        <v>76.800986226834198</v>
      </c>
    </row>
    <row r="9350" spans="1:31" x14ac:dyDescent="0.25">
      <c r="A9350">
        <v>2171035</v>
      </c>
      <c r="B9350">
        <v>1</v>
      </c>
      <c r="C9350" t="s">
        <v>80</v>
      </c>
      <c r="D9350" t="s">
        <v>108</v>
      </c>
      <c r="E9350" t="s">
        <v>174</v>
      </c>
      <c r="F9350" t="s">
        <v>25533</v>
      </c>
      <c r="G9350" t="s">
        <v>187</v>
      </c>
      <c r="H9350" t="s">
        <v>134</v>
      </c>
      <c r="I9350" t="s">
        <v>135</v>
      </c>
      <c r="J9350" t="s">
        <v>136</v>
      </c>
      <c r="K9350" t="s">
        <v>137</v>
      </c>
      <c r="L9350" t="s">
        <v>26459</v>
      </c>
      <c r="M9350" t="s">
        <v>26460</v>
      </c>
      <c r="N9350">
        <v>5.0813888880000002</v>
      </c>
      <c r="O9350">
        <v>0</v>
      </c>
      <c r="P9350">
        <v>1</v>
      </c>
      <c r="Q9350">
        <v>0</v>
      </c>
      <c r="R9350">
        <v>2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0.65274773870104164</v>
      </c>
      <c r="Y9350">
        <v>0</v>
      </c>
      <c r="Z9350">
        <v>0.83884050740834171</v>
      </c>
      <c r="AA9350">
        <v>0</v>
      </c>
      <c r="AB9350">
        <v>0</v>
      </c>
      <c r="AC9350">
        <v>0</v>
      </c>
      <c r="AD9350">
        <v>0</v>
      </c>
      <c r="AE9350">
        <v>1.4915882461093832</v>
      </c>
    </row>
    <row r="9351" spans="1:31" x14ac:dyDescent="0.25">
      <c r="A9351">
        <v>2171250</v>
      </c>
      <c r="B9351">
        <v>1</v>
      </c>
      <c r="C9351" t="s">
        <v>80</v>
      </c>
      <c r="D9351" t="s">
        <v>84</v>
      </c>
      <c r="E9351" t="s">
        <v>131</v>
      </c>
      <c r="F9351" t="s">
        <v>26461</v>
      </c>
      <c r="G9351" t="s">
        <v>152</v>
      </c>
      <c r="H9351" t="s">
        <v>134</v>
      </c>
      <c r="I9351" t="s">
        <v>135</v>
      </c>
      <c r="J9351" t="s">
        <v>136</v>
      </c>
      <c r="K9351" t="s">
        <v>137</v>
      </c>
      <c r="L9351" t="s">
        <v>26462</v>
      </c>
      <c r="M9351" t="s">
        <v>26463</v>
      </c>
      <c r="N9351">
        <v>3.0238888880000001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2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3.9073819491887667</v>
      </c>
      <c r="AC9351">
        <v>0</v>
      </c>
      <c r="AD9351">
        <v>0</v>
      </c>
      <c r="AE9351">
        <v>3.9073819491887667</v>
      </c>
    </row>
    <row r="9352" spans="1:31" x14ac:dyDescent="0.25">
      <c r="A9352">
        <v>2171227</v>
      </c>
      <c r="B9352">
        <v>1</v>
      </c>
      <c r="C9352" t="s">
        <v>81</v>
      </c>
      <c r="D9352" t="s">
        <v>112</v>
      </c>
      <c r="E9352" t="s">
        <v>140</v>
      </c>
      <c r="F9352" t="s">
        <v>4490</v>
      </c>
      <c r="G9352" t="s">
        <v>142</v>
      </c>
      <c r="H9352" t="s">
        <v>143</v>
      </c>
      <c r="I9352" t="s">
        <v>135</v>
      </c>
      <c r="J9352" t="s">
        <v>136</v>
      </c>
      <c r="K9352" t="s">
        <v>137</v>
      </c>
      <c r="L9352" t="s">
        <v>26464</v>
      </c>
      <c r="M9352" t="s">
        <v>26465</v>
      </c>
      <c r="N9352">
        <v>7.8611110999999997E-2</v>
      </c>
      <c r="O9352">
        <v>0</v>
      </c>
      <c r="P9352">
        <v>1062</v>
      </c>
      <c r="Q9352">
        <v>51</v>
      </c>
      <c r="R9352">
        <v>69</v>
      </c>
      <c r="S9352">
        <v>3</v>
      </c>
      <c r="T9352">
        <v>126</v>
      </c>
      <c r="U9352">
        <v>1</v>
      </c>
      <c r="V9352">
        <v>0</v>
      </c>
      <c r="W9352">
        <v>0</v>
      </c>
      <c r="X9352">
        <v>17.309318996806756</v>
      </c>
      <c r="Y9352">
        <v>1.7412452744875999</v>
      </c>
      <c r="Z9352">
        <v>7.2346395110989823</v>
      </c>
      <c r="AA9352">
        <v>1.842220331575867</v>
      </c>
      <c r="AB9352">
        <v>3.0829869424567335</v>
      </c>
      <c r="AC9352">
        <v>28.157966367629754</v>
      </c>
      <c r="AD9352">
        <v>0</v>
      </c>
      <c r="AE9352">
        <v>59.368377424055694</v>
      </c>
    </row>
    <row r="9353" spans="1:31" x14ac:dyDescent="0.25">
      <c r="A9353">
        <v>2171058</v>
      </c>
      <c r="B9353">
        <v>1</v>
      </c>
      <c r="C9353" t="s">
        <v>80</v>
      </c>
      <c r="D9353" t="s">
        <v>90</v>
      </c>
      <c r="E9353" t="s">
        <v>146</v>
      </c>
      <c r="F9353" t="s">
        <v>26466</v>
      </c>
      <c r="G9353" t="s">
        <v>235</v>
      </c>
      <c r="H9353" t="s">
        <v>143</v>
      </c>
      <c r="I9353" t="s">
        <v>135</v>
      </c>
      <c r="J9353" t="s">
        <v>136</v>
      </c>
      <c r="K9353" t="s">
        <v>236</v>
      </c>
      <c r="L9353" t="s">
        <v>26467</v>
      </c>
      <c r="M9353" t="s">
        <v>26468</v>
      </c>
      <c r="N9353">
        <v>8.1741666659999996</v>
      </c>
      <c r="O9353">
        <v>0</v>
      </c>
      <c r="P9353">
        <v>668</v>
      </c>
      <c r="Q9353">
        <v>0</v>
      </c>
      <c r="R9353">
        <v>0</v>
      </c>
      <c r="S9353">
        <v>0</v>
      </c>
      <c r="T9353">
        <v>20</v>
      </c>
      <c r="U9353">
        <v>0</v>
      </c>
      <c r="V9353">
        <v>0</v>
      </c>
      <c r="W9353">
        <v>0</v>
      </c>
      <c r="X9353">
        <v>1086.0516370282501</v>
      </c>
      <c r="Y9353">
        <v>0</v>
      </c>
      <c r="Z9353">
        <v>0</v>
      </c>
      <c r="AA9353">
        <v>0</v>
      </c>
      <c r="AB9353">
        <v>86.553247968416755</v>
      </c>
      <c r="AC9353">
        <v>0</v>
      </c>
      <c r="AD9353">
        <v>0</v>
      </c>
      <c r="AE9353">
        <v>1172.6048849966669</v>
      </c>
    </row>
    <row r="9354" spans="1:31" x14ac:dyDescent="0.25">
      <c r="A9354">
        <v>2170749</v>
      </c>
      <c r="B9354">
        <v>1</v>
      </c>
      <c r="C9354" t="s">
        <v>81</v>
      </c>
      <c r="D9354" t="s">
        <v>122</v>
      </c>
      <c r="E9354" t="s">
        <v>174</v>
      </c>
      <c r="F9354" t="s">
        <v>20568</v>
      </c>
      <c r="G9354" t="s">
        <v>187</v>
      </c>
      <c r="H9354" t="s">
        <v>134</v>
      </c>
      <c r="I9354" t="s">
        <v>135</v>
      </c>
      <c r="J9354" t="s">
        <v>136</v>
      </c>
      <c r="K9354" t="s">
        <v>137</v>
      </c>
      <c r="L9354" t="s">
        <v>26469</v>
      </c>
      <c r="M9354" t="s">
        <v>26470</v>
      </c>
      <c r="N9354">
        <v>2.8586111110000001</v>
      </c>
      <c r="O9354">
        <v>0</v>
      </c>
      <c r="P9354">
        <v>0</v>
      </c>
      <c r="Q9354">
        <v>0</v>
      </c>
      <c r="R9354">
        <v>1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1.9065962209687166</v>
      </c>
      <c r="AA9354">
        <v>0</v>
      </c>
      <c r="AB9354">
        <v>0</v>
      </c>
      <c r="AC9354">
        <v>0</v>
      </c>
      <c r="AD9354">
        <v>0</v>
      </c>
      <c r="AE9354">
        <v>1.9065962209687166</v>
      </c>
    </row>
    <row r="9355" spans="1:31" x14ac:dyDescent="0.25">
      <c r="A9355">
        <v>2170772</v>
      </c>
      <c r="B9355">
        <v>1</v>
      </c>
      <c r="C9355" t="s">
        <v>80</v>
      </c>
      <c r="D9355" t="s">
        <v>95</v>
      </c>
      <c r="E9355" t="s">
        <v>146</v>
      </c>
      <c r="F9355" t="s">
        <v>26471</v>
      </c>
      <c r="G9355" t="s">
        <v>226</v>
      </c>
      <c r="H9355" t="s">
        <v>143</v>
      </c>
      <c r="I9355" t="s">
        <v>148</v>
      </c>
      <c r="J9355" t="s">
        <v>136</v>
      </c>
      <c r="K9355" t="s">
        <v>137</v>
      </c>
      <c r="L9355" t="s">
        <v>26472</v>
      </c>
      <c r="M9355" t="s">
        <v>26473</v>
      </c>
      <c r="N9355">
        <v>0.05</v>
      </c>
      <c r="O9355">
        <v>0</v>
      </c>
      <c r="P9355">
        <v>3245</v>
      </c>
      <c r="Q9355">
        <v>0</v>
      </c>
      <c r="R9355">
        <v>0</v>
      </c>
      <c r="S9355">
        <v>0</v>
      </c>
      <c r="T9355">
        <v>104</v>
      </c>
      <c r="U9355">
        <v>0</v>
      </c>
      <c r="V9355">
        <v>0</v>
      </c>
      <c r="W9355">
        <v>0</v>
      </c>
      <c r="X9355">
        <v>40.687865099790258</v>
      </c>
      <c r="Y9355">
        <v>0</v>
      </c>
      <c r="Z9355">
        <v>0</v>
      </c>
      <c r="AA9355">
        <v>0</v>
      </c>
      <c r="AB9355">
        <v>4.7847171990449997</v>
      </c>
      <c r="AC9355">
        <v>0</v>
      </c>
      <c r="AD9355">
        <v>0</v>
      </c>
      <c r="AE9355">
        <v>45.472582298835256</v>
      </c>
    </row>
    <row r="9356" spans="1:31" x14ac:dyDescent="0.25">
      <c r="A9356">
        <v>2171725</v>
      </c>
      <c r="B9356">
        <v>1</v>
      </c>
      <c r="C9356" t="s">
        <v>81</v>
      </c>
      <c r="D9356" t="s">
        <v>115</v>
      </c>
      <c r="E9356" t="s">
        <v>140</v>
      </c>
      <c r="F9356" t="s">
        <v>26474</v>
      </c>
      <c r="G9356" t="s">
        <v>142</v>
      </c>
      <c r="H9356" t="s">
        <v>143</v>
      </c>
      <c r="I9356" t="s">
        <v>148</v>
      </c>
      <c r="J9356" t="s">
        <v>136</v>
      </c>
      <c r="K9356" t="s">
        <v>137</v>
      </c>
      <c r="L9356" t="s">
        <v>24564</v>
      </c>
      <c r="M9356" t="s">
        <v>26475</v>
      </c>
      <c r="N9356">
        <v>1.2222222E-2</v>
      </c>
      <c r="O9356">
        <v>0</v>
      </c>
      <c r="P9356">
        <v>13798</v>
      </c>
      <c r="Q9356">
        <v>25</v>
      </c>
      <c r="R9356">
        <v>601</v>
      </c>
      <c r="S9356">
        <v>34</v>
      </c>
      <c r="T9356">
        <v>1622</v>
      </c>
      <c r="U9356">
        <v>6</v>
      </c>
      <c r="V9356">
        <v>3</v>
      </c>
      <c r="W9356">
        <v>0</v>
      </c>
      <c r="X9356">
        <v>20.840474412886714</v>
      </c>
      <c r="Y9356">
        <v>0.74309571104413319</v>
      </c>
      <c r="Z9356">
        <v>1.4485958812174657</v>
      </c>
      <c r="AA9356">
        <v>2.3442281007895436</v>
      </c>
      <c r="AB9356">
        <v>7.3444837267034409</v>
      </c>
      <c r="AC9356">
        <v>1.9401090258066001</v>
      </c>
      <c r="AD9356">
        <v>6.6939148094133344E-2</v>
      </c>
      <c r="AE9356">
        <v>34.727926006542027</v>
      </c>
    </row>
    <row r="9357" spans="1:31" x14ac:dyDescent="0.25">
      <c r="A9357">
        <v>2170866</v>
      </c>
      <c r="B9357">
        <v>1</v>
      </c>
      <c r="C9357" t="s">
        <v>80</v>
      </c>
      <c r="D9357" t="s">
        <v>99</v>
      </c>
      <c r="E9357" t="s">
        <v>146</v>
      </c>
      <c r="F9357" t="s">
        <v>26476</v>
      </c>
      <c r="G9357" t="s">
        <v>262</v>
      </c>
      <c r="H9357" t="s">
        <v>143</v>
      </c>
      <c r="I9357" t="s">
        <v>135</v>
      </c>
      <c r="J9357" t="s">
        <v>136</v>
      </c>
      <c r="K9357" t="s">
        <v>137</v>
      </c>
      <c r="L9357" t="s">
        <v>26477</v>
      </c>
      <c r="M9357" t="s">
        <v>26478</v>
      </c>
      <c r="N9357">
        <v>6.0472222220000003</v>
      </c>
      <c r="O9357">
        <v>1</v>
      </c>
      <c r="P9357">
        <v>259</v>
      </c>
      <c r="Q9357">
        <v>0</v>
      </c>
      <c r="R9357">
        <v>5</v>
      </c>
      <c r="S9357">
        <v>0</v>
      </c>
      <c r="T9357">
        <v>8</v>
      </c>
      <c r="U9357">
        <v>0</v>
      </c>
      <c r="V9357">
        <v>0</v>
      </c>
      <c r="W9357">
        <v>41.023165921503335</v>
      </c>
      <c r="X9357">
        <v>340.87411385032345</v>
      </c>
      <c r="Y9357">
        <v>0</v>
      </c>
      <c r="Z9357">
        <v>0.98176833356999993</v>
      </c>
      <c r="AA9357">
        <v>0</v>
      </c>
      <c r="AB9357">
        <v>143.92390648225333</v>
      </c>
      <c r="AC9357">
        <v>0</v>
      </c>
      <c r="AD9357">
        <v>0</v>
      </c>
      <c r="AE9357">
        <v>526.80295458765011</v>
      </c>
    </row>
    <row r="9358" spans="1:31" x14ac:dyDescent="0.25">
      <c r="A9358">
        <v>2171078</v>
      </c>
      <c r="B9358">
        <v>1</v>
      </c>
      <c r="C9358" t="s">
        <v>80</v>
      </c>
      <c r="D9358" t="s">
        <v>85</v>
      </c>
      <c r="E9358" t="s">
        <v>161</v>
      </c>
      <c r="F9358" t="s">
        <v>9752</v>
      </c>
      <c r="G9358" t="s">
        <v>538</v>
      </c>
      <c r="H9358" t="s">
        <v>134</v>
      </c>
      <c r="I9358" t="s">
        <v>135</v>
      </c>
      <c r="J9358" t="s">
        <v>136</v>
      </c>
      <c r="K9358" t="s">
        <v>236</v>
      </c>
      <c r="L9358" t="s">
        <v>26479</v>
      </c>
      <c r="M9358" t="s">
        <v>26480</v>
      </c>
      <c r="N9358">
        <v>8.1686111110000006</v>
      </c>
      <c r="O9358">
        <v>0</v>
      </c>
      <c r="P9358">
        <v>568</v>
      </c>
      <c r="Q9358">
        <v>0</v>
      </c>
      <c r="R9358">
        <v>0</v>
      </c>
      <c r="S9358">
        <v>0</v>
      </c>
      <c r="T9358">
        <v>51</v>
      </c>
      <c r="U9358">
        <v>0</v>
      </c>
      <c r="V9358">
        <v>0</v>
      </c>
      <c r="W9358">
        <v>0</v>
      </c>
      <c r="X9358">
        <v>1010.3542394018397</v>
      </c>
      <c r="Y9358">
        <v>0</v>
      </c>
      <c r="Z9358">
        <v>0</v>
      </c>
      <c r="AA9358">
        <v>0</v>
      </c>
      <c r="AB9358">
        <v>351.28641146307433</v>
      </c>
      <c r="AC9358">
        <v>0</v>
      </c>
      <c r="AD9358">
        <v>0</v>
      </c>
      <c r="AE9358">
        <v>1361.6406508649141</v>
      </c>
    </row>
    <row r="9359" spans="1:31" x14ac:dyDescent="0.25">
      <c r="A9359">
        <v>2170886</v>
      </c>
      <c r="B9359">
        <v>1</v>
      </c>
      <c r="C9359" t="s">
        <v>81</v>
      </c>
      <c r="D9359" t="s">
        <v>112</v>
      </c>
      <c r="E9359" t="s">
        <v>174</v>
      </c>
      <c r="F9359" t="s">
        <v>26481</v>
      </c>
      <c r="G9359" t="s">
        <v>187</v>
      </c>
      <c r="H9359" t="s">
        <v>134</v>
      </c>
      <c r="I9359" t="s">
        <v>135</v>
      </c>
      <c r="J9359" t="s">
        <v>136</v>
      </c>
      <c r="K9359" t="s">
        <v>137</v>
      </c>
      <c r="L9359" t="s">
        <v>26482</v>
      </c>
      <c r="M9359" t="s">
        <v>26483</v>
      </c>
      <c r="N9359">
        <v>2.852222222</v>
      </c>
      <c r="O9359">
        <v>0</v>
      </c>
      <c r="P9359">
        <v>17</v>
      </c>
      <c r="Q9359">
        <v>0</v>
      </c>
      <c r="R9359">
        <v>2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9.5721437961019742</v>
      </c>
      <c r="Y9359">
        <v>0</v>
      </c>
      <c r="Z9359">
        <v>0.16715053117349998</v>
      </c>
      <c r="AA9359">
        <v>0</v>
      </c>
      <c r="AB9359">
        <v>0</v>
      </c>
      <c r="AC9359">
        <v>0</v>
      </c>
      <c r="AD9359">
        <v>0</v>
      </c>
      <c r="AE9359">
        <v>9.7392943272754735</v>
      </c>
    </row>
    <row r="9360" spans="1:31" x14ac:dyDescent="0.25">
      <c r="A9360">
        <v>2170972</v>
      </c>
      <c r="B9360">
        <v>1</v>
      </c>
      <c r="C9360" t="s">
        <v>80</v>
      </c>
      <c r="D9360" t="s">
        <v>93</v>
      </c>
      <c r="E9360" t="s">
        <v>196</v>
      </c>
      <c r="F9360" t="s">
        <v>26484</v>
      </c>
      <c r="G9360" t="s">
        <v>142</v>
      </c>
      <c r="H9360" t="s">
        <v>143</v>
      </c>
      <c r="I9360" t="s">
        <v>135</v>
      </c>
      <c r="J9360" t="s">
        <v>136</v>
      </c>
      <c r="K9360" t="s">
        <v>137</v>
      </c>
      <c r="L9360" t="s">
        <v>26485</v>
      </c>
      <c r="M9360" t="s">
        <v>26486</v>
      </c>
      <c r="N9360">
        <v>4.7247222219999996</v>
      </c>
      <c r="O9360">
        <v>0</v>
      </c>
      <c r="P9360">
        <v>370</v>
      </c>
      <c r="Q9360">
        <v>11</v>
      </c>
      <c r="R9360">
        <v>89</v>
      </c>
      <c r="S9360">
        <v>5</v>
      </c>
      <c r="T9360">
        <v>31</v>
      </c>
      <c r="U9360">
        <v>0</v>
      </c>
      <c r="V9360">
        <v>0</v>
      </c>
      <c r="W9360">
        <v>0</v>
      </c>
      <c r="X9360">
        <v>155.18407019127943</v>
      </c>
      <c r="Y9360">
        <v>8.5681767602210144</v>
      </c>
      <c r="Z9360">
        <v>31.848448805628387</v>
      </c>
      <c r="AA9360">
        <v>37.019116107517569</v>
      </c>
      <c r="AB9360">
        <v>49.49669210976036</v>
      </c>
      <c r="AC9360">
        <v>0</v>
      </c>
      <c r="AD9360">
        <v>0</v>
      </c>
      <c r="AE9360">
        <v>282.11650397440673</v>
      </c>
    </row>
    <row r="9361" spans="1:31" x14ac:dyDescent="0.25">
      <c r="A9361">
        <v>2171364</v>
      </c>
      <c r="B9361">
        <v>1</v>
      </c>
      <c r="C9361" t="s">
        <v>80</v>
      </c>
      <c r="D9361" t="s">
        <v>93</v>
      </c>
      <c r="E9361" t="s">
        <v>174</v>
      </c>
      <c r="F9361" t="s">
        <v>26487</v>
      </c>
      <c r="G9361" t="s">
        <v>384</v>
      </c>
      <c r="H9361" t="s">
        <v>134</v>
      </c>
      <c r="I9361" t="s">
        <v>135</v>
      </c>
      <c r="J9361" t="s">
        <v>136</v>
      </c>
      <c r="K9361" t="s">
        <v>137</v>
      </c>
      <c r="L9361" t="s">
        <v>26488</v>
      </c>
      <c r="M9361" t="s">
        <v>26489</v>
      </c>
      <c r="N9361">
        <v>16.362500000000001</v>
      </c>
      <c r="O9361">
        <v>0</v>
      </c>
      <c r="P9361">
        <v>6</v>
      </c>
      <c r="Q9361">
        <v>0</v>
      </c>
      <c r="R9361">
        <v>8</v>
      </c>
      <c r="S9361">
        <v>0</v>
      </c>
      <c r="T9361">
        <v>3</v>
      </c>
      <c r="U9361">
        <v>0</v>
      </c>
      <c r="V9361">
        <v>0</v>
      </c>
      <c r="W9361">
        <v>0</v>
      </c>
      <c r="X9361">
        <v>18.47622924171112</v>
      </c>
      <c r="Y9361">
        <v>0</v>
      </c>
      <c r="Z9361">
        <v>64.956459979377257</v>
      </c>
      <c r="AA9361">
        <v>0</v>
      </c>
      <c r="AB9361">
        <v>53.159117011144581</v>
      </c>
      <c r="AC9361">
        <v>0</v>
      </c>
      <c r="AD9361">
        <v>0</v>
      </c>
      <c r="AE9361">
        <v>136.59180623223295</v>
      </c>
    </row>
    <row r="9362" spans="1:31" x14ac:dyDescent="0.25">
      <c r="A9362">
        <v>2171917</v>
      </c>
      <c r="B9362">
        <v>1</v>
      </c>
      <c r="C9362" t="s">
        <v>80</v>
      </c>
      <c r="D9362" t="s">
        <v>99</v>
      </c>
      <c r="E9362" t="s">
        <v>174</v>
      </c>
      <c r="F9362" t="s">
        <v>26490</v>
      </c>
      <c r="G9362" t="s">
        <v>187</v>
      </c>
      <c r="H9362" t="s">
        <v>134</v>
      </c>
      <c r="I9362" t="s">
        <v>135</v>
      </c>
      <c r="J9362" t="s">
        <v>136</v>
      </c>
      <c r="K9362" t="s">
        <v>137</v>
      </c>
      <c r="L9362" t="s">
        <v>26491</v>
      </c>
      <c r="M9362" t="s">
        <v>26492</v>
      </c>
      <c r="N9362">
        <v>2.7838888879999999</v>
      </c>
      <c r="O9362">
        <v>0</v>
      </c>
      <c r="P9362">
        <v>0</v>
      </c>
      <c r="Q9362">
        <v>0</v>
      </c>
      <c r="R9362">
        <v>2</v>
      </c>
      <c r="S9362">
        <v>0</v>
      </c>
      <c r="T9362">
        <v>1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6.0142543251000005</v>
      </c>
      <c r="AA9362">
        <v>0</v>
      </c>
      <c r="AB9362">
        <v>0.13081914453885002</v>
      </c>
      <c r="AC9362">
        <v>0</v>
      </c>
      <c r="AD9362">
        <v>0</v>
      </c>
      <c r="AE9362">
        <v>6.1450734696388505</v>
      </c>
    </row>
    <row r="9363" spans="1:31" x14ac:dyDescent="0.25">
      <c r="A9363">
        <v>2171470</v>
      </c>
      <c r="B9363">
        <v>1</v>
      </c>
      <c r="C9363" t="s">
        <v>80</v>
      </c>
      <c r="D9363" t="s">
        <v>108</v>
      </c>
      <c r="E9363" t="s">
        <v>174</v>
      </c>
      <c r="F9363" t="s">
        <v>10141</v>
      </c>
      <c r="G9363" t="s">
        <v>187</v>
      </c>
      <c r="H9363" t="s">
        <v>134</v>
      </c>
      <c r="I9363" t="s">
        <v>135</v>
      </c>
      <c r="J9363" t="s">
        <v>136</v>
      </c>
      <c r="K9363" t="s">
        <v>137</v>
      </c>
      <c r="L9363" t="s">
        <v>26493</v>
      </c>
      <c r="M9363" t="s">
        <v>26494</v>
      </c>
      <c r="N9363">
        <v>2.9730555550000002</v>
      </c>
      <c r="O9363">
        <v>0</v>
      </c>
      <c r="P9363">
        <v>20</v>
      </c>
      <c r="Q9363">
        <v>0</v>
      </c>
      <c r="R9363">
        <v>4</v>
      </c>
      <c r="S9363">
        <v>0</v>
      </c>
      <c r="T9363">
        <v>1</v>
      </c>
      <c r="U9363">
        <v>0</v>
      </c>
      <c r="V9363">
        <v>0</v>
      </c>
      <c r="W9363">
        <v>0</v>
      </c>
      <c r="X9363">
        <v>5.6579345467950004</v>
      </c>
      <c r="Y9363">
        <v>0</v>
      </c>
      <c r="Z9363">
        <v>0.50607737353275006</v>
      </c>
      <c r="AA9363">
        <v>0</v>
      </c>
      <c r="AB9363">
        <v>0.36902954936726673</v>
      </c>
      <c r="AC9363">
        <v>0</v>
      </c>
      <c r="AD9363">
        <v>0</v>
      </c>
      <c r="AE9363">
        <v>6.533041469695017</v>
      </c>
    </row>
    <row r="9364" spans="1:31" x14ac:dyDescent="0.25">
      <c r="A9364">
        <v>2171419</v>
      </c>
      <c r="B9364">
        <v>1</v>
      </c>
      <c r="C9364" t="s">
        <v>80</v>
      </c>
      <c r="D9364" t="s">
        <v>96</v>
      </c>
      <c r="E9364" t="s">
        <v>131</v>
      </c>
      <c r="F9364" t="s">
        <v>26495</v>
      </c>
      <c r="G9364" t="s">
        <v>171</v>
      </c>
      <c r="H9364" t="s">
        <v>134</v>
      </c>
      <c r="I9364" t="s">
        <v>135</v>
      </c>
      <c r="J9364" t="s">
        <v>136</v>
      </c>
      <c r="K9364" t="s">
        <v>137</v>
      </c>
      <c r="L9364" t="s">
        <v>26496</v>
      </c>
      <c r="M9364" t="s">
        <v>26497</v>
      </c>
      <c r="N9364">
        <v>3.7605555549999998</v>
      </c>
      <c r="O9364">
        <v>0</v>
      </c>
      <c r="P9364">
        <v>2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3.5894031242792583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3.5894031242792583</v>
      </c>
    </row>
    <row r="9365" spans="1:31" x14ac:dyDescent="0.25">
      <c r="A9365">
        <v>2171024</v>
      </c>
      <c r="B9365">
        <v>1</v>
      </c>
      <c r="C9365" t="s">
        <v>80</v>
      </c>
      <c r="D9365" t="s">
        <v>104</v>
      </c>
      <c r="E9365" t="s">
        <v>174</v>
      </c>
      <c r="F9365" t="s">
        <v>26498</v>
      </c>
      <c r="G9365" t="s">
        <v>187</v>
      </c>
      <c r="H9365" t="s">
        <v>134</v>
      </c>
      <c r="I9365" t="s">
        <v>135</v>
      </c>
      <c r="J9365" t="s">
        <v>136</v>
      </c>
      <c r="K9365" t="s">
        <v>137</v>
      </c>
      <c r="L9365" t="s">
        <v>26499</v>
      </c>
      <c r="M9365" t="s">
        <v>26500</v>
      </c>
      <c r="N9365">
        <v>3.781666666</v>
      </c>
      <c r="O9365">
        <v>0</v>
      </c>
      <c r="P9365">
        <v>15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12.185702742388649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12.185702742388649</v>
      </c>
    </row>
    <row r="9366" spans="1:31" x14ac:dyDescent="0.25">
      <c r="A9366">
        <v>2171450</v>
      </c>
      <c r="B9366">
        <v>1</v>
      </c>
      <c r="C9366" t="s">
        <v>80</v>
      </c>
      <c r="D9366" t="s">
        <v>93</v>
      </c>
      <c r="E9366" t="s">
        <v>174</v>
      </c>
      <c r="F9366" t="s">
        <v>26501</v>
      </c>
      <c r="G9366" t="s">
        <v>187</v>
      </c>
      <c r="H9366" t="s">
        <v>134</v>
      </c>
      <c r="I9366" t="s">
        <v>135</v>
      </c>
      <c r="J9366" t="s">
        <v>136</v>
      </c>
      <c r="K9366" t="s">
        <v>137</v>
      </c>
      <c r="L9366" t="s">
        <v>26502</v>
      </c>
      <c r="M9366" t="s">
        <v>26503</v>
      </c>
      <c r="N9366">
        <v>8.4272222219999993</v>
      </c>
      <c r="O9366">
        <v>0</v>
      </c>
      <c r="P9366">
        <v>35</v>
      </c>
      <c r="Q9366">
        <v>0</v>
      </c>
      <c r="R9366">
        <v>0</v>
      </c>
      <c r="S9366">
        <v>0</v>
      </c>
      <c r="T9366">
        <v>1</v>
      </c>
      <c r="U9366">
        <v>0</v>
      </c>
      <c r="V9366">
        <v>0</v>
      </c>
      <c r="W9366">
        <v>0</v>
      </c>
      <c r="X9366">
        <v>36.525032436189939</v>
      </c>
      <c r="Y9366">
        <v>0</v>
      </c>
      <c r="Z9366">
        <v>0</v>
      </c>
      <c r="AA9366">
        <v>0</v>
      </c>
      <c r="AB9366">
        <v>14.520343218410002</v>
      </c>
      <c r="AC9366">
        <v>0</v>
      </c>
      <c r="AD9366">
        <v>0</v>
      </c>
      <c r="AE9366">
        <v>51.045375654599937</v>
      </c>
    </row>
    <row r="9367" spans="1:31" x14ac:dyDescent="0.25">
      <c r="A9367">
        <v>2171980</v>
      </c>
      <c r="B9367">
        <v>1</v>
      </c>
      <c r="C9367" t="s">
        <v>81</v>
      </c>
      <c r="D9367" t="s">
        <v>115</v>
      </c>
      <c r="E9367" t="s">
        <v>131</v>
      </c>
      <c r="F9367" t="s">
        <v>26504</v>
      </c>
      <c r="G9367" t="s">
        <v>152</v>
      </c>
      <c r="H9367" t="s">
        <v>134</v>
      </c>
      <c r="I9367" t="s">
        <v>135</v>
      </c>
      <c r="J9367" t="s">
        <v>136</v>
      </c>
      <c r="K9367" t="s">
        <v>137</v>
      </c>
      <c r="L9367" t="s">
        <v>26505</v>
      </c>
      <c r="M9367" t="s">
        <v>26506</v>
      </c>
      <c r="N9367">
        <v>4.199166666</v>
      </c>
      <c r="O9367">
        <v>0</v>
      </c>
      <c r="P9367">
        <v>1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0.76469987124538752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0.76469987124538752</v>
      </c>
    </row>
    <row r="9368" spans="1:31" x14ac:dyDescent="0.25">
      <c r="A9368">
        <v>2170909</v>
      </c>
      <c r="B9368">
        <v>1</v>
      </c>
      <c r="C9368" t="s">
        <v>81</v>
      </c>
      <c r="D9368" t="s">
        <v>119</v>
      </c>
      <c r="E9368" t="s">
        <v>174</v>
      </c>
      <c r="F9368" t="s">
        <v>26507</v>
      </c>
      <c r="G9368" t="s">
        <v>187</v>
      </c>
      <c r="H9368" t="s">
        <v>134</v>
      </c>
      <c r="I9368" t="s">
        <v>135</v>
      </c>
      <c r="J9368" t="s">
        <v>136</v>
      </c>
      <c r="K9368" t="s">
        <v>137</v>
      </c>
      <c r="L9368" t="s">
        <v>26508</v>
      </c>
      <c r="M9368" t="s">
        <v>26269</v>
      </c>
      <c r="N9368">
        <v>3.0747222220000001</v>
      </c>
      <c r="O9368">
        <v>0</v>
      </c>
      <c r="P9368">
        <v>25</v>
      </c>
      <c r="Q9368">
        <v>0</v>
      </c>
      <c r="R9368">
        <v>2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11.774527936504574</v>
      </c>
      <c r="Y9368">
        <v>0</v>
      </c>
      <c r="Z9368">
        <v>2.7593257400094999</v>
      </c>
      <c r="AA9368">
        <v>0</v>
      </c>
      <c r="AB9368">
        <v>0</v>
      </c>
      <c r="AC9368">
        <v>0</v>
      </c>
      <c r="AD9368">
        <v>0</v>
      </c>
      <c r="AE9368">
        <v>14.533853676514074</v>
      </c>
    </row>
    <row r="9369" spans="1:31" x14ac:dyDescent="0.25">
      <c r="A9369">
        <v>2171934</v>
      </c>
      <c r="B9369">
        <v>1</v>
      </c>
      <c r="C9369" t="s">
        <v>80</v>
      </c>
      <c r="D9369" t="s">
        <v>103</v>
      </c>
      <c r="E9369" t="s">
        <v>174</v>
      </c>
      <c r="F9369" t="s">
        <v>21048</v>
      </c>
      <c r="G9369" t="s">
        <v>384</v>
      </c>
      <c r="H9369" t="s">
        <v>134</v>
      </c>
      <c r="I9369" t="s">
        <v>135</v>
      </c>
      <c r="J9369" t="s">
        <v>136</v>
      </c>
      <c r="K9369" t="s">
        <v>137</v>
      </c>
      <c r="L9369" t="s">
        <v>26509</v>
      </c>
      <c r="M9369" t="s">
        <v>26510</v>
      </c>
      <c r="N9369">
        <v>1.0794444439999999</v>
      </c>
      <c r="O9369">
        <v>0</v>
      </c>
      <c r="P9369">
        <v>19</v>
      </c>
      <c r="Q9369">
        <v>0</v>
      </c>
      <c r="R9369">
        <v>2</v>
      </c>
      <c r="S9369">
        <v>0</v>
      </c>
      <c r="T9369">
        <v>6</v>
      </c>
      <c r="U9369">
        <v>0</v>
      </c>
      <c r="V9369">
        <v>0</v>
      </c>
      <c r="W9369">
        <v>0</v>
      </c>
      <c r="X9369">
        <v>3.8983683262282511</v>
      </c>
      <c r="Y9369">
        <v>0</v>
      </c>
      <c r="Z9369">
        <v>0.48809332524279175</v>
      </c>
      <c r="AA9369">
        <v>0</v>
      </c>
      <c r="AB9369">
        <v>4.2486826112545417</v>
      </c>
      <c r="AC9369">
        <v>0</v>
      </c>
      <c r="AD9369">
        <v>0</v>
      </c>
      <c r="AE9369">
        <v>8.6351442627255857</v>
      </c>
    </row>
    <row r="9370" spans="1:31" x14ac:dyDescent="0.25">
      <c r="A9370">
        <v>2170955</v>
      </c>
      <c r="B9370">
        <v>1</v>
      </c>
      <c r="C9370" t="s">
        <v>80</v>
      </c>
      <c r="D9370" t="s">
        <v>106</v>
      </c>
      <c r="E9370" t="s">
        <v>174</v>
      </c>
      <c r="F9370" t="s">
        <v>26511</v>
      </c>
      <c r="G9370" t="s">
        <v>187</v>
      </c>
      <c r="H9370" t="s">
        <v>134</v>
      </c>
      <c r="I9370" t="s">
        <v>135</v>
      </c>
      <c r="J9370" t="s">
        <v>136</v>
      </c>
      <c r="K9370" t="s">
        <v>137</v>
      </c>
      <c r="L9370" t="s">
        <v>26512</v>
      </c>
      <c r="M9370" t="s">
        <v>26513</v>
      </c>
      <c r="N9370">
        <v>2.3525</v>
      </c>
      <c r="O9370">
        <v>0</v>
      </c>
      <c r="P9370">
        <v>27</v>
      </c>
      <c r="Q9370">
        <v>0</v>
      </c>
      <c r="R9370">
        <v>1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9.9399789309073459</v>
      </c>
      <c r="Y9370">
        <v>0</v>
      </c>
      <c r="Z9370">
        <v>11.074937600139199</v>
      </c>
      <c r="AA9370">
        <v>0</v>
      </c>
      <c r="AB9370">
        <v>0</v>
      </c>
      <c r="AC9370">
        <v>0</v>
      </c>
      <c r="AD9370">
        <v>0</v>
      </c>
      <c r="AE9370">
        <v>21.014916531046545</v>
      </c>
    </row>
    <row r="9371" spans="1:31" x14ac:dyDescent="0.25">
      <c r="A9371">
        <v>2171496</v>
      </c>
      <c r="B9371">
        <v>1</v>
      </c>
      <c r="C9371" t="s">
        <v>80</v>
      </c>
      <c r="D9371" t="s">
        <v>93</v>
      </c>
      <c r="E9371" t="s">
        <v>174</v>
      </c>
      <c r="F9371" t="s">
        <v>16453</v>
      </c>
      <c r="G9371" t="s">
        <v>384</v>
      </c>
      <c r="H9371" t="s">
        <v>134</v>
      </c>
      <c r="I9371" t="s">
        <v>135</v>
      </c>
      <c r="J9371" t="s">
        <v>136</v>
      </c>
      <c r="K9371" t="s">
        <v>137</v>
      </c>
      <c r="L9371" t="s">
        <v>26012</v>
      </c>
      <c r="M9371" t="s">
        <v>26514</v>
      </c>
      <c r="N9371">
        <v>2.1419444439999999</v>
      </c>
      <c r="O9371">
        <v>0</v>
      </c>
      <c r="P9371">
        <v>1</v>
      </c>
      <c r="Q9371">
        <v>0</v>
      </c>
      <c r="R9371">
        <v>1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0.38271042425835006</v>
      </c>
      <c r="Y9371">
        <v>0</v>
      </c>
      <c r="Z9371">
        <v>1.3650856010135417</v>
      </c>
      <c r="AA9371">
        <v>0</v>
      </c>
      <c r="AB9371">
        <v>0</v>
      </c>
      <c r="AC9371">
        <v>0</v>
      </c>
      <c r="AD9371">
        <v>0</v>
      </c>
      <c r="AE9371">
        <v>1.7477960252718918</v>
      </c>
    </row>
    <row r="9372" spans="1:31" x14ac:dyDescent="0.25">
      <c r="A9372">
        <v>2171542</v>
      </c>
      <c r="B9372">
        <v>1</v>
      </c>
      <c r="C9372" t="s">
        <v>81</v>
      </c>
      <c r="D9372" t="s">
        <v>118</v>
      </c>
      <c r="E9372" t="s">
        <v>196</v>
      </c>
      <c r="F9372" t="s">
        <v>14019</v>
      </c>
      <c r="G9372" t="s">
        <v>142</v>
      </c>
      <c r="H9372" t="s">
        <v>143</v>
      </c>
      <c r="I9372" t="s">
        <v>135</v>
      </c>
      <c r="J9372" t="s">
        <v>136</v>
      </c>
      <c r="K9372" t="s">
        <v>137</v>
      </c>
      <c r="L9372" t="s">
        <v>26515</v>
      </c>
      <c r="M9372" t="s">
        <v>26516</v>
      </c>
      <c r="N9372">
        <v>2.4480555549999998</v>
      </c>
      <c r="O9372">
        <v>0</v>
      </c>
      <c r="P9372">
        <v>0</v>
      </c>
      <c r="Q9372">
        <v>13</v>
      </c>
      <c r="R9372">
        <v>8</v>
      </c>
      <c r="S9372">
        <v>9</v>
      </c>
      <c r="T9372">
        <v>0</v>
      </c>
      <c r="U9372">
        <v>10</v>
      </c>
      <c r="V9372">
        <v>0</v>
      </c>
      <c r="W9372">
        <v>0</v>
      </c>
      <c r="X9372">
        <v>0</v>
      </c>
      <c r="Y9372">
        <v>63.093452144347943</v>
      </c>
      <c r="Z9372">
        <v>0.65278648630387504</v>
      </c>
      <c r="AA9372">
        <v>497.98502598226588</v>
      </c>
      <c r="AB9372">
        <v>0</v>
      </c>
      <c r="AC9372">
        <v>5015.8745285726864</v>
      </c>
      <c r="AD9372">
        <v>0</v>
      </c>
      <c r="AE9372">
        <v>5577.6057931856039</v>
      </c>
    </row>
    <row r="9373" spans="1:31" x14ac:dyDescent="0.25">
      <c r="A9373">
        <v>2171001</v>
      </c>
      <c r="B9373">
        <v>1</v>
      </c>
      <c r="C9373" t="s">
        <v>81</v>
      </c>
      <c r="D9373" t="s">
        <v>123</v>
      </c>
      <c r="E9373" t="s">
        <v>174</v>
      </c>
      <c r="F9373" t="s">
        <v>22488</v>
      </c>
      <c r="G9373" t="s">
        <v>176</v>
      </c>
      <c r="H9373" t="s">
        <v>134</v>
      </c>
      <c r="I9373" t="s">
        <v>135</v>
      </c>
      <c r="J9373" t="s">
        <v>136</v>
      </c>
      <c r="K9373" t="s">
        <v>137</v>
      </c>
      <c r="L9373" t="s">
        <v>26517</v>
      </c>
      <c r="M9373" t="s">
        <v>26518</v>
      </c>
      <c r="N9373">
        <v>2.8847222220000002</v>
      </c>
      <c r="O9373">
        <v>0</v>
      </c>
      <c r="P9373">
        <v>59</v>
      </c>
      <c r="Q9373">
        <v>0</v>
      </c>
      <c r="R9373">
        <v>0</v>
      </c>
      <c r="S9373">
        <v>0</v>
      </c>
      <c r="T9373">
        <v>5</v>
      </c>
      <c r="U9373">
        <v>0</v>
      </c>
      <c r="V9373">
        <v>0</v>
      </c>
      <c r="W9373">
        <v>0</v>
      </c>
      <c r="X9373">
        <v>31.280133741972701</v>
      </c>
      <c r="Y9373">
        <v>0</v>
      </c>
      <c r="Z9373">
        <v>0</v>
      </c>
      <c r="AA9373">
        <v>0</v>
      </c>
      <c r="AB9373">
        <v>1.7763782172095337</v>
      </c>
      <c r="AC9373">
        <v>0</v>
      </c>
      <c r="AD9373">
        <v>0</v>
      </c>
      <c r="AE9373">
        <v>33.056511959182238</v>
      </c>
    </row>
    <row r="9374" spans="1:31" x14ac:dyDescent="0.25">
      <c r="A9374">
        <v>2170775</v>
      </c>
      <c r="B9374">
        <v>1</v>
      </c>
      <c r="C9374" t="s">
        <v>80</v>
      </c>
      <c r="D9374" t="s">
        <v>92</v>
      </c>
      <c r="E9374" t="s">
        <v>161</v>
      </c>
      <c r="F9374" t="s">
        <v>26519</v>
      </c>
      <c r="G9374" t="s">
        <v>215</v>
      </c>
      <c r="H9374" t="s">
        <v>134</v>
      </c>
      <c r="I9374" t="s">
        <v>135</v>
      </c>
      <c r="J9374" t="s">
        <v>136</v>
      </c>
      <c r="K9374" t="s">
        <v>137</v>
      </c>
      <c r="L9374" t="s">
        <v>26520</v>
      </c>
      <c r="M9374" t="s">
        <v>26521</v>
      </c>
      <c r="N9374">
        <v>1.574166666</v>
      </c>
      <c r="O9374">
        <v>0</v>
      </c>
      <c r="P9374">
        <v>22</v>
      </c>
      <c r="Q9374">
        <v>0</v>
      </c>
      <c r="R9374">
        <v>13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15.572342417382721</v>
      </c>
      <c r="Y9374">
        <v>0</v>
      </c>
      <c r="Z9374">
        <v>7.3038908344935836</v>
      </c>
      <c r="AA9374">
        <v>0</v>
      </c>
      <c r="AB9374">
        <v>0</v>
      </c>
      <c r="AC9374">
        <v>0</v>
      </c>
      <c r="AD9374">
        <v>0</v>
      </c>
      <c r="AE9374">
        <v>22.876233251876304</v>
      </c>
    </row>
    <row r="9375" spans="1:31" x14ac:dyDescent="0.25">
      <c r="A9375">
        <v>2171416</v>
      </c>
      <c r="B9375">
        <v>1</v>
      </c>
      <c r="C9375" t="s">
        <v>80</v>
      </c>
      <c r="D9375" t="s">
        <v>102</v>
      </c>
      <c r="E9375" t="s">
        <v>131</v>
      </c>
      <c r="F9375" t="s">
        <v>26522</v>
      </c>
      <c r="G9375" t="s">
        <v>152</v>
      </c>
      <c r="H9375" t="s">
        <v>134</v>
      </c>
      <c r="I9375" t="s">
        <v>135</v>
      </c>
      <c r="J9375" t="s">
        <v>136</v>
      </c>
      <c r="K9375" t="s">
        <v>137</v>
      </c>
      <c r="L9375" t="s">
        <v>26523</v>
      </c>
      <c r="M9375" t="s">
        <v>26524</v>
      </c>
      <c r="N9375">
        <v>11.588055555</v>
      </c>
      <c r="O9375">
        <v>0</v>
      </c>
      <c r="P9375">
        <v>1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1.6298763437404356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1.6298763437404356</v>
      </c>
    </row>
    <row r="9376" spans="1:31" x14ac:dyDescent="0.25">
      <c r="A9376">
        <v>2171722</v>
      </c>
      <c r="B9376">
        <v>1</v>
      </c>
      <c r="C9376" t="s">
        <v>80</v>
      </c>
      <c r="D9376" t="s">
        <v>93</v>
      </c>
      <c r="E9376" t="s">
        <v>174</v>
      </c>
      <c r="F9376" t="s">
        <v>26525</v>
      </c>
      <c r="G9376" t="s">
        <v>187</v>
      </c>
      <c r="H9376" t="s">
        <v>134</v>
      </c>
      <c r="I9376" t="s">
        <v>135</v>
      </c>
      <c r="J9376" t="s">
        <v>136</v>
      </c>
      <c r="K9376" t="s">
        <v>137</v>
      </c>
      <c r="L9376" t="s">
        <v>25521</v>
      </c>
      <c r="M9376" t="s">
        <v>26526</v>
      </c>
      <c r="N9376">
        <v>4.7024999999999997</v>
      </c>
      <c r="O9376">
        <v>0</v>
      </c>
      <c r="P9376">
        <v>54</v>
      </c>
      <c r="Q9376">
        <v>0</v>
      </c>
      <c r="R9376">
        <v>8</v>
      </c>
      <c r="S9376">
        <v>0</v>
      </c>
      <c r="T9376">
        <v>4</v>
      </c>
      <c r="U9376">
        <v>0</v>
      </c>
      <c r="V9376">
        <v>0</v>
      </c>
      <c r="W9376">
        <v>0</v>
      </c>
      <c r="X9376">
        <v>31.855171465499996</v>
      </c>
      <c r="Y9376">
        <v>0</v>
      </c>
      <c r="Z9376">
        <v>6.1522931757199997</v>
      </c>
      <c r="AA9376">
        <v>0</v>
      </c>
      <c r="AB9376">
        <v>1.7736007057669001</v>
      </c>
      <c r="AC9376">
        <v>0</v>
      </c>
      <c r="AD9376">
        <v>0</v>
      </c>
      <c r="AE9376">
        <v>39.7810653469869</v>
      </c>
    </row>
    <row r="9377" spans="1:31" x14ac:dyDescent="0.25">
      <c r="A9377">
        <v>2171081</v>
      </c>
      <c r="B9377">
        <v>1</v>
      </c>
      <c r="C9377" t="s">
        <v>80</v>
      </c>
      <c r="D9377" t="s">
        <v>100</v>
      </c>
      <c r="E9377" t="s">
        <v>140</v>
      </c>
      <c r="F9377" t="s">
        <v>13960</v>
      </c>
      <c r="G9377" t="s">
        <v>226</v>
      </c>
      <c r="H9377" t="s">
        <v>143</v>
      </c>
      <c r="I9377" t="s">
        <v>135</v>
      </c>
      <c r="J9377" t="s">
        <v>136</v>
      </c>
      <c r="K9377" t="s">
        <v>137</v>
      </c>
      <c r="L9377" t="s">
        <v>26527</v>
      </c>
      <c r="M9377" t="s">
        <v>25365</v>
      </c>
      <c r="N9377">
        <v>0.31444444399999999</v>
      </c>
      <c r="O9377">
        <v>1</v>
      </c>
      <c r="P9377">
        <v>1245</v>
      </c>
      <c r="Q9377">
        <v>18</v>
      </c>
      <c r="R9377">
        <v>404</v>
      </c>
      <c r="S9377">
        <v>13</v>
      </c>
      <c r="T9377">
        <v>250</v>
      </c>
      <c r="U9377">
        <v>0</v>
      </c>
      <c r="V9377">
        <v>1</v>
      </c>
      <c r="W9377">
        <v>0.12118875247586669</v>
      </c>
      <c r="X9377">
        <v>102.79580537865171</v>
      </c>
      <c r="Y9377">
        <v>48.912659592761763</v>
      </c>
      <c r="Z9377">
        <v>65.613100001196244</v>
      </c>
      <c r="AA9377">
        <v>49.720553378938092</v>
      </c>
      <c r="AB9377">
        <v>60.731512561687367</v>
      </c>
      <c r="AC9377">
        <v>0</v>
      </c>
      <c r="AD9377">
        <v>0.76716920696516666</v>
      </c>
      <c r="AE9377">
        <v>328.66198887267626</v>
      </c>
    </row>
    <row r="9378" spans="1:31" x14ac:dyDescent="0.25">
      <c r="A9378">
        <v>2171745</v>
      </c>
      <c r="B9378">
        <v>1</v>
      </c>
      <c r="C9378" t="s">
        <v>81</v>
      </c>
      <c r="D9378" t="s">
        <v>128</v>
      </c>
      <c r="E9378" t="s">
        <v>174</v>
      </c>
      <c r="F9378" t="s">
        <v>26528</v>
      </c>
      <c r="G9378" t="s">
        <v>176</v>
      </c>
      <c r="H9378" t="s">
        <v>134</v>
      </c>
      <c r="I9378" t="s">
        <v>135</v>
      </c>
      <c r="J9378" t="s">
        <v>136</v>
      </c>
      <c r="K9378" t="s">
        <v>137</v>
      </c>
      <c r="L9378" t="s">
        <v>26529</v>
      </c>
      <c r="M9378" t="s">
        <v>26530</v>
      </c>
      <c r="N9378">
        <v>17.638611110999999</v>
      </c>
      <c r="O9378">
        <v>0</v>
      </c>
      <c r="P9378">
        <v>99</v>
      </c>
      <c r="Q9378">
        <v>0</v>
      </c>
      <c r="R9378">
        <v>0</v>
      </c>
      <c r="S9378">
        <v>0</v>
      </c>
      <c r="T9378">
        <v>9</v>
      </c>
      <c r="U9378">
        <v>0</v>
      </c>
      <c r="V9378">
        <v>0</v>
      </c>
      <c r="W9378">
        <v>0</v>
      </c>
      <c r="X9378">
        <v>170.88329395061652</v>
      </c>
      <c r="Y9378">
        <v>0</v>
      </c>
      <c r="Z9378">
        <v>0</v>
      </c>
      <c r="AA9378">
        <v>0</v>
      </c>
      <c r="AB9378">
        <v>26.438204708399525</v>
      </c>
      <c r="AC9378">
        <v>0</v>
      </c>
      <c r="AD9378">
        <v>0</v>
      </c>
      <c r="AE9378">
        <v>197.32149865901604</v>
      </c>
    </row>
    <row r="9379" spans="1:31" x14ac:dyDescent="0.25">
      <c r="A9379">
        <v>2170875</v>
      </c>
      <c r="B9379">
        <v>1</v>
      </c>
      <c r="C9379" t="s">
        <v>80</v>
      </c>
      <c r="D9379" t="s">
        <v>104</v>
      </c>
      <c r="E9379" t="s">
        <v>174</v>
      </c>
      <c r="F9379" t="s">
        <v>26531</v>
      </c>
      <c r="G9379" t="s">
        <v>187</v>
      </c>
      <c r="H9379" t="s">
        <v>134</v>
      </c>
      <c r="I9379" t="s">
        <v>135</v>
      </c>
      <c r="J9379" t="s">
        <v>136</v>
      </c>
      <c r="K9379" t="s">
        <v>137</v>
      </c>
      <c r="L9379" t="s">
        <v>26532</v>
      </c>
      <c r="M9379" t="s">
        <v>26533</v>
      </c>
      <c r="N9379">
        <v>1.5647222220000001</v>
      </c>
      <c r="O9379">
        <v>0</v>
      </c>
      <c r="P9379">
        <v>23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7.0308834930737056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7.0308834930737056</v>
      </c>
    </row>
    <row r="9380" spans="1:31" x14ac:dyDescent="0.25">
      <c r="A9380">
        <v>2171032</v>
      </c>
      <c r="B9380">
        <v>1</v>
      </c>
      <c r="C9380" t="s">
        <v>80</v>
      </c>
      <c r="D9380" t="s">
        <v>85</v>
      </c>
      <c r="E9380" t="s">
        <v>131</v>
      </c>
      <c r="F9380" t="s">
        <v>26534</v>
      </c>
      <c r="G9380" t="s">
        <v>171</v>
      </c>
      <c r="H9380" t="s">
        <v>134</v>
      </c>
      <c r="I9380" t="s">
        <v>135</v>
      </c>
      <c r="J9380" t="s">
        <v>136</v>
      </c>
      <c r="K9380" t="s">
        <v>137</v>
      </c>
      <c r="L9380" t="s">
        <v>26535</v>
      </c>
      <c r="M9380" t="s">
        <v>26536</v>
      </c>
      <c r="N9380">
        <v>3.8005555549999999</v>
      </c>
      <c r="O9380">
        <v>0</v>
      </c>
      <c r="P9380">
        <v>2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3.8489145622667005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3.8489145622667005</v>
      </c>
    </row>
    <row r="9381" spans="1:31" x14ac:dyDescent="0.25">
      <c r="A9381">
        <v>2171573</v>
      </c>
      <c r="B9381">
        <v>1</v>
      </c>
      <c r="C9381" t="s">
        <v>80</v>
      </c>
      <c r="D9381" t="s">
        <v>90</v>
      </c>
      <c r="E9381" t="s">
        <v>131</v>
      </c>
      <c r="F9381" t="s">
        <v>26537</v>
      </c>
      <c r="G9381" t="s">
        <v>152</v>
      </c>
      <c r="H9381" t="s">
        <v>134</v>
      </c>
      <c r="I9381" t="s">
        <v>135</v>
      </c>
      <c r="J9381" t="s">
        <v>136</v>
      </c>
      <c r="K9381" t="s">
        <v>137</v>
      </c>
      <c r="L9381" t="s">
        <v>26538</v>
      </c>
      <c r="M9381" t="s">
        <v>26539</v>
      </c>
      <c r="N9381">
        <v>3.443888888</v>
      </c>
      <c r="O9381">
        <v>0</v>
      </c>
      <c r="P9381">
        <v>1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0.68459438592499999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0.68459438592499999</v>
      </c>
    </row>
    <row r="9382" spans="1:31" x14ac:dyDescent="0.25">
      <c r="A9382">
        <v>2171708</v>
      </c>
      <c r="B9382">
        <v>1</v>
      </c>
      <c r="C9382" t="s">
        <v>80</v>
      </c>
      <c r="D9382" t="s">
        <v>97</v>
      </c>
      <c r="E9382" t="s">
        <v>131</v>
      </c>
      <c r="F9382" t="s">
        <v>26540</v>
      </c>
      <c r="G9382" t="s">
        <v>133</v>
      </c>
      <c r="H9382" t="s">
        <v>134</v>
      </c>
      <c r="I9382" t="s">
        <v>135</v>
      </c>
      <c r="J9382" t="s">
        <v>136</v>
      </c>
      <c r="K9382" t="s">
        <v>137</v>
      </c>
      <c r="L9382" t="s">
        <v>26541</v>
      </c>
      <c r="M9382" t="s">
        <v>26542</v>
      </c>
      <c r="N9382">
        <v>3.804444444</v>
      </c>
      <c r="O9382">
        <v>0</v>
      </c>
      <c r="P9382">
        <v>1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0.51701874679800008</v>
      </c>
      <c r="Y9382">
        <v>0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0.51701874679800008</v>
      </c>
    </row>
    <row r="9383" spans="1:31" x14ac:dyDescent="0.25">
      <c r="A9383">
        <v>2170932</v>
      </c>
      <c r="B9383">
        <v>1</v>
      </c>
      <c r="C9383" t="s">
        <v>81</v>
      </c>
      <c r="D9383" t="s">
        <v>120</v>
      </c>
      <c r="E9383" t="s">
        <v>131</v>
      </c>
      <c r="F9383" t="s">
        <v>26543</v>
      </c>
      <c r="G9383" t="s">
        <v>152</v>
      </c>
      <c r="H9383" t="s">
        <v>134</v>
      </c>
      <c r="I9383" t="s">
        <v>135</v>
      </c>
      <c r="J9383" t="s">
        <v>136</v>
      </c>
      <c r="K9383" t="s">
        <v>137</v>
      </c>
      <c r="L9383" t="s">
        <v>26544</v>
      </c>
      <c r="M9383" t="s">
        <v>26545</v>
      </c>
      <c r="N9383">
        <v>1.189444444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1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2.7154421305633336E-2</v>
      </c>
      <c r="AC9383">
        <v>0</v>
      </c>
      <c r="AD9383">
        <v>0</v>
      </c>
      <c r="AE9383">
        <v>2.7154421305633336E-2</v>
      </c>
    </row>
    <row r="9384" spans="1:31" x14ac:dyDescent="0.25">
      <c r="A9384">
        <v>2170783</v>
      </c>
      <c r="B9384">
        <v>1</v>
      </c>
      <c r="C9384" t="s">
        <v>80</v>
      </c>
      <c r="D9384" t="s">
        <v>104</v>
      </c>
      <c r="E9384" t="s">
        <v>140</v>
      </c>
      <c r="F9384" t="s">
        <v>26196</v>
      </c>
      <c r="G9384" t="s">
        <v>142</v>
      </c>
      <c r="H9384" t="s">
        <v>143</v>
      </c>
      <c r="I9384" t="s">
        <v>135</v>
      </c>
      <c r="J9384" t="s">
        <v>136</v>
      </c>
      <c r="K9384" t="s">
        <v>137</v>
      </c>
      <c r="L9384" t="s">
        <v>26546</v>
      </c>
      <c r="M9384" t="s">
        <v>26547</v>
      </c>
      <c r="N9384">
        <v>1.984722222</v>
      </c>
      <c r="O9384">
        <v>88</v>
      </c>
      <c r="P9384">
        <v>5842</v>
      </c>
      <c r="Q9384">
        <v>105</v>
      </c>
      <c r="R9384">
        <v>139</v>
      </c>
      <c r="S9384">
        <v>31</v>
      </c>
      <c r="T9384">
        <v>756</v>
      </c>
      <c r="U9384">
        <v>9</v>
      </c>
      <c r="V9384">
        <v>1</v>
      </c>
      <c r="W9384">
        <v>77.377415115903133</v>
      </c>
      <c r="X9384">
        <v>2669.2985426780442</v>
      </c>
      <c r="Y9384">
        <v>142.02899101727019</v>
      </c>
      <c r="Z9384">
        <v>49.217595290026729</v>
      </c>
      <c r="AA9384">
        <v>99.884609797975855</v>
      </c>
      <c r="AB9384">
        <v>608.41902107322232</v>
      </c>
      <c r="AC9384">
        <v>1074.2131784130518</v>
      </c>
      <c r="AD9384">
        <v>0</v>
      </c>
      <c r="AE9384">
        <v>4720.4393533854936</v>
      </c>
    </row>
    <row r="9385" spans="1:31" x14ac:dyDescent="0.25">
      <c r="A9385">
        <v>2171324</v>
      </c>
      <c r="B9385">
        <v>1</v>
      </c>
      <c r="C9385" t="s">
        <v>81</v>
      </c>
      <c r="D9385" t="s">
        <v>126</v>
      </c>
      <c r="E9385" t="s">
        <v>174</v>
      </c>
      <c r="F9385" t="s">
        <v>26548</v>
      </c>
      <c r="G9385" t="s">
        <v>187</v>
      </c>
      <c r="H9385" t="s">
        <v>134</v>
      </c>
      <c r="I9385" t="s">
        <v>135</v>
      </c>
      <c r="J9385" t="s">
        <v>136</v>
      </c>
      <c r="K9385" t="s">
        <v>137</v>
      </c>
      <c r="L9385" t="s">
        <v>26549</v>
      </c>
      <c r="M9385" t="s">
        <v>26550</v>
      </c>
      <c r="N9385">
        <v>3.341388888</v>
      </c>
      <c r="O9385">
        <v>0</v>
      </c>
      <c r="P9385">
        <v>0</v>
      </c>
      <c r="Q9385">
        <v>0</v>
      </c>
      <c r="R9385">
        <v>5</v>
      </c>
      <c r="S9385">
        <v>0</v>
      </c>
      <c r="T9385">
        <v>1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0.1280275290174</v>
      </c>
      <c r="AA9385">
        <v>0</v>
      </c>
      <c r="AB9385">
        <v>0</v>
      </c>
      <c r="AC9385">
        <v>0</v>
      </c>
      <c r="AD9385">
        <v>0</v>
      </c>
      <c r="AE9385">
        <v>0.1280275290174</v>
      </c>
    </row>
    <row r="9386" spans="1:31" x14ac:dyDescent="0.25">
      <c r="A9386">
        <v>2171565</v>
      </c>
      <c r="B9386">
        <v>1</v>
      </c>
      <c r="C9386" t="s">
        <v>81</v>
      </c>
      <c r="D9386" t="s">
        <v>119</v>
      </c>
      <c r="E9386" t="s">
        <v>196</v>
      </c>
      <c r="F9386" t="s">
        <v>22947</v>
      </c>
      <c r="G9386" t="s">
        <v>142</v>
      </c>
      <c r="H9386" t="s">
        <v>143</v>
      </c>
      <c r="I9386" t="s">
        <v>135</v>
      </c>
      <c r="J9386" t="s">
        <v>136</v>
      </c>
      <c r="K9386" t="s">
        <v>137</v>
      </c>
      <c r="L9386" t="s">
        <v>26551</v>
      </c>
      <c r="M9386" t="s">
        <v>26552</v>
      </c>
      <c r="N9386">
        <v>4.8472222220000001</v>
      </c>
      <c r="O9386">
        <v>1</v>
      </c>
      <c r="P9386">
        <v>1269</v>
      </c>
      <c r="Q9386">
        <v>113</v>
      </c>
      <c r="R9386">
        <v>232</v>
      </c>
      <c r="S9386">
        <v>0</v>
      </c>
      <c r="T9386">
        <v>79</v>
      </c>
      <c r="U9386">
        <v>0</v>
      </c>
      <c r="V9386">
        <v>0</v>
      </c>
      <c r="W9386">
        <v>0.40576255181983339</v>
      </c>
      <c r="X9386">
        <v>783.06498818295336</v>
      </c>
      <c r="Y9386">
        <v>160.45017879987677</v>
      </c>
      <c r="Z9386">
        <v>123.78485697080954</v>
      </c>
      <c r="AA9386">
        <v>0</v>
      </c>
      <c r="AB9386">
        <v>130.8850218507994</v>
      </c>
      <c r="AC9386">
        <v>0</v>
      </c>
      <c r="AD9386">
        <v>0</v>
      </c>
      <c r="AE9386">
        <v>1198.590808356259</v>
      </c>
    </row>
    <row r="9387" spans="1:31" x14ac:dyDescent="0.25">
      <c r="A9387">
        <v>2171261</v>
      </c>
      <c r="B9387">
        <v>1</v>
      </c>
      <c r="C9387" t="s">
        <v>81</v>
      </c>
      <c r="D9387" t="s">
        <v>115</v>
      </c>
      <c r="E9387" t="s">
        <v>174</v>
      </c>
      <c r="F9387" t="s">
        <v>26553</v>
      </c>
      <c r="G9387" t="s">
        <v>187</v>
      </c>
      <c r="H9387" t="s">
        <v>134</v>
      </c>
      <c r="I9387" t="s">
        <v>135</v>
      </c>
      <c r="J9387" t="s">
        <v>136</v>
      </c>
      <c r="K9387" t="s">
        <v>137</v>
      </c>
      <c r="L9387" t="s">
        <v>26554</v>
      </c>
      <c r="M9387" t="s">
        <v>26555</v>
      </c>
      <c r="N9387">
        <v>8.7247222220000005</v>
      </c>
      <c r="O9387">
        <v>0</v>
      </c>
      <c r="P9387">
        <v>17</v>
      </c>
      <c r="Q9387">
        <v>0</v>
      </c>
      <c r="R9387">
        <v>0</v>
      </c>
      <c r="S9387">
        <v>0</v>
      </c>
      <c r="T9387">
        <v>1</v>
      </c>
      <c r="U9387">
        <v>0</v>
      </c>
      <c r="V9387">
        <v>0</v>
      </c>
      <c r="W9387">
        <v>0</v>
      </c>
      <c r="X9387">
        <v>2.2367342604028999</v>
      </c>
      <c r="Y9387">
        <v>0</v>
      </c>
      <c r="Z9387">
        <v>0</v>
      </c>
      <c r="AA9387">
        <v>0</v>
      </c>
      <c r="AB9387">
        <v>0.45504008128939166</v>
      </c>
      <c r="AC9387">
        <v>0</v>
      </c>
      <c r="AD9387">
        <v>0</v>
      </c>
      <c r="AE9387">
        <v>2.6917743416922915</v>
      </c>
    </row>
    <row r="9388" spans="1:31" x14ac:dyDescent="0.25">
      <c r="A9388">
        <v>2170766</v>
      </c>
      <c r="B9388">
        <v>1</v>
      </c>
      <c r="C9388" t="s">
        <v>80</v>
      </c>
      <c r="D9388" t="s">
        <v>96</v>
      </c>
      <c r="E9388" t="s">
        <v>146</v>
      </c>
      <c r="F9388" t="s">
        <v>26556</v>
      </c>
      <c r="G9388" t="s">
        <v>142</v>
      </c>
      <c r="H9388" t="s">
        <v>143</v>
      </c>
      <c r="I9388" t="s">
        <v>135</v>
      </c>
      <c r="J9388" t="s">
        <v>136</v>
      </c>
      <c r="K9388" t="s">
        <v>137</v>
      </c>
      <c r="L9388" t="s">
        <v>26557</v>
      </c>
      <c r="M9388" t="s">
        <v>26558</v>
      </c>
      <c r="N9388">
        <v>3.9305555550000002</v>
      </c>
      <c r="O9388">
        <v>0</v>
      </c>
      <c r="P9388">
        <v>89</v>
      </c>
      <c r="Q9388">
        <v>0</v>
      </c>
      <c r="R9388">
        <v>0</v>
      </c>
      <c r="S9388">
        <v>0</v>
      </c>
      <c r="T9388">
        <v>2</v>
      </c>
      <c r="U9388">
        <v>0</v>
      </c>
      <c r="V9388">
        <v>0</v>
      </c>
      <c r="W9388">
        <v>0</v>
      </c>
      <c r="X9388">
        <v>75.324608295055185</v>
      </c>
      <c r="Y9388">
        <v>0</v>
      </c>
      <c r="Z9388">
        <v>0</v>
      </c>
      <c r="AA9388">
        <v>0</v>
      </c>
      <c r="AB9388">
        <v>5.9414486180314663</v>
      </c>
      <c r="AC9388">
        <v>0</v>
      </c>
      <c r="AD9388">
        <v>0</v>
      </c>
      <c r="AE9388">
        <v>81.266056913086658</v>
      </c>
    </row>
    <row r="9389" spans="1:31" x14ac:dyDescent="0.25">
      <c r="A9389">
        <v>2171330</v>
      </c>
      <c r="B9389">
        <v>1</v>
      </c>
      <c r="C9389" t="s">
        <v>80</v>
      </c>
      <c r="D9389" t="s">
        <v>101</v>
      </c>
      <c r="E9389" t="s">
        <v>196</v>
      </c>
      <c r="F9389" t="s">
        <v>4918</v>
      </c>
      <c r="G9389" t="s">
        <v>142</v>
      </c>
      <c r="H9389" t="s">
        <v>143</v>
      </c>
      <c r="I9389" t="s">
        <v>135</v>
      </c>
      <c r="J9389" t="s">
        <v>136</v>
      </c>
      <c r="K9389" t="s">
        <v>137</v>
      </c>
      <c r="L9389" t="s">
        <v>26559</v>
      </c>
      <c r="M9389" t="s">
        <v>26560</v>
      </c>
      <c r="N9389">
        <v>5.8633333329999999</v>
      </c>
      <c r="O9389">
        <v>3</v>
      </c>
      <c r="P9389">
        <v>798</v>
      </c>
      <c r="Q9389">
        <v>6</v>
      </c>
      <c r="R9389">
        <v>28</v>
      </c>
      <c r="S9389">
        <v>5</v>
      </c>
      <c r="T9389">
        <v>83</v>
      </c>
      <c r="U9389">
        <v>2</v>
      </c>
      <c r="V9389">
        <v>0</v>
      </c>
      <c r="W9389">
        <v>14.756952801749332</v>
      </c>
      <c r="X9389">
        <v>1104.6836679779647</v>
      </c>
      <c r="Y9389">
        <v>144.54738084858599</v>
      </c>
      <c r="Z9389">
        <v>21.803171281026025</v>
      </c>
      <c r="AA9389">
        <v>65.255270345011368</v>
      </c>
      <c r="AB9389">
        <v>432.81362922610379</v>
      </c>
      <c r="AC9389">
        <v>945.24462589214579</v>
      </c>
      <c r="AD9389">
        <v>0</v>
      </c>
      <c r="AE9389">
        <v>2729.1046983725869</v>
      </c>
    </row>
    <row r="9390" spans="1:31" x14ac:dyDescent="0.25">
      <c r="A9390">
        <v>2171802</v>
      </c>
      <c r="B9390">
        <v>1</v>
      </c>
      <c r="C9390" t="s">
        <v>81</v>
      </c>
      <c r="D9390" t="s">
        <v>117</v>
      </c>
      <c r="E9390" t="s">
        <v>174</v>
      </c>
      <c r="F9390" t="s">
        <v>26561</v>
      </c>
      <c r="G9390" t="s">
        <v>187</v>
      </c>
      <c r="H9390" t="s">
        <v>134</v>
      </c>
      <c r="I9390" t="s">
        <v>135</v>
      </c>
      <c r="J9390" t="s">
        <v>136</v>
      </c>
      <c r="K9390" t="s">
        <v>137</v>
      </c>
      <c r="L9390" t="s">
        <v>26562</v>
      </c>
      <c r="M9390" t="s">
        <v>26563</v>
      </c>
      <c r="N9390">
        <v>1.500277777</v>
      </c>
      <c r="O9390">
        <v>0</v>
      </c>
      <c r="P9390">
        <v>6</v>
      </c>
      <c r="Q9390">
        <v>0</v>
      </c>
      <c r="R9390">
        <v>1</v>
      </c>
      <c r="S9390">
        <v>0</v>
      </c>
      <c r="T9390">
        <v>2</v>
      </c>
      <c r="U9390">
        <v>0</v>
      </c>
      <c r="V9390">
        <v>0</v>
      </c>
      <c r="W9390">
        <v>0</v>
      </c>
      <c r="X9390">
        <v>0.49890943569496682</v>
      </c>
      <c r="Y9390">
        <v>0</v>
      </c>
      <c r="Z9390">
        <v>0.54677118573297501</v>
      </c>
      <c r="AA9390">
        <v>0</v>
      </c>
      <c r="AB9390">
        <v>1.7911644099817416</v>
      </c>
      <c r="AC9390">
        <v>0</v>
      </c>
      <c r="AD9390">
        <v>0</v>
      </c>
      <c r="AE9390">
        <v>2.8368450314096836</v>
      </c>
    </row>
    <row r="9391" spans="1:31" x14ac:dyDescent="0.25">
      <c r="A9391">
        <v>2171307</v>
      </c>
      <c r="B9391">
        <v>1</v>
      </c>
      <c r="C9391" t="s">
        <v>80</v>
      </c>
      <c r="D9391" t="s">
        <v>106</v>
      </c>
      <c r="E9391" t="s">
        <v>140</v>
      </c>
      <c r="F9391" t="s">
        <v>26564</v>
      </c>
      <c r="G9391" t="s">
        <v>142</v>
      </c>
      <c r="H9391" t="s">
        <v>143</v>
      </c>
      <c r="I9391" t="s">
        <v>135</v>
      </c>
      <c r="J9391" t="s">
        <v>136</v>
      </c>
      <c r="K9391" t="s">
        <v>137</v>
      </c>
      <c r="L9391" t="s">
        <v>26565</v>
      </c>
      <c r="M9391" t="s">
        <v>26566</v>
      </c>
      <c r="N9391">
        <v>0.57583333299999995</v>
      </c>
      <c r="O9391">
        <v>0</v>
      </c>
      <c r="P9391">
        <v>3</v>
      </c>
      <c r="Q9391">
        <v>26</v>
      </c>
      <c r="R9391">
        <v>124</v>
      </c>
      <c r="S9391">
        <v>5</v>
      </c>
      <c r="T9391">
        <v>19</v>
      </c>
      <c r="U9391">
        <v>0</v>
      </c>
      <c r="V9391">
        <v>0</v>
      </c>
      <c r="W9391">
        <v>0</v>
      </c>
      <c r="X9391">
        <v>0.47261019075199995</v>
      </c>
      <c r="Y9391">
        <v>51.49352226125103</v>
      </c>
      <c r="Z9391">
        <v>80.556810594024981</v>
      </c>
      <c r="AA9391">
        <v>18.020467791724549</v>
      </c>
      <c r="AB9391">
        <v>31.043775637020179</v>
      </c>
      <c r="AC9391">
        <v>0</v>
      </c>
      <c r="AD9391">
        <v>0</v>
      </c>
      <c r="AE9391">
        <v>181.58718647477275</v>
      </c>
    </row>
    <row r="9392" spans="1:31" x14ac:dyDescent="0.25">
      <c r="A9392">
        <v>2170720</v>
      </c>
      <c r="B9392">
        <v>1</v>
      </c>
      <c r="C9392" t="s">
        <v>80</v>
      </c>
      <c r="D9392" t="s">
        <v>90</v>
      </c>
      <c r="E9392" t="s">
        <v>224</v>
      </c>
      <c r="F9392" t="s">
        <v>26567</v>
      </c>
      <c r="G9392" t="s">
        <v>226</v>
      </c>
      <c r="H9392" t="s">
        <v>143</v>
      </c>
      <c r="I9392" t="s">
        <v>135</v>
      </c>
      <c r="J9392" t="s">
        <v>136</v>
      </c>
      <c r="K9392" t="s">
        <v>236</v>
      </c>
      <c r="L9392" t="s">
        <v>26568</v>
      </c>
      <c r="M9392" t="s">
        <v>26569</v>
      </c>
      <c r="N9392">
        <v>0.59833333300000002</v>
      </c>
      <c r="O9392">
        <v>0</v>
      </c>
      <c r="P9392">
        <v>4044</v>
      </c>
      <c r="Q9392">
        <v>0</v>
      </c>
      <c r="R9392">
        <v>0</v>
      </c>
      <c r="S9392">
        <v>0</v>
      </c>
      <c r="T9392">
        <v>446</v>
      </c>
      <c r="U9392">
        <v>0</v>
      </c>
      <c r="V9392">
        <v>2</v>
      </c>
      <c r="W9392">
        <v>0</v>
      </c>
      <c r="X9392">
        <v>374.71552584449563</v>
      </c>
      <c r="Y9392">
        <v>0</v>
      </c>
      <c r="Z9392">
        <v>0</v>
      </c>
      <c r="AA9392">
        <v>0</v>
      </c>
      <c r="AB9392">
        <v>109.78013619577024</v>
      </c>
      <c r="AC9392">
        <v>0</v>
      </c>
      <c r="AD9392">
        <v>3.2771618998328003</v>
      </c>
      <c r="AE9392">
        <v>487.77282394009865</v>
      </c>
    </row>
    <row r="9393" spans="1:31" x14ac:dyDescent="0.25">
      <c r="A9393">
        <v>2171284</v>
      </c>
      <c r="B9393">
        <v>1</v>
      </c>
      <c r="C9393" t="s">
        <v>81</v>
      </c>
      <c r="D9393" t="s">
        <v>116</v>
      </c>
      <c r="E9393" t="s">
        <v>146</v>
      </c>
      <c r="F9393" t="s">
        <v>2055</v>
      </c>
      <c r="G9393" t="s">
        <v>167</v>
      </c>
      <c r="H9393" t="s">
        <v>143</v>
      </c>
      <c r="I9393" t="s">
        <v>135</v>
      </c>
      <c r="J9393" t="s">
        <v>136</v>
      </c>
      <c r="K9393" t="s">
        <v>137</v>
      </c>
      <c r="L9393" t="s">
        <v>26570</v>
      </c>
      <c r="M9393" t="s">
        <v>25272</v>
      </c>
      <c r="N9393">
        <v>9.4672222220000002</v>
      </c>
      <c r="O9393">
        <v>0</v>
      </c>
      <c r="P9393">
        <v>92</v>
      </c>
      <c r="Q9393">
        <v>0</v>
      </c>
      <c r="R9393">
        <v>0</v>
      </c>
      <c r="S9393">
        <v>0</v>
      </c>
      <c r="T9393">
        <v>11</v>
      </c>
      <c r="U9393">
        <v>0</v>
      </c>
      <c r="V9393">
        <v>0</v>
      </c>
      <c r="W9393">
        <v>0</v>
      </c>
      <c r="X9393">
        <v>135.79577492484103</v>
      </c>
      <c r="Y9393">
        <v>0</v>
      </c>
      <c r="Z9393">
        <v>0</v>
      </c>
      <c r="AA9393">
        <v>0</v>
      </c>
      <c r="AB9393">
        <v>19.075179947461308</v>
      </c>
      <c r="AC9393">
        <v>0</v>
      </c>
      <c r="AD9393">
        <v>0</v>
      </c>
      <c r="AE9393">
        <v>154.87095487230232</v>
      </c>
    </row>
    <row r="9394" spans="1:31" x14ac:dyDescent="0.25">
      <c r="A9394">
        <v>2170852</v>
      </c>
      <c r="B9394">
        <v>1</v>
      </c>
      <c r="C9394" t="s">
        <v>80</v>
      </c>
      <c r="D9394" t="s">
        <v>97</v>
      </c>
      <c r="E9394" t="s">
        <v>161</v>
      </c>
      <c r="F9394" t="s">
        <v>19340</v>
      </c>
      <c r="G9394" t="s">
        <v>215</v>
      </c>
      <c r="H9394" t="s">
        <v>134</v>
      </c>
      <c r="I9394" t="s">
        <v>135</v>
      </c>
      <c r="J9394" t="s">
        <v>136</v>
      </c>
      <c r="K9394" t="s">
        <v>137</v>
      </c>
      <c r="L9394" t="s">
        <v>26571</v>
      </c>
      <c r="M9394" t="s">
        <v>26572</v>
      </c>
      <c r="N9394">
        <v>4.7988888879999996</v>
      </c>
      <c r="O9394">
        <v>0</v>
      </c>
      <c r="P9394">
        <v>22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38.178860989791744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38.178860989791744</v>
      </c>
    </row>
    <row r="9395" spans="1:31" x14ac:dyDescent="0.25">
      <c r="A9395">
        <v>2171848</v>
      </c>
      <c r="B9395">
        <v>1</v>
      </c>
      <c r="C9395" t="s">
        <v>80</v>
      </c>
      <c r="D9395" t="s">
        <v>82</v>
      </c>
      <c r="E9395" t="s">
        <v>131</v>
      </c>
      <c r="F9395" t="s">
        <v>26573</v>
      </c>
      <c r="G9395" t="s">
        <v>152</v>
      </c>
      <c r="H9395" t="s">
        <v>134</v>
      </c>
      <c r="I9395" t="s">
        <v>135</v>
      </c>
      <c r="J9395" t="s">
        <v>136</v>
      </c>
      <c r="K9395" t="s">
        <v>137</v>
      </c>
      <c r="L9395" t="s">
        <v>26574</v>
      </c>
      <c r="M9395" t="s">
        <v>26575</v>
      </c>
      <c r="N9395">
        <v>1.0725</v>
      </c>
      <c r="O9395">
        <v>0</v>
      </c>
      <c r="P9395">
        <v>4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0.5389266566249501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0.5389266566249501</v>
      </c>
    </row>
    <row r="9396" spans="1:31" x14ac:dyDescent="0.25">
      <c r="A9396">
        <v>2171244</v>
      </c>
      <c r="B9396">
        <v>1</v>
      </c>
      <c r="C9396" t="s">
        <v>81</v>
      </c>
      <c r="D9396" t="s">
        <v>112</v>
      </c>
      <c r="E9396" t="s">
        <v>131</v>
      </c>
      <c r="F9396" t="s">
        <v>26576</v>
      </c>
      <c r="G9396" t="s">
        <v>152</v>
      </c>
      <c r="H9396" t="s">
        <v>134</v>
      </c>
      <c r="I9396" t="s">
        <v>135</v>
      </c>
      <c r="J9396" t="s">
        <v>136</v>
      </c>
      <c r="K9396" t="s">
        <v>137</v>
      </c>
      <c r="L9396" t="s">
        <v>26577</v>
      </c>
      <c r="M9396" t="s">
        <v>26578</v>
      </c>
      <c r="N9396">
        <v>5.3494444440000004</v>
      </c>
      <c r="O9396">
        <v>0</v>
      </c>
      <c r="P9396">
        <v>1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0.47340264410966665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0.47340264410966665</v>
      </c>
    </row>
    <row r="9397" spans="1:31" x14ac:dyDescent="0.25">
      <c r="A9397">
        <v>2170712</v>
      </c>
      <c r="B9397">
        <v>1</v>
      </c>
      <c r="C9397" t="s">
        <v>80</v>
      </c>
      <c r="D9397" t="s">
        <v>105</v>
      </c>
      <c r="E9397" t="s">
        <v>206</v>
      </c>
      <c r="F9397" t="s">
        <v>2640</v>
      </c>
      <c r="G9397" t="s">
        <v>187</v>
      </c>
      <c r="H9397" t="s">
        <v>134</v>
      </c>
      <c r="I9397" t="s">
        <v>135</v>
      </c>
      <c r="J9397" t="s">
        <v>136</v>
      </c>
      <c r="K9397" t="s">
        <v>137</v>
      </c>
      <c r="L9397" t="s">
        <v>26579</v>
      </c>
      <c r="M9397" t="s">
        <v>26580</v>
      </c>
      <c r="N9397">
        <v>0.44055555499999999</v>
      </c>
      <c r="O9397">
        <v>0</v>
      </c>
      <c r="P9397">
        <v>76</v>
      </c>
      <c r="Q9397">
        <v>0</v>
      </c>
      <c r="R9397">
        <v>0</v>
      </c>
      <c r="S9397">
        <v>0</v>
      </c>
      <c r="T9397">
        <v>19</v>
      </c>
      <c r="U9397">
        <v>0</v>
      </c>
      <c r="V9397">
        <v>0</v>
      </c>
      <c r="W9397">
        <v>0</v>
      </c>
      <c r="X9397">
        <v>4.6420195457734597</v>
      </c>
      <c r="Y9397">
        <v>0</v>
      </c>
      <c r="Z9397">
        <v>0</v>
      </c>
      <c r="AA9397">
        <v>0</v>
      </c>
      <c r="AB9397">
        <v>8.2183578686247518</v>
      </c>
      <c r="AC9397">
        <v>0</v>
      </c>
      <c r="AD9397">
        <v>0</v>
      </c>
      <c r="AE9397">
        <v>12.860377414398211</v>
      </c>
    </row>
    <row r="9398" spans="1:31" x14ac:dyDescent="0.25">
      <c r="A9398">
        <v>2171104</v>
      </c>
      <c r="B9398">
        <v>1</v>
      </c>
      <c r="C9398" t="s">
        <v>81</v>
      </c>
      <c r="D9398" t="s">
        <v>116</v>
      </c>
      <c r="E9398" t="s">
        <v>140</v>
      </c>
      <c r="F9398" t="s">
        <v>26581</v>
      </c>
      <c r="G9398" t="s">
        <v>142</v>
      </c>
      <c r="H9398" t="s">
        <v>143</v>
      </c>
      <c r="I9398" t="s">
        <v>135</v>
      </c>
      <c r="J9398" t="s">
        <v>136</v>
      </c>
      <c r="K9398" t="s">
        <v>137</v>
      </c>
      <c r="L9398" t="s">
        <v>26582</v>
      </c>
      <c r="M9398" t="s">
        <v>26583</v>
      </c>
      <c r="N9398">
        <v>5.045555555</v>
      </c>
      <c r="O9398">
        <v>0</v>
      </c>
      <c r="P9398">
        <v>3048</v>
      </c>
      <c r="Q9398">
        <v>0</v>
      </c>
      <c r="R9398">
        <v>35</v>
      </c>
      <c r="S9398">
        <v>2</v>
      </c>
      <c r="T9398">
        <v>168</v>
      </c>
      <c r="U9398">
        <v>0</v>
      </c>
      <c r="V9398">
        <v>0</v>
      </c>
      <c r="W9398">
        <v>0</v>
      </c>
      <c r="X9398">
        <v>2894.2192018728638</v>
      </c>
      <c r="Y9398">
        <v>0</v>
      </c>
      <c r="Z9398">
        <v>48.859278506038009</v>
      </c>
      <c r="AA9398">
        <v>343.05571995175058</v>
      </c>
      <c r="AB9398">
        <v>510.57529020764952</v>
      </c>
      <c r="AC9398">
        <v>0</v>
      </c>
      <c r="AD9398">
        <v>0</v>
      </c>
      <c r="AE9398">
        <v>3796.7094905383024</v>
      </c>
    </row>
    <row r="9399" spans="1:31" x14ac:dyDescent="0.25">
      <c r="A9399">
        <v>2171691</v>
      </c>
      <c r="B9399">
        <v>1</v>
      </c>
      <c r="C9399" t="s">
        <v>80</v>
      </c>
      <c r="D9399" t="s">
        <v>87</v>
      </c>
      <c r="E9399" t="s">
        <v>161</v>
      </c>
      <c r="F9399" t="s">
        <v>26584</v>
      </c>
      <c r="G9399" t="s">
        <v>215</v>
      </c>
      <c r="H9399" t="s">
        <v>134</v>
      </c>
      <c r="I9399" t="s">
        <v>135</v>
      </c>
      <c r="J9399" t="s">
        <v>136</v>
      </c>
      <c r="K9399" t="s">
        <v>137</v>
      </c>
      <c r="L9399" t="s">
        <v>26585</v>
      </c>
      <c r="M9399" t="s">
        <v>26586</v>
      </c>
      <c r="N9399">
        <v>4.8419444440000001</v>
      </c>
      <c r="O9399">
        <v>0</v>
      </c>
      <c r="P9399">
        <v>109</v>
      </c>
      <c r="Q9399">
        <v>0</v>
      </c>
      <c r="R9399">
        <v>0</v>
      </c>
      <c r="S9399">
        <v>0</v>
      </c>
      <c r="T9399">
        <v>14</v>
      </c>
      <c r="U9399">
        <v>0</v>
      </c>
      <c r="V9399">
        <v>5</v>
      </c>
      <c r="W9399">
        <v>0</v>
      </c>
      <c r="X9399">
        <v>156.83646619016486</v>
      </c>
      <c r="Y9399">
        <v>0</v>
      </c>
      <c r="Z9399">
        <v>0</v>
      </c>
      <c r="AA9399">
        <v>0</v>
      </c>
      <c r="AB9399">
        <v>306.54818882152773</v>
      </c>
      <c r="AC9399">
        <v>0</v>
      </c>
      <c r="AD9399">
        <v>258.85277395173091</v>
      </c>
      <c r="AE9399">
        <v>722.23742896342355</v>
      </c>
    </row>
    <row r="9400" spans="1:31" x14ac:dyDescent="0.25">
      <c r="A9400">
        <v>2171785</v>
      </c>
      <c r="B9400">
        <v>1</v>
      </c>
      <c r="C9400" t="s">
        <v>80</v>
      </c>
      <c r="D9400" t="s">
        <v>109</v>
      </c>
      <c r="E9400" t="s">
        <v>174</v>
      </c>
      <c r="F9400" t="s">
        <v>9811</v>
      </c>
      <c r="G9400" t="s">
        <v>187</v>
      </c>
      <c r="H9400" t="s">
        <v>134</v>
      </c>
      <c r="I9400" t="s">
        <v>135</v>
      </c>
      <c r="J9400" t="s">
        <v>136</v>
      </c>
      <c r="K9400" t="s">
        <v>137</v>
      </c>
      <c r="L9400" t="s">
        <v>24609</v>
      </c>
      <c r="M9400" t="s">
        <v>26587</v>
      </c>
      <c r="N9400">
        <v>4.7888888879999998</v>
      </c>
      <c r="O9400">
        <v>0</v>
      </c>
      <c r="P9400">
        <v>5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6.8867022328845007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6.8867022328845007</v>
      </c>
    </row>
    <row r="9401" spans="1:31" x14ac:dyDescent="0.25">
      <c r="A9401">
        <v>2170806</v>
      </c>
      <c r="B9401">
        <v>1</v>
      </c>
      <c r="C9401" t="s">
        <v>80</v>
      </c>
      <c r="D9401" t="s">
        <v>85</v>
      </c>
      <c r="E9401" t="s">
        <v>131</v>
      </c>
      <c r="F9401" t="s">
        <v>24755</v>
      </c>
      <c r="G9401" t="s">
        <v>300</v>
      </c>
      <c r="H9401" t="s">
        <v>134</v>
      </c>
      <c r="I9401" t="s">
        <v>135</v>
      </c>
      <c r="J9401" t="s">
        <v>3</v>
      </c>
      <c r="K9401" t="s">
        <v>137</v>
      </c>
      <c r="L9401" t="s">
        <v>26588</v>
      </c>
      <c r="M9401" t="s">
        <v>26589</v>
      </c>
      <c r="N9401">
        <v>4.608333333</v>
      </c>
      <c r="O9401">
        <v>0</v>
      </c>
      <c r="P9401">
        <v>5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4.9554436454196651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4.9554436454196651</v>
      </c>
    </row>
    <row r="9402" spans="1:31" x14ac:dyDescent="0.25">
      <c r="A9402">
        <v>2171150</v>
      </c>
      <c r="B9402">
        <v>1</v>
      </c>
      <c r="C9402" t="s">
        <v>81</v>
      </c>
      <c r="D9402" t="s">
        <v>127</v>
      </c>
      <c r="E9402" t="s">
        <v>206</v>
      </c>
      <c r="F9402" t="s">
        <v>26590</v>
      </c>
      <c r="G9402" t="s">
        <v>374</v>
      </c>
      <c r="H9402" t="s">
        <v>134</v>
      </c>
      <c r="I9402" t="s">
        <v>135</v>
      </c>
      <c r="J9402" t="s">
        <v>136</v>
      </c>
      <c r="K9402" t="s">
        <v>137</v>
      </c>
      <c r="L9402" t="s">
        <v>26591</v>
      </c>
      <c r="M9402" t="s">
        <v>26592</v>
      </c>
      <c r="N9402">
        <v>3.5388888879999998</v>
      </c>
      <c r="O9402">
        <v>0</v>
      </c>
      <c r="P9402">
        <v>12</v>
      </c>
      <c r="Q9402">
        <v>0</v>
      </c>
      <c r="R9402">
        <v>0</v>
      </c>
      <c r="S9402">
        <v>0</v>
      </c>
      <c r="T9402">
        <v>9</v>
      </c>
      <c r="U9402">
        <v>0</v>
      </c>
      <c r="V9402">
        <v>0</v>
      </c>
      <c r="W9402">
        <v>0</v>
      </c>
      <c r="X9402">
        <v>9.2708875264115527</v>
      </c>
      <c r="Y9402">
        <v>0</v>
      </c>
      <c r="Z9402">
        <v>0</v>
      </c>
      <c r="AA9402">
        <v>0</v>
      </c>
      <c r="AB9402">
        <v>18.299104148723512</v>
      </c>
      <c r="AC9402">
        <v>0</v>
      </c>
      <c r="AD9402">
        <v>0</v>
      </c>
      <c r="AE9402">
        <v>27.569991675135064</v>
      </c>
    </row>
    <row r="9403" spans="1:31" x14ac:dyDescent="0.25">
      <c r="A9403">
        <v>2171605</v>
      </c>
      <c r="B9403">
        <v>1</v>
      </c>
      <c r="C9403" t="s">
        <v>80</v>
      </c>
      <c r="D9403" t="s">
        <v>95</v>
      </c>
      <c r="E9403" t="s">
        <v>174</v>
      </c>
      <c r="F9403" t="s">
        <v>25382</v>
      </c>
      <c r="G9403" t="s">
        <v>187</v>
      </c>
      <c r="H9403" t="s">
        <v>134</v>
      </c>
      <c r="I9403" t="s">
        <v>135</v>
      </c>
      <c r="J9403" t="s">
        <v>136</v>
      </c>
      <c r="K9403" t="s">
        <v>137</v>
      </c>
      <c r="L9403" t="s">
        <v>26593</v>
      </c>
      <c r="M9403" t="s">
        <v>26594</v>
      </c>
      <c r="N9403">
        <v>6.2975000000000003</v>
      </c>
      <c r="O9403">
        <v>0</v>
      </c>
      <c r="P9403">
        <v>9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8.8534221411607987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8.8534221411607987</v>
      </c>
    </row>
    <row r="9404" spans="1:31" x14ac:dyDescent="0.25">
      <c r="A9404">
        <v>2171582</v>
      </c>
      <c r="B9404">
        <v>1</v>
      </c>
      <c r="C9404" t="s">
        <v>81</v>
      </c>
      <c r="D9404" t="s">
        <v>122</v>
      </c>
      <c r="E9404" t="s">
        <v>161</v>
      </c>
      <c r="F9404" t="s">
        <v>26595</v>
      </c>
      <c r="G9404" t="s">
        <v>215</v>
      </c>
      <c r="H9404" t="s">
        <v>134</v>
      </c>
      <c r="I9404" t="s">
        <v>135</v>
      </c>
      <c r="J9404" t="s">
        <v>136</v>
      </c>
      <c r="K9404" t="s">
        <v>137</v>
      </c>
      <c r="L9404" t="s">
        <v>26596</v>
      </c>
      <c r="M9404" t="s">
        <v>26597</v>
      </c>
      <c r="N9404">
        <v>6.9827777769999999</v>
      </c>
      <c r="O9404">
        <v>0</v>
      </c>
      <c r="P9404">
        <v>228</v>
      </c>
      <c r="Q9404">
        <v>0</v>
      </c>
      <c r="R9404">
        <v>2</v>
      </c>
      <c r="S9404">
        <v>0</v>
      </c>
      <c r="T9404">
        <v>25</v>
      </c>
      <c r="U9404">
        <v>0</v>
      </c>
      <c r="V9404">
        <v>0</v>
      </c>
      <c r="W9404">
        <v>0</v>
      </c>
      <c r="X9404">
        <v>239.11681537170912</v>
      </c>
      <c r="Y9404">
        <v>0</v>
      </c>
      <c r="Z9404">
        <v>6.737068393048034</v>
      </c>
      <c r="AA9404">
        <v>0</v>
      </c>
      <c r="AB9404">
        <v>37.833538462431747</v>
      </c>
      <c r="AC9404">
        <v>0</v>
      </c>
      <c r="AD9404">
        <v>0</v>
      </c>
      <c r="AE9404">
        <v>283.6874222271889</v>
      </c>
    </row>
    <row r="9405" spans="1:31" x14ac:dyDescent="0.25">
      <c r="A9405">
        <v>2171158</v>
      </c>
      <c r="B9405">
        <v>1</v>
      </c>
      <c r="C9405" t="s">
        <v>80</v>
      </c>
      <c r="D9405" t="s">
        <v>99</v>
      </c>
      <c r="E9405" t="s">
        <v>174</v>
      </c>
      <c r="F9405" t="s">
        <v>21322</v>
      </c>
      <c r="G9405" t="s">
        <v>187</v>
      </c>
      <c r="H9405" t="s">
        <v>134</v>
      </c>
      <c r="I9405" t="s">
        <v>135</v>
      </c>
      <c r="J9405" t="s">
        <v>136</v>
      </c>
      <c r="K9405" t="s">
        <v>137</v>
      </c>
      <c r="L9405" t="s">
        <v>26598</v>
      </c>
      <c r="M9405" t="s">
        <v>26599</v>
      </c>
      <c r="N9405">
        <v>11.858333332999999</v>
      </c>
      <c r="O9405">
        <v>0</v>
      </c>
      <c r="P9405">
        <v>36</v>
      </c>
      <c r="Q9405">
        <v>0</v>
      </c>
      <c r="R9405">
        <v>0</v>
      </c>
      <c r="S9405">
        <v>0</v>
      </c>
      <c r="T9405">
        <v>4</v>
      </c>
      <c r="U9405">
        <v>0</v>
      </c>
      <c r="V9405">
        <v>0</v>
      </c>
      <c r="W9405">
        <v>0</v>
      </c>
      <c r="X9405">
        <v>74.733683042710808</v>
      </c>
      <c r="Y9405">
        <v>0</v>
      </c>
      <c r="Z9405">
        <v>0</v>
      </c>
      <c r="AA9405">
        <v>0</v>
      </c>
      <c r="AB9405">
        <v>18.182363107293348</v>
      </c>
      <c r="AC9405">
        <v>0</v>
      </c>
      <c r="AD9405">
        <v>0</v>
      </c>
      <c r="AE9405">
        <v>92.916046150004149</v>
      </c>
    </row>
    <row r="9406" spans="1:31" x14ac:dyDescent="0.25">
      <c r="A9406">
        <v>2170892</v>
      </c>
      <c r="B9406">
        <v>1</v>
      </c>
      <c r="C9406" t="s">
        <v>80</v>
      </c>
      <c r="D9406" t="s">
        <v>88</v>
      </c>
      <c r="E9406" t="s">
        <v>146</v>
      </c>
      <c r="F9406" t="s">
        <v>26600</v>
      </c>
      <c r="G9406" t="s">
        <v>167</v>
      </c>
      <c r="H9406" t="s">
        <v>143</v>
      </c>
      <c r="I9406" t="s">
        <v>135</v>
      </c>
      <c r="J9406" t="s">
        <v>136</v>
      </c>
      <c r="K9406" t="s">
        <v>137</v>
      </c>
      <c r="L9406" t="s">
        <v>26601</v>
      </c>
      <c r="M9406" t="s">
        <v>26602</v>
      </c>
      <c r="N9406">
        <v>3.8141666660000002</v>
      </c>
      <c r="O9406">
        <v>0</v>
      </c>
      <c r="P9406">
        <v>0</v>
      </c>
      <c r="Q9406">
        <v>0</v>
      </c>
      <c r="R9406">
        <v>0</v>
      </c>
      <c r="S9406">
        <v>1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734.57946833669087</v>
      </c>
      <c r="AB9406">
        <v>0</v>
      </c>
      <c r="AC9406">
        <v>0</v>
      </c>
      <c r="AD9406">
        <v>0</v>
      </c>
      <c r="AE9406">
        <v>734.57946833669087</v>
      </c>
    </row>
    <row r="9407" spans="1:31" x14ac:dyDescent="0.25">
      <c r="A9407">
        <v>2171064</v>
      </c>
      <c r="B9407">
        <v>1</v>
      </c>
      <c r="C9407" t="s">
        <v>80</v>
      </c>
      <c r="D9407" t="s">
        <v>83</v>
      </c>
      <c r="E9407" t="s">
        <v>174</v>
      </c>
      <c r="F9407" t="s">
        <v>26603</v>
      </c>
      <c r="G9407" t="s">
        <v>235</v>
      </c>
      <c r="H9407" t="s">
        <v>134</v>
      </c>
      <c r="I9407" t="s">
        <v>135</v>
      </c>
      <c r="J9407" t="s">
        <v>136</v>
      </c>
      <c r="K9407" t="s">
        <v>236</v>
      </c>
      <c r="L9407" t="s">
        <v>26604</v>
      </c>
      <c r="M9407" t="s">
        <v>26605</v>
      </c>
      <c r="N9407">
        <v>6.386711944</v>
      </c>
      <c r="O9407">
        <v>0</v>
      </c>
      <c r="P9407">
        <v>172</v>
      </c>
      <c r="Q9407">
        <v>0</v>
      </c>
      <c r="R9407">
        <v>0</v>
      </c>
      <c r="S9407">
        <v>0</v>
      </c>
      <c r="T9407">
        <v>4</v>
      </c>
      <c r="U9407">
        <v>0</v>
      </c>
      <c r="V9407">
        <v>0</v>
      </c>
      <c r="W9407">
        <v>0</v>
      </c>
      <c r="X9407">
        <v>278.46722851622195</v>
      </c>
      <c r="Y9407">
        <v>0</v>
      </c>
      <c r="Z9407">
        <v>0</v>
      </c>
      <c r="AA9407">
        <v>0</v>
      </c>
      <c r="AB9407">
        <v>13.268909413953917</v>
      </c>
      <c r="AC9407">
        <v>0</v>
      </c>
      <c r="AD9407">
        <v>0</v>
      </c>
      <c r="AE9407">
        <v>291.73613793017586</v>
      </c>
    </row>
    <row r="9408" spans="1:31" x14ac:dyDescent="0.25">
      <c r="A9408">
        <v>2171668</v>
      </c>
      <c r="B9408">
        <v>1</v>
      </c>
      <c r="C9408" t="s">
        <v>80</v>
      </c>
      <c r="D9408" t="s">
        <v>92</v>
      </c>
      <c r="E9408" t="s">
        <v>131</v>
      </c>
      <c r="F9408" t="s">
        <v>26606</v>
      </c>
      <c r="G9408" t="s">
        <v>152</v>
      </c>
      <c r="H9408" t="s">
        <v>134</v>
      </c>
      <c r="I9408" t="s">
        <v>135</v>
      </c>
      <c r="J9408" t="s">
        <v>136</v>
      </c>
      <c r="K9408" t="s">
        <v>137</v>
      </c>
      <c r="L9408" t="s">
        <v>26607</v>
      </c>
      <c r="M9408" t="s">
        <v>26608</v>
      </c>
      <c r="N9408">
        <v>2.0077777769999998</v>
      </c>
      <c r="O9408">
        <v>0</v>
      </c>
      <c r="P9408">
        <v>1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0.63591745995191673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0.63591745995191673</v>
      </c>
    </row>
    <row r="9409" spans="1:31" x14ac:dyDescent="0.25">
      <c r="A9409">
        <v>2171127</v>
      </c>
      <c r="B9409">
        <v>1</v>
      </c>
      <c r="C9409" t="s">
        <v>81</v>
      </c>
      <c r="D9409" t="s">
        <v>122</v>
      </c>
      <c r="E9409" t="s">
        <v>196</v>
      </c>
      <c r="F9409" t="s">
        <v>25143</v>
      </c>
      <c r="G9409" t="s">
        <v>3244</v>
      </c>
      <c r="H9409" t="s">
        <v>143</v>
      </c>
      <c r="I9409" t="s">
        <v>135</v>
      </c>
      <c r="J9409" t="s">
        <v>136</v>
      </c>
      <c r="K9409" t="s">
        <v>137</v>
      </c>
      <c r="L9409" t="s">
        <v>26609</v>
      </c>
      <c r="M9409" t="s">
        <v>26610</v>
      </c>
      <c r="N9409">
        <v>7.5277777769999998</v>
      </c>
      <c r="O9409">
        <v>0</v>
      </c>
      <c r="P9409">
        <v>703</v>
      </c>
      <c r="Q9409">
        <v>0</v>
      </c>
      <c r="R9409">
        <v>0</v>
      </c>
      <c r="S9409">
        <v>0</v>
      </c>
      <c r="T9409">
        <v>256</v>
      </c>
      <c r="U9409">
        <v>0</v>
      </c>
      <c r="V9409">
        <v>0</v>
      </c>
      <c r="W9409">
        <v>0</v>
      </c>
      <c r="X9409">
        <v>1033.6541578485219</v>
      </c>
      <c r="Y9409">
        <v>0</v>
      </c>
      <c r="Z9409">
        <v>0</v>
      </c>
      <c r="AA9409">
        <v>0</v>
      </c>
      <c r="AB9409">
        <v>828.45905652993338</v>
      </c>
      <c r="AC9409">
        <v>0</v>
      </c>
      <c r="AD9409">
        <v>0</v>
      </c>
      <c r="AE9409">
        <v>1862.1132143784553</v>
      </c>
    </row>
    <row r="9410" spans="1:31" x14ac:dyDescent="0.25">
      <c r="A9410">
        <v>2170978</v>
      </c>
      <c r="B9410">
        <v>1</v>
      </c>
      <c r="C9410" t="s">
        <v>81</v>
      </c>
      <c r="D9410" t="s">
        <v>128</v>
      </c>
      <c r="E9410" t="s">
        <v>131</v>
      </c>
      <c r="F9410" t="s">
        <v>26611</v>
      </c>
      <c r="G9410" t="s">
        <v>152</v>
      </c>
      <c r="H9410" t="s">
        <v>134</v>
      </c>
      <c r="I9410" t="s">
        <v>135</v>
      </c>
      <c r="J9410" t="s">
        <v>136</v>
      </c>
      <c r="K9410" t="s">
        <v>137</v>
      </c>
      <c r="L9410" t="s">
        <v>26612</v>
      </c>
      <c r="M9410" t="s">
        <v>26613</v>
      </c>
      <c r="N9410">
        <v>3.6183333329999998</v>
      </c>
      <c r="O9410">
        <v>0</v>
      </c>
      <c r="P9410">
        <v>1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0.75608973859680007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0.75608973859680007</v>
      </c>
    </row>
    <row r="9411" spans="1:31" x14ac:dyDescent="0.25">
      <c r="A9411">
        <v>2171911</v>
      </c>
      <c r="B9411">
        <v>1</v>
      </c>
      <c r="C9411" t="s">
        <v>80</v>
      </c>
      <c r="D9411" t="s">
        <v>100</v>
      </c>
      <c r="E9411" t="s">
        <v>140</v>
      </c>
      <c r="F9411" t="s">
        <v>13960</v>
      </c>
      <c r="G9411" t="s">
        <v>226</v>
      </c>
      <c r="H9411" t="s">
        <v>143</v>
      </c>
      <c r="I9411" t="s">
        <v>135</v>
      </c>
      <c r="J9411" t="s">
        <v>136</v>
      </c>
      <c r="K9411" t="s">
        <v>137</v>
      </c>
      <c r="L9411" t="s">
        <v>26614</v>
      </c>
      <c r="M9411" t="s">
        <v>26615</v>
      </c>
      <c r="N9411">
        <v>0.17972222199999999</v>
      </c>
      <c r="O9411">
        <v>1</v>
      </c>
      <c r="P9411">
        <v>1245</v>
      </c>
      <c r="Q9411">
        <v>18</v>
      </c>
      <c r="R9411">
        <v>404</v>
      </c>
      <c r="S9411">
        <v>13</v>
      </c>
      <c r="T9411">
        <v>250</v>
      </c>
      <c r="U9411">
        <v>0</v>
      </c>
      <c r="V9411">
        <v>1</v>
      </c>
      <c r="W9411">
        <v>7.9454683149100022E-2</v>
      </c>
      <c r="X9411">
        <v>68.835455235587162</v>
      </c>
      <c r="Y9411">
        <v>23.04731728393358</v>
      </c>
      <c r="Z9411">
        <v>32.906761873674931</v>
      </c>
      <c r="AA9411">
        <v>21.478168782078985</v>
      </c>
      <c r="AB9411">
        <v>24.341965538725404</v>
      </c>
      <c r="AC9411">
        <v>0</v>
      </c>
      <c r="AD9411">
        <v>0.18183453960891671</v>
      </c>
      <c r="AE9411">
        <v>170.87095793675809</v>
      </c>
    </row>
    <row r="9412" spans="1:31" x14ac:dyDescent="0.25">
      <c r="A9412">
        <v>2171370</v>
      </c>
      <c r="B9412">
        <v>1</v>
      </c>
      <c r="C9412" t="s">
        <v>81</v>
      </c>
      <c r="D9412" t="s">
        <v>117</v>
      </c>
      <c r="E9412" t="s">
        <v>174</v>
      </c>
      <c r="F9412" t="s">
        <v>23719</v>
      </c>
      <c r="G9412" t="s">
        <v>187</v>
      </c>
      <c r="H9412" t="s">
        <v>134</v>
      </c>
      <c r="I9412" t="s">
        <v>135</v>
      </c>
      <c r="J9412" t="s">
        <v>136</v>
      </c>
      <c r="K9412" t="s">
        <v>137</v>
      </c>
      <c r="L9412" t="s">
        <v>26616</v>
      </c>
      <c r="M9412" t="s">
        <v>26617</v>
      </c>
      <c r="N9412">
        <v>3.2977777769999999</v>
      </c>
      <c r="O9412">
        <v>0</v>
      </c>
      <c r="P9412">
        <v>6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1.9718665796764001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1.9718665796764001</v>
      </c>
    </row>
    <row r="9413" spans="1:31" x14ac:dyDescent="0.25">
      <c r="A9413">
        <v>2170829</v>
      </c>
      <c r="B9413">
        <v>1</v>
      </c>
      <c r="C9413" t="s">
        <v>80</v>
      </c>
      <c r="D9413" t="s">
        <v>99</v>
      </c>
      <c r="E9413" t="s">
        <v>174</v>
      </c>
      <c r="F9413" t="s">
        <v>26618</v>
      </c>
      <c r="G9413" t="s">
        <v>187</v>
      </c>
      <c r="H9413" t="s">
        <v>134</v>
      </c>
      <c r="I9413" t="s">
        <v>135</v>
      </c>
      <c r="J9413" t="s">
        <v>136</v>
      </c>
      <c r="K9413" t="s">
        <v>137</v>
      </c>
      <c r="L9413" t="s">
        <v>26619</v>
      </c>
      <c r="M9413" t="s">
        <v>26620</v>
      </c>
      <c r="N9413">
        <v>4.3324999999999996</v>
      </c>
      <c r="O9413">
        <v>0</v>
      </c>
      <c r="P9413">
        <v>36</v>
      </c>
      <c r="Q9413">
        <v>0</v>
      </c>
      <c r="R9413">
        <v>7</v>
      </c>
      <c r="S9413">
        <v>0</v>
      </c>
      <c r="T9413">
        <v>4</v>
      </c>
      <c r="U9413">
        <v>0</v>
      </c>
      <c r="V9413">
        <v>0</v>
      </c>
      <c r="W9413">
        <v>0</v>
      </c>
      <c r="X9413">
        <v>27.393771406376036</v>
      </c>
      <c r="Y9413">
        <v>0</v>
      </c>
      <c r="Z9413">
        <v>13.215120746717698</v>
      </c>
      <c r="AA9413">
        <v>0</v>
      </c>
      <c r="AB9413">
        <v>3.4240208448642755</v>
      </c>
      <c r="AC9413">
        <v>0</v>
      </c>
      <c r="AD9413">
        <v>0</v>
      </c>
      <c r="AE9413">
        <v>44.032912997958007</v>
      </c>
    </row>
    <row r="9414" spans="1:31" x14ac:dyDescent="0.25">
      <c r="A9414">
        <v>2139752</v>
      </c>
      <c r="B9414">
        <v>1</v>
      </c>
      <c r="C9414" t="s">
        <v>80</v>
      </c>
      <c r="D9414" t="s">
        <v>100</v>
      </c>
      <c r="E9414" t="s">
        <v>131</v>
      </c>
      <c r="F9414" t="s">
        <v>26621</v>
      </c>
      <c r="G9414" t="s">
        <v>152</v>
      </c>
      <c r="H9414" t="s">
        <v>134</v>
      </c>
      <c r="I9414" t="s">
        <v>135</v>
      </c>
      <c r="J9414" t="s">
        <v>136</v>
      </c>
      <c r="K9414" t="s">
        <v>137</v>
      </c>
      <c r="L9414" t="s">
        <v>26622</v>
      </c>
      <c r="M9414" t="s">
        <v>26623</v>
      </c>
      <c r="N9414">
        <v>1.9386111109999999</v>
      </c>
      <c r="O9414">
        <v>0</v>
      </c>
      <c r="P9414">
        <v>1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</v>
      </c>
    </row>
    <row r="9415" spans="1:31" x14ac:dyDescent="0.25">
      <c r="A9415">
        <v>2155398</v>
      </c>
      <c r="B9415">
        <v>1</v>
      </c>
      <c r="C9415" t="s">
        <v>81</v>
      </c>
      <c r="D9415" t="s">
        <v>123</v>
      </c>
      <c r="E9415" t="s">
        <v>196</v>
      </c>
      <c r="F9415" t="s">
        <v>26624</v>
      </c>
      <c r="G9415" t="s">
        <v>142</v>
      </c>
      <c r="H9415" t="s">
        <v>143</v>
      </c>
      <c r="I9415" t="s">
        <v>135</v>
      </c>
      <c r="J9415" t="s">
        <v>136</v>
      </c>
      <c r="K9415" t="s">
        <v>137</v>
      </c>
      <c r="L9415" t="s">
        <v>26625</v>
      </c>
      <c r="M9415" t="s">
        <v>26626</v>
      </c>
      <c r="N9415">
        <v>2.3280555550000002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</row>
    <row r="9416" spans="1:31" x14ac:dyDescent="0.25">
      <c r="A9416">
        <v>2140259</v>
      </c>
      <c r="B9416">
        <v>1</v>
      </c>
      <c r="C9416" t="s">
        <v>80</v>
      </c>
      <c r="D9416" t="s">
        <v>108</v>
      </c>
      <c r="E9416" t="s">
        <v>140</v>
      </c>
      <c r="F9416" t="s">
        <v>26627</v>
      </c>
      <c r="G9416" t="s">
        <v>235</v>
      </c>
      <c r="H9416" t="s">
        <v>143</v>
      </c>
      <c r="I9416" t="s">
        <v>135</v>
      </c>
      <c r="J9416" t="s">
        <v>136</v>
      </c>
      <c r="K9416" t="s">
        <v>236</v>
      </c>
      <c r="L9416" t="s">
        <v>26628</v>
      </c>
      <c r="M9416" t="s">
        <v>26629</v>
      </c>
      <c r="N9416">
        <v>1.8846647219999999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0</v>
      </c>
    </row>
    <row r="9417" spans="1:31" x14ac:dyDescent="0.25">
      <c r="A9417">
        <v>2138805</v>
      </c>
      <c r="B9417">
        <v>1</v>
      </c>
      <c r="C9417" t="s">
        <v>80</v>
      </c>
      <c r="D9417" t="s">
        <v>101</v>
      </c>
      <c r="E9417" t="s">
        <v>146</v>
      </c>
      <c r="F9417" t="s">
        <v>26630</v>
      </c>
      <c r="G9417" t="s">
        <v>167</v>
      </c>
      <c r="H9417" t="s">
        <v>143</v>
      </c>
      <c r="I9417" t="s">
        <v>135</v>
      </c>
      <c r="J9417" t="s">
        <v>136</v>
      </c>
      <c r="K9417" t="s">
        <v>137</v>
      </c>
      <c r="L9417" t="s">
        <v>26631</v>
      </c>
      <c r="M9417" t="s">
        <v>26632</v>
      </c>
      <c r="N9417">
        <v>1.4202777769999999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</row>
    <row r="9418" spans="1:31" x14ac:dyDescent="0.25">
      <c r="A9418">
        <v>2158152</v>
      </c>
      <c r="B9418">
        <v>1</v>
      </c>
      <c r="C9418" t="s">
        <v>81</v>
      </c>
      <c r="D9418" t="s">
        <v>123</v>
      </c>
      <c r="E9418" t="s">
        <v>131</v>
      </c>
      <c r="F9418" t="s">
        <v>26633</v>
      </c>
      <c r="G9418" t="s">
        <v>231</v>
      </c>
      <c r="H9418" t="s">
        <v>134</v>
      </c>
      <c r="I9418" t="s">
        <v>135</v>
      </c>
      <c r="J9418" t="s">
        <v>136</v>
      </c>
      <c r="K9418" t="s">
        <v>137</v>
      </c>
      <c r="L9418" t="s">
        <v>26634</v>
      </c>
      <c r="M9418" t="s">
        <v>26635</v>
      </c>
      <c r="N9418">
        <v>3.5247222219999998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1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</row>
    <row r="9419" spans="1:31" x14ac:dyDescent="0.25">
      <c r="A9419">
        <v>2143213</v>
      </c>
      <c r="B9419">
        <v>1</v>
      </c>
      <c r="C9419" t="s">
        <v>80</v>
      </c>
      <c r="D9419" t="s">
        <v>108</v>
      </c>
      <c r="E9419" t="s">
        <v>140</v>
      </c>
      <c r="F9419" t="s">
        <v>26627</v>
      </c>
      <c r="G9419" t="s">
        <v>235</v>
      </c>
      <c r="H9419" t="s">
        <v>143</v>
      </c>
      <c r="I9419" t="s">
        <v>135</v>
      </c>
      <c r="J9419" t="s">
        <v>136</v>
      </c>
      <c r="K9419" t="s">
        <v>236</v>
      </c>
      <c r="L9419" t="s">
        <v>26636</v>
      </c>
      <c r="M9419" t="s">
        <v>26637</v>
      </c>
      <c r="N9419">
        <v>2.9361813880000001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</row>
    <row r="9420" spans="1:31" x14ac:dyDescent="0.25">
      <c r="A9420">
        <v>2142340</v>
      </c>
      <c r="B9420">
        <v>1</v>
      </c>
      <c r="C9420" t="s">
        <v>80</v>
      </c>
      <c r="D9420" t="s">
        <v>90</v>
      </c>
      <c r="E9420" t="s">
        <v>131</v>
      </c>
      <c r="F9420" t="s">
        <v>26638</v>
      </c>
      <c r="G9420" t="s">
        <v>171</v>
      </c>
      <c r="H9420" t="s">
        <v>134</v>
      </c>
      <c r="I9420" t="s">
        <v>135</v>
      </c>
      <c r="J9420" t="s">
        <v>136</v>
      </c>
      <c r="K9420" t="s">
        <v>137</v>
      </c>
      <c r="L9420" t="s">
        <v>26639</v>
      </c>
      <c r="M9420" t="s">
        <v>26640</v>
      </c>
      <c r="N9420">
        <v>2.3975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1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</row>
    <row r="9421" spans="1:31" x14ac:dyDescent="0.25">
      <c r="A9421">
        <v>2156000</v>
      </c>
      <c r="B9421">
        <v>1</v>
      </c>
      <c r="C9421" t="s">
        <v>81</v>
      </c>
      <c r="D9421" t="s">
        <v>123</v>
      </c>
      <c r="E9421" t="s">
        <v>131</v>
      </c>
      <c r="F9421" t="s">
        <v>26641</v>
      </c>
      <c r="G9421" t="s">
        <v>133</v>
      </c>
      <c r="H9421" t="s">
        <v>134</v>
      </c>
      <c r="I9421" t="s">
        <v>135</v>
      </c>
      <c r="J9421" t="s">
        <v>136</v>
      </c>
      <c r="K9421" t="s">
        <v>137</v>
      </c>
      <c r="L9421" t="s">
        <v>26642</v>
      </c>
      <c r="M9421" t="s">
        <v>26643</v>
      </c>
      <c r="N9421">
        <v>3.1686111110000001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1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</row>
    <row r="9422" spans="1:31" x14ac:dyDescent="0.25">
      <c r="A9422">
        <v>2170607</v>
      </c>
      <c r="B9422">
        <v>1</v>
      </c>
      <c r="C9422" t="s">
        <v>80</v>
      </c>
      <c r="D9422" t="s">
        <v>105</v>
      </c>
      <c r="E9422" t="s">
        <v>131</v>
      </c>
      <c r="F9422" t="s">
        <v>26644</v>
      </c>
      <c r="G9422" t="s">
        <v>231</v>
      </c>
      <c r="H9422" t="s">
        <v>134</v>
      </c>
      <c r="I9422" t="s">
        <v>135</v>
      </c>
      <c r="J9422" t="s">
        <v>136</v>
      </c>
      <c r="K9422" t="s">
        <v>137</v>
      </c>
      <c r="L9422" t="s">
        <v>26645</v>
      </c>
      <c r="M9422" t="s">
        <v>26646</v>
      </c>
      <c r="N9422">
        <v>0.83805555499999995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1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</row>
    <row r="9423" spans="1:31" x14ac:dyDescent="0.25">
      <c r="A9423">
        <v>2135851</v>
      </c>
      <c r="B9423">
        <v>1</v>
      </c>
      <c r="C9423" t="s">
        <v>80</v>
      </c>
      <c r="D9423" t="s">
        <v>88</v>
      </c>
      <c r="E9423" t="s">
        <v>131</v>
      </c>
      <c r="F9423" t="s">
        <v>26647</v>
      </c>
      <c r="G9423" t="s">
        <v>133</v>
      </c>
      <c r="H9423" t="s">
        <v>134</v>
      </c>
      <c r="I9423" t="s">
        <v>135</v>
      </c>
      <c r="J9423" t="s">
        <v>136</v>
      </c>
      <c r="K9423" t="s">
        <v>137</v>
      </c>
      <c r="L9423" t="s">
        <v>26648</v>
      </c>
      <c r="M9423" t="s">
        <v>26649</v>
      </c>
      <c r="N9423">
        <v>4.051111111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1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</row>
    <row r="9424" spans="1:31" x14ac:dyDescent="0.25">
      <c r="A9424">
        <v>2137002</v>
      </c>
      <c r="B9424">
        <v>1</v>
      </c>
      <c r="C9424" t="s">
        <v>80</v>
      </c>
      <c r="D9424" t="s">
        <v>101</v>
      </c>
      <c r="E9424" t="s">
        <v>131</v>
      </c>
      <c r="F9424" t="s">
        <v>26650</v>
      </c>
      <c r="G9424" t="s">
        <v>152</v>
      </c>
      <c r="H9424" t="s">
        <v>134</v>
      </c>
      <c r="I9424" t="s">
        <v>135</v>
      </c>
      <c r="J9424" t="s">
        <v>136</v>
      </c>
      <c r="K9424" t="s">
        <v>137</v>
      </c>
      <c r="L9424" t="s">
        <v>26651</v>
      </c>
      <c r="M9424" t="s">
        <v>26652</v>
      </c>
      <c r="N9424">
        <v>2.386666666</v>
      </c>
      <c r="O9424">
        <v>0</v>
      </c>
      <c r="P9424">
        <v>1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</row>
    <row r="9425" spans="1:31" x14ac:dyDescent="0.25">
      <c r="A9425">
        <v>2135691</v>
      </c>
      <c r="B9425">
        <v>1</v>
      </c>
      <c r="C9425" t="s">
        <v>80</v>
      </c>
      <c r="D9425" t="s">
        <v>102</v>
      </c>
      <c r="E9425" t="s">
        <v>140</v>
      </c>
      <c r="F9425" t="s">
        <v>26653</v>
      </c>
      <c r="G9425" t="s">
        <v>226</v>
      </c>
      <c r="H9425" t="s">
        <v>143</v>
      </c>
      <c r="I9425" t="s">
        <v>135</v>
      </c>
      <c r="J9425" t="s">
        <v>136</v>
      </c>
      <c r="K9425" t="s">
        <v>137</v>
      </c>
      <c r="L9425" t="s">
        <v>4993</v>
      </c>
      <c r="M9425" t="s">
        <v>26654</v>
      </c>
      <c r="N9425">
        <v>0.62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</row>
    <row r="9426" spans="1:31" x14ac:dyDescent="0.25">
      <c r="A9426">
        <v>2141648</v>
      </c>
      <c r="B9426">
        <v>1</v>
      </c>
      <c r="C9426" t="s">
        <v>81</v>
      </c>
      <c r="D9426" t="s">
        <v>123</v>
      </c>
      <c r="E9426" t="s">
        <v>131</v>
      </c>
      <c r="F9426" t="s">
        <v>26655</v>
      </c>
      <c r="G9426" t="s">
        <v>152</v>
      </c>
      <c r="H9426" t="s">
        <v>134</v>
      </c>
      <c r="I9426" t="s">
        <v>135</v>
      </c>
      <c r="J9426" t="s">
        <v>136</v>
      </c>
      <c r="K9426" t="s">
        <v>137</v>
      </c>
      <c r="L9426" t="s">
        <v>26656</v>
      </c>
      <c r="M9426" t="s">
        <v>26657</v>
      </c>
      <c r="N9426">
        <v>2.574166666</v>
      </c>
      <c r="O9426">
        <v>0</v>
      </c>
      <c r="P9426">
        <v>1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</row>
    <row r="9427" spans="1:31" x14ac:dyDescent="0.25">
      <c r="A9427">
        <v>2136092</v>
      </c>
      <c r="B9427">
        <v>1</v>
      </c>
      <c r="C9427" t="s">
        <v>81</v>
      </c>
      <c r="D9427" t="s">
        <v>128</v>
      </c>
      <c r="E9427" t="s">
        <v>131</v>
      </c>
      <c r="F9427" t="s">
        <v>26658</v>
      </c>
      <c r="G9427" t="s">
        <v>231</v>
      </c>
      <c r="H9427" t="s">
        <v>134</v>
      </c>
      <c r="I9427" t="s">
        <v>135</v>
      </c>
      <c r="J9427" t="s">
        <v>136</v>
      </c>
      <c r="K9427" t="s">
        <v>137</v>
      </c>
      <c r="L9427" t="s">
        <v>26659</v>
      </c>
      <c r="M9427" t="s">
        <v>26660</v>
      </c>
      <c r="N9427">
        <v>0.81361111100000005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1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</v>
      </c>
    </row>
    <row r="9428" spans="1:31" x14ac:dyDescent="0.25">
      <c r="A9428">
        <v>2156461</v>
      </c>
      <c r="B9428">
        <v>1</v>
      </c>
      <c r="C9428" t="s">
        <v>81</v>
      </c>
      <c r="D9428" t="s">
        <v>112</v>
      </c>
      <c r="E9428" t="s">
        <v>131</v>
      </c>
      <c r="F9428" t="s">
        <v>26661</v>
      </c>
      <c r="G9428" t="s">
        <v>133</v>
      </c>
      <c r="H9428" t="s">
        <v>134</v>
      </c>
      <c r="I9428" t="s">
        <v>135</v>
      </c>
      <c r="J9428" t="s">
        <v>136</v>
      </c>
      <c r="K9428" t="s">
        <v>137</v>
      </c>
      <c r="L9428" t="s">
        <v>26662</v>
      </c>
      <c r="M9428" t="s">
        <v>26663</v>
      </c>
      <c r="N9428">
        <v>2.8713888879999998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</row>
    <row r="9429" spans="1:31" x14ac:dyDescent="0.25">
      <c r="A9429">
        <v>2124436</v>
      </c>
      <c r="B9429">
        <v>1</v>
      </c>
      <c r="C9429" t="s">
        <v>81</v>
      </c>
      <c r="D9429" t="s">
        <v>123</v>
      </c>
      <c r="E9429" t="s">
        <v>196</v>
      </c>
      <c r="F9429" t="s">
        <v>26664</v>
      </c>
      <c r="G9429" t="s">
        <v>142</v>
      </c>
      <c r="H9429" t="s">
        <v>143</v>
      </c>
      <c r="I9429" t="s">
        <v>135</v>
      </c>
      <c r="J9429" t="s">
        <v>136</v>
      </c>
      <c r="K9429" t="s">
        <v>137</v>
      </c>
      <c r="L9429" t="s">
        <v>26665</v>
      </c>
      <c r="M9429" t="s">
        <v>26666</v>
      </c>
      <c r="N9429">
        <v>3.1472222219999999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</row>
    <row r="9430" spans="1:31" x14ac:dyDescent="0.25">
      <c r="A9430">
        <v>2157778</v>
      </c>
      <c r="B9430">
        <v>1</v>
      </c>
      <c r="C9430" t="s">
        <v>80</v>
      </c>
      <c r="D9430" t="s">
        <v>107</v>
      </c>
      <c r="E9430" t="s">
        <v>161</v>
      </c>
      <c r="F9430" t="s">
        <v>26667</v>
      </c>
      <c r="G9430" t="s">
        <v>215</v>
      </c>
      <c r="H9430" t="s">
        <v>134</v>
      </c>
      <c r="I9430" t="s">
        <v>135</v>
      </c>
      <c r="J9430" t="s">
        <v>136</v>
      </c>
      <c r="K9430" t="s">
        <v>137</v>
      </c>
      <c r="L9430" t="s">
        <v>26668</v>
      </c>
      <c r="M9430" t="s">
        <v>26669</v>
      </c>
      <c r="N9430">
        <v>3.8377777769999999</v>
      </c>
      <c r="O9430">
        <v>1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</v>
      </c>
    </row>
    <row r="9431" spans="1:31" x14ac:dyDescent="0.25">
      <c r="A9431">
        <v>2158036</v>
      </c>
      <c r="B9431">
        <v>1</v>
      </c>
      <c r="C9431" t="s">
        <v>80</v>
      </c>
      <c r="D9431" t="s">
        <v>95</v>
      </c>
      <c r="E9431" t="s">
        <v>146</v>
      </c>
      <c r="F9431" t="s">
        <v>26670</v>
      </c>
      <c r="G9431" t="s">
        <v>167</v>
      </c>
      <c r="H9431" t="s">
        <v>143</v>
      </c>
      <c r="I9431" t="s">
        <v>135</v>
      </c>
      <c r="J9431" t="s">
        <v>136</v>
      </c>
      <c r="K9431" t="s">
        <v>137</v>
      </c>
      <c r="L9431" t="s">
        <v>26671</v>
      </c>
      <c r="M9431" t="s">
        <v>26672</v>
      </c>
      <c r="N9431">
        <v>0.52222222200000001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</row>
    <row r="9432" spans="1:31" x14ac:dyDescent="0.25">
      <c r="A9432">
        <v>2155829</v>
      </c>
      <c r="B9432">
        <v>1</v>
      </c>
      <c r="C9432" t="s">
        <v>80</v>
      </c>
      <c r="D9432" t="s">
        <v>86</v>
      </c>
      <c r="E9432" t="s">
        <v>174</v>
      </c>
      <c r="F9432" t="s">
        <v>26673</v>
      </c>
      <c r="G9432" t="s">
        <v>384</v>
      </c>
      <c r="H9432" t="s">
        <v>134</v>
      </c>
      <c r="I9432" t="s">
        <v>135</v>
      </c>
      <c r="J9432" t="s">
        <v>136</v>
      </c>
      <c r="K9432" t="s">
        <v>137</v>
      </c>
      <c r="L9432" t="s">
        <v>26674</v>
      </c>
      <c r="M9432" t="s">
        <v>26675</v>
      </c>
      <c r="N9432">
        <v>2.2113888880000001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1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</row>
    <row r="9433" spans="1:31" x14ac:dyDescent="0.25">
      <c r="A9433">
        <v>2142630</v>
      </c>
      <c r="B9433">
        <v>1</v>
      </c>
      <c r="C9433" t="s">
        <v>80</v>
      </c>
      <c r="D9433" t="s">
        <v>96</v>
      </c>
      <c r="E9433" t="s">
        <v>131</v>
      </c>
      <c r="F9433" t="s">
        <v>26676</v>
      </c>
      <c r="G9433" t="s">
        <v>152</v>
      </c>
      <c r="H9433" t="s">
        <v>134</v>
      </c>
      <c r="I9433" t="s">
        <v>135</v>
      </c>
      <c r="J9433" t="s">
        <v>136</v>
      </c>
      <c r="K9433" t="s">
        <v>137</v>
      </c>
      <c r="L9433" t="s">
        <v>26677</v>
      </c>
      <c r="M9433" t="s">
        <v>26678</v>
      </c>
      <c r="N9433">
        <v>2.4952777770000001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1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</row>
    <row r="9434" spans="1:31" x14ac:dyDescent="0.25">
      <c r="A9434">
        <v>2170196</v>
      </c>
      <c r="B9434">
        <v>1</v>
      </c>
      <c r="C9434" t="s">
        <v>80</v>
      </c>
      <c r="D9434" t="s">
        <v>93</v>
      </c>
      <c r="E9434" t="s">
        <v>146</v>
      </c>
      <c r="F9434" t="s">
        <v>26679</v>
      </c>
      <c r="G9434" t="s">
        <v>167</v>
      </c>
      <c r="H9434" t="s">
        <v>143</v>
      </c>
      <c r="I9434" t="s">
        <v>135</v>
      </c>
      <c r="J9434" t="s">
        <v>136</v>
      </c>
      <c r="K9434" t="s">
        <v>137</v>
      </c>
      <c r="L9434" t="s">
        <v>26680</v>
      </c>
      <c r="M9434" t="s">
        <v>26681</v>
      </c>
      <c r="N9434">
        <v>6.6041666660000002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</v>
      </c>
    </row>
    <row r="9435" spans="1:31" x14ac:dyDescent="0.25">
      <c r="A9435">
        <v>2135978</v>
      </c>
      <c r="B9435">
        <v>1</v>
      </c>
      <c r="C9435" t="s">
        <v>80</v>
      </c>
      <c r="D9435" t="s">
        <v>83</v>
      </c>
      <c r="E9435" t="s">
        <v>146</v>
      </c>
      <c r="F9435" t="s">
        <v>26682</v>
      </c>
      <c r="G9435" t="s">
        <v>167</v>
      </c>
      <c r="H9435" t="s">
        <v>143</v>
      </c>
      <c r="I9435" t="s">
        <v>135</v>
      </c>
      <c r="J9435" t="s">
        <v>136</v>
      </c>
      <c r="K9435" t="s">
        <v>137</v>
      </c>
      <c r="L9435" t="s">
        <v>26683</v>
      </c>
      <c r="M9435" t="s">
        <v>26684</v>
      </c>
      <c r="N9435">
        <v>1.163888888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</row>
    <row r="9436" spans="1:31" x14ac:dyDescent="0.25">
      <c r="A9436">
        <v>2156144</v>
      </c>
      <c r="B9436">
        <v>1</v>
      </c>
      <c r="C9436" t="s">
        <v>80</v>
      </c>
      <c r="D9436" t="s">
        <v>83</v>
      </c>
      <c r="E9436" t="s">
        <v>196</v>
      </c>
      <c r="F9436" t="s">
        <v>26685</v>
      </c>
      <c r="G9436" t="s">
        <v>662</v>
      </c>
      <c r="H9436" t="s">
        <v>143</v>
      </c>
      <c r="I9436" t="s">
        <v>135</v>
      </c>
      <c r="J9436" t="s">
        <v>136</v>
      </c>
      <c r="K9436" t="s">
        <v>137</v>
      </c>
      <c r="L9436" t="s">
        <v>26686</v>
      </c>
      <c r="M9436" t="s">
        <v>26687</v>
      </c>
      <c r="N9436">
        <v>2.4280555549999998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</row>
    <row r="9437" spans="1:31" x14ac:dyDescent="0.25">
      <c r="A9437">
        <v>2145164</v>
      </c>
      <c r="B9437">
        <v>1</v>
      </c>
      <c r="C9437" t="s">
        <v>80</v>
      </c>
      <c r="D9437" t="s">
        <v>104</v>
      </c>
      <c r="E9437" t="s">
        <v>131</v>
      </c>
      <c r="F9437" t="s">
        <v>26688</v>
      </c>
      <c r="G9437" t="s">
        <v>133</v>
      </c>
      <c r="H9437" t="s">
        <v>134</v>
      </c>
      <c r="I9437" t="s">
        <v>135</v>
      </c>
      <c r="J9437" t="s">
        <v>136</v>
      </c>
      <c r="K9437" t="s">
        <v>137</v>
      </c>
      <c r="L9437" t="s">
        <v>26689</v>
      </c>
      <c r="M9437" t="s">
        <v>26690</v>
      </c>
      <c r="N9437">
        <v>3.3508333330000002</v>
      </c>
      <c r="O9437">
        <v>0</v>
      </c>
      <c r="P9437">
        <v>1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</row>
    <row r="9438" spans="1:31" x14ac:dyDescent="0.25">
      <c r="A9438">
        <v>2124457</v>
      </c>
      <c r="B9438">
        <v>1</v>
      </c>
      <c r="C9438" t="s">
        <v>80</v>
      </c>
      <c r="D9438" t="s">
        <v>101</v>
      </c>
      <c r="E9438" t="s">
        <v>196</v>
      </c>
      <c r="F9438" t="s">
        <v>26691</v>
      </c>
      <c r="G9438" t="s">
        <v>142</v>
      </c>
      <c r="H9438" t="s">
        <v>143</v>
      </c>
      <c r="I9438" t="s">
        <v>135</v>
      </c>
      <c r="J9438" t="s">
        <v>136</v>
      </c>
      <c r="K9438" t="s">
        <v>137</v>
      </c>
      <c r="L9438" t="s">
        <v>26692</v>
      </c>
      <c r="M9438" t="s">
        <v>26693</v>
      </c>
      <c r="N9438">
        <v>0.72583333299999997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</row>
    <row r="9439" spans="1:31" x14ac:dyDescent="0.25">
      <c r="A9439">
        <v>2137215</v>
      </c>
      <c r="B9439">
        <v>1</v>
      </c>
      <c r="C9439" t="s">
        <v>81</v>
      </c>
      <c r="D9439" t="s">
        <v>120</v>
      </c>
      <c r="E9439" t="s">
        <v>131</v>
      </c>
      <c r="F9439" t="s">
        <v>26694</v>
      </c>
      <c r="G9439" t="s">
        <v>231</v>
      </c>
      <c r="H9439" t="s">
        <v>134</v>
      </c>
      <c r="I9439" t="s">
        <v>135</v>
      </c>
      <c r="J9439" t="s">
        <v>136</v>
      </c>
      <c r="K9439" t="s">
        <v>137</v>
      </c>
      <c r="L9439" t="s">
        <v>26695</v>
      </c>
      <c r="M9439" t="s">
        <v>26696</v>
      </c>
      <c r="N9439">
        <v>0.505833333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1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</v>
      </c>
    </row>
    <row r="9440" spans="1:31" x14ac:dyDescent="0.25">
      <c r="A9440">
        <v>2141111</v>
      </c>
      <c r="B9440">
        <v>1</v>
      </c>
      <c r="C9440" t="s">
        <v>80</v>
      </c>
      <c r="D9440" t="s">
        <v>92</v>
      </c>
      <c r="E9440" t="s">
        <v>140</v>
      </c>
      <c r="F9440" t="s">
        <v>26697</v>
      </c>
      <c r="G9440" t="s">
        <v>3244</v>
      </c>
      <c r="H9440" t="s">
        <v>143</v>
      </c>
      <c r="I9440" t="s">
        <v>135</v>
      </c>
      <c r="J9440" t="s">
        <v>136</v>
      </c>
      <c r="K9440" t="s">
        <v>137</v>
      </c>
      <c r="L9440" t="s">
        <v>26698</v>
      </c>
      <c r="M9440" t="s">
        <v>26699</v>
      </c>
      <c r="N9440">
        <v>3.0447222219999999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</row>
    <row r="9441" spans="1:31" x14ac:dyDescent="0.25">
      <c r="A9441">
        <v>2139946</v>
      </c>
      <c r="B9441">
        <v>1</v>
      </c>
      <c r="C9441" t="s">
        <v>80</v>
      </c>
      <c r="D9441" t="s">
        <v>88</v>
      </c>
      <c r="E9441" t="s">
        <v>131</v>
      </c>
      <c r="F9441" t="s">
        <v>26700</v>
      </c>
      <c r="G9441" t="s">
        <v>231</v>
      </c>
      <c r="H9441" t="s">
        <v>134</v>
      </c>
      <c r="I9441" t="s">
        <v>135</v>
      </c>
      <c r="J9441" t="s">
        <v>136</v>
      </c>
      <c r="K9441" t="s">
        <v>137</v>
      </c>
      <c r="L9441" t="s">
        <v>26701</v>
      </c>
      <c r="M9441" t="s">
        <v>26702</v>
      </c>
      <c r="N9441">
        <v>0.79805555500000003</v>
      </c>
      <c r="O9441">
        <v>0</v>
      </c>
      <c r="P9441">
        <v>2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</row>
    <row r="9442" spans="1:31" x14ac:dyDescent="0.25">
      <c r="A9442">
        <v>2156405</v>
      </c>
      <c r="B9442">
        <v>1</v>
      </c>
      <c r="C9442" t="s">
        <v>80</v>
      </c>
      <c r="D9442" t="s">
        <v>107</v>
      </c>
      <c r="E9442" t="s">
        <v>131</v>
      </c>
      <c r="F9442" t="s">
        <v>26703</v>
      </c>
      <c r="G9442" t="s">
        <v>231</v>
      </c>
      <c r="H9442" t="s">
        <v>134</v>
      </c>
      <c r="I9442" t="s">
        <v>135</v>
      </c>
      <c r="J9442" t="s">
        <v>136</v>
      </c>
      <c r="K9442" t="s">
        <v>137</v>
      </c>
      <c r="L9442" t="s">
        <v>26704</v>
      </c>
      <c r="M9442" t="s">
        <v>26705</v>
      </c>
      <c r="N9442">
        <v>2.0180555550000001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1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</row>
    <row r="9443" spans="1:31" x14ac:dyDescent="0.25">
      <c r="A9443">
        <v>2158194</v>
      </c>
      <c r="B9443">
        <v>1</v>
      </c>
      <c r="C9443" t="s">
        <v>80</v>
      </c>
      <c r="D9443" t="s">
        <v>97</v>
      </c>
      <c r="E9443" t="s">
        <v>146</v>
      </c>
      <c r="F9443" t="s">
        <v>26706</v>
      </c>
      <c r="G9443" t="s">
        <v>262</v>
      </c>
      <c r="H9443" t="s">
        <v>143</v>
      </c>
      <c r="I9443" t="s">
        <v>135</v>
      </c>
      <c r="J9443" t="s">
        <v>136</v>
      </c>
      <c r="K9443" t="s">
        <v>137</v>
      </c>
      <c r="L9443" t="s">
        <v>26707</v>
      </c>
      <c r="M9443" t="s">
        <v>26708</v>
      </c>
      <c r="N9443">
        <v>4.5188888880000002</v>
      </c>
      <c r="O9443">
        <v>0</v>
      </c>
      <c r="P9443">
        <v>0</v>
      </c>
      <c r="Q9443">
        <v>0</v>
      </c>
      <c r="R9443">
        <v>0</v>
      </c>
      <c r="S9443">
        <v>1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</row>
    <row r="9444" spans="1:31" x14ac:dyDescent="0.25">
      <c r="A9444">
        <v>2144489</v>
      </c>
      <c r="B9444">
        <v>1</v>
      </c>
      <c r="C9444" t="s">
        <v>80</v>
      </c>
      <c r="D9444" t="s">
        <v>83</v>
      </c>
      <c r="E9444" t="s">
        <v>146</v>
      </c>
      <c r="F9444" t="s">
        <v>26709</v>
      </c>
      <c r="G9444" t="s">
        <v>538</v>
      </c>
      <c r="H9444" t="s">
        <v>143</v>
      </c>
      <c r="I9444" t="s">
        <v>135</v>
      </c>
      <c r="J9444" t="s">
        <v>136</v>
      </c>
      <c r="K9444" t="s">
        <v>236</v>
      </c>
      <c r="L9444" t="s">
        <v>26710</v>
      </c>
      <c r="M9444" t="s">
        <v>26711</v>
      </c>
      <c r="N9444">
        <v>7.3064841659999997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D9444">
        <v>0</v>
      </c>
      <c r="AE9444">
        <v>0</v>
      </c>
    </row>
    <row r="9445" spans="1:31" x14ac:dyDescent="0.25">
      <c r="A9445">
        <v>2137665</v>
      </c>
      <c r="B9445">
        <v>1</v>
      </c>
      <c r="C9445" t="s">
        <v>80</v>
      </c>
      <c r="D9445" t="s">
        <v>97</v>
      </c>
      <c r="E9445" t="s">
        <v>131</v>
      </c>
      <c r="F9445" t="s">
        <v>26712</v>
      </c>
      <c r="G9445" t="s">
        <v>133</v>
      </c>
      <c r="H9445" t="s">
        <v>134</v>
      </c>
      <c r="I9445" t="s">
        <v>135</v>
      </c>
      <c r="J9445" t="s">
        <v>136</v>
      </c>
      <c r="K9445" t="s">
        <v>137</v>
      </c>
      <c r="L9445" t="s">
        <v>26713</v>
      </c>
      <c r="M9445" t="s">
        <v>26714</v>
      </c>
      <c r="N9445">
        <v>1.348055555</v>
      </c>
      <c r="O9445">
        <v>0</v>
      </c>
      <c r="P9445">
        <v>3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</row>
    <row r="9446" spans="1:31" x14ac:dyDescent="0.25">
      <c r="A9446">
        <v>2135744</v>
      </c>
      <c r="B9446">
        <v>1</v>
      </c>
      <c r="C9446" t="s">
        <v>80</v>
      </c>
      <c r="D9446" t="s">
        <v>107</v>
      </c>
      <c r="E9446" t="s">
        <v>131</v>
      </c>
      <c r="F9446" t="s">
        <v>26715</v>
      </c>
      <c r="G9446" t="s">
        <v>133</v>
      </c>
      <c r="H9446" t="s">
        <v>134</v>
      </c>
      <c r="I9446" t="s">
        <v>135</v>
      </c>
      <c r="J9446" t="s">
        <v>136</v>
      </c>
      <c r="K9446" t="s">
        <v>137</v>
      </c>
      <c r="L9446" t="s">
        <v>26716</v>
      </c>
      <c r="M9446" t="s">
        <v>26717</v>
      </c>
      <c r="N9446">
        <v>3.6974999999999998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1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</row>
    <row r="9447" spans="1:31" x14ac:dyDescent="0.25">
      <c r="A9447">
        <v>2138973</v>
      </c>
      <c r="B9447">
        <v>1</v>
      </c>
      <c r="C9447" t="s">
        <v>80</v>
      </c>
      <c r="D9447" t="s">
        <v>85</v>
      </c>
      <c r="E9447" t="s">
        <v>206</v>
      </c>
      <c r="F9447" t="s">
        <v>26718</v>
      </c>
      <c r="G9447" t="s">
        <v>187</v>
      </c>
      <c r="H9447" t="s">
        <v>134</v>
      </c>
      <c r="I9447" t="s">
        <v>135</v>
      </c>
      <c r="J9447" t="s">
        <v>136</v>
      </c>
      <c r="K9447" t="s">
        <v>137</v>
      </c>
      <c r="L9447" t="s">
        <v>26719</v>
      </c>
      <c r="M9447" t="s">
        <v>26720</v>
      </c>
      <c r="N9447">
        <v>2.3936111109999998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1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</row>
    <row r="9448" spans="1:31" x14ac:dyDescent="0.25">
      <c r="A9448">
        <v>2142909</v>
      </c>
      <c r="B9448">
        <v>1</v>
      </c>
      <c r="C9448" t="s">
        <v>80</v>
      </c>
      <c r="D9448" t="s">
        <v>94</v>
      </c>
      <c r="E9448" t="s">
        <v>146</v>
      </c>
      <c r="F9448" t="s">
        <v>26721</v>
      </c>
      <c r="G9448" t="s">
        <v>2008</v>
      </c>
      <c r="H9448" t="s">
        <v>143</v>
      </c>
      <c r="I9448" t="s">
        <v>135</v>
      </c>
      <c r="J9448" t="s">
        <v>136</v>
      </c>
      <c r="K9448" t="s">
        <v>137</v>
      </c>
      <c r="L9448" t="s">
        <v>26722</v>
      </c>
      <c r="M9448" t="s">
        <v>26723</v>
      </c>
      <c r="N9448">
        <v>1.0438888879999999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</row>
    <row r="9449" spans="1:31" x14ac:dyDescent="0.25">
      <c r="A9449">
        <v>2169441</v>
      </c>
      <c r="B9449">
        <v>1</v>
      </c>
      <c r="C9449" t="s">
        <v>80</v>
      </c>
      <c r="D9449" t="s">
        <v>104</v>
      </c>
      <c r="E9449" t="s">
        <v>146</v>
      </c>
      <c r="F9449" t="s">
        <v>26724</v>
      </c>
      <c r="G9449" t="s">
        <v>662</v>
      </c>
      <c r="H9449" t="s">
        <v>143</v>
      </c>
      <c r="I9449" t="s">
        <v>135</v>
      </c>
      <c r="J9449" t="s">
        <v>136</v>
      </c>
      <c r="K9449" t="s">
        <v>137</v>
      </c>
      <c r="L9449" t="s">
        <v>26725</v>
      </c>
      <c r="M9449" t="s">
        <v>26726</v>
      </c>
      <c r="N9449">
        <v>1.6713888880000001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1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</row>
    <row r="9450" spans="1:31" x14ac:dyDescent="0.25">
      <c r="A9450">
        <v>2156763</v>
      </c>
      <c r="B9450">
        <v>1</v>
      </c>
      <c r="C9450" t="s">
        <v>81</v>
      </c>
      <c r="D9450" t="s">
        <v>123</v>
      </c>
      <c r="E9450" t="s">
        <v>131</v>
      </c>
      <c r="F9450" t="s">
        <v>26633</v>
      </c>
      <c r="G9450" t="s">
        <v>439</v>
      </c>
      <c r="H9450" t="s">
        <v>134</v>
      </c>
      <c r="I9450" t="s">
        <v>135</v>
      </c>
      <c r="J9450" t="s">
        <v>136</v>
      </c>
      <c r="K9450" t="s">
        <v>137</v>
      </c>
      <c r="L9450" t="s">
        <v>26727</v>
      </c>
      <c r="M9450" t="s">
        <v>26728</v>
      </c>
      <c r="N9450">
        <v>1.663611111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1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0.11001630979517937</v>
      </c>
      <c r="D17" s="17">
        <f t="shared" si="1"/>
        <v>1.9800338991801918</v>
      </c>
      <c r="E17" s="17">
        <f t="shared" si="2"/>
        <v>0.11004956460266582</v>
      </c>
      <c r="F17" s="17">
        <f t="shared" si="3"/>
        <v>1.9364743307555183</v>
      </c>
      <c r="G17" s="17">
        <f t="shared" si="4"/>
        <v>2.0228429502712499</v>
      </c>
      <c r="H17" s="17">
        <f t="shared" si="5"/>
        <v>1.9479901466909491</v>
      </c>
      <c r="I17" s="17">
        <f t="shared" si="6"/>
        <v>0.28299284096974703</v>
      </c>
      <c r="J17" s="17">
        <f t="shared" si="7"/>
        <v>8.5511810376551285</v>
      </c>
      <c r="K17" s="17">
        <f t="shared" si="8"/>
        <v>0.50531403458843738</v>
      </c>
      <c r="L17" s="17">
        <f t="shared" si="9"/>
        <v>4.5551258264369334</v>
      </c>
      <c r="M17" s="17">
        <f t="shared" si="10"/>
        <v>22.457796483747352</v>
      </c>
      <c r="N17" s="17">
        <f t="shared" si="11"/>
        <v>11.7161940893611</v>
      </c>
      <c r="O17" s="23">
        <f t="shared" si="12"/>
        <v>0.19852401967057196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9.8081686195945067E-2</v>
      </c>
      <c r="D18" s="17">
        <f t="shared" si="1"/>
        <v>0.55989118656000003</v>
      </c>
      <c r="E18" s="17">
        <f t="shared" si="2"/>
        <v>9.8089898624596647E-2</v>
      </c>
      <c r="F18" s="17">
        <f t="shared" si="3"/>
        <v>1.7465469043646134</v>
      </c>
      <c r="G18" s="17">
        <f t="shared" si="4"/>
        <v>1.4865100495574251</v>
      </c>
      <c r="H18" s="17">
        <f t="shared" si="5"/>
        <v>1.7118753237236548</v>
      </c>
      <c r="I18" s="17">
        <f t="shared" si="6"/>
        <v>0.24855669648222756</v>
      </c>
      <c r="J18" s="17">
        <f t="shared" si="7"/>
        <v>5.7784001363342918</v>
      </c>
      <c r="K18" s="17">
        <f t="shared" si="8"/>
        <v>0.3972472396613545</v>
      </c>
      <c r="L18" s="17">
        <f t="shared" si="9"/>
        <v>3.064655517365841</v>
      </c>
      <c r="M18" s="17">
        <f t="shared" si="10"/>
        <v>11.55543090408235</v>
      </c>
      <c r="N18" s="17">
        <f t="shared" si="11"/>
        <v>6.4609656720524438</v>
      </c>
      <c r="O18" s="23">
        <f t="shared" si="12"/>
        <v>0.15827670632090862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2.342431558916263E-2</v>
      </c>
      <c r="D21" s="17">
        <f t="shared" si="1"/>
        <v>0</v>
      </c>
      <c r="E21" s="17">
        <f t="shared" si="2"/>
        <v>2.3423899030992353E-2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7.0830858687091311E-2</v>
      </c>
      <c r="J21" s="17">
        <f t="shared" si="7"/>
        <v>0</v>
      </c>
      <c r="K21" s="17">
        <f t="shared" si="8"/>
        <v>6.8926305878936348E-2</v>
      </c>
      <c r="L21" s="17">
        <f t="shared" si="9"/>
        <v>2.3320069725381165</v>
      </c>
      <c r="M21" s="17">
        <f t="shared" si="10"/>
        <v>0</v>
      </c>
      <c r="N21" s="17">
        <f t="shared" si="11"/>
        <v>1.3992041835228697</v>
      </c>
      <c r="O21" s="23">
        <f t="shared" si="12"/>
        <v>3.366716856345621E-2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0.23152231158028708</v>
      </c>
      <c r="D25" s="17">
        <f t="shared" ref="D25:O25" si="13">SUM(D15:D24)</f>
        <v>2.539925085740192</v>
      </c>
      <c r="E25" s="17">
        <f t="shared" si="13"/>
        <v>0.2315633622582548</v>
      </c>
      <c r="F25" s="17">
        <f t="shared" si="13"/>
        <v>3.6830212351201315</v>
      </c>
      <c r="G25" s="17">
        <f t="shared" si="13"/>
        <v>3.5093529998286748</v>
      </c>
      <c r="H25" s="17">
        <f t="shared" si="13"/>
        <v>3.6598654704146041</v>
      </c>
      <c r="I25" s="17">
        <f t="shared" si="13"/>
        <v>0.6023803961390658</v>
      </c>
      <c r="J25" s="17">
        <f t="shared" si="13"/>
        <v>14.329581173989421</v>
      </c>
      <c r="K25" s="17">
        <f t="shared" si="13"/>
        <v>0.97148758012872827</v>
      </c>
      <c r="L25" s="17">
        <f t="shared" si="13"/>
        <v>9.9517883163408918</v>
      </c>
      <c r="M25" s="17">
        <f t="shared" si="13"/>
        <v>34.013227387829701</v>
      </c>
      <c r="N25" s="17">
        <f t="shared" si="13"/>
        <v>19.576363944936411</v>
      </c>
      <c r="O25" s="17">
        <f t="shared" si="13"/>
        <v>0.3904678945549368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1.0231362634965432E-2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1.0231180689086055E-2</v>
      </c>
      <c r="F29" s="17">
        <f>(SUMIFS(TARIMSALAG2,KAYNAK,A29,SEBEP,B29,SÜRE,"Uzun",BİLDİRİM,"Bildirimli",İL,$B$10,İLÇE,$B$11)/VLOOKUP($B$11,ABONE2,6,FALSE))</f>
        <v>7.5696034931083345E-2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6.5603230273605567E-2</v>
      </c>
      <c r="I29" s="17">
        <f>(SUMIFS(TICARETHANEAG2,KAYNAK,A29,SEBEP,B29,SÜRE,"Uzun",BİLDİRİM,"Bildirimli",İL,$B$10,İLÇE,$B$11)/VLOOKUP($B$11,ABONE2,9,FALSE))</f>
        <v>1.8521737100183743E-2</v>
      </c>
      <c r="J29" s="17">
        <f>(SUMIFS(TICARETHANEOG2,KAYNAK,A29,SEBEP,B29,SÜRE,"Uzun",BİLDİRİM,"Bildirimli",İL,$B$10,İLÇE,$B$11)/VLOOKUP($B$11,ABONE2,10,FALSE))</f>
        <v>4.9249041229473692E-3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1.8156135342576801E-2</v>
      </c>
      <c r="L29" s="17">
        <f>(SUMIFS(SANAYIAG2,KAYNAK,A29,SEBEP,B29,SÜRE,"Uzun",BİLDİRİM,"Bildirimli",İL,$B$10,İLÇE,$B$11)/VLOOKUP($B$11,ABONE2,12,FALSE))</f>
        <v>0.25472777725190987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0.15283666635114593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1.1755300670161882E-2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2.8746931260668619E-2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2.874642004961353E-2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0.14091177200159521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0.13712283147422813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4.3830411444431908E-2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3.897829389563405E-2</v>
      </c>
      <c r="D33" s="17">
        <f t="shared" ref="D33:O33" si="14">SUM(D28:D32)</f>
        <v>0</v>
      </c>
      <c r="E33" s="17">
        <f t="shared" si="14"/>
        <v>3.8977600738699589E-2</v>
      </c>
      <c r="F33" s="17">
        <f t="shared" si="14"/>
        <v>7.5696034931083345E-2</v>
      </c>
      <c r="G33" s="17">
        <f t="shared" si="14"/>
        <v>0</v>
      </c>
      <c r="H33" s="17">
        <f t="shared" si="14"/>
        <v>6.5603230273605567E-2</v>
      </c>
      <c r="I33" s="17">
        <f t="shared" si="14"/>
        <v>0.15943350910177895</v>
      </c>
      <c r="J33" s="17">
        <f t="shared" si="14"/>
        <v>4.9249041229473692E-3</v>
      </c>
      <c r="K33" s="17">
        <f t="shared" si="14"/>
        <v>0.15527896681680492</v>
      </c>
      <c r="L33" s="17">
        <f t="shared" si="14"/>
        <v>0.25472777725190987</v>
      </c>
      <c r="M33" s="17">
        <f t="shared" si="14"/>
        <v>0</v>
      </c>
      <c r="N33" s="17">
        <f t="shared" si="14"/>
        <v>0.15283666635114593</v>
      </c>
      <c r="O33" s="17">
        <f t="shared" si="14"/>
        <v>5.5585712114593788E-2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56232</v>
      </c>
      <c r="D37" s="22">
        <f>VLOOKUP($B$11,ABONE2,4,FALSE)</f>
        <v>1</v>
      </c>
      <c r="E37" s="22">
        <f>VLOOKUP($B$11,ABONE2,5,FALSE)</f>
        <v>56233</v>
      </c>
      <c r="F37" s="22">
        <f>VLOOKUP($B$11,ABONE2,6,FALSE)</f>
        <v>13</v>
      </c>
      <c r="G37" s="22">
        <f>VLOOKUP($B$11,ABONE2,7,FALSE)</f>
        <v>2</v>
      </c>
      <c r="H37" s="22">
        <f>VLOOKUP($B$11,ABONE2,8,FALSE)</f>
        <v>15</v>
      </c>
      <c r="I37" s="22">
        <f>VLOOKUP($B$11,ABONE2,9,FALSE)</f>
        <v>8939</v>
      </c>
      <c r="J37" s="22">
        <f>VLOOKUP($B$11,ABONE2,10,FALSE)</f>
        <v>247</v>
      </c>
      <c r="K37" s="22">
        <f>VLOOKUP($B$11,ABONE2,11,FALSE)</f>
        <v>9186</v>
      </c>
      <c r="L37" s="36">
        <f>VLOOKUP($B$11,ABONE2,12,FALSE)</f>
        <v>111</v>
      </c>
      <c r="M37" s="36">
        <f>VLOOKUP($B$11,ABONE2,13,FALSE)</f>
        <v>74</v>
      </c>
      <c r="N37" s="36">
        <f>VLOOKUP($B$11,ABONE2,14,FALSE)</f>
        <v>185</v>
      </c>
      <c r="O37" s="36">
        <f>VLOOKUP($B$11,ABONE2,15,FALSE)</f>
        <v>65619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14439.491624999999</v>
      </c>
      <c r="D38" s="22">
        <f>VLOOKUP($B$11,TUKETIM,4,FALSE)</f>
        <v>63.359375</v>
      </c>
      <c r="E38" s="22">
        <f>VLOOKUP($B$11,TUKETIM,5,FALSE)</f>
        <v>14502.850999999999</v>
      </c>
      <c r="F38" s="22">
        <f>VLOOKUP($B$11,TUKETIM,6,FALSE)</f>
        <v>7.4710416666666664</v>
      </c>
      <c r="G38" s="22">
        <f>VLOOKUP($B$11,TUKETIM,7,FALSE)</f>
        <v>31.062100000000001</v>
      </c>
      <c r="H38" s="22">
        <f>VLOOKUP($B$11,TUKETIM,8,FALSE)</f>
        <v>38.533141666666666</v>
      </c>
      <c r="I38" s="22">
        <f>VLOOKUP($B$11,TUKETIM,9,FALSE)</f>
        <v>8431.8559416666667</v>
      </c>
      <c r="J38" s="22">
        <f>VLOOKUP($B$11,TUKETIM,10,FALSE)</f>
        <v>13698.454141666665</v>
      </c>
      <c r="K38" s="22">
        <f>VLOOKUP($B$11,TUKETIM,11,FALSE)</f>
        <v>22130.31008333333</v>
      </c>
      <c r="L38" s="36">
        <f>VLOOKUP($B$11,TUKETIM,12,FALSE)</f>
        <v>1699.6082833333337</v>
      </c>
      <c r="M38" s="36">
        <f>VLOOKUP($B$11,TUKETIM,13,FALSE)</f>
        <v>42592.268633333333</v>
      </c>
      <c r="N38" s="36">
        <f>VLOOKUP($B$11,TUKETIM,14,FALSE)</f>
        <v>44291.876916666668</v>
      </c>
      <c r="O38" s="36">
        <f>VLOOKUP($B$11,TUKETIM,15,FALSE)</f>
        <v>80963.57114166666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291412.26899999997</v>
      </c>
      <c r="D39" s="22">
        <f>VLOOKUP($B$11,ANLASMA,4,FALSE)</f>
        <v>1950</v>
      </c>
      <c r="E39" s="22">
        <f>VLOOKUP($B$11,ANLASMA,5,FALSE)</f>
        <v>293362.26899999997</v>
      </c>
      <c r="F39" s="22">
        <f>VLOOKUP($B$11,ANLASMA,6,FALSE)</f>
        <v>63.29</v>
      </c>
      <c r="G39" s="22">
        <f>VLOOKUP($B$11,ANLASMA,7,FALSE)</f>
        <v>196</v>
      </c>
      <c r="H39" s="22">
        <f>VLOOKUP($B$11,ANLASMA,8,FALSE)</f>
        <v>259.29000000000002</v>
      </c>
      <c r="I39" s="22">
        <f>VLOOKUP($B$11,ANLASMA,9,FALSE)</f>
        <v>76564.316000000006</v>
      </c>
      <c r="J39" s="22">
        <f>VLOOKUP($B$11,ANLASMA,10,FALSE)</f>
        <v>135559.43700000001</v>
      </c>
      <c r="K39" s="22">
        <f>VLOOKUP($B$11,ANLASMA,11,FALSE)</f>
        <v>212123.75300000003</v>
      </c>
      <c r="L39" s="36">
        <f>VLOOKUP($B$11,ANLASMA,12,FALSE)</f>
        <v>6940.1890000000003</v>
      </c>
      <c r="M39" s="36">
        <f>VLOOKUP($B$11,ANLASMA,13,FALSE)</f>
        <v>55057.029000000002</v>
      </c>
      <c r="N39" s="36">
        <f>VLOOKUP($B$11,ANLASMA,14,FALSE)</f>
        <v>61997.218000000001</v>
      </c>
      <c r="O39" s="36">
        <f>VLOOKUP($B$11,ANLASMA,15,FALSE)</f>
        <v>567742.53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0.21839348106700385</v>
      </c>
      <c r="D17" s="17">
        <f t="shared" si="1"/>
        <v>16.46577395740125</v>
      </c>
      <c r="E17" s="17">
        <f t="shared" si="2"/>
        <v>0.22196849822464557</v>
      </c>
      <c r="F17" s="17">
        <f t="shared" si="3"/>
        <v>5.7629552879772984E-2</v>
      </c>
      <c r="G17" s="17">
        <f t="shared" si="4"/>
        <v>0</v>
      </c>
      <c r="H17" s="17">
        <f t="shared" si="5"/>
        <v>5.20071574768683E-2</v>
      </c>
      <c r="I17" s="17">
        <f t="shared" si="6"/>
        <v>0.47209398718756618</v>
      </c>
      <c r="J17" s="17">
        <f t="shared" si="7"/>
        <v>46.113891482081307</v>
      </c>
      <c r="K17" s="17">
        <f t="shared" si="8"/>
        <v>0.98532927735821163</v>
      </c>
      <c r="L17" s="17">
        <f t="shared" si="9"/>
        <v>36.621019966680159</v>
      </c>
      <c r="M17" s="17">
        <f t="shared" si="10"/>
        <v>220.72301125214662</v>
      </c>
      <c r="N17" s="17">
        <f t="shared" si="11"/>
        <v>100.10446523753066</v>
      </c>
      <c r="O17" s="23">
        <f t="shared" si="12"/>
        <v>0.37083732128954328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2.4148333980876759E-2</v>
      </c>
      <c r="D18" s="17">
        <f t="shared" si="1"/>
        <v>4.9041086493750007E-3</v>
      </c>
      <c r="E18" s="17">
        <f t="shared" si="2"/>
        <v>2.4144099548388039E-2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7.6257949409547957E-2</v>
      </c>
      <c r="J18" s="17">
        <f t="shared" si="7"/>
        <v>12.164355782088961</v>
      </c>
      <c r="K18" s="17">
        <f t="shared" si="8"/>
        <v>0.21218682906115366</v>
      </c>
      <c r="L18" s="17">
        <f t="shared" si="9"/>
        <v>3.338006016026842E-2</v>
      </c>
      <c r="M18" s="17">
        <f t="shared" si="10"/>
        <v>0</v>
      </c>
      <c r="N18" s="17">
        <f t="shared" si="11"/>
        <v>2.186969458776207E-2</v>
      </c>
      <c r="O18" s="23">
        <f t="shared" si="12"/>
        <v>4.704951220333254E-2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5.2201209167985596E-2</v>
      </c>
      <c r="D21" s="17">
        <f t="shared" si="1"/>
        <v>0</v>
      </c>
      <c r="E21" s="17">
        <f t="shared" si="2"/>
        <v>5.2189722995263969E-2</v>
      </c>
      <c r="F21" s="17">
        <f t="shared" si="3"/>
        <v>1.0405432718925675E-2</v>
      </c>
      <c r="G21" s="17">
        <f t="shared" si="4"/>
        <v>0</v>
      </c>
      <c r="H21" s="17">
        <f t="shared" si="5"/>
        <v>9.3902685512256088E-3</v>
      </c>
      <c r="I21" s="17">
        <f t="shared" si="6"/>
        <v>0.12331921917601363</v>
      </c>
      <c r="J21" s="17">
        <f t="shared" si="7"/>
        <v>0</v>
      </c>
      <c r="K21" s="17">
        <f t="shared" si="8"/>
        <v>0.12193251272028081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6.0642933899246576E-2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1.4075495850527434E-3</v>
      </c>
      <c r="D22" s="17">
        <f t="shared" si="1"/>
        <v>0</v>
      </c>
      <c r="E22" s="17">
        <f t="shared" si="2"/>
        <v>1.4072398727317866E-3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8.3125262896458255E-4</v>
      </c>
      <c r="J22" s="17">
        <f t="shared" si="7"/>
        <v>0</v>
      </c>
      <c r="K22" s="17">
        <f t="shared" si="8"/>
        <v>8.2190531558851588E-4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1.3345623118608658E-3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0.29615057380091891</v>
      </c>
      <c r="D25" s="17">
        <f t="shared" ref="D25:O25" si="13">SUM(D15:D24)</f>
        <v>16.470678066050624</v>
      </c>
      <c r="E25" s="17">
        <f t="shared" si="13"/>
        <v>0.29970956064102933</v>
      </c>
      <c r="F25" s="17">
        <f t="shared" si="13"/>
        <v>6.8034985598698666E-2</v>
      </c>
      <c r="G25" s="17">
        <f t="shared" si="13"/>
        <v>0</v>
      </c>
      <c r="H25" s="17">
        <f t="shared" si="13"/>
        <v>6.1397426028093907E-2</v>
      </c>
      <c r="I25" s="17">
        <f t="shared" si="13"/>
        <v>0.6725024084020923</v>
      </c>
      <c r="J25" s="17">
        <f t="shared" si="13"/>
        <v>58.278247264170268</v>
      </c>
      <c r="K25" s="17">
        <f t="shared" si="13"/>
        <v>1.3202705244552346</v>
      </c>
      <c r="L25" s="17">
        <f t="shared" si="13"/>
        <v>36.654400026840428</v>
      </c>
      <c r="M25" s="17">
        <f t="shared" si="13"/>
        <v>220.72301125214662</v>
      </c>
      <c r="N25" s="17">
        <f t="shared" si="13"/>
        <v>100.12633493211843</v>
      </c>
      <c r="O25" s="17">
        <f t="shared" si="13"/>
        <v>0.47986432970398324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4.0046253894973925E-2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4.0037442256385024E-2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0.10172119598540853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0.10057735611924382</v>
      </c>
      <c r="L29" s="17">
        <f>(SUMIFS(SANAYIAG2,KAYNAK,A29,SEBEP,B29,SÜRE,"Uzun",BİLDİRİM,"Bildirimli",İL,$B$10,İLÇE,$B$11)/VLOOKUP($B$11,ABONE2,12,FALSE))</f>
        <v>6.5066455521052627E-3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4.2629746720689657E-3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4.7379405545754739E-2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2.6244706713278629E-3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2.6238931919185891E-3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1.125551883102076E-2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1.1128952179610803E-2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3.6578739436057698E-3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4.267072456630179E-2</v>
      </c>
      <c r="D33" s="17">
        <f t="shared" ref="D33:O33" si="14">SUM(D28:D32)</f>
        <v>0</v>
      </c>
      <c r="E33" s="17">
        <f t="shared" si="14"/>
        <v>4.2661335448303611E-2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0.11297671481642929</v>
      </c>
      <c r="J33" s="17">
        <f t="shared" si="14"/>
        <v>0</v>
      </c>
      <c r="K33" s="17">
        <f t="shared" si="14"/>
        <v>0.11170630829885461</v>
      </c>
      <c r="L33" s="17">
        <f t="shared" si="14"/>
        <v>6.5066455521052627E-3</v>
      </c>
      <c r="M33" s="17">
        <f t="shared" si="14"/>
        <v>0</v>
      </c>
      <c r="N33" s="17">
        <f t="shared" si="14"/>
        <v>4.2629746720689657E-3</v>
      </c>
      <c r="O33" s="17">
        <f t="shared" si="14"/>
        <v>5.1037279489360508E-2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90874</v>
      </c>
      <c r="D37" s="22">
        <f>VLOOKUP($B$11,ABONE2,4,FALSE)</f>
        <v>20</v>
      </c>
      <c r="E37" s="22">
        <f>VLOOKUP($B$11,ABONE2,5,FALSE)</f>
        <v>90894</v>
      </c>
      <c r="F37" s="22">
        <f>VLOOKUP($B$11,ABONE2,6,FALSE)</f>
        <v>37</v>
      </c>
      <c r="G37" s="22">
        <f>VLOOKUP($B$11,ABONE2,7,FALSE)</f>
        <v>4</v>
      </c>
      <c r="H37" s="22">
        <f>VLOOKUP($B$11,ABONE2,8,FALSE)</f>
        <v>41</v>
      </c>
      <c r="I37" s="22">
        <f>VLOOKUP($B$11,ABONE2,9,FALSE)</f>
        <v>12486</v>
      </c>
      <c r="J37" s="22">
        <f>VLOOKUP($B$11,ABONE2,10,FALSE)</f>
        <v>142</v>
      </c>
      <c r="K37" s="22">
        <f>VLOOKUP($B$11,ABONE2,11,FALSE)</f>
        <v>12628</v>
      </c>
      <c r="L37" s="36">
        <f>VLOOKUP($B$11,ABONE2,12,FALSE)</f>
        <v>38</v>
      </c>
      <c r="M37" s="36">
        <f>VLOOKUP($B$11,ABONE2,13,FALSE)</f>
        <v>20</v>
      </c>
      <c r="N37" s="36">
        <f>VLOOKUP($B$11,ABONE2,14,FALSE)</f>
        <v>58</v>
      </c>
      <c r="O37" s="36">
        <f>VLOOKUP($B$11,ABONE2,15,FALSE)</f>
        <v>103621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23441.397816666667</v>
      </c>
      <c r="D38" s="22">
        <f>VLOOKUP($B$11,TUKETIM,4,FALSE)</f>
        <v>107.43760833333332</v>
      </c>
      <c r="E38" s="22">
        <f>VLOOKUP($B$11,TUKETIM,5,FALSE)</f>
        <v>23548.835425000001</v>
      </c>
      <c r="F38" s="22">
        <f>VLOOKUP($B$11,TUKETIM,6,FALSE)</f>
        <v>2.1317666666666666</v>
      </c>
      <c r="G38" s="22">
        <f>VLOOKUP($B$11,TUKETIM,7,FALSE)</f>
        <v>1.6660666666666666</v>
      </c>
      <c r="H38" s="22">
        <f>VLOOKUP($B$11,TUKETIM,8,FALSE)</f>
        <v>3.7978333333333332</v>
      </c>
      <c r="I38" s="22">
        <f>VLOOKUP($B$11,TUKETIM,9,FALSE)</f>
        <v>9242.1486583333335</v>
      </c>
      <c r="J38" s="22">
        <f>VLOOKUP($B$11,TUKETIM,10,FALSE)</f>
        <v>7771.7838666666676</v>
      </c>
      <c r="K38" s="22">
        <f>VLOOKUP($B$11,TUKETIM,11,FALSE)</f>
        <v>17013.932525</v>
      </c>
      <c r="L38" s="36">
        <f>VLOOKUP($B$11,TUKETIM,12,FALSE)</f>
        <v>563.09665000000007</v>
      </c>
      <c r="M38" s="36">
        <f>VLOOKUP($B$11,TUKETIM,13,FALSE)</f>
        <v>12746.286416666671</v>
      </c>
      <c r="N38" s="36">
        <f>VLOOKUP($B$11,TUKETIM,14,FALSE)</f>
        <v>13309.383066666671</v>
      </c>
      <c r="O38" s="36">
        <f>VLOOKUP($B$11,TUKETIM,15,FALSE)</f>
        <v>53875.948850000008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523011.73300000001</v>
      </c>
      <c r="D39" s="22">
        <f>VLOOKUP($B$11,ANLASMA,4,FALSE)</f>
        <v>1022.91</v>
      </c>
      <c r="E39" s="22">
        <f>VLOOKUP($B$11,ANLASMA,5,FALSE)</f>
        <v>524034.64299999998</v>
      </c>
      <c r="F39" s="22">
        <f>VLOOKUP($B$11,ANLASMA,6,FALSE)</f>
        <v>266.94</v>
      </c>
      <c r="G39" s="22">
        <f>VLOOKUP($B$11,ANLASMA,7,FALSE)</f>
        <v>84.6</v>
      </c>
      <c r="H39" s="22">
        <f>VLOOKUP($B$11,ANLASMA,8,FALSE)</f>
        <v>351.53999999999996</v>
      </c>
      <c r="I39" s="22">
        <f>VLOOKUP($B$11,ANLASMA,9,FALSE)</f>
        <v>91297.315000000002</v>
      </c>
      <c r="J39" s="22">
        <f>VLOOKUP($B$11,ANLASMA,10,FALSE)</f>
        <v>113688.55</v>
      </c>
      <c r="K39" s="22">
        <f>VLOOKUP($B$11,ANLASMA,11,FALSE)</f>
        <v>204985.86499999999</v>
      </c>
      <c r="L39" s="36">
        <f>VLOOKUP($B$11,ANLASMA,12,FALSE)</f>
        <v>1958.5709999999999</v>
      </c>
      <c r="M39" s="36">
        <f>VLOOKUP($B$11,ANLASMA,13,FALSE)</f>
        <v>49388</v>
      </c>
      <c r="N39" s="36">
        <f>VLOOKUP($B$11,ANLASMA,14,FALSE)</f>
        <v>51346.570999999996</v>
      </c>
      <c r="O39" s="36">
        <f>VLOOKUP($B$11,ANLASMA,15,FALSE)</f>
        <v>780718.61899999995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0.5646797373850877</v>
      </c>
      <c r="D17" s="17">
        <f t="shared" si="1"/>
        <v>165.30839018545151</v>
      </c>
      <c r="E17" s="17">
        <f t="shared" si="2"/>
        <v>0.72411234896006282</v>
      </c>
      <c r="F17" s="17">
        <f t="shared" si="3"/>
        <v>0.38431605976414668</v>
      </c>
      <c r="G17" s="17">
        <f t="shared" si="4"/>
        <v>9.9953442166787294</v>
      </c>
      <c r="H17" s="17">
        <f t="shared" si="5"/>
        <v>0.52530913786069311</v>
      </c>
      <c r="I17" s="17">
        <f t="shared" si="6"/>
        <v>0.86153872797434727</v>
      </c>
      <c r="J17" s="17">
        <f t="shared" si="7"/>
        <v>24.92687507251237</v>
      </c>
      <c r="K17" s="17">
        <f t="shared" si="8"/>
        <v>1.3897114885499886</v>
      </c>
      <c r="L17" s="17">
        <f t="shared" si="9"/>
        <v>21.397305348570988</v>
      </c>
      <c r="M17" s="17">
        <f t="shared" si="10"/>
        <v>683.07791870169899</v>
      </c>
      <c r="N17" s="17">
        <f t="shared" si="11"/>
        <v>462.5177142506563</v>
      </c>
      <c r="O17" s="23">
        <f t="shared" si="12"/>
        <v>1.1697743305250001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2.8195017806831906E-2</v>
      </c>
      <c r="D18" s="17">
        <f t="shared" si="1"/>
        <v>2.2103928618349373</v>
      </c>
      <c r="E18" s="17">
        <f t="shared" si="2"/>
        <v>3.0306864749579724E-2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1.2896612615325801E-2</v>
      </c>
      <c r="J18" s="17">
        <f t="shared" si="7"/>
        <v>0.11166548168508918</v>
      </c>
      <c r="K18" s="17">
        <f t="shared" si="8"/>
        <v>1.5064337407892476E-2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2.7228433360703925E-2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9.0535841139409712E-2</v>
      </c>
      <c r="D21" s="17">
        <f t="shared" si="1"/>
        <v>6.2935917127734378</v>
      </c>
      <c r="E21" s="17">
        <f t="shared" si="2"/>
        <v>9.6538919464344342E-2</v>
      </c>
      <c r="F21" s="17">
        <f t="shared" si="3"/>
        <v>0.11870828140350378</v>
      </c>
      <c r="G21" s="17">
        <f t="shared" si="4"/>
        <v>0</v>
      </c>
      <c r="H21" s="17">
        <f t="shared" si="5"/>
        <v>0.11696683962252329</v>
      </c>
      <c r="I21" s="17">
        <f t="shared" si="6"/>
        <v>0.19140427498032941</v>
      </c>
      <c r="J21" s="17">
        <f t="shared" si="7"/>
        <v>0</v>
      </c>
      <c r="K21" s="17">
        <f t="shared" si="8"/>
        <v>0.18720343926978741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0.11140652332346372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8.3051381857406509E-5</v>
      </c>
      <c r="D22" s="17">
        <f t="shared" si="1"/>
        <v>0</v>
      </c>
      <c r="E22" s="17">
        <f t="shared" si="2"/>
        <v>8.2971007931941171E-5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6.7935800026683009E-5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0.68349364771318666</v>
      </c>
      <c r="D25" s="17">
        <f t="shared" ref="D25:O25" si="13">SUM(D15:D24)</f>
        <v>173.8123747600599</v>
      </c>
      <c r="E25" s="17">
        <f t="shared" si="13"/>
        <v>0.85104110418191892</v>
      </c>
      <c r="F25" s="17">
        <f t="shared" si="13"/>
        <v>0.50302434116765049</v>
      </c>
      <c r="G25" s="17">
        <f t="shared" si="13"/>
        <v>9.9953442166787294</v>
      </c>
      <c r="H25" s="17">
        <f t="shared" si="13"/>
        <v>0.64227597748321641</v>
      </c>
      <c r="I25" s="17">
        <f t="shared" si="13"/>
        <v>1.0658396155700025</v>
      </c>
      <c r="J25" s="17">
        <f t="shared" si="13"/>
        <v>25.038540554197461</v>
      </c>
      <c r="K25" s="17">
        <f t="shared" si="13"/>
        <v>1.5919792652276685</v>
      </c>
      <c r="L25" s="17">
        <f t="shared" si="13"/>
        <v>21.397305348570988</v>
      </c>
      <c r="M25" s="17">
        <f t="shared" si="13"/>
        <v>683.07791870169899</v>
      </c>
      <c r="N25" s="17">
        <f t="shared" si="13"/>
        <v>462.5177142506563</v>
      </c>
      <c r="O25" s="17">
        <f t="shared" si="13"/>
        <v>1.3084772230091946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0.24195009590653135</v>
      </c>
      <c r="D29" s="17">
        <f>(SUMIFS(MESKENOG2,KAYNAK,A29,SEBEP,B29,SÜRE,"Uzun",BİLDİRİM,"Bildirimli",İL,$B$10,İLÇE,$B$11)/VLOOKUP($B$11,ABONE2,4,FALSE))</f>
        <v>86.405187202632391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0.32533555491019756</v>
      </c>
      <c r="F29" s="17">
        <f>(SUMIFS(TARIMSALAG2,KAYNAK,A29,SEBEP,B29,SÜRE,"Uzun",BİLDİRİM,"Bildirimli",İL,$B$10,İLÇE,$B$11)/VLOOKUP($B$11,ABONE2,6,FALSE))</f>
        <v>0.3789676811548075</v>
      </c>
      <c r="G29" s="17">
        <f>(SUMIFS(TARIMSALOG2,KAYNAK,A29,SEBEP,B29,SÜRE,"Uzun",BİLDİRİM,"Bildirimli",İL,$B$10,İLÇE,$B$11)/VLOOKUP($B$11,ABONE2,7,FALSE))</f>
        <v>10.088244615777901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0.52140206161382596</v>
      </c>
      <c r="I29" s="17">
        <f>(SUMIFS(TICARETHANEAG2,KAYNAK,A29,SEBEP,B29,SÜRE,"Uzun",BİLDİRİM,"Bildirimli",İL,$B$10,İLÇE,$B$11)/VLOOKUP($B$11,ABONE2,9,FALSE))</f>
        <v>0.39291907165317191</v>
      </c>
      <c r="J29" s="17">
        <f>(SUMIFS(TICARETHANEOG2,KAYNAK,A29,SEBEP,B29,SÜRE,"Uzun",BİLDİRİM,"Bildirimli",İL,$B$10,İLÇE,$B$11)/VLOOKUP($B$11,ABONE2,10,FALSE))</f>
        <v>17.298946166294073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0.76396325209196758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234.73501085235392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156.49000723490263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0.51559020411902767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6.0081975458878542E-2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6.0023830439381656E-2</v>
      </c>
      <c r="F31" s="17">
        <f>(SUMIFS(TARIMSALAG2,KAYNAK,A31,SEBEP,B31,SÜRE,"Uzun",BİLDİRİM,"Bildirimli",İL,$B$10,İLÇE,$B$11)/VLOOKUP($B$11,ABONE2,6,FALSE))</f>
        <v>4.4062230085939208E-2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4.3415840402526898E-2</v>
      </c>
      <c r="I31" s="17">
        <f>(SUMIFS(TICARETHANEAG2,KAYNAK,A31,SEBEP,B31,SÜRE,"Uzun",BİLDİRİM,"Bildirimli",İL,$B$10,İLÇE,$B$11)/VLOOKUP($B$11,ABONE2,9,FALSE))</f>
        <v>2.4734342129742203E-2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2.4191486398301185E-2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5.3902066455895147E-2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0.30203207136540988</v>
      </c>
      <c r="D33" s="17">
        <f t="shared" ref="D33:O33" si="14">SUM(D28:D32)</f>
        <v>86.405187202632391</v>
      </c>
      <c r="E33" s="17">
        <f t="shared" si="14"/>
        <v>0.3853593853495792</v>
      </c>
      <c r="F33" s="17">
        <f t="shared" si="14"/>
        <v>0.42302991124074674</v>
      </c>
      <c r="G33" s="17">
        <f t="shared" si="14"/>
        <v>10.088244615777901</v>
      </c>
      <c r="H33" s="17">
        <f t="shared" si="14"/>
        <v>0.56481790201635285</v>
      </c>
      <c r="I33" s="17">
        <f t="shared" si="14"/>
        <v>0.4176534137829141</v>
      </c>
      <c r="J33" s="17">
        <f t="shared" si="14"/>
        <v>17.298946166294073</v>
      </c>
      <c r="K33" s="17">
        <f t="shared" si="14"/>
        <v>0.78815473849026874</v>
      </c>
      <c r="L33" s="17">
        <f t="shared" si="14"/>
        <v>0</v>
      </c>
      <c r="M33" s="17">
        <f t="shared" si="14"/>
        <v>234.73501085235392</v>
      </c>
      <c r="N33" s="17">
        <f t="shared" si="14"/>
        <v>156.49000723490263</v>
      </c>
      <c r="O33" s="17">
        <f t="shared" si="14"/>
        <v>0.5694922705749228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16517</v>
      </c>
      <c r="D37" s="22">
        <f>VLOOKUP($B$11,ABONE2,4,FALSE)</f>
        <v>16</v>
      </c>
      <c r="E37" s="22">
        <f>VLOOKUP($B$11,ABONE2,5,FALSE)</f>
        <v>16533</v>
      </c>
      <c r="F37" s="22">
        <f>VLOOKUP($B$11,ABONE2,6,FALSE)</f>
        <v>403</v>
      </c>
      <c r="G37" s="22">
        <f>VLOOKUP($B$11,ABONE2,7,FALSE)</f>
        <v>6</v>
      </c>
      <c r="H37" s="22">
        <f>VLOOKUP($B$11,ABONE2,8,FALSE)</f>
        <v>409</v>
      </c>
      <c r="I37" s="22">
        <f>VLOOKUP($B$11,ABONE2,9,FALSE)</f>
        <v>3164</v>
      </c>
      <c r="J37" s="22">
        <f>VLOOKUP($B$11,ABONE2,10,FALSE)</f>
        <v>71</v>
      </c>
      <c r="K37" s="22">
        <f>VLOOKUP($B$11,ABONE2,11,FALSE)</f>
        <v>3235</v>
      </c>
      <c r="L37" s="36">
        <f>VLOOKUP($B$11,ABONE2,12,FALSE)</f>
        <v>5</v>
      </c>
      <c r="M37" s="36">
        <f>VLOOKUP($B$11,ABONE2,13,FALSE)</f>
        <v>10</v>
      </c>
      <c r="N37" s="36">
        <f>VLOOKUP($B$11,ABONE2,14,FALSE)</f>
        <v>15</v>
      </c>
      <c r="O37" s="36">
        <f>VLOOKUP($B$11,ABONE2,15,FALSE)</f>
        <v>20192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7330.2102500000001</v>
      </c>
      <c r="D38" s="22">
        <f>VLOOKUP($B$11,TUKETIM,4,FALSE)</f>
        <v>212.14455833333332</v>
      </c>
      <c r="E38" s="22">
        <f>VLOOKUP($B$11,TUKETIM,5,FALSE)</f>
        <v>7542.3548083333335</v>
      </c>
      <c r="F38" s="22">
        <f>VLOOKUP($B$11,TUKETIM,6,FALSE)</f>
        <v>87.22496666666666</v>
      </c>
      <c r="G38" s="22">
        <f>VLOOKUP($B$11,TUKETIM,7,FALSE)</f>
        <v>13.924024999999999</v>
      </c>
      <c r="H38" s="22">
        <f>VLOOKUP($B$11,TUKETIM,8,FALSE)</f>
        <v>101.14899166666666</v>
      </c>
      <c r="I38" s="22">
        <f>VLOOKUP($B$11,TUKETIM,9,FALSE)</f>
        <v>2513.5609083333329</v>
      </c>
      <c r="J38" s="22">
        <f>VLOOKUP($B$11,TUKETIM,10,FALSE)</f>
        <v>799.67837499999996</v>
      </c>
      <c r="K38" s="22">
        <f>VLOOKUP($B$11,TUKETIM,11,FALSE)</f>
        <v>3313.2392833333329</v>
      </c>
      <c r="L38" s="36">
        <f>VLOOKUP($B$11,TUKETIM,12,FALSE)</f>
        <v>118.44166666666666</v>
      </c>
      <c r="M38" s="36">
        <f>VLOOKUP($B$11,TUKETIM,13,FALSE)</f>
        <v>497.94134166666657</v>
      </c>
      <c r="N38" s="36">
        <f>VLOOKUP($B$11,TUKETIM,14,FALSE)</f>
        <v>616.38300833333324</v>
      </c>
      <c r="O38" s="36">
        <f>VLOOKUP($B$11,TUKETIM,15,FALSE)</f>
        <v>11573.126091666665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121989.13499999999</v>
      </c>
      <c r="D39" s="22">
        <f>VLOOKUP($B$11,ANLASMA,4,FALSE)</f>
        <v>1782</v>
      </c>
      <c r="E39" s="22">
        <f>VLOOKUP($B$11,ANLASMA,5,FALSE)</f>
        <v>123771.13499999999</v>
      </c>
      <c r="F39" s="22">
        <f>VLOOKUP($B$11,ANLASMA,6,FALSE)</f>
        <v>1959.4259999999999</v>
      </c>
      <c r="G39" s="22">
        <f>VLOOKUP($B$11,ANLASMA,7,FALSE)</f>
        <v>454</v>
      </c>
      <c r="H39" s="22">
        <f>VLOOKUP($B$11,ANLASMA,8,FALSE)</f>
        <v>2413.4259999999999</v>
      </c>
      <c r="I39" s="22">
        <f>VLOOKUP($B$11,ANLASMA,9,FALSE)</f>
        <v>23124.137999999999</v>
      </c>
      <c r="J39" s="22">
        <f>VLOOKUP($B$11,ANLASMA,10,FALSE)</f>
        <v>10416.5</v>
      </c>
      <c r="K39" s="22">
        <f>VLOOKUP($B$11,ANLASMA,11,FALSE)</f>
        <v>33540.637999999999</v>
      </c>
      <c r="L39" s="36">
        <f>VLOOKUP($B$11,ANLASMA,12,FALSE)</f>
        <v>493.10700000000003</v>
      </c>
      <c r="M39" s="36">
        <f>VLOOKUP($B$11,ANLASMA,13,FALSE)</f>
        <v>2676</v>
      </c>
      <c r="N39" s="36">
        <f>VLOOKUP($B$11,ANLASMA,14,FALSE)</f>
        <v>3169.107</v>
      </c>
      <c r="O39" s="36">
        <f>VLOOKUP($B$11,ANLASMA,15,FALSE)</f>
        <v>162894.30599999998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0.10359129019996072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0.10358347106731206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0.35091715456673689</v>
      </c>
      <c r="J15" s="17">
        <f t="shared" ref="J15:J24" si="7">(SUMIFS(TICARETHANEOG2,KAYNAK,A15,SEBEP,B15,SÜRE,"Uzun",BİLDİRİM,"Bildirimsiz",İL,$B$10,İLÇE,$B$11)/VLOOKUP($B$11,ABONE2,10,FALSE))</f>
        <v>83.238328324510945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0.49853259394590771</v>
      </c>
      <c r="L15" s="17">
        <f t="shared" ref="L15:L24" si="9">(SUMIFS(SANAYIAG2,KAYNAK,A15,SEBEP,B15,SÜRE,"Uzun",BİLDİRİM,"Bildirimsiz",İL,$B$10,İLÇE,$B$11)/VLOOKUP($B$11,ABONE2,12,FALSE))</f>
        <v>2.6256146607523587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2.6006088068404312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0.15485370114018929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2.1086177129588365E-2</v>
      </c>
      <c r="D17" s="17">
        <f t="shared" si="1"/>
        <v>0</v>
      </c>
      <c r="E17" s="17">
        <f t="shared" si="2"/>
        <v>2.1084585532305321E-2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5.5357941859487031E-2</v>
      </c>
      <c r="J17" s="17">
        <f t="shared" si="7"/>
        <v>1.6956190655472339</v>
      </c>
      <c r="K17" s="17">
        <f t="shared" si="8"/>
        <v>5.827910760772477E-2</v>
      </c>
      <c r="L17" s="17">
        <f t="shared" si="9"/>
        <v>1.2996738562951242</v>
      </c>
      <c r="M17" s="17">
        <f t="shared" si="10"/>
        <v>0</v>
      </c>
      <c r="N17" s="17">
        <f t="shared" si="11"/>
        <v>1.2872960100446944</v>
      </c>
      <c r="O17" s="23">
        <f t="shared" si="12"/>
        <v>2.6357744586033734E-2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1.5099830024954795E-2</v>
      </c>
      <c r="D18" s="17">
        <f t="shared" si="1"/>
        <v>0</v>
      </c>
      <c r="E18" s="17">
        <f t="shared" si="2"/>
        <v>1.509869028073779E-2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3.2873169294738463E-2</v>
      </c>
      <c r="J18" s="17">
        <f t="shared" si="7"/>
        <v>0</v>
      </c>
      <c r="K18" s="17">
        <f t="shared" si="8"/>
        <v>3.2814624972256498E-2</v>
      </c>
      <c r="L18" s="17">
        <f t="shared" si="9"/>
        <v>0.23600194971627264</v>
      </c>
      <c r="M18" s="17">
        <f t="shared" si="10"/>
        <v>0</v>
      </c>
      <c r="N18" s="17">
        <f t="shared" si="11"/>
        <v>0.2337543120999272</v>
      </c>
      <c r="O18" s="23">
        <f t="shared" si="12"/>
        <v>1.7443835451675379E-2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3.9338294545018027E-2</v>
      </c>
      <c r="D21" s="17">
        <f t="shared" si="1"/>
        <v>0</v>
      </c>
      <c r="E21" s="17">
        <f t="shared" si="2"/>
        <v>3.9335325266977125E-2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6.1355927382142073E-2</v>
      </c>
      <c r="J21" s="17">
        <f t="shared" si="7"/>
        <v>0</v>
      </c>
      <c r="K21" s="17">
        <f t="shared" si="8"/>
        <v>6.1246657686645591E-2</v>
      </c>
      <c r="L21" s="17">
        <f t="shared" si="9"/>
        <v>1.673932109488103</v>
      </c>
      <c r="M21" s="17">
        <f t="shared" si="10"/>
        <v>0</v>
      </c>
      <c r="N21" s="17">
        <f t="shared" si="11"/>
        <v>1.6579898989215498</v>
      </c>
      <c r="O21" s="23">
        <f t="shared" si="12"/>
        <v>4.2817001572931571E-2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1.7310512350421151E-5</v>
      </c>
      <c r="D22" s="17">
        <f t="shared" si="1"/>
        <v>0</v>
      </c>
      <c r="E22" s="17">
        <f t="shared" si="2"/>
        <v>1.7309205742577743E-5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4.5623808556723335E-6</v>
      </c>
      <c r="J22" s="17">
        <f t="shared" si="7"/>
        <v>0</v>
      </c>
      <c r="K22" s="17">
        <f t="shared" si="8"/>
        <v>4.5542556428671665E-6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1.5679347947574219E-5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0.17913290241187232</v>
      </c>
      <c r="D25" s="17">
        <f t="shared" ref="D25:O25" si="13">SUM(D15:D24)</f>
        <v>0</v>
      </c>
      <c r="E25" s="17">
        <f t="shared" si="13"/>
        <v>0.1791193813530749</v>
      </c>
      <c r="F25" s="17">
        <f t="shared" si="13"/>
        <v>0</v>
      </c>
      <c r="G25" s="17">
        <f t="shared" si="13"/>
        <v>0</v>
      </c>
      <c r="H25" s="17">
        <f t="shared" si="13"/>
        <v>0</v>
      </c>
      <c r="I25" s="17">
        <f t="shared" si="13"/>
        <v>0.50050875548396012</v>
      </c>
      <c r="J25" s="17">
        <f t="shared" si="13"/>
        <v>84.933947390058179</v>
      </c>
      <c r="K25" s="17">
        <f t="shared" si="13"/>
        <v>0.65087753846817742</v>
      </c>
      <c r="L25" s="17">
        <f t="shared" si="13"/>
        <v>5.8352225762518586</v>
      </c>
      <c r="M25" s="17">
        <f t="shared" si="13"/>
        <v>0</v>
      </c>
      <c r="N25" s="17">
        <f t="shared" si="13"/>
        <v>5.7796490279066024</v>
      </c>
      <c r="O25" s="17">
        <f t="shared" si="13"/>
        <v>0.24148796209877757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0.11422179213138121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0.11421317060207775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0.26050497449198251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0.26004103725800071</v>
      </c>
      <c r="L29" s="17">
        <f>(SUMIFS(SANAYIAG2,KAYNAK,A29,SEBEP,B29,SÜRE,"Uzun",BİLDİRİM,"Bildirimli",İL,$B$10,İLÇE,$B$11)/VLOOKUP($B$11,ABONE2,12,FALSE))</f>
        <v>1.8734107121785728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1.8555687053959196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0.1334925463251331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1.0925685228178354E-2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1.0924860550911455E-2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2.0974848590208321E-2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2.0937494166335596E-2</v>
      </c>
      <c r="L31" s="17">
        <f>(SUMIFS(SANAYIAG2,KAYNAK,A31,SEBEP,B31,SÜRE,"Uzun",BİLDİRİM,"Bildirimli",İL,$B$10,İLÇE,$B$11)/VLOOKUP($B$11,ABONE2,12,FALSE))</f>
        <v>0.77471777583049595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0.76733951129877698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1.2523584641965468E-2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0.12514747735955956</v>
      </c>
      <c r="D33" s="17">
        <f t="shared" ref="D33:O33" si="14">SUM(D28:D32)</f>
        <v>0</v>
      </c>
      <c r="E33" s="17">
        <f t="shared" si="14"/>
        <v>0.12513803115298922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0.28147982308219083</v>
      </c>
      <c r="J33" s="17">
        <f t="shared" si="14"/>
        <v>0</v>
      </c>
      <c r="K33" s="17">
        <f t="shared" si="14"/>
        <v>0.28097853142433632</v>
      </c>
      <c r="L33" s="17">
        <f t="shared" si="14"/>
        <v>2.6481284880090685</v>
      </c>
      <c r="M33" s="17">
        <f t="shared" si="14"/>
        <v>0</v>
      </c>
      <c r="N33" s="17">
        <f t="shared" si="14"/>
        <v>2.6229082166946966</v>
      </c>
      <c r="O33" s="17">
        <f t="shared" si="14"/>
        <v>0.14601613096709856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211959</v>
      </c>
      <c r="D37" s="22">
        <f>VLOOKUP($B$11,ABONE2,4,FALSE)</f>
        <v>16</v>
      </c>
      <c r="E37" s="22">
        <f>VLOOKUP($B$11,ABONE2,5,FALSE)</f>
        <v>211975</v>
      </c>
      <c r="F37" s="22">
        <f>VLOOKUP($B$11,ABONE2,6,FALSE)</f>
        <v>15</v>
      </c>
      <c r="G37" s="22">
        <f>VLOOKUP($B$11,ABONE2,7,FALSE)</f>
        <v>2</v>
      </c>
      <c r="H37" s="22">
        <f>VLOOKUP($B$11,ABONE2,8,FALSE)</f>
        <v>17</v>
      </c>
      <c r="I37" s="22">
        <f>VLOOKUP($B$11,ABONE2,9,FALSE)</f>
        <v>30828</v>
      </c>
      <c r="J37" s="22">
        <f>VLOOKUP($B$11,ABONE2,10,FALSE)</f>
        <v>55</v>
      </c>
      <c r="K37" s="22">
        <f>VLOOKUP($B$11,ABONE2,11,FALSE)</f>
        <v>30883</v>
      </c>
      <c r="L37" s="36">
        <f>VLOOKUP($B$11,ABONE2,12,FALSE)</f>
        <v>104</v>
      </c>
      <c r="M37" s="36">
        <f>VLOOKUP($B$11,ABONE2,13,FALSE)</f>
        <v>1</v>
      </c>
      <c r="N37" s="36">
        <f>VLOOKUP($B$11,ABONE2,14,FALSE)</f>
        <v>105</v>
      </c>
      <c r="O37" s="36">
        <f>VLOOKUP($B$11,ABONE2,15,FALSE)</f>
        <v>242980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52619.384383333345</v>
      </c>
      <c r="D38" s="22">
        <f>VLOOKUP($B$11,TUKETIM,4,FALSE)</f>
        <v>22.956566666666671</v>
      </c>
      <c r="E38" s="22">
        <f>VLOOKUP($B$11,TUKETIM,5,FALSE)</f>
        <v>52642.340950000013</v>
      </c>
      <c r="F38" s="22">
        <f>VLOOKUP($B$11,TUKETIM,6,FALSE)</f>
        <v>2.8137999999999996</v>
      </c>
      <c r="G38" s="22">
        <f>VLOOKUP($B$11,TUKETIM,7,FALSE)</f>
        <v>13.964616666666666</v>
      </c>
      <c r="H38" s="22">
        <f>VLOOKUP($B$11,TUKETIM,8,FALSE)</f>
        <v>16.778416666666665</v>
      </c>
      <c r="I38" s="22">
        <f>VLOOKUP($B$11,TUKETIM,9,FALSE)</f>
        <v>16369.982216666667</v>
      </c>
      <c r="J38" s="22">
        <f>VLOOKUP($B$11,TUKETIM,10,FALSE)</f>
        <v>4457.1070833333342</v>
      </c>
      <c r="K38" s="22">
        <f>VLOOKUP($B$11,TUKETIM,11,FALSE)</f>
        <v>20827.0893</v>
      </c>
      <c r="L38" s="36">
        <f>VLOOKUP($B$11,TUKETIM,12,FALSE)</f>
        <v>890.86066666666693</v>
      </c>
      <c r="M38" s="36">
        <f>VLOOKUP($B$11,TUKETIM,13,FALSE)</f>
        <v>18.038799999999998</v>
      </c>
      <c r="N38" s="36">
        <f>VLOOKUP($B$11,TUKETIM,14,FALSE)</f>
        <v>908.89946666666697</v>
      </c>
      <c r="O38" s="36">
        <f>VLOOKUP($B$11,TUKETIM,15,FALSE)</f>
        <v>74395.108133333342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955805.2</v>
      </c>
      <c r="D39" s="22">
        <f>VLOOKUP($B$11,ANLASMA,4,FALSE)</f>
        <v>6687.31</v>
      </c>
      <c r="E39" s="22">
        <f>VLOOKUP($B$11,ANLASMA,5,FALSE)</f>
        <v>962492.51</v>
      </c>
      <c r="F39" s="22">
        <f>VLOOKUP($B$11,ANLASMA,6,FALSE)</f>
        <v>70.89</v>
      </c>
      <c r="G39" s="22">
        <f>VLOOKUP($B$11,ANLASMA,7,FALSE)</f>
        <v>72</v>
      </c>
      <c r="H39" s="22">
        <f>VLOOKUP($B$11,ANLASMA,8,FALSE)</f>
        <v>142.88999999999999</v>
      </c>
      <c r="I39" s="22">
        <f>VLOOKUP($B$11,ANLASMA,9,FALSE)</f>
        <v>166076.022</v>
      </c>
      <c r="J39" s="22">
        <f>VLOOKUP($B$11,ANLASMA,10,FALSE)</f>
        <v>23134.31</v>
      </c>
      <c r="K39" s="22">
        <f>VLOOKUP($B$11,ANLASMA,11,FALSE)</f>
        <v>189210.33199999999</v>
      </c>
      <c r="L39" s="36">
        <f>VLOOKUP($B$11,ANLASMA,12,FALSE)</f>
        <v>2513.4499999999998</v>
      </c>
      <c r="M39" s="36">
        <f>VLOOKUP($B$11,ANLASMA,13,FALSE)</f>
        <v>240</v>
      </c>
      <c r="N39" s="36">
        <f>VLOOKUP($B$11,ANLASMA,14,FALSE)</f>
        <v>2753.45</v>
      </c>
      <c r="O39" s="36">
        <f>VLOOKUP($B$11,ANLASMA,15,FALSE)</f>
        <v>1154599.182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5.2238117470806734E-2</v>
      </c>
      <c r="D17" s="17">
        <f t="shared" si="1"/>
        <v>0.52374797438908693</v>
      </c>
      <c r="E17" s="17">
        <f t="shared" si="2"/>
        <v>5.4328097683698312E-2</v>
      </c>
      <c r="F17" s="17">
        <f t="shared" si="3"/>
        <v>0.16328517712979249</v>
      </c>
      <c r="G17" s="17">
        <f t="shared" si="4"/>
        <v>3.5059109809288329</v>
      </c>
      <c r="H17" s="17">
        <f t="shared" si="5"/>
        <v>0.90390066693530857</v>
      </c>
      <c r="I17" s="17">
        <f t="shared" si="6"/>
        <v>0.14974663420296247</v>
      </c>
      <c r="J17" s="17">
        <f t="shared" si="7"/>
        <v>13.03915797124789</v>
      </c>
      <c r="K17" s="17">
        <f t="shared" si="8"/>
        <v>0.77928398937439802</v>
      </c>
      <c r="L17" s="17">
        <f t="shared" si="9"/>
        <v>2.4034613225670318</v>
      </c>
      <c r="M17" s="17">
        <f t="shared" si="10"/>
        <v>5.0930765400271047</v>
      </c>
      <c r="N17" s="17">
        <f t="shared" si="11"/>
        <v>4.1021656704365519</v>
      </c>
      <c r="O17" s="23">
        <f t="shared" si="12"/>
        <v>0.23340051158565067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3.5857837048907305E-2</v>
      </c>
      <c r="D18" s="17">
        <f t="shared" si="1"/>
        <v>0.1258371925905778</v>
      </c>
      <c r="E18" s="17">
        <f t="shared" si="2"/>
        <v>3.6256672979676441E-2</v>
      </c>
      <c r="F18" s="17">
        <f t="shared" si="3"/>
        <v>0.10291235875344898</v>
      </c>
      <c r="G18" s="17">
        <f t="shared" si="4"/>
        <v>1.7745565560768402</v>
      </c>
      <c r="H18" s="17">
        <f t="shared" si="5"/>
        <v>0.47329350778129387</v>
      </c>
      <c r="I18" s="17">
        <f t="shared" si="6"/>
        <v>8.1375705866071027E-2</v>
      </c>
      <c r="J18" s="17">
        <f t="shared" si="7"/>
        <v>4.6093123965256364</v>
      </c>
      <c r="K18" s="17">
        <f t="shared" si="8"/>
        <v>0.30252663464658136</v>
      </c>
      <c r="L18" s="17">
        <f t="shared" si="9"/>
        <v>0</v>
      </c>
      <c r="M18" s="17">
        <f t="shared" si="10"/>
        <v>2.1900589761599902</v>
      </c>
      <c r="N18" s="17">
        <f t="shared" si="11"/>
        <v>1.3831951428378886</v>
      </c>
      <c r="O18" s="23">
        <f t="shared" si="12"/>
        <v>0.10812983791957015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1.5422094524942856E-2</v>
      </c>
      <c r="D21" s="17">
        <f t="shared" si="1"/>
        <v>0</v>
      </c>
      <c r="E21" s="17">
        <f t="shared" si="2"/>
        <v>1.5353735673212507E-2</v>
      </c>
      <c r="F21" s="17">
        <f t="shared" si="3"/>
        <v>1.5976109663933452E-2</v>
      </c>
      <c r="G21" s="17">
        <f t="shared" si="4"/>
        <v>0</v>
      </c>
      <c r="H21" s="17">
        <f t="shared" si="5"/>
        <v>1.2436331364342468E-2</v>
      </c>
      <c r="I21" s="17">
        <f t="shared" si="6"/>
        <v>4.7785328205312186E-2</v>
      </c>
      <c r="J21" s="17">
        <f t="shared" si="7"/>
        <v>0</v>
      </c>
      <c r="K21" s="17">
        <f t="shared" si="8"/>
        <v>4.5451424169841464E-2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2.0744211549175197E-2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0.10351804904465689</v>
      </c>
      <c r="D25" s="17">
        <f t="shared" ref="D25:O25" si="13">SUM(D15:D24)</f>
        <v>0.64958516697966473</v>
      </c>
      <c r="E25" s="17">
        <f t="shared" si="13"/>
        <v>0.10593850633658726</v>
      </c>
      <c r="F25" s="17">
        <f t="shared" si="13"/>
        <v>0.28217364554717494</v>
      </c>
      <c r="G25" s="17">
        <f t="shared" si="13"/>
        <v>5.2804675370056735</v>
      </c>
      <c r="H25" s="17">
        <f t="shared" si="13"/>
        <v>1.3896305060809448</v>
      </c>
      <c r="I25" s="17">
        <f t="shared" si="13"/>
        <v>0.27890766827434565</v>
      </c>
      <c r="J25" s="17">
        <f t="shared" si="13"/>
        <v>17.648470367773527</v>
      </c>
      <c r="K25" s="17">
        <f t="shared" si="13"/>
        <v>1.1272620481908207</v>
      </c>
      <c r="L25" s="17">
        <f t="shared" si="13"/>
        <v>2.4034613225670318</v>
      </c>
      <c r="M25" s="17">
        <f t="shared" si="13"/>
        <v>7.2831355161870945</v>
      </c>
      <c r="N25" s="17">
        <f t="shared" si="13"/>
        <v>5.4853608132744407</v>
      </c>
      <c r="O25" s="17">
        <f t="shared" si="13"/>
        <v>0.36227456105439604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6.4906204686769595E-2</v>
      </c>
      <c r="D29" s="17">
        <f>(SUMIFS(MESKENOG2,KAYNAK,A29,SEBEP,B29,SÜRE,"Uzun",BİLDİRİM,"Bildirimli",İL,$B$10,İLÇE,$B$11)/VLOOKUP($B$11,ABONE2,4,FALSE))</f>
        <v>0.16736224528450616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6.5360343862014017E-2</v>
      </c>
      <c r="F29" s="17">
        <f>(SUMIFS(TARIMSALAG2,KAYNAK,A29,SEBEP,B29,SÜRE,"Uzun",BİLDİRİM,"Bildirimli",İL,$B$10,İLÇE,$B$11)/VLOOKUP($B$11,ABONE2,6,FALSE))</f>
        <v>0.2893641647687209</v>
      </c>
      <c r="G29" s="17">
        <f>(SUMIFS(TARIMSALOG2,KAYNAK,A29,SEBEP,B29,SÜRE,"Uzun",BİLDİRİM,"Bildirimli",İL,$B$10,İLÇE,$B$11)/VLOOKUP($B$11,ABONE2,7,FALSE))</f>
        <v>0.91699241359405093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0.42842585764240398</v>
      </c>
      <c r="I29" s="17">
        <f>(SUMIFS(TICARETHANEAG2,KAYNAK,A29,SEBEP,B29,SÜRE,"Uzun",BİLDİRİM,"Bildirimli",İL,$B$10,İLÇE,$B$11)/VLOOKUP($B$11,ABONE2,9,FALSE))</f>
        <v>0.12338798932066888</v>
      </c>
      <c r="J29" s="17">
        <f>(SUMIFS(TICARETHANEOG2,KAYNAK,A29,SEBEP,B29,SÜRE,"Uzun",BİLDİRİM,"Bildirimli",İL,$B$10,İLÇE,$B$11)/VLOOKUP($B$11,ABONE2,10,FALSE))</f>
        <v>9.1394483431934468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0.56374532146120671</v>
      </c>
      <c r="L29" s="17">
        <f>(SUMIFS(SANAYIAG2,KAYNAK,A29,SEBEP,B29,SÜRE,"Uzun",BİLDİRİM,"Bildirimli",İL,$B$10,İLÇE,$B$11)/VLOOKUP($B$11,ABONE2,12,FALSE))</f>
        <v>0.33249913637689282</v>
      </c>
      <c r="M29" s="17">
        <f>(SUMIFS(SANAYIOG2,KAYNAK,A29,SEBEP,B29,SÜRE,"Uzun",BİLDİRİM,"Bildirimli",İL,$B$10,İLÇE,$B$11)/VLOOKUP($B$11,ABONE2,13,FALSE))</f>
        <v>35.505893926685083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22.547274793413646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0.1931555792187869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6.4906204686769595E-2</v>
      </c>
      <c r="D33" s="17">
        <f t="shared" ref="D33:O33" si="14">SUM(D28:D32)</f>
        <v>0.16736224528450616</v>
      </c>
      <c r="E33" s="17">
        <f t="shared" si="14"/>
        <v>6.5360343862014017E-2</v>
      </c>
      <c r="F33" s="17">
        <f t="shared" si="14"/>
        <v>0.2893641647687209</v>
      </c>
      <c r="G33" s="17">
        <f t="shared" si="14"/>
        <v>0.91699241359405093</v>
      </c>
      <c r="H33" s="17">
        <f t="shared" si="14"/>
        <v>0.42842585764240398</v>
      </c>
      <c r="I33" s="17">
        <f t="shared" si="14"/>
        <v>0.12338798932066888</v>
      </c>
      <c r="J33" s="17">
        <f t="shared" si="14"/>
        <v>9.1394483431934468</v>
      </c>
      <c r="K33" s="17">
        <f t="shared" si="14"/>
        <v>0.56374532146120671</v>
      </c>
      <c r="L33" s="17">
        <f t="shared" si="14"/>
        <v>0.33249913637689282</v>
      </c>
      <c r="M33" s="17">
        <f t="shared" si="14"/>
        <v>35.505893926685083</v>
      </c>
      <c r="N33" s="17">
        <f t="shared" si="14"/>
        <v>22.547274793413646</v>
      </c>
      <c r="O33" s="17">
        <f t="shared" si="14"/>
        <v>0.1931555792187869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18193</v>
      </c>
      <c r="D37" s="22">
        <f>VLOOKUP($B$11,ABONE2,4,FALSE)</f>
        <v>81</v>
      </c>
      <c r="E37" s="22">
        <f>VLOOKUP($B$11,ABONE2,5,FALSE)</f>
        <v>18274</v>
      </c>
      <c r="F37" s="22">
        <f>VLOOKUP($B$11,ABONE2,6,FALSE)</f>
        <v>924</v>
      </c>
      <c r="G37" s="22">
        <f>VLOOKUP($B$11,ABONE2,7,FALSE)</f>
        <v>263</v>
      </c>
      <c r="H37" s="22">
        <f>VLOOKUP($B$11,ABONE2,8,FALSE)</f>
        <v>1187</v>
      </c>
      <c r="I37" s="22">
        <f>VLOOKUP($B$11,ABONE2,9,FALSE)</f>
        <v>4187</v>
      </c>
      <c r="J37" s="22">
        <f>VLOOKUP($B$11,ABONE2,10,FALSE)</f>
        <v>215</v>
      </c>
      <c r="K37" s="22">
        <f>VLOOKUP($B$11,ABONE2,11,FALSE)</f>
        <v>4402</v>
      </c>
      <c r="L37" s="36">
        <f>VLOOKUP($B$11,ABONE2,12,FALSE)</f>
        <v>7</v>
      </c>
      <c r="M37" s="36">
        <f>VLOOKUP($B$11,ABONE2,13,FALSE)</f>
        <v>12</v>
      </c>
      <c r="N37" s="36">
        <f>VLOOKUP($B$11,ABONE2,14,FALSE)</f>
        <v>19</v>
      </c>
      <c r="O37" s="36">
        <f>VLOOKUP($B$11,ABONE2,15,FALSE)</f>
        <v>23882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4222.4824499999995</v>
      </c>
      <c r="D38" s="22">
        <f>VLOOKUP($B$11,TUKETIM,4,FALSE)</f>
        <v>76.809108333333327</v>
      </c>
      <c r="E38" s="22">
        <f>VLOOKUP($B$11,TUKETIM,5,FALSE)</f>
        <v>4299.2915583333324</v>
      </c>
      <c r="F38" s="22">
        <f>VLOOKUP($B$11,TUKETIM,6,FALSE)</f>
        <v>483.56630833333327</v>
      </c>
      <c r="G38" s="22">
        <f>VLOOKUP($B$11,TUKETIM,7,FALSE)</f>
        <v>375.26632499999994</v>
      </c>
      <c r="H38" s="22">
        <f>VLOOKUP($B$11,TUKETIM,8,FALSE)</f>
        <v>858.83263333333321</v>
      </c>
      <c r="I38" s="22">
        <f>VLOOKUP($B$11,TUKETIM,9,FALSE)</f>
        <v>2313.3199083333334</v>
      </c>
      <c r="J38" s="22">
        <f>VLOOKUP($B$11,TUKETIM,10,FALSE)</f>
        <v>2478.2458249999995</v>
      </c>
      <c r="K38" s="22">
        <f>VLOOKUP($B$11,TUKETIM,11,FALSE)</f>
        <v>4791.5657333333329</v>
      </c>
      <c r="L38" s="36">
        <f>VLOOKUP($B$11,TUKETIM,12,FALSE)</f>
        <v>64.06571666666666</v>
      </c>
      <c r="M38" s="36">
        <f>VLOOKUP($B$11,TUKETIM,13,FALSE)</f>
        <v>174.05811666666668</v>
      </c>
      <c r="N38" s="36">
        <f>VLOOKUP($B$11,TUKETIM,14,FALSE)</f>
        <v>238.12383333333332</v>
      </c>
      <c r="O38" s="36">
        <f>VLOOKUP($B$11,TUKETIM,15,FALSE)</f>
        <v>10187.813758333332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91875.1</v>
      </c>
      <c r="D39" s="22">
        <f>VLOOKUP($B$11,ANLASMA,4,FALSE)</f>
        <v>1765.8</v>
      </c>
      <c r="E39" s="22">
        <f>VLOOKUP($B$11,ANLASMA,5,FALSE)</f>
        <v>93640.900000000009</v>
      </c>
      <c r="F39" s="22">
        <f>VLOOKUP($B$11,ANLASMA,6,FALSE)</f>
        <v>9762.3520000000008</v>
      </c>
      <c r="G39" s="22">
        <f>VLOOKUP($B$11,ANLASMA,7,FALSE)</f>
        <v>6916</v>
      </c>
      <c r="H39" s="22">
        <f>VLOOKUP($B$11,ANLASMA,8,FALSE)</f>
        <v>16678.351999999999</v>
      </c>
      <c r="I39" s="22">
        <f>VLOOKUP($B$11,ANLASMA,9,FALSE)</f>
        <v>27240.859</v>
      </c>
      <c r="J39" s="22">
        <f>VLOOKUP($B$11,ANLASMA,10,FALSE)</f>
        <v>24179.919999999998</v>
      </c>
      <c r="K39" s="22">
        <f>VLOOKUP($B$11,ANLASMA,11,FALSE)</f>
        <v>51420.778999999995</v>
      </c>
      <c r="L39" s="36">
        <f>VLOOKUP($B$11,ANLASMA,12,FALSE)</f>
        <v>445.21</v>
      </c>
      <c r="M39" s="36">
        <f>VLOOKUP($B$11,ANLASMA,13,FALSE)</f>
        <v>2052</v>
      </c>
      <c r="N39" s="36">
        <f>VLOOKUP($B$11,ANLASMA,14,FALSE)</f>
        <v>2497.21</v>
      </c>
      <c r="O39" s="36">
        <f>VLOOKUP($B$11,ANLASMA,15,FALSE)</f>
        <v>164237.24099999998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0.20169465746450535</v>
      </c>
      <c r="D17" s="17">
        <f t="shared" si="1"/>
        <v>57.895466836558192</v>
      </c>
      <c r="E17" s="17">
        <f t="shared" si="2"/>
        <v>0.33392332586121964</v>
      </c>
      <c r="F17" s="17">
        <f t="shared" si="3"/>
        <v>5.0956505760758261E-2</v>
      </c>
      <c r="G17" s="17">
        <f t="shared" si="4"/>
        <v>2.3915758324922716</v>
      </c>
      <c r="H17" s="17">
        <f t="shared" si="5"/>
        <v>0.10312147137589858</v>
      </c>
      <c r="I17" s="17">
        <f t="shared" si="6"/>
        <v>0.27595063753303728</v>
      </c>
      <c r="J17" s="17">
        <f t="shared" si="7"/>
        <v>11.238373090084568</v>
      </c>
      <c r="K17" s="17">
        <f t="shared" si="8"/>
        <v>0.63756137015523351</v>
      </c>
      <c r="L17" s="17">
        <f t="shared" si="9"/>
        <v>0.19779242807519276</v>
      </c>
      <c r="M17" s="17">
        <f t="shared" si="10"/>
        <v>22.578164148383362</v>
      </c>
      <c r="N17" s="17">
        <f t="shared" si="11"/>
        <v>8.590431823190757</v>
      </c>
      <c r="O17" s="23">
        <f t="shared" si="12"/>
        <v>0.36854852141204081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4.1625759267622596E-2</v>
      </c>
      <c r="D21" s="17">
        <f t="shared" si="1"/>
        <v>0</v>
      </c>
      <c r="E21" s="17">
        <f t="shared" si="2"/>
        <v>4.1530356964894426E-2</v>
      </c>
      <c r="F21" s="17">
        <f t="shared" si="3"/>
        <v>9.8265866401049451E-2</v>
      </c>
      <c r="G21" s="17">
        <f t="shared" si="4"/>
        <v>0</v>
      </c>
      <c r="H21" s="17">
        <f t="shared" si="5"/>
        <v>9.6075832556840018E-2</v>
      </c>
      <c r="I21" s="17">
        <f t="shared" si="6"/>
        <v>7.8301234375778794E-2</v>
      </c>
      <c r="J21" s="17">
        <f t="shared" si="7"/>
        <v>0</v>
      </c>
      <c r="K21" s="17">
        <f t="shared" si="8"/>
        <v>7.5718359390765114E-2</v>
      </c>
      <c r="L21" s="17">
        <f t="shared" si="9"/>
        <v>0.91586963403646338</v>
      </c>
      <c r="M21" s="17">
        <f t="shared" si="10"/>
        <v>0</v>
      </c>
      <c r="N21" s="17">
        <f t="shared" si="11"/>
        <v>0.57241852127278958</v>
      </c>
      <c r="O21" s="23">
        <f t="shared" si="12"/>
        <v>4.8781255822450277E-2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4.1950402841882542E-3</v>
      </c>
      <c r="D22" s="17">
        <f t="shared" si="1"/>
        <v>0</v>
      </c>
      <c r="E22" s="17">
        <f t="shared" si="2"/>
        <v>4.1854256486791239E-3</v>
      </c>
      <c r="F22" s="17">
        <f t="shared" si="3"/>
        <v>5.2995447922972418E-5</v>
      </c>
      <c r="G22" s="17">
        <f t="shared" si="4"/>
        <v>0</v>
      </c>
      <c r="H22" s="17">
        <f t="shared" si="5"/>
        <v>5.1814347823913926E-5</v>
      </c>
      <c r="I22" s="17">
        <f t="shared" si="6"/>
        <v>7.3791091984492761E-3</v>
      </c>
      <c r="J22" s="17">
        <f t="shared" si="7"/>
        <v>0</v>
      </c>
      <c r="K22" s="17">
        <f t="shared" si="8"/>
        <v>7.1356990311345365E-3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4.3949793162709966E-3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0.24751545701631622</v>
      </c>
      <c r="D25" s="17">
        <f t="shared" ref="D25:O25" si="13">SUM(D15:D24)</f>
        <v>57.895466836558192</v>
      </c>
      <c r="E25" s="17">
        <f t="shared" si="13"/>
        <v>0.37963910847479321</v>
      </c>
      <c r="F25" s="17">
        <f t="shared" si="13"/>
        <v>0.1492753676097307</v>
      </c>
      <c r="G25" s="17">
        <f t="shared" si="13"/>
        <v>2.3915758324922716</v>
      </c>
      <c r="H25" s="17">
        <f t="shared" si="13"/>
        <v>0.19924911828056252</v>
      </c>
      <c r="I25" s="17">
        <f t="shared" si="13"/>
        <v>0.36163098110726533</v>
      </c>
      <c r="J25" s="17">
        <f t="shared" si="13"/>
        <v>11.238373090084568</v>
      </c>
      <c r="K25" s="17">
        <f t="shared" si="13"/>
        <v>0.72041542857713314</v>
      </c>
      <c r="L25" s="17">
        <f t="shared" si="13"/>
        <v>1.1136620621116562</v>
      </c>
      <c r="M25" s="17">
        <f t="shared" si="13"/>
        <v>22.578164148383362</v>
      </c>
      <c r="N25" s="17">
        <f t="shared" si="13"/>
        <v>9.1628503444635463</v>
      </c>
      <c r="O25" s="17">
        <f t="shared" si="13"/>
        <v>0.42172475655076208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7.4075636088263355E-2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7.3905861737399534E-2</v>
      </c>
      <c r="F29" s="17">
        <f>(SUMIFS(TARIMSALAG2,KAYNAK,A29,SEBEP,B29,SÜRE,"Uzun",BİLDİRİM,"Bildirimli",İL,$B$10,İLÇE,$B$11)/VLOOKUP($B$11,ABONE2,6,FALSE))</f>
        <v>0.25289478699676476</v>
      </c>
      <c r="G29" s="17">
        <f>(SUMIFS(TARIMSALOG2,KAYNAK,A29,SEBEP,B29,SÜRE,"Uzun",BİLDİRİM,"Bildirimli",İL,$B$10,İLÇE,$B$11)/VLOOKUP($B$11,ABONE2,7,FALSE))</f>
        <v>4.3365818224260874E-2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0.24822505222761015</v>
      </c>
      <c r="I29" s="17">
        <f>(SUMIFS(TICARETHANEAG2,KAYNAK,A29,SEBEP,B29,SÜRE,"Uzun",BİLDİRİM,"Bildirimli",İL,$B$10,İLÇE,$B$11)/VLOOKUP($B$11,ABONE2,9,FALSE))</f>
        <v>0.44792350407989834</v>
      </c>
      <c r="J29" s="17">
        <f>(SUMIFS(TICARETHANEOG2,KAYNAK,A29,SEBEP,B29,SÜRE,"Uzun",BİLDİRİM,"Bildirimli",İL,$B$10,İLÇE,$B$11)/VLOOKUP($B$11,ABONE2,10,FALSE))</f>
        <v>3.716511496665285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0.555742419447807</v>
      </c>
      <c r="L29" s="17">
        <f>(SUMIFS(SANAYIAG2,KAYNAK,A29,SEBEP,B29,SÜRE,"Uzun",BİLDİRİM,"Bildirimli",İL,$B$10,İLÇE,$B$11)/VLOOKUP($B$11,ABONE2,12,FALSE))</f>
        <v>0.97869948698052511</v>
      </c>
      <c r="M29" s="17">
        <f>(SUMIFS(SANAYIOG2,KAYNAK,A29,SEBEP,B29,SÜRE,"Uzun",BİLDİRİM,"Bildirimli",İL,$B$10,İLÇE,$B$11)/VLOOKUP($B$11,ABONE2,13,FALSE))</f>
        <v>0.18841914531611112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0.6823443588563699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0.14631200430420269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2.0114417404409083E-3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2.006831706240502E-3</v>
      </c>
      <c r="F31" s="17">
        <f>(SUMIFS(TARIMSALAG2,KAYNAK,A31,SEBEP,B31,SÜRE,"Uzun",BİLDİRİM,"Bildirimli",İL,$B$10,İLÇE,$B$11)/VLOOKUP($B$11,ABONE2,6,FALSE))</f>
        <v>2.7225146929701845E-4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2.6618384934175548E-4</v>
      </c>
      <c r="I31" s="17">
        <f>(SUMIFS(TICARETHANEAG2,KAYNAK,A31,SEBEP,B31,SÜRE,"Uzun",BİLDİRİM,"Bildirimli",İL,$B$10,İLÇE,$B$11)/VLOOKUP($B$11,ABONE2,9,FALSE))</f>
        <v>1.5638654151186777E-2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1.5122791420178855E-2</v>
      </c>
      <c r="L31" s="17">
        <f>(SUMIFS(SANAYIAG2,KAYNAK,A31,SEBEP,B31,SÜRE,"Uzun",BİLDİRİM,"Bildirimli",İL,$B$10,İLÇE,$B$11)/VLOOKUP($B$11,ABONE2,12,FALSE))</f>
        <v>1.3521632167531137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0.84510201047069611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4.1158166091327733E-3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7.6087077828704261E-2</v>
      </c>
      <c r="D33" s="17">
        <f t="shared" ref="D33:O33" si="14">SUM(D28:D32)</f>
        <v>0</v>
      </c>
      <c r="E33" s="17">
        <f t="shared" si="14"/>
        <v>7.5912693443640031E-2</v>
      </c>
      <c r="F33" s="17">
        <f t="shared" si="14"/>
        <v>0.25316703846606176</v>
      </c>
      <c r="G33" s="17">
        <f t="shared" si="14"/>
        <v>4.3365818224260874E-2</v>
      </c>
      <c r="H33" s="17">
        <f t="shared" si="14"/>
        <v>0.24849123607695192</v>
      </c>
      <c r="I33" s="17">
        <f t="shared" si="14"/>
        <v>0.4635621582310851</v>
      </c>
      <c r="J33" s="17">
        <f t="shared" si="14"/>
        <v>3.716511496665285</v>
      </c>
      <c r="K33" s="17">
        <f t="shared" si="14"/>
        <v>0.57086521086798581</v>
      </c>
      <c r="L33" s="17">
        <f t="shared" si="14"/>
        <v>2.3308627037336387</v>
      </c>
      <c r="M33" s="17">
        <f t="shared" si="14"/>
        <v>0.18841914531611112</v>
      </c>
      <c r="N33" s="17">
        <f t="shared" si="14"/>
        <v>1.5274463693270661</v>
      </c>
      <c r="O33" s="17">
        <f t="shared" si="14"/>
        <v>0.15042782091333545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38308</v>
      </c>
      <c r="D37" s="22">
        <f>VLOOKUP($B$11,ABONE2,4,FALSE)</f>
        <v>88</v>
      </c>
      <c r="E37" s="22">
        <f>VLOOKUP($B$11,ABONE2,5,FALSE)</f>
        <v>38396</v>
      </c>
      <c r="F37" s="22">
        <f>VLOOKUP($B$11,ABONE2,6,FALSE)</f>
        <v>2018</v>
      </c>
      <c r="G37" s="22">
        <f>VLOOKUP($B$11,ABONE2,7,FALSE)</f>
        <v>46</v>
      </c>
      <c r="H37" s="22">
        <f>VLOOKUP($B$11,ABONE2,8,FALSE)</f>
        <v>2064</v>
      </c>
      <c r="I37" s="22">
        <f>VLOOKUP($B$11,ABONE2,9,FALSE)</f>
        <v>6039</v>
      </c>
      <c r="J37" s="22">
        <f>VLOOKUP($B$11,ABONE2,10,FALSE)</f>
        <v>206</v>
      </c>
      <c r="K37" s="22">
        <f>VLOOKUP($B$11,ABONE2,11,FALSE)</f>
        <v>6245</v>
      </c>
      <c r="L37" s="36">
        <f>VLOOKUP($B$11,ABONE2,12,FALSE)</f>
        <v>15</v>
      </c>
      <c r="M37" s="36">
        <f>VLOOKUP($B$11,ABONE2,13,FALSE)</f>
        <v>9</v>
      </c>
      <c r="N37" s="36">
        <f>VLOOKUP($B$11,ABONE2,14,FALSE)</f>
        <v>24</v>
      </c>
      <c r="O37" s="36">
        <f>VLOOKUP($B$11,ABONE2,15,FALSE)</f>
        <v>46729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8091.1572000000024</v>
      </c>
      <c r="D38" s="22">
        <f>VLOOKUP($B$11,TUKETIM,4,FALSE)</f>
        <v>844.86970833333328</v>
      </c>
      <c r="E38" s="22">
        <f>VLOOKUP($B$11,TUKETIM,5,FALSE)</f>
        <v>8936.0269083333351</v>
      </c>
      <c r="F38" s="22">
        <f>VLOOKUP($B$11,TUKETIM,6,FALSE)</f>
        <v>487.77595000000008</v>
      </c>
      <c r="G38" s="22">
        <f>VLOOKUP($B$11,TUKETIM,7,FALSE)</f>
        <v>116.57534999999999</v>
      </c>
      <c r="H38" s="22">
        <f>VLOOKUP($B$11,TUKETIM,8,FALSE)</f>
        <v>604.35130000000004</v>
      </c>
      <c r="I38" s="22">
        <f>VLOOKUP($B$11,TUKETIM,9,FALSE)</f>
        <v>3204.3820416666667</v>
      </c>
      <c r="J38" s="22">
        <f>VLOOKUP($B$11,TUKETIM,10,FALSE)</f>
        <v>2299.2846583333335</v>
      </c>
      <c r="K38" s="22">
        <f>VLOOKUP($B$11,TUKETIM,11,FALSE)</f>
        <v>5503.6666999999998</v>
      </c>
      <c r="L38" s="36">
        <f>VLOOKUP($B$11,TUKETIM,12,FALSE)</f>
        <v>28.864933333333333</v>
      </c>
      <c r="M38" s="36">
        <f>VLOOKUP($B$11,TUKETIM,13,FALSE)</f>
        <v>690.67571666666674</v>
      </c>
      <c r="N38" s="36">
        <f>VLOOKUP($B$11,TUKETIM,14,FALSE)</f>
        <v>719.54065000000003</v>
      </c>
      <c r="O38" s="36">
        <f>VLOOKUP($B$11,TUKETIM,15,FALSE)</f>
        <v>15763.585558333336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221474.24</v>
      </c>
      <c r="D39" s="22">
        <f>VLOOKUP($B$11,ANLASMA,4,FALSE)</f>
        <v>14915.784</v>
      </c>
      <c r="E39" s="22">
        <f>VLOOKUP($B$11,ANLASMA,5,FALSE)</f>
        <v>236390.02399999998</v>
      </c>
      <c r="F39" s="22">
        <f>VLOOKUP($B$11,ANLASMA,6,FALSE)</f>
        <v>10614.12</v>
      </c>
      <c r="G39" s="22">
        <f>VLOOKUP($B$11,ANLASMA,7,FALSE)</f>
        <v>2011.9</v>
      </c>
      <c r="H39" s="22">
        <f>VLOOKUP($B$11,ANLASMA,8,FALSE)</f>
        <v>12626.02</v>
      </c>
      <c r="I39" s="22">
        <f>VLOOKUP($B$11,ANLASMA,9,FALSE)</f>
        <v>34989.194000000003</v>
      </c>
      <c r="J39" s="22">
        <f>VLOOKUP($B$11,ANLASMA,10,FALSE)</f>
        <v>41061.909</v>
      </c>
      <c r="K39" s="22">
        <f>VLOOKUP($B$11,ANLASMA,11,FALSE)</f>
        <v>76051.103000000003</v>
      </c>
      <c r="L39" s="36">
        <f>VLOOKUP($B$11,ANLASMA,12,FALSE)</f>
        <v>227.667</v>
      </c>
      <c r="M39" s="36">
        <f>VLOOKUP($B$11,ANLASMA,13,FALSE)</f>
        <v>9525</v>
      </c>
      <c r="N39" s="36">
        <f>VLOOKUP($B$11,ANLASMA,14,FALSE)</f>
        <v>9752.6669999999995</v>
      </c>
      <c r="O39" s="36">
        <f>VLOOKUP($B$11,ANLASMA,15,FALSE)</f>
        <v>334819.81400000001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3.562080773180017E-3</v>
      </c>
      <c r="D15" s="17">
        <f t="shared" ref="D15:D24" si="1">(SUMIFS(MESKENOG2,KAYNAK,A15,SEBEP,B15,SÜRE,"Uzun",BİLDİRİM,"Bildirimsiz",İL,$B$10,İLÇE,$B$11)/VLOOKUP($B$11,ABONE2,4,FALSE))</f>
        <v>0.2492131370005643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3.689238755402282E-3</v>
      </c>
      <c r="F15" s="17">
        <f t="shared" ref="F15:F24" si="3">(SUMIFS(TARIMSALAG2,KAYNAK,A15,SEBEP,B15,SÜRE,"Uzun",BİLDİRİM,"Bildirimsiz",İL,$B$10,İLÇE,$B$11)/VLOOKUP($B$11,ABONE2,6,FALSE))</f>
        <v>2.9821042005687661E-2</v>
      </c>
      <c r="G15" s="17">
        <f t="shared" ref="G15:G24" si="4">(SUMIFS(TARIMSALOG2,KAYNAK,A15,SEBEP,B15,SÜRE,"Uzun",BİLDİRİM,"Bildirimsiz",İL,$B$10,İLÇE,$B$11)/VLOOKUP($B$11,ABONE2,7,FALSE))</f>
        <v>0.16422317965056396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4.5346561599941583E-2</v>
      </c>
      <c r="I15" s="17">
        <f t="shared" ref="I15:I24" si="6">(SUMIFS(TICARETHANEAG2,KAYNAK,A15,SEBEP,B15,SÜRE,"Uzun",BİLDİRİM,"Bildirimsiz",İL,$B$10,İLÇE,$B$11)/VLOOKUP($B$11,ABONE2,9,FALSE))</f>
        <v>1.4566020546445823E-2</v>
      </c>
      <c r="J15" s="17">
        <f t="shared" ref="J15:J24" si="7">(SUMIFS(TICARETHANEOG2,KAYNAK,A15,SEBEP,B15,SÜRE,"Uzun",BİLDİRİM,"Bildirimsiz",İL,$B$10,İLÇE,$B$11)/VLOOKUP($B$11,ABONE2,10,FALSE))</f>
        <v>0.23180008292345899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1.9798336268205406E-2</v>
      </c>
      <c r="L15" s="17">
        <f t="shared" ref="L15:L24" si="9">(SUMIFS(SANAYIAG2,KAYNAK,A15,SEBEP,B15,SÜRE,"Uzun",BİLDİRİM,"Bildirimsiz",İL,$B$10,İLÇE,$B$11)/VLOOKUP($B$11,ABONE2,12,FALSE))</f>
        <v>0.12086898531907497</v>
      </c>
      <c r="M15" s="17">
        <f t="shared" ref="M15:M24" si="10">(SUMIFS(SANAYIOG2,KAYNAK,A15,SEBEP,B15,SÜRE,"Uzun",BİLDİRİM,"Bildirimsiz",İL,$B$10,İLÇE,$B$11)/VLOOKUP($B$11,ABONE2,13,FALSE))</f>
        <v>4.9064103140178421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2.7563844996749176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1.2424998912833676E-2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0.15321851672850545</v>
      </c>
      <c r="D17" s="17">
        <f t="shared" si="1"/>
        <v>5.7983071016816989</v>
      </c>
      <c r="E17" s="17">
        <f t="shared" si="2"/>
        <v>0.15614062129810335</v>
      </c>
      <c r="F17" s="17">
        <f t="shared" si="3"/>
        <v>1.4257004775628948</v>
      </c>
      <c r="G17" s="17">
        <f t="shared" si="4"/>
        <v>5.6858418156355093</v>
      </c>
      <c r="H17" s="17">
        <f t="shared" si="5"/>
        <v>1.9178125003143343</v>
      </c>
      <c r="I17" s="17">
        <f t="shared" si="6"/>
        <v>0.76767636544155737</v>
      </c>
      <c r="J17" s="17">
        <f t="shared" si="7"/>
        <v>18.477368738827341</v>
      </c>
      <c r="K17" s="17">
        <f t="shared" si="8"/>
        <v>1.1942333280967719</v>
      </c>
      <c r="L17" s="17">
        <f t="shared" si="9"/>
        <v>23.431185665167895</v>
      </c>
      <c r="M17" s="17">
        <f t="shared" si="10"/>
        <v>173.03932804292771</v>
      </c>
      <c r="N17" s="17">
        <f t="shared" si="11"/>
        <v>105.82407567031098</v>
      </c>
      <c r="O17" s="23">
        <f t="shared" si="12"/>
        <v>0.58062380820263848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4.4726116128771962E-2</v>
      </c>
      <c r="D18" s="17">
        <f t="shared" si="1"/>
        <v>0</v>
      </c>
      <c r="E18" s="17">
        <f t="shared" si="2"/>
        <v>4.4702964253233883E-2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0.18401323657819196</v>
      </c>
      <c r="J18" s="17">
        <f t="shared" si="7"/>
        <v>0</v>
      </c>
      <c r="K18" s="17">
        <f t="shared" si="8"/>
        <v>0.17958108012802645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6.4386330593575222E-2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4.6072041836983831E-2</v>
      </c>
      <c r="D21" s="17">
        <f t="shared" si="1"/>
        <v>0</v>
      </c>
      <c r="E21" s="17">
        <f t="shared" si="2"/>
        <v>4.6048193261012602E-2</v>
      </c>
      <c r="F21" s="17">
        <f t="shared" si="3"/>
        <v>0.27922592315911465</v>
      </c>
      <c r="G21" s="17">
        <f t="shared" si="4"/>
        <v>0</v>
      </c>
      <c r="H21" s="17">
        <f t="shared" si="5"/>
        <v>0.24697102292319018</v>
      </c>
      <c r="I21" s="17">
        <f t="shared" si="6"/>
        <v>0.12242377517619615</v>
      </c>
      <c r="J21" s="17">
        <f t="shared" si="7"/>
        <v>0</v>
      </c>
      <c r="K21" s="17">
        <f t="shared" si="8"/>
        <v>0.11947506705665702</v>
      </c>
      <c r="L21" s="17">
        <f t="shared" si="9"/>
        <v>1.0221541882519807</v>
      </c>
      <c r="M21" s="17">
        <f t="shared" si="10"/>
        <v>0</v>
      </c>
      <c r="N21" s="17">
        <f t="shared" si="11"/>
        <v>0.459228693272629</v>
      </c>
      <c r="O21" s="23">
        <f t="shared" si="12"/>
        <v>7.7839562127256595E-2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9.6878342684553616E-5</v>
      </c>
      <c r="D22" s="17">
        <f t="shared" si="1"/>
        <v>0</v>
      </c>
      <c r="E22" s="17">
        <f t="shared" si="2"/>
        <v>9.6828194906783017E-5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3.0455208841288452E-4</v>
      </c>
      <c r="J22" s="17">
        <f t="shared" si="7"/>
        <v>0</v>
      </c>
      <c r="K22" s="17">
        <f t="shared" si="8"/>
        <v>2.9721662424644143E-4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1.2324760922172024E-4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0.24767563381012578</v>
      </c>
      <c r="D25" s="17">
        <f t="shared" ref="D25:O25" si="13">SUM(D15:D24)</f>
        <v>6.0475202386822628</v>
      </c>
      <c r="E25" s="17">
        <f t="shared" si="13"/>
        <v>0.25067784576265895</v>
      </c>
      <c r="F25" s="17">
        <f t="shared" si="13"/>
        <v>1.7347474427276972</v>
      </c>
      <c r="G25" s="17">
        <f t="shared" si="13"/>
        <v>5.8500649952860728</v>
      </c>
      <c r="H25" s="17">
        <f t="shared" si="13"/>
        <v>2.2101300848374659</v>
      </c>
      <c r="I25" s="17">
        <f t="shared" si="13"/>
        <v>1.088983949830804</v>
      </c>
      <c r="J25" s="17">
        <f t="shared" si="13"/>
        <v>18.709168821750801</v>
      </c>
      <c r="K25" s="17">
        <f t="shared" si="13"/>
        <v>1.5133850281739074</v>
      </c>
      <c r="L25" s="17">
        <f t="shared" si="13"/>
        <v>24.574208838738951</v>
      </c>
      <c r="M25" s="17">
        <f t="shared" si="13"/>
        <v>177.94573835694555</v>
      </c>
      <c r="N25" s="17">
        <f t="shared" si="13"/>
        <v>109.03968886325853</v>
      </c>
      <c r="O25" s="17">
        <f t="shared" si="13"/>
        <v>0.73539794744552567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4.889846973569105E-2</v>
      </c>
      <c r="D28" s="17">
        <f>(SUMIFS(MESKENOG2,KAYNAK,A28,SEBEP,B28,SÜRE,"Uzun",BİLDİRİM,"Bildirimli",İL,$B$10,İLÇE,$B$11)/VLOOKUP($B$11,ABONE2,4,FALSE))</f>
        <v>0.34532639538075005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4.9051911684926827E-2</v>
      </c>
      <c r="F28" s="17">
        <f>(SUMIFS(TARIMSALAG2,KAYNAK,A28,SEBEP,B28,SÜRE,"Uzun",BİLDİRİM,"Bildirimli",İL,$B$10,İLÇE,$B$11)/VLOOKUP($B$11,ABONE2,6,FALSE))</f>
        <v>9.7507847440988976E-2</v>
      </c>
      <c r="G28" s="17">
        <f>(SUMIFS(TARIMSALOG2,KAYNAK,A28,SEBEP,B28,SÜRE,"Uzun",BİLDİRİM,"Bildirimli",İL,$B$10,İLÇE,$B$11)/VLOOKUP($B$11,ABONE2,7,FALSE))</f>
        <v>0.41560108117623878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0.13425252144465041</v>
      </c>
      <c r="I28" s="17">
        <f>(SUMIFS(TICARETHANEAG2,KAYNAK,A28,SEBEP,B28,SÜRE,"Uzun",BİLDİRİM,"Bildirimli",İL,$B$10,İLÇE,$B$11)/VLOOKUP($B$11,ABONE2,9,FALSE))</f>
        <v>9.537813117003005E-2</v>
      </c>
      <c r="J28" s="17">
        <f>(SUMIFS(TICARETHANEOG2,KAYNAK,A28,SEBEP,B28,SÜRE,"Uzun",BİLDİRİM,"Bildirimli",İL,$B$10,İLÇE,$B$11)/VLOOKUP($B$11,ABONE2,10,FALSE))</f>
        <v>1.3490860483925922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0.12557503295421452</v>
      </c>
      <c r="L28" s="17">
        <f>(SUMIFS(SANAYIAG2,KAYNAK,A28,SEBEP,B28,SÜRE,"Uzun",BİLDİRİM,"Bildirimli",İL,$B$10,İLÇE,$B$11)/VLOOKUP($B$11,ABONE2,12,FALSE))</f>
        <v>1.3257980229017716</v>
      </c>
      <c r="M28" s="17">
        <f>(SUMIFS(SANAYIOG2,KAYNAK,A28,SEBEP,B28,SÜRE,"Uzun",BİLDİRİM,"Bildirimli",İL,$B$10,İLÇE,$B$11)/VLOOKUP($B$11,ABONE2,13,FALSE))</f>
        <v>23.727699781876126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13.663077252481852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8.0570439114834899E-2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0.36809331140405033</v>
      </c>
      <c r="D29" s="17">
        <f>(SUMIFS(MESKENOG2,KAYNAK,A29,SEBEP,B29,SÜRE,"Uzun",BİLDİRİM,"Bildirimli",İL,$B$10,İLÇE,$B$11)/VLOOKUP($B$11,ABONE2,4,FALSE))</f>
        <v>12.112875326936459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0.37417284065855944</v>
      </c>
      <c r="F29" s="17">
        <f>(SUMIFS(TARIMSALAG2,KAYNAK,A29,SEBEP,B29,SÜRE,"Uzun",BİLDİRİM,"Bildirimli",İL,$B$10,İLÇE,$B$11)/VLOOKUP($B$11,ABONE2,6,FALSE))</f>
        <v>2.3411429420402117</v>
      </c>
      <c r="G29" s="17">
        <f>(SUMIFS(TARIMSALOG2,KAYNAK,A29,SEBEP,B29,SÜRE,"Uzun",BİLDİRİM,"Bildirimli",İL,$B$10,İLÇE,$B$11)/VLOOKUP($B$11,ABONE2,7,FALSE))</f>
        <v>11.986304788815652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3.4553078791897143</v>
      </c>
      <c r="I29" s="17">
        <f>(SUMIFS(TICARETHANEAG2,KAYNAK,A29,SEBEP,B29,SÜRE,"Uzun",BİLDİRİM,"Bildirimli",İL,$B$10,İLÇE,$B$11)/VLOOKUP($B$11,ABONE2,9,FALSE))</f>
        <v>1.1965228052460986</v>
      </c>
      <c r="J29" s="17">
        <f>(SUMIFS(TICARETHANEOG2,KAYNAK,A29,SEBEP,B29,SÜRE,"Uzun",BİLDİRİM,"Bildirimli",İL,$B$10,İLÇE,$B$11)/VLOOKUP($B$11,ABONE2,10,FALSE))</f>
        <v>24.630621607867859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1.7609582452896841</v>
      </c>
      <c r="L29" s="17">
        <f>(SUMIFS(SANAYIAG2,KAYNAK,A29,SEBEP,B29,SÜRE,"Uzun",BİLDİRİM,"Bildirimli",İL,$B$10,İLÇE,$B$11)/VLOOKUP($B$11,ABONE2,12,FALSE))</f>
        <v>17.595523469785384</v>
      </c>
      <c r="M29" s="17">
        <f>(SUMIFS(SANAYIOG2,KAYNAK,A29,SEBEP,B29,SÜRE,"Uzun",BİLDİRİM,"Bildirimli",İL,$B$10,İLÇE,$B$11)/VLOOKUP($B$11,ABONE2,13,FALSE))</f>
        <v>453.0282292895613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257.39904261690839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1.094636388250867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1.4489947525558719E-2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1.4482446998110748E-2</v>
      </c>
      <c r="F31" s="17">
        <f>(SUMIFS(TARIMSALAG2,KAYNAK,A31,SEBEP,B31,SÜRE,"Uzun",BİLDİRİM,"Bildirimli",İL,$B$10,İLÇE,$B$11)/VLOOKUP($B$11,ABONE2,6,FALSE))</f>
        <v>3.3011865187389432E-2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2.9198485662400735E-2</v>
      </c>
      <c r="I31" s="17">
        <f>(SUMIFS(TICARETHANEAG2,KAYNAK,A31,SEBEP,B31,SÜRE,"Uzun",BİLDİRİM,"Bildirimli",İL,$B$10,İLÇE,$B$11)/VLOOKUP($B$11,ABONE2,9,FALSE))</f>
        <v>2.7192539170636302E-2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2.6537577657417651E-2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1.7957500203530201E-2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0.4314817286653001</v>
      </c>
      <c r="D33" s="17">
        <f t="shared" ref="D33:O33" si="14">SUM(D28:D32)</f>
        <v>12.458201722317209</v>
      </c>
      <c r="E33" s="17">
        <f t="shared" si="14"/>
        <v>0.43770719934159702</v>
      </c>
      <c r="F33" s="17">
        <f t="shared" si="14"/>
        <v>2.4716626546685903</v>
      </c>
      <c r="G33" s="17">
        <f t="shared" si="14"/>
        <v>12.401905869991891</v>
      </c>
      <c r="H33" s="17">
        <f t="shared" si="14"/>
        <v>3.6187588862967655</v>
      </c>
      <c r="I33" s="17">
        <f t="shared" si="14"/>
        <v>1.3190934755867649</v>
      </c>
      <c r="J33" s="17">
        <f t="shared" si="14"/>
        <v>25.979707656260452</v>
      </c>
      <c r="K33" s="17">
        <f t="shared" si="14"/>
        <v>1.9130708559013163</v>
      </c>
      <c r="L33" s="17">
        <f t="shared" si="14"/>
        <v>18.921321492687156</v>
      </c>
      <c r="M33" s="17">
        <f t="shared" si="14"/>
        <v>476.75592907143744</v>
      </c>
      <c r="N33" s="17">
        <f t="shared" si="14"/>
        <v>271.06211986939024</v>
      </c>
      <c r="O33" s="17">
        <f t="shared" si="14"/>
        <v>1.1931643275692321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67580</v>
      </c>
      <c r="D37" s="22">
        <f>VLOOKUP($B$11,ABONE2,4,FALSE)</f>
        <v>35</v>
      </c>
      <c r="E37" s="22">
        <f>VLOOKUP($B$11,ABONE2,5,FALSE)</f>
        <v>67615</v>
      </c>
      <c r="F37" s="22">
        <f>VLOOKUP($B$11,ABONE2,6,FALSE)</f>
        <v>7542</v>
      </c>
      <c r="G37" s="22">
        <f>VLOOKUP($B$11,ABONE2,7,FALSE)</f>
        <v>985</v>
      </c>
      <c r="H37" s="22">
        <f>VLOOKUP($B$11,ABONE2,8,FALSE)</f>
        <v>8527</v>
      </c>
      <c r="I37" s="22">
        <f>VLOOKUP($B$11,ABONE2,9,FALSE)</f>
        <v>15964</v>
      </c>
      <c r="J37" s="22">
        <f>VLOOKUP($B$11,ABONE2,10,FALSE)</f>
        <v>394</v>
      </c>
      <c r="K37" s="22">
        <f>VLOOKUP($B$11,ABONE2,11,FALSE)</f>
        <v>16358</v>
      </c>
      <c r="L37" s="36">
        <f>VLOOKUP($B$11,ABONE2,12,FALSE)</f>
        <v>31</v>
      </c>
      <c r="M37" s="36">
        <f>VLOOKUP($B$11,ABONE2,13,FALSE)</f>
        <v>38</v>
      </c>
      <c r="N37" s="36">
        <f>VLOOKUP($B$11,ABONE2,14,FALSE)</f>
        <v>69</v>
      </c>
      <c r="O37" s="36">
        <f>VLOOKUP($B$11,ABONE2,15,FALSE)</f>
        <v>92569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12731.338258333333</v>
      </c>
      <c r="D38" s="22">
        <f>VLOOKUP($B$11,TUKETIM,4,FALSE)</f>
        <v>50.792550000000006</v>
      </c>
      <c r="E38" s="22">
        <f>VLOOKUP($B$11,TUKETIM,5,FALSE)</f>
        <v>12782.130808333333</v>
      </c>
      <c r="F38" s="22">
        <f>VLOOKUP($B$11,TUKETIM,6,FALSE)</f>
        <v>6962.9486416666687</v>
      </c>
      <c r="G38" s="22">
        <f>VLOOKUP($B$11,TUKETIM,7,FALSE)</f>
        <v>4361.6367833333343</v>
      </c>
      <c r="H38" s="22">
        <f>VLOOKUP($B$11,TUKETIM,8,FALSE)</f>
        <v>11324.585425000003</v>
      </c>
      <c r="I38" s="22">
        <f>VLOOKUP($B$11,TUKETIM,9,FALSE)</f>
        <v>8345.5145916666661</v>
      </c>
      <c r="J38" s="22">
        <f>VLOOKUP($B$11,TUKETIM,10,FALSE)</f>
        <v>3579.3810499999995</v>
      </c>
      <c r="K38" s="22">
        <f>VLOOKUP($B$11,TUKETIM,11,FALSE)</f>
        <v>11924.895641666666</v>
      </c>
      <c r="L38" s="36">
        <f>VLOOKUP($B$11,TUKETIM,12,FALSE)</f>
        <v>256.55359166666665</v>
      </c>
      <c r="M38" s="36">
        <f>VLOOKUP($B$11,TUKETIM,13,FALSE)</f>
        <v>3818.2837833333333</v>
      </c>
      <c r="N38" s="36">
        <f>VLOOKUP($B$11,TUKETIM,14,FALSE)</f>
        <v>4074.8373750000001</v>
      </c>
      <c r="O38" s="36">
        <f>VLOOKUP($B$11,TUKETIM,15,FALSE)</f>
        <v>40106.449250000005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311014.33600000001</v>
      </c>
      <c r="D39" s="22">
        <f>VLOOKUP($B$11,ANLASMA,4,FALSE)</f>
        <v>721.2</v>
      </c>
      <c r="E39" s="22">
        <f>VLOOKUP($B$11,ANLASMA,5,FALSE)</f>
        <v>311735.53600000002</v>
      </c>
      <c r="F39" s="22">
        <f>VLOOKUP($B$11,ANLASMA,6,FALSE)</f>
        <v>47032.258000000002</v>
      </c>
      <c r="G39" s="22">
        <f>VLOOKUP($B$11,ANLASMA,7,FALSE)</f>
        <v>31588.451000000001</v>
      </c>
      <c r="H39" s="22">
        <f>VLOOKUP($B$11,ANLASMA,8,FALSE)</f>
        <v>78620.709000000003</v>
      </c>
      <c r="I39" s="22">
        <f>VLOOKUP($B$11,ANLASMA,9,FALSE)</f>
        <v>90225.373999999996</v>
      </c>
      <c r="J39" s="22">
        <f>VLOOKUP($B$11,ANLASMA,10,FALSE)</f>
        <v>55561.101000000002</v>
      </c>
      <c r="K39" s="22">
        <f>VLOOKUP($B$11,ANLASMA,11,FALSE)</f>
        <v>145786.47500000001</v>
      </c>
      <c r="L39" s="36">
        <f>VLOOKUP($B$11,ANLASMA,12,FALSE)</f>
        <v>1412.4280000000001</v>
      </c>
      <c r="M39" s="36">
        <f>VLOOKUP($B$11,ANLASMA,13,FALSE)</f>
        <v>18880</v>
      </c>
      <c r="N39" s="36">
        <f>VLOOKUP($B$11,ANLASMA,14,FALSE)</f>
        <v>20292.428</v>
      </c>
      <c r="O39" s="36">
        <f>VLOOKUP($B$11,ANLASMA,15,FALSE)</f>
        <v>556435.14800000004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0.25256578621130255</v>
      </c>
      <c r="D17" s="17">
        <f t="shared" si="1"/>
        <v>1.0100606338680171</v>
      </c>
      <c r="E17" s="17">
        <f t="shared" si="2"/>
        <v>0.25281865443069423</v>
      </c>
      <c r="F17" s="17">
        <f t="shared" si="3"/>
        <v>0.32907269450473997</v>
      </c>
      <c r="G17" s="17">
        <f t="shared" si="4"/>
        <v>2.6994102371772564</v>
      </c>
      <c r="H17" s="17">
        <f t="shared" si="5"/>
        <v>0.71723222325317759</v>
      </c>
      <c r="I17" s="17">
        <f t="shared" si="6"/>
        <v>0.35703361152059837</v>
      </c>
      <c r="J17" s="17">
        <f t="shared" si="7"/>
        <v>18.079671800721052</v>
      </c>
      <c r="K17" s="17">
        <f t="shared" si="8"/>
        <v>0.91662835756519778</v>
      </c>
      <c r="L17" s="17">
        <f t="shared" si="9"/>
        <v>6.4895704306892759</v>
      </c>
      <c r="M17" s="17">
        <f t="shared" si="10"/>
        <v>353.99635869642105</v>
      </c>
      <c r="N17" s="17">
        <f t="shared" si="11"/>
        <v>289.07750814128434</v>
      </c>
      <c r="O17" s="23">
        <f t="shared" si="12"/>
        <v>0.76645785735336946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4.0626073534639651E-2</v>
      </c>
      <c r="D21" s="17">
        <f t="shared" si="1"/>
        <v>0</v>
      </c>
      <c r="E21" s="17">
        <f t="shared" si="2"/>
        <v>4.0612511669621876E-2</v>
      </c>
      <c r="F21" s="17">
        <f t="shared" si="3"/>
        <v>4.9538582824367336E-2</v>
      </c>
      <c r="G21" s="17">
        <f t="shared" si="4"/>
        <v>0</v>
      </c>
      <c r="H21" s="17">
        <f t="shared" si="5"/>
        <v>4.1426289694043106E-2</v>
      </c>
      <c r="I21" s="17">
        <f t="shared" si="6"/>
        <v>8.9999703367711362E-2</v>
      </c>
      <c r="J21" s="17">
        <f t="shared" si="7"/>
        <v>0</v>
      </c>
      <c r="K21" s="17">
        <f t="shared" si="8"/>
        <v>8.7157950316473567E-2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4.8048729774508719E-2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5.4757309527108579E-5</v>
      </c>
      <c r="D22" s="17">
        <f t="shared" si="1"/>
        <v>0</v>
      </c>
      <c r="E22" s="17">
        <f t="shared" si="2"/>
        <v>5.4739030348838736E-5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1.4834120271158991E-4</v>
      </c>
      <c r="J22" s="17">
        <f t="shared" si="7"/>
        <v>0</v>
      </c>
      <c r="K22" s="17">
        <f t="shared" si="8"/>
        <v>1.4365730876909964E-4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6.5663187659326973E-5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0.29324661705546928</v>
      </c>
      <c r="D25" s="17">
        <f t="shared" ref="D25:O25" si="13">SUM(D15:D24)</f>
        <v>1.0100606338680171</v>
      </c>
      <c r="E25" s="17">
        <f t="shared" si="13"/>
        <v>0.29348590513066497</v>
      </c>
      <c r="F25" s="17">
        <f t="shared" si="13"/>
        <v>0.37861127732910732</v>
      </c>
      <c r="G25" s="17">
        <f t="shared" si="13"/>
        <v>2.6994102371772564</v>
      </c>
      <c r="H25" s="17">
        <f t="shared" si="13"/>
        <v>0.75865851294722075</v>
      </c>
      <c r="I25" s="17">
        <f t="shared" si="13"/>
        <v>0.44718165609102128</v>
      </c>
      <c r="J25" s="17">
        <f t="shared" si="13"/>
        <v>18.079671800721052</v>
      </c>
      <c r="K25" s="17">
        <f t="shared" si="13"/>
        <v>1.0039299651904405</v>
      </c>
      <c r="L25" s="17">
        <f t="shared" si="13"/>
        <v>6.4895704306892759</v>
      </c>
      <c r="M25" s="17">
        <f t="shared" si="13"/>
        <v>353.99635869642105</v>
      </c>
      <c r="N25" s="17">
        <f t="shared" si="13"/>
        <v>289.07750814128434</v>
      </c>
      <c r="O25" s="17">
        <f t="shared" si="13"/>
        <v>0.81457225031553748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0.2345487584313696</v>
      </c>
      <c r="D29" s="17">
        <f>(SUMIFS(MESKENOG2,KAYNAK,A29,SEBEP,B29,SÜRE,"Uzun",BİLDİRİM,"Bildirimli",İL,$B$10,İLÇE,$B$11)/VLOOKUP($B$11,ABONE2,4,FALSE))</f>
        <v>1.9429305378115462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0.23511905334483271</v>
      </c>
      <c r="F29" s="17">
        <f>(SUMIFS(TARIMSALAG2,KAYNAK,A29,SEBEP,B29,SÜRE,"Uzun",BİLDİRİM,"Bildirimli",İL,$B$10,İLÇE,$B$11)/VLOOKUP($B$11,ABONE2,6,FALSE))</f>
        <v>0.60014845324156341</v>
      </c>
      <c r="G29" s="17">
        <f>(SUMIFS(TARIMSALOG2,KAYNAK,A29,SEBEP,B29,SÜRE,"Uzun",BİLDİRİM,"Bildirimli",İL,$B$10,İLÇE,$B$11)/VLOOKUP($B$11,ABONE2,7,FALSE))</f>
        <v>2.0254027440058371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0.83354391860891186</v>
      </c>
      <c r="I29" s="17">
        <f>(SUMIFS(TICARETHANEAG2,KAYNAK,A29,SEBEP,B29,SÜRE,"Uzun",BİLDİRİM,"Bildirimli",İL,$B$10,İLÇE,$B$11)/VLOOKUP($B$11,ABONE2,9,FALSE))</f>
        <v>0.45944841214002391</v>
      </c>
      <c r="J29" s="17">
        <f>(SUMIFS(TICARETHANEOG2,KAYNAK,A29,SEBEP,B29,SÜRE,"Uzun",BİLDİRİM,"Bildirimli",İL,$B$10,İLÇE,$B$11)/VLOOKUP($B$11,ABONE2,10,FALSE))</f>
        <v>13.042665614925314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0.85676523144447214</v>
      </c>
      <c r="L29" s="17">
        <f>(SUMIFS(SANAYIAG2,KAYNAK,A29,SEBEP,B29,SÜRE,"Uzun",BİLDİRİM,"Bildirimli",İL,$B$10,İLÇE,$B$11)/VLOOKUP($B$11,ABONE2,12,FALSE))</f>
        <v>9.9439554278835161</v>
      </c>
      <c r="M29" s="17">
        <f>(SUMIFS(SANAYIOG2,KAYNAK,A29,SEBEP,B29,SÜRE,"Uzun",BİLDİRİM,"Bildirimli",İL,$B$10,İLÇE,$B$11)/VLOOKUP($B$11,ABONE2,13,FALSE))</f>
        <v>134.69821553329137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111.39247463447892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0.51603336931207699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0.2345487584313696</v>
      </c>
      <c r="D33" s="17">
        <f t="shared" ref="D33:O33" si="14">SUM(D28:D32)</f>
        <v>1.9429305378115462</v>
      </c>
      <c r="E33" s="17">
        <f t="shared" si="14"/>
        <v>0.23511905334483271</v>
      </c>
      <c r="F33" s="17">
        <f t="shared" si="14"/>
        <v>0.60014845324156341</v>
      </c>
      <c r="G33" s="17">
        <f t="shared" si="14"/>
        <v>2.0254027440058371</v>
      </c>
      <c r="H33" s="17">
        <f t="shared" si="14"/>
        <v>0.83354391860891186</v>
      </c>
      <c r="I33" s="17">
        <f t="shared" si="14"/>
        <v>0.45944841214002391</v>
      </c>
      <c r="J33" s="17">
        <f t="shared" si="14"/>
        <v>13.042665614925314</v>
      </c>
      <c r="K33" s="17">
        <f t="shared" si="14"/>
        <v>0.85676523144447214</v>
      </c>
      <c r="L33" s="17">
        <f t="shared" si="14"/>
        <v>9.9439554278835161</v>
      </c>
      <c r="M33" s="17">
        <f t="shared" si="14"/>
        <v>134.69821553329137</v>
      </c>
      <c r="N33" s="17">
        <f t="shared" si="14"/>
        <v>111.39247463447892</v>
      </c>
      <c r="O33" s="17">
        <f t="shared" si="14"/>
        <v>0.51603336931207699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53903</v>
      </c>
      <c r="D37" s="22">
        <f>VLOOKUP($B$11,ABONE2,4,FALSE)</f>
        <v>18</v>
      </c>
      <c r="E37" s="22">
        <f>VLOOKUP($B$11,ABONE2,5,FALSE)</f>
        <v>53921</v>
      </c>
      <c r="F37" s="22">
        <f>VLOOKUP($B$11,ABONE2,6,FALSE)</f>
        <v>3401</v>
      </c>
      <c r="G37" s="22">
        <f>VLOOKUP($B$11,ABONE2,7,FALSE)</f>
        <v>666</v>
      </c>
      <c r="H37" s="22">
        <f>VLOOKUP($B$11,ABONE2,8,FALSE)</f>
        <v>4067</v>
      </c>
      <c r="I37" s="22">
        <f>VLOOKUP($B$11,ABONE2,9,FALSE)</f>
        <v>10704</v>
      </c>
      <c r="J37" s="22">
        <f>VLOOKUP($B$11,ABONE2,10,FALSE)</f>
        <v>349</v>
      </c>
      <c r="K37" s="22">
        <f>VLOOKUP($B$11,ABONE2,11,FALSE)</f>
        <v>11053</v>
      </c>
      <c r="L37" s="36">
        <f>VLOOKUP($B$11,ABONE2,12,FALSE)</f>
        <v>17</v>
      </c>
      <c r="M37" s="36">
        <f>VLOOKUP($B$11,ABONE2,13,FALSE)</f>
        <v>74</v>
      </c>
      <c r="N37" s="36">
        <f>VLOOKUP($B$11,ABONE2,14,FALSE)</f>
        <v>91</v>
      </c>
      <c r="O37" s="36">
        <f>VLOOKUP($B$11,ABONE2,15,FALSE)</f>
        <v>69132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9961.7344166666662</v>
      </c>
      <c r="D38" s="22">
        <f>VLOOKUP($B$11,TUKETIM,4,FALSE)</f>
        <v>9.6580166666666685</v>
      </c>
      <c r="E38" s="22">
        <f>VLOOKUP($B$11,TUKETIM,5,FALSE)</f>
        <v>9971.3924333333325</v>
      </c>
      <c r="F38" s="22">
        <f>VLOOKUP($B$11,TUKETIM,6,FALSE)</f>
        <v>1843.6287833333333</v>
      </c>
      <c r="G38" s="22">
        <f>VLOOKUP($B$11,TUKETIM,7,FALSE)</f>
        <v>1904.5868</v>
      </c>
      <c r="H38" s="22">
        <f>VLOOKUP($B$11,TUKETIM,8,FALSE)</f>
        <v>3748.2155833333336</v>
      </c>
      <c r="I38" s="22">
        <f>VLOOKUP($B$11,TUKETIM,9,FALSE)</f>
        <v>4905.5901416666675</v>
      </c>
      <c r="J38" s="22">
        <f>VLOOKUP($B$11,TUKETIM,10,FALSE)</f>
        <v>2940.7878999999994</v>
      </c>
      <c r="K38" s="22">
        <f>VLOOKUP($B$11,TUKETIM,11,FALSE)</f>
        <v>7846.3780416666668</v>
      </c>
      <c r="L38" s="36">
        <f>VLOOKUP($B$11,TUKETIM,12,FALSE)</f>
        <v>138.44873333333334</v>
      </c>
      <c r="M38" s="36">
        <f>VLOOKUP($B$11,TUKETIM,13,FALSE)</f>
        <v>12895.322608333332</v>
      </c>
      <c r="N38" s="36">
        <f>VLOOKUP($B$11,TUKETIM,14,FALSE)</f>
        <v>13033.771341666665</v>
      </c>
      <c r="O38" s="36">
        <f>VLOOKUP($B$11,TUKETIM,15,FALSE)</f>
        <v>34599.757399999995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229440.73800000001</v>
      </c>
      <c r="D39" s="22">
        <f>VLOOKUP($B$11,ANLASMA,4,FALSE)</f>
        <v>724.21</v>
      </c>
      <c r="E39" s="22">
        <f>VLOOKUP($B$11,ANLASMA,5,FALSE)</f>
        <v>230164.948</v>
      </c>
      <c r="F39" s="22">
        <f>VLOOKUP($B$11,ANLASMA,6,FALSE)</f>
        <v>31480.215</v>
      </c>
      <c r="G39" s="22">
        <f>VLOOKUP($B$11,ANLASMA,7,FALSE)</f>
        <v>20270.43</v>
      </c>
      <c r="H39" s="22">
        <f>VLOOKUP($B$11,ANLASMA,8,FALSE)</f>
        <v>51750.645000000004</v>
      </c>
      <c r="I39" s="22">
        <f>VLOOKUP($B$11,ANLASMA,9,FALSE)</f>
        <v>57791.241999999998</v>
      </c>
      <c r="J39" s="22">
        <f>VLOOKUP($B$11,ANLASMA,10,FALSE)</f>
        <v>71283.335999999996</v>
      </c>
      <c r="K39" s="22">
        <f>VLOOKUP($B$11,ANLASMA,11,FALSE)</f>
        <v>129074.57799999999</v>
      </c>
      <c r="L39" s="36">
        <f>VLOOKUP($B$11,ANLASMA,12,FALSE)</f>
        <v>721.76700000000005</v>
      </c>
      <c r="M39" s="36">
        <f>VLOOKUP($B$11,ANLASMA,13,FALSE)</f>
        <v>89726.24</v>
      </c>
      <c r="N39" s="36">
        <f>VLOOKUP($B$11,ANLASMA,14,FALSE)</f>
        <v>90448.007000000012</v>
      </c>
      <c r="O39" s="36">
        <f>VLOOKUP($B$11,ANLASMA,15,FALSE)</f>
        <v>501438.17800000007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0.34200030844608925</v>
      </c>
      <c r="D17" s="17">
        <f t="shared" si="1"/>
        <v>5.2417128474361121</v>
      </c>
      <c r="E17" s="17">
        <f t="shared" si="2"/>
        <v>0.34762020471308125</v>
      </c>
      <c r="F17" s="17">
        <f t="shared" si="3"/>
        <v>0.91084792551318716</v>
      </c>
      <c r="G17" s="17">
        <f t="shared" si="4"/>
        <v>26.175157660281471</v>
      </c>
      <c r="H17" s="17">
        <f t="shared" si="5"/>
        <v>9.4810731358939488</v>
      </c>
      <c r="I17" s="17">
        <f t="shared" si="6"/>
        <v>0.45199637318026664</v>
      </c>
      <c r="J17" s="17">
        <f t="shared" si="7"/>
        <v>31.347842555256239</v>
      </c>
      <c r="K17" s="17">
        <f t="shared" si="8"/>
        <v>2.26036515058275</v>
      </c>
      <c r="L17" s="17">
        <f t="shared" si="9"/>
        <v>16.215896714408224</v>
      </c>
      <c r="M17" s="17">
        <f t="shared" si="10"/>
        <v>488.90647282965989</v>
      </c>
      <c r="N17" s="17">
        <f t="shared" si="11"/>
        <v>443.57997922956724</v>
      </c>
      <c r="O17" s="23">
        <f t="shared" si="12"/>
        <v>1.3669111720632585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4.463537359009604E-2</v>
      </c>
      <c r="D21" s="17">
        <f t="shared" si="1"/>
        <v>0</v>
      </c>
      <c r="E21" s="17">
        <f t="shared" si="2"/>
        <v>4.4584177490851723E-2</v>
      </c>
      <c r="F21" s="17">
        <f t="shared" si="3"/>
        <v>2.4032826668505439E-2</v>
      </c>
      <c r="G21" s="17">
        <f t="shared" si="4"/>
        <v>0</v>
      </c>
      <c r="H21" s="17">
        <f t="shared" si="5"/>
        <v>1.588034836399476E-2</v>
      </c>
      <c r="I21" s="17">
        <f t="shared" si="6"/>
        <v>0.11551930464750272</v>
      </c>
      <c r="J21" s="17">
        <f t="shared" si="7"/>
        <v>0</v>
      </c>
      <c r="K21" s="17">
        <f t="shared" si="8"/>
        <v>0.10875782925431597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5.4811547825822642E-2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0.38663568203618531</v>
      </c>
      <c r="D25" s="17">
        <f t="shared" ref="D25:O25" si="13">SUM(D15:D24)</f>
        <v>5.2417128474361121</v>
      </c>
      <c r="E25" s="17">
        <f t="shared" si="13"/>
        <v>0.39220438220393294</v>
      </c>
      <c r="F25" s="17">
        <f t="shared" si="13"/>
        <v>0.93488075218169264</v>
      </c>
      <c r="G25" s="17">
        <f t="shared" si="13"/>
        <v>26.175157660281471</v>
      </c>
      <c r="H25" s="17">
        <f t="shared" si="13"/>
        <v>9.4969534842579435</v>
      </c>
      <c r="I25" s="17">
        <f t="shared" si="13"/>
        <v>0.56751567782776935</v>
      </c>
      <c r="J25" s="17">
        <f t="shared" si="13"/>
        <v>31.347842555256239</v>
      </c>
      <c r="K25" s="17">
        <f t="shared" si="13"/>
        <v>2.3691229798370661</v>
      </c>
      <c r="L25" s="17">
        <f t="shared" si="13"/>
        <v>16.215896714408224</v>
      </c>
      <c r="M25" s="17">
        <f t="shared" si="13"/>
        <v>488.90647282965989</v>
      </c>
      <c r="N25" s="17">
        <f t="shared" si="13"/>
        <v>443.57997922956724</v>
      </c>
      <c r="O25" s="17">
        <f t="shared" si="13"/>
        <v>1.4217227198890812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7.122301491161892E-2</v>
      </c>
      <c r="D29" s="17">
        <f>(SUMIFS(MESKENOG2,KAYNAK,A29,SEBEP,B29,SÜRE,"Uzun",BİLDİRİM,"Bildirimli",İL,$B$10,İLÇE,$B$11)/VLOOKUP($B$11,ABONE2,4,FALSE))</f>
        <v>0.36331422069946545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7.1558039112317576E-2</v>
      </c>
      <c r="F29" s="17">
        <f>(SUMIFS(TARIMSALAG2,KAYNAK,A29,SEBEP,B29,SÜRE,"Uzun",BİLDİRİM,"Bildirimli",İL,$B$10,İLÇE,$B$11)/VLOOKUP($B$11,ABONE2,6,FALSE))</f>
        <v>3.1185259657150813E-2</v>
      </c>
      <c r="G29" s="17">
        <f>(SUMIFS(TARIMSALOG2,KAYNAK,A29,SEBEP,B29,SÜRE,"Uzun",BİLDİRİM,"Bildirimli",İL,$B$10,İLÇE,$B$11)/VLOOKUP($B$11,ABONE2,7,FALSE))</f>
        <v>1.2088887112517828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0.43068890401434046</v>
      </c>
      <c r="I29" s="17">
        <f>(SUMIFS(TICARETHANEAG2,KAYNAK,A29,SEBEP,B29,SÜRE,"Uzun",BİLDİRİM,"Bildirimli",İL,$B$10,İLÇE,$B$11)/VLOOKUP($B$11,ABONE2,9,FALSE))</f>
        <v>0.47060555672158311</v>
      </c>
      <c r="J29" s="17">
        <f>(SUMIFS(TICARETHANEOG2,KAYNAK,A29,SEBEP,B29,SÜRE,"Uzun",BİLDİRİM,"Bildirimli",İL,$B$10,İLÇE,$B$11)/VLOOKUP($B$11,ABONE2,10,FALSE))</f>
        <v>10.95790447452327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1.0844390089751677</v>
      </c>
      <c r="L29" s="17">
        <f>(SUMIFS(SANAYIAG2,KAYNAK,A29,SEBEP,B29,SÜRE,"Uzun",BİLDİRİM,"Bildirimli",İL,$B$10,İLÇE,$B$11)/VLOOKUP($B$11,ABONE2,12,FALSE))</f>
        <v>77.867956193428867</v>
      </c>
      <c r="M29" s="17">
        <f>(SUMIFS(SANAYIOG2,KAYNAK,A29,SEBEP,B29,SÜRE,"Uzun",BİLDİRİM,"Bildirimli",İL,$B$10,İLÇE,$B$11)/VLOOKUP($B$11,ABONE2,13,FALSE))</f>
        <v>851.94097030216938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777.71479086708473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1.3882903841041281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1.2414553129742363E-2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1.2400313824837222E-2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7.4372835823758037E-4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7.0019709730432568E-4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1.0404255683320431E-2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8.3637568041361285E-2</v>
      </c>
      <c r="D33" s="17">
        <f t="shared" ref="D33:O33" si="14">SUM(D28:D32)</f>
        <v>0.36331422069946545</v>
      </c>
      <c r="E33" s="17">
        <f t="shared" si="14"/>
        <v>8.3958352937154798E-2</v>
      </c>
      <c r="F33" s="17">
        <f t="shared" si="14"/>
        <v>3.1185259657150813E-2</v>
      </c>
      <c r="G33" s="17">
        <f t="shared" si="14"/>
        <v>1.2088887112517828</v>
      </c>
      <c r="H33" s="17">
        <f t="shared" si="14"/>
        <v>0.43068890401434046</v>
      </c>
      <c r="I33" s="17">
        <f t="shared" si="14"/>
        <v>0.47134928507982071</v>
      </c>
      <c r="J33" s="17">
        <f t="shared" si="14"/>
        <v>10.95790447452327</v>
      </c>
      <c r="K33" s="17">
        <f t="shared" si="14"/>
        <v>1.0851392060724721</v>
      </c>
      <c r="L33" s="17">
        <f t="shared" si="14"/>
        <v>77.867956193428867</v>
      </c>
      <c r="M33" s="17">
        <f t="shared" si="14"/>
        <v>851.94097030216938</v>
      </c>
      <c r="N33" s="17">
        <f t="shared" si="14"/>
        <v>777.71479086708473</v>
      </c>
      <c r="O33" s="17">
        <f t="shared" si="14"/>
        <v>1.3986946397874485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40930</v>
      </c>
      <c r="D37" s="22">
        <f>VLOOKUP($B$11,ABONE2,4,FALSE)</f>
        <v>47</v>
      </c>
      <c r="E37" s="22">
        <f>VLOOKUP($B$11,ABONE2,5,FALSE)</f>
        <v>40977</v>
      </c>
      <c r="F37" s="22">
        <f>VLOOKUP($B$11,ABONE2,6,FALSE)</f>
        <v>187</v>
      </c>
      <c r="G37" s="22">
        <f>VLOOKUP($B$11,ABONE2,7,FALSE)</f>
        <v>96</v>
      </c>
      <c r="H37" s="22">
        <f>VLOOKUP($B$11,ABONE2,8,FALSE)</f>
        <v>283</v>
      </c>
      <c r="I37" s="22">
        <f>VLOOKUP($B$11,ABONE2,9,FALSE)</f>
        <v>7576</v>
      </c>
      <c r="J37" s="22">
        <f>VLOOKUP($B$11,ABONE2,10,FALSE)</f>
        <v>471</v>
      </c>
      <c r="K37" s="22">
        <f>VLOOKUP($B$11,ABONE2,11,FALSE)</f>
        <v>8047</v>
      </c>
      <c r="L37" s="36">
        <f>VLOOKUP($B$11,ABONE2,12,FALSE)</f>
        <v>7</v>
      </c>
      <c r="M37" s="36">
        <f>VLOOKUP($B$11,ABONE2,13,FALSE)</f>
        <v>66</v>
      </c>
      <c r="N37" s="36">
        <f>VLOOKUP($B$11,ABONE2,14,FALSE)</f>
        <v>73</v>
      </c>
      <c r="O37" s="36">
        <f>VLOOKUP($B$11,ABONE2,15,FALSE)</f>
        <v>49380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8627.1964249999983</v>
      </c>
      <c r="D38" s="22">
        <f>VLOOKUP($B$11,TUKETIM,4,FALSE)</f>
        <v>52.533150000000006</v>
      </c>
      <c r="E38" s="22">
        <f>VLOOKUP($B$11,TUKETIM,5,FALSE)</f>
        <v>8679.7295749999976</v>
      </c>
      <c r="F38" s="22">
        <f>VLOOKUP($B$11,TUKETIM,6,FALSE)</f>
        <v>40.722058333333315</v>
      </c>
      <c r="G38" s="22">
        <f>VLOOKUP($B$11,TUKETIM,7,FALSE)</f>
        <v>409.95139166666661</v>
      </c>
      <c r="H38" s="22">
        <f>VLOOKUP($B$11,TUKETIM,8,FALSE)</f>
        <v>450.67344999999995</v>
      </c>
      <c r="I38" s="22">
        <f>VLOOKUP($B$11,TUKETIM,9,FALSE)</f>
        <v>4510.3973999999998</v>
      </c>
      <c r="J38" s="22">
        <f>VLOOKUP($B$11,TUKETIM,10,FALSE)</f>
        <v>8076.0565000000015</v>
      </c>
      <c r="K38" s="22">
        <f>VLOOKUP($B$11,TUKETIM,11,FALSE)</f>
        <v>12586.4539</v>
      </c>
      <c r="L38" s="36">
        <f>VLOOKUP($B$11,TUKETIM,12,FALSE)</f>
        <v>51.751400000000004</v>
      </c>
      <c r="M38" s="36">
        <f>VLOOKUP($B$11,TUKETIM,13,FALSE)</f>
        <v>105638.76870000002</v>
      </c>
      <c r="N38" s="36">
        <f>VLOOKUP($B$11,TUKETIM,14,FALSE)</f>
        <v>105690.52010000001</v>
      </c>
      <c r="O38" s="36">
        <f>VLOOKUP($B$11,TUKETIM,15,FALSE)</f>
        <v>127407.37702500002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235895.29</v>
      </c>
      <c r="D39" s="22">
        <f>VLOOKUP($B$11,ANLASMA,4,FALSE)</f>
        <v>1547.51</v>
      </c>
      <c r="E39" s="22">
        <f>VLOOKUP($B$11,ANLASMA,5,FALSE)</f>
        <v>237442.80000000002</v>
      </c>
      <c r="F39" s="22">
        <f>VLOOKUP($B$11,ANLASMA,6,FALSE)</f>
        <v>1024.17</v>
      </c>
      <c r="G39" s="22">
        <f>VLOOKUP($B$11,ANLASMA,7,FALSE)</f>
        <v>3684.2</v>
      </c>
      <c r="H39" s="22">
        <f>VLOOKUP($B$11,ANLASMA,8,FALSE)</f>
        <v>4708.37</v>
      </c>
      <c r="I39" s="22">
        <f>VLOOKUP($B$11,ANLASMA,9,FALSE)</f>
        <v>47188.317000000003</v>
      </c>
      <c r="J39" s="22">
        <f>VLOOKUP($B$11,ANLASMA,10,FALSE)</f>
        <v>388237.81199999998</v>
      </c>
      <c r="K39" s="22">
        <f>VLOOKUP($B$11,ANLASMA,11,FALSE)</f>
        <v>435426.12899999996</v>
      </c>
      <c r="L39" s="36">
        <f>VLOOKUP($B$11,ANLASMA,12,FALSE)</f>
        <v>393.86200000000002</v>
      </c>
      <c r="M39" s="36">
        <f>VLOOKUP($B$11,ANLASMA,13,FALSE)</f>
        <v>193189.7</v>
      </c>
      <c r="N39" s="36">
        <f>VLOOKUP($B$11,ANLASMA,14,FALSE)</f>
        <v>193583.56200000001</v>
      </c>
      <c r="O39" s="36">
        <f>VLOOKUP($B$11,ANLASMA,15,FALSE)</f>
        <v>871160.86100000003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1.7095182814253808E-3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1.7051739342297584E-3</v>
      </c>
      <c r="F15" s="17">
        <f t="shared" ref="F15:F24" si="3">(SUMIFS(TARIMSALAG2,KAYNAK,A15,SEBEP,B15,SÜRE,"Uzun",BİLDİRİM,"Bildirimsiz",İL,$B$10,İLÇE,$B$11)/VLOOKUP($B$11,ABONE2,6,FALSE))</f>
        <v>1.0279498243510326E-2</v>
      </c>
      <c r="G15" s="17">
        <f t="shared" ref="G15:G24" si="4">(SUMIFS(TARIMSALOG2,KAYNAK,A15,SEBEP,B15,SÜRE,"Uzun",BİLDİRİM,"Bildirimsiz",İL,$B$10,İLÇE,$B$11)/VLOOKUP($B$11,ABONE2,7,FALSE))</f>
        <v>6.1647163251445737E-2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1.474173985026027E-2</v>
      </c>
      <c r="I15" s="17">
        <f t="shared" ref="I15:I24" si="6">(SUMIFS(TICARETHANEAG2,KAYNAK,A15,SEBEP,B15,SÜRE,"Uzun",BİLDİRİM,"Bildirimsiz",İL,$B$10,İLÇE,$B$11)/VLOOKUP($B$11,ABONE2,9,FALSE))</f>
        <v>1.9973526733899284E-3</v>
      </c>
      <c r="J15" s="17">
        <f t="shared" ref="J15:J24" si="7">(SUMIFS(TICARETHANEOG2,KAYNAK,A15,SEBEP,B15,SÜRE,"Uzun",BİLDİRİM,"Bildirimsiz",İL,$B$10,İLÇE,$B$11)/VLOOKUP($B$11,ABONE2,10,FALSE))</f>
        <v>0.10589452297795562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4.8071101985287671E-3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13.381520630543109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7.2990112530235143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5.1388584530109808E-3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0.35206929721300434</v>
      </c>
      <c r="D17" s="17">
        <f t="shared" si="1"/>
        <v>27.206087564854474</v>
      </c>
      <c r="E17" s="17">
        <f t="shared" si="2"/>
        <v>0.42031260307279855</v>
      </c>
      <c r="F17" s="17">
        <f t="shared" si="3"/>
        <v>0.4019280449259876</v>
      </c>
      <c r="G17" s="17">
        <f t="shared" si="4"/>
        <v>25.149941055636635</v>
      </c>
      <c r="H17" s="17">
        <f t="shared" si="5"/>
        <v>2.5517554377755993</v>
      </c>
      <c r="I17" s="17">
        <f t="shared" si="6"/>
        <v>0.35729644146605938</v>
      </c>
      <c r="J17" s="17">
        <f t="shared" si="7"/>
        <v>29.151100681428087</v>
      </c>
      <c r="K17" s="17">
        <f t="shared" si="8"/>
        <v>1.1359856772118055</v>
      </c>
      <c r="L17" s="17">
        <f t="shared" si="9"/>
        <v>3.2289962099787672</v>
      </c>
      <c r="M17" s="17">
        <f t="shared" si="10"/>
        <v>129.08479971912016</v>
      </c>
      <c r="N17" s="17">
        <f t="shared" si="11"/>
        <v>71.877616305874071</v>
      </c>
      <c r="O17" s="23">
        <f t="shared" si="12"/>
        <v>0.61492774285745289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1.9350331376630119E-3</v>
      </c>
      <c r="D18" s="17">
        <f t="shared" si="1"/>
        <v>0</v>
      </c>
      <c r="E18" s="17">
        <f t="shared" si="2"/>
        <v>1.9301156963718704E-3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1.5701900716396386E-3</v>
      </c>
      <c r="J18" s="17">
        <f t="shared" si="7"/>
        <v>0</v>
      </c>
      <c r="K18" s="17">
        <f t="shared" si="8"/>
        <v>1.5277264188110313E-3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1.8226177757957589E-3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0.13528742761184745</v>
      </c>
      <c r="D21" s="17">
        <f t="shared" si="1"/>
        <v>0</v>
      </c>
      <c r="E21" s="17">
        <f t="shared" si="2"/>
        <v>0.13494362575659122</v>
      </c>
      <c r="F21" s="17">
        <f t="shared" si="3"/>
        <v>0.12961605842284357</v>
      </c>
      <c r="G21" s="17">
        <f t="shared" si="4"/>
        <v>0</v>
      </c>
      <c r="H21" s="17">
        <f t="shared" si="5"/>
        <v>0.11835648163055616</v>
      </c>
      <c r="I21" s="17">
        <f t="shared" si="6"/>
        <v>0.17933134469838374</v>
      </c>
      <c r="J21" s="17">
        <f t="shared" si="7"/>
        <v>0</v>
      </c>
      <c r="K21" s="17">
        <f t="shared" si="8"/>
        <v>0.17448157262295111</v>
      </c>
      <c r="L21" s="17">
        <f t="shared" si="9"/>
        <v>1.2086657352544999E-2</v>
      </c>
      <c r="M21" s="17">
        <f t="shared" si="10"/>
        <v>0</v>
      </c>
      <c r="N21" s="17">
        <f t="shared" si="11"/>
        <v>5.4939351602477267E-3</v>
      </c>
      <c r="O21" s="23">
        <f t="shared" si="12"/>
        <v>0.1420326772842232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3.301299872569182E-3</v>
      </c>
      <c r="D22" s="17">
        <f t="shared" si="1"/>
        <v>0</v>
      </c>
      <c r="E22" s="17">
        <f t="shared" si="2"/>
        <v>3.2929103788742996E-3</v>
      </c>
      <c r="F22" s="17">
        <f t="shared" si="3"/>
        <v>6.4142814366172293E-3</v>
      </c>
      <c r="G22" s="17">
        <f t="shared" si="4"/>
        <v>0</v>
      </c>
      <c r="H22" s="17">
        <f t="shared" si="5"/>
        <v>5.8570812310120967E-3</v>
      </c>
      <c r="I22" s="17">
        <f t="shared" si="6"/>
        <v>1.0935253035060418E-3</v>
      </c>
      <c r="J22" s="17">
        <f t="shared" si="7"/>
        <v>0</v>
      </c>
      <c r="K22" s="17">
        <f t="shared" si="8"/>
        <v>1.0639524003995479E-3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2.9159570335638204E-3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0.49430257611650935</v>
      </c>
      <c r="D25" s="17">
        <f t="shared" ref="D25:O25" si="13">SUM(D15:D24)</f>
        <v>27.206087564854474</v>
      </c>
      <c r="E25" s="17">
        <f t="shared" si="13"/>
        <v>0.56218442883886566</v>
      </c>
      <c r="F25" s="17">
        <f t="shared" si="13"/>
        <v>0.54823788302895871</v>
      </c>
      <c r="G25" s="17">
        <f t="shared" si="13"/>
        <v>25.211588218888082</v>
      </c>
      <c r="H25" s="17">
        <f t="shared" si="13"/>
        <v>2.6907107404874275</v>
      </c>
      <c r="I25" s="17">
        <f t="shared" si="13"/>
        <v>0.54128885421297879</v>
      </c>
      <c r="J25" s="17">
        <f t="shared" si="13"/>
        <v>29.256995204406042</v>
      </c>
      <c r="K25" s="17">
        <f t="shared" si="13"/>
        <v>1.3178660388524959</v>
      </c>
      <c r="L25" s="17">
        <f t="shared" si="13"/>
        <v>3.2410828673313121</v>
      </c>
      <c r="M25" s="17">
        <f t="shared" si="13"/>
        <v>142.46632034966328</v>
      </c>
      <c r="N25" s="17">
        <f t="shared" si="13"/>
        <v>79.182121494057824</v>
      </c>
      <c r="O25" s="17">
        <f t="shared" si="13"/>
        <v>0.76683785340404664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0.14965765414211843</v>
      </c>
      <c r="D29" s="17">
        <f>(SUMIFS(MESKENOG2,KAYNAK,A29,SEBEP,B29,SÜRE,"Uzun",BİLDİRİM,"Bildirimli",İL,$B$10,İLÇE,$B$11)/VLOOKUP($B$11,ABONE2,4,FALSE))</f>
        <v>5.5066590758837828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0.16327124011914834</v>
      </c>
      <c r="F29" s="17">
        <f>(SUMIFS(TARIMSALAG2,KAYNAK,A29,SEBEP,B29,SÜRE,"Uzun",BİLDİRİM,"Bildirimli",İL,$B$10,İLÇE,$B$11)/VLOOKUP($B$11,ABONE2,6,FALSE))</f>
        <v>8.8952864193833275E-2</v>
      </c>
      <c r="G29" s="17">
        <f>(SUMIFS(TARIMSALOG2,KAYNAK,A29,SEBEP,B29,SÜRE,"Uzun",BİLDİRİM,"Bildirimli",İL,$B$10,İLÇE,$B$11)/VLOOKUP($B$11,ABONE2,7,FALSE))</f>
        <v>1.0738148879230878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0.17450653494203111</v>
      </c>
      <c r="I29" s="17">
        <f>(SUMIFS(TICARETHANEAG2,KAYNAK,A29,SEBEP,B29,SÜRE,"Uzun",BİLDİRİM,"Bildirimli",İL,$B$10,İLÇE,$B$11)/VLOOKUP($B$11,ABONE2,9,FALSE))</f>
        <v>0.17923646777700944</v>
      </c>
      <c r="J29" s="17">
        <f>(SUMIFS(TICARETHANEOG2,KAYNAK,A29,SEBEP,B29,SÜRE,"Uzun",BİLDİRİM,"Bildirimli",İL,$B$10,İLÇE,$B$11)/VLOOKUP($B$11,ABONE2,10,FALSE))</f>
        <v>4.9241950861584574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0.30755741381805662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192.10631064815394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104.78526035353852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0.22833623690587818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2.9464299877592432E-2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2.938942314188565E-2</v>
      </c>
      <c r="F31" s="17">
        <f>(SUMIFS(TARIMSALAG2,KAYNAK,A31,SEBEP,B31,SÜRE,"Uzun",BİLDİRİM,"Bildirimli",İL,$B$10,İLÇE,$B$11)/VLOOKUP($B$11,ABONE2,6,FALSE))</f>
        <v>8.1626257637079647E-3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7.4535491822141416E-3</v>
      </c>
      <c r="I31" s="17">
        <f>(SUMIFS(TICARETHANEAG2,KAYNAK,A31,SEBEP,B31,SÜRE,"Uzun",BİLDİRİM,"Bildirimli",İL,$B$10,İLÇE,$B$11)/VLOOKUP($B$11,ABONE2,9,FALSE))</f>
        <v>8.1043965816473301E-2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7.8852242094331421E-2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3.8286646300995694E-2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0.17912195401971087</v>
      </c>
      <c r="D33" s="17">
        <f t="shared" ref="D33:O33" si="14">SUM(D28:D32)</f>
        <v>5.5066590758837828</v>
      </c>
      <c r="E33" s="17">
        <f t="shared" si="14"/>
        <v>0.19266066326103398</v>
      </c>
      <c r="F33" s="17">
        <f t="shared" si="14"/>
        <v>9.711548995754124E-2</v>
      </c>
      <c r="G33" s="17">
        <f t="shared" si="14"/>
        <v>1.0738148879230878</v>
      </c>
      <c r="H33" s="17">
        <f t="shared" si="14"/>
        <v>0.18196008412424525</v>
      </c>
      <c r="I33" s="17">
        <f t="shared" si="14"/>
        <v>0.26028043359348274</v>
      </c>
      <c r="J33" s="17">
        <f t="shared" si="14"/>
        <v>4.9241950861584574</v>
      </c>
      <c r="K33" s="17">
        <f t="shared" si="14"/>
        <v>0.38640965591238807</v>
      </c>
      <c r="L33" s="17">
        <f t="shared" si="14"/>
        <v>0</v>
      </c>
      <c r="M33" s="17">
        <f t="shared" si="14"/>
        <v>192.10631064815394</v>
      </c>
      <c r="N33" s="17">
        <f t="shared" si="14"/>
        <v>104.78526035353852</v>
      </c>
      <c r="O33" s="17">
        <f t="shared" si="14"/>
        <v>0.26662288320687388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48278</v>
      </c>
      <c r="D37" s="22">
        <f>VLOOKUP($B$11,ABONE2,4,FALSE)</f>
        <v>123</v>
      </c>
      <c r="E37" s="22">
        <f>VLOOKUP($B$11,ABONE2,5,FALSE)</f>
        <v>48401</v>
      </c>
      <c r="F37" s="22">
        <f>VLOOKUP($B$11,ABONE2,6,FALSE)</f>
        <v>904</v>
      </c>
      <c r="G37" s="22">
        <f>VLOOKUP($B$11,ABONE2,7,FALSE)</f>
        <v>86</v>
      </c>
      <c r="H37" s="22">
        <f>VLOOKUP($B$11,ABONE2,8,FALSE)</f>
        <v>990</v>
      </c>
      <c r="I37" s="22">
        <f>VLOOKUP($B$11,ABONE2,9,FALSE)</f>
        <v>11081</v>
      </c>
      <c r="J37" s="22">
        <f>VLOOKUP($B$11,ABONE2,10,FALSE)</f>
        <v>308</v>
      </c>
      <c r="K37" s="22">
        <f>VLOOKUP($B$11,ABONE2,11,FALSE)</f>
        <v>11389</v>
      </c>
      <c r="L37" s="36">
        <f>VLOOKUP($B$11,ABONE2,12,FALSE)</f>
        <v>10</v>
      </c>
      <c r="M37" s="36">
        <f>VLOOKUP($B$11,ABONE2,13,FALSE)</f>
        <v>12</v>
      </c>
      <c r="N37" s="36">
        <f>VLOOKUP($B$11,ABONE2,14,FALSE)</f>
        <v>22</v>
      </c>
      <c r="O37" s="36">
        <f>VLOOKUP($B$11,ABONE2,15,FALSE)</f>
        <v>60802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12912.948483333334</v>
      </c>
      <c r="D38" s="22">
        <f>VLOOKUP($B$11,TUKETIM,4,FALSE)</f>
        <v>387.10123333333337</v>
      </c>
      <c r="E38" s="22">
        <f>VLOOKUP($B$11,TUKETIM,5,FALSE)</f>
        <v>13300.049716666666</v>
      </c>
      <c r="F38" s="22">
        <f>VLOOKUP($B$11,TUKETIM,6,FALSE)</f>
        <v>543.65721666666673</v>
      </c>
      <c r="G38" s="22">
        <f>VLOOKUP($B$11,TUKETIM,7,FALSE)</f>
        <v>878.38430000000005</v>
      </c>
      <c r="H38" s="22">
        <f>VLOOKUP($B$11,TUKETIM,8,FALSE)</f>
        <v>1422.0415166666667</v>
      </c>
      <c r="I38" s="22">
        <f>VLOOKUP($B$11,TUKETIM,9,FALSE)</f>
        <v>6909.8276166666665</v>
      </c>
      <c r="J38" s="22">
        <f>VLOOKUP($B$11,TUKETIM,10,FALSE)</f>
        <v>6202.8324416666665</v>
      </c>
      <c r="K38" s="22">
        <f>VLOOKUP($B$11,TUKETIM,11,FALSE)</f>
        <v>13112.660058333333</v>
      </c>
      <c r="L38" s="36">
        <f>VLOOKUP($B$11,TUKETIM,12,FALSE)</f>
        <v>72.184183333333337</v>
      </c>
      <c r="M38" s="36">
        <f>VLOOKUP($B$11,TUKETIM,13,FALSE)</f>
        <v>971.65089999999987</v>
      </c>
      <c r="N38" s="36">
        <f>VLOOKUP($B$11,TUKETIM,14,FALSE)</f>
        <v>1043.8350833333332</v>
      </c>
      <c r="O38" s="36">
        <f>VLOOKUP($B$11,TUKETIM,15,FALSE)</f>
        <v>28878.586374999999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296838.3</v>
      </c>
      <c r="D39" s="22">
        <f>VLOOKUP($B$11,ANLASMA,4,FALSE)</f>
        <v>14517.41</v>
      </c>
      <c r="E39" s="22">
        <f>VLOOKUP($B$11,ANLASMA,5,FALSE)</f>
        <v>311355.70999999996</v>
      </c>
      <c r="F39" s="22">
        <f>VLOOKUP($B$11,ANLASMA,6,FALSE)</f>
        <v>3975.056</v>
      </c>
      <c r="G39" s="22">
        <f>VLOOKUP($B$11,ANLASMA,7,FALSE)</f>
        <v>4052.01</v>
      </c>
      <c r="H39" s="22">
        <f>VLOOKUP($B$11,ANLASMA,8,FALSE)</f>
        <v>8027.0660000000007</v>
      </c>
      <c r="I39" s="22">
        <f>VLOOKUP($B$11,ANLASMA,9,FALSE)</f>
        <v>78908.442999999999</v>
      </c>
      <c r="J39" s="22">
        <f>VLOOKUP($B$11,ANLASMA,10,FALSE)</f>
        <v>65791.88</v>
      </c>
      <c r="K39" s="22">
        <f>VLOOKUP($B$11,ANLASMA,11,FALSE)</f>
        <v>144700.323</v>
      </c>
      <c r="L39" s="36">
        <f>VLOOKUP($B$11,ANLASMA,12,FALSE)</f>
        <v>255.84800000000001</v>
      </c>
      <c r="M39" s="36">
        <f>VLOOKUP($B$11,ANLASMA,13,FALSE)</f>
        <v>12864</v>
      </c>
      <c r="N39" s="36">
        <f>VLOOKUP($B$11,ANLASMA,14,FALSE)</f>
        <v>13119.848</v>
      </c>
      <c r="O39" s="36">
        <f>VLOOKUP($B$11,ANLASMA,15,FALSE)</f>
        <v>477202.94699999993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42578125" customWidth="1"/>
    <col min="13" max="15" width="17.4257812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21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(SUMIFS(MESKENAG2,KAYNAK,A15,SEBEP,B15,SÜRE,"Uzun",BİLDİRİM,"Bildirimsiz")/VLOOKUP($B$10,ABONE2,3,FALSE))</f>
        <v>1.0193766339606737E-2</v>
      </c>
      <c r="D15" s="17">
        <f t="shared" ref="D15:D24" si="1">(SUMIFS(MESKENOG2,KAYNAK,A15,SEBEP,B15,SÜRE,"Uzun",BİLDİRİM,"Bildirimsiz")/VLOOKUP($B$10,ABONE2,4,FALSE))</f>
        <v>7.693075909357254E-2</v>
      </c>
      <c r="E15" s="17">
        <f t="shared" ref="E15:E24" si="2">(SUMIFS(MESKENAG2,KAYNAK,A15,SEBEP,B15,SÜRE,"Uzun",BİLDİRİM,"Bildirimsiz")+SUMIFS(MESKENOG2,KAYNAK,A15,SEBEP,B15,SÜRE,"Uzun",BİLDİRİM,"Bildirimsiz"))/VLOOKUP($B$10,ABONE2,5,FALSE)</f>
        <v>1.0246396901975723E-2</v>
      </c>
      <c r="F15" s="17">
        <f t="shared" ref="F15:F24" si="3">(SUMIFS(TARIMSALAG2,KAYNAK,A15,SEBEP,B15,SÜRE,"Uzun",BİLDİRİM,"Bildirimsiz")/VLOOKUP($B$10,ABONE2,6,FALSE))</f>
        <v>6.4357728986734111E-3</v>
      </c>
      <c r="G15" s="17">
        <f t="shared" ref="G15:G24" si="4">(SUMIFS(TARIMSALOG2,KAYNAK,A15,SEBEP,B15,SÜRE,"Uzun",BİLDİRİM,"Bildirimsiz")/VLOOKUP($B$10,ABONE2,7,FALSE))</f>
        <v>3.3282732272748972E-2</v>
      </c>
      <c r="H15" s="17">
        <f t="shared" ref="H15:H24" si="5">(SUMIFS(TARIMSALAG2,KAYNAK,A15,SEBEP,B15,SÜRE,"Uzun",BİLDİRİM,"Bildirimsiz")+SUMIFS(TARIMSALOG2,KAYNAK,A15,SEBEP,B15,SÜRE,"Uzun",BİLDİRİM,"Bildirimsiz"))/VLOOKUP($B$10,ABONE2,8,FALSE)</f>
        <v>1.2086541782588951E-2</v>
      </c>
      <c r="I15" s="17">
        <f t="shared" ref="I15:I24" si="6">(SUMIFS(TICARETHANEAG2,KAYNAK,A15,SEBEP,B15,SÜRE,"Uzun",BİLDİRİM,"Bildirimsiz")/VLOOKUP($B$10,ABONE2,9,FALSE))</f>
        <v>2.4269039177512979E-2</v>
      </c>
      <c r="J15" s="17">
        <f t="shared" ref="J15:J24" si="7">(SUMIFS(TICARETHANEOG2,KAYNAK,A15,SEBEP,B15,SÜRE,"Uzun",BİLDİRİM,"Bildirimsiz")/VLOOKUP($B$10,ABONE2,10,FALSE))</f>
        <v>0.38637252779650144</v>
      </c>
      <c r="K15" s="17">
        <f t="shared" ref="K15:K24" si="8">(SUMIFS(TICARETHANEAG2,KAYNAK,A15,SEBEP,B15,SÜRE,"Uzun",BİLDİRİM,"Bildirimsiz")+SUMIFS(TICARETHANEOG2,KAYNAK,A15,SEBEP,B15,SÜRE,"Uzun",BİLDİRİM,"Bildirimsiz"))/VLOOKUP($B$10,ABONE2,11,FALSE)</f>
        <v>3.3776567877289825E-2</v>
      </c>
      <c r="L15" s="17">
        <f t="shared" ref="L15:L24" si="9">(SUMIFS(SANAYIAG2,KAYNAK,A15,SEBEP,B15,SÜRE,"Uzun",BİLDİRİM,"Bildirimsiz")/VLOOKUP($B$10,ABONE2,12,FALSE))</f>
        <v>0.15707565523463179</v>
      </c>
      <c r="M15" s="17">
        <f t="shared" ref="M15:M24" si="10">(SUMIFS(SANAYIOG2,KAYNAK,A15,SEBEP,B15,SÜRE,"Uzun",BİLDİRİM,"Bildirimsiz")/VLOOKUP($B$10,ABONE2,13,FALSE))</f>
        <v>1.6289516311909373</v>
      </c>
      <c r="N15" s="17">
        <f t="shared" ref="N15:N24" si="11">(SUMIFS(SANAYIAG2,KAYNAK,A15,SEBEP,B15,SÜRE,"Uzun",BİLDİRİM,"Bildirimsiz")+SUMIFS(SANAYIOG2,KAYNAK,A15,SEBEP,B15,SÜRE,"Uzun",BİLDİRİM,"Bildirimsiz"))/VLOOKUP($B$10,ABONE2,14,FALSE)</f>
        <v>0.86293699491738118</v>
      </c>
      <c r="O15" s="23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1.5248132685725412E-2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0.15200873061729681</v>
      </c>
      <c r="D17" s="17">
        <f t="shared" si="1"/>
        <v>11.166623554865764</v>
      </c>
      <c r="E17" s="17">
        <f t="shared" si="2"/>
        <v>0.16069514797828161</v>
      </c>
      <c r="F17" s="17">
        <f t="shared" si="3"/>
        <v>0.67024541081924638</v>
      </c>
      <c r="G17" s="17">
        <f t="shared" si="4"/>
        <v>3.3300252282837355</v>
      </c>
      <c r="H17" s="17">
        <f t="shared" si="5"/>
        <v>1.230077934911648</v>
      </c>
      <c r="I17" s="17">
        <f t="shared" si="6"/>
        <v>0.27843014706145958</v>
      </c>
      <c r="J17" s="17">
        <f t="shared" si="7"/>
        <v>14.617947236805836</v>
      </c>
      <c r="K17" s="17">
        <f t="shared" si="8"/>
        <v>0.654934032156965</v>
      </c>
      <c r="L17" s="17">
        <f t="shared" si="9"/>
        <v>14.534174251029444</v>
      </c>
      <c r="M17" s="17">
        <f t="shared" si="10"/>
        <v>175.19256081215863</v>
      </c>
      <c r="N17" s="17">
        <f t="shared" si="11"/>
        <v>91.580437538007743</v>
      </c>
      <c r="O17" s="23">
        <f t="shared" si="12"/>
        <v>0.39496294868849618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1.9937149439196337E-2</v>
      </c>
      <c r="D18" s="17">
        <f t="shared" si="1"/>
        <v>3.881560630155307E-2</v>
      </c>
      <c r="E18" s="17">
        <f t="shared" si="2"/>
        <v>1.9952037490939805E-2</v>
      </c>
      <c r="F18" s="17">
        <f t="shared" si="3"/>
        <v>1.5820085887879694E-2</v>
      </c>
      <c r="G18" s="17">
        <f t="shared" si="4"/>
        <v>7.8256863303740501E-2</v>
      </c>
      <c r="H18" s="17">
        <f t="shared" si="5"/>
        <v>2.8961827346102292E-2</v>
      </c>
      <c r="I18" s="17">
        <f t="shared" si="6"/>
        <v>3.6889391162367613E-2</v>
      </c>
      <c r="J18" s="17">
        <f t="shared" si="7"/>
        <v>0.81632858951791798</v>
      </c>
      <c r="K18" s="17">
        <f t="shared" si="8"/>
        <v>5.7354647038137301E-2</v>
      </c>
      <c r="L18" s="17">
        <f t="shared" si="9"/>
        <v>0.34148199902307552</v>
      </c>
      <c r="M18" s="17">
        <f t="shared" si="10"/>
        <v>1.6517473105221874</v>
      </c>
      <c r="N18" s="17">
        <f t="shared" si="11"/>
        <v>0.96984039553382451</v>
      </c>
      <c r="O18" s="23">
        <f t="shared" si="12"/>
        <v>2.7539382719254244E-2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1.1461573332041317E-4</v>
      </c>
      <c r="D20" s="17">
        <f t="shared" si="1"/>
        <v>3.3119633279421511E-3</v>
      </c>
      <c r="E20" s="17">
        <f t="shared" si="2"/>
        <v>1.1713724642806014E-4</v>
      </c>
      <c r="F20" s="17">
        <f t="shared" si="3"/>
        <v>1.1934225616047247E-4</v>
      </c>
      <c r="G20" s="17">
        <f t="shared" si="4"/>
        <v>4.5746858174447545E-3</v>
      </c>
      <c r="H20" s="17">
        <f t="shared" si="5"/>
        <v>1.0571064331931113E-3</v>
      </c>
      <c r="I20" s="17">
        <f t="shared" si="6"/>
        <v>1.0811212918240135E-4</v>
      </c>
      <c r="J20" s="17">
        <f t="shared" si="7"/>
        <v>4.7011432691579182E-2</v>
      </c>
      <c r="K20" s="17">
        <f t="shared" si="8"/>
        <v>1.3396237836614917E-3</v>
      </c>
      <c r="L20" s="17">
        <f t="shared" si="9"/>
        <v>1.91375475807158E-2</v>
      </c>
      <c r="M20" s="17">
        <f t="shared" si="10"/>
        <v>0.29861217863838829</v>
      </c>
      <c r="N20" s="17">
        <f t="shared" si="11"/>
        <v>0.15316401496533397</v>
      </c>
      <c r="O20" s="23">
        <f t="shared" si="12"/>
        <v>5.4793489433624138E-4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5.0487643183626883E-2</v>
      </c>
      <c r="D21" s="17">
        <f t="shared" si="1"/>
        <v>5.3861735994276481E-2</v>
      </c>
      <c r="E21" s="17">
        <f t="shared" si="2"/>
        <v>5.0490304082699215E-2</v>
      </c>
      <c r="F21" s="17">
        <f t="shared" si="3"/>
        <v>0.11088145890715029</v>
      </c>
      <c r="G21" s="17">
        <f t="shared" si="4"/>
        <v>7.2477841160504489E-4</v>
      </c>
      <c r="H21" s="17">
        <f t="shared" si="5"/>
        <v>8.7695595144092892E-2</v>
      </c>
      <c r="I21" s="17">
        <f t="shared" si="6"/>
        <v>9.003738736331815E-2</v>
      </c>
      <c r="J21" s="17">
        <f t="shared" si="7"/>
        <v>3.3053505955971535E-2</v>
      </c>
      <c r="K21" s="17">
        <f t="shared" si="8"/>
        <v>8.8541196619695978E-2</v>
      </c>
      <c r="L21" s="17">
        <f t="shared" si="9"/>
        <v>1.1409180354704098</v>
      </c>
      <c r="M21" s="17">
        <f t="shared" si="10"/>
        <v>0</v>
      </c>
      <c r="N21" s="17">
        <f t="shared" si="11"/>
        <v>0.59377279623779311</v>
      </c>
      <c r="O21" s="23">
        <f t="shared" si="12"/>
        <v>5.8474403462152852E-2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1.3468243588214948E-3</v>
      </c>
      <c r="D22" s="17">
        <f t="shared" si="1"/>
        <v>0</v>
      </c>
      <c r="E22" s="17">
        <f t="shared" si="2"/>
        <v>1.3457622174139797E-3</v>
      </c>
      <c r="F22" s="17">
        <f t="shared" si="3"/>
        <v>2.8646978916018248E-4</v>
      </c>
      <c r="G22" s="17">
        <f t="shared" si="4"/>
        <v>0</v>
      </c>
      <c r="H22" s="17">
        <f t="shared" si="5"/>
        <v>2.2617340519308959E-4</v>
      </c>
      <c r="I22" s="17">
        <f t="shared" si="6"/>
        <v>1.588103005624255E-3</v>
      </c>
      <c r="J22" s="17">
        <f t="shared" si="7"/>
        <v>0</v>
      </c>
      <c r="K22" s="17">
        <f t="shared" si="8"/>
        <v>1.5464051612821314E-3</v>
      </c>
      <c r="L22" s="17">
        <f t="shared" si="9"/>
        <v>2.7831706027979281E-3</v>
      </c>
      <c r="M22" s="17">
        <f t="shared" si="10"/>
        <v>0</v>
      </c>
      <c r="N22" s="17">
        <f t="shared" si="11"/>
        <v>1.4484572421968782E-3</v>
      </c>
      <c r="O22" s="23">
        <f t="shared" si="12"/>
        <v>1.3450820172273424E-3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8.7323198880274653E-5</v>
      </c>
      <c r="J24" s="17">
        <f t="shared" si="7"/>
        <v>0</v>
      </c>
      <c r="K24" s="17">
        <f t="shared" si="8"/>
        <v>8.5030407328674578E-5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1.3744150730725547E-5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0.23408872967186867</v>
      </c>
      <c r="D25" s="17">
        <f t="shared" ref="D25:O25" si="13">SUM(D15:D24)</f>
        <v>11.339543619583107</v>
      </c>
      <c r="E25" s="17">
        <f t="shared" si="13"/>
        <v>0.24284678591773839</v>
      </c>
      <c r="F25" s="17">
        <f t="shared" si="13"/>
        <v>0.80378854055827031</v>
      </c>
      <c r="G25" s="17">
        <f t="shared" si="13"/>
        <v>3.4468642880892748</v>
      </c>
      <c r="H25" s="17">
        <f t="shared" si="13"/>
        <v>1.3601051790228185</v>
      </c>
      <c r="I25" s="17">
        <f t="shared" si="13"/>
        <v>0.43140950309834519</v>
      </c>
      <c r="J25" s="17">
        <f t="shared" si="13"/>
        <v>15.900713292767806</v>
      </c>
      <c r="K25" s="17">
        <f t="shared" si="13"/>
        <v>0.83757750304436029</v>
      </c>
      <c r="L25" s="17">
        <f t="shared" si="13"/>
        <v>16.195570658941072</v>
      </c>
      <c r="M25" s="17">
        <f t="shared" si="13"/>
        <v>178.77187193251015</v>
      </c>
      <c r="N25" s="17">
        <f t="shared" si="13"/>
        <v>94.161600196904246</v>
      </c>
      <c r="O25" s="17">
        <f t="shared" si="13"/>
        <v>0.49813162861792298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(SUMIFS(MESKENAG2,KAYNAK,A28,SEBEP,B28,SÜRE,"Uzun",BİLDİRİM,"Bildirimli")/VLOOKUP($B$10,ABONE2,3,FALSE))</f>
        <v>2.6376192989026148E-3</v>
      </c>
      <c r="D28" s="17">
        <f>(SUMIFS(MESKENOG2,KAYNAK,A28,SEBEP,B28,SÜRE,"Uzun",BİLDİRİM,"Bildirimli")/VLOOKUP($B$10,ABONE2,4,FALSE))</f>
        <v>8.8571162379236651E-3</v>
      </c>
      <c r="E28" s="17">
        <f>(SUMIFS(MESKENAG2,KAYNAK,A28,SEBEP,B28,SÜRE,"Uzun",BİLDİRİM,"Bildirimli")+SUMIFS(MESKENOG2,KAYNAK,A28,SEBEP,B28,SÜRE,"Uzun",BİLDİRİM,"Bildirimli"))/VLOOKUP($B$10,ABONE2,5,FALSE)</f>
        <v>2.6425241591314778E-3</v>
      </c>
      <c r="F28" s="17">
        <f>(SUMIFS(TARIMSALAG2,KAYNAK,A28,SEBEP,B28,SÜRE,"Uzun",BİLDİRİM,"Bildirimli")/VLOOKUP($B$10,ABONE2,6,FALSE))</f>
        <v>1.2120832988776933E-2</v>
      </c>
      <c r="G28" s="17">
        <f>(SUMIFS(TARIMSALOG2,KAYNAK,A28,SEBEP,B28,SÜRE,"Uzun",BİLDİRİM,"Bildirimli")/VLOOKUP($B$10,ABONE2,7,FALSE))</f>
        <v>2.3887804723076052E-2</v>
      </c>
      <c r="H28" s="17">
        <f>(SUMIFS(TARIMSALAG2,KAYNAK,A28,SEBEP,B28,SÜRE,"Uzun",BİLDİRİM,"Bildirimli")+SUMIFS(TARIMSALOG2,KAYNAK,A28,SEBEP,B28,SÜRE,"Uzun",BİLDİRİM,"Bildirimli"))/VLOOKUP($B$10,ABONE2,8,FALSE)</f>
        <v>1.4597554348824088E-2</v>
      </c>
      <c r="I28" s="17">
        <f>(SUMIFS(TICARETHANEAG2,KAYNAK,A28,SEBEP,B28,SÜRE,"Uzun",BİLDİRİM,"Bildirimli")/VLOOKUP($B$10,ABONE2,9,FALSE))</f>
        <v>4.7765133741376822E-3</v>
      </c>
      <c r="J28" s="17">
        <f>(SUMIFS(TICARETHANEOG2,KAYNAK,A28,SEBEP,B28,SÜRE,"Uzun",BİLDİRİM,"Bildirimli")/VLOOKUP($B$10,ABONE2,10,FALSE))</f>
        <v>0.11282472524164286</v>
      </c>
      <c r="K28" s="17">
        <f>(SUMIFS(TICARETHANEAG2,KAYNAK,A28,SEBEP,B28,SÜRE,"Uzun",BİLDİRİM,"Bildirimli")+SUMIFS(TICARETHANEOG2,KAYNAK,A28,SEBEP,B28,SÜRE,"Uzun",BİLDİRİM,"Bildirimli"))/VLOOKUP($B$10,ABONE2,11,FALSE)</f>
        <v>7.6134688511692436E-3</v>
      </c>
      <c r="L28" s="17">
        <f>(SUMIFS(SANAYIAG2,KAYNAK,A28,SEBEP,B28,SÜRE,"Uzun",BİLDİRİM,"Bildirimli")/VLOOKUP($B$10,ABONE2,12,FALSE))</f>
        <v>7.4216201187094932E-2</v>
      </c>
      <c r="M28" s="17">
        <f>(SUMIFS(SANAYIOG2,KAYNAK,A28,SEBEP,B28,SÜRE,"Uzun",BİLDİRİM,"Bildirimli")/VLOOKUP($B$10,ABONE2,13,FALSE))</f>
        <v>1.1051872075102538</v>
      </c>
      <c r="N28" s="17">
        <f>(SUMIFS(SANAYIAG2,KAYNAK,A28,SEBEP,B28,SÜRE,"Uzun",BİLDİRİM,"Bildirimli")+SUMIFS(SANAYIOG2,KAYNAK,A28,SEBEP,B28,SÜRE,"Uzun",BİLDİRİM,"Bildirimli"))/VLOOKUP($B$10,ABONE2,14,FALSE)</f>
        <v>0.5686346084340248</v>
      </c>
      <c r="O28" s="23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4.5602243517139677E-3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(SUMIFS(MESKENAG2,KAYNAK,A29,SEBEP,B29,SÜRE,"Uzun",BİLDİRİM,"Bildirimli")/VLOOKUP($B$10,ABONE2,3,FALSE))</f>
        <v>0.12715987865514766</v>
      </c>
      <c r="D29" s="17">
        <f>(SUMIFS(MESKENOG2,KAYNAK,A29,SEBEP,B29,SÜRE,"Uzun",BİLDİRİM,"Bildirimli")/VLOOKUP($B$10,ABONE2,4,FALSE))</f>
        <v>3.7781654601736525</v>
      </c>
      <c r="E29" s="17">
        <f>(SUMIFS(MESKENAG2,KAYNAK,A29,SEBEP,B29,SÜRE,"Uzun",BİLDİRİM,"Bildirimli")+SUMIFS(MESKENOG2,KAYNAK,A29,SEBEP,B29,SÜRE,"Uzun",BİLDİRİM,"Bildirimli"))/VLOOKUP($B$10,ABONE2,5,FALSE)</f>
        <v>0.1300391584823947</v>
      </c>
      <c r="F29" s="17">
        <f>(SUMIFS(TARIMSALAG2,KAYNAK,A29,SEBEP,B29,SÜRE,"Uzun",BİLDİRİM,"Bildirimli")/VLOOKUP($B$10,ABONE2,6,FALSE))</f>
        <v>0.69409106016797262</v>
      </c>
      <c r="G29" s="17">
        <f>(SUMIFS(TARIMSALOG2,KAYNAK,A29,SEBEP,B29,SÜRE,"Uzun",BİLDİRİM,"Bildirimli")/VLOOKUP($B$10,ABONE2,7,FALSE))</f>
        <v>2.4456594429454501</v>
      </c>
      <c r="H29" s="17">
        <f>(SUMIFS(TARIMSALAG2,KAYNAK,A29,SEBEP,B29,SÜRE,"Uzun",BİLDİRİM,"Bildirimli")+SUMIFS(TARIMSALOG2,KAYNAK,A29,SEBEP,B29,SÜRE,"Uzun",BİLDİRİM,"Bildirimli"))/VLOOKUP($B$10,ABONE2,8,FALSE)</f>
        <v>1.0627625353074193</v>
      </c>
      <c r="I29" s="17">
        <f>(SUMIFS(TICARETHANEAG2,KAYNAK,A29,SEBEP,B29,SÜRE,"Uzun",BİLDİRİM,"Bildirimli")/VLOOKUP($B$10,ABONE2,9,FALSE))</f>
        <v>0.2563250748240482</v>
      </c>
      <c r="J29" s="17">
        <f>(SUMIFS(TICARETHANEOG2,KAYNAK,A29,SEBEP,B29,SÜRE,"Uzun",BİLDİRİM,"Bildirimli")/VLOOKUP($B$10,ABONE2,10,FALSE))</f>
        <v>7.0680210541454027</v>
      </c>
      <c r="K29" s="17">
        <f>(SUMIFS(TICARETHANEAG2,KAYNAK,A29,SEBEP,B29,SÜRE,"Uzun",BİLDİRİM,"Bildirimli")+SUMIFS(TICARETHANEOG2,KAYNAK,A29,SEBEP,B29,SÜRE,"Uzun",BİLDİRİM,"Bildirimli"))/VLOOKUP($B$10,ABONE2,11,FALSE)</f>
        <v>0.43517558870489192</v>
      </c>
      <c r="L29" s="17">
        <f>(SUMIFS(SANAYIAG2,KAYNAK,A29,SEBEP,B29,SÜRE,"Uzun",BİLDİRİM,"Bildirimli")/VLOOKUP($B$10,ABONE2,12,FALSE))</f>
        <v>6.7549559700442483</v>
      </c>
      <c r="M29" s="17">
        <f>(SUMIFS(SANAYIOG2,KAYNAK,A29,SEBEP,B29,SÜRE,"Uzun",BİLDİRİM,"Bildirimli")/VLOOKUP($B$10,ABONE2,13,FALSE))</f>
        <v>105.52698192960202</v>
      </c>
      <c r="N29" s="17">
        <f>(SUMIFS(SANAYIAG2,KAYNAK,A29,SEBEP,B29,SÜRE,"Uzun",BİLDİRİM,"Bildirimli")+SUMIFS(SANAYIOG2,KAYNAK,A29,SEBEP,B29,SÜRE,"Uzun",BİLDİRİM,"Bildirimli"))/VLOOKUP($B$10,ABONE2,14,FALSE)</f>
        <v>54.122638917443922</v>
      </c>
      <c r="O29" s="23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0.27948118649818932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(SUMIFS(MESKENAG2,KAYNAK,A30,SEBEP,B30,SÜRE,"Uzun",BİLDİRİM,"Bildirimli")/VLOOKUP($B$10,ABONE2,3,FALSE))</f>
        <v>1.9788837533726757E-5</v>
      </c>
      <c r="D30" s="17">
        <f>(SUMIFS(MESKENOG2,KAYNAK,A30,SEBEP,B30,SÜRE,"Uzun",BİLDİRİM,"Bildirimli")/VLOOKUP($B$10,ABONE2,4,FALSE))</f>
        <v>9.7656508987638253E-5</v>
      </c>
      <c r="E30" s="17">
        <f>(SUMIFS(MESKENAG2,KAYNAK,A30,SEBEP,B30,SÜRE,"Uzun",BİLDİRİM,"Bildirimli")+SUMIFS(MESKENOG2,KAYNAK,A30,SEBEP,B30,SÜRE,"Uzun",BİLDİRİM,"Bildirimli"))/VLOOKUP($B$10,ABONE2,5,FALSE)</f>
        <v>1.9850246044507144E-5</v>
      </c>
      <c r="F30" s="17">
        <f>(SUMIFS(TARIMSALAG2,KAYNAK,A30,SEBEP,B30,SÜRE,"Uzun",BİLDİRİM,"Bildirimli")/VLOOKUP($B$10,ABONE2,6,FALSE))</f>
        <v>1.7831761698565549E-4</v>
      </c>
      <c r="G30" s="17">
        <f>(SUMIFS(TARIMSALOG2,KAYNAK,A30,SEBEP,B30,SÜRE,"Uzun",BİLDİRİM,"Bildirimli")/VLOOKUP($B$10,ABONE2,7,FALSE))</f>
        <v>1.5618625159252559E-4</v>
      </c>
      <c r="H30" s="17">
        <f>(SUMIFS(TARIMSALAG2,KAYNAK,A30,SEBEP,B30,SÜRE,"Uzun",BİLDİRİM,"Bildirimli")+SUMIFS(TARIMSALOG2,KAYNAK,A30,SEBEP,B30,SÜRE,"Uzun",BİLDİRİM,"Bildirimli"))/VLOOKUP($B$10,ABONE2,8,FALSE)</f>
        <v>1.736593899894607E-4</v>
      </c>
      <c r="I30" s="17">
        <f>(SUMIFS(TICARETHANEAG2,KAYNAK,A30,SEBEP,B30,SÜRE,"Uzun",BİLDİRİM,"Bildirimli")/VLOOKUP($B$10,ABONE2,9,FALSE))</f>
        <v>1.0595993122318999E-3</v>
      </c>
      <c r="J30" s="17">
        <f>(SUMIFS(TICARETHANEOG2,KAYNAK,A30,SEBEP,B30,SÜRE,"Uzun",BİLDİRİM,"Bildirimli")/VLOOKUP($B$10,ABONE2,10,FALSE))</f>
        <v>4.2477260111059456E-2</v>
      </c>
      <c r="K30" s="17">
        <f>(SUMIFS(TICARETHANEAG2,KAYNAK,A30,SEBEP,B30,SÜRE,"Uzun",BİLDİRİM,"Bildirimli")+SUMIFS(TICARETHANEOG2,KAYNAK,A30,SEBEP,B30,SÜRE,"Uzun",BİLDİRİM,"Bildirimli"))/VLOOKUP($B$10,ABONE2,11,FALSE)</f>
        <v>2.1470773705745444E-3</v>
      </c>
      <c r="L30" s="17">
        <f>(SUMIFS(SANAYIAG2,KAYNAK,A30,SEBEP,B30,SÜRE,"Uzun",BİLDİRİM,"Bildirimli")/VLOOKUP($B$10,ABONE2,12,FALSE))</f>
        <v>0.12370696602982241</v>
      </c>
      <c r="M30" s="17">
        <f>(SUMIFS(SANAYIOG2,KAYNAK,A30,SEBEP,B30,SÜRE,"Uzun",BİLDİRİM,"Bildirimli")/VLOOKUP($B$10,ABONE2,13,FALSE))</f>
        <v>3.1599736162136356</v>
      </c>
      <c r="N30" s="17">
        <f>(SUMIFS(SANAYIAG2,KAYNAK,A30,SEBEP,B30,SÜRE,"Uzun",BİLDİRİM,"Bildirimli")+SUMIFS(SANAYIOG2,KAYNAK,A30,SEBEP,B30,SÜRE,"Uzun",BİLDİRİM,"Bildirimli"))/VLOOKUP($B$10,ABONE2,14,FALSE)</f>
        <v>1.5797965281550099</v>
      </c>
      <c r="O30" s="23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2.4872171102973896E-3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(SUMIFS(MESKENAG2,KAYNAK,A31,SEBEP,B31,SÜRE,"Uzun",BİLDİRİM,"Bildirimli")/VLOOKUP($B$10,ABONE2,3,FALSE))</f>
        <v>2.4974713588718066E-2</v>
      </c>
      <c r="D31" s="17">
        <f>(SUMIFS(MESKENOG2,KAYNAK,A31,SEBEP,B31,SÜRE,"Uzun",BİLDİRİM,"Bildirimli")/VLOOKUP($B$10,ABONE2,4,FALSE))</f>
        <v>5.6212886523585581E-3</v>
      </c>
      <c r="E31" s="17">
        <f>(SUMIFS(MESKENAG2,KAYNAK,A31,SEBEP,B31,SÜRE,"Uzun",BİLDİRİM,"Bildirimli")+SUMIFS(MESKENOG2,KAYNAK,A31,SEBEP,B31,SÜRE,"Uzun",BİLDİRİM,"Bildirimli"))/VLOOKUP($B$10,ABONE2,5,FALSE)</f>
        <v>2.4959450964555156E-2</v>
      </c>
      <c r="F31" s="17">
        <f>(SUMIFS(TARIMSALAG2,KAYNAK,A31,SEBEP,B31,SÜRE,"Uzun",BİLDİRİM,"Bildirimli")/VLOOKUP($B$10,ABONE2,6,FALSE))</f>
        <v>3.3846392075953025E-2</v>
      </c>
      <c r="G31" s="17">
        <f>(SUMIFS(TARIMSALOG2,KAYNAK,A31,SEBEP,B31,SÜRE,"Uzun",BİLDİRİM,"Bildirimli")/VLOOKUP($B$10,ABONE2,7,FALSE))</f>
        <v>6.959318775464602E-4</v>
      </c>
      <c r="H31" s="17">
        <f>(SUMIFS(TARIMSALAG2,KAYNAK,A31,SEBEP,B31,SÜRE,"Uzun",BİLDİRİM,"Bildirimli")+SUMIFS(TARIMSALOG2,KAYNAK,A31,SEBEP,B31,SÜRE,"Uzun",BİLDİRİM,"Bildirimli"))/VLOOKUP($B$10,ABONE2,8,FALSE)</f>
        <v>2.6868857437243619E-2</v>
      </c>
      <c r="I31" s="17">
        <f>(SUMIFS(TICARETHANEAG2,KAYNAK,A31,SEBEP,B31,SÜRE,"Uzun",BİLDİRİM,"Bildirimli")/VLOOKUP($B$10,ABONE2,9,FALSE))</f>
        <v>5.0345308460797884E-2</v>
      </c>
      <c r="J31" s="17">
        <f>(SUMIFS(TICARETHANEOG2,KAYNAK,A31,SEBEP,B31,SÜRE,"Uzun",BİLDİRİM,"Bildirimli")/VLOOKUP($B$10,ABONE2,10,FALSE))</f>
        <v>2.2964120075128492E-4</v>
      </c>
      <c r="K31" s="17">
        <f>(SUMIFS(TICARETHANEAG2,KAYNAK,A31,SEBEP,B31,SÜRE,"Uzun",BİLDİRİM,"Bildirimli")+SUMIFS(TICARETHANEOG2,KAYNAK,A31,SEBEP,B31,SÜRE,"Uzun",BİLDİRİM,"Bildirimli"))/VLOOKUP($B$10,ABONE2,11,FALSE)</f>
        <v>4.9029452193848973E-2</v>
      </c>
      <c r="L31" s="17">
        <f>(SUMIFS(SANAYIAG2,KAYNAK,A31,SEBEP,B31,SÜRE,"Uzun",BİLDİRİM,"Bildirimli")/VLOOKUP($B$10,ABONE2,12,FALSE))</f>
        <v>0.11952892219338576</v>
      </c>
      <c r="M31" s="17">
        <f>(SUMIFS(SANAYIOG2,KAYNAK,A31,SEBEP,B31,SÜRE,"Uzun",BİLDİRİM,"Bildirimli")/VLOOKUP($B$10,ABONE2,13,FALSE))</f>
        <v>0</v>
      </c>
      <c r="N31" s="17">
        <f>(SUMIFS(SANAYIAG2,KAYNAK,A31,SEBEP,B31,SÜRE,"Uzun",BİLDİRİM,"Bildirimli")+SUMIFS(SANAYIOG2,KAYNAK,A31,SEBEP,B31,SÜRE,"Uzun",BİLDİRİM,"Bildirimli"))/VLOOKUP($B$10,ABONE2,14,FALSE)</f>
        <v>6.2206942265395526E-2</v>
      </c>
      <c r="O31" s="23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2.8956745040377329E-2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(SUMIFS(MESKENAG2,KAYNAK,A32,SEBEP,B32,SÜRE,"Uzun",BİLDİRİM,"Bildirimli")/VLOOKUP($B$10,ABONE2,3,FALSE))</f>
        <v>0</v>
      </c>
      <c r="D32" s="17">
        <f>(SUMIFS(MESKENOG2,KAYNAK,A32,SEBEP,B32,SÜRE,"Uzun",BİLDİRİM,"Bildirimli")/VLOOKUP($B$10,ABONE2,4,FALSE))</f>
        <v>0</v>
      </c>
      <c r="E32" s="17">
        <f>(SUMIFS(MESKENAG2,KAYNAK,A32,SEBEP,B32,SÜRE,"Uzun",BİLDİRİM,"Bildirimli")+SUMIFS(MESKENOG2,KAYNAK,A32,SEBEP,B32,SÜRE,"Uzun",BİLDİRİM,"Bildirimli"))/VLOOKUP($B$10,ABONE2,5,FALSE)</f>
        <v>0</v>
      </c>
      <c r="F32" s="17">
        <f>(SUMIFS(TARIMSALAG2,KAYNAK,A32,SEBEP,B32,SÜRE,"Uzun",BİLDİRİM,"Bildirimli")/VLOOKUP($B$10,ABONE2,6,FALSE))</f>
        <v>0</v>
      </c>
      <c r="G32" s="17">
        <f>(SUMIFS(TARIMSALOG2,KAYNAK,A32,SEBEP,B32,SÜRE,"Uzun",BİLDİRİM,"Bildirimli")/VLOOKUP($B$10,ABONE2,7,FALSE))</f>
        <v>0</v>
      </c>
      <c r="H32" s="17">
        <f>(SUMIFS(TARIMSALAG2,KAYNAK,A32,SEBEP,B32,SÜRE,"Uzun",BİLDİRİM,"Bildirimli")+SUMIFS(TARIMSALOG2,KAYNAK,A32,SEBEP,B32,SÜRE,"Uzun",BİLDİRİM,"Bildirimli"))/VLOOKUP($B$10,ABONE2,8,FALSE)</f>
        <v>0</v>
      </c>
      <c r="I32" s="17">
        <f>(SUMIFS(TICARETHANEAG2,KAYNAK,A32,SEBEP,B32,SÜRE,"Uzun",BİLDİRİM,"Bildirimli")/VLOOKUP($B$10,ABONE2,9,FALSE))</f>
        <v>0</v>
      </c>
      <c r="J32" s="17">
        <f>(SUMIFS(TICARETHANEOG2,KAYNAK,A32,SEBEP,B32,SÜRE,"Uzun",BİLDİRİM,"Bildirimli")/VLOOKUP($B$10,ABONE2,10,FALSE))</f>
        <v>0</v>
      </c>
      <c r="K32" s="17">
        <f>(SUMIFS(TICARETHANEAG2,KAYNAK,A32,SEBEP,B32,SÜRE,"Uzun",BİLDİRİM,"Bildirimli")+SUMIFS(TICARETHANEOG2,KAYNAK,A32,SEBEP,B32,SÜRE,"Uzun",BİLDİRİM,"Bildirimli"))/VLOOKUP($B$10,ABONE2,11,FALSE)</f>
        <v>0</v>
      </c>
      <c r="L32" s="17">
        <f>(SUMIFS(SANAYIAG2,KAYNAK,A32,SEBEP,B32,SÜRE,"Uzun",BİLDİRİM,"Bildirimli")/VLOOKUP($B$10,ABONE2,12,FALSE))</f>
        <v>0</v>
      </c>
      <c r="M32" s="17">
        <f>(SUMIFS(SANAYIOG2,KAYNAK,A32,SEBEP,B32,SÜRE,"Uzun",BİLDİRİM,"Bildirimli")/VLOOKUP($B$10,ABONE2,13,FALSE))</f>
        <v>0</v>
      </c>
      <c r="N32" s="17">
        <f>(SUMIFS(SANAYIAG2,KAYNAK,A32,SEBEP,B32,SÜRE,"Uzun",BİLDİRİM,"Bildirimli")+SUMIFS(SANAYIOG2,KAYNAK,A32,SEBEP,B32,SÜRE,"Uzun",BİLDİRİM,"Bildirimli"))/VLOOKUP($B$10,ABONE2,14,FALSE)</f>
        <v>0</v>
      </c>
      <c r="O32" s="23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0.15479200038030205</v>
      </c>
      <c r="D33" s="17">
        <f t="shared" ref="D33:O33" si="14">SUM(D28:D32)</f>
        <v>3.7927415215729225</v>
      </c>
      <c r="E33" s="17">
        <f t="shared" si="14"/>
        <v>0.15766098385212582</v>
      </c>
      <c r="F33" s="17">
        <f t="shared" si="14"/>
        <v>0.74023660284968829</v>
      </c>
      <c r="G33" s="17">
        <f t="shared" si="14"/>
        <v>2.4703993657976651</v>
      </c>
      <c r="H33" s="17">
        <f t="shared" si="14"/>
        <v>1.1044026064834764</v>
      </c>
      <c r="I33" s="17">
        <f t="shared" si="14"/>
        <v>0.31250649597121566</v>
      </c>
      <c r="J33" s="17">
        <f t="shared" si="14"/>
        <v>7.2235526806988561</v>
      </c>
      <c r="K33" s="17">
        <f t="shared" si="14"/>
        <v>0.49396558712048472</v>
      </c>
      <c r="L33" s="17">
        <f t="shared" si="14"/>
        <v>7.0724080594545518</v>
      </c>
      <c r="M33" s="17">
        <f t="shared" si="14"/>
        <v>109.7921427533259</v>
      </c>
      <c r="N33" s="17">
        <f t="shared" si="14"/>
        <v>56.333276996298352</v>
      </c>
      <c r="O33" s="17">
        <f t="shared" si="14"/>
        <v>0.315485373000578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0" t="s">
        <v>65</v>
      </c>
      <c r="C37" s="22">
        <f>VLOOKUP($B$10,ABONE2,3,FALSE)</f>
        <v>2825471</v>
      </c>
      <c r="D37" s="22">
        <f>VLOOKUP($B$10,ABONE2,4,FALSE)</f>
        <v>2230</v>
      </c>
      <c r="E37" s="22">
        <f>VLOOKUP($B$10,ABONE2,5,FALSE)</f>
        <v>2827701</v>
      </c>
      <c r="F37" s="22">
        <f>VLOOKUP($B$10,ABONE2,6,FALSE)</f>
        <v>82125</v>
      </c>
      <c r="G37" s="22">
        <f>VLOOKUP($B$10,ABONE2,7,FALSE)</f>
        <v>21894</v>
      </c>
      <c r="H37" s="22">
        <f>VLOOKUP($B$10,ABONE2,8,FALSE)</f>
        <v>104019</v>
      </c>
      <c r="I37" s="22">
        <f>VLOOKUP($B$10,ABONE2,9,FALSE)</f>
        <v>551283</v>
      </c>
      <c r="J37" s="22">
        <f>VLOOKUP($B$10,ABONE2,10,FALSE)</f>
        <v>14865</v>
      </c>
      <c r="K37" s="22">
        <f>VLOOKUP($B$10,ABONE2,11,FALSE)</f>
        <v>566148</v>
      </c>
      <c r="L37" s="36">
        <f>VLOOKUP($B$10,ABONE2,12,FALSE)</f>
        <v>2445</v>
      </c>
      <c r="M37" s="36">
        <f>VLOOKUP($B$10,ABONE2,13,FALSE)</f>
        <v>2253</v>
      </c>
      <c r="N37" s="36">
        <f>VLOOKUP($B$10,ABONE2,14,FALSE)</f>
        <v>4698</v>
      </c>
      <c r="O37" s="36">
        <f>VLOOKUP($B$10,ABONE2,15,FALSE)</f>
        <v>3502566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0" t="s">
        <v>66</v>
      </c>
      <c r="C38" s="22">
        <f>VLOOKUP($B$10,TUKETIM,3,FALSE)</f>
        <v>628425.51301666663</v>
      </c>
      <c r="D38" s="22">
        <f>VLOOKUP($B$10,TUKETIM,4,FALSE)</f>
        <v>5985.9650416666664</v>
      </c>
      <c r="E38" s="22">
        <f>VLOOKUP($B$10,TUKETIM,5,FALSE)</f>
        <v>634411.47805833328</v>
      </c>
      <c r="F38" s="22">
        <f>VLOOKUP($B$10,TUKETIM,6,FALSE)</f>
        <v>49252.381608333337</v>
      </c>
      <c r="G38" s="22">
        <f>VLOOKUP($B$10,TUKETIM,7,FALSE)</f>
        <v>52292.587224999996</v>
      </c>
      <c r="H38" s="22">
        <f>VLOOKUP($B$10,TUKETIM,8,FALSE)</f>
        <v>101544.96883333335</v>
      </c>
      <c r="I38" s="22">
        <f>VLOOKUP($B$10,TUKETIM,9,FALSE)</f>
        <v>320075.36015833326</v>
      </c>
      <c r="J38" s="22">
        <f>VLOOKUP($B$10,TUKETIM,10,FALSE)</f>
        <v>239362.48679166668</v>
      </c>
      <c r="K38" s="22">
        <f>VLOOKUP($B$10,TUKETIM,11,FALSE)</f>
        <v>559437.84694999992</v>
      </c>
      <c r="L38" s="36">
        <f>VLOOKUP($B$10,TUKETIM,12,FALSE)</f>
        <v>24476.054941666669</v>
      </c>
      <c r="M38" s="36">
        <f>VLOOKUP($B$10,TUKETIM,13,FALSE)</f>
        <v>483522.1651166667</v>
      </c>
      <c r="N38" s="36">
        <f>VLOOKUP($B$10,TUKETIM,14,FALSE)</f>
        <v>507998.22005833336</v>
      </c>
      <c r="O38" s="36">
        <f>VLOOKUP($B$10,TUKETIM,15,FALSE)</f>
        <v>1803392.5138999999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0" t="s">
        <v>67</v>
      </c>
      <c r="C39" s="22">
        <f>VLOOKUP($B$10,ANLASMA,3,FALSE)</f>
        <v>14037871.772999998</v>
      </c>
      <c r="D39" s="22">
        <f>VLOOKUP($B$10,ANLASMA,4,FALSE)</f>
        <v>117300.88799999999</v>
      </c>
      <c r="E39" s="22">
        <f>VLOOKUP($B$10,ANLASMA,5,FALSE)</f>
        <v>14155172.660999998</v>
      </c>
      <c r="F39" s="22">
        <f>VLOOKUP($B$10,ANLASMA,6,FALSE)</f>
        <v>535711.60100000002</v>
      </c>
      <c r="G39" s="22">
        <f>VLOOKUP($B$10,ANLASMA,7,FALSE)</f>
        <v>525196.76300000004</v>
      </c>
      <c r="H39" s="22">
        <f>VLOOKUP($B$10,ANLASMA,8,FALSE)</f>
        <v>1060908.3640000001</v>
      </c>
      <c r="I39" s="22">
        <f>VLOOKUP($B$10,ANLASMA,9,FALSE)</f>
        <v>3395989.560000001</v>
      </c>
      <c r="J39" s="22">
        <f>VLOOKUP($B$10,ANLASMA,10,FALSE)</f>
        <v>3792890.65</v>
      </c>
      <c r="K39" s="22">
        <f>VLOOKUP($B$10,ANLASMA,11,FALSE)</f>
        <v>7188880.2100000009</v>
      </c>
      <c r="L39" s="36">
        <f>VLOOKUP($B$10,ANLASMA,12,FALSE)</f>
        <v>97405.573000000004</v>
      </c>
      <c r="M39" s="36">
        <f>VLOOKUP($B$10,ANLASMA,13,FALSE)</f>
        <v>2408808.568</v>
      </c>
      <c r="N39" s="36">
        <f>VLOOKUP($B$10,ANLASMA,14,FALSE)</f>
        <v>2506214.1409999998</v>
      </c>
      <c r="O39" s="36">
        <f>VLOOKUP($B$10,ANLASMA,15,FALSE)</f>
        <v>24911175.375999998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0.95071966904700256</v>
      </c>
      <c r="D17" s="17">
        <f t="shared" si="1"/>
        <v>60.69579340467682</v>
      </c>
      <c r="E17" s="17">
        <f t="shared" si="2"/>
        <v>1.1723830758044691</v>
      </c>
      <c r="F17" s="17">
        <f t="shared" si="3"/>
        <v>1.1301670002248627</v>
      </c>
      <c r="G17" s="17">
        <f t="shared" si="4"/>
        <v>44.418347524558847</v>
      </c>
      <c r="H17" s="17">
        <f t="shared" si="5"/>
        <v>2.4384447908971953</v>
      </c>
      <c r="I17" s="17">
        <f t="shared" si="6"/>
        <v>1.506549475360504</v>
      </c>
      <c r="J17" s="17">
        <f t="shared" si="7"/>
        <v>57.055678180699594</v>
      </c>
      <c r="K17" s="17">
        <f t="shared" si="8"/>
        <v>3.6440885518728265</v>
      </c>
      <c r="L17" s="17">
        <f t="shared" si="9"/>
        <v>15.349315055991342</v>
      </c>
      <c r="M17" s="17">
        <f t="shared" si="10"/>
        <v>450.74030896378969</v>
      </c>
      <c r="N17" s="17">
        <f t="shared" si="11"/>
        <v>266.53642692587499</v>
      </c>
      <c r="O17" s="23">
        <f t="shared" si="12"/>
        <v>1.7838624171201076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0.14775804130802053</v>
      </c>
      <c r="D21" s="17">
        <f t="shared" si="1"/>
        <v>0.13206941403307182</v>
      </c>
      <c r="E21" s="17">
        <f t="shared" si="2"/>
        <v>0.14769983408938855</v>
      </c>
      <c r="F21" s="17">
        <f t="shared" si="3"/>
        <v>0.35331130447642073</v>
      </c>
      <c r="G21" s="17">
        <f t="shared" si="4"/>
        <v>0</v>
      </c>
      <c r="H21" s="17">
        <f t="shared" si="5"/>
        <v>0.34263334741652229</v>
      </c>
      <c r="I21" s="17">
        <f t="shared" si="6"/>
        <v>0.24781438105220827</v>
      </c>
      <c r="J21" s="17">
        <f t="shared" si="7"/>
        <v>0</v>
      </c>
      <c r="K21" s="17">
        <f t="shared" si="8"/>
        <v>0.23827844528567849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0.17385054018631749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1.2898012654303343E-3</v>
      </c>
      <c r="D22" s="17">
        <f t="shared" si="1"/>
        <v>0</v>
      </c>
      <c r="E22" s="17">
        <f t="shared" si="2"/>
        <v>1.2850159044849199E-3</v>
      </c>
      <c r="F22" s="17">
        <f t="shared" si="3"/>
        <v>8.3557752776027399E-5</v>
      </c>
      <c r="G22" s="17">
        <f t="shared" si="4"/>
        <v>0</v>
      </c>
      <c r="H22" s="17">
        <f t="shared" si="5"/>
        <v>8.1032427135835266E-5</v>
      </c>
      <c r="I22" s="17">
        <f t="shared" si="6"/>
        <v>1.7988929043651347E-3</v>
      </c>
      <c r="J22" s="17">
        <f t="shared" si="7"/>
        <v>0</v>
      </c>
      <c r="K22" s="17">
        <f t="shared" si="8"/>
        <v>1.7296712267770283E-3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1.2853306391694824E-3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1.0997675116204535</v>
      </c>
      <c r="D25" s="17">
        <f t="shared" ref="D25:O25" si="13">SUM(D15:D24)</f>
        <v>60.827862818709889</v>
      </c>
      <c r="E25" s="17">
        <f t="shared" si="13"/>
        <v>1.3213679257983424</v>
      </c>
      <c r="F25" s="17">
        <f t="shared" si="13"/>
        <v>1.4835618624540594</v>
      </c>
      <c r="G25" s="17">
        <f t="shared" si="13"/>
        <v>44.418347524558847</v>
      </c>
      <c r="H25" s="17">
        <f t="shared" si="13"/>
        <v>2.7811591707408536</v>
      </c>
      <c r="I25" s="17">
        <f t="shared" si="13"/>
        <v>1.7561627493170773</v>
      </c>
      <c r="J25" s="17">
        <f t="shared" si="13"/>
        <v>57.055678180699594</v>
      </c>
      <c r="K25" s="17">
        <f t="shared" si="13"/>
        <v>3.8840966683852818</v>
      </c>
      <c r="L25" s="17">
        <f t="shared" si="13"/>
        <v>15.349315055991342</v>
      </c>
      <c r="M25" s="17">
        <f t="shared" si="13"/>
        <v>450.74030896378969</v>
      </c>
      <c r="N25" s="17">
        <f t="shared" si="13"/>
        <v>266.53642692587499</v>
      </c>
      <c r="O25" s="17">
        <f t="shared" si="13"/>
        <v>1.9589982879455947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0.30180605179422199</v>
      </c>
      <c r="D29" s="17">
        <f>(SUMIFS(MESKENOG2,KAYNAK,A29,SEBEP,B29,SÜRE,"Uzun",BİLDİRİM,"Bildirimli",İL,$B$10,İLÇE,$B$11)/VLOOKUP($B$11,ABONE2,4,FALSE))</f>
        <v>23.558202832490498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0.3880908585068833</v>
      </c>
      <c r="F29" s="17">
        <f>(SUMIFS(TARIMSALAG2,KAYNAK,A29,SEBEP,B29,SÜRE,"Uzun",BİLDİRİM,"Bildirimli",İL,$B$10,İLÇE,$B$11)/VLOOKUP($B$11,ABONE2,6,FALSE))</f>
        <v>0.41170627727318015</v>
      </c>
      <c r="G29" s="17">
        <f>(SUMIFS(TARIMSALOG2,KAYNAK,A29,SEBEP,B29,SÜRE,"Uzun",BİLDİRİM,"Bildirimli",İL,$B$10,İLÇE,$B$11)/VLOOKUP($B$11,ABONE2,7,FALSE))</f>
        <v>2.4265285715579217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0.47259927919277883</v>
      </c>
      <c r="I29" s="17">
        <f>(SUMIFS(TICARETHANEAG2,KAYNAK,A29,SEBEP,B29,SÜRE,"Uzun",BİLDİRİM,"Bildirimli",İL,$B$10,İLÇE,$B$11)/VLOOKUP($B$11,ABONE2,9,FALSE))</f>
        <v>0.35186937518379285</v>
      </c>
      <c r="J29" s="17">
        <f>(SUMIFS(TICARETHANEOG2,KAYNAK,A29,SEBEP,B29,SÜRE,"Uzun",BİLDİRİM,"Bildirimli",İL,$B$10,İLÇE,$B$11)/VLOOKUP($B$11,ABONE2,10,FALSE))</f>
        <v>10.458175731566485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0.74076160912978695</v>
      </c>
      <c r="L29" s="17">
        <f>(SUMIFS(SANAYIAG2,KAYNAK,A29,SEBEP,B29,SÜRE,"Uzun",BİLDİRİM,"Bildirimli",İL,$B$10,İLÇE,$B$11)/VLOOKUP($B$11,ABONE2,12,FALSE))</f>
        <v>1.7846704175147898</v>
      </c>
      <c r="M29" s="17">
        <f>(SUMIFS(SANAYIOG2,KAYNAK,A29,SEBEP,B29,SÜRE,"Uzun",BİLDİRİM,"Bildirimli",İL,$B$10,İLÇE,$B$11)/VLOOKUP($B$11,ABONE2,13,FALSE))</f>
        <v>166.21036972833187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96.645650789140035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0.49946948652678386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3.8725240219855107E-2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3.858156362632343E-2</v>
      </c>
      <c r="F31" s="17">
        <f>(SUMIFS(TARIMSALAG2,KAYNAK,A31,SEBEP,B31,SÜRE,"Uzun",BİLDİRİM,"Bildirimli",İL,$B$10,İLÇE,$B$11)/VLOOKUP($B$11,ABONE2,6,FALSE))</f>
        <v>0.12251141096697932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0.11880880771291252</v>
      </c>
      <c r="I31" s="17">
        <f>(SUMIFS(TICARETHANEAG2,KAYNAK,A31,SEBEP,B31,SÜRE,"Uzun",BİLDİRİM,"Bildirimli",İL,$B$10,İLÇE,$B$11)/VLOOKUP($B$11,ABONE2,9,FALSE))</f>
        <v>6.7963069359246883E-2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6.5347839923593373E-2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4.7649503192936565E-2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0.34053129201407711</v>
      </c>
      <c r="D33" s="17">
        <f t="shared" ref="D33:O33" si="14">SUM(D28:D32)</f>
        <v>23.558202832490498</v>
      </c>
      <c r="E33" s="17">
        <f t="shared" si="14"/>
        <v>0.42667242213320672</v>
      </c>
      <c r="F33" s="17">
        <f t="shared" si="14"/>
        <v>0.53421768824015947</v>
      </c>
      <c r="G33" s="17">
        <f t="shared" si="14"/>
        <v>2.4265285715579217</v>
      </c>
      <c r="H33" s="17">
        <f t="shared" si="14"/>
        <v>0.59140808690569135</v>
      </c>
      <c r="I33" s="17">
        <f t="shared" si="14"/>
        <v>0.41983244454303975</v>
      </c>
      <c r="J33" s="17">
        <f t="shared" si="14"/>
        <v>10.458175731566485</v>
      </c>
      <c r="K33" s="17">
        <f t="shared" si="14"/>
        <v>0.80610944905338033</v>
      </c>
      <c r="L33" s="17">
        <f t="shared" si="14"/>
        <v>1.7846704175147898</v>
      </c>
      <c r="M33" s="17">
        <f t="shared" si="14"/>
        <v>166.21036972833187</v>
      </c>
      <c r="N33" s="17">
        <f t="shared" si="14"/>
        <v>96.645650789140035</v>
      </c>
      <c r="O33" s="17">
        <f t="shared" si="14"/>
        <v>0.54711898971972039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39474</v>
      </c>
      <c r="D37" s="22">
        <f>VLOOKUP($B$11,ABONE2,4,FALSE)</f>
        <v>147</v>
      </c>
      <c r="E37" s="22">
        <f>VLOOKUP($B$11,ABONE2,5,FALSE)</f>
        <v>39621</v>
      </c>
      <c r="F37" s="22">
        <f>VLOOKUP($B$11,ABONE2,6,FALSE)</f>
        <v>2920</v>
      </c>
      <c r="G37" s="22">
        <f>VLOOKUP($B$11,ABONE2,7,FALSE)</f>
        <v>91</v>
      </c>
      <c r="H37" s="22">
        <f>VLOOKUP($B$11,ABONE2,8,FALSE)</f>
        <v>3011</v>
      </c>
      <c r="I37" s="22">
        <f>VLOOKUP($B$11,ABONE2,9,FALSE)</f>
        <v>7946</v>
      </c>
      <c r="J37" s="22">
        <f>VLOOKUP($B$11,ABONE2,10,FALSE)</f>
        <v>318</v>
      </c>
      <c r="K37" s="22">
        <f>VLOOKUP($B$11,ABONE2,11,FALSE)</f>
        <v>8264</v>
      </c>
      <c r="L37" s="36">
        <f>VLOOKUP($B$11,ABONE2,12,FALSE)</f>
        <v>11</v>
      </c>
      <c r="M37" s="36">
        <f>VLOOKUP($B$11,ABONE2,13,FALSE)</f>
        <v>15</v>
      </c>
      <c r="N37" s="36">
        <f>VLOOKUP($B$11,ABONE2,14,FALSE)</f>
        <v>26</v>
      </c>
      <c r="O37" s="36">
        <f>VLOOKUP($B$11,ABONE2,15,FALSE)</f>
        <v>50922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13457.696241666665</v>
      </c>
      <c r="D38" s="22">
        <f>VLOOKUP($B$11,TUKETIM,4,FALSE)</f>
        <v>2146.0920249999995</v>
      </c>
      <c r="E38" s="22">
        <f>VLOOKUP($B$11,TUKETIM,5,FALSE)</f>
        <v>15603.788266666665</v>
      </c>
      <c r="F38" s="22">
        <f>VLOOKUP($B$11,TUKETIM,6,FALSE)</f>
        <v>726.37824999999987</v>
      </c>
      <c r="G38" s="22">
        <f>VLOOKUP($B$11,TUKETIM,7,FALSE)</f>
        <v>156.601775</v>
      </c>
      <c r="H38" s="22">
        <f>VLOOKUP($B$11,TUKETIM,8,FALSE)</f>
        <v>882.98002499999984</v>
      </c>
      <c r="I38" s="22">
        <f>VLOOKUP($B$11,TUKETIM,9,FALSE)</f>
        <v>5147.1464916666673</v>
      </c>
      <c r="J38" s="22">
        <f>VLOOKUP($B$11,TUKETIM,10,FALSE)</f>
        <v>6088.883275000001</v>
      </c>
      <c r="K38" s="22">
        <f>VLOOKUP($B$11,TUKETIM,11,FALSE)</f>
        <v>11236.029766666668</v>
      </c>
      <c r="L38" s="36">
        <f>VLOOKUP($B$11,TUKETIM,12,FALSE)</f>
        <v>46.871333333333332</v>
      </c>
      <c r="M38" s="36">
        <f>VLOOKUP($B$11,TUKETIM,13,FALSE)</f>
        <v>966.25279999999998</v>
      </c>
      <c r="N38" s="36">
        <f>VLOOKUP($B$11,TUKETIM,14,FALSE)</f>
        <v>1013.1241333333334</v>
      </c>
      <c r="O38" s="36">
        <f>VLOOKUP($B$11,TUKETIM,15,FALSE)</f>
        <v>28735.922191666665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226851.42300000001</v>
      </c>
      <c r="D39" s="22">
        <f>VLOOKUP($B$11,ANLASMA,4,FALSE)</f>
        <v>14290.995999999999</v>
      </c>
      <c r="E39" s="22">
        <f>VLOOKUP($B$11,ANLASMA,5,FALSE)</f>
        <v>241142.41899999999</v>
      </c>
      <c r="F39" s="22">
        <f>VLOOKUP($B$11,ANLASMA,6,FALSE)</f>
        <v>11021.76</v>
      </c>
      <c r="G39" s="22">
        <f>VLOOKUP($B$11,ANLASMA,7,FALSE)</f>
        <v>2748.18</v>
      </c>
      <c r="H39" s="22">
        <f>VLOOKUP($B$11,ANLASMA,8,FALSE)</f>
        <v>13769.94</v>
      </c>
      <c r="I39" s="22">
        <f>VLOOKUP($B$11,ANLASMA,9,FALSE)</f>
        <v>46229.302000000003</v>
      </c>
      <c r="J39" s="22">
        <f>VLOOKUP($B$11,ANLASMA,10,FALSE)</f>
        <v>65034.705999999998</v>
      </c>
      <c r="K39" s="22">
        <f>VLOOKUP($B$11,ANLASMA,11,FALSE)</f>
        <v>111264.008</v>
      </c>
      <c r="L39" s="36">
        <f>VLOOKUP($B$11,ANLASMA,12,FALSE)</f>
        <v>165.51400000000001</v>
      </c>
      <c r="M39" s="36">
        <f>VLOOKUP($B$11,ANLASMA,13,FALSE)</f>
        <v>16824</v>
      </c>
      <c r="N39" s="36">
        <f>VLOOKUP($B$11,ANLASMA,14,FALSE)</f>
        <v>16989.513999999999</v>
      </c>
      <c r="O39" s="36">
        <f>VLOOKUP($B$11,ANLASMA,15,FALSE)</f>
        <v>383165.88099999999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2.5884399594531166E-2</v>
      </c>
      <c r="D17" s="17">
        <f t="shared" si="1"/>
        <v>0</v>
      </c>
      <c r="E17" s="17">
        <f t="shared" si="2"/>
        <v>2.5871235581107717E-2</v>
      </c>
      <c r="F17" s="17">
        <f t="shared" si="3"/>
        <v>0.21127352468827545</v>
      </c>
      <c r="G17" s="17">
        <f t="shared" si="4"/>
        <v>2.149484258165582</v>
      </c>
      <c r="H17" s="17">
        <f t="shared" si="5"/>
        <v>0.32385342723010868</v>
      </c>
      <c r="I17" s="17">
        <f t="shared" si="6"/>
        <v>9.6045859299277073E-2</v>
      </c>
      <c r="J17" s="17">
        <f t="shared" si="7"/>
        <v>1.7490071417558049</v>
      </c>
      <c r="K17" s="17">
        <f t="shared" si="8"/>
        <v>0.14662174325007724</v>
      </c>
      <c r="L17" s="17">
        <f t="shared" si="9"/>
        <v>0</v>
      </c>
      <c r="M17" s="17">
        <f t="shared" si="10"/>
        <v>31.52602517779226</v>
      </c>
      <c r="N17" s="17">
        <f t="shared" si="11"/>
        <v>29.949723918902645</v>
      </c>
      <c r="O17" s="23">
        <f t="shared" si="12"/>
        <v>0.11664508443115822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1.7948206409819138E-2</v>
      </c>
      <c r="D21" s="17">
        <f t="shared" si="1"/>
        <v>0</v>
      </c>
      <c r="E21" s="17">
        <f t="shared" si="2"/>
        <v>1.7939078501356637E-2</v>
      </c>
      <c r="F21" s="17">
        <f t="shared" si="3"/>
        <v>4.8760442805783434E-2</v>
      </c>
      <c r="G21" s="17">
        <f t="shared" si="4"/>
        <v>5.9919711885046689E-3</v>
      </c>
      <c r="H21" s="17">
        <f t="shared" si="5"/>
        <v>4.627625969639669E-2</v>
      </c>
      <c r="I21" s="17">
        <f t="shared" si="6"/>
        <v>4.400613335500092E-2</v>
      </c>
      <c r="J21" s="17">
        <f t="shared" si="7"/>
        <v>0</v>
      </c>
      <c r="K21" s="17">
        <f t="shared" si="8"/>
        <v>4.2659671633660211E-2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2.7329114062749515E-2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4.3832606004350308E-2</v>
      </c>
      <c r="D25" s="17">
        <f t="shared" ref="D25:O25" si="13">SUM(D15:D24)</f>
        <v>0</v>
      </c>
      <c r="E25" s="17">
        <f t="shared" si="13"/>
        <v>4.3810314082464358E-2</v>
      </c>
      <c r="F25" s="17">
        <f t="shared" si="13"/>
        <v>0.26003396749405888</v>
      </c>
      <c r="G25" s="17">
        <f t="shared" si="13"/>
        <v>2.1554762293540866</v>
      </c>
      <c r="H25" s="17">
        <f t="shared" si="13"/>
        <v>0.37012968692650539</v>
      </c>
      <c r="I25" s="17">
        <f t="shared" si="13"/>
        <v>0.14005199265427798</v>
      </c>
      <c r="J25" s="17">
        <f t="shared" si="13"/>
        <v>1.7490071417558049</v>
      </c>
      <c r="K25" s="17">
        <f t="shared" si="13"/>
        <v>0.18928141488373745</v>
      </c>
      <c r="L25" s="17">
        <f t="shared" si="13"/>
        <v>0</v>
      </c>
      <c r="M25" s="17">
        <f t="shared" si="13"/>
        <v>31.52602517779226</v>
      </c>
      <c r="N25" s="17">
        <f t="shared" si="13"/>
        <v>29.949723918902645</v>
      </c>
      <c r="O25" s="17">
        <f t="shared" si="13"/>
        <v>0.14397419849390775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0.23822685008445807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0.23810569519960609</v>
      </c>
      <c r="F29" s="17">
        <f>(SUMIFS(TARIMSALAG2,KAYNAK,A29,SEBEP,B29,SÜRE,"Uzun",BİLDİRİM,"Bildirimli",İL,$B$10,İLÇE,$B$11)/VLOOKUP($B$11,ABONE2,6,FALSE))</f>
        <v>0.53932437725310556</v>
      </c>
      <c r="G29" s="17">
        <f>(SUMIFS(TARIMSALOG2,KAYNAK,A29,SEBEP,B29,SÜRE,"Uzun",BİLDİRİM,"Bildirimli",İL,$B$10,İLÇE,$B$11)/VLOOKUP($B$11,ABONE2,7,FALSE))</f>
        <v>0.69569960588099855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0.54840734624858767</v>
      </c>
      <c r="I29" s="17">
        <f>(SUMIFS(TICARETHANEAG2,KAYNAK,A29,SEBEP,B29,SÜRE,"Uzun",BİLDİRİM,"Bildirimli",İL,$B$10,İLÇE,$B$11)/VLOOKUP($B$11,ABONE2,9,FALSE))</f>
        <v>0.57626371310778413</v>
      </c>
      <c r="J29" s="17">
        <f>(SUMIFS(TICARETHANEOG2,KAYNAK,A29,SEBEP,B29,SÜRE,"Uzun",BİLDİRİM,"Bildirimli",İL,$B$10,İLÇE,$B$11)/VLOOKUP($B$11,ABONE2,10,FALSE))</f>
        <v>8.5303500758642095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0.81963598872428278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84.824396171706439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80.583176363121112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0.45525755800581652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6.0139601749827458E-2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6.0109016588992474E-2</v>
      </c>
      <c r="F31" s="17">
        <f>(SUMIFS(TARIMSALAG2,KAYNAK,A31,SEBEP,B31,SÜRE,"Uzun",BİLDİRİM,"Bildirimli",İL,$B$10,İLÇE,$B$11)/VLOOKUP($B$11,ABONE2,6,FALSE))</f>
        <v>0.12664747310150737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0.11929122440642496</v>
      </c>
      <c r="I31" s="17">
        <f>(SUMIFS(TICARETHANEAG2,KAYNAK,A31,SEBEP,B31,SÜRE,"Uzun",BİLDİRİM,"Bildirimli",İL,$B$10,İLÇE,$B$11)/VLOOKUP($B$11,ABONE2,9,FALSE))</f>
        <v>0.26243285326379046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0.25440315911885458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0.10803146265035991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0.29836645183428551</v>
      </c>
      <c r="D33" s="17">
        <f t="shared" ref="D33:O33" si="14">SUM(D28:D32)</f>
        <v>0</v>
      </c>
      <c r="E33" s="17">
        <f t="shared" si="14"/>
        <v>0.29821471178859854</v>
      </c>
      <c r="F33" s="17">
        <f t="shared" si="14"/>
        <v>0.66597185035461293</v>
      </c>
      <c r="G33" s="17">
        <f t="shared" si="14"/>
        <v>0.69569960588099855</v>
      </c>
      <c r="H33" s="17">
        <f t="shared" si="14"/>
        <v>0.66769857065501259</v>
      </c>
      <c r="I33" s="17">
        <f t="shared" si="14"/>
        <v>0.83869656637157464</v>
      </c>
      <c r="J33" s="17">
        <f t="shared" si="14"/>
        <v>8.5303500758642095</v>
      </c>
      <c r="K33" s="17">
        <f t="shared" si="14"/>
        <v>1.0740391478431373</v>
      </c>
      <c r="L33" s="17">
        <f t="shared" si="14"/>
        <v>0</v>
      </c>
      <c r="M33" s="17">
        <f t="shared" si="14"/>
        <v>84.824396171706439</v>
      </c>
      <c r="N33" s="17">
        <f t="shared" si="14"/>
        <v>80.583176363121112</v>
      </c>
      <c r="O33" s="17">
        <f t="shared" si="14"/>
        <v>0.56328902065617648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19653</v>
      </c>
      <c r="D37" s="22">
        <f>VLOOKUP($B$11,ABONE2,4,FALSE)</f>
        <v>10</v>
      </c>
      <c r="E37" s="22">
        <f>VLOOKUP($B$11,ABONE2,5,FALSE)</f>
        <v>19663</v>
      </c>
      <c r="F37" s="22">
        <f>VLOOKUP($B$11,ABONE2,6,FALSE)</f>
        <v>4573</v>
      </c>
      <c r="G37" s="22">
        <f>VLOOKUP($B$11,ABONE2,7,FALSE)</f>
        <v>282</v>
      </c>
      <c r="H37" s="22">
        <f>VLOOKUP($B$11,ABONE2,8,FALSE)</f>
        <v>4855</v>
      </c>
      <c r="I37" s="22">
        <f>VLOOKUP($B$11,ABONE2,9,FALSE)</f>
        <v>5893</v>
      </c>
      <c r="J37" s="22">
        <f>VLOOKUP($B$11,ABONE2,10,FALSE)</f>
        <v>186</v>
      </c>
      <c r="K37" s="22">
        <f>VLOOKUP($B$11,ABONE2,11,FALSE)</f>
        <v>6079</v>
      </c>
      <c r="L37" s="36">
        <f>VLOOKUP($B$11,ABONE2,12,FALSE)</f>
        <v>1</v>
      </c>
      <c r="M37" s="36">
        <f>VLOOKUP($B$11,ABONE2,13,FALSE)</f>
        <v>19</v>
      </c>
      <c r="N37" s="36">
        <f>VLOOKUP($B$11,ABONE2,14,FALSE)</f>
        <v>20</v>
      </c>
      <c r="O37" s="36">
        <f>VLOOKUP($B$11,ABONE2,15,FALSE)</f>
        <v>30617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3706.7254416666665</v>
      </c>
      <c r="D38" s="22">
        <f>VLOOKUP($B$11,TUKETIM,4,FALSE)</f>
        <v>3.3431750000000005</v>
      </c>
      <c r="E38" s="22">
        <f>VLOOKUP($B$11,TUKETIM,5,FALSE)</f>
        <v>3710.0686166666665</v>
      </c>
      <c r="F38" s="22">
        <f>VLOOKUP($B$11,TUKETIM,6,FALSE)</f>
        <v>3267.9936250000001</v>
      </c>
      <c r="G38" s="22">
        <f>VLOOKUP($B$11,TUKETIM,7,FALSE)</f>
        <v>607.3979250000001</v>
      </c>
      <c r="H38" s="22">
        <f>VLOOKUP($B$11,TUKETIM,8,FALSE)</f>
        <v>3875.3915500000003</v>
      </c>
      <c r="I38" s="22">
        <f>VLOOKUP($B$11,TUKETIM,9,FALSE)</f>
        <v>3173.4280916666667</v>
      </c>
      <c r="J38" s="22">
        <f>VLOOKUP($B$11,TUKETIM,10,FALSE)</f>
        <v>1088.0701833333333</v>
      </c>
      <c r="K38" s="22">
        <f>VLOOKUP($B$11,TUKETIM,11,FALSE)</f>
        <v>4261.4982749999999</v>
      </c>
      <c r="L38" s="36">
        <f>VLOOKUP($B$11,TUKETIM,12,FALSE)</f>
        <v>0</v>
      </c>
      <c r="M38" s="36">
        <f>VLOOKUP($B$11,TUKETIM,13,FALSE)</f>
        <v>1505.9001333333331</v>
      </c>
      <c r="N38" s="36">
        <f>VLOOKUP($B$11,TUKETIM,14,FALSE)</f>
        <v>1505.9001333333331</v>
      </c>
      <c r="O38" s="36">
        <f>VLOOKUP($B$11,TUKETIM,15,FALSE)</f>
        <v>13352.858574999998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75986.055999999997</v>
      </c>
      <c r="D39" s="22">
        <f>VLOOKUP($B$11,ANLASMA,4,FALSE)</f>
        <v>150.19999999999999</v>
      </c>
      <c r="E39" s="22">
        <f>VLOOKUP($B$11,ANLASMA,5,FALSE)</f>
        <v>76136.255999999994</v>
      </c>
      <c r="F39" s="22">
        <f>VLOOKUP($B$11,ANLASMA,6,FALSE)</f>
        <v>24520.143</v>
      </c>
      <c r="G39" s="22">
        <f>VLOOKUP($B$11,ANLASMA,7,FALSE)</f>
        <v>8189.15</v>
      </c>
      <c r="H39" s="22">
        <f>VLOOKUP($B$11,ANLASMA,8,FALSE)</f>
        <v>32709.292999999998</v>
      </c>
      <c r="I39" s="22">
        <f>VLOOKUP($B$11,ANLASMA,9,FALSE)</f>
        <v>31107.952000000001</v>
      </c>
      <c r="J39" s="22">
        <f>VLOOKUP($B$11,ANLASMA,10,FALSE)</f>
        <v>13357.91</v>
      </c>
      <c r="K39" s="22">
        <f>VLOOKUP($B$11,ANLASMA,11,FALSE)</f>
        <v>44465.862000000001</v>
      </c>
      <c r="L39" s="36">
        <f>VLOOKUP($B$11,ANLASMA,12,FALSE)</f>
        <v>5</v>
      </c>
      <c r="M39" s="36">
        <f>VLOOKUP($B$11,ANLASMA,13,FALSE)</f>
        <v>6216</v>
      </c>
      <c r="N39" s="36">
        <f>VLOOKUP($B$11,ANLASMA,14,FALSE)</f>
        <v>6221</v>
      </c>
      <c r="O39" s="36">
        <f>VLOOKUP($B$11,ANLASMA,15,FALSE)</f>
        <v>159532.41099999999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0.65239649342267581</v>
      </c>
      <c r="D17" s="17">
        <f t="shared" si="1"/>
        <v>17.143425386880068</v>
      </c>
      <c r="E17" s="17">
        <f t="shared" si="2"/>
        <v>0.70829828628185343</v>
      </c>
      <c r="F17" s="17">
        <f t="shared" si="3"/>
        <v>1.7189402800191327</v>
      </c>
      <c r="G17" s="17">
        <f t="shared" si="4"/>
        <v>15.30189787231474</v>
      </c>
      <c r="H17" s="17">
        <f t="shared" si="5"/>
        <v>2.3349474270620174</v>
      </c>
      <c r="I17" s="17">
        <f t="shared" si="6"/>
        <v>0.78981401350471292</v>
      </c>
      <c r="J17" s="17">
        <f t="shared" si="7"/>
        <v>28.896824850581513</v>
      </c>
      <c r="K17" s="17">
        <f t="shared" si="8"/>
        <v>2.1333843138686062</v>
      </c>
      <c r="L17" s="17">
        <f t="shared" si="9"/>
        <v>17.068750740477061</v>
      </c>
      <c r="M17" s="17">
        <f t="shared" si="10"/>
        <v>0</v>
      </c>
      <c r="N17" s="17">
        <f t="shared" si="11"/>
        <v>13.765121564900857</v>
      </c>
      <c r="O17" s="23">
        <f t="shared" si="12"/>
        <v>0.98555685404798155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0.50044173816068527</v>
      </c>
      <c r="D21" s="17">
        <f t="shared" si="1"/>
        <v>0</v>
      </c>
      <c r="E21" s="17">
        <f t="shared" si="2"/>
        <v>0.49874532548895417</v>
      </c>
      <c r="F21" s="17">
        <f t="shared" si="3"/>
        <v>0.27201974306189186</v>
      </c>
      <c r="G21" s="17">
        <f t="shared" si="4"/>
        <v>0</v>
      </c>
      <c r="H21" s="17">
        <f t="shared" si="5"/>
        <v>0.25968324677790583</v>
      </c>
      <c r="I21" s="17">
        <f t="shared" si="6"/>
        <v>0.89028610892026749</v>
      </c>
      <c r="J21" s="17">
        <f t="shared" si="7"/>
        <v>0</v>
      </c>
      <c r="K21" s="17">
        <f t="shared" si="8"/>
        <v>0.84772868501968279</v>
      </c>
      <c r="L21" s="17">
        <f t="shared" si="9"/>
        <v>5.5900651494854428</v>
      </c>
      <c r="M21" s="17">
        <f t="shared" si="10"/>
        <v>0</v>
      </c>
      <c r="N21" s="17">
        <f t="shared" si="11"/>
        <v>4.5081170560366468</v>
      </c>
      <c r="O21" s="23">
        <f t="shared" si="12"/>
        <v>0.55073613706856284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1.152838231583361</v>
      </c>
      <c r="D25" s="17">
        <f t="shared" ref="D25:O25" si="13">SUM(D15:D24)</f>
        <v>17.143425386880068</v>
      </c>
      <c r="E25" s="17">
        <f t="shared" si="13"/>
        <v>1.2070436117708077</v>
      </c>
      <c r="F25" s="17">
        <f t="shared" si="13"/>
        <v>1.9909600230810245</v>
      </c>
      <c r="G25" s="17">
        <f t="shared" si="13"/>
        <v>15.30189787231474</v>
      </c>
      <c r="H25" s="17">
        <f t="shared" si="13"/>
        <v>2.5946306738399234</v>
      </c>
      <c r="I25" s="17">
        <f t="shared" si="13"/>
        <v>1.6801001224249803</v>
      </c>
      <c r="J25" s="17">
        <f t="shared" si="13"/>
        <v>28.896824850581513</v>
      </c>
      <c r="K25" s="17">
        <f t="shared" si="13"/>
        <v>2.981112998888289</v>
      </c>
      <c r="L25" s="17">
        <f t="shared" si="13"/>
        <v>22.658815889962504</v>
      </c>
      <c r="M25" s="17">
        <f t="shared" si="13"/>
        <v>0</v>
      </c>
      <c r="N25" s="17">
        <f t="shared" si="13"/>
        <v>18.273238620937505</v>
      </c>
      <c r="O25" s="17">
        <f t="shared" si="13"/>
        <v>1.5362929911165444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0.21644132638849659</v>
      </c>
      <c r="D29" s="17">
        <f>(SUMIFS(MESKENOG2,KAYNAK,A29,SEBEP,B29,SÜRE,"Uzun",BİLDİRİM,"Bildirimli",İL,$B$10,İLÇE,$B$11)/VLOOKUP($B$11,ABONE2,4,FALSE))</f>
        <v>3.3951341303940614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0.22721655623258327</v>
      </c>
      <c r="F29" s="17">
        <f>(SUMIFS(TARIMSALAG2,KAYNAK,A29,SEBEP,B29,SÜRE,"Uzun",BİLDİRİM,"Bildirimli",İL,$B$10,İLÇE,$B$11)/VLOOKUP($B$11,ABONE2,6,FALSE))</f>
        <v>0.50391818202418914</v>
      </c>
      <c r="G29" s="17">
        <f>(SUMIFS(TARIMSALOG2,KAYNAK,A29,SEBEP,B29,SÜRE,"Uzun",BİLDİRİM,"Bildirimli",İL,$B$10,İLÇE,$B$11)/VLOOKUP($B$11,ABONE2,7,FALSE))</f>
        <v>4.8582419049334744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0.70139318079558532</v>
      </c>
      <c r="I29" s="17">
        <f>(SUMIFS(TICARETHANEAG2,KAYNAK,A29,SEBEP,B29,SÜRE,"Uzun",BİLDİRİM,"Bildirimli",İL,$B$10,İLÇE,$B$11)/VLOOKUP($B$11,ABONE2,9,FALSE))</f>
        <v>0.27653860932237095</v>
      </c>
      <c r="J29" s="17">
        <f>(SUMIFS(TICARETHANEOG2,KAYNAK,A29,SEBEP,B29,SÜRE,"Uzun",BİLDİRİM,"Bildirimli",İL,$B$10,İLÇE,$B$11)/VLOOKUP($B$11,ABONE2,10,FALSE))</f>
        <v>6.6762943652955347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0.58245949906585981</v>
      </c>
      <c r="L29" s="17">
        <f>(SUMIFS(SANAYIAG2,KAYNAK,A29,SEBEP,B29,SÜRE,"Uzun",BİLDİRİM,"Bildirimli",İL,$B$10,İLÇE,$B$11)/VLOOKUP($B$11,ABONE2,12,FALSE))</f>
        <v>4.5452546919324117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3.6655279773648481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0.29856731823045468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1.8369580543360419E-2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1.8307310778806658E-2</v>
      </c>
      <c r="F31" s="17">
        <f>(SUMIFS(TARIMSALAG2,KAYNAK,A31,SEBEP,B31,SÜRE,"Uzun",BİLDİRİM,"Bildirimli",İL,$B$10,İLÇE,$B$11)/VLOOKUP($B$11,ABONE2,6,FALSE))</f>
        <v>6.0030641254578388E-4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5.7308163193146269E-4</v>
      </c>
      <c r="I31" s="17">
        <f>(SUMIFS(TICARETHANEAG2,KAYNAK,A31,SEBEP,B31,SÜRE,"Uzun",BİLDİRİM,"Bildirimli",İL,$B$10,İLÇE,$B$11)/VLOOKUP($B$11,ABONE2,9,FALSE))</f>
        <v>5.1870278553005113E-3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4.939077740151703E-3</v>
      </c>
      <c r="L31" s="17">
        <f>(SUMIFS(SANAYIAG2,KAYNAK,A31,SEBEP,B31,SÜRE,"Uzun",BİLDİRİM,"Bildirimli",İL,$B$10,İLÇE,$B$11)/VLOOKUP($B$11,ABONE2,12,FALSE))</f>
        <v>0.15519769260326202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0.12515942951875969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1.6080452520111695E-2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0.23481090693185699</v>
      </c>
      <c r="D33" s="17">
        <f t="shared" ref="D33:O33" si="14">SUM(D28:D32)</f>
        <v>3.3951341303940614</v>
      </c>
      <c r="E33" s="17">
        <f t="shared" si="14"/>
        <v>0.24552386701138992</v>
      </c>
      <c r="F33" s="17">
        <f t="shared" si="14"/>
        <v>0.50451848843673497</v>
      </c>
      <c r="G33" s="17">
        <f t="shared" si="14"/>
        <v>4.8582419049334744</v>
      </c>
      <c r="H33" s="17">
        <f t="shared" si="14"/>
        <v>0.70196626242751681</v>
      </c>
      <c r="I33" s="17">
        <f t="shared" si="14"/>
        <v>0.28172563717767146</v>
      </c>
      <c r="J33" s="17">
        <f t="shared" si="14"/>
        <v>6.6762943652955347</v>
      </c>
      <c r="K33" s="17">
        <f t="shared" si="14"/>
        <v>0.58739857680601149</v>
      </c>
      <c r="L33" s="17">
        <f t="shared" si="14"/>
        <v>4.7004523845356738</v>
      </c>
      <c r="M33" s="17">
        <f t="shared" si="14"/>
        <v>0</v>
      </c>
      <c r="N33" s="17">
        <f t="shared" si="14"/>
        <v>3.7906874068836078</v>
      </c>
      <c r="O33" s="17">
        <f t="shared" si="14"/>
        <v>0.31464777075056638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13230</v>
      </c>
      <c r="D37" s="22">
        <f>VLOOKUP($B$11,ABONE2,4,FALSE)</f>
        <v>45</v>
      </c>
      <c r="E37" s="22">
        <f>VLOOKUP($B$11,ABONE2,5,FALSE)</f>
        <v>13275</v>
      </c>
      <c r="F37" s="22">
        <f>VLOOKUP($B$11,ABONE2,6,FALSE)</f>
        <v>421</v>
      </c>
      <c r="G37" s="22">
        <f>VLOOKUP($B$11,ABONE2,7,FALSE)</f>
        <v>20</v>
      </c>
      <c r="H37" s="22">
        <f>VLOOKUP($B$11,ABONE2,8,FALSE)</f>
        <v>441</v>
      </c>
      <c r="I37" s="22">
        <f>VLOOKUP($B$11,ABONE2,9,FALSE)</f>
        <v>2231</v>
      </c>
      <c r="J37" s="22">
        <f>VLOOKUP($B$11,ABONE2,10,FALSE)</f>
        <v>112</v>
      </c>
      <c r="K37" s="22">
        <f>VLOOKUP($B$11,ABONE2,11,FALSE)</f>
        <v>2343</v>
      </c>
      <c r="L37" s="36">
        <f>VLOOKUP($B$11,ABONE2,12,FALSE)</f>
        <v>25</v>
      </c>
      <c r="M37" s="36">
        <f>VLOOKUP($B$11,ABONE2,13,FALSE)</f>
        <v>6</v>
      </c>
      <c r="N37" s="36">
        <f>VLOOKUP($B$11,ABONE2,14,FALSE)</f>
        <v>31</v>
      </c>
      <c r="O37" s="36">
        <f>VLOOKUP($B$11,ABONE2,15,FALSE)</f>
        <v>16090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2149.7067833333335</v>
      </c>
      <c r="D38" s="22">
        <f>VLOOKUP($B$11,TUKETIM,4,FALSE)</f>
        <v>269.08030000000002</v>
      </c>
      <c r="E38" s="22">
        <f>VLOOKUP($B$11,TUKETIM,5,FALSE)</f>
        <v>2418.7870833333336</v>
      </c>
      <c r="F38" s="22">
        <f>VLOOKUP($B$11,TUKETIM,6,FALSE)</f>
        <v>61.651274999999998</v>
      </c>
      <c r="G38" s="22">
        <f>VLOOKUP($B$11,TUKETIM,7,FALSE)</f>
        <v>63.744749999999996</v>
      </c>
      <c r="H38" s="22">
        <f>VLOOKUP($B$11,TUKETIM,8,FALSE)</f>
        <v>125.39602499999999</v>
      </c>
      <c r="I38" s="22">
        <f>VLOOKUP($B$11,TUKETIM,9,FALSE)</f>
        <v>1049.26115</v>
      </c>
      <c r="J38" s="22">
        <f>VLOOKUP($B$11,TUKETIM,10,FALSE)</f>
        <v>798.94103333333328</v>
      </c>
      <c r="K38" s="22">
        <f>VLOOKUP($B$11,TUKETIM,11,FALSE)</f>
        <v>1848.2021833333333</v>
      </c>
      <c r="L38" s="36">
        <f>VLOOKUP($B$11,TUKETIM,12,FALSE)</f>
        <v>54.583183333333331</v>
      </c>
      <c r="M38" s="36">
        <f>VLOOKUP($B$11,TUKETIM,13,FALSE)</f>
        <v>86.962225000000004</v>
      </c>
      <c r="N38" s="36">
        <f>VLOOKUP($B$11,TUKETIM,14,FALSE)</f>
        <v>141.54540833333334</v>
      </c>
      <c r="O38" s="36">
        <f>VLOOKUP($B$11,TUKETIM,15,FALSE)</f>
        <v>4533.9307000000008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67044.41</v>
      </c>
      <c r="D39" s="22">
        <f>VLOOKUP($B$11,ANLASMA,4,FALSE)</f>
        <v>5163.7299999999996</v>
      </c>
      <c r="E39" s="22">
        <f>VLOOKUP($B$11,ANLASMA,5,FALSE)</f>
        <v>72208.14</v>
      </c>
      <c r="F39" s="22">
        <f>VLOOKUP($B$11,ANLASMA,6,FALSE)</f>
        <v>2347.9430000000002</v>
      </c>
      <c r="G39" s="22">
        <f>VLOOKUP($B$11,ANLASMA,7,FALSE)</f>
        <v>1121.0999999999999</v>
      </c>
      <c r="H39" s="22">
        <f>VLOOKUP($B$11,ANLASMA,8,FALSE)</f>
        <v>3469.0430000000001</v>
      </c>
      <c r="I39" s="22">
        <f>VLOOKUP($B$11,ANLASMA,9,FALSE)</f>
        <v>11760.072</v>
      </c>
      <c r="J39" s="22">
        <f>VLOOKUP($B$11,ANLASMA,10,FALSE)</f>
        <v>23308.3</v>
      </c>
      <c r="K39" s="22">
        <f>VLOOKUP($B$11,ANLASMA,11,FALSE)</f>
        <v>35068.372000000003</v>
      </c>
      <c r="L39" s="36">
        <f>VLOOKUP($B$11,ANLASMA,12,FALSE)</f>
        <v>173.11</v>
      </c>
      <c r="M39" s="36">
        <f>VLOOKUP($B$11,ANLASMA,13,FALSE)</f>
        <v>36762.32</v>
      </c>
      <c r="N39" s="36">
        <f>VLOOKUP($B$11,ANLASMA,14,FALSE)</f>
        <v>36935.43</v>
      </c>
      <c r="O39" s="36">
        <f>VLOOKUP($B$11,ANLASMA,15,FALSE)</f>
        <v>147680.98499999999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0.25784685565738896</v>
      </c>
      <c r="D17" s="17">
        <f t="shared" si="1"/>
        <v>2.3818648894527454</v>
      </c>
      <c r="E17" s="17">
        <f t="shared" si="2"/>
        <v>0.2612514272278269</v>
      </c>
      <c r="F17" s="17">
        <f t="shared" si="3"/>
        <v>1.0139519361853944</v>
      </c>
      <c r="G17" s="17">
        <f t="shared" si="4"/>
        <v>6.0260812363970659</v>
      </c>
      <c r="H17" s="17">
        <f t="shared" si="5"/>
        <v>1.6175377551010857</v>
      </c>
      <c r="I17" s="17">
        <f t="shared" si="6"/>
        <v>0.53118438223475017</v>
      </c>
      <c r="J17" s="17">
        <f t="shared" si="7"/>
        <v>9.5759397551568259</v>
      </c>
      <c r="K17" s="17">
        <f t="shared" si="8"/>
        <v>0.89774134614736933</v>
      </c>
      <c r="L17" s="17">
        <f t="shared" si="9"/>
        <v>8.7916790232508539</v>
      </c>
      <c r="M17" s="17">
        <f t="shared" si="10"/>
        <v>35.811666435327957</v>
      </c>
      <c r="N17" s="17">
        <f t="shared" si="11"/>
        <v>15.960247112169268</v>
      </c>
      <c r="O17" s="23">
        <f t="shared" si="12"/>
        <v>0.50062034145119139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8.1425969234625341E-3</v>
      </c>
      <c r="D18" s="17">
        <f t="shared" si="1"/>
        <v>0.35718399922446387</v>
      </c>
      <c r="E18" s="17">
        <f t="shared" si="2"/>
        <v>8.7020726041168901E-3</v>
      </c>
      <c r="F18" s="17">
        <f t="shared" si="3"/>
        <v>4.7467448078656257E-2</v>
      </c>
      <c r="G18" s="17">
        <f t="shared" si="4"/>
        <v>0.58208587251490462</v>
      </c>
      <c r="H18" s="17">
        <f t="shared" si="5"/>
        <v>0.11184888762115607</v>
      </c>
      <c r="I18" s="17">
        <f t="shared" si="6"/>
        <v>1.4309073530305612E-2</v>
      </c>
      <c r="J18" s="17">
        <f t="shared" si="7"/>
        <v>0.43479837860150339</v>
      </c>
      <c r="K18" s="17">
        <f t="shared" si="8"/>
        <v>3.1350251170782772E-2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1.8092950135188638E-2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2.8455257236154406E-2</v>
      </c>
      <c r="D21" s="17">
        <f t="shared" si="1"/>
        <v>0</v>
      </c>
      <c r="E21" s="17">
        <f t="shared" si="2"/>
        <v>2.8409646531219569E-2</v>
      </c>
      <c r="F21" s="17">
        <f t="shared" si="3"/>
        <v>4.2662090317704522E-2</v>
      </c>
      <c r="G21" s="17">
        <f t="shared" si="4"/>
        <v>0</v>
      </c>
      <c r="H21" s="17">
        <f t="shared" si="5"/>
        <v>3.7524506831983322E-2</v>
      </c>
      <c r="I21" s="17">
        <f t="shared" si="6"/>
        <v>7.2399394528015984E-2</v>
      </c>
      <c r="J21" s="17">
        <f t="shared" si="7"/>
        <v>0</v>
      </c>
      <c r="K21" s="17">
        <f t="shared" si="8"/>
        <v>6.9465262961920612E-2</v>
      </c>
      <c r="L21" s="17">
        <f t="shared" si="9"/>
        <v>1.5000647870916046</v>
      </c>
      <c r="M21" s="17">
        <f t="shared" si="10"/>
        <v>0</v>
      </c>
      <c r="N21" s="17">
        <f t="shared" si="11"/>
        <v>1.102088415006077</v>
      </c>
      <c r="O21" s="23">
        <f t="shared" si="12"/>
        <v>3.9672893302220825E-2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0.29444470981700588</v>
      </c>
      <c r="D25" s="17">
        <f t="shared" ref="D25:O25" si="13">SUM(D15:D24)</f>
        <v>2.7390488886772095</v>
      </c>
      <c r="E25" s="17">
        <f t="shared" si="13"/>
        <v>0.29836314636316336</v>
      </c>
      <c r="F25" s="17">
        <f t="shared" si="13"/>
        <v>1.1040814745817553</v>
      </c>
      <c r="G25" s="17">
        <f t="shared" si="13"/>
        <v>6.6081671089119709</v>
      </c>
      <c r="H25" s="17">
        <f t="shared" si="13"/>
        <v>1.7669111495542251</v>
      </c>
      <c r="I25" s="17">
        <f t="shared" si="13"/>
        <v>0.61789285029307184</v>
      </c>
      <c r="J25" s="17">
        <f t="shared" si="13"/>
        <v>10.010738133758329</v>
      </c>
      <c r="K25" s="17">
        <f t="shared" si="13"/>
        <v>0.99855686028007273</v>
      </c>
      <c r="L25" s="17">
        <f t="shared" si="13"/>
        <v>10.291743810342458</v>
      </c>
      <c r="M25" s="17">
        <f t="shared" si="13"/>
        <v>35.811666435327957</v>
      </c>
      <c r="N25" s="17">
        <f t="shared" si="13"/>
        <v>17.062335527175346</v>
      </c>
      <c r="O25" s="17">
        <f t="shared" si="13"/>
        <v>0.55838618488860081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0.1554988972447644</v>
      </c>
      <c r="D29" s="17">
        <f>(SUMIFS(MESKENOG2,KAYNAK,A29,SEBEP,B29,SÜRE,"Uzun",BİLDİRİM,"Bildirimli",İL,$B$10,İLÇE,$B$11)/VLOOKUP($B$11,ABONE2,4,FALSE))</f>
        <v>1.5292387920203587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0.15770085396853675</v>
      </c>
      <c r="F29" s="17">
        <f>(SUMIFS(TARIMSALAG2,KAYNAK,A29,SEBEP,B29,SÜRE,"Uzun",BİLDİRİM,"Bildirimli",İL,$B$10,İLÇE,$B$11)/VLOOKUP($B$11,ABONE2,6,FALSE))</f>
        <v>1.1348261943604674</v>
      </c>
      <c r="G29" s="17">
        <f>(SUMIFS(TARIMSALOG2,KAYNAK,A29,SEBEP,B29,SÜRE,"Uzun",BİLDİRİM,"Bildirimli",İL,$B$10,İLÇE,$B$11)/VLOOKUP($B$11,ABONE2,7,FALSE))</f>
        <v>7.8111687088570134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1.9388249387272298</v>
      </c>
      <c r="I29" s="17">
        <f>(SUMIFS(TICARETHANEAG2,KAYNAK,A29,SEBEP,B29,SÜRE,"Uzun",BİLDİRİM,"Bildirimli",İL,$B$10,İLÇE,$B$11)/VLOOKUP($B$11,ABONE2,9,FALSE))</f>
        <v>0.36741176388301816</v>
      </c>
      <c r="J29" s="17">
        <f>(SUMIFS(TICARETHANEOG2,KAYNAK,A29,SEBEP,B29,SÜRE,"Uzun",BİLDİRİM,"Bildirimli",İL,$B$10,İLÇE,$B$11)/VLOOKUP($B$11,ABONE2,10,FALSE))</f>
        <v>6.7375072252699226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0.62557273738485575</v>
      </c>
      <c r="L29" s="17">
        <f>(SUMIFS(SANAYIAG2,KAYNAK,A29,SEBEP,B29,SÜRE,"Uzun",BİLDİRİM,"Bildirimli",İL,$B$10,İLÇE,$B$11)/VLOOKUP($B$11,ABONE2,12,FALSE))</f>
        <v>0.12688299222861285</v>
      </c>
      <c r="M29" s="17">
        <f>(SUMIFS(SANAYIOG2,KAYNAK,A29,SEBEP,B29,SÜRE,"Uzun",BİLDİRİM,"Bildirimli",İL,$B$10,İLÇE,$B$11)/VLOOKUP($B$11,ABONE2,13,FALSE))</f>
        <v>6.8455670021167538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1.9093909948519969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0.33955114368185146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3.8906793318950528E-2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3.8844429930164272E-2</v>
      </c>
      <c r="F31" s="17">
        <f>(SUMIFS(TARIMSALAG2,KAYNAK,A31,SEBEP,B31,SÜRE,"Uzun",BİLDİRİM,"Bildirimli",İL,$B$10,İLÇE,$B$11)/VLOOKUP($B$11,ABONE2,6,FALSE))</f>
        <v>2.4776182619195709E-2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2.1792510095986782E-2</v>
      </c>
      <c r="I31" s="17">
        <f>(SUMIFS(TICARETHANEAG2,KAYNAK,A31,SEBEP,B31,SÜRE,"Uzun",BİLDİRİM,"Bildirimli",İL,$B$10,İLÇE,$B$11)/VLOOKUP($B$11,ABONE2,9,FALSE))</f>
        <v>4.4848507356762927E-2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4.3030931091303723E-2</v>
      </c>
      <c r="L31" s="17">
        <f>(SUMIFS(SANAYIAG2,KAYNAK,A31,SEBEP,B31,SÜRE,"Uzun",BİLDİRİM,"Bildirimli",İL,$B$10,İLÇE,$B$11)/VLOOKUP($B$11,ABONE2,12,FALSE))</f>
        <v>0.14166457232477361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0.10408009395289491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3.8806765148009348E-2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0.19440569056371493</v>
      </c>
      <c r="D33" s="17">
        <f t="shared" ref="D33:O33" si="14">SUM(D28:D32)</f>
        <v>1.5292387920203587</v>
      </c>
      <c r="E33" s="17">
        <f t="shared" si="14"/>
        <v>0.19654528389870102</v>
      </c>
      <c r="F33" s="17">
        <f t="shared" si="14"/>
        <v>1.1596023769796631</v>
      </c>
      <c r="G33" s="17">
        <f t="shared" si="14"/>
        <v>7.8111687088570134</v>
      </c>
      <c r="H33" s="17">
        <f t="shared" si="14"/>
        <v>1.9606174488232166</v>
      </c>
      <c r="I33" s="17">
        <f t="shared" si="14"/>
        <v>0.4122602712397811</v>
      </c>
      <c r="J33" s="17">
        <f t="shared" si="14"/>
        <v>6.7375072252699226</v>
      </c>
      <c r="K33" s="17">
        <f t="shared" si="14"/>
        <v>0.66860366847615949</v>
      </c>
      <c r="L33" s="17">
        <f t="shared" si="14"/>
        <v>0.26854756455338646</v>
      </c>
      <c r="M33" s="17">
        <f t="shared" si="14"/>
        <v>6.8455670021167538</v>
      </c>
      <c r="N33" s="17">
        <f t="shared" si="14"/>
        <v>2.0134710888048919</v>
      </c>
      <c r="O33" s="17">
        <f t="shared" si="14"/>
        <v>0.37835790882986081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58550</v>
      </c>
      <c r="D37" s="22">
        <f>VLOOKUP($B$11,ABONE2,4,FALSE)</f>
        <v>94</v>
      </c>
      <c r="E37" s="22">
        <f>VLOOKUP($B$11,ABONE2,5,FALSE)</f>
        <v>58644</v>
      </c>
      <c r="F37" s="22">
        <f>VLOOKUP($B$11,ABONE2,6,FALSE)</f>
        <v>3725</v>
      </c>
      <c r="G37" s="22">
        <f>VLOOKUP($B$11,ABONE2,7,FALSE)</f>
        <v>510</v>
      </c>
      <c r="H37" s="22">
        <f>VLOOKUP($B$11,ABONE2,8,FALSE)</f>
        <v>4235</v>
      </c>
      <c r="I37" s="22">
        <f>VLOOKUP($B$11,ABONE2,9,FALSE)</f>
        <v>11506</v>
      </c>
      <c r="J37" s="22">
        <f>VLOOKUP($B$11,ABONE2,10,FALSE)</f>
        <v>486</v>
      </c>
      <c r="K37" s="22">
        <f>VLOOKUP($B$11,ABONE2,11,FALSE)</f>
        <v>11992</v>
      </c>
      <c r="L37" s="36">
        <f>VLOOKUP($B$11,ABONE2,12,FALSE)</f>
        <v>216</v>
      </c>
      <c r="M37" s="36">
        <f>VLOOKUP($B$11,ABONE2,13,FALSE)</f>
        <v>78</v>
      </c>
      <c r="N37" s="36">
        <f>VLOOKUP($B$11,ABONE2,14,FALSE)</f>
        <v>294</v>
      </c>
      <c r="O37" s="36">
        <f>VLOOKUP($B$11,ABONE2,15,FALSE)</f>
        <v>75165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12318.712116666666</v>
      </c>
      <c r="D38" s="22">
        <f>VLOOKUP($B$11,TUKETIM,4,FALSE)</f>
        <v>234.07758333333331</v>
      </c>
      <c r="E38" s="22">
        <f>VLOOKUP($B$11,TUKETIM,5,FALSE)</f>
        <v>12552.789699999999</v>
      </c>
      <c r="F38" s="22">
        <f>VLOOKUP($B$11,TUKETIM,6,FALSE)</f>
        <v>2085.7010249999998</v>
      </c>
      <c r="G38" s="22">
        <f>VLOOKUP($B$11,TUKETIM,7,FALSE)</f>
        <v>1175.2282833333331</v>
      </c>
      <c r="H38" s="22">
        <f>VLOOKUP($B$11,TUKETIM,8,FALSE)</f>
        <v>3260.9293083333332</v>
      </c>
      <c r="I38" s="22">
        <f>VLOOKUP($B$11,TUKETIM,9,FALSE)</f>
        <v>6864.5212416666682</v>
      </c>
      <c r="J38" s="22">
        <f>VLOOKUP($B$11,TUKETIM,10,FALSE)</f>
        <v>3667.0453166666671</v>
      </c>
      <c r="K38" s="22">
        <f>VLOOKUP($B$11,TUKETIM,11,FALSE)</f>
        <v>10531.566558333336</v>
      </c>
      <c r="L38" s="36">
        <f>VLOOKUP($B$11,TUKETIM,12,FALSE)</f>
        <v>2338.6412249999998</v>
      </c>
      <c r="M38" s="36">
        <f>VLOOKUP($B$11,TUKETIM,13,FALSE)</f>
        <v>12972.02025</v>
      </c>
      <c r="N38" s="36">
        <f>VLOOKUP($B$11,TUKETIM,14,FALSE)</f>
        <v>15310.661474999999</v>
      </c>
      <c r="O38" s="36">
        <f>VLOOKUP($B$11,TUKETIM,15,FALSE)</f>
        <v>41655.947041666666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319305.28499999997</v>
      </c>
      <c r="D39" s="22">
        <f>VLOOKUP($B$11,ANLASMA,4,FALSE)</f>
        <v>5395.83</v>
      </c>
      <c r="E39" s="22">
        <f>VLOOKUP($B$11,ANLASMA,5,FALSE)</f>
        <v>324701.11499999999</v>
      </c>
      <c r="F39" s="22">
        <f>VLOOKUP($B$11,ANLASMA,6,FALSE)</f>
        <v>20734.473999999998</v>
      </c>
      <c r="G39" s="22">
        <f>VLOOKUP($B$11,ANLASMA,7,FALSE)</f>
        <v>16409.900000000001</v>
      </c>
      <c r="H39" s="22">
        <f>VLOOKUP($B$11,ANLASMA,8,FALSE)</f>
        <v>37144.373999999996</v>
      </c>
      <c r="I39" s="22">
        <f>VLOOKUP($B$11,ANLASMA,9,FALSE)</f>
        <v>88163.040999999997</v>
      </c>
      <c r="J39" s="22">
        <f>VLOOKUP($B$11,ANLASMA,10,FALSE)</f>
        <v>77160.479999999996</v>
      </c>
      <c r="K39" s="22">
        <f>VLOOKUP($B$11,ANLASMA,11,FALSE)</f>
        <v>165323.52100000001</v>
      </c>
      <c r="L39" s="36">
        <f>VLOOKUP($B$11,ANLASMA,12,FALSE)</f>
        <v>8335.6620000000003</v>
      </c>
      <c r="M39" s="36">
        <f>VLOOKUP($B$11,ANLASMA,13,FALSE)</f>
        <v>39556.53</v>
      </c>
      <c r="N39" s="36">
        <f>VLOOKUP($B$11,ANLASMA,14,FALSE)</f>
        <v>47892.191999999995</v>
      </c>
      <c r="O39" s="36">
        <f>VLOOKUP($B$11,ANLASMA,15,FALSE)</f>
        <v>575061.20200000005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0.26546903628447144</v>
      </c>
      <c r="D17" s="17">
        <f t="shared" si="1"/>
        <v>1.4839391318278581</v>
      </c>
      <c r="E17" s="17">
        <f t="shared" si="2"/>
        <v>0.2714311736814386</v>
      </c>
      <c r="F17" s="17">
        <f t="shared" si="3"/>
        <v>0.54289901535169915</v>
      </c>
      <c r="G17" s="17">
        <f t="shared" si="4"/>
        <v>19.299577082705742</v>
      </c>
      <c r="H17" s="17">
        <f t="shared" si="5"/>
        <v>5.3391271969582119</v>
      </c>
      <c r="I17" s="17">
        <f t="shared" si="6"/>
        <v>0.72462399314470816</v>
      </c>
      <c r="J17" s="17">
        <f t="shared" si="7"/>
        <v>18.794386122597519</v>
      </c>
      <c r="K17" s="17">
        <f t="shared" si="8"/>
        <v>1.890695808866681</v>
      </c>
      <c r="L17" s="17">
        <f t="shared" si="9"/>
        <v>1.9446788324704389</v>
      </c>
      <c r="M17" s="17">
        <f t="shared" si="10"/>
        <v>111.45354747360966</v>
      </c>
      <c r="N17" s="17">
        <f t="shared" si="11"/>
        <v>98.312483236672961</v>
      </c>
      <c r="O17" s="23">
        <f t="shared" si="12"/>
        <v>0.64924044328207264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7.9158103453508211E-2</v>
      </c>
      <c r="D21" s="17">
        <f t="shared" si="1"/>
        <v>0</v>
      </c>
      <c r="E21" s="17">
        <f t="shared" si="2"/>
        <v>7.8770772249731155E-2</v>
      </c>
      <c r="F21" s="17">
        <f t="shared" si="3"/>
        <v>1.4362003658498927E-2</v>
      </c>
      <c r="G21" s="17">
        <f t="shared" si="4"/>
        <v>0</v>
      </c>
      <c r="H21" s="17">
        <f t="shared" si="5"/>
        <v>1.0689527837147604E-2</v>
      </c>
      <c r="I21" s="17">
        <f t="shared" si="6"/>
        <v>0.11894531082131955</v>
      </c>
      <c r="J21" s="17">
        <f t="shared" si="7"/>
        <v>0</v>
      </c>
      <c r="K21" s="17">
        <f t="shared" si="8"/>
        <v>0.11126957200597797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8.2191588542707028E-2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1.714211222548592E-3</v>
      </c>
      <c r="D22" s="17">
        <f t="shared" si="1"/>
        <v>0</v>
      </c>
      <c r="E22" s="17">
        <f t="shared" si="2"/>
        <v>1.7058233574104658E-3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5.104184793454758E-3</v>
      </c>
      <c r="J22" s="17">
        <f t="shared" si="7"/>
        <v>0</v>
      </c>
      <c r="K22" s="17">
        <f t="shared" si="8"/>
        <v>4.7748032560972148E-3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2.1022054708235358E-3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0.34634135096052826</v>
      </c>
      <c r="D25" s="17">
        <f t="shared" ref="D25:O25" si="13">SUM(D15:D24)</f>
        <v>1.4839391318278581</v>
      </c>
      <c r="E25" s="17">
        <f t="shared" si="13"/>
        <v>0.35190776928858025</v>
      </c>
      <c r="F25" s="17">
        <f t="shared" si="13"/>
        <v>0.55726101901019809</v>
      </c>
      <c r="G25" s="17">
        <f t="shared" si="13"/>
        <v>19.299577082705742</v>
      </c>
      <c r="H25" s="17">
        <f t="shared" si="13"/>
        <v>5.3498167247953594</v>
      </c>
      <c r="I25" s="17">
        <f t="shared" si="13"/>
        <v>0.84867348875948245</v>
      </c>
      <c r="J25" s="17">
        <f t="shared" si="13"/>
        <v>18.794386122597519</v>
      </c>
      <c r="K25" s="17">
        <f t="shared" si="13"/>
        <v>2.006740184128756</v>
      </c>
      <c r="L25" s="17">
        <f t="shared" si="13"/>
        <v>1.9446788324704389</v>
      </c>
      <c r="M25" s="17">
        <f t="shared" si="13"/>
        <v>111.45354747360966</v>
      </c>
      <c r="N25" s="17">
        <f t="shared" si="13"/>
        <v>98.312483236672961</v>
      </c>
      <c r="O25" s="17">
        <f t="shared" si="13"/>
        <v>0.73353423729560319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0.30181162047943827</v>
      </c>
      <c r="D29" s="17">
        <f>(SUMIFS(MESKENOG2,KAYNAK,A29,SEBEP,B29,SÜRE,"Uzun",BİLDİRİM,"Bildirimli",İL,$B$10,İLÇE,$B$11)/VLOOKUP($B$11,ABONE2,4,FALSE))</f>
        <v>7.2641483371258406E-2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0.30069026030021168</v>
      </c>
      <c r="F29" s="17">
        <f>(SUMIFS(TARIMSALAG2,KAYNAK,A29,SEBEP,B29,SÜRE,"Uzun",BİLDİRİM,"Bildirimli",İL,$B$10,İLÇE,$B$11)/VLOOKUP($B$11,ABONE2,6,FALSE))</f>
        <v>0.23376961766821167</v>
      </c>
      <c r="G29" s="17">
        <f>(SUMIFS(TARIMSALOG2,KAYNAK,A29,SEBEP,B29,SÜRE,"Uzun",BİLDİRİM,"Bildirimli",İL,$B$10,İLÇE,$B$11)/VLOOKUP($B$11,ABONE2,7,FALSE))</f>
        <v>0.44064887231912236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0.28667024899447197</v>
      </c>
      <c r="I29" s="17">
        <f>(SUMIFS(TICARETHANEAG2,KAYNAK,A29,SEBEP,B29,SÜRE,"Uzun",BİLDİRİM,"Bildirimli",İL,$B$10,İLÇE,$B$11)/VLOOKUP($B$11,ABONE2,9,FALSE))</f>
        <v>0.61417033678813981</v>
      </c>
      <c r="J29" s="17">
        <f>(SUMIFS(TICARETHANEOG2,KAYNAK,A29,SEBEP,B29,SÜRE,"Uzun",BİLDİRİM,"Bildirimli",İL,$B$10,İLÇE,$B$11)/VLOOKUP($B$11,ABONE2,10,FALSE))</f>
        <v>2.7231710636367885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0.75026766276825974</v>
      </c>
      <c r="L29" s="17">
        <f>(SUMIFS(SANAYIAG2,KAYNAK,A29,SEBEP,B29,SÜRE,"Uzun",BİLDİRİM,"Bildirimli",İL,$B$10,İLÇE,$B$11)/VLOOKUP($B$11,ABONE2,12,FALSE))</f>
        <v>3.1587111892333</v>
      </c>
      <c r="M29" s="17">
        <f>(SUMIFS(SANAYIOG2,KAYNAK,A29,SEBEP,B29,SÜRE,"Uzun",BİLDİRİM,"Bildirimli",İL,$B$10,İLÇE,$B$11)/VLOOKUP($B$11,ABONE2,13,FALSE))</f>
        <v>17.649557900027968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15.910656294732608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0.37532733139492347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2.1862059438501811E-2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2.1755085453149397E-2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3.7201104971463297E-2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3.4800455770319025E-2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2.3217349837553525E-2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0.3236736799179401</v>
      </c>
      <c r="D33" s="17">
        <f t="shared" ref="D33:O33" si="14">SUM(D28:D32)</f>
        <v>7.2641483371258406E-2</v>
      </c>
      <c r="E33" s="17">
        <f t="shared" si="14"/>
        <v>0.32244534575336109</v>
      </c>
      <c r="F33" s="17">
        <f t="shared" si="14"/>
        <v>0.23376961766821167</v>
      </c>
      <c r="G33" s="17">
        <f t="shared" si="14"/>
        <v>0.44064887231912236</v>
      </c>
      <c r="H33" s="17">
        <f t="shared" si="14"/>
        <v>0.28667024899447197</v>
      </c>
      <c r="I33" s="17">
        <f t="shared" si="14"/>
        <v>0.65137144175960315</v>
      </c>
      <c r="J33" s="17">
        <f t="shared" si="14"/>
        <v>2.7231710636367885</v>
      </c>
      <c r="K33" s="17">
        <f t="shared" si="14"/>
        <v>0.78506811853857872</v>
      </c>
      <c r="L33" s="17">
        <f t="shared" si="14"/>
        <v>3.1587111892333</v>
      </c>
      <c r="M33" s="17">
        <f t="shared" si="14"/>
        <v>17.649557900027968</v>
      </c>
      <c r="N33" s="17">
        <f t="shared" si="14"/>
        <v>15.910656294732608</v>
      </c>
      <c r="O33" s="17">
        <f t="shared" si="14"/>
        <v>0.39854468123247699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25421</v>
      </c>
      <c r="D37" s="22">
        <f>VLOOKUP($B$11,ABONE2,4,FALSE)</f>
        <v>125</v>
      </c>
      <c r="E37" s="22">
        <f>VLOOKUP($B$11,ABONE2,5,FALSE)</f>
        <v>25546</v>
      </c>
      <c r="F37" s="22">
        <f>VLOOKUP($B$11,ABONE2,6,FALSE)</f>
        <v>326</v>
      </c>
      <c r="G37" s="22">
        <f>VLOOKUP($B$11,ABONE2,7,FALSE)</f>
        <v>112</v>
      </c>
      <c r="H37" s="22">
        <f>VLOOKUP($B$11,ABONE2,8,FALSE)</f>
        <v>438</v>
      </c>
      <c r="I37" s="22">
        <f>VLOOKUP($B$11,ABONE2,9,FALSE)</f>
        <v>3885</v>
      </c>
      <c r="J37" s="22">
        <f>VLOOKUP($B$11,ABONE2,10,FALSE)</f>
        <v>268</v>
      </c>
      <c r="K37" s="22">
        <f>VLOOKUP($B$11,ABONE2,11,FALSE)</f>
        <v>4153</v>
      </c>
      <c r="L37" s="36">
        <f>VLOOKUP($B$11,ABONE2,12,FALSE)</f>
        <v>3</v>
      </c>
      <c r="M37" s="36">
        <f>VLOOKUP($B$11,ABONE2,13,FALSE)</f>
        <v>22</v>
      </c>
      <c r="N37" s="36">
        <f>VLOOKUP($B$11,ABONE2,14,FALSE)</f>
        <v>25</v>
      </c>
      <c r="O37" s="36">
        <f>VLOOKUP($B$11,ABONE2,15,FALSE)</f>
        <v>30162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5873.401100000001</v>
      </c>
      <c r="D38" s="22">
        <f>VLOOKUP($B$11,TUKETIM,4,FALSE)</f>
        <v>126.25564166666666</v>
      </c>
      <c r="E38" s="22">
        <f>VLOOKUP($B$11,TUKETIM,5,FALSE)</f>
        <v>5999.6567416666676</v>
      </c>
      <c r="F38" s="22">
        <f>VLOOKUP($B$11,TUKETIM,6,FALSE)</f>
        <v>78.636933333333332</v>
      </c>
      <c r="G38" s="22">
        <f>VLOOKUP($B$11,TUKETIM,7,FALSE)</f>
        <v>709.73912499999994</v>
      </c>
      <c r="H38" s="22">
        <f>VLOOKUP($B$11,TUKETIM,8,FALSE)</f>
        <v>788.37605833333328</v>
      </c>
      <c r="I38" s="22">
        <f>VLOOKUP($B$11,TUKETIM,9,FALSE)</f>
        <v>2354.8935583333332</v>
      </c>
      <c r="J38" s="22">
        <f>VLOOKUP($B$11,TUKETIM,10,FALSE)</f>
        <v>5810.5328500000005</v>
      </c>
      <c r="K38" s="22">
        <f>VLOOKUP($B$11,TUKETIM,11,FALSE)</f>
        <v>8165.4264083333337</v>
      </c>
      <c r="L38" s="36">
        <f>VLOOKUP($B$11,TUKETIM,12,FALSE)</f>
        <v>6.0512333333333332</v>
      </c>
      <c r="M38" s="36">
        <f>VLOOKUP($B$11,TUKETIM,13,FALSE)</f>
        <v>4494.5698416666664</v>
      </c>
      <c r="N38" s="36">
        <f>VLOOKUP($B$11,TUKETIM,14,FALSE)</f>
        <v>4500.621075</v>
      </c>
      <c r="O38" s="36">
        <f>VLOOKUP($B$11,TUKETIM,15,FALSE)</f>
        <v>19454.080283333336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141550.12899999999</v>
      </c>
      <c r="D39" s="22">
        <f>VLOOKUP($B$11,ANLASMA,4,FALSE)</f>
        <v>4252.58</v>
      </c>
      <c r="E39" s="22">
        <f>VLOOKUP($B$11,ANLASMA,5,FALSE)</f>
        <v>145802.70899999997</v>
      </c>
      <c r="F39" s="22">
        <f>VLOOKUP($B$11,ANLASMA,6,FALSE)</f>
        <v>1697.9259999999999</v>
      </c>
      <c r="G39" s="22">
        <f>VLOOKUP($B$11,ANLASMA,7,FALSE)</f>
        <v>4964.6000000000004</v>
      </c>
      <c r="H39" s="22">
        <f>VLOOKUP($B$11,ANLASMA,8,FALSE)</f>
        <v>6662.5259999999998</v>
      </c>
      <c r="I39" s="22">
        <f>VLOOKUP($B$11,ANLASMA,9,FALSE)</f>
        <v>21994.378000000001</v>
      </c>
      <c r="J39" s="22">
        <f>VLOOKUP($B$11,ANLASMA,10,FALSE)</f>
        <v>66840.02</v>
      </c>
      <c r="K39" s="22">
        <f>VLOOKUP($B$11,ANLASMA,11,FALSE)</f>
        <v>88834.398000000001</v>
      </c>
      <c r="L39" s="36">
        <f>VLOOKUP($B$11,ANLASMA,12,FALSE)</f>
        <v>70.760000000000005</v>
      </c>
      <c r="M39" s="36">
        <f>VLOOKUP($B$11,ANLASMA,13,FALSE)</f>
        <v>19559.599999999999</v>
      </c>
      <c r="N39" s="36">
        <f>VLOOKUP($B$11,ANLASMA,14,FALSE)</f>
        <v>19630.359999999997</v>
      </c>
      <c r="O39" s="36">
        <f>VLOOKUP($B$11,ANLASMA,15,FALSE)</f>
        <v>260929.99299999996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4.3298401604930523E-2</v>
      </c>
      <c r="D17" s="17">
        <f t="shared" si="1"/>
        <v>0.55140967674632502</v>
      </c>
      <c r="E17" s="17">
        <f t="shared" si="2"/>
        <v>4.338303039825854E-2</v>
      </c>
      <c r="F17" s="17">
        <f t="shared" si="3"/>
        <v>8.2513765735349978E-2</v>
      </c>
      <c r="G17" s="17">
        <f t="shared" si="4"/>
        <v>0.96312058758247265</v>
      </c>
      <c r="H17" s="17">
        <f t="shared" si="5"/>
        <v>0.14829519135860833</v>
      </c>
      <c r="I17" s="17">
        <f t="shared" si="6"/>
        <v>0.11033840245621558</v>
      </c>
      <c r="J17" s="17">
        <f t="shared" si="7"/>
        <v>8.2820148636080564</v>
      </c>
      <c r="K17" s="17">
        <f t="shared" si="8"/>
        <v>0.42568833300402148</v>
      </c>
      <c r="L17" s="17">
        <f t="shared" si="9"/>
        <v>0</v>
      </c>
      <c r="M17" s="17">
        <f t="shared" si="10"/>
        <v>29.513598558147798</v>
      </c>
      <c r="N17" s="17">
        <f t="shared" si="11"/>
        <v>26.041410492483351</v>
      </c>
      <c r="O17" s="23">
        <f t="shared" si="12"/>
        <v>0.13854963825819003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2.5013520295709912E-2</v>
      </c>
      <c r="D21" s="17">
        <f t="shared" si="1"/>
        <v>0</v>
      </c>
      <c r="E21" s="17">
        <f t="shared" si="2"/>
        <v>2.5009354153089042E-2</v>
      </c>
      <c r="F21" s="17">
        <f t="shared" si="3"/>
        <v>5.5776257995161956E-2</v>
      </c>
      <c r="G21" s="17">
        <f t="shared" si="4"/>
        <v>0</v>
      </c>
      <c r="H21" s="17">
        <f t="shared" si="5"/>
        <v>5.1609765440452475E-2</v>
      </c>
      <c r="I21" s="17">
        <f t="shared" si="6"/>
        <v>8.2279523118832187E-2</v>
      </c>
      <c r="J21" s="17">
        <f t="shared" si="7"/>
        <v>0</v>
      </c>
      <c r="K21" s="17">
        <f t="shared" si="8"/>
        <v>7.9104306622635651E-2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3.5926202147167789E-2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6.8311921900640435E-2</v>
      </c>
      <c r="D25" s="17">
        <f t="shared" ref="D25:O25" si="13">SUM(D15:D24)</f>
        <v>0.55140967674632502</v>
      </c>
      <c r="E25" s="17">
        <f t="shared" si="13"/>
        <v>6.8392384551347579E-2</v>
      </c>
      <c r="F25" s="17">
        <f t="shared" si="13"/>
        <v>0.13829002373051194</v>
      </c>
      <c r="G25" s="17">
        <f t="shared" si="13"/>
        <v>0.96312058758247265</v>
      </c>
      <c r="H25" s="17">
        <f t="shared" si="13"/>
        <v>0.19990495679906081</v>
      </c>
      <c r="I25" s="17">
        <f t="shared" si="13"/>
        <v>0.19261792557504775</v>
      </c>
      <c r="J25" s="17">
        <f t="shared" si="13"/>
        <v>8.2820148636080564</v>
      </c>
      <c r="K25" s="17">
        <f t="shared" si="13"/>
        <v>0.5047926396266571</v>
      </c>
      <c r="L25" s="17">
        <f t="shared" si="13"/>
        <v>0</v>
      </c>
      <c r="M25" s="17">
        <f t="shared" si="13"/>
        <v>29.513598558147798</v>
      </c>
      <c r="N25" s="17">
        <f t="shared" si="13"/>
        <v>26.041410492483351</v>
      </c>
      <c r="O25" s="17">
        <f t="shared" si="13"/>
        <v>0.17447584040535782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3.9813602570412679E-2</v>
      </c>
      <c r="D29" s="17">
        <f>(SUMIFS(MESKENOG2,KAYNAK,A29,SEBEP,B29,SÜRE,"Uzun",BİLDİRİM,"Bildirimli",İL,$B$10,İLÇE,$B$11)/VLOOKUP($B$11,ABONE2,4,FALSE))</f>
        <v>1.1020857615119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3.9990529978630777E-2</v>
      </c>
      <c r="F29" s="17">
        <f>(SUMIFS(TARIMSALAG2,KAYNAK,A29,SEBEP,B29,SÜRE,"Uzun",BİLDİRİM,"Bildirimli",İL,$B$10,İLÇE,$B$11)/VLOOKUP($B$11,ABONE2,6,FALSE))</f>
        <v>3.2853316560211628E-2</v>
      </c>
      <c r="G29" s="17">
        <f>(SUMIFS(TARIMSALOG2,KAYNAK,A29,SEBEP,B29,SÜRE,"Uzun",BİLDİRİM,"Bildirimli",İL,$B$10,İLÇE,$B$11)/VLOOKUP($B$11,ABONE2,7,FALSE))</f>
        <v>0.25481080056015476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4.9433564819749365E-2</v>
      </c>
      <c r="I29" s="17">
        <f>(SUMIFS(TICARETHANEAG2,KAYNAK,A29,SEBEP,B29,SÜRE,"Uzun",BİLDİRİM,"Bildirimli",İL,$B$10,İLÇE,$B$11)/VLOOKUP($B$11,ABONE2,9,FALSE))</f>
        <v>5.5661880067668958E-2</v>
      </c>
      <c r="J29" s="17">
        <f>(SUMIFS(TICARETHANEOG2,KAYNAK,A29,SEBEP,B29,SÜRE,"Uzun",BİLDİRİM,"Bildirimli",İL,$B$10,İLÇE,$B$11)/VLOOKUP($B$11,ABONE2,10,FALSE))</f>
        <v>2.299983327003631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0.14227160033533193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12.963041834239288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11.437978089034667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6.7997818418755129E-2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3.6515942137181411E-4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3.6509860201449035E-4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3.6830501008900524E-4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3.5409189728355703E-4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3.2187767629834391E-4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3.0771386302059969E-3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3.0766261154441367E-3</v>
      </c>
      <c r="F31" s="17">
        <f>(SUMIFS(TARIMSALAG2,KAYNAK,A31,SEBEP,B31,SÜRE,"Uzun",BİLDİRİM,"Bildirimli",İL,$B$10,İLÇE,$B$11)/VLOOKUP($B$11,ABONE2,6,FALSE))</f>
        <v>7.3147946440984079E-5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6.7683786864967277E-5</v>
      </c>
      <c r="I31" s="17">
        <f>(SUMIFS(TICARETHANEAG2,KAYNAK,A31,SEBEP,B31,SÜRE,"Uzun",BİLDİRİM,"Bildirimli",İL,$B$10,İLÇE,$B$11)/VLOOKUP($B$11,ABONE2,9,FALSE))</f>
        <v>0.20418336584518715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0.19630380642498696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3.1093796280030318E-2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4.3255900621990494E-2</v>
      </c>
      <c r="D33" s="17">
        <f t="shared" ref="D33:O33" si="14">SUM(D28:D32)</f>
        <v>1.1020857615119</v>
      </c>
      <c r="E33" s="17">
        <f t="shared" si="14"/>
        <v>4.3432254696089405E-2</v>
      </c>
      <c r="F33" s="17">
        <f t="shared" si="14"/>
        <v>3.2926464506652611E-2</v>
      </c>
      <c r="G33" s="17">
        <f t="shared" si="14"/>
        <v>0.25481080056015476</v>
      </c>
      <c r="H33" s="17">
        <f t="shared" si="14"/>
        <v>4.9501248606614333E-2</v>
      </c>
      <c r="I33" s="17">
        <f t="shared" si="14"/>
        <v>0.26021355092294512</v>
      </c>
      <c r="J33" s="17">
        <f t="shared" si="14"/>
        <v>2.299983327003631</v>
      </c>
      <c r="K33" s="17">
        <f t="shared" si="14"/>
        <v>0.33892949865760247</v>
      </c>
      <c r="L33" s="17">
        <f t="shared" si="14"/>
        <v>0</v>
      </c>
      <c r="M33" s="17">
        <f t="shared" si="14"/>
        <v>12.963041834239288</v>
      </c>
      <c r="N33" s="17">
        <f t="shared" si="14"/>
        <v>11.437978089034667</v>
      </c>
      <c r="O33" s="17">
        <f t="shared" si="14"/>
        <v>9.941349237508379E-2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12006</v>
      </c>
      <c r="D37" s="22">
        <f>VLOOKUP($B$11,ABONE2,4,FALSE)</f>
        <v>2</v>
      </c>
      <c r="E37" s="22">
        <f>VLOOKUP($B$11,ABONE2,5,FALSE)</f>
        <v>12008</v>
      </c>
      <c r="F37" s="22">
        <f>VLOOKUP($B$11,ABONE2,6,FALSE)</f>
        <v>1697</v>
      </c>
      <c r="G37" s="22">
        <f>VLOOKUP($B$11,ABONE2,7,FALSE)</f>
        <v>137</v>
      </c>
      <c r="H37" s="22">
        <f>VLOOKUP($B$11,ABONE2,8,FALSE)</f>
        <v>1834</v>
      </c>
      <c r="I37" s="22">
        <f>VLOOKUP($B$11,ABONE2,9,FALSE)</f>
        <v>2292</v>
      </c>
      <c r="J37" s="22">
        <f>VLOOKUP($B$11,ABONE2,10,FALSE)</f>
        <v>92</v>
      </c>
      <c r="K37" s="22">
        <f>VLOOKUP($B$11,ABONE2,11,FALSE)</f>
        <v>2384</v>
      </c>
      <c r="L37" s="36">
        <f>VLOOKUP($B$11,ABONE2,12,FALSE)</f>
        <v>2</v>
      </c>
      <c r="M37" s="36">
        <f>VLOOKUP($B$11,ABONE2,13,FALSE)</f>
        <v>15</v>
      </c>
      <c r="N37" s="36">
        <f>VLOOKUP($B$11,ABONE2,14,FALSE)</f>
        <v>17</v>
      </c>
      <c r="O37" s="36">
        <f>VLOOKUP($B$11,ABONE2,15,FALSE)</f>
        <v>16243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1922.7030166666666</v>
      </c>
      <c r="D38" s="22">
        <f>VLOOKUP($B$11,TUKETIM,4,FALSE)</f>
        <v>0.92788333333333339</v>
      </c>
      <c r="E38" s="22">
        <f>VLOOKUP($B$11,TUKETIM,5,FALSE)</f>
        <v>1923.6308999999999</v>
      </c>
      <c r="F38" s="22">
        <f>VLOOKUP($B$11,TUKETIM,6,FALSE)</f>
        <v>1239.9200249999999</v>
      </c>
      <c r="G38" s="22">
        <f>VLOOKUP($B$11,TUKETIM,7,FALSE)</f>
        <v>259.16388333333333</v>
      </c>
      <c r="H38" s="22">
        <f>VLOOKUP($B$11,TUKETIM,8,FALSE)</f>
        <v>1499.0839083333333</v>
      </c>
      <c r="I38" s="22">
        <f>VLOOKUP($B$11,TUKETIM,9,FALSE)</f>
        <v>995.33489999999983</v>
      </c>
      <c r="J38" s="22">
        <f>VLOOKUP($B$11,TUKETIM,10,FALSE)</f>
        <v>933.98105833333318</v>
      </c>
      <c r="K38" s="22">
        <f>VLOOKUP($B$11,TUKETIM,11,FALSE)</f>
        <v>1929.3159583333331</v>
      </c>
      <c r="L38" s="36">
        <f>VLOOKUP($B$11,TUKETIM,12,FALSE)</f>
        <v>21.466008333333335</v>
      </c>
      <c r="M38" s="36">
        <f>VLOOKUP($B$11,TUKETIM,13,FALSE)</f>
        <v>16248.545908333334</v>
      </c>
      <c r="N38" s="36">
        <f>VLOOKUP($B$11,TUKETIM,14,FALSE)</f>
        <v>16270.011916666666</v>
      </c>
      <c r="O38" s="36">
        <f>VLOOKUP($B$11,TUKETIM,15,FALSE)</f>
        <v>21622.042683333333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50148.347000000002</v>
      </c>
      <c r="D39" s="22">
        <f>VLOOKUP($B$11,ANLASMA,4,FALSE)</f>
        <v>36</v>
      </c>
      <c r="E39" s="22">
        <f>VLOOKUP($B$11,ANLASMA,5,FALSE)</f>
        <v>50184.347000000002</v>
      </c>
      <c r="F39" s="22">
        <f>VLOOKUP($B$11,ANLASMA,6,FALSE)</f>
        <v>13244.835999999999</v>
      </c>
      <c r="G39" s="22">
        <f>VLOOKUP($B$11,ANLASMA,7,FALSE)</f>
        <v>6253.42</v>
      </c>
      <c r="H39" s="22">
        <f>VLOOKUP($B$11,ANLASMA,8,FALSE)</f>
        <v>19498.256000000001</v>
      </c>
      <c r="I39" s="22">
        <f>VLOOKUP($B$11,ANLASMA,9,FALSE)</f>
        <v>12287.906999999999</v>
      </c>
      <c r="J39" s="22">
        <f>VLOOKUP($B$11,ANLASMA,10,FALSE)</f>
        <v>39103</v>
      </c>
      <c r="K39" s="22">
        <f>VLOOKUP($B$11,ANLASMA,11,FALSE)</f>
        <v>51390.906999999999</v>
      </c>
      <c r="L39" s="36">
        <f>VLOOKUP($B$11,ANLASMA,12,FALSE)</f>
        <v>152.61600000000001</v>
      </c>
      <c r="M39" s="36">
        <f>VLOOKUP($B$11,ANLASMA,13,FALSE)</f>
        <v>736219.99899999995</v>
      </c>
      <c r="N39" s="36">
        <f>VLOOKUP($B$11,ANLASMA,14,FALSE)</f>
        <v>736372.61499999999</v>
      </c>
      <c r="O39" s="36">
        <f>VLOOKUP($B$11,ANLASMA,15,FALSE)</f>
        <v>857446.125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0.18809084438186002</v>
      </c>
      <c r="D17" s="17">
        <f t="shared" si="1"/>
        <v>1.9050053106129876</v>
      </c>
      <c r="E17" s="17">
        <f t="shared" si="2"/>
        <v>0.18947843689228389</v>
      </c>
      <c r="F17" s="17">
        <f t="shared" si="3"/>
        <v>1.0622368756670519</v>
      </c>
      <c r="G17" s="17">
        <f t="shared" si="4"/>
        <v>2.6160644046814885</v>
      </c>
      <c r="H17" s="17">
        <f t="shared" si="5"/>
        <v>1.4739347679700223</v>
      </c>
      <c r="I17" s="17">
        <f t="shared" si="6"/>
        <v>0.36295227493864229</v>
      </c>
      <c r="J17" s="17">
        <f t="shared" si="7"/>
        <v>12.35046151815202</v>
      </c>
      <c r="K17" s="17">
        <f t="shared" si="8"/>
        <v>0.99622566789073819</v>
      </c>
      <c r="L17" s="17">
        <f t="shared" si="9"/>
        <v>76.037737740371469</v>
      </c>
      <c r="M17" s="17">
        <f t="shared" si="10"/>
        <v>130.81677077657775</v>
      </c>
      <c r="N17" s="17">
        <f t="shared" si="11"/>
        <v>123.17826019383985</v>
      </c>
      <c r="O17" s="23">
        <f t="shared" si="12"/>
        <v>0.96774309679364368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1.7951963357725045E-2</v>
      </c>
      <c r="D18" s="17">
        <f t="shared" si="1"/>
        <v>0</v>
      </c>
      <c r="E18" s="17">
        <f t="shared" si="2"/>
        <v>1.7937454766649298E-2</v>
      </c>
      <c r="F18" s="17">
        <f t="shared" si="3"/>
        <v>5.0754837308641196E-3</v>
      </c>
      <c r="G18" s="17">
        <f t="shared" si="4"/>
        <v>1.4690042825325917E-2</v>
      </c>
      <c r="H18" s="17">
        <f t="shared" si="5"/>
        <v>7.6229310123027147E-3</v>
      </c>
      <c r="I18" s="17">
        <f t="shared" si="6"/>
        <v>4.290264066860619E-2</v>
      </c>
      <c r="J18" s="17">
        <f t="shared" si="7"/>
        <v>6.8309056899907669E-2</v>
      </c>
      <c r="K18" s="17">
        <f t="shared" si="8"/>
        <v>4.424480500676161E-2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2.1905887081900572E-2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1.9404983944220803E-2</v>
      </c>
      <c r="D21" s="17">
        <f t="shared" si="1"/>
        <v>0</v>
      </c>
      <c r="E21" s="17">
        <f t="shared" si="2"/>
        <v>1.9389301036938297E-2</v>
      </c>
      <c r="F21" s="17">
        <f t="shared" si="3"/>
        <v>0.10813906719454267</v>
      </c>
      <c r="G21" s="17">
        <f t="shared" si="4"/>
        <v>0</v>
      </c>
      <c r="H21" s="17">
        <f t="shared" si="5"/>
        <v>7.9486835715646742E-2</v>
      </c>
      <c r="I21" s="17">
        <f t="shared" si="6"/>
        <v>7.5544101851396983E-2</v>
      </c>
      <c r="J21" s="17">
        <f t="shared" si="7"/>
        <v>0.49769021356066157</v>
      </c>
      <c r="K21" s="17">
        <f t="shared" si="8"/>
        <v>9.7845139961962715E-2</v>
      </c>
      <c r="L21" s="17">
        <f t="shared" si="9"/>
        <v>1.0955634148415405</v>
      </c>
      <c r="M21" s="17">
        <f t="shared" si="10"/>
        <v>0</v>
      </c>
      <c r="N21" s="17">
        <f t="shared" si="11"/>
        <v>0.15276780685041402</v>
      </c>
      <c r="O21" s="23">
        <f t="shared" si="12"/>
        <v>3.51384175736855E-2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5.3348212147524745E-4</v>
      </c>
      <c r="D22" s="17">
        <f t="shared" si="1"/>
        <v>0</v>
      </c>
      <c r="E22" s="17">
        <f t="shared" si="2"/>
        <v>5.3305096674345176E-4</v>
      </c>
      <c r="F22" s="17">
        <f t="shared" si="3"/>
        <v>4.3704661505673285E-3</v>
      </c>
      <c r="G22" s="17">
        <f t="shared" si="4"/>
        <v>0</v>
      </c>
      <c r="H22" s="17">
        <f t="shared" si="5"/>
        <v>3.2124793927247029E-3</v>
      </c>
      <c r="I22" s="17">
        <f t="shared" si="6"/>
        <v>2.1950952262773341E-4</v>
      </c>
      <c r="J22" s="17">
        <f t="shared" si="7"/>
        <v>0</v>
      </c>
      <c r="K22" s="17">
        <f t="shared" si="8"/>
        <v>2.0791332383785895E-4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5.6460439787228765E-4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0.2259812738052811</v>
      </c>
      <c r="D25" s="17">
        <f t="shared" ref="D25:O25" si="13">SUM(D15:D24)</f>
        <v>1.9050053106129876</v>
      </c>
      <c r="E25" s="17">
        <f t="shared" si="13"/>
        <v>0.2273382436626149</v>
      </c>
      <c r="F25" s="17">
        <f t="shared" si="13"/>
        <v>1.179821892743026</v>
      </c>
      <c r="G25" s="17">
        <f t="shared" si="13"/>
        <v>2.6307544475068143</v>
      </c>
      <c r="H25" s="17">
        <f t="shared" si="13"/>
        <v>1.5642570140906966</v>
      </c>
      <c r="I25" s="17">
        <f t="shared" si="13"/>
        <v>0.48161852698127322</v>
      </c>
      <c r="J25" s="17">
        <f t="shared" si="13"/>
        <v>12.916460788612589</v>
      </c>
      <c r="K25" s="17">
        <f t="shared" si="13"/>
        <v>1.1385235261833004</v>
      </c>
      <c r="L25" s="17">
        <f t="shared" si="13"/>
        <v>77.133301155213005</v>
      </c>
      <c r="M25" s="17">
        <f t="shared" si="13"/>
        <v>130.81677077657775</v>
      </c>
      <c r="N25" s="17">
        <f t="shared" si="13"/>
        <v>123.33102800069027</v>
      </c>
      <c r="O25" s="17">
        <f t="shared" si="13"/>
        <v>1.025352005847102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0.12715271786167728</v>
      </c>
      <c r="D29" s="17">
        <f>(SUMIFS(MESKENOG2,KAYNAK,A29,SEBEP,B29,SÜRE,"Uzun",BİLDİRİM,"Bildirimli",İL,$B$10,İLÇE,$B$11)/VLOOKUP($B$11,ABONE2,4,FALSE))</f>
        <v>0.64038381027815527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0.1275675059212811</v>
      </c>
      <c r="F29" s="17">
        <f>(SUMIFS(TARIMSALAG2,KAYNAK,A29,SEBEP,B29,SÜRE,"Uzun",BİLDİRİM,"Bildirimli",İL,$B$10,İLÇE,$B$11)/VLOOKUP($B$11,ABONE2,6,FALSE))</f>
        <v>1.0443485212105552</v>
      </c>
      <c r="G29" s="17">
        <f>(SUMIFS(TARIMSALOG2,KAYNAK,A29,SEBEP,B29,SÜRE,"Uzun",BİLDİRİM,"Bildirimli",İL,$B$10,İLÇE,$B$11)/VLOOKUP($B$11,ABONE2,7,FALSE))</f>
        <v>5.1111187049478959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2.1218688263033547</v>
      </c>
      <c r="I29" s="17">
        <f>(SUMIFS(TICARETHANEAG2,KAYNAK,A29,SEBEP,B29,SÜRE,"Uzun",BİLDİRİM,"Bildirimli",İL,$B$10,İLÇE,$B$11)/VLOOKUP($B$11,ABONE2,9,FALSE))</f>
        <v>0.18772376689119741</v>
      </c>
      <c r="J29" s="17">
        <f>(SUMIFS(TICARETHANEOG2,KAYNAK,A29,SEBEP,B29,SÜRE,"Uzun",BİLDİRİM,"Bildirimli",İL,$B$10,İLÇE,$B$11)/VLOOKUP($B$11,ABONE2,10,FALSE))</f>
        <v>9.3751997317343712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0.67307764306993578</v>
      </c>
      <c r="L29" s="17">
        <f>(SUMIFS(SANAYIAG2,KAYNAK,A29,SEBEP,B29,SÜRE,"Uzun",BİLDİRİM,"Bildirimli",İL,$B$10,İLÇE,$B$11)/VLOOKUP($B$11,ABONE2,12,FALSE))</f>
        <v>0.2904166512863553</v>
      </c>
      <c r="M29" s="17">
        <f>(SUMIFS(SANAYIOG2,KAYNAK,A29,SEBEP,B29,SÜRE,"Uzun",BİLDİRİM,"Bildirimli",İL,$B$10,İLÇE,$B$11)/VLOOKUP($B$11,ABONE2,13,FALSE))</f>
        <v>61.491666887836182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52.957628010229641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0.54277288612847319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5.1289415427553282E-3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5.1247963852584892E-3</v>
      </c>
      <c r="F31" s="17">
        <f>(SUMIFS(TARIMSALAG2,KAYNAK,A31,SEBEP,B31,SÜRE,"Uzun",BİLDİRİM,"Bildirimli",İL,$B$10,İLÇE,$B$11)/VLOOKUP($B$11,ABONE2,6,FALSE))</f>
        <v>1.4482799492373003E-2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1.0645476549949387E-2</v>
      </c>
      <c r="I31" s="17">
        <f>(SUMIFS(TICARETHANEAG2,KAYNAK,A31,SEBEP,B31,SÜRE,"Uzun",BİLDİRİM,"Bildirimli",İL,$B$10,İLÇE,$B$11)/VLOOKUP($B$11,ABONE2,9,FALSE))</f>
        <v>7.5636928290220293E-3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7.1641197964678336E-3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5.6229289650853095E-3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0.13228165940443262</v>
      </c>
      <c r="D33" s="17">
        <f t="shared" ref="D33:O33" si="14">SUM(D28:D32)</f>
        <v>0.64038381027815527</v>
      </c>
      <c r="E33" s="17">
        <f t="shared" si="14"/>
        <v>0.13269230230653958</v>
      </c>
      <c r="F33" s="17">
        <f t="shared" si="14"/>
        <v>1.0588313207029283</v>
      </c>
      <c r="G33" s="17">
        <f t="shared" si="14"/>
        <v>5.1111187049478959</v>
      </c>
      <c r="H33" s="17">
        <f t="shared" si="14"/>
        <v>2.1325143028533042</v>
      </c>
      <c r="I33" s="17">
        <f t="shared" si="14"/>
        <v>0.19528745972021944</v>
      </c>
      <c r="J33" s="17">
        <f t="shared" si="14"/>
        <v>9.3751997317343712</v>
      </c>
      <c r="K33" s="17">
        <f t="shared" si="14"/>
        <v>0.68024176286640359</v>
      </c>
      <c r="L33" s="17">
        <f t="shared" si="14"/>
        <v>0.2904166512863553</v>
      </c>
      <c r="M33" s="17">
        <f t="shared" si="14"/>
        <v>61.491666887836182</v>
      </c>
      <c r="N33" s="17">
        <f t="shared" si="14"/>
        <v>52.957628010229641</v>
      </c>
      <c r="O33" s="17">
        <f t="shared" si="14"/>
        <v>0.5483958150935585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81598</v>
      </c>
      <c r="D37" s="22">
        <f>VLOOKUP($B$11,ABONE2,4,FALSE)</f>
        <v>66</v>
      </c>
      <c r="E37" s="22">
        <f>VLOOKUP($B$11,ABONE2,5,FALSE)</f>
        <v>81664</v>
      </c>
      <c r="F37" s="22">
        <f>VLOOKUP($B$11,ABONE2,6,FALSE)</f>
        <v>2494</v>
      </c>
      <c r="G37" s="22">
        <f>VLOOKUP($B$11,ABONE2,7,FALSE)</f>
        <v>899</v>
      </c>
      <c r="H37" s="22">
        <f>VLOOKUP($B$11,ABONE2,8,FALSE)</f>
        <v>3393</v>
      </c>
      <c r="I37" s="22">
        <f>VLOOKUP($B$11,ABONE2,9,FALSE)</f>
        <v>16262</v>
      </c>
      <c r="J37" s="22">
        <f>VLOOKUP($B$11,ABONE2,10,FALSE)</f>
        <v>907</v>
      </c>
      <c r="K37" s="22">
        <f>VLOOKUP($B$11,ABONE2,11,FALSE)</f>
        <v>17169</v>
      </c>
      <c r="L37" s="36">
        <f>VLOOKUP($B$11,ABONE2,12,FALSE)</f>
        <v>70</v>
      </c>
      <c r="M37" s="36">
        <f>VLOOKUP($B$11,ABONE2,13,FALSE)</f>
        <v>432</v>
      </c>
      <c r="N37" s="36">
        <f>VLOOKUP($B$11,ABONE2,14,FALSE)</f>
        <v>502</v>
      </c>
      <c r="O37" s="36">
        <f>VLOOKUP($B$11,ABONE2,15,FALSE)</f>
        <v>102728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18677.620941666668</v>
      </c>
      <c r="D38" s="22">
        <f>VLOOKUP($B$11,TUKETIM,4,FALSE)</f>
        <v>56.371391666666668</v>
      </c>
      <c r="E38" s="22">
        <f>VLOOKUP($B$11,TUKETIM,5,FALSE)</f>
        <v>18733.992333333335</v>
      </c>
      <c r="F38" s="22">
        <f>VLOOKUP($B$11,TUKETIM,6,FALSE)</f>
        <v>2317.8457666666663</v>
      </c>
      <c r="G38" s="22">
        <f>VLOOKUP($B$11,TUKETIM,7,FALSE)</f>
        <v>3705.8844249999997</v>
      </c>
      <c r="H38" s="22">
        <f>VLOOKUP($B$11,TUKETIM,8,FALSE)</f>
        <v>6023.7301916666656</v>
      </c>
      <c r="I38" s="22">
        <f>VLOOKUP($B$11,TUKETIM,9,FALSE)</f>
        <v>8580.4858916666672</v>
      </c>
      <c r="J38" s="22">
        <f>VLOOKUP($B$11,TUKETIM,10,FALSE)</f>
        <v>8835.3044250000003</v>
      </c>
      <c r="K38" s="22">
        <f>VLOOKUP($B$11,TUKETIM,11,FALSE)</f>
        <v>17415.790316666666</v>
      </c>
      <c r="L38" s="36">
        <f>VLOOKUP($B$11,TUKETIM,12,FALSE)</f>
        <v>1605.5128333333334</v>
      </c>
      <c r="M38" s="36">
        <f>VLOOKUP($B$11,TUKETIM,13,FALSE)</f>
        <v>64961.373733333334</v>
      </c>
      <c r="N38" s="36">
        <f>VLOOKUP($B$11,TUKETIM,14,FALSE)</f>
        <v>66566.886566666668</v>
      </c>
      <c r="O38" s="36">
        <f>VLOOKUP($B$11,TUKETIM,15,FALSE)</f>
        <v>108740.39940833332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492177.11900000001</v>
      </c>
      <c r="D39" s="22">
        <f>VLOOKUP($B$11,ANLASMA,4,FALSE)</f>
        <v>1738.79</v>
      </c>
      <c r="E39" s="22">
        <f>VLOOKUP($B$11,ANLASMA,5,FALSE)</f>
        <v>493915.90899999999</v>
      </c>
      <c r="F39" s="22">
        <f>VLOOKUP($B$11,ANLASMA,6,FALSE)</f>
        <v>18775.752</v>
      </c>
      <c r="G39" s="22">
        <f>VLOOKUP($B$11,ANLASMA,7,FALSE)</f>
        <v>35116.597999999998</v>
      </c>
      <c r="H39" s="22">
        <f>VLOOKUP($B$11,ANLASMA,8,FALSE)</f>
        <v>53892.35</v>
      </c>
      <c r="I39" s="22">
        <f>VLOOKUP($B$11,ANLASMA,9,FALSE)</f>
        <v>104473.859</v>
      </c>
      <c r="J39" s="22">
        <f>VLOOKUP($B$11,ANLASMA,10,FALSE)</f>
        <v>168402.72</v>
      </c>
      <c r="K39" s="22">
        <f>VLOOKUP($B$11,ANLASMA,11,FALSE)</f>
        <v>272876.57900000003</v>
      </c>
      <c r="L39" s="36">
        <f>VLOOKUP($B$11,ANLASMA,12,FALSE)</f>
        <v>8108.85</v>
      </c>
      <c r="M39" s="36">
        <f>VLOOKUP($B$11,ANLASMA,13,FALSE)</f>
        <v>228009.1</v>
      </c>
      <c r="N39" s="36">
        <f>VLOOKUP($B$11,ANLASMA,14,FALSE)</f>
        <v>236117.95</v>
      </c>
      <c r="O39" s="36">
        <f>VLOOKUP($B$11,ANLASMA,15,FALSE)</f>
        <v>1056802.7880000002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0.37948490929101042</v>
      </c>
      <c r="D17" s="17">
        <f t="shared" si="1"/>
        <v>3.6271030006070086</v>
      </c>
      <c r="E17" s="17">
        <f t="shared" si="2"/>
        <v>0.40023604298539628</v>
      </c>
      <c r="F17" s="17">
        <f t="shared" si="3"/>
        <v>0.41017791236999362</v>
      </c>
      <c r="G17" s="17">
        <f t="shared" si="4"/>
        <v>3.3322344746378394</v>
      </c>
      <c r="H17" s="17">
        <f t="shared" si="5"/>
        <v>1.0570453956201273</v>
      </c>
      <c r="I17" s="17">
        <f t="shared" si="6"/>
        <v>0.66024420937346084</v>
      </c>
      <c r="J17" s="17">
        <f t="shared" si="7"/>
        <v>11.363152636404775</v>
      </c>
      <c r="K17" s="17">
        <f t="shared" si="8"/>
        <v>2.0503944775548568</v>
      </c>
      <c r="L17" s="17">
        <f t="shared" si="9"/>
        <v>42.42316598851891</v>
      </c>
      <c r="M17" s="17">
        <f t="shared" si="10"/>
        <v>337.17941970476289</v>
      </c>
      <c r="N17" s="17">
        <f t="shared" si="11"/>
        <v>304.89659191679334</v>
      </c>
      <c r="O17" s="23">
        <f t="shared" si="12"/>
        <v>1.6955542626916977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5.7702547682592781E-2</v>
      </c>
      <c r="D21" s="17">
        <f t="shared" si="1"/>
        <v>0</v>
      </c>
      <c r="E21" s="17">
        <f t="shared" si="2"/>
        <v>5.7333848763015401E-2</v>
      </c>
      <c r="F21" s="17">
        <f t="shared" si="3"/>
        <v>4.515905528049359E-2</v>
      </c>
      <c r="G21" s="17">
        <f t="shared" si="4"/>
        <v>0</v>
      </c>
      <c r="H21" s="17">
        <f t="shared" si="5"/>
        <v>3.5162012508475927E-2</v>
      </c>
      <c r="I21" s="17">
        <f t="shared" si="6"/>
        <v>8.265689950809306E-2</v>
      </c>
      <c r="J21" s="17">
        <f t="shared" si="7"/>
        <v>0</v>
      </c>
      <c r="K21" s="17">
        <f t="shared" si="8"/>
        <v>7.1920984891836764E-2</v>
      </c>
      <c r="L21" s="17">
        <f t="shared" si="9"/>
        <v>0.31846363392600252</v>
      </c>
      <c r="M21" s="17">
        <f t="shared" si="10"/>
        <v>0</v>
      </c>
      <c r="N21" s="17">
        <f t="shared" si="11"/>
        <v>3.48793503823717E-2</v>
      </c>
      <c r="O21" s="23">
        <f t="shared" si="12"/>
        <v>5.7826500563456215E-2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0.43718745697360317</v>
      </c>
      <c r="D25" s="17">
        <f t="shared" ref="D25:O25" si="13">SUM(D15:D24)</f>
        <v>3.6271030006070086</v>
      </c>
      <c r="E25" s="17">
        <f t="shared" si="13"/>
        <v>0.45756989174841167</v>
      </c>
      <c r="F25" s="17">
        <f t="shared" si="13"/>
        <v>0.4553369676504872</v>
      </c>
      <c r="G25" s="17">
        <f t="shared" si="13"/>
        <v>3.3322344746378394</v>
      </c>
      <c r="H25" s="17">
        <f t="shared" si="13"/>
        <v>1.0922074081286033</v>
      </c>
      <c r="I25" s="17">
        <f t="shared" si="13"/>
        <v>0.74290110888155392</v>
      </c>
      <c r="J25" s="17">
        <f t="shared" si="13"/>
        <v>11.363152636404775</v>
      </c>
      <c r="K25" s="17">
        <f t="shared" si="13"/>
        <v>2.1223154624466938</v>
      </c>
      <c r="L25" s="17">
        <f t="shared" si="13"/>
        <v>42.741629622444911</v>
      </c>
      <c r="M25" s="17">
        <f t="shared" si="13"/>
        <v>337.17941970476289</v>
      </c>
      <c r="N25" s="17">
        <f t="shared" si="13"/>
        <v>304.93147126717571</v>
      </c>
      <c r="O25" s="17">
        <f t="shared" si="13"/>
        <v>1.7533807632551539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9.0177349029114368E-2</v>
      </c>
      <c r="D29" s="17">
        <f>(SUMIFS(MESKENOG2,KAYNAK,A29,SEBEP,B29,SÜRE,"Uzun",BİLDİRİM,"Bildirimli",İL,$B$10,İLÇE,$B$11)/VLOOKUP($B$11,ABONE2,4,FALSE))</f>
        <v>0.18245064782625026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9.076694285016168E-2</v>
      </c>
      <c r="F29" s="17">
        <f>(SUMIFS(TARIMSALAG2,KAYNAK,A29,SEBEP,B29,SÜRE,"Uzun",BİLDİRİM,"Bildirimli",İL,$B$10,İLÇE,$B$11)/VLOOKUP($B$11,ABONE2,6,FALSE))</f>
        <v>6.7694774797137619E-2</v>
      </c>
      <c r="G29" s="17">
        <f>(SUMIFS(TARIMSALOG2,KAYNAK,A29,SEBEP,B29,SÜRE,"Uzun",BİLDİRİM,"Bildirimli",İL,$B$10,İLÇE,$B$11)/VLOOKUP($B$11,ABONE2,7,FALSE))</f>
        <v>0.62645541211833677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0.19138987771557103</v>
      </c>
      <c r="I29" s="17">
        <f>(SUMIFS(TICARETHANEAG2,KAYNAK,A29,SEBEP,B29,SÜRE,"Uzun",BİLDİRİM,"Bildirimli",İL,$B$10,İLÇE,$B$11)/VLOOKUP($B$11,ABONE2,9,FALSE))</f>
        <v>0.16951308838273554</v>
      </c>
      <c r="J29" s="17">
        <f>(SUMIFS(TICARETHANEOG2,KAYNAK,A29,SEBEP,B29,SÜRE,"Uzun",BİLDİRİM,"Bildirimli",İL,$B$10,İLÇE,$B$11)/VLOOKUP($B$11,ABONE2,10,FALSE))</f>
        <v>2.6627137889121353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0.49334316187167959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57.211857732869902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50.94579712403177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0.32646534280606154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1.5822376488421438E-2</v>
      </c>
      <c r="D31" s="17">
        <f>(SUMIFS(MESKENOG2,KAYNAK,A31,SEBEP,B31,SÜRE,"Uzun",BİLDİRİM,"Bildirimli",İL,$B$10,İLÇE,$B$11)/VLOOKUP($B$11,ABONE2,4,FALSE))</f>
        <v>3.9669220553036663E-2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1.5974749407730273E-2</v>
      </c>
      <c r="F31" s="17">
        <f>(SUMIFS(TARIMSALAG2,KAYNAK,A31,SEBEP,B31,SÜRE,"Uzun",BİLDİRİM,"Bildirimli",İL,$B$10,İLÇE,$B$11)/VLOOKUP($B$11,ABONE2,6,FALSE))</f>
        <v>2.4607202843980536E-2</v>
      </c>
      <c r="G31" s="17">
        <f>(SUMIFS(TARIMSALOG2,KAYNAK,A31,SEBEP,B31,SÜRE,"Uzun",BİLDİRİM,"Bildirimli",İL,$B$10,İLÇE,$B$11)/VLOOKUP($B$11,ABONE2,7,FALSE))</f>
        <v>1.3471912048631476E-2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2.2142138469437616E-2</v>
      </c>
      <c r="I31" s="17">
        <f>(SUMIFS(TICARETHANEAG2,KAYNAK,A31,SEBEP,B31,SÜRE,"Uzun",BİLDİRİM,"Bildirimli",İL,$B$10,İLÇE,$B$11)/VLOOKUP($B$11,ABONE2,9,FALSE))</f>
        <v>2.9391868957349548E-2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2.5574297799754859E-2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1.7925186667198525E-2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0.10599972551753581</v>
      </c>
      <c r="D33" s="17">
        <f t="shared" ref="D33:O33" si="14">SUM(D28:D32)</f>
        <v>0.22211986837928693</v>
      </c>
      <c r="E33" s="17">
        <f t="shared" si="14"/>
        <v>0.10674169225789196</v>
      </c>
      <c r="F33" s="17">
        <f t="shared" si="14"/>
        <v>9.2301977641118152E-2</v>
      </c>
      <c r="G33" s="17">
        <f t="shared" si="14"/>
        <v>0.63992732416696829</v>
      </c>
      <c r="H33" s="17">
        <f t="shared" si="14"/>
        <v>0.21353201618500864</v>
      </c>
      <c r="I33" s="17">
        <f t="shared" si="14"/>
        <v>0.19890495734008509</v>
      </c>
      <c r="J33" s="17">
        <f t="shared" si="14"/>
        <v>2.6627137889121353</v>
      </c>
      <c r="K33" s="17">
        <f t="shared" si="14"/>
        <v>0.51891745967143443</v>
      </c>
      <c r="L33" s="17">
        <f t="shared" si="14"/>
        <v>0</v>
      </c>
      <c r="M33" s="17">
        <f t="shared" si="14"/>
        <v>57.211857732869902</v>
      </c>
      <c r="N33" s="17">
        <f t="shared" si="14"/>
        <v>50.94579712403177</v>
      </c>
      <c r="O33" s="17">
        <f t="shared" si="14"/>
        <v>0.34439052947326004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49139</v>
      </c>
      <c r="D37" s="22">
        <f>VLOOKUP($B$11,ABONE2,4,FALSE)</f>
        <v>316</v>
      </c>
      <c r="E37" s="22">
        <f>VLOOKUP($B$11,ABONE2,5,FALSE)</f>
        <v>49455</v>
      </c>
      <c r="F37" s="22">
        <f>VLOOKUP($B$11,ABONE2,6,FALSE)</f>
        <v>3978</v>
      </c>
      <c r="G37" s="22">
        <f>VLOOKUP($B$11,ABONE2,7,FALSE)</f>
        <v>1131</v>
      </c>
      <c r="H37" s="22">
        <f>VLOOKUP($B$11,ABONE2,8,FALSE)</f>
        <v>5109</v>
      </c>
      <c r="I37" s="22">
        <f>VLOOKUP($B$11,ABONE2,9,FALSE)</f>
        <v>8950</v>
      </c>
      <c r="J37" s="22">
        <f>VLOOKUP($B$11,ABONE2,10,FALSE)</f>
        <v>1336</v>
      </c>
      <c r="K37" s="22">
        <f>VLOOKUP($B$11,ABONE2,11,FALSE)</f>
        <v>10286</v>
      </c>
      <c r="L37" s="36">
        <f>VLOOKUP($B$11,ABONE2,12,FALSE)</f>
        <v>23</v>
      </c>
      <c r="M37" s="36">
        <f>VLOOKUP($B$11,ABONE2,13,FALSE)</f>
        <v>187</v>
      </c>
      <c r="N37" s="36">
        <f>VLOOKUP($B$11,ABONE2,14,FALSE)</f>
        <v>210</v>
      </c>
      <c r="O37" s="36">
        <f>VLOOKUP($B$11,ABONE2,15,FALSE)</f>
        <v>65060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10314.319108333335</v>
      </c>
      <c r="D38" s="22">
        <f>VLOOKUP($B$11,TUKETIM,4,FALSE)</f>
        <v>251.75729166666667</v>
      </c>
      <c r="E38" s="22">
        <f>VLOOKUP($B$11,TUKETIM,5,FALSE)</f>
        <v>10566.076400000002</v>
      </c>
      <c r="F38" s="22">
        <f>VLOOKUP($B$11,TUKETIM,6,FALSE)</f>
        <v>1284.9983833333333</v>
      </c>
      <c r="G38" s="22">
        <f>VLOOKUP($B$11,TUKETIM,7,FALSE)</f>
        <v>1595.4652249999999</v>
      </c>
      <c r="H38" s="22">
        <f>VLOOKUP($B$11,TUKETIM,8,FALSE)</f>
        <v>2880.4636083333335</v>
      </c>
      <c r="I38" s="22">
        <f>VLOOKUP($B$11,TUKETIM,9,FALSE)</f>
        <v>4335.5538333333325</v>
      </c>
      <c r="J38" s="22">
        <f>VLOOKUP($B$11,TUKETIM,10,FALSE)</f>
        <v>7006.1542416666662</v>
      </c>
      <c r="K38" s="22">
        <f>VLOOKUP($B$11,TUKETIM,11,FALSE)</f>
        <v>11341.708074999999</v>
      </c>
      <c r="L38" s="36">
        <f>VLOOKUP($B$11,TUKETIM,12,FALSE)</f>
        <v>283.2842333333333</v>
      </c>
      <c r="M38" s="36">
        <f>VLOOKUP($B$11,TUKETIM,13,FALSE)</f>
        <v>31990.900824999997</v>
      </c>
      <c r="N38" s="36">
        <f>VLOOKUP($B$11,TUKETIM,14,FALSE)</f>
        <v>32274.185058333329</v>
      </c>
      <c r="O38" s="36">
        <f>VLOOKUP($B$11,TUKETIM,15,FALSE)</f>
        <v>57062.433141666668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245997.71</v>
      </c>
      <c r="D39" s="22">
        <f>VLOOKUP($B$11,ANLASMA,4,FALSE)</f>
        <v>7660.81</v>
      </c>
      <c r="E39" s="22">
        <f>VLOOKUP($B$11,ANLASMA,5,FALSE)</f>
        <v>253658.52</v>
      </c>
      <c r="F39" s="22">
        <f>VLOOKUP($B$11,ANLASMA,6,FALSE)</f>
        <v>32648.317999999999</v>
      </c>
      <c r="G39" s="22">
        <f>VLOOKUP($B$11,ANLASMA,7,FALSE)</f>
        <v>28729.288</v>
      </c>
      <c r="H39" s="22">
        <f>VLOOKUP($B$11,ANLASMA,8,FALSE)</f>
        <v>61377.606</v>
      </c>
      <c r="I39" s="22">
        <f>VLOOKUP($B$11,ANLASMA,9,FALSE)</f>
        <v>50360.197</v>
      </c>
      <c r="J39" s="22">
        <f>VLOOKUP($B$11,ANLASMA,10,FALSE)</f>
        <v>294776.59999999998</v>
      </c>
      <c r="K39" s="22">
        <f>VLOOKUP($B$11,ANLASMA,11,FALSE)</f>
        <v>345136.79699999996</v>
      </c>
      <c r="L39" s="36">
        <f>VLOOKUP($B$11,ANLASMA,12,FALSE)</f>
        <v>814.00900000000001</v>
      </c>
      <c r="M39" s="36">
        <f>VLOOKUP($B$11,ANLASMA,13,FALSE)</f>
        <v>101024.94</v>
      </c>
      <c r="N39" s="36">
        <f>VLOOKUP($B$11,ANLASMA,14,FALSE)</f>
        <v>101838.94900000001</v>
      </c>
      <c r="O39" s="36">
        <f>VLOOKUP($B$11,ANLASMA,15,FALSE)</f>
        <v>762011.87199999997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0.2723233162878238</v>
      </c>
      <c r="D17" s="17">
        <f t="shared" si="1"/>
        <v>0.82620535484589308</v>
      </c>
      <c r="E17" s="17">
        <f t="shared" si="2"/>
        <v>0.27315867839285107</v>
      </c>
      <c r="F17" s="17">
        <f t="shared" si="3"/>
        <v>0.99708053055358969</v>
      </c>
      <c r="G17" s="17">
        <f t="shared" si="4"/>
        <v>3.8716581693301912</v>
      </c>
      <c r="H17" s="17">
        <f t="shared" si="5"/>
        <v>1.1982746653810463</v>
      </c>
      <c r="I17" s="17">
        <f t="shared" si="6"/>
        <v>0.67894077151602938</v>
      </c>
      <c r="J17" s="17">
        <f t="shared" si="7"/>
        <v>13.613530780469924</v>
      </c>
      <c r="K17" s="17">
        <f t="shared" si="8"/>
        <v>1.3246525126519513</v>
      </c>
      <c r="L17" s="17">
        <f t="shared" si="9"/>
        <v>3.7351031181268803</v>
      </c>
      <c r="M17" s="17">
        <f t="shared" si="10"/>
        <v>104.20429231296143</v>
      </c>
      <c r="N17" s="17">
        <f t="shared" si="11"/>
        <v>54.821131522280041</v>
      </c>
      <c r="O17" s="23">
        <f t="shared" si="12"/>
        <v>0.57639587895792088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0.11295713993106386</v>
      </c>
      <c r="D21" s="17">
        <f t="shared" si="1"/>
        <v>0</v>
      </c>
      <c r="E21" s="17">
        <f t="shared" si="2"/>
        <v>0.11278677854069215</v>
      </c>
      <c r="F21" s="17">
        <f t="shared" si="3"/>
        <v>0.12875770268066825</v>
      </c>
      <c r="G21" s="17">
        <f t="shared" si="4"/>
        <v>0</v>
      </c>
      <c r="H21" s="17">
        <f t="shared" si="5"/>
        <v>0.11974584151408899</v>
      </c>
      <c r="I21" s="17">
        <f t="shared" si="6"/>
        <v>0.18471302104730869</v>
      </c>
      <c r="J21" s="17">
        <f t="shared" si="7"/>
        <v>0</v>
      </c>
      <c r="K21" s="17">
        <f t="shared" si="8"/>
        <v>0.17549190415466898</v>
      </c>
      <c r="L21" s="17">
        <f t="shared" si="9"/>
        <v>0.13308386065820899</v>
      </c>
      <c r="M21" s="17">
        <f t="shared" si="10"/>
        <v>0</v>
      </c>
      <c r="N21" s="17">
        <f t="shared" si="11"/>
        <v>6.5414101001492544E-2</v>
      </c>
      <c r="O21" s="23">
        <f t="shared" si="12"/>
        <v>0.12091046959463499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4.3032236706061673E-4</v>
      </c>
      <c r="D22" s="17">
        <f t="shared" si="1"/>
        <v>0</v>
      </c>
      <c r="E22" s="17">
        <f t="shared" si="2"/>
        <v>4.2967335703074849E-4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3.1368447777503449E-4</v>
      </c>
      <c r="J22" s="17">
        <f t="shared" si="7"/>
        <v>0</v>
      </c>
      <c r="K22" s="17">
        <f t="shared" si="8"/>
        <v>2.9802493617601852E-4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4.0099179832124143E-4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0.38571077858594832</v>
      </c>
      <c r="D25" s="17">
        <f t="shared" ref="D25:O25" si="13">SUM(D15:D24)</f>
        <v>0.82620535484589308</v>
      </c>
      <c r="E25" s="17">
        <f t="shared" si="13"/>
        <v>0.38637513029057396</v>
      </c>
      <c r="F25" s="17">
        <f t="shared" si="13"/>
        <v>1.125838233234258</v>
      </c>
      <c r="G25" s="17">
        <f t="shared" si="13"/>
        <v>3.8716581693301912</v>
      </c>
      <c r="H25" s="17">
        <f t="shared" si="13"/>
        <v>1.3180205068951354</v>
      </c>
      <c r="I25" s="17">
        <f t="shared" si="13"/>
        <v>0.8639674770411131</v>
      </c>
      <c r="J25" s="17">
        <f t="shared" si="13"/>
        <v>13.613530780469924</v>
      </c>
      <c r="K25" s="17">
        <f t="shared" si="13"/>
        <v>1.5004424417427962</v>
      </c>
      <c r="L25" s="17">
        <f t="shared" si="13"/>
        <v>3.8681869787850891</v>
      </c>
      <c r="M25" s="17">
        <f t="shared" si="13"/>
        <v>104.20429231296143</v>
      </c>
      <c r="N25" s="17">
        <f t="shared" si="13"/>
        <v>54.886545623281535</v>
      </c>
      <c r="O25" s="17">
        <f t="shared" si="13"/>
        <v>0.69770734035087711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3.5737197262190559E-2</v>
      </c>
      <c r="D28" s="17">
        <f>(SUMIFS(MESKENOG2,KAYNAK,A28,SEBEP,B28,SÜRE,"Uzun",BİLDİRİM,"Bildirimli",İL,$B$10,İLÇE,$B$11)/VLOOKUP($B$11,ABONE2,4,FALSE))</f>
        <v>5.745672943743893E-2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3.576995455138765E-2</v>
      </c>
      <c r="F28" s="17">
        <f>(SUMIFS(TARIMSALAG2,KAYNAK,A28,SEBEP,B28,SÜRE,"Uzun",BİLDİRİM,"Bildirimli",İL,$B$10,İLÇE,$B$11)/VLOOKUP($B$11,ABONE2,6,FALSE))</f>
        <v>1.9703042577579995E-2</v>
      </c>
      <c r="G28" s="17">
        <f>(SUMIFS(TARIMSALOG2,KAYNAK,A28,SEBEP,B28,SÜRE,"Uzun",BİLDİRİM,"Bildirimli",İL,$B$10,İLÇE,$B$11)/VLOOKUP($B$11,ABONE2,7,FALSE))</f>
        <v>0.23476082652925481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3.4755119862395295E-2</v>
      </c>
      <c r="I28" s="17">
        <f>(SUMIFS(TICARETHANEAG2,KAYNAK,A28,SEBEP,B28,SÜRE,"Uzun",BİLDİRİM,"Bildirimli",İL,$B$10,İLÇE,$B$11)/VLOOKUP($B$11,ABONE2,9,FALSE))</f>
        <v>6.334933991731527E-2</v>
      </c>
      <c r="J28" s="17">
        <f>(SUMIFS(TICARETHANEOG2,KAYNAK,A28,SEBEP,B28,SÜRE,"Uzun",BİLDİRİM,"Bildirimli",İL,$B$10,İLÇE,$B$11)/VLOOKUP($B$11,ABONE2,10,FALSE))</f>
        <v>1.0493926526095545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0.1125739186502466</v>
      </c>
      <c r="L28" s="17">
        <f>(SUMIFS(SANAYIAG2,KAYNAK,A28,SEBEP,B28,SÜRE,"Uzun",BİLDİRİM,"Bildirimli",İL,$B$10,İLÇE,$B$11)/VLOOKUP($B$11,ABONE2,12,FALSE))</f>
        <v>1.1642840594062021</v>
      </c>
      <c r="M28" s="17">
        <f>(SUMIFS(SANAYIOG2,KAYNAK,A28,SEBEP,B28,SÜRE,"Uzun",BİLDİRİM,"Bildirimli",İL,$B$10,İLÇE,$B$11)/VLOOKUP($B$11,ABONE2,13,FALSE))</f>
        <v>8.4746856729985378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4.8814374222497623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5.8520031537211983E-2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7.4522361681463187E-2</v>
      </c>
      <c r="D29" s="17">
        <f>(SUMIFS(MESKENOG2,KAYNAK,A29,SEBEP,B29,SÜRE,"Uzun",BİLDİRİM,"Bildirimli",İL,$B$10,İLÇE,$B$11)/VLOOKUP($B$11,ABONE2,4,FALSE))</f>
        <v>0.52622577091881906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7.5203618491615082E-2</v>
      </c>
      <c r="F29" s="17">
        <f>(SUMIFS(TARIMSALAG2,KAYNAK,A29,SEBEP,B29,SÜRE,"Uzun",BİLDİRİM,"Bildirimli",İL,$B$10,İLÇE,$B$11)/VLOOKUP($B$11,ABONE2,6,FALSE))</f>
        <v>4.912741532268277E-2</v>
      </c>
      <c r="G29" s="17">
        <f>(SUMIFS(TARIMSALOG2,KAYNAK,A29,SEBEP,B29,SÜRE,"Uzun",BİLDİRİM,"Bildirimli",İL,$B$10,İLÇE,$B$11)/VLOOKUP($B$11,ABONE2,7,FALSE))</f>
        <v>2.3649652374697445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0.21121487496975525</v>
      </c>
      <c r="I29" s="17">
        <f>(SUMIFS(TICARETHANEAG2,KAYNAK,A29,SEBEP,B29,SÜRE,"Uzun",BİLDİRİM,"Bildirimli",İL,$B$10,İLÇE,$B$11)/VLOOKUP($B$11,ABONE2,9,FALSE))</f>
        <v>0.19531792528674516</v>
      </c>
      <c r="J29" s="17">
        <f>(SUMIFS(TICARETHANEOG2,KAYNAK,A29,SEBEP,B29,SÜRE,"Uzun",BİLDİRİM,"Bildirimli",İL,$B$10,İLÇE,$B$11)/VLOOKUP($B$11,ABONE2,10,FALSE))</f>
        <v>4.9144473086834655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0.43090306936084272</v>
      </c>
      <c r="L29" s="17">
        <f>(SUMIFS(SANAYIAG2,KAYNAK,A29,SEBEP,B29,SÜRE,"Uzun",BİLDİRİM,"Bildirimli",İL,$B$10,İLÇE,$B$11)/VLOOKUP($B$11,ABONE2,12,FALSE))</f>
        <v>6.2894143077807492</v>
      </c>
      <c r="M29" s="17">
        <f>(SUMIFS(SANAYIOG2,KAYNAK,A29,SEBEP,B29,SÜRE,"Uzun",BİLDİRİM,"Bildirimli",İL,$B$10,İLÇE,$B$11)/VLOOKUP($B$11,ABONE2,13,FALSE))</f>
        <v>90.035383310605042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48.872110410911745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0.25408585998461597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6.8878483862355093E-4</v>
      </c>
      <c r="D30" s="17">
        <f>(SUMIFS(MESKENOG2,KAYNAK,A30,SEBEP,B30,SÜRE,"Uzun",BİLDİRİM,"Bildirimli",İL,$B$10,İLÇE,$B$11)/VLOOKUP($B$11,ABONE2,4,FALSE))</f>
        <v>1.9272036729418875E-3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6.9065261568134243E-4</v>
      </c>
      <c r="F30" s="17">
        <f>(SUMIFS(TARIMSALAG2,KAYNAK,A30,SEBEP,B30,SÜRE,"Uzun",BİLDİRİM,"Bildirimli",İL,$B$10,İLÇE,$B$11)/VLOOKUP($B$11,ABONE2,6,FALSE))</f>
        <v>7.20331249136594E-3</v>
      </c>
      <c r="G30" s="17">
        <f>(SUMIFS(TARIMSALOG2,KAYNAK,A30,SEBEP,B30,SÜRE,"Uzun",BİLDİRİM,"Bildirimli",İL,$B$10,İLÇE,$B$11)/VLOOKUP($B$11,ABONE2,7,FALSE))</f>
        <v>1.34296181069618E-2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7.6390969191729692E-3</v>
      </c>
      <c r="I30" s="17">
        <f>(SUMIFS(TICARETHANEAG2,KAYNAK,A30,SEBEP,B30,SÜRE,"Uzun",BİLDİRİM,"Bildirimli",İL,$B$10,İLÇE,$B$11)/VLOOKUP($B$11,ABONE2,9,FALSE))</f>
        <v>9.154221987127542E-4</v>
      </c>
      <c r="J30" s="17">
        <f>(SUMIFS(TICARETHANEOG2,KAYNAK,A30,SEBEP,B30,SÜRE,"Uzun",BİLDİRİM,"Bildirimli",İL,$B$10,İLÇE,$B$11)/VLOOKUP($B$11,ABONE2,10,FALSE))</f>
        <v>0.32572882584481055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1.7130534410805937E-2</v>
      </c>
      <c r="L30" s="17">
        <f>(SUMIFS(SANAYIAG2,KAYNAK,A30,SEBEP,B30,SÜRE,"Uzun",BİLDİRİM,"Bildirimli",İL,$B$10,İLÇE,$B$11)/VLOOKUP($B$11,ABONE2,12,FALSE))</f>
        <v>1.9707843677043107E-3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9.6869062141398312E-4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2.9804152327004077E-3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4.1699463307154549E-3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4.1636572386305314E-3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1.6710338891580252E-2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1.5876136801434043E-2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5.5589870661600796E-3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0.11511829011299275</v>
      </c>
      <c r="D33" s="17">
        <f t="shared" ref="D33:O33" si="14">SUM(D28:D32)</f>
        <v>0.58560970402919987</v>
      </c>
      <c r="E33" s="17">
        <f t="shared" si="14"/>
        <v>0.1158278828973146</v>
      </c>
      <c r="F33" s="17">
        <f t="shared" si="14"/>
        <v>7.6033770391628702E-2</v>
      </c>
      <c r="G33" s="17">
        <f t="shared" si="14"/>
        <v>2.6131556821059614</v>
      </c>
      <c r="H33" s="17">
        <f t="shared" si="14"/>
        <v>0.25360909175132351</v>
      </c>
      <c r="I33" s="17">
        <f t="shared" si="14"/>
        <v>0.27629302629435343</v>
      </c>
      <c r="J33" s="17">
        <f t="shared" si="14"/>
        <v>6.2895687871378314</v>
      </c>
      <c r="K33" s="17">
        <f t="shared" si="14"/>
        <v>0.57648365922332934</v>
      </c>
      <c r="L33" s="17">
        <f t="shared" si="14"/>
        <v>7.4556691515546554</v>
      </c>
      <c r="M33" s="17">
        <f t="shared" si="14"/>
        <v>98.510068983603574</v>
      </c>
      <c r="N33" s="17">
        <f t="shared" si="14"/>
        <v>53.754516523782918</v>
      </c>
      <c r="O33" s="17">
        <f t="shared" si="14"/>
        <v>0.32114529382068846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74811</v>
      </c>
      <c r="D37" s="22">
        <f>VLOOKUP($B$11,ABONE2,4,FALSE)</f>
        <v>113</v>
      </c>
      <c r="E37" s="22">
        <f>VLOOKUP($B$11,ABONE2,5,FALSE)</f>
        <v>74924</v>
      </c>
      <c r="F37" s="22">
        <f>VLOOKUP($B$11,ABONE2,6,FALSE)</f>
        <v>2033</v>
      </c>
      <c r="G37" s="22">
        <f>VLOOKUP($B$11,ABONE2,7,FALSE)</f>
        <v>153</v>
      </c>
      <c r="H37" s="22">
        <f>VLOOKUP($B$11,ABONE2,8,FALSE)</f>
        <v>2186</v>
      </c>
      <c r="I37" s="22">
        <f>VLOOKUP($B$11,ABONE2,9,FALSE)</f>
        <v>10867</v>
      </c>
      <c r="J37" s="22">
        <f>VLOOKUP($B$11,ABONE2,10,FALSE)</f>
        <v>571</v>
      </c>
      <c r="K37" s="22">
        <f>VLOOKUP($B$11,ABONE2,11,FALSE)</f>
        <v>11438</v>
      </c>
      <c r="L37" s="36">
        <f>VLOOKUP($B$11,ABONE2,12,FALSE)</f>
        <v>116</v>
      </c>
      <c r="M37" s="36">
        <f>VLOOKUP($B$11,ABONE2,13,FALSE)</f>
        <v>120</v>
      </c>
      <c r="N37" s="36">
        <f>VLOOKUP($B$11,ABONE2,14,FALSE)</f>
        <v>236</v>
      </c>
      <c r="O37" s="36">
        <f>VLOOKUP($B$11,ABONE2,15,FALSE)</f>
        <v>88784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18096.644808333331</v>
      </c>
      <c r="D38" s="22">
        <f>VLOOKUP($B$11,TUKETIM,4,FALSE)</f>
        <v>70.394858333333332</v>
      </c>
      <c r="E38" s="22">
        <f>VLOOKUP($B$11,TUKETIM,5,FALSE)</f>
        <v>18167.039666666664</v>
      </c>
      <c r="F38" s="22">
        <f>VLOOKUP($B$11,TUKETIM,6,FALSE)</f>
        <v>436.08825833333339</v>
      </c>
      <c r="G38" s="22">
        <f>VLOOKUP($B$11,TUKETIM,7,FALSE)</f>
        <v>505.05198333333334</v>
      </c>
      <c r="H38" s="22">
        <f>VLOOKUP($B$11,TUKETIM,8,FALSE)</f>
        <v>941.14024166666672</v>
      </c>
      <c r="I38" s="22">
        <f>VLOOKUP($B$11,TUKETIM,9,FALSE)</f>
        <v>7207.1847749999979</v>
      </c>
      <c r="J38" s="22">
        <f>VLOOKUP($B$11,TUKETIM,10,FALSE)</f>
        <v>8756.4729333333325</v>
      </c>
      <c r="K38" s="22">
        <f>VLOOKUP($B$11,TUKETIM,11,FALSE)</f>
        <v>15963.65770833333</v>
      </c>
      <c r="L38" s="36">
        <f>VLOOKUP($B$11,TUKETIM,12,FALSE)</f>
        <v>1483.7469083333333</v>
      </c>
      <c r="M38" s="36">
        <f>VLOOKUP($B$11,TUKETIM,13,FALSE)</f>
        <v>14880.196083333334</v>
      </c>
      <c r="N38" s="36">
        <f>VLOOKUP($B$11,TUKETIM,14,FALSE)</f>
        <v>16363.942991666667</v>
      </c>
      <c r="O38" s="36">
        <f>VLOOKUP($B$11,TUKETIM,15,FALSE)</f>
        <v>51435.780608333327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436941.48800000001</v>
      </c>
      <c r="D39" s="22">
        <f>VLOOKUP($B$11,ANLASMA,4,FALSE)</f>
        <v>2996</v>
      </c>
      <c r="E39" s="22">
        <f>VLOOKUP($B$11,ANLASMA,5,FALSE)</f>
        <v>439937.48800000001</v>
      </c>
      <c r="F39" s="22">
        <f>VLOOKUP($B$11,ANLASMA,6,FALSE)</f>
        <v>8830.83</v>
      </c>
      <c r="G39" s="22">
        <f>VLOOKUP($B$11,ANLASMA,7,FALSE)</f>
        <v>6064.6</v>
      </c>
      <c r="H39" s="22">
        <f>VLOOKUP($B$11,ANLASMA,8,FALSE)</f>
        <v>14895.43</v>
      </c>
      <c r="I39" s="22">
        <f>VLOOKUP($B$11,ANLASMA,9,FALSE)</f>
        <v>72302.754000000001</v>
      </c>
      <c r="J39" s="22">
        <f>VLOOKUP($B$11,ANLASMA,10,FALSE)</f>
        <v>114779.6</v>
      </c>
      <c r="K39" s="22">
        <f>VLOOKUP($B$11,ANLASMA,11,FALSE)</f>
        <v>187082.35399999999</v>
      </c>
      <c r="L39" s="36">
        <f>VLOOKUP($B$11,ANLASMA,12,FALSE)</f>
        <v>8010.2610000000004</v>
      </c>
      <c r="M39" s="36">
        <f>VLOOKUP($B$11,ANLASMA,13,FALSE)</f>
        <v>90024.03</v>
      </c>
      <c r="N39" s="36">
        <f>VLOOKUP($B$11,ANLASMA,14,FALSE)</f>
        <v>98034.290999999997</v>
      </c>
      <c r="O39" s="36">
        <f>VLOOKUP($B$11,ANLASMA,15,FALSE)</f>
        <v>739949.56300000008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0.17432426654912084</v>
      </c>
      <c r="D17" s="17">
        <f t="shared" si="1"/>
        <v>0.25090400211888819</v>
      </c>
      <c r="E17" s="17">
        <f t="shared" si="2"/>
        <v>0.17439856715674962</v>
      </c>
      <c r="F17" s="17">
        <f t="shared" si="3"/>
        <v>1.4680805964862065</v>
      </c>
      <c r="G17" s="17">
        <f t="shared" si="4"/>
        <v>3.4826638565045909</v>
      </c>
      <c r="H17" s="17">
        <f t="shared" si="5"/>
        <v>1.8920134965124613</v>
      </c>
      <c r="I17" s="17">
        <f t="shared" si="6"/>
        <v>0.40676404594201765</v>
      </c>
      <c r="J17" s="17">
        <f t="shared" si="7"/>
        <v>7.5405553178188862</v>
      </c>
      <c r="K17" s="17">
        <f t="shared" si="8"/>
        <v>0.69702317067861841</v>
      </c>
      <c r="L17" s="17">
        <f t="shared" si="9"/>
        <v>1.5043016376733935</v>
      </c>
      <c r="M17" s="17">
        <f t="shared" si="10"/>
        <v>22.027497291890519</v>
      </c>
      <c r="N17" s="17">
        <f t="shared" si="11"/>
        <v>15.82281023363883</v>
      </c>
      <c r="O17" s="23">
        <f t="shared" si="12"/>
        <v>0.40277543360539586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6.269581159168129E-3</v>
      </c>
      <c r="D18" s="17">
        <f t="shared" si="1"/>
        <v>1.0874691224093024E-2</v>
      </c>
      <c r="E18" s="17">
        <f t="shared" si="2"/>
        <v>6.2740492142413879E-3</v>
      </c>
      <c r="F18" s="17">
        <f t="shared" si="3"/>
        <v>6.8470954286357855E-2</v>
      </c>
      <c r="G18" s="17">
        <f t="shared" si="4"/>
        <v>0.1662133913635041</v>
      </c>
      <c r="H18" s="17">
        <f t="shared" si="5"/>
        <v>8.9039096406912474E-2</v>
      </c>
      <c r="I18" s="17">
        <f t="shared" si="6"/>
        <v>2.3740571595562216E-2</v>
      </c>
      <c r="J18" s="17">
        <f t="shared" si="7"/>
        <v>0.28361970268817205</v>
      </c>
      <c r="K18" s="17">
        <f t="shared" si="8"/>
        <v>3.4314512751595416E-2</v>
      </c>
      <c r="L18" s="17">
        <f t="shared" si="9"/>
        <v>0</v>
      </c>
      <c r="M18" s="17">
        <f t="shared" si="10"/>
        <v>1.2821111198088666</v>
      </c>
      <c r="N18" s="17">
        <f t="shared" si="11"/>
        <v>0.89449613009920925</v>
      </c>
      <c r="O18" s="23">
        <f t="shared" si="12"/>
        <v>1.7844320362702337E-2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6.0242605494207492E-2</v>
      </c>
      <c r="D21" s="17">
        <f t="shared" si="1"/>
        <v>0</v>
      </c>
      <c r="E21" s="17">
        <f t="shared" si="2"/>
        <v>6.0184155799127483E-2</v>
      </c>
      <c r="F21" s="17">
        <f t="shared" si="3"/>
        <v>0.22741470212446435</v>
      </c>
      <c r="G21" s="17">
        <f t="shared" si="4"/>
        <v>0</v>
      </c>
      <c r="H21" s="17">
        <f t="shared" si="5"/>
        <v>0.17955935849406443</v>
      </c>
      <c r="I21" s="17">
        <f t="shared" si="6"/>
        <v>0.15669217939388083</v>
      </c>
      <c r="J21" s="17">
        <f t="shared" si="7"/>
        <v>0</v>
      </c>
      <c r="K21" s="17">
        <f t="shared" si="8"/>
        <v>0.15031670061820698</v>
      </c>
      <c r="L21" s="17">
        <f t="shared" si="9"/>
        <v>0.2036422430039872</v>
      </c>
      <c r="M21" s="17">
        <f t="shared" si="10"/>
        <v>0</v>
      </c>
      <c r="N21" s="17">
        <f t="shared" si="11"/>
        <v>6.1566259512833343E-2</v>
      </c>
      <c r="O21" s="23">
        <f t="shared" si="12"/>
        <v>8.4047985290992722E-2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0.24083645320249644</v>
      </c>
      <c r="D25" s="17">
        <f t="shared" ref="D25:O25" si="13">SUM(D15:D24)</f>
        <v>0.26177869334298121</v>
      </c>
      <c r="E25" s="17">
        <f t="shared" si="13"/>
        <v>0.24085677217011847</v>
      </c>
      <c r="F25" s="17">
        <f t="shared" si="13"/>
        <v>1.7639662528970286</v>
      </c>
      <c r="G25" s="17">
        <f t="shared" si="13"/>
        <v>3.6488772478680951</v>
      </c>
      <c r="H25" s="17">
        <f t="shared" si="13"/>
        <v>2.1606119514134381</v>
      </c>
      <c r="I25" s="17">
        <f t="shared" si="13"/>
        <v>0.58719679693146065</v>
      </c>
      <c r="J25" s="17">
        <f t="shared" si="13"/>
        <v>7.8241750205070586</v>
      </c>
      <c r="K25" s="17">
        <f t="shared" si="13"/>
        <v>0.88165438404842089</v>
      </c>
      <c r="L25" s="17">
        <f t="shared" si="13"/>
        <v>1.7079438806773808</v>
      </c>
      <c r="M25" s="17">
        <f t="shared" si="13"/>
        <v>23.309608411699386</v>
      </c>
      <c r="N25" s="17">
        <f t="shared" si="13"/>
        <v>16.778872623250873</v>
      </c>
      <c r="O25" s="17">
        <f t="shared" si="13"/>
        <v>0.50466773925909092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0.22080541291580175</v>
      </c>
      <c r="D29" s="17">
        <f>(SUMIFS(MESKENOG2,KAYNAK,A29,SEBEP,B29,SÜRE,"Uzun",BİLDİRİM,"Bildirimli",İL,$B$10,İLÇE,$B$11)/VLOOKUP($B$11,ABONE2,4,FALSE))</f>
        <v>0.58008133024460629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0.22115399624225629</v>
      </c>
      <c r="F29" s="17">
        <f>(SUMIFS(TARIMSALAG2,KAYNAK,A29,SEBEP,B29,SÜRE,"Uzun",BİLDİRİM,"Bildirimli",İL,$B$10,İLÇE,$B$11)/VLOOKUP($B$11,ABONE2,6,FALSE))</f>
        <v>2.3719912798462435</v>
      </c>
      <c r="G29" s="17">
        <f>(SUMIFS(TARIMSALOG2,KAYNAK,A29,SEBEP,B29,SÜRE,"Uzun",BİLDİRİM,"Bildirimli",İL,$B$10,İLÇE,$B$11)/VLOOKUP($B$11,ABONE2,7,FALSE))</f>
        <v>5.491055483380455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3.0283423770752917</v>
      </c>
      <c r="I29" s="17">
        <f>(SUMIFS(TICARETHANEAG2,KAYNAK,A29,SEBEP,B29,SÜRE,"Uzun",BİLDİRİM,"Bildirimli",İL,$B$10,İLÇE,$B$11)/VLOOKUP($B$11,ABONE2,9,FALSE))</f>
        <v>0.50155142131839736</v>
      </c>
      <c r="J29" s="17">
        <f>(SUMIFS(TICARETHANEOG2,KAYNAK,A29,SEBEP,B29,SÜRE,"Uzun",BİLDİRİM,"Bildirimli",İL,$B$10,İLÇE,$B$11)/VLOOKUP($B$11,ABONE2,10,FALSE))</f>
        <v>8.0388592840220205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0.80822879660457669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29.839920404338439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20.818549119305889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0.54709837701374586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2.082524296531342E-2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2.0805037512854913E-2</v>
      </c>
      <c r="F31" s="17">
        <f>(SUMIFS(TARIMSALAG2,KAYNAK,A31,SEBEP,B31,SÜRE,"Uzun",BİLDİRİM,"Bildirimli",İL,$B$10,İLÇE,$B$11)/VLOOKUP($B$11,ABONE2,6,FALSE))</f>
        <v>8.9727164195103987E-2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7.0845692437011804E-2</v>
      </c>
      <c r="I31" s="17">
        <f>(SUMIFS(TICARETHANEAG2,KAYNAK,A31,SEBEP,B31,SÜRE,"Uzun",BİLDİRİM,"Bildirimli",İL,$B$10,İLÇE,$B$11)/VLOOKUP($B$11,ABONE2,9,FALSE))</f>
        <v>6.1524173519383545E-2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5.9020882902193865E-2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3.0863519318147341E-2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0.24163065588111515</v>
      </c>
      <c r="D33" s="17">
        <f t="shared" ref="D33:O33" si="14">SUM(D28:D32)</f>
        <v>0.58008133024460629</v>
      </c>
      <c r="E33" s="17">
        <f t="shared" si="14"/>
        <v>0.24195903375511121</v>
      </c>
      <c r="F33" s="17">
        <f t="shared" si="14"/>
        <v>2.4617184440413475</v>
      </c>
      <c r="G33" s="17">
        <f t="shared" si="14"/>
        <v>5.491055483380455</v>
      </c>
      <c r="H33" s="17">
        <f t="shared" si="14"/>
        <v>3.0991880695123037</v>
      </c>
      <c r="I33" s="17">
        <f t="shared" si="14"/>
        <v>0.56307559483778091</v>
      </c>
      <c r="J33" s="17">
        <f t="shared" si="14"/>
        <v>8.0388592840220205</v>
      </c>
      <c r="K33" s="17">
        <f t="shared" si="14"/>
        <v>0.86724967950677057</v>
      </c>
      <c r="L33" s="17">
        <f t="shared" si="14"/>
        <v>0</v>
      </c>
      <c r="M33" s="17">
        <f t="shared" si="14"/>
        <v>29.839920404338439</v>
      </c>
      <c r="N33" s="17">
        <f t="shared" si="14"/>
        <v>20.818549119305889</v>
      </c>
      <c r="O33" s="17">
        <f t="shared" si="14"/>
        <v>0.57796189633189321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44276</v>
      </c>
      <c r="D37" s="22">
        <f>VLOOKUP($B$11,ABONE2,4,FALSE)</f>
        <v>43</v>
      </c>
      <c r="E37" s="22">
        <f>VLOOKUP($B$11,ABONE2,5,FALSE)</f>
        <v>44319</v>
      </c>
      <c r="F37" s="22">
        <f>VLOOKUP($B$11,ABONE2,6,FALSE)</f>
        <v>3527</v>
      </c>
      <c r="G37" s="22">
        <f>VLOOKUP($B$11,ABONE2,7,FALSE)</f>
        <v>940</v>
      </c>
      <c r="H37" s="22">
        <f>VLOOKUP($B$11,ABONE2,8,FALSE)</f>
        <v>4467</v>
      </c>
      <c r="I37" s="22">
        <f>VLOOKUP($B$11,ABONE2,9,FALSE)</f>
        <v>9148</v>
      </c>
      <c r="J37" s="22">
        <f>VLOOKUP($B$11,ABONE2,10,FALSE)</f>
        <v>388</v>
      </c>
      <c r="K37" s="22">
        <f>VLOOKUP($B$11,ABONE2,11,FALSE)</f>
        <v>9536</v>
      </c>
      <c r="L37" s="36">
        <f>VLOOKUP($B$11,ABONE2,12,FALSE)</f>
        <v>13</v>
      </c>
      <c r="M37" s="36">
        <f>VLOOKUP($B$11,ABONE2,13,FALSE)</f>
        <v>30</v>
      </c>
      <c r="N37" s="36">
        <f>VLOOKUP($B$11,ABONE2,14,FALSE)</f>
        <v>43</v>
      </c>
      <c r="O37" s="36">
        <f>VLOOKUP($B$11,ABONE2,15,FALSE)</f>
        <v>58365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8093.3944666666675</v>
      </c>
      <c r="D38" s="22">
        <f>VLOOKUP($B$11,TUKETIM,4,FALSE)</f>
        <v>8.2866666666666671</v>
      </c>
      <c r="E38" s="22">
        <f>VLOOKUP($B$11,TUKETIM,5,FALSE)</f>
        <v>8101.6811333333344</v>
      </c>
      <c r="F38" s="22">
        <f>VLOOKUP($B$11,TUKETIM,6,FALSE)</f>
        <v>4216.8758000000007</v>
      </c>
      <c r="G38" s="22">
        <f>VLOOKUP($B$11,TUKETIM,7,FALSE)</f>
        <v>3737.4216999999999</v>
      </c>
      <c r="H38" s="22">
        <f>VLOOKUP($B$11,TUKETIM,8,FALSE)</f>
        <v>7954.2975000000006</v>
      </c>
      <c r="I38" s="22">
        <f>VLOOKUP($B$11,TUKETIM,9,FALSE)</f>
        <v>4907.5461333333333</v>
      </c>
      <c r="J38" s="22">
        <f>VLOOKUP($B$11,TUKETIM,10,FALSE)</f>
        <v>2772.5626083333327</v>
      </c>
      <c r="K38" s="22">
        <f>VLOOKUP($B$11,TUKETIM,11,FALSE)</f>
        <v>7680.108741666666</v>
      </c>
      <c r="L38" s="36">
        <f>VLOOKUP($B$11,TUKETIM,12,FALSE)</f>
        <v>73.677716666666655</v>
      </c>
      <c r="M38" s="36">
        <f>VLOOKUP($B$11,TUKETIM,13,FALSE)</f>
        <v>7589.2830749999985</v>
      </c>
      <c r="N38" s="36">
        <f>VLOOKUP($B$11,TUKETIM,14,FALSE)</f>
        <v>7662.9607916666655</v>
      </c>
      <c r="O38" s="36">
        <f>VLOOKUP($B$11,TUKETIM,15,FALSE)</f>
        <v>31399.048166666667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227324.53400000001</v>
      </c>
      <c r="D39" s="22">
        <f>VLOOKUP($B$11,ANLASMA,4,FALSE)</f>
        <v>283.10000000000002</v>
      </c>
      <c r="E39" s="22">
        <f>VLOOKUP($B$11,ANLASMA,5,FALSE)</f>
        <v>227607.63400000002</v>
      </c>
      <c r="F39" s="22">
        <f>VLOOKUP($B$11,ANLASMA,6,FALSE)</f>
        <v>28687.436000000002</v>
      </c>
      <c r="G39" s="22">
        <f>VLOOKUP($B$11,ANLASMA,7,FALSE)</f>
        <v>29134.1</v>
      </c>
      <c r="H39" s="22">
        <f>VLOOKUP($B$11,ANLASMA,8,FALSE)</f>
        <v>57821.536</v>
      </c>
      <c r="I39" s="22">
        <f>VLOOKUP($B$11,ANLASMA,9,FALSE)</f>
        <v>56875.264000000003</v>
      </c>
      <c r="J39" s="22">
        <f>VLOOKUP($B$11,ANLASMA,10,FALSE)</f>
        <v>77966.076000000001</v>
      </c>
      <c r="K39" s="22">
        <f>VLOOKUP($B$11,ANLASMA,11,FALSE)</f>
        <v>134841.34</v>
      </c>
      <c r="L39" s="36">
        <f>VLOOKUP($B$11,ANLASMA,12,FALSE)</f>
        <v>928.88</v>
      </c>
      <c r="M39" s="36">
        <f>VLOOKUP($B$11,ANLASMA,13,FALSE)</f>
        <v>24298.799999999999</v>
      </c>
      <c r="N39" s="36">
        <f>VLOOKUP($B$11,ANLASMA,14,FALSE)</f>
        <v>25227.68</v>
      </c>
      <c r="O39" s="36">
        <f>VLOOKUP($B$11,ANLASMA,15,FALSE)</f>
        <v>445498.19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(SUMIFS(MESKENAG2,KAYNAK,A15,SEBEP,B15,SÜRE,"Uzun",BİLDİRİM,"Bildirimsiz",İL,$B$10)/VLOOKUP($B$10,ABONE2,3,FALSE))</f>
        <v>1.279039502875795E-2</v>
      </c>
      <c r="D15" s="17">
        <f t="shared" ref="D15:D24" si="1">(SUMIFS(MESKENOG2,KAYNAK,A15,SEBEP,B15,SÜRE,"Uzun",BİLDİRİM,"Bildirimsiz",İL,$B$10)/VLOOKUP($B$10,ABONE2,4,FALSE))</f>
        <v>0.10276739963130839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1.28597503442017E-2</v>
      </c>
      <c r="F15" s="17">
        <f t="shared" ref="F15:F24" si="3">(SUMIFS(TARIMSALAG2,KAYNAK,A15,SEBEP,B15,SÜRE,"Uzun",BİLDİRİM,"Bildirimsiz",İL,$B$10)/VLOOKUP($B$10,ABONE2,6,FALSE))</f>
        <v>6.3745284996931575E-3</v>
      </c>
      <c r="G15" s="17">
        <f t="shared" ref="G15:G24" si="4">(SUMIFS(TARIMSALOG2,KAYNAK,A15,SEBEP,B15,SÜRE,"Uzun",BİLDİRİM,"Bildirimsiz",İL,$B$10)/VLOOKUP($B$10,ABONE2,7,FALSE))</f>
        <v>8.9784515180582031E-2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1.6671559049860105E-2</v>
      </c>
      <c r="I15" s="17">
        <f t="shared" ref="I15:I24" si="6">(SUMIFS(TICARETHANEAG2,KAYNAK,A15,SEBEP,B15,SÜRE,"Uzun",BİLDİRİM,"Bildirimsiz",İL,$B$10)/VLOOKUP($B$10,ABONE2,9,FALSE))</f>
        <v>3.0802992999446183E-2</v>
      </c>
      <c r="J15" s="17">
        <f t="shared" ref="J15:J24" si="7">(SUMIFS(TICARETHANEOG2,KAYNAK,A15,SEBEP,B15,SÜRE,"Uzun",BİLDİRİM,"Bildirimsiz",İL,$B$10)/VLOOKUP($B$10,ABONE2,10,FALSE))</f>
        <v>0.55424146476757652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4.2237110833289994E-2</v>
      </c>
      <c r="L15" s="17">
        <f t="shared" ref="L15:L24" si="9">(SUMIFS(SANAYIAG2,KAYNAK,A15,SEBEP,B15,SÜRE,"Uzun",BİLDİRİM,"Bildirimsiz",İL,$B$10)/VLOOKUP($B$10,ABONE2,12,FALSE))</f>
        <v>0.19923683154944261</v>
      </c>
      <c r="M15" s="17">
        <f t="shared" ref="M15:M24" si="10">(SUMIFS(SANAYIOG2,KAYNAK,A15,SEBEP,B15,SÜRE,"Uzun",BİLDİRİM,"Bildirimsiz",İL,$B$10)/VLOOKUP($B$10,ABONE2,13,FALSE))</f>
        <v>2.2736907643549915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1.1252894127931712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1.9220298477782696E-2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0.14338097233739586</v>
      </c>
      <c r="D17" s="17">
        <f t="shared" si="1"/>
        <v>14.601971742688324</v>
      </c>
      <c r="E17" s="17">
        <f t="shared" si="2"/>
        <v>0.15452582127051276</v>
      </c>
      <c r="F17" s="17">
        <f t="shared" si="3"/>
        <v>0.72905377243626857</v>
      </c>
      <c r="G17" s="17">
        <f t="shared" si="4"/>
        <v>5.2678479749126588</v>
      </c>
      <c r="H17" s="17">
        <f t="shared" si="5"/>
        <v>1.2893716003556477</v>
      </c>
      <c r="I17" s="17">
        <f t="shared" si="6"/>
        <v>0.25409300633922249</v>
      </c>
      <c r="J17" s="17">
        <f t="shared" si="7"/>
        <v>15.499808274908084</v>
      </c>
      <c r="K17" s="17">
        <f t="shared" si="8"/>
        <v>0.58712413462676638</v>
      </c>
      <c r="L17" s="17">
        <f t="shared" si="9"/>
        <v>9.5864805301249358</v>
      </c>
      <c r="M17" s="17">
        <f t="shared" si="10"/>
        <v>166.21764821784214</v>
      </c>
      <c r="N17" s="17">
        <f t="shared" si="11"/>
        <v>79.507867959664964</v>
      </c>
      <c r="O17" s="23">
        <f t="shared" si="12"/>
        <v>0.35364515042264549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2.005869128673253E-2</v>
      </c>
      <c r="D18" s="17">
        <f t="shared" si="1"/>
        <v>4.8912515156566881E-2</v>
      </c>
      <c r="E18" s="17">
        <f t="shared" si="2"/>
        <v>2.0080932147773532E-2</v>
      </c>
      <c r="F18" s="17">
        <f t="shared" si="3"/>
        <v>1.1821889641513188E-2</v>
      </c>
      <c r="G18" s="17">
        <f t="shared" si="4"/>
        <v>0.13598607085741493</v>
      </c>
      <c r="H18" s="17">
        <f t="shared" si="5"/>
        <v>2.7150058582577696E-2</v>
      </c>
      <c r="I18" s="17">
        <f t="shared" si="6"/>
        <v>3.7062567538793507E-2</v>
      </c>
      <c r="J18" s="17">
        <f t="shared" si="7"/>
        <v>1.163342807837237</v>
      </c>
      <c r="K18" s="17">
        <f t="shared" si="8"/>
        <v>6.1665308216224943E-2</v>
      </c>
      <c r="L18" s="17">
        <f t="shared" si="9"/>
        <v>0.30518901600468024</v>
      </c>
      <c r="M18" s="17">
        <f t="shared" si="10"/>
        <v>0.59691494367961051</v>
      </c>
      <c r="N18" s="17">
        <f t="shared" si="11"/>
        <v>0.43541776877034294</v>
      </c>
      <c r="O18" s="23">
        <f t="shared" si="12"/>
        <v>2.7599163387037058E-2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4.7197322637025869E-2</v>
      </c>
      <c r="D21" s="17">
        <f t="shared" si="1"/>
        <v>7.2794952283173675E-2</v>
      </c>
      <c r="E21" s="17">
        <f t="shared" si="2"/>
        <v>4.7217053585911786E-2</v>
      </c>
      <c r="F21" s="17">
        <f t="shared" si="3"/>
        <v>0.14100176945977494</v>
      </c>
      <c r="G21" s="17">
        <f t="shared" si="4"/>
        <v>2.4549409780013319E-4</v>
      </c>
      <c r="H21" s="17">
        <f t="shared" si="5"/>
        <v>0.12362529303045967</v>
      </c>
      <c r="I21" s="17">
        <f t="shared" si="6"/>
        <v>9.2185876028501784E-2</v>
      </c>
      <c r="J21" s="17">
        <f t="shared" si="7"/>
        <v>4.7853813601136441E-2</v>
      </c>
      <c r="K21" s="17">
        <f t="shared" si="8"/>
        <v>9.121747562816522E-2</v>
      </c>
      <c r="L21" s="17">
        <f t="shared" si="9"/>
        <v>1.0812122780840754</v>
      </c>
      <c r="M21" s="17">
        <f t="shared" si="10"/>
        <v>0</v>
      </c>
      <c r="N21" s="17">
        <f t="shared" si="11"/>
        <v>0.59855059774584818</v>
      </c>
      <c r="O21" s="23">
        <f t="shared" si="12"/>
        <v>5.677917688523227E-2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1.7588504971919278E-3</v>
      </c>
      <c r="D22" s="17">
        <f t="shared" si="1"/>
        <v>0</v>
      </c>
      <c r="E22" s="17">
        <f t="shared" si="2"/>
        <v>1.7574947548932151E-3</v>
      </c>
      <c r="F22" s="17">
        <f t="shared" si="3"/>
        <v>4.5191593125432393E-4</v>
      </c>
      <c r="G22" s="17">
        <f t="shared" si="4"/>
        <v>0</v>
      </c>
      <c r="H22" s="17">
        <f t="shared" si="5"/>
        <v>3.9612654277215172E-4</v>
      </c>
      <c r="I22" s="17">
        <f t="shared" si="6"/>
        <v>1.9612960257342142E-3</v>
      </c>
      <c r="J22" s="17">
        <f t="shared" si="7"/>
        <v>0</v>
      </c>
      <c r="K22" s="17">
        <f t="shared" si="8"/>
        <v>1.9184529962764396E-3</v>
      </c>
      <c r="L22" s="17">
        <f t="shared" si="9"/>
        <v>3.5608854651182284E-3</v>
      </c>
      <c r="M22" s="17">
        <f t="shared" si="10"/>
        <v>0</v>
      </c>
      <c r="N22" s="17">
        <f t="shared" si="11"/>
        <v>1.971278135527501E-3</v>
      </c>
      <c r="O22" s="23">
        <f t="shared" si="12"/>
        <v>1.7553445704604233E-3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0.22518623178710412</v>
      </c>
      <c r="D25" s="17">
        <f t="shared" ref="D25:O25" si="13">SUM(D15:D24)</f>
        <v>14.826446609759373</v>
      </c>
      <c r="E25" s="17">
        <f t="shared" si="13"/>
        <v>0.236441052103293</v>
      </c>
      <c r="F25" s="17">
        <f t="shared" si="13"/>
        <v>0.8887038759685042</v>
      </c>
      <c r="G25" s="17">
        <f t="shared" si="13"/>
        <v>5.4938640550484559</v>
      </c>
      <c r="H25" s="17">
        <f t="shared" si="13"/>
        <v>1.4572146375613173</v>
      </c>
      <c r="I25" s="17">
        <f t="shared" si="13"/>
        <v>0.41610573893169817</v>
      </c>
      <c r="J25" s="17">
        <f t="shared" si="13"/>
        <v>17.265246361114031</v>
      </c>
      <c r="K25" s="17">
        <f t="shared" si="13"/>
        <v>0.78416248230072294</v>
      </c>
      <c r="L25" s="17">
        <f t="shared" si="13"/>
        <v>11.175679541228254</v>
      </c>
      <c r="M25" s="17">
        <f t="shared" si="13"/>
        <v>169.08825392587676</v>
      </c>
      <c r="N25" s="17">
        <f t="shared" si="13"/>
        <v>81.669097017109848</v>
      </c>
      <c r="O25" s="17">
        <f t="shared" si="13"/>
        <v>0.45899913374315793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(SUMIFS(MESKENAG2,KAYNAK,A28,SEBEP,B28,SÜRE,"Uzun",BİLDİRİM,"Bildirimli",İL,$B$10)/VLOOKUP($B$10,ABONE2,3,FALSE))</f>
        <v>2.794871901749848E-3</v>
      </c>
      <c r="D28" s="17">
        <f>(SUMIFS(MESKENOG2,KAYNAK,A28,SEBEP,B28,SÜRE,"Uzun",BİLDİRİM,"Bildirimli",İL,$B$10)/VLOOKUP($B$10,ABONE2,4,FALSE))</f>
        <v>1.1260020766519302E-2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2.8013969363671677E-3</v>
      </c>
      <c r="F28" s="17">
        <f>(SUMIFS(TARIMSALAG2,KAYNAK,A28,SEBEP,B28,SÜRE,"Uzun",BİLDİRİM,"Bildirimli",İL,$B$10)/VLOOKUP($B$10,ABONE2,6,FALSE))</f>
        <v>1.5867172838438349E-2</v>
      </c>
      <c r="G28" s="17">
        <f>(SUMIFS(TARIMSALOG2,KAYNAK,A28,SEBEP,B28,SÜRE,"Uzun",BİLDİRİM,"Bildirimli",İL,$B$10)/VLOOKUP($B$10,ABONE2,7,FALSE))</f>
        <v>6.4693516114713231E-2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2.1894824542690882E-2</v>
      </c>
      <c r="I28" s="17">
        <f>(SUMIFS(TICARETHANEAG2,KAYNAK,A28,SEBEP,B28,SÜRE,"Uzun",BİLDİRİM,"Bildirimli",İL,$B$10)/VLOOKUP($B$10,ABONE2,9,FALSE))</f>
        <v>5.2344921078507295E-3</v>
      </c>
      <c r="J28" s="17">
        <f>(SUMIFS(TICARETHANEOG2,KAYNAK,A28,SEBEP,B28,SÜRE,"Uzun",BİLDİRİM,"Bildirimli",İL,$B$10)/VLOOKUP($B$10,ABONE2,10,FALSE))</f>
        <v>0.11987099625853247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7.7386399059504009E-3</v>
      </c>
      <c r="L28" s="17">
        <f>(SUMIFS(SANAYIAG2,KAYNAK,A28,SEBEP,B28,SÜRE,"Uzun",BİLDİRİM,"Bildirimli",İL,$B$10)/VLOOKUP($B$10,ABONE2,12,FALSE))</f>
        <v>9.2180371324476373E-2</v>
      </c>
      <c r="M28" s="17">
        <f>(SUMIFS(SANAYIOG2,KAYNAK,A28,SEBEP,B28,SÜRE,"Uzun",BİLDİRİM,"Bildirimli",İL,$B$10)/VLOOKUP($B$10,ABONE2,13,FALSE))</f>
        <v>1.2450453422914454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0.60682837835231507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4.8083997337099475E-3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(SUMIFS(MESKENAG2,KAYNAK,A29,SEBEP,B29,SÜRE,"Uzun",BİLDİRİM,"Bildirimli",İL,$B$10)/VLOOKUP($B$10,ABONE2,3,FALSE))</f>
        <v>0.10000453144644182</v>
      </c>
      <c r="D29" s="17">
        <f>(SUMIFS(MESKENOG2,KAYNAK,A29,SEBEP,B29,SÜRE,"Uzun",BİLDİRİM,"Bildirimli",İL,$B$10)/VLOOKUP($B$10,ABONE2,4,FALSE))</f>
        <v>4.708667907950872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0.10355694246149427</v>
      </c>
      <c r="F29" s="17">
        <f>(SUMIFS(TARIMSALAG2,KAYNAK,A29,SEBEP,B29,SÜRE,"Uzun",BİLDİRİM,"Bildirimli",İL,$B$10)/VLOOKUP($B$10,ABONE2,6,FALSE))</f>
        <v>0.83974607934704237</v>
      </c>
      <c r="G29" s="17">
        <f>(SUMIFS(TARIMSALOG2,KAYNAK,A29,SEBEP,B29,SÜRE,"Uzun",BİLDİRİM,"Bildirimli",İL,$B$10)/VLOOKUP($B$10,ABONE2,7,FALSE))</f>
        <v>4.4844636207283823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1.2896894178337748</v>
      </c>
      <c r="I29" s="17">
        <f>(SUMIFS(TICARETHANEAG2,KAYNAK,A29,SEBEP,B29,SÜRE,"Uzun",BİLDİRİM,"Bildirimli",İL,$B$10)/VLOOKUP($B$10,ABONE2,9,FALSE))</f>
        <v>0.23468171816902775</v>
      </c>
      <c r="J29" s="17">
        <f>(SUMIFS(TICARETHANEOG2,KAYNAK,A29,SEBEP,B29,SÜRE,"Uzun",BİLDİRİM,"Bildirimli",İL,$B$10)/VLOOKUP($B$10,ABONE2,10,FALSE))</f>
        <v>6.2393329466251357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0.3658487863162766</v>
      </c>
      <c r="L29" s="17">
        <f>(SUMIFS(SANAYIAG2,KAYNAK,A29,SEBEP,B29,SÜRE,"Uzun",BİLDİRİM,"Bildirimli",İL,$B$10)/VLOOKUP($B$10,ABONE2,12,FALSE))</f>
        <v>3.3364456682873667</v>
      </c>
      <c r="M29" s="17">
        <f>(SUMIFS(SANAYIOG2,KAYNAK,A29,SEBEP,B29,SÜRE,"Uzun",BİLDİRİM,"Bildirimli",İL,$B$10)/VLOOKUP($B$10,ABONE2,13,FALSE))</f>
        <v>95.199517650161994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44.344844835167088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0.22975941746064382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(SUMIFS(MESKENAG2,KAYNAK,A30,SEBEP,B30,SÜRE,"Uzun",BİLDİRİM,"Bildirimli",İL,$B$10)/VLOOKUP($B$10,ABONE2,3,FALSE))</f>
        <v>2.6140283987457621E-5</v>
      </c>
      <c r="D30" s="17">
        <f>(SUMIFS(MESKENOG2,KAYNAK,A30,SEBEP,B30,SÜRE,"Uzun",BİLDİRİM,"Bildirimli",İL,$B$10)/VLOOKUP($B$10,ABONE2,4,FALSE))</f>
        <v>1.3198425154086868E-4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2.6221869741394541E-5</v>
      </c>
      <c r="F30" s="17">
        <f>(SUMIFS(TARIMSALAG2,KAYNAK,A30,SEBEP,B30,SÜRE,"Uzun",BİLDİRİM,"Bildirimli",İL,$B$10)/VLOOKUP($B$10,ABONE2,6,FALSE))</f>
        <v>2.9964671580755763E-4</v>
      </c>
      <c r="G30" s="17">
        <f>(SUMIFS(TARIMSALOG2,KAYNAK,A30,SEBEP,B30,SÜRE,"Uzun",BİLDİRİM,"Bildirimli",İL,$B$10)/VLOOKUP($B$10,ABONE2,7,FALSE))</f>
        <v>4.9680979113275541E-4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3.2398665747132479E-4</v>
      </c>
      <c r="I30" s="17">
        <f>(SUMIFS(TICARETHANEAG2,KAYNAK,A30,SEBEP,B30,SÜRE,"Uzun",BİLDİRİM,"Bildirimli",İL,$B$10)/VLOOKUP($B$10,ABONE2,9,FALSE))</f>
        <v>1.3829148588771665E-3</v>
      </c>
      <c r="J30" s="17">
        <f>(SUMIFS(TICARETHANEOG2,KAYNAK,A30,SEBEP,B30,SÜRE,"Uzun",BİLDİRİM,"Bildirimli",İL,$B$10)/VLOOKUP($B$10,ABONE2,10,FALSE))</f>
        <v>6.6937821642202786E-2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2.8149122552764681E-3</v>
      </c>
      <c r="L30" s="17">
        <f>(SUMIFS(SANAYIAG2,KAYNAK,A30,SEBEP,B30,SÜRE,"Uzun",BİLDİRİM,"Bildirimli",İL,$B$10)/VLOOKUP($B$10,ABONE2,12,FALSE))</f>
        <v>0.15827500363313227</v>
      </c>
      <c r="M30" s="17">
        <f>(SUMIFS(SANAYIOG2,KAYNAK,A30,SEBEP,B30,SÜRE,"Uzun",BİLDİRİM,"Bildirimli",İL,$B$10)/VLOOKUP($B$10,ABONE2,13,FALSE))</f>
        <v>4.6200003616673078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2.1500243595806015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3.3103497081079869E-3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(SUMIFS(MESKENAG2,KAYNAK,A31,SEBEP,B31,SÜRE,"Uzun",BİLDİRİM,"Bildirimli",İL,$B$10)/VLOOKUP($B$10,ABONE2,3,FALSE))</f>
        <v>2.215592643418389E-2</v>
      </c>
      <c r="D31" s="17">
        <f>(SUMIFS(MESKENOG2,KAYNAK,A31,SEBEP,B31,SÜRE,"Uzun",BİLDİRİM,"Bildirimli",İL,$B$10)/VLOOKUP($B$10,ABONE2,4,FALSE))</f>
        <v>7.5972567847027786E-3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2.2144704443293649E-2</v>
      </c>
      <c r="F31" s="17">
        <f>(SUMIFS(TARIMSALAG2,KAYNAK,A31,SEBEP,B31,SÜRE,"Uzun",BİLDİRİM,"Bildirimli",İL,$B$10)/VLOOKUP($B$10,ABONE2,6,FALSE))</f>
        <v>5.2375960893467126E-2</v>
      </c>
      <c r="G31" s="17">
        <f>(SUMIFS(TARIMSALOG2,KAYNAK,A31,SEBEP,B31,SÜRE,"Uzun",BİLDİRİM,"Bildirimli",İL,$B$10)/VLOOKUP($B$10,ABONE2,7,FALSE))</f>
        <v>2.2136760899320353E-3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4.618338612344234E-2</v>
      </c>
      <c r="I31" s="17">
        <f>(SUMIFS(TICARETHANEAG2,KAYNAK,A31,SEBEP,B31,SÜRE,"Uzun",BİLDİRİM,"Bildirimli",İL,$B$10)/VLOOKUP($B$10,ABONE2,9,FALSE))</f>
        <v>5.2406592828292457E-2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5.1261810413570731E-2</v>
      </c>
      <c r="L31" s="17">
        <f>(SUMIFS(SANAYIAG2,KAYNAK,A31,SEBEP,B31,SÜRE,"Uzun",BİLDİRİM,"Bildirimli",İL,$B$10)/VLOOKUP($B$10,ABONE2,12,FALSE))</f>
        <v>0.15292946874036012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8.4660548888420672E-2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2.7513878039071647E-2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0.12498147006636301</v>
      </c>
      <c r="D33" s="17">
        <f t="shared" ref="D33:O33" si="14">SUM(D28:D32)</f>
        <v>4.7276571697536349</v>
      </c>
      <c r="E33" s="17">
        <f t="shared" si="14"/>
        <v>0.12852926571089648</v>
      </c>
      <c r="F33" s="17">
        <f t="shared" si="14"/>
        <v>0.90828885979475527</v>
      </c>
      <c r="G33" s="17">
        <f t="shared" si="14"/>
        <v>4.5518676227241599</v>
      </c>
      <c r="H33" s="17">
        <f t="shared" si="14"/>
        <v>1.3580916151573794</v>
      </c>
      <c r="I33" s="17">
        <f t="shared" si="14"/>
        <v>0.2937057179640481</v>
      </c>
      <c r="J33" s="17">
        <f t="shared" si="14"/>
        <v>6.4261417645258705</v>
      </c>
      <c r="K33" s="17">
        <f t="shared" si="14"/>
        <v>0.42766414889107424</v>
      </c>
      <c r="L33" s="17">
        <f t="shared" si="14"/>
        <v>3.7398305119853354</v>
      </c>
      <c r="M33" s="17">
        <f t="shared" si="14"/>
        <v>101.06456335412075</v>
      </c>
      <c r="N33" s="17">
        <f t="shared" si="14"/>
        <v>47.186358121988427</v>
      </c>
      <c r="O33" s="17">
        <f t="shared" si="14"/>
        <v>0.2653920449415334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2138951</v>
      </c>
      <c r="D37" s="22">
        <f>VLOOKUP($B$10,ABONE2,4,FALSE)</f>
        <v>1650</v>
      </c>
      <c r="E37" s="22">
        <f>VLOOKUP($B$10,ABONE2,5,FALSE)</f>
        <v>2140601</v>
      </c>
      <c r="F37" s="22">
        <f>VLOOKUP($B$10,ABONE2,6,FALSE)</f>
        <v>48872</v>
      </c>
      <c r="G37" s="22">
        <f>VLOOKUP($B$10,ABONE2,7,FALSE)</f>
        <v>6883</v>
      </c>
      <c r="H37" s="22">
        <f>VLOOKUP($B$10,ABONE2,8,FALSE)</f>
        <v>55755</v>
      </c>
      <c r="I37" s="22">
        <f>VLOOKUP($B$10,ABONE2,9,FALSE)</f>
        <v>422397</v>
      </c>
      <c r="J37" s="22">
        <f>VLOOKUP($B$10,ABONE2,10,FALSE)</f>
        <v>9433</v>
      </c>
      <c r="K37" s="22">
        <f>VLOOKUP($B$10,ABONE2,11,FALSE)</f>
        <v>431830</v>
      </c>
      <c r="L37" s="36">
        <f>VLOOKUP($B$10,ABONE2,12,FALSE)</f>
        <v>1911</v>
      </c>
      <c r="M37" s="36">
        <f>VLOOKUP($B$10,ABONE2,13,FALSE)</f>
        <v>1541</v>
      </c>
      <c r="N37" s="36">
        <f>VLOOKUP($B$10,ABONE2,14,FALSE)</f>
        <v>3452</v>
      </c>
      <c r="O37" s="36">
        <f>VLOOKUP($B$10,ABONE2,15,FALSE)</f>
        <v>2631638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513478.81125833333</v>
      </c>
      <c r="D38" s="22">
        <f>VLOOKUP($B$10,TUKETIM,4,FALSE)</f>
        <v>5722.62435</v>
      </c>
      <c r="E38" s="22">
        <f>VLOOKUP($B$10,TUKETIM,5,FALSE)</f>
        <v>519201.43560833333</v>
      </c>
      <c r="F38" s="22">
        <f>VLOOKUP($B$10,TUKETIM,6,FALSE)</f>
        <v>30210.269366666671</v>
      </c>
      <c r="G38" s="22">
        <f>VLOOKUP($B$10,TUKETIM,7,FALSE)</f>
        <v>22235.922683333334</v>
      </c>
      <c r="H38" s="22">
        <f>VLOOKUP($B$10,TUKETIM,8,FALSE)</f>
        <v>52446.192050000005</v>
      </c>
      <c r="I38" s="22">
        <f>VLOOKUP($B$10,TUKETIM,9,FALSE)</f>
        <v>265707.09844999993</v>
      </c>
      <c r="J38" s="22">
        <f>VLOOKUP($B$10,TUKETIM,10,FALSE)</f>
        <v>187751.14892500002</v>
      </c>
      <c r="K38" s="22">
        <f>VLOOKUP($B$10,TUKETIM,11,FALSE)</f>
        <v>453458.24737499992</v>
      </c>
      <c r="L38" s="36">
        <f>VLOOKUP($B$10,TUKETIM,12,FALSE)</f>
        <v>19961.581583333336</v>
      </c>
      <c r="M38" s="36">
        <f>VLOOKUP($B$10,TUKETIM,13,FALSE)</f>
        <v>397478.80085833336</v>
      </c>
      <c r="N38" s="36">
        <f>VLOOKUP($B$10,TUKETIM,14,FALSE)</f>
        <v>417440.38244166668</v>
      </c>
      <c r="O38" s="36">
        <f>VLOOKUP($B$10,TUKETIM,15,FALSE)</f>
        <v>1442546.2574749999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10756778.415999999</v>
      </c>
      <c r="D39" s="22">
        <f>VLOOKUP($B$10,ANLASMA,4,FALSE)</f>
        <v>111968.15</v>
      </c>
      <c r="E39" s="22">
        <f>VLOOKUP($B$10,ANLASMA,5,FALSE)</f>
        <v>10868746.566</v>
      </c>
      <c r="F39" s="22">
        <f>VLOOKUP($B$10,ANLASMA,6,FALSE)</f>
        <v>309239.82</v>
      </c>
      <c r="G39" s="22">
        <f>VLOOKUP($B$10,ANLASMA,7,FALSE)</f>
        <v>227859.527</v>
      </c>
      <c r="H39" s="22">
        <f>VLOOKUP($B$10,ANLASMA,8,FALSE)</f>
        <v>537099.34700000007</v>
      </c>
      <c r="I39" s="22">
        <f>VLOOKUP($B$10,ANLASMA,9,FALSE)</f>
        <v>2679847.219000001</v>
      </c>
      <c r="J39" s="22">
        <f>VLOOKUP($B$10,ANLASMA,10,FALSE)</f>
        <v>2951550.017</v>
      </c>
      <c r="K39" s="22">
        <f>VLOOKUP($B$10,ANLASMA,11,FALSE)</f>
        <v>5631397.2360000014</v>
      </c>
      <c r="L39" s="36">
        <f>VLOOKUP($B$10,ANLASMA,12,FALSE)</f>
        <v>79280.250000000015</v>
      </c>
      <c r="M39" s="36">
        <f>VLOOKUP($B$10,ANLASMA,13,FALSE)</f>
        <v>1933072.8779999998</v>
      </c>
      <c r="N39" s="36">
        <f>VLOOKUP($B$10,ANLASMA,14,FALSE)</f>
        <v>2012353.1279999998</v>
      </c>
      <c r="O39" s="36">
        <f>VLOOKUP($B$10,ANLASMA,15,FALSE)</f>
        <v>19049596.277000003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0.1029242391742249</v>
      </c>
      <c r="D15" s="17">
        <f t="shared" ref="D15:D24" si="1">(SUMIFS(MESKENOG2,KAYNAK,A15,SEBEP,B15,SÜRE,"Uzun",BİLDİRİM,"Bildirimsiz",İL,$B$10,İLÇE,$B$11)/VLOOKUP($B$11,ABONE2,4,FALSE))</f>
        <v>1.1488839256902792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0.10588406364995452</v>
      </c>
      <c r="F15" s="17">
        <f t="shared" ref="F15:F24" si="3">(SUMIFS(TARIMSALAG2,KAYNAK,A15,SEBEP,B15,SÜRE,"Uzun",BİLDİRİM,"Bildirimsiz",İL,$B$10,İLÇE,$B$11)/VLOOKUP($B$11,ABONE2,6,FALSE))</f>
        <v>8.1317551648763739E-2</v>
      </c>
      <c r="G15" s="17">
        <f t="shared" ref="G15:G24" si="4">(SUMIFS(TARIMSALOG2,KAYNAK,A15,SEBEP,B15,SÜRE,"Uzun",BİLDİRİM,"Bildirimsiz",İL,$B$10,İLÇE,$B$11)/VLOOKUP($B$11,ABONE2,7,FALSE))</f>
        <v>1.4593052750566868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0.4192526361988021</v>
      </c>
      <c r="I15" s="17">
        <f t="shared" ref="I15:I24" si="6">(SUMIFS(TICARETHANEAG2,KAYNAK,A15,SEBEP,B15,SÜRE,"Uzun",BİLDİRİM,"Bildirimsiz",İL,$B$10,İLÇE,$B$11)/VLOOKUP($B$11,ABONE2,9,FALSE))</f>
        <v>0.27849901954402451</v>
      </c>
      <c r="J15" s="17">
        <f t="shared" ref="J15:J24" si="7">(SUMIFS(TICARETHANEOG2,KAYNAK,A15,SEBEP,B15,SÜRE,"Uzun",BİLDİRİM,"Bildirimsiz",İL,$B$10,İLÇE,$B$11)/VLOOKUP($B$11,ABONE2,10,FALSE))</f>
        <v>2.0794740456734946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0.34166922356603413</v>
      </c>
      <c r="L15" s="17">
        <f t="shared" ref="L15:L24" si="9">(SUMIFS(SANAYIAG2,KAYNAK,A15,SEBEP,B15,SÜRE,"Uzun",BİLDİRİM,"Bildirimsiz",İL,$B$10,İLÇE,$B$11)/VLOOKUP($B$11,ABONE2,12,FALSE))</f>
        <v>3.4643573942616062</v>
      </c>
      <c r="M15" s="17">
        <f t="shared" ref="M15:M24" si="10">(SUMIFS(SANAYIOG2,KAYNAK,A15,SEBEP,B15,SÜRE,"Uzun",BİLDİRİM,"Bildirimsiz",İL,$B$10,İLÇE,$B$11)/VLOOKUP($B$11,ABONE2,13,FALSE))</f>
        <v>315.6735628371847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81.516658754992378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0.19818050505130189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0.20174098826923573</v>
      </c>
      <c r="D17" s="17">
        <f t="shared" si="1"/>
        <v>3.7649354730586189</v>
      </c>
      <c r="E17" s="17">
        <f t="shared" si="2"/>
        <v>0.21182400617501479</v>
      </c>
      <c r="F17" s="17">
        <f t="shared" si="3"/>
        <v>0.30174059148437915</v>
      </c>
      <c r="G17" s="17">
        <f t="shared" si="4"/>
        <v>7.5043310188608228</v>
      </c>
      <c r="H17" s="17">
        <f t="shared" si="5"/>
        <v>2.0680901486743166</v>
      </c>
      <c r="I17" s="17">
        <f t="shared" si="6"/>
        <v>0.37520385191889782</v>
      </c>
      <c r="J17" s="17">
        <f t="shared" si="7"/>
        <v>21.331253472625129</v>
      </c>
      <c r="K17" s="17">
        <f t="shared" si="8"/>
        <v>1.1102489862650335</v>
      </c>
      <c r="L17" s="17">
        <f t="shared" si="9"/>
        <v>2.87866928741572</v>
      </c>
      <c r="M17" s="17">
        <f t="shared" si="10"/>
        <v>112.37169854516669</v>
      </c>
      <c r="N17" s="17">
        <f t="shared" si="11"/>
        <v>30.251926601853462</v>
      </c>
      <c r="O17" s="23">
        <f t="shared" si="12"/>
        <v>0.38463582304371918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7.8320411231388165E-2</v>
      </c>
      <c r="D21" s="17">
        <f t="shared" si="1"/>
        <v>0</v>
      </c>
      <c r="E21" s="17">
        <f t="shared" si="2"/>
        <v>7.8098782546171808E-2</v>
      </c>
      <c r="F21" s="17">
        <f t="shared" si="3"/>
        <v>4.951919072318256E-2</v>
      </c>
      <c r="G21" s="17">
        <f t="shared" si="4"/>
        <v>0</v>
      </c>
      <c r="H21" s="17">
        <f t="shared" si="5"/>
        <v>3.737519871249731E-2</v>
      </c>
      <c r="I21" s="17">
        <f t="shared" si="6"/>
        <v>0.15491728403279395</v>
      </c>
      <c r="J21" s="17">
        <f t="shared" si="7"/>
        <v>0</v>
      </c>
      <c r="K21" s="17">
        <f t="shared" si="8"/>
        <v>0.1494834738483635</v>
      </c>
      <c r="L21" s="17">
        <f t="shared" si="9"/>
        <v>1.8742025795143999</v>
      </c>
      <c r="M21" s="17">
        <f t="shared" si="10"/>
        <v>0</v>
      </c>
      <c r="N21" s="17">
        <f t="shared" si="11"/>
        <v>1.4056519346358001</v>
      </c>
      <c r="O21" s="23">
        <f t="shared" si="12"/>
        <v>8.7009196756526949E-2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2.1273288825135827E-4</v>
      </c>
      <c r="D22" s="17">
        <f t="shared" si="1"/>
        <v>0</v>
      </c>
      <c r="E22" s="17">
        <f t="shared" si="2"/>
        <v>2.1213090328238082E-4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5.5418135485571127E-4</v>
      </c>
      <c r="J22" s="17">
        <f t="shared" si="7"/>
        <v>0</v>
      </c>
      <c r="K22" s="17">
        <f t="shared" si="8"/>
        <v>5.3474313458973396E-4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2.4750489831838621E-4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0.38319837156310016</v>
      </c>
      <c r="D25" s="17">
        <f t="shared" ref="D25:O25" si="13">SUM(D15:D24)</f>
        <v>4.9138193987488981</v>
      </c>
      <c r="E25" s="17">
        <f t="shared" si="13"/>
        <v>0.39601898327442348</v>
      </c>
      <c r="F25" s="17">
        <f t="shared" si="13"/>
        <v>0.43257733385632546</v>
      </c>
      <c r="G25" s="17">
        <f t="shared" si="13"/>
        <v>8.96363629391751</v>
      </c>
      <c r="H25" s="17">
        <f t="shared" si="13"/>
        <v>2.5247179835856164</v>
      </c>
      <c r="I25" s="17">
        <f t="shared" si="13"/>
        <v>0.80917433685057194</v>
      </c>
      <c r="J25" s="17">
        <f t="shared" si="13"/>
        <v>23.410727518298621</v>
      </c>
      <c r="K25" s="17">
        <f t="shared" si="13"/>
        <v>1.6019364268140208</v>
      </c>
      <c r="L25" s="17">
        <f t="shared" si="13"/>
        <v>8.2172292611917257</v>
      </c>
      <c r="M25" s="17">
        <f t="shared" si="13"/>
        <v>428.04526138235138</v>
      </c>
      <c r="N25" s="17">
        <f t="shared" si="13"/>
        <v>113.17423729148165</v>
      </c>
      <c r="O25" s="17">
        <f t="shared" si="13"/>
        <v>0.67007302974986638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0.11757465952092616</v>
      </c>
      <c r="D29" s="17">
        <f>(SUMIFS(MESKENOG2,KAYNAK,A29,SEBEP,B29,SÜRE,"Uzun",BİLDİRİM,"Bildirimli",İL,$B$10,İLÇE,$B$11)/VLOOKUP($B$11,ABONE2,4,FALSE))</f>
        <v>8.4892217881554171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0.14126448848177081</v>
      </c>
      <c r="F29" s="17">
        <f>(SUMIFS(TARIMSALAG2,KAYNAK,A29,SEBEP,B29,SÜRE,"Uzun",BİLDİRİM,"Bildirimli",İL,$B$10,İLÇE,$B$11)/VLOOKUP($B$11,ABONE2,6,FALSE))</f>
        <v>8.8725782265538136E-2</v>
      </c>
      <c r="G29" s="17">
        <f>(SUMIFS(TARIMSALOG2,KAYNAK,A29,SEBEP,B29,SÜRE,"Uzun",BİLDİRİM,"Bildirimli",İL,$B$10,İLÇE,$B$11)/VLOOKUP($B$11,ABONE2,7,FALSE))</f>
        <v>1.0280753673982757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0.31909008528618565</v>
      </c>
      <c r="I29" s="17">
        <f>(SUMIFS(TICARETHANEAG2,KAYNAK,A29,SEBEP,B29,SÜRE,"Uzun",BİLDİRİM,"Bildirimli",İL,$B$10,İLÇE,$B$11)/VLOOKUP($B$11,ABONE2,9,FALSE))</f>
        <v>0.21283267841285713</v>
      </c>
      <c r="J29" s="17">
        <f>(SUMIFS(TICARETHANEOG2,KAYNAK,A29,SEBEP,B29,SÜRE,"Uzun",BİLDİRİM,"Bildirimli",İL,$B$10,İLÇE,$B$11)/VLOOKUP($B$11,ABONE2,10,FALSE))</f>
        <v>3.6966311547549675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0.33502885400062282</v>
      </c>
      <c r="L29" s="17">
        <f>(SUMIFS(SANAYIAG2,KAYNAK,A29,SEBEP,B29,SÜRE,"Uzun",BİLDİRİM,"Bildirimli",İL,$B$10,İLÇE,$B$11)/VLOOKUP($B$11,ABONE2,12,FALSE))</f>
        <v>12.493479971067213</v>
      </c>
      <c r="M29" s="17">
        <f>(SUMIFS(SANAYIOG2,KAYNAK,A29,SEBEP,B29,SÜRE,"Uzun",BİLDİRİM,"Bildirimli",İL,$B$10,İLÇE,$B$11)/VLOOKUP($B$11,ABONE2,13,FALSE))</f>
        <v>11.955783001606669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12.359055728702078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0.17765875392178074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1.4084709047876714E-2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1.4044852572420864E-2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0.14599999246370562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0.14087896125709012</v>
      </c>
      <c r="L31" s="17">
        <f>(SUMIFS(SANAYIAG2,KAYNAK,A31,SEBEP,B31,SÜRE,"Uzun",BİLDİRİM,"Bildirimli",İL,$B$10,İLÇE,$B$11)/VLOOKUP($B$11,ABONE2,12,FALSE))</f>
        <v>1.5629828269534578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1.1722371202150934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3.0315492584957741E-2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0.13165936856880286</v>
      </c>
      <c r="D33" s="17">
        <f t="shared" ref="D33:O33" si="14">SUM(D28:D32)</f>
        <v>8.4892217881554171</v>
      </c>
      <c r="E33" s="17">
        <f t="shared" si="14"/>
        <v>0.15530934105419167</v>
      </c>
      <c r="F33" s="17">
        <f t="shared" si="14"/>
        <v>8.8725782265538136E-2</v>
      </c>
      <c r="G33" s="17">
        <f t="shared" si="14"/>
        <v>1.0280753673982757</v>
      </c>
      <c r="H33" s="17">
        <f t="shared" si="14"/>
        <v>0.31909008528618565</v>
      </c>
      <c r="I33" s="17">
        <f t="shared" si="14"/>
        <v>0.35883267087656279</v>
      </c>
      <c r="J33" s="17">
        <f t="shared" si="14"/>
        <v>3.6966311547549675</v>
      </c>
      <c r="K33" s="17">
        <f t="shared" si="14"/>
        <v>0.47590781525771297</v>
      </c>
      <c r="L33" s="17">
        <f t="shared" si="14"/>
        <v>14.056462798020672</v>
      </c>
      <c r="M33" s="17">
        <f t="shared" si="14"/>
        <v>11.955783001606669</v>
      </c>
      <c r="N33" s="17">
        <f t="shared" si="14"/>
        <v>13.531292848917172</v>
      </c>
      <c r="O33" s="17">
        <f t="shared" si="14"/>
        <v>0.20797424650673849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49334</v>
      </c>
      <c r="D37" s="22">
        <f>VLOOKUP($B$11,ABONE2,4,FALSE)</f>
        <v>140</v>
      </c>
      <c r="E37" s="22">
        <f>VLOOKUP($B$11,ABONE2,5,FALSE)</f>
        <v>49474</v>
      </c>
      <c r="F37" s="22">
        <f>VLOOKUP($B$11,ABONE2,6,FALSE)</f>
        <v>951</v>
      </c>
      <c r="G37" s="22">
        <f>VLOOKUP($B$11,ABONE2,7,FALSE)</f>
        <v>309</v>
      </c>
      <c r="H37" s="22">
        <f>VLOOKUP($B$11,ABONE2,8,FALSE)</f>
        <v>1260</v>
      </c>
      <c r="I37" s="22">
        <f>VLOOKUP($B$11,ABONE2,9,FALSE)</f>
        <v>6960</v>
      </c>
      <c r="J37" s="22">
        <f>VLOOKUP($B$11,ABONE2,10,FALSE)</f>
        <v>253</v>
      </c>
      <c r="K37" s="22">
        <f>VLOOKUP($B$11,ABONE2,11,FALSE)</f>
        <v>7213</v>
      </c>
      <c r="L37" s="36">
        <f>VLOOKUP($B$11,ABONE2,12,FALSE)</f>
        <v>30</v>
      </c>
      <c r="M37" s="36">
        <f>VLOOKUP($B$11,ABONE2,13,FALSE)</f>
        <v>10</v>
      </c>
      <c r="N37" s="36">
        <f>VLOOKUP($B$11,ABONE2,14,FALSE)</f>
        <v>40</v>
      </c>
      <c r="O37" s="36">
        <f>VLOOKUP($B$11,ABONE2,15,FALSE)</f>
        <v>57987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7590.0582249999998</v>
      </c>
      <c r="D38" s="22">
        <f>VLOOKUP($B$11,TUKETIM,4,FALSE)</f>
        <v>348.73076666666668</v>
      </c>
      <c r="E38" s="22">
        <f>VLOOKUP($B$11,TUKETIM,5,FALSE)</f>
        <v>7938.7889916666663</v>
      </c>
      <c r="F38" s="22">
        <f>VLOOKUP($B$11,TUKETIM,6,FALSE)</f>
        <v>404.89081666666669</v>
      </c>
      <c r="G38" s="22">
        <f>VLOOKUP($B$11,TUKETIM,7,FALSE)</f>
        <v>849.85388333333344</v>
      </c>
      <c r="H38" s="22">
        <f>VLOOKUP($B$11,TUKETIM,8,FALSE)</f>
        <v>1254.7447000000002</v>
      </c>
      <c r="I38" s="22">
        <f>VLOOKUP($B$11,TUKETIM,9,FALSE)</f>
        <v>3537.4406166666668</v>
      </c>
      <c r="J38" s="22">
        <f>VLOOKUP($B$11,TUKETIM,10,FALSE)</f>
        <v>2397.0185916666669</v>
      </c>
      <c r="K38" s="22">
        <f>VLOOKUP($B$11,TUKETIM,11,FALSE)</f>
        <v>5934.4592083333337</v>
      </c>
      <c r="L38" s="36">
        <f>VLOOKUP($B$11,TUKETIM,12,FALSE)</f>
        <v>129.51676666666665</v>
      </c>
      <c r="M38" s="36">
        <f>VLOOKUP($B$11,TUKETIM,13,FALSE)</f>
        <v>650.23917499999982</v>
      </c>
      <c r="N38" s="36">
        <f>VLOOKUP($B$11,TUKETIM,14,FALSE)</f>
        <v>779.75594166666644</v>
      </c>
      <c r="O38" s="36">
        <f>VLOOKUP($B$11,TUKETIM,15,FALSE)</f>
        <v>15907.748841666667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262207.67700000003</v>
      </c>
      <c r="D39" s="22">
        <f>VLOOKUP($B$11,ANLASMA,4,FALSE)</f>
        <v>17391.46</v>
      </c>
      <c r="E39" s="22">
        <f>VLOOKUP($B$11,ANLASMA,5,FALSE)</f>
        <v>279599.13700000005</v>
      </c>
      <c r="F39" s="22">
        <f>VLOOKUP($B$11,ANLASMA,6,FALSE)</f>
        <v>8465.33</v>
      </c>
      <c r="G39" s="22">
        <f>VLOOKUP($B$11,ANLASMA,7,FALSE)</f>
        <v>11690.8</v>
      </c>
      <c r="H39" s="22">
        <f>VLOOKUP($B$11,ANLASMA,8,FALSE)</f>
        <v>20156.129999999997</v>
      </c>
      <c r="I39" s="22">
        <f>VLOOKUP($B$11,ANLASMA,9,FALSE)</f>
        <v>38461.644</v>
      </c>
      <c r="J39" s="22">
        <f>VLOOKUP($B$11,ANLASMA,10,FALSE)</f>
        <v>25760.87</v>
      </c>
      <c r="K39" s="22">
        <f>VLOOKUP($B$11,ANLASMA,11,FALSE)</f>
        <v>64222.513999999996</v>
      </c>
      <c r="L39" s="36">
        <f>VLOOKUP($B$11,ANLASMA,12,FALSE)</f>
        <v>529.71</v>
      </c>
      <c r="M39" s="36">
        <f>VLOOKUP($B$11,ANLASMA,13,FALSE)</f>
        <v>5468.4</v>
      </c>
      <c r="N39" s="36">
        <f>VLOOKUP($B$11,ANLASMA,14,FALSE)</f>
        <v>5998.11</v>
      </c>
      <c r="O39" s="36">
        <f>VLOOKUP($B$11,ANLASMA,15,FALSE)</f>
        <v>369975.89100000006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0.13809287113451121</v>
      </c>
      <c r="D17" s="17">
        <f t="shared" si="1"/>
        <v>0</v>
      </c>
      <c r="E17" s="17">
        <f t="shared" si="2"/>
        <v>0.13808539493554342</v>
      </c>
      <c r="F17" s="17">
        <f t="shared" si="3"/>
        <v>0.2805757634556747</v>
      </c>
      <c r="G17" s="17">
        <f t="shared" si="4"/>
        <v>2.371853247244267</v>
      </c>
      <c r="H17" s="17">
        <f t="shared" si="5"/>
        <v>0.29257266166776053</v>
      </c>
      <c r="I17" s="17">
        <f t="shared" si="6"/>
        <v>0.34391188770390424</v>
      </c>
      <c r="J17" s="17">
        <f t="shared" si="7"/>
        <v>3.6685158937781863</v>
      </c>
      <c r="K17" s="17">
        <f t="shared" si="8"/>
        <v>0.44258371555292553</v>
      </c>
      <c r="L17" s="17">
        <f t="shared" si="9"/>
        <v>0</v>
      </c>
      <c r="M17" s="17">
        <f t="shared" si="10"/>
        <v>0.74997645714337502</v>
      </c>
      <c r="N17" s="17">
        <f t="shared" si="11"/>
        <v>0.54543742337699996</v>
      </c>
      <c r="O17" s="23">
        <f t="shared" si="12"/>
        <v>0.20863204614408579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4.8262167874289682E-4</v>
      </c>
      <c r="D18" s="17">
        <f t="shared" si="1"/>
        <v>0</v>
      </c>
      <c r="E18" s="17">
        <f t="shared" si="2"/>
        <v>4.8259555012621433E-4</v>
      </c>
      <c r="F18" s="17">
        <f t="shared" si="3"/>
        <v>2.103021606790323E-4</v>
      </c>
      <c r="G18" s="17">
        <f t="shared" si="4"/>
        <v>0</v>
      </c>
      <c r="H18" s="17">
        <f t="shared" si="5"/>
        <v>2.0909573368165584E-4</v>
      </c>
      <c r="I18" s="17">
        <f t="shared" si="6"/>
        <v>2.3158594264606564E-4</v>
      </c>
      <c r="J18" s="17">
        <f t="shared" si="7"/>
        <v>0</v>
      </c>
      <c r="K18" s="17">
        <f t="shared" si="8"/>
        <v>2.2471264037509576E-4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4.0214206290007943E-4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0.13465919571860507</v>
      </c>
      <c r="D21" s="17">
        <f t="shared" si="1"/>
        <v>0</v>
      </c>
      <c r="E21" s="17">
        <f t="shared" si="2"/>
        <v>0.13465190541511751</v>
      </c>
      <c r="F21" s="17">
        <f t="shared" si="3"/>
        <v>0.1730346929409157</v>
      </c>
      <c r="G21" s="17">
        <f t="shared" si="4"/>
        <v>0</v>
      </c>
      <c r="H21" s="17">
        <f t="shared" si="5"/>
        <v>0.17204205584972923</v>
      </c>
      <c r="I21" s="17">
        <f t="shared" si="6"/>
        <v>0.18753771975367087</v>
      </c>
      <c r="J21" s="17">
        <f t="shared" si="7"/>
        <v>0</v>
      </c>
      <c r="K21" s="17">
        <f t="shared" si="8"/>
        <v>0.18197173668774094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0.14746988280761386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0.27323468853185917</v>
      </c>
      <c r="D25" s="17">
        <f t="shared" ref="D25:O25" si="13">SUM(D15:D24)</f>
        <v>0</v>
      </c>
      <c r="E25" s="17">
        <f t="shared" si="13"/>
        <v>0.27321989590078716</v>
      </c>
      <c r="F25" s="17">
        <f t="shared" si="13"/>
        <v>0.45382075855726944</v>
      </c>
      <c r="G25" s="17">
        <f t="shared" si="13"/>
        <v>2.371853247244267</v>
      </c>
      <c r="H25" s="17">
        <f t="shared" si="13"/>
        <v>0.46482381325117139</v>
      </c>
      <c r="I25" s="17">
        <f t="shared" si="13"/>
        <v>0.53168119340022113</v>
      </c>
      <c r="J25" s="17">
        <f t="shared" si="13"/>
        <v>3.6685158937781863</v>
      </c>
      <c r="K25" s="17">
        <f t="shared" si="13"/>
        <v>0.6247801648810416</v>
      </c>
      <c r="L25" s="17">
        <f t="shared" si="13"/>
        <v>0</v>
      </c>
      <c r="M25" s="17">
        <f t="shared" si="13"/>
        <v>0.74997645714337502</v>
      </c>
      <c r="N25" s="17">
        <f t="shared" si="13"/>
        <v>0.54543742337699996</v>
      </c>
      <c r="O25" s="17">
        <f t="shared" si="13"/>
        <v>0.35650407101459969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6.0449795269929087E-2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6.0446522583270546E-2</v>
      </c>
      <c r="F29" s="17">
        <f>(SUMIFS(TARIMSALAG2,KAYNAK,A29,SEBEP,B29,SÜRE,"Uzun",BİLDİRİM,"Bildirimli",İL,$B$10,İLÇE,$B$11)/VLOOKUP($B$11,ABONE2,6,FALSE))</f>
        <v>0.11425468282036241</v>
      </c>
      <c r="G29" s="17">
        <f>(SUMIFS(TARIMSALOG2,KAYNAK,A29,SEBEP,B29,SÜRE,"Uzun",BİLDİRİM,"Bildirimli",İL,$B$10,İLÇE,$B$11)/VLOOKUP($B$11,ABONE2,7,FALSE))</f>
        <v>0.33591442482098183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0.11552626413040508</v>
      </c>
      <c r="I29" s="17">
        <f>(SUMIFS(TICARETHANEAG2,KAYNAK,A29,SEBEP,B29,SÜRE,"Uzun",BİLDİRİM,"Bildirimli",İL,$B$10,İLÇE,$B$11)/VLOOKUP($B$11,ABONE2,9,FALSE))</f>
        <v>0.20372832181126901</v>
      </c>
      <c r="J29" s="17">
        <f>(SUMIFS(TICARETHANEOG2,KAYNAK,A29,SEBEP,B29,SÜRE,"Uzun",BİLDİRİM,"Bildirimli",İL,$B$10,İLÇE,$B$11)/VLOOKUP($B$11,ABONE2,10,FALSE))</f>
        <v>1.5042106889660269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0.24232569221030922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9.7074454939813759E-2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4.0654589755769584E-2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4.0652388760168058E-2</v>
      </c>
      <c r="F31" s="17">
        <f>(SUMIFS(TARIMSALAG2,KAYNAK,A31,SEBEP,B31,SÜRE,"Uzun",BİLDİRİM,"Bildirimli",İL,$B$10,İLÇE,$B$11)/VLOOKUP($B$11,ABONE2,6,FALSE))</f>
        <v>0.20526777155813514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0.2040902250198616</v>
      </c>
      <c r="I31" s="17">
        <f>(SUMIFS(TICARETHANEAG2,KAYNAK,A31,SEBEP,B31,SÜRE,"Uzun",BİLDİRİM,"Bildirimli",İL,$B$10,İLÇE,$B$11)/VLOOKUP($B$11,ABONE2,9,FALSE))</f>
        <v>0.12517942224165374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0.12146418807268174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7.703542794896763E-2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0.10110438502569867</v>
      </c>
      <c r="D33" s="17">
        <f t="shared" ref="D33:O33" si="14">SUM(D28:D32)</f>
        <v>0</v>
      </c>
      <c r="E33" s="17">
        <f t="shared" si="14"/>
        <v>0.1010989113434386</v>
      </c>
      <c r="F33" s="17">
        <f t="shared" si="14"/>
        <v>0.31952245437849758</v>
      </c>
      <c r="G33" s="17">
        <f t="shared" si="14"/>
        <v>0.33591442482098183</v>
      </c>
      <c r="H33" s="17">
        <f t="shared" si="14"/>
        <v>0.31961648915026669</v>
      </c>
      <c r="I33" s="17">
        <f t="shared" si="14"/>
        <v>0.32890774405292278</v>
      </c>
      <c r="J33" s="17">
        <f t="shared" si="14"/>
        <v>1.5042106889660269</v>
      </c>
      <c r="K33" s="17">
        <f t="shared" si="14"/>
        <v>0.36378988028299097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0.17410988288878138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18470</v>
      </c>
      <c r="D37" s="22">
        <f>VLOOKUP($B$11,ABONE2,4,FALSE)</f>
        <v>1</v>
      </c>
      <c r="E37" s="22">
        <f>VLOOKUP($B$11,ABONE2,5,FALSE)</f>
        <v>18471</v>
      </c>
      <c r="F37" s="22">
        <f>VLOOKUP($B$11,ABONE2,6,FALSE)</f>
        <v>3813</v>
      </c>
      <c r="G37" s="22">
        <f>VLOOKUP($B$11,ABONE2,7,FALSE)</f>
        <v>22</v>
      </c>
      <c r="H37" s="22">
        <f>VLOOKUP($B$11,ABONE2,8,FALSE)</f>
        <v>3835</v>
      </c>
      <c r="I37" s="22">
        <f>VLOOKUP($B$11,ABONE2,9,FALSE)</f>
        <v>4054</v>
      </c>
      <c r="J37" s="22">
        <f>VLOOKUP($B$11,ABONE2,10,FALSE)</f>
        <v>124</v>
      </c>
      <c r="K37" s="22">
        <f>VLOOKUP($B$11,ABONE2,11,FALSE)</f>
        <v>4178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26495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2957.7229499999999</v>
      </c>
      <c r="D38" s="22">
        <f>VLOOKUP($B$11,TUKETIM,4,FALSE)</f>
        <v>0</v>
      </c>
      <c r="E38" s="22">
        <f>VLOOKUP($B$11,TUKETIM,5,FALSE)</f>
        <v>2957.7229499999999</v>
      </c>
      <c r="F38" s="22">
        <f>VLOOKUP($B$11,TUKETIM,6,FALSE)</f>
        <v>2461.2690499999999</v>
      </c>
      <c r="G38" s="22">
        <f>VLOOKUP($B$11,TUKETIM,7,FALSE)</f>
        <v>51.162224999999992</v>
      </c>
      <c r="H38" s="22">
        <f>VLOOKUP($B$11,TUKETIM,8,FALSE)</f>
        <v>2512.4312749999999</v>
      </c>
      <c r="I38" s="22">
        <f>VLOOKUP($B$11,TUKETIM,9,FALSE)</f>
        <v>2300.9869916666667</v>
      </c>
      <c r="J38" s="22">
        <f>VLOOKUP($B$11,TUKETIM,10,FALSE)</f>
        <v>803.77888333333328</v>
      </c>
      <c r="K38" s="22">
        <f>VLOOKUP($B$11,TUKETIM,11,FALSE)</f>
        <v>3104.7658750000001</v>
      </c>
      <c r="L38" s="36">
        <f>VLOOKUP($B$11,TUKETIM,12,FALSE)</f>
        <v>12.637625000000002</v>
      </c>
      <c r="M38" s="36">
        <f>VLOOKUP($B$11,TUKETIM,13,FALSE)</f>
        <v>345.12846666666667</v>
      </c>
      <c r="N38" s="36">
        <f>VLOOKUP($B$11,TUKETIM,14,FALSE)</f>
        <v>357.76609166666668</v>
      </c>
      <c r="O38" s="36">
        <f>VLOOKUP($B$11,TUKETIM,15,FALSE)</f>
        <v>8932.6861916666658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72014.384000000005</v>
      </c>
      <c r="D39" s="22">
        <f>VLOOKUP($B$11,ANLASMA,4,FALSE)</f>
        <v>750</v>
      </c>
      <c r="E39" s="22">
        <f>VLOOKUP($B$11,ANLASMA,5,FALSE)</f>
        <v>72764.384000000005</v>
      </c>
      <c r="F39" s="22">
        <f>VLOOKUP($B$11,ANLASMA,6,FALSE)</f>
        <v>18127.518</v>
      </c>
      <c r="G39" s="22">
        <f>VLOOKUP($B$11,ANLASMA,7,FALSE)</f>
        <v>632.6</v>
      </c>
      <c r="H39" s="22">
        <f>VLOOKUP($B$11,ANLASMA,8,FALSE)</f>
        <v>18760.117999999999</v>
      </c>
      <c r="I39" s="22">
        <f>VLOOKUP($B$11,ANLASMA,9,FALSE)</f>
        <v>21819.232</v>
      </c>
      <c r="J39" s="22">
        <f>VLOOKUP($B$11,ANLASMA,10,FALSE)</f>
        <v>24539.4</v>
      </c>
      <c r="K39" s="22">
        <f>VLOOKUP($B$11,ANLASMA,11,FALSE)</f>
        <v>46358.631999999998</v>
      </c>
      <c r="L39" s="36">
        <f>VLOOKUP($B$11,ANLASMA,12,FALSE)</f>
        <v>35</v>
      </c>
      <c r="M39" s="36">
        <f>VLOOKUP($B$11,ANLASMA,13,FALSE)</f>
        <v>1668</v>
      </c>
      <c r="N39" s="36">
        <f>VLOOKUP($B$11,ANLASMA,14,FALSE)</f>
        <v>1703</v>
      </c>
      <c r="O39" s="36">
        <f>VLOOKUP($B$11,ANLASMA,15,FALSE)</f>
        <v>139586.13400000002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1.5800154391045356E-2</v>
      </c>
      <c r="D17" s="17">
        <f t="shared" si="1"/>
        <v>0</v>
      </c>
      <c r="E17" s="17">
        <f t="shared" si="2"/>
        <v>1.5795693590822023E-2</v>
      </c>
      <c r="F17" s="17">
        <f t="shared" si="3"/>
        <v>2.6229259127015913E-2</v>
      </c>
      <c r="G17" s="17">
        <f t="shared" si="4"/>
        <v>0.11539463677672918</v>
      </c>
      <c r="H17" s="17">
        <f t="shared" si="5"/>
        <v>2.6900938054697371E-2</v>
      </c>
      <c r="I17" s="17">
        <f t="shared" si="6"/>
        <v>2.6514117191378379E-2</v>
      </c>
      <c r="J17" s="17">
        <f t="shared" si="7"/>
        <v>1.0728500366749978</v>
      </c>
      <c r="K17" s="17">
        <f t="shared" si="8"/>
        <v>4.6402233929187409E-2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2.2719263821843871E-2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1.4313679360247156E-3</v>
      </c>
      <c r="D18" s="17">
        <f t="shared" si="1"/>
        <v>0</v>
      </c>
      <c r="E18" s="17">
        <f t="shared" si="2"/>
        <v>1.43096382311223E-3</v>
      </c>
      <c r="F18" s="17">
        <f t="shared" si="3"/>
        <v>1.6598845732265343E-2</v>
      </c>
      <c r="G18" s="17">
        <f t="shared" si="4"/>
        <v>0</v>
      </c>
      <c r="H18" s="17">
        <f t="shared" si="5"/>
        <v>1.6473807346334909E-2</v>
      </c>
      <c r="I18" s="17">
        <f t="shared" si="6"/>
        <v>2.7430030780264691E-2</v>
      </c>
      <c r="J18" s="17">
        <f t="shared" si="7"/>
        <v>0</v>
      </c>
      <c r="K18" s="17">
        <f t="shared" si="8"/>
        <v>2.6908657439140338E-2</v>
      </c>
      <c r="L18" s="17">
        <f t="shared" si="9"/>
        <v>52.240099166146138</v>
      </c>
      <c r="M18" s="17">
        <f t="shared" si="10"/>
        <v>0</v>
      </c>
      <c r="N18" s="17">
        <f t="shared" si="11"/>
        <v>14.247299772585309</v>
      </c>
      <c r="O18" s="23">
        <f t="shared" si="12"/>
        <v>2.3412339649080183E-2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7.0331866077849706E-2</v>
      </c>
      <c r="D21" s="17">
        <f t="shared" si="1"/>
        <v>0</v>
      </c>
      <c r="E21" s="17">
        <f t="shared" si="2"/>
        <v>7.0312009537455061E-2</v>
      </c>
      <c r="F21" s="17">
        <f t="shared" si="3"/>
        <v>2.310007305385621E-2</v>
      </c>
      <c r="G21" s="17">
        <f t="shared" si="4"/>
        <v>0</v>
      </c>
      <c r="H21" s="17">
        <f t="shared" si="5"/>
        <v>2.2926061204109647E-2</v>
      </c>
      <c r="I21" s="17">
        <f t="shared" si="6"/>
        <v>8.3073682398953255E-2</v>
      </c>
      <c r="J21" s="17">
        <f t="shared" si="7"/>
        <v>0</v>
      </c>
      <c r="K21" s="17">
        <f t="shared" si="8"/>
        <v>8.14946683723628E-2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6.73354546273357E-2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8.7563388404919784E-2</v>
      </c>
      <c r="D25" s="17">
        <f t="shared" ref="D25:O25" si="13">SUM(D15:D24)</f>
        <v>0</v>
      </c>
      <c r="E25" s="17">
        <f t="shared" si="13"/>
        <v>8.7538666951389316E-2</v>
      </c>
      <c r="F25" s="17">
        <f t="shared" si="13"/>
        <v>6.5928177913137459E-2</v>
      </c>
      <c r="G25" s="17">
        <f t="shared" si="13"/>
        <v>0.11539463677672918</v>
      </c>
      <c r="H25" s="17">
        <f t="shared" si="13"/>
        <v>6.6300806605141926E-2</v>
      </c>
      <c r="I25" s="17">
        <f t="shared" si="13"/>
        <v>0.13701783037059634</v>
      </c>
      <c r="J25" s="17">
        <f t="shared" si="13"/>
        <v>1.0728500366749978</v>
      </c>
      <c r="K25" s="17">
        <f t="shared" si="13"/>
        <v>0.15480555974069055</v>
      </c>
      <c r="L25" s="17">
        <f t="shared" si="13"/>
        <v>52.240099166146138</v>
      </c>
      <c r="M25" s="17">
        <f t="shared" si="13"/>
        <v>0</v>
      </c>
      <c r="N25" s="17">
        <f t="shared" si="13"/>
        <v>14.247299772585309</v>
      </c>
      <c r="O25" s="17">
        <f t="shared" si="13"/>
        <v>0.11346705809825976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1.3163866169076013E-3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1.3160149662534771E-3</v>
      </c>
      <c r="F29" s="17">
        <f>(SUMIFS(TARIMSALAG2,KAYNAK,A29,SEBEP,B29,SÜRE,"Uzun",BİLDİRİM,"Bildirimli",İL,$B$10,İLÇE,$B$11)/VLOOKUP($B$11,ABONE2,6,FALSE))</f>
        <v>4.5238227675886894E-2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4.4897450066275692E-2</v>
      </c>
      <c r="I29" s="17">
        <f>(SUMIFS(TICARETHANEAG2,KAYNAK,A29,SEBEP,B29,SÜRE,"Uzun",BİLDİRİM,"Bildirimli",İL,$B$10,İLÇE,$B$11)/VLOOKUP($B$11,ABONE2,9,FALSE))</f>
        <v>3.5346750907939109E-2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3.4674901365866352E-2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52.840576490530488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38.429510174931266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5.4263517769626825E-2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4.9439621721321181E-3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4.9425663612421879E-3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3.6728048102063156E-5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3.6029943703079904E-5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3.4903373610997209E-3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6.2603487890397196E-3</v>
      </c>
      <c r="D33" s="17">
        <f t="shared" ref="D33:O33" si="14">SUM(D28:D32)</f>
        <v>0</v>
      </c>
      <c r="E33" s="17">
        <f t="shared" si="14"/>
        <v>6.2585813274956652E-3</v>
      </c>
      <c r="F33" s="17">
        <f t="shared" si="14"/>
        <v>4.5238227675886894E-2</v>
      </c>
      <c r="G33" s="17">
        <f t="shared" si="14"/>
        <v>0</v>
      </c>
      <c r="H33" s="17">
        <f t="shared" si="14"/>
        <v>4.4897450066275692E-2</v>
      </c>
      <c r="I33" s="17">
        <f t="shared" si="14"/>
        <v>3.5383478956041173E-2</v>
      </c>
      <c r="J33" s="17">
        <f t="shared" si="14"/>
        <v>0</v>
      </c>
      <c r="K33" s="17">
        <f t="shared" si="14"/>
        <v>3.4710931309569433E-2</v>
      </c>
      <c r="L33" s="17">
        <f t="shared" si="14"/>
        <v>0</v>
      </c>
      <c r="M33" s="17">
        <f t="shared" si="14"/>
        <v>52.840576490530488</v>
      </c>
      <c r="N33" s="17">
        <f t="shared" si="14"/>
        <v>38.429510174931266</v>
      </c>
      <c r="O33" s="17">
        <f t="shared" si="14"/>
        <v>5.7753855130726547E-2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7082</v>
      </c>
      <c r="D37" s="22">
        <f>VLOOKUP($B$11,ABONE2,4,FALSE)</f>
        <v>2</v>
      </c>
      <c r="E37" s="22">
        <f>VLOOKUP($B$11,ABONE2,5,FALSE)</f>
        <v>7084</v>
      </c>
      <c r="F37" s="22">
        <f>VLOOKUP($B$11,ABONE2,6,FALSE)</f>
        <v>1054</v>
      </c>
      <c r="G37" s="22">
        <f>VLOOKUP($B$11,ABONE2,7,FALSE)</f>
        <v>8</v>
      </c>
      <c r="H37" s="22">
        <f>VLOOKUP($B$11,ABONE2,8,FALSE)</f>
        <v>1062</v>
      </c>
      <c r="I37" s="22">
        <f>VLOOKUP($B$11,ABONE2,9,FALSE)</f>
        <v>1858</v>
      </c>
      <c r="J37" s="22">
        <f>VLOOKUP($B$11,ABONE2,10,FALSE)</f>
        <v>36</v>
      </c>
      <c r="K37" s="22">
        <f>VLOOKUP($B$11,ABONE2,11,FALSE)</f>
        <v>1894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10051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928.70372500000019</v>
      </c>
      <c r="D38" s="22">
        <f>VLOOKUP($B$11,TUKETIM,4,FALSE)</f>
        <v>0</v>
      </c>
      <c r="E38" s="22">
        <f>VLOOKUP($B$11,TUKETIM,5,FALSE)</f>
        <v>928.70372500000019</v>
      </c>
      <c r="F38" s="22">
        <f>VLOOKUP($B$11,TUKETIM,6,FALSE)</f>
        <v>419.42394999999999</v>
      </c>
      <c r="G38" s="22">
        <f>VLOOKUP($B$11,TUKETIM,7,FALSE)</f>
        <v>9.7093249999999998</v>
      </c>
      <c r="H38" s="22">
        <f>VLOOKUP($B$11,TUKETIM,8,FALSE)</f>
        <v>429.13327499999997</v>
      </c>
      <c r="I38" s="22">
        <f>VLOOKUP($B$11,TUKETIM,9,FALSE)</f>
        <v>650.9789750000001</v>
      </c>
      <c r="J38" s="22">
        <f>VLOOKUP($B$11,TUKETIM,10,FALSE)</f>
        <v>376.43609166666664</v>
      </c>
      <c r="K38" s="22">
        <f>VLOOKUP($B$11,TUKETIM,11,FALSE)</f>
        <v>1027.4150666666667</v>
      </c>
      <c r="L38" s="36">
        <f>VLOOKUP($B$11,TUKETIM,12,FALSE)</f>
        <v>107.05205833333332</v>
      </c>
      <c r="M38" s="36">
        <f>VLOOKUP($B$11,TUKETIM,13,FALSE)</f>
        <v>638.94931666666662</v>
      </c>
      <c r="N38" s="36">
        <f>VLOOKUP($B$11,TUKETIM,14,FALSE)</f>
        <v>746.00137499999994</v>
      </c>
      <c r="O38" s="36">
        <f>VLOOKUP($B$11,TUKETIM,15,FALSE)</f>
        <v>3131.2534416666672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28370.463</v>
      </c>
      <c r="D39" s="22">
        <f>VLOOKUP($B$11,ANLASMA,4,FALSE)</f>
        <v>155</v>
      </c>
      <c r="E39" s="22">
        <f>VLOOKUP($B$11,ANLASMA,5,FALSE)</f>
        <v>28525.463</v>
      </c>
      <c r="F39" s="22">
        <f>VLOOKUP($B$11,ANLASMA,6,FALSE)</f>
        <v>4389.7910000000002</v>
      </c>
      <c r="G39" s="22">
        <f>VLOOKUP($B$11,ANLASMA,7,FALSE)</f>
        <v>265.3</v>
      </c>
      <c r="H39" s="22">
        <f>VLOOKUP($B$11,ANLASMA,8,FALSE)</f>
        <v>4655.0910000000003</v>
      </c>
      <c r="I39" s="22">
        <f>VLOOKUP($B$11,ANLASMA,9,FALSE)</f>
        <v>9552.4709999999995</v>
      </c>
      <c r="J39" s="22">
        <f>VLOOKUP($B$11,ANLASMA,10,FALSE)</f>
        <v>4627.8999999999996</v>
      </c>
      <c r="K39" s="22">
        <f>VLOOKUP($B$11,ANLASMA,11,FALSE)</f>
        <v>14180.370999999999</v>
      </c>
      <c r="L39" s="36">
        <f>VLOOKUP($B$11,ANLASMA,12,FALSE)</f>
        <v>172.04900000000001</v>
      </c>
      <c r="M39" s="36">
        <f>VLOOKUP($B$11,ANLASMA,13,FALSE)</f>
        <v>2350</v>
      </c>
      <c r="N39" s="36">
        <f>VLOOKUP($B$11,ANLASMA,14,FALSE)</f>
        <v>2522.049</v>
      </c>
      <c r="O39" s="36">
        <f>VLOOKUP($B$11,ANLASMA,15,FALSE)</f>
        <v>49882.974000000002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9.4613163641051906E-2</v>
      </c>
      <c r="D17" s="17">
        <f t="shared" si="1"/>
        <v>0.91806464548116651</v>
      </c>
      <c r="E17" s="17">
        <f t="shared" si="2"/>
        <v>9.4631922075027297E-2</v>
      </c>
      <c r="F17" s="17">
        <f t="shared" si="3"/>
        <v>6.5242218320664611E-2</v>
      </c>
      <c r="G17" s="17">
        <f t="shared" si="4"/>
        <v>0.29937100207140005</v>
      </c>
      <c r="H17" s="17">
        <f t="shared" si="5"/>
        <v>9.0149535740955633E-2</v>
      </c>
      <c r="I17" s="17">
        <f t="shared" si="6"/>
        <v>0.11585740115619435</v>
      </c>
      <c r="J17" s="17">
        <f t="shared" si="7"/>
        <v>11.435443662127422</v>
      </c>
      <c r="K17" s="17">
        <f t="shared" si="8"/>
        <v>0.16069854504714251</v>
      </c>
      <c r="L17" s="17">
        <f t="shared" si="9"/>
        <v>3.0585681541783774</v>
      </c>
      <c r="M17" s="17">
        <f t="shared" si="10"/>
        <v>14.448025289616044</v>
      </c>
      <c r="N17" s="17">
        <f t="shared" si="11"/>
        <v>4.5771624389034002</v>
      </c>
      <c r="O17" s="23">
        <f t="shared" si="12"/>
        <v>0.10429520437206291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7.4565726293980894E-2</v>
      </c>
      <c r="D18" s="17">
        <f t="shared" si="1"/>
        <v>0.14855686995215001</v>
      </c>
      <c r="E18" s="17">
        <f t="shared" si="2"/>
        <v>7.4567411831032798E-2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9.6654932647865038E-2</v>
      </c>
      <c r="J18" s="17">
        <f t="shared" si="7"/>
        <v>35.377755136389382</v>
      </c>
      <c r="K18" s="17">
        <f t="shared" si="8"/>
        <v>0.23641665665377348</v>
      </c>
      <c r="L18" s="17">
        <f t="shared" si="9"/>
        <v>1.1013413626573239</v>
      </c>
      <c r="M18" s="17">
        <f t="shared" si="10"/>
        <v>0</v>
      </c>
      <c r="N18" s="17">
        <f t="shared" si="11"/>
        <v>0.95449584763634732</v>
      </c>
      <c r="O18" s="23">
        <f t="shared" si="12"/>
        <v>9.622660101218207E-2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3.8862568479837163E-2</v>
      </c>
      <c r="D21" s="17">
        <f t="shared" si="1"/>
        <v>0</v>
      </c>
      <c r="E21" s="17">
        <f t="shared" si="2"/>
        <v>3.8861683180653153E-2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8.2878251791341576E-2</v>
      </c>
      <c r="J21" s="17">
        <f t="shared" si="7"/>
        <v>0</v>
      </c>
      <c r="K21" s="17">
        <f t="shared" si="8"/>
        <v>8.2549939825839844E-2</v>
      </c>
      <c r="L21" s="17">
        <f t="shared" si="9"/>
        <v>0.15314517177429551</v>
      </c>
      <c r="M21" s="17">
        <f t="shared" si="10"/>
        <v>0</v>
      </c>
      <c r="N21" s="17">
        <f t="shared" si="11"/>
        <v>0.13272581553772278</v>
      </c>
      <c r="O21" s="23">
        <f t="shared" si="12"/>
        <v>4.4674033181053029E-2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8.0946520993217667E-4</v>
      </c>
      <c r="D22" s="17">
        <f t="shared" si="1"/>
        <v>0</v>
      </c>
      <c r="E22" s="17">
        <f t="shared" si="2"/>
        <v>8.0944677010902897E-4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5.2347033805889473E-4</v>
      </c>
      <c r="J22" s="17">
        <f t="shared" si="7"/>
        <v>0</v>
      </c>
      <c r="K22" s="17">
        <f t="shared" si="8"/>
        <v>5.2139667492224161E-4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7.7075694631015702E-4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0.20885092362480212</v>
      </c>
      <c r="D25" s="17">
        <f t="shared" ref="D25:O25" si="13">SUM(D15:D24)</f>
        <v>1.0666215154333165</v>
      </c>
      <c r="E25" s="17">
        <f t="shared" si="13"/>
        <v>0.20887046385682229</v>
      </c>
      <c r="F25" s="17">
        <f t="shared" si="13"/>
        <v>6.5242218320664611E-2</v>
      </c>
      <c r="G25" s="17">
        <f t="shared" si="13"/>
        <v>0.29937100207140005</v>
      </c>
      <c r="H25" s="17">
        <f t="shared" si="13"/>
        <v>9.0149535740955633E-2</v>
      </c>
      <c r="I25" s="17">
        <f t="shared" si="13"/>
        <v>0.29591405593345982</v>
      </c>
      <c r="J25" s="17">
        <f t="shared" si="13"/>
        <v>46.813198798516808</v>
      </c>
      <c r="K25" s="17">
        <f t="shared" si="13"/>
        <v>0.48018653820167806</v>
      </c>
      <c r="L25" s="17">
        <f t="shared" si="13"/>
        <v>4.3130546886099967</v>
      </c>
      <c r="M25" s="17">
        <f t="shared" si="13"/>
        <v>14.448025289616044</v>
      </c>
      <c r="N25" s="17">
        <f t="shared" si="13"/>
        <v>5.6643841020774701</v>
      </c>
      <c r="O25" s="17">
        <f t="shared" si="13"/>
        <v>0.24596659551160815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2.5204943192787609E-2</v>
      </c>
      <c r="D29" s="17">
        <f>(SUMIFS(MESKENOG2,KAYNAK,A29,SEBEP,B29,SÜRE,"Uzun",BİLDİRİM,"Bildirimli",İL,$B$10,İLÇE,$B$11)/VLOOKUP($B$11,ABONE2,4,FALSE))</f>
        <v>1.0383414144965168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2.5228022699017336E-2</v>
      </c>
      <c r="F29" s="17">
        <f>(SUMIFS(TARIMSALAG2,KAYNAK,A29,SEBEP,B29,SÜRE,"Uzun",BİLDİRİM,"Bildirimli",İL,$B$10,İLÇE,$B$11)/VLOOKUP($B$11,ABONE2,6,FALSE))</f>
        <v>5.2895067652097616E-2</v>
      </c>
      <c r="G29" s="17">
        <f>(SUMIFS(TARIMSALOG2,KAYNAK,A29,SEBEP,B29,SÜRE,"Uzun",BİLDİRİM,"Bildirimli",İL,$B$10,İLÇE,$B$11)/VLOOKUP($B$11,ABONE2,7,FALSE))</f>
        <v>0.30603902857830001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7.9825276261268077E-2</v>
      </c>
      <c r="I29" s="17">
        <f>(SUMIFS(TICARETHANEAG2,KAYNAK,A29,SEBEP,B29,SÜRE,"Uzun",BİLDİRİM,"Bildirimli",İL,$B$10,İLÇE,$B$11)/VLOOKUP($B$11,ABONE2,9,FALSE))</f>
        <v>9.2474352948343372E-2</v>
      </c>
      <c r="J29" s="17">
        <f>(SUMIFS(TICARETHANEOG2,KAYNAK,A29,SEBEP,B29,SÜRE,"Uzun",BİLDİRİM,"Bildirimli",İL,$B$10,İLÇE,$B$11)/VLOOKUP($B$11,ABONE2,10,FALSE))</f>
        <v>0.92284752283449856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9.5763773774829752E-2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3.4613596503593962E-2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9.691795935206661E-2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9.691575153632806E-2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0.13989128620415117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0.13933712413946525</v>
      </c>
      <c r="L31" s="17">
        <f>(SUMIFS(SANAYIAG2,KAYNAK,A31,SEBEP,B31,SÜRE,"Uzun",BİLDİRİM,"Bildirimli",İL,$B$10,İLÇE,$B$11)/VLOOKUP($B$11,ABONE2,12,FALSE))</f>
        <v>0.96320440303709998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0.83477714929881996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0.1026689211565105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0.12212290254485422</v>
      </c>
      <c r="D33" s="17">
        <f t="shared" ref="D33:O33" si="14">SUM(D28:D32)</f>
        <v>1.0383414144965168</v>
      </c>
      <c r="E33" s="17">
        <f t="shared" si="14"/>
        <v>0.12214377423534539</v>
      </c>
      <c r="F33" s="17">
        <f t="shared" si="14"/>
        <v>5.2895067652097616E-2</v>
      </c>
      <c r="G33" s="17">
        <f t="shared" si="14"/>
        <v>0.30603902857830001</v>
      </c>
      <c r="H33" s="17">
        <f t="shared" si="14"/>
        <v>7.9825276261268077E-2</v>
      </c>
      <c r="I33" s="17">
        <f t="shared" si="14"/>
        <v>0.23236563915249453</v>
      </c>
      <c r="J33" s="17">
        <f t="shared" si="14"/>
        <v>0.92284752283449856</v>
      </c>
      <c r="K33" s="17">
        <f t="shared" si="14"/>
        <v>0.235100897914295</v>
      </c>
      <c r="L33" s="17">
        <f t="shared" si="14"/>
        <v>0.96320440303709998</v>
      </c>
      <c r="M33" s="17">
        <f t="shared" si="14"/>
        <v>0</v>
      </c>
      <c r="N33" s="17">
        <f t="shared" si="14"/>
        <v>0.83477714929881996</v>
      </c>
      <c r="O33" s="17">
        <f t="shared" si="14"/>
        <v>0.13728251766010446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131690</v>
      </c>
      <c r="D37" s="22">
        <f>VLOOKUP($B$11,ABONE2,4,FALSE)</f>
        <v>3</v>
      </c>
      <c r="E37" s="22">
        <f>VLOOKUP($B$11,ABONE2,5,FALSE)</f>
        <v>131693</v>
      </c>
      <c r="F37" s="22">
        <f>VLOOKUP($B$11,ABONE2,6,FALSE)</f>
        <v>42</v>
      </c>
      <c r="G37" s="22">
        <f>VLOOKUP($B$11,ABONE2,7,FALSE)</f>
        <v>5</v>
      </c>
      <c r="H37" s="22">
        <f>VLOOKUP($B$11,ABONE2,8,FALSE)</f>
        <v>47</v>
      </c>
      <c r="I37" s="22">
        <f>VLOOKUP($B$11,ABONE2,9,FALSE)</f>
        <v>20115</v>
      </c>
      <c r="J37" s="22">
        <f>VLOOKUP($B$11,ABONE2,10,FALSE)</f>
        <v>80</v>
      </c>
      <c r="K37" s="22">
        <f>VLOOKUP($B$11,ABONE2,11,FALSE)</f>
        <v>20195</v>
      </c>
      <c r="L37" s="36">
        <f>VLOOKUP($B$11,ABONE2,12,FALSE)</f>
        <v>26</v>
      </c>
      <c r="M37" s="36">
        <f>VLOOKUP($B$11,ABONE2,13,FALSE)</f>
        <v>4</v>
      </c>
      <c r="N37" s="36">
        <f>VLOOKUP($B$11,ABONE2,14,FALSE)</f>
        <v>30</v>
      </c>
      <c r="O37" s="36">
        <f>VLOOKUP($B$11,ABONE2,15,FALSE)</f>
        <v>151965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37496.059024999995</v>
      </c>
      <c r="D38" s="22">
        <f>VLOOKUP($B$11,TUKETIM,4,FALSE)</f>
        <v>16.776258333333335</v>
      </c>
      <c r="E38" s="22">
        <f>VLOOKUP($B$11,TUKETIM,5,FALSE)</f>
        <v>37512.835283333327</v>
      </c>
      <c r="F38" s="22">
        <f>VLOOKUP($B$11,TUKETIM,6,FALSE)</f>
        <v>6.4583000000000004</v>
      </c>
      <c r="G38" s="22">
        <f>VLOOKUP($B$11,TUKETIM,7,FALSE)</f>
        <v>281.92976666666669</v>
      </c>
      <c r="H38" s="22">
        <f>VLOOKUP($B$11,TUKETIM,8,FALSE)</f>
        <v>288.3880666666667</v>
      </c>
      <c r="I38" s="22">
        <f>VLOOKUP($B$11,TUKETIM,9,FALSE)</f>
        <v>14911.431600000002</v>
      </c>
      <c r="J38" s="22">
        <f>VLOOKUP($B$11,TUKETIM,10,FALSE)</f>
        <v>6267.8252083333336</v>
      </c>
      <c r="K38" s="22">
        <f>VLOOKUP($B$11,TUKETIM,11,FALSE)</f>
        <v>21179.256808333335</v>
      </c>
      <c r="L38" s="36">
        <f>VLOOKUP($B$11,TUKETIM,12,FALSE)</f>
        <v>241.87723333333332</v>
      </c>
      <c r="M38" s="36">
        <f>VLOOKUP($B$11,TUKETIM,13,FALSE)</f>
        <v>1264.1523750000001</v>
      </c>
      <c r="N38" s="36">
        <f>VLOOKUP($B$11,TUKETIM,14,FALSE)</f>
        <v>1506.0296083333335</v>
      </c>
      <c r="O38" s="36">
        <f>VLOOKUP($B$11,TUKETIM,15,FALSE)</f>
        <v>60486.509766666662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630194.84900000005</v>
      </c>
      <c r="D39" s="22">
        <f>VLOOKUP($B$11,ANLASMA,4,FALSE)</f>
        <v>1590</v>
      </c>
      <c r="E39" s="22">
        <f>VLOOKUP($B$11,ANLASMA,5,FALSE)</f>
        <v>631784.84900000005</v>
      </c>
      <c r="F39" s="22">
        <f>VLOOKUP($B$11,ANLASMA,6,FALSE)</f>
        <v>139.53</v>
      </c>
      <c r="G39" s="22">
        <f>VLOOKUP($B$11,ANLASMA,7,FALSE)</f>
        <v>1352</v>
      </c>
      <c r="H39" s="22">
        <f>VLOOKUP($B$11,ANLASMA,8,FALSE)</f>
        <v>1491.53</v>
      </c>
      <c r="I39" s="22">
        <f>VLOOKUP($B$11,ANLASMA,9,FALSE)</f>
        <v>130998.43799999999</v>
      </c>
      <c r="J39" s="22">
        <f>VLOOKUP($B$11,ANLASMA,10,FALSE)</f>
        <v>50197.07</v>
      </c>
      <c r="K39" s="22">
        <f>VLOOKUP($B$11,ANLASMA,11,FALSE)</f>
        <v>181195.508</v>
      </c>
      <c r="L39" s="36">
        <f>VLOOKUP($B$11,ANLASMA,12,FALSE)</f>
        <v>624.05700000000002</v>
      </c>
      <c r="M39" s="36">
        <f>VLOOKUP($B$11,ANLASMA,13,FALSE)</f>
        <v>1471</v>
      </c>
      <c r="N39" s="36">
        <f>VLOOKUP($B$11,ANLASMA,14,FALSE)</f>
        <v>2095.0569999999998</v>
      </c>
      <c r="O39" s="36">
        <f>VLOOKUP($B$11,ANLASMA,15,FALSE)</f>
        <v>816566.94400000002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0.49521223370284628</v>
      </c>
      <c r="D17" s="17">
        <f t="shared" si="1"/>
        <v>0</v>
      </c>
      <c r="E17" s="17">
        <f t="shared" si="2"/>
        <v>0.4951996785667333</v>
      </c>
      <c r="F17" s="17">
        <f t="shared" si="3"/>
        <v>4.1397603161220445E-2</v>
      </c>
      <c r="G17" s="17">
        <f t="shared" si="4"/>
        <v>0</v>
      </c>
      <c r="H17" s="17">
        <f t="shared" si="5"/>
        <v>4.1134761236387304E-2</v>
      </c>
      <c r="I17" s="17">
        <f t="shared" si="6"/>
        <v>0.70412115725917535</v>
      </c>
      <c r="J17" s="17">
        <f t="shared" si="7"/>
        <v>40.139695368913451</v>
      </c>
      <c r="K17" s="17">
        <f t="shared" si="8"/>
        <v>1.1032783555288166</v>
      </c>
      <c r="L17" s="17">
        <f t="shared" si="9"/>
        <v>31.143000277646642</v>
      </c>
      <c r="M17" s="17">
        <f t="shared" si="10"/>
        <v>78.713075157912968</v>
      </c>
      <c r="N17" s="17">
        <f t="shared" si="11"/>
        <v>45.620849154249434</v>
      </c>
      <c r="O17" s="23">
        <f t="shared" si="12"/>
        <v>0.60336165611581616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1.7851864680206099E-3</v>
      </c>
      <c r="D18" s="17">
        <f t="shared" si="1"/>
        <v>0</v>
      </c>
      <c r="E18" s="17">
        <f t="shared" si="2"/>
        <v>1.7851412081147198E-3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4.97394801298944E-3</v>
      </c>
      <c r="J18" s="17">
        <f t="shared" si="7"/>
        <v>0</v>
      </c>
      <c r="K18" s="17">
        <f t="shared" si="8"/>
        <v>4.9236029326173896E-3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2.231330225832045E-3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4.6135797524776694E-2</v>
      </c>
      <c r="D21" s="17">
        <f t="shared" si="1"/>
        <v>0</v>
      </c>
      <c r="E21" s="17">
        <f t="shared" si="2"/>
        <v>4.6134627842005997E-2</v>
      </c>
      <c r="F21" s="17">
        <f t="shared" si="3"/>
        <v>0.26498111553997916</v>
      </c>
      <c r="G21" s="17">
        <f t="shared" si="4"/>
        <v>0</v>
      </c>
      <c r="H21" s="17">
        <f t="shared" si="5"/>
        <v>0.26329869575877296</v>
      </c>
      <c r="I21" s="17">
        <f t="shared" si="6"/>
        <v>0.10954718291317526</v>
      </c>
      <c r="J21" s="17">
        <f t="shared" si="7"/>
        <v>0</v>
      </c>
      <c r="K21" s="17">
        <f t="shared" si="8"/>
        <v>0.10843837322841524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5.6694527778753653E-2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3.9976081875201885E-4</v>
      </c>
      <c r="D22" s="17">
        <f t="shared" si="1"/>
        <v>0</v>
      </c>
      <c r="E22" s="17">
        <f t="shared" si="2"/>
        <v>3.9975068359955195E-4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3.3837002045618113E-4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0.54353297851439564</v>
      </c>
      <c r="D25" s="17">
        <f t="shared" ref="D25:O25" si="13">SUM(D15:D24)</f>
        <v>0</v>
      </c>
      <c r="E25" s="17">
        <f t="shared" si="13"/>
        <v>0.54351919830045359</v>
      </c>
      <c r="F25" s="17">
        <f t="shared" si="13"/>
        <v>0.30637871870119959</v>
      </c>
      <c r="G25" s="17">
        <f t="shared" si="13"/>
        <v>0</v>
      </c>
      <c r="H25" s="17">
        <f t="shared" si="13"/>
        <v>0.30443345699516028</v>
      </c>
      <c r="I25" s="17">
        <f t="shared" si="13"/>
        <v>0.81864228818534002</v>
      </c>
      <c r="J25" s="17">
        <f t="shared" si="13"/>
        <v>40.139695368913451</v>
      </c>
      <c r="K25" s="17">
        <f t="shared" si="13"/>
        <v>1.2166403316898493</v>
      </c>
      <c r="L25" s="17">
        <f t="shared" si="13"/>
        <v>31.143000277646642</v>
      </c>
      <c r="M25" s="17">
        <f t="shared" si="13"/>
        <v>78.713075157912968</v>
      </c>
      <c r="N25" s="17">
        <f t="shared" si="13"/>
        <v>45.620849154249434</v>
      </c>
      <c r="O25" s="17">
        <f t="shared" si="13"/>
        <v>0.66262588414085799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0.22301359546884131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0.22300794139599014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0.39161511513102909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0.38765128310168467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15.342150938476285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4.6693502856232172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0.24778136585165794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5.8274974041607579E-2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5.8273496593795764E-2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5.2081633149988711E-2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5.1554475648543908E-2</v>
      </c>
      <c r="L31" s="17">
        <f>(SUMIFS(SANAYIAG2,KAYNAK,A31,SEBEP,B31,SÜRE,"Uzun",BİLDİRİM,"Bildirimli",İL,$B$10,İLÇE,$B$11)/VLOOKUP($B$11,ABONE2,12,FALSE))</f>
        <v>1.7337753396938202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1.2061045841348315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5.7463169923179347E-2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0.28128856951044889</v>
      </c>
      <c r="D33" s="17">
        <f t="shared" ref="D33:O33" si="14">SUM(D28:D32)</f>
        <v>0</v>
      </c>
      <c r="E33" s="17">
        <f t="shared" si="14"/>
        <v>0.28128143798978589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0.44369674828101779</v>
      </c>
      <c r="J33" s="17">
        <f t="shared" si="14"/>
        <v>0</v>
      </c>
      <c r="K33" s="17">
        <f t="shared" si="14"/>
        <v>0.4392057587502286</v>
      </c>
      <c r="L33" s="17">
        <f t="shared" si="14"/>
        <v>1.7337753396938202</v>
      </c>
      <c r="M33" s="17">
        <f t="shared" si="14"/>
        <v>15.342150938476285</v>
      </c>
      <c r="N33" s="17">
        <f t="shared" si="14"/>
        <v>5.8754548697580482</v>
      </c>
      <c r="O33" s="17">
        <f t="shared" si="14"/>
        <v>0.30524453577483729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39442</v>
      </c>
      <c r="D37" s="22">
        <f>VLOOKUP($B$11,ABONE2,4,FALSE)</f>
        <v>1</v>
      </c>
      <c r="E37" s="22">
        <f>VLOOKUP($B$11,ABONE2,5,FALSE)</f>
        <v>39443</v>
      </c>
      <c r="F37" s="22">
        <f>VLOOKUP($B$11,ABONE2,6,FALSE)</f>
        <v>313</v>
      </c>
      <c r="G37" s="22">
        <f>VLOOKUP($B$11,ABONE2,7,FALSE)</f>
        <v>2</v>
      </c>
      <c r="H37" s="22">
        <f>VLOOKUP($B$11,ABONE2,8,FALSE)</f>
        <v>315</v>
      </c>
      <c r="I37" s="22">
        <f>VLOOKUP($B$11,ABONE2,9,FALSE)</f>
        <v>6748</v>
      </c>
      <c r="J37" s="22">
        <f>VLOOKUP($B$11,ABONE2,10,FALSE)</f>
        <v>69</v>
      </c>
      <c r="K37" s="22">
        <f>VLOOKUP($B$11,ABONE2,11,FALSE)</f>
        <v>6817</v>
      </c>
      <c r="L37" s="36">
        <f>VLOOKUP($B$11,ABONE2,12,FALSE)</f>
        <v>16</v>
      </c>
      <c r="M37" s="36">
        <f>VLOOKUP($B$11,ABONE2,13,FALSE)</f>
        <v>7</v>
      </c>
      <c r="N37" s="36">
        <f>VLOOKUP($B$11,ABONE2,14,FALSE)</f>
        <v>23</v>
      </c>
      <c r="O37" s="36">
        <f>VLOOKUP($B$11,ABONE2,15,FALSE)</f>
        <v>46598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9995.4019666666645</v>
      </c>
      <c r="D38" s="22">
        <f>VLOOKUP($B$11,TUKETIM,4,FALSE)</f>
        <v>13.830641666666665</v>
      </c>
      <c r="E38" s="22">
        <f>VLOOKUP($B$11,TUKETIM,5,FALSE)</f>
        <v>10009.232608333332</v>
      </c>
      <c r="F38" s="22">
        <f>VLOOKUP($B$11,TUKETIM,6,FALSE)</f>
        <v>152.89599166666665</v>
      </c>
      <c r="G38" s="22">
        <f>VLOOKUP($B$11,TUKETIM,7,FALSE)</f>
        <v>0</v>
      </c>
      <c r="H38" s="22">
        <f>VLOOKUP($B$11,TUKETIM,8,FALSE)</f>
        <v>152.89599166666665</v>
      </c>
      <c r="I38" s="22">
        <f>VLOOKUP($B$11,TUKETIM,9,FALSE)</f>
        <v>3929.3089833333338</v>
      </c>
      <c r="J38" s="22">
        <f>VLOOKUP($B$11,TUKETIM,10,FALSE)</f>
        <v>10178.8406</v>
      </c>
      <c r="K38" s="22">
        <f>VLOOKUP($B$11,TUKETIM,11,FALSE)</f>
        <v>14108.149583333334</v>
      </c>
      <c r="L38" s="36">
        <f>VLOOKUP($B$11,TUKETIM,12,FALSE)</f>
        <v>152.72215833333334</v>
      </c>
      <c r="M38" s="36">
        <f>VLOOKUP($B$11,TUKETIM,13,FALSE)</f>
        <v>581.20026666666672</v>
      </c>
      <c r="N38" s="36">
        <f>VLOOKUP($B$11,TUKETIM,14,FALSE)</f>
        <v>733.92242500000009</v>
      </c>
      <c r="O38" s="36">
        <f>VLOOKUP($B$11,TUKETIM,15,FALSE)</f>
        <v>25004.200608333333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178445.71</v>
      </c>
      <c r="D39" s="22">
        <f>VLOOKUP($B$11,ANLASMA,4,FALSE)</f>
        <v>60</v>
      </c>
      <c r="E39" s="22">
        <f>VLOOKUP($B$11,ANLASMA,5,FALSE)</f>
        <v>178505.71</v>
      </c>
      <c r="F39" s="22">
        <f>VLOOKUP($B$11,ANLASMA,6,FALSE)</f>
        <v>1737.58</v>
      </c>
      <c r="G39" s="22">
        <f>VLOOKUP($B$11,ANLASMA,7,FALSE)</f>
        <v>92.4</v>
      </c>
      <c r="H39" s="22">
        <f>VLOOKUP($B$11,ANLASMA,8,FALSE)</f>
        <v>1829.98</v>
      </c>
      <c r="I39" s="22">
        <f>VLOOKUP($B$11,ANLASMA,9,FALSE)</f>
        <v>39856.466999999997</v>
      </c>
      <c r="J39" s="22">
        <f>VLOOKUP($B$11,ANLASMA,10,FALSE)</f>
        <v>78942.16</v>
      </c>
      <c r="K39" s="22">
        <f>VLOOKUP($B$11,ANLASMA,11,FALSE)</f>
        <v>118798.62700000001</v>
      </c>
      <c r="L39" s="36">
        <f>VLOOKUP($B$11,ANLASMA,12,FALSE)</f>
        <v>1028.2</v>
      </c>
      <c r="M39" s="36">
        <f>VLOOKUP($B$11,ANLASMA,13,FALSE)</f>
        <v>3168</v>
      </c>
      <c r="N39" s="36">
        <f>VLOOKUP($B$11,ANLASMA,14,FALSE)</f>
        <v>4196.2</v>
      </c>
      <c r="O39" s="36">
        <f>VLOOKUP($B$11,ANLASMA,15,FALSE)</f>
        <v>303330.51699999999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0.1427181550784842</v>
      </c>
      <c r="D17" s="17">
        <f t="shared" si="1"/>
        <v>0.44558326981086416</v>
      </c>
      <c r="E17" s="17">
        <f t="shared" si="2"/>
        <v>0.14283066806881331</v>
      </c>
      <c r="F17" s="17">
        <f t="shared" si="3"/>
        <v>0.22518340481811838</v>
      </c>
      <c r="G17" s="17">
        <f t="shared" si="4"/>
        <v>1.3347886937334514</v>
      </c>
      <c r="H17" s="17">
        <f t="shared" si="5"/>
        <v>0.48398182118757183</v>
      </c>
      <c r="I17" s="17">
        <f t="shared" si="6"/>
        <v>0.21429263538401086</v>
      </c>
      <c r="J17" s="17">
        <f t="shared" si="7"/>
        <v>5.4095986569502683</v>
      </c>
      <c r="K17" s="17">
        <f t="shared" si="8"/>
        <v>0.38062519642986686</v>
      </c>
      <c r="L17" s="17">
        <f t="shared" si="9"/>
        <v>9.1276115563902778</v>
      </c>
      <c r="M17" s="17">
        <f t="shared" si="10"/>
        <v>54.509278132890593</v>
      </c>
      <c r="N17" s="17">
        <f t="shared" si="11"/>
        <v>35.998335187212831</v>
      </c>
      <c r="O17" s="23">
        <f t="shared" si="12"/>
        <v>0.25393109826531274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3.5656902655909727E-2</v>
      </c>
      <c r="D18" s="17">
        <f t="shared" si="1"/>
        <v>0.17215153070964706</v>
      </c>
      <c r="E18" s="17">
        <f t="shared" si="2"/>
        <v>3.570760977937542E-2</v>
      </c>
      <c r="F18" s="17">
        <f t="shared" si="3"/>
        <v>9.2747956955959804E-2</v>
      </c>
      <c r="G18" s="17">
        <f t="shared" si="4"/>
        <v>0.34020290567199452</v>
      </c>
      <c r="H18" s="17">
        <f t="shared" si="5"/>
        <v>0.15046302869385297</v>
      </c>
      <c r="I18" s="17">
        <f t="shared" si="6"/>
        <v>7.6473910740791601E-2</v>
      </c>
      <c r="J18" s="17">
        <f t="shared" si="7"/>
        <v>1.0243200398372452</v>
      </c>
      <c r="K18" s="17">
        <f t="shared" si="8"/>
        <v>0.10682008736167989</v>
      </c>
      <c r="L18" s="17">
        <f t="shared" si="9"/>
        <v>3.4806359563067715</v>
      </c>
      <c r="M18" s="17">
        <f t="shared" si="10"/>
        <v>13.721713347642751</v>
      </c>
      <c r="N18" s="17">
        <f t="shared" si="11"/>
        <v>9.5444317801241283</v>
      </c>
      <c r="O18" s="23">
        <f t="shared" si="12"/>
        <v>6.8438613653394584E-2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3.1053191663634704E-2</v>
      </c>
      <c r="D21" s="17">
        <f t="shared" si="1"/>
        <v>0</v>
      </c>
      <c r="E21" s="17">
        <f t="shared" si="2"/>
        <v>3.1041655546454532E-2</v>
      </c>
      <c r="F21" s="17">
        <f t="shared" si="3"/>
        <v>2.5676056676044119E-2</v>
      </c>
      <c r="G21" s="17">
        <f t="shared" si="4"/>
        <v>0</v>
      </c>
      <c r="H21" s="17">
        <f t="shared" si="5"/>
        <v>1.9687510232769566E-2</v>
      </c>
      <c r="I21" s="17">
        <f t="shared" si="6"/>
        <v>2.6269782877101699E-2</v>
      </c>
      <c r="J21" s="17">
        <f t="shared" si="7"/>
        <v>0</v>
      </c>
      <c r="K21" s="17">
        <f t="shared" si="8"/>
        <v>2.5428731311336647E-2</v>
      </c>
      <c r="L21" s="17">
        <f t="shared" si="9"/>
        <v>0.57655951173593667</v>
      </c>
      <c r="M21" s="17">
        <f t="shared" si="10"/>
        <v>0</v>
      </c>
      <c r="N21" s="17">
        <f t="shared" si="11"/>
        <v>0.23517559031334259</v>
      </c>
      <c r="O21" s="23">
        <f t="shared" si="12"/>
        <v>2.9471033004848209E-2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2.5394205332233189E-3</v>
      </c>
      <c r="J24" s="17">
        <f t="shared" si="7"/>
        <v>0</v>
      </c>
      <c r="K24" s="17">
        <f t="shared" si="8"/>
        <v>2.4581186197055994E-3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3.9766878731415024E-4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0.20942824939802865</v>
      </c>
      <c r="D25" s="17">
        <f t="shared" ref="D25:O25" si="13">SUM(D15:D24)</f>
        <v>0.61773480052051122</v>
      </c>
      <c r="E25" s="17">
        <f t="shared" si="13"/>
        <v>0.20957993339464326</v>
      </c>
      <c r="F25" s="17">
        <f t="shared" si="13"/>
        <v>0.34360741845012233</v>
      </c>
      <c r="G25" s="17">
        <f t="shared" si="13"/>
        <v>1.6749915994054461</v>
      </c>
      <c r="H25" s="17">
        <f t="shared" si="13"/>
        <v>0.6541323601141944</v>
      </c>
      <c r="I25" s="17">
        <f t="shared" si="13"/>
        <v>0.31957574953512746</v>
      </c>
      <c r="J25" s="17">
        <f t="shared" si="13"/>
        <v>6.4339186967875133</v>
      </c>
      <c r="K25" s="17">
        <f t="shared" si="13"/>
        <v>0.5153321337225889</v>
      </c>
      <c r="L25" s="17">
        <f t="shared" si="13"/>
        <v>13.184807024432986</v>
      </c>
      <c r="M25" s="17">
        <f t="shared" si="13"/>
        <v>68.230991480533348</v>
      </c>
      <c r="N25" s="17">
        <f t="shared" si="13"/>
        <v>45.777942557650299</v>
      </c>
      <c r="O25" s="17">
        <f t="shared" si="13"/>
        <v>0.35223841371086972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0.47549337933737645</v>
      </c>
      <c r="D29" s="17">
        <f>(SUMIFS(MESKENOG2,KAYNAK,A29,SEBEP,B29,SÜRE,"Uzun",BİLDİRİM,"Bildirimli",İL,$B$10,İLÇE,$B$11)/VLOOKUP($B$11,ABONE2,4,FALSE))</f>
        <v>2.1156807603669097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0.476102701368746</v>
      </c>
      <c r="F29" s="17">
        <f>(SUMIFS(TARIMSALAG2,KAYNAK,A29,SEBEP,B29,SÜRE,"Uzun",BİLDİRİM,"Bildirimli",İL,$B$10,İLÇE,$B$11)/VLOOKUP($B$11,ABONE2,6,FALSE))</f>
        <v>1.02431621400219</v>
      </c>
      <c r="G29" s="17">
        <f>(SUMIFS(TARIMSALOG2,KAYNAK,A29,SEBEP,B29,SÜRE,"Uzun",BİLDİRİM,"Bildirimli",İL,$B$10,İLÇE,$B$11)/VLOOKUP($B$11,ABONE2,7,FALSE))</f>
        <v>3.8138973294987815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1.6749432272623419</v>
      </c>
      <c r="I29" s="17">
        <f>(SUMIFS(TICARETHANEAG2,KAYNAK,A29,SEBEP,B29,SÜRE,"Uzun",BİLDİRİM,"Bildirimli",İL,$B$10,İLÇE,$B$11)/VLOOKUP($B$11,ABONE2,9,FALSE))</f>
        <v>0.51046533564627905</v>
      </c>
      <c r="J29" s="17">
        <f>(SUMIFS(TICARETHANEOG2,KAYNAK,A29,SEBEP,B29,SÜRE,"Uzun",BİLDİRİM,"Bildirimli",İL,$B$10,İLÇE,$B$11)/VLOOKUP($B$11,ABONE2,10,FALSE))</f>
        <v>11.857803925191197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0.87376094919022629</v>
      </c>
      <c r="L29" s="17">
        <f>(SUMIFS(SANAYIAG2,KAYNAK,A29,SEBEP,B29,SÜRE,"Uzun",BİLDİRİM,"Bildirimli",İL,$B$10,İLÇE,$B$11)/VLOOKUP($B$11,ABONE2,12,FALSE))</f>
        <v>20.590405274829187</v>
      </c>
      <c r="M29" s="17">
        <f>(SUMIFS(SANAYIOG2,KAYNAK,A29,SEBEP,B29,SÜRE,"Uzun",BİLDİRİM,"Bildirimli",İL,$B$10,İLÇE,$B$11)/VLOOKUP($B$11,ABONE2,13,FALSE))</f>
        <v>148.2879283189863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96.20078076150115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0.75765183872495234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5.4443643527397933E-3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1.7430639548446947E-4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2.8198888514872168E-5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0.47549337933737645</v>
      </c>
      <c r="D33" s="17">
        <f t="shared" ref="D33:O33" si="14">SUM(D28:D32)</f>
        <v>2.1156807603669097</v>
      </c>
      <c r="E33" s="17">
        <f t="shared" si="14"/>
        <v>0.476102701368746</v>
      </c>
      <c r="F33" s="17">
        <f t="shared" si="14"/>
        <v>1.02431621400219</v>
      </c>
      <c r="G33" s="17">
        <f t="shared" si="14"/>
        <v>3.8138973294987815</v>
      </c>
      <c r="H33" s="17">
        <f t="shared" si="14"/>
        <v>1.6749432272623419</v>
      </c>
      <c r="I33" s="17">
        <f t="shared" si="14"/>
        <v>0.51046533564627905</v>
      </c>
      <c r="J33" s="17">
        <f t="shared" si="14"/>
        <v>11.863248289543938</v>
      </c>
      <c r="K33" s="17">
        <f t="shared" si="14"/>
        <v>0.87393525558571072</v>
      </c>
      <c r="L33" s="17">
        <f t="shared" si="14"/>
        <v>20.590405274829187</v>
      </c>
      <c r="M33" s="17">
        <f t="shared" si="14"/>
        <v>148.2879283189863</v>
      </c>
      <c r="N33" s="17">
        <f t="shared" si="14"/>
        <v>96.20078076150115</v>
      </c>
      <c r="O33" s="17">
        <f t="shared" si="14"/>
        <v>0.75768003761346725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91488</v>
      </c>
      <c r="D37" s="22">
        <f>VLOOKUP($B$11,ABONE2,4,FALSE)</f>
        <v>34</v>
      </c>
      <c r="E37" s="22">
        <f>VLOOKUP($B$11,ABONE2,5,FALSE)</f>
        <v>91522</v>
      </c>
      <c r="F37" s="22">
        <f>VLOOKUP($B$11,ABONE2,6,FALSE)</f>
        <v>7512</v>
      </c>
      <c r="G37" s="22">
        <f>VLOOKUP($B$11,ABONE2,7,FALSE)</f>
        <v>2285</v>
      </c>
      <c r="H37" s="22">
        <f>VLOOKUP($B$11,ABONE2,8,FALSE)</f>
        <v>9797</v>
      </c>
      <c r="I37" s="22">
        <f>VLOOKUP($B$11,ABONE2,9,FALSE)</f>
        <v>18957</v>
      </c>
      <c r="J37" s="22">
        <f>VLOOKUP($B$11,ABONE2,10,FALSE)</f>
        <v>627</v>
      </c>
      <c r="K37" s="22">
        <f>VLOOKUP($B$11,ABONE2,11,FALSE)</f>
        <v>19584</v>
      </c>
      <c r="L37" s="36">
        <f>VLOOKUP($B$11,ABONE2,12,FALSE)</f>
        <v>62</v>
      </c>
      <c r="M37" s="36">
        <f>VLOOKUP($B$11,ABONE2,13,FALSE)</f>
        <v>90</v>
      </c>
      <c r="N37" s="36">
        <f>VLOOKUP($B$11,ABONE2,14,FALSE)</f>
        <v>152</v>
      </c>
      <c r="O37" s="36">
        <f>VLOOKUP($B$11,ABONE2,15,FALSE)</f>
        <v>121055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13273.801616666668</v>
      </c>
      <c r="D38" s="22">
        <f>VLOOKUP($B$11,TUKETIM,4,FALSE)</f>
        <v>18.023533333333333</v>
      </c>
      <c r="E38" s="22">
        <f>VLOOKUP($B$11,TUKETIM,5,FALSE)</f>
        <v>13291.825150000001</v>
      </c>
      <c r="F38" s="22">
        <f>VLOOKUP($B$11,TUKETIM,6,FALSE)</f>
        <v>2826.0192333333321</v>
      </c>
      <c r="G38" s="22">
        <f>VLOOKUP($B$11,TUKETIM,7,FALSE)</f>
        <v>4314.1776916666659</v>
      </c>
      <c r="H38" s="22">
        <f>VLOOKUP($B$11,TUKETIM,8,FALSE)</f>
        <v>7140.1969249999984</v>
      </c>
      <c r="I38" s="22">
        <f>VLOOKUP($B$11,TUKETIM,9,FALSE)</f>
        <v>6617.6763499999997</v>
      </c>
      <c r="J38" s="22">
        <f>VLOOKUP($B$11,TUKETIM,10,FALSE)</f>
        <v>5607.6946416666669</v>
      </c>
      <c r="K38" s="22">
        <f>VLOOKUP($B$11,TUKETIM,11,FALSE)</f>
        <v>12225.370991666667</v>
      </c>
      <c r="L38" s="36">
        <f>VLOOKUP($B$11,TUKETIM,12,FALSE)</f>
        <v>454.76512500000001</v>
      </c>
      <c r="M38" s="36">
        <f>VLOOKUP($B$11,TUKETIM,13,FALSE)</f>
        <v>8167.4253916666676</v>
      </c>
      <c r="N38" s="36">
        <f>VLOOKUP($B$11,TUKETIM,14,FALSE)</f>
        <v>8622.1905166666675</v>
      </c>
      <c r="O38" s="36">
        <f>VLOOKUP($B$11,TUKETIM,15,FALSE)</f>
        <v>41279.583583333326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425280.25</v>
      </c>
      <c r="D39" s="22">
        <f>VLOOKUP($B$11,ANLASMA,4,FALSE)</f>
        <v>214.32599999999999</v>
      </c>
      <c r="E39" s="22">
        <f>VLOOKUP($B$11,ANLASMA,5,FALSE)</f>
        <v>425494.576</v>
      </c>
      <c r="F39" s="22">
        <f>VLOOKUP($B$11,ANLASMA,6,FALSE)</f>
        <v>37235.199999999997</v>
      </c>
      <c r="G39" s="22">
        <f>VLOOKUP($B$11,ANLASMA,7,FALSE)</f>
        <v>37883.978999999999</v>
      </c>
      <c r="H39" s="22">
        <f>VLOOKUP($B$11,ANLASMA,8,FALSE)</f>
        <v>75119.179000000004</v>
      </c>
      <c r="I39" s="22">
        <f>VLOOKUP($B$11,ANLASMA,9,FALSE)</f>
        <v>96231.914000000004</v>
      </c>
      <c r="J39" s="22">
        <f>VLOOKUP($B$11,ANLASMA,10,FALSE)</f>
        <v>95862.79</v>
      </c>
      <c r="K39" s="22">
        <f>VLOOKUP($B$11,ANLASMA,11,FALSE)</f>
        <v>192094.704</v>
      </c>
      <c r="L39" s="36">
        <f>VLOOKUP($B$11,ANLASMA,12,FALSE)</f>
        <v>1476.7080000000001</v>
      </c>
      <c r="M39" s="36">
        <f>VLOOKUP($B$11,ANLASMA,13,FALSE)</f>
        <v>31551.4</v>
      </c>
      <c r="N39" s="36">
        <f>VLOOKUP($B$11,ANLASMA,14,FALSE)</f>
        <v>33028.108</v>
      </c>
      <c r="O39" s="36">
        <f>VLOOKUP($B$11,ANLASMA,15,FALSE)</f>
        <v>725736.56700000004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2.7171278270142308E-2</v>
      </c>
      <c r="D15" s="17">
        <f t="shared" ref="D15:D24" si="1">(SUMIFS(MESKENOG2,KAYNAK,A15,SEBEP,B15,SÜRE,"Uzun",BİLDİRİM,"Bildirimsiz",İL,$B$10,İLÇE,$B$11)/VLOOKUP($B$11,ABONE2,4,FALSE))</f>
        <v>3.0988659713457472E-2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2.7173686031720802E-2</v>
      </c>
      <c r="F15" s="17">
        <f t="shared" ref="F15:F24" si="3">(SUMIFS(TARIMSALAG2,KAYNAK,A15,SEBEP,B15,SÜRE,"Uzun",BİLDİRİM,"Bildirimsiz",İL,$B$10,İLÇE,$B$11)/VLOOKUP($B$11,ABONE2,6,FALSE))</f>
        <v>2.8251863274946942E-2</v>
      </c>
      <c r="G15" s="17">
        <f t="shared" ref="G15:G24" si="4">(SUMIFS(TARIMSALOG2,KAYNAK,A15,SEBEP,B15,SÜRE,"Uzun",BİLDİRİM,"Bildirimsiz",İL,$B$10,İLÇE,$B$11)/VLOOKUP($B$11,ABONE2,7,FALSE))</f>
        <v>3.0997589469730042E-2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2.8760818593890437E-2</v>
      </c>
      <c r="I15" s="17">
        <f t="shared" ref="I15:I24" si="6">(SUMIFS(TICARETHANEAG2,KAYNAK,A15,SEBEP,B15,SÜRE,"Uzun",BİLDİRİM,"Bildirimsiz",İL,$B$10,İLÇE,$B$11)/VLOOKUP($B$11,ABONE2,9,FALSE))</f>
        <v>3.7608333123515643E-2</v>
      </c>
      <c r="J15" s="17">
        <f t="shared" ref="J15:J24" si="7">(SUMIFS(TICARETHANEOG2,KAYNAK,A15,SEBEP,B15,SÜRE,"Uzun",BİLDİRİM,"Bildirimsiz",İL,$B$10,İLÇE,$B$11)/VLOOKUP($B$11,ABONE2,10,FALSE))</f>
        <v>1.2186748658792839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9.0911572783033565E-2</v>
      </c>
      <c r="L15" s="17">
        <f t="shared" ref="L15:L24" si="9">(SUMIFS(SANAYIAG2,KAYNAK,A15,SEBEP,B15,SÜRE,"Uzun",BİLDİRİM,"Bildirimsiz",İL,$B$10,İLÇE,$B$11)/VLOOKUP($B$11,ABONE2,12,FALSE))</f>
        <v>8.4750827969098164E-2</v>
      </c>
      <c r="M15" s="17">
        <f t="shared" ref="M15:M24" si="10">(SUMIFS(SANAYIOG2,KAYNAK,A15,SEBEP,B15,SÜRE,"Uzun",BİLDİRİM,"Bildirimsiz",İL,$B$10,İLÇE,$B$11)/VLOOKUP($B$11,ABONE2,13,FALSE))</f>
        <v>2.7875960824010786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1.6009810926504529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3.8678783581510424E-2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0.12106159849721697</v>
      </c>
      <c r="D17" s="17">
        <f t="shared" si="1"/>
        <v>2.1070791232168542</v>
      </c>
      <c r="E17" s="17">
        <f t="shared" si="2"/>
        <v>0.12231425211888101</v>
      </c>
      <c r="F17" s="17">
        <f t="shared" si="3"/>
        <v>0.36600189083137302</v>
      </c>
      <c r="G17" s="17">
        <f t="shared" si="4"/>
        <v>0.56340369543194624</v>
      </c>
      <c r="H17" s="17">
        <f t="shared" si="5"/>
        <v>0.40259282936391777</v>
      </c>
      <c r="I17" s="17">
        <f t="shared" si="6"/>
        <v>1.4591433738109989</v>
      </c>
      <c r="J17" s="17">
        <f t="shared" si="7"/>
        <v>5.2304152327971778</v>
      </c>
      <c r="K17" s="17">
        <f t="shared" si="8"/>
        <v>1.6293463235565109</v>
      </c>
      <c r="L17" s="17">
        <f t="shared" si="9"/>
        <v>0.42591610392828705</v>
      </c>
      <c r="M17" s="17">
        <f t="shared" si="10"/>
        <v>57.172945355478355</v>
      </c>
      <c r="N17" s="17">
        <f t="shared" si="11"/>
        <v>32.259615440163692</v>
      </c>
      <c r="O17" s="23">
        <f t="shared" si="12"/>
        <v>0.41237272260760843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7.5674276827860626E-2</v>
      </c>
      <c r="D21" s="17">
        <f t="shared" si="1"/>
        <v>0</v>
      </c>
      <c r="E21" s="17">
        <f t="shared" si="2"/>
        <v>7.5626546303957709E-2</v>
      </c>
      <c r="F21" s="17">
        <f t="shared" si="3"/>
        <v>4.6688408605245868E-2</v>
      </c>
      <c r="G21" s="17">
        <f t="shared" si="4"/>
        <v>0</v>
      </c>
      <c r="H21" s="17">
        <f t="shared" si="5"/>
        <v>3.8034117460777152E-2</v>
      </c>
      <c r="I21" s="17">
        <f t="shared" si="6"/>
        <v>0.1168587325399093</v>
      </c>
      <c r="J21" s="17">
        <f t="shared" si="7"/>
        <v>0</v>
      </c>
      <c r="K21" s="17">
        <f t="shared" si="8"/>
        <v>0.11158472904042113</v>
      </c>
      <c r="L21" s="17">
        <f t="shared" si="9"/>
        <v>0.22451598468503889</v>
      </c>
      <c r="M21" s="17">
        <f t="shared" si="10"/>
        <v>0</v>
      </c>
      <c r="N21" s="17">
        <f t="shared" si="11"/>
        <v>9.856799327635854E-2</v>
      </c>
      <c r="O21" s="23">
        <f t="shared" si="12"/>
        <v>7.7021181117778809E-2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0.2239071535952199</v>
      </c>
      <c r="D25" s="17">
        <f t="shared" ref="D25:O25" si="13">SUM(D15:D24)</f>
        <v>2.1380677829303116</v>
      </c>
      <c r="E25" s="17">
        <f t="shared" si="13"/>
        <v>0.22511448445455953</v>
      </c>
      <c r="F25" s="17">
        <f t="shared" si="13"/>
        <v>0.44094216271156583</v>
      </c>
      <c r="G25" s="17">
        <f t="shared" si="13"/>
        <v>0.59440128490167632</v>
      </c>
      <c r="H25" s="17">
        <f t="shared" si="13"/>
        <v>0.4693877654185854</v>
      </c>
      <c r="I25" s="17">
        <f t="shared" si="13"/>
        <v>1.613610439474424</v>
      </c>
      <c r="J25" s="17">
        <f t="shared" si="13"/>
        <v>6.4490900986764617</v>
      </c>
      <c r="K25" s="17">
        <f t="shared" si="13"/>
        <v>1.8318426253799656</v>
      </c>
      <c r="L25" s="17">
        <f t="shared" si="13"/>
        <v>0.73518291658242407</v>
      </c>
      <c r="M25" s="17">
        <f t="shared" si="13"/>
        <v>59.960541437879435</v>
      </c>
      <c r="N25" s="17">
        <f t="shared" si="13"/>
        <v>33.959164526090504</v>
      </c>
      <c r="O25" s="17">
        <f t="shared" si="13"/>
        <v>0.52807268730689771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3.2088245423620335E-2</v>
      </c>
      <c r="D28" s="17">
        <f>(SUMIFS(MESKENOG2,KAYNAK,A28,SEBEP,B28,SÜRE,"Uzun",BİLDİRİM,"Bildirimli",İL,$B$10,İLÇE,$B$11)/VLOOKUP($B$11,ABONE2,4,FALSE))</f>
        <v>4.0425342959066385E-2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3.2093503934832825E-2</v>
      </c>
      <c r="F28" s="17">
        <f>(SUMIFS(TARIMSALAG2,KAYNAK,A28,SEBEP,B28,SÜRE,"Uzun",BİLDİRİM,"Bildirimli",İL,$B$10,İLÇE,$B$11)/VLOOKUP($B$11,ABONE2,6,FALSE))</f>
        <v>4.3146908246988358E-2</v>
      </c>
      <c r="G28" s="17">
        <f>(SUMIFS(TARIMSALOG2,KAYNAK,A28,SEBEP,B28,SÜRE,"Uzun",BİLDİRİM,"Bildirimli",İL,$B$10,İLÇE,$B$11)/VLOOKUP($B$11,ABONE2,7,FALSE))</f>
        <v>6.6994935508151568E-2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4.7567443821125356E-2</v>
      </c>
      <c r="I28" s="17">
        <f>(SUMIFS(TICARETHANEAG2,KAYNAK,A28,SEBEP,B28,SÜRE,"Uzun",BİLDİRİM,"Bildirimli",İL,$B$10,İLÇE,$B$11)/VLOOKUP($B$11,ABONE2,9,FALSE))</f>
        <v>4.9885012354356523E-2</v>
      </c>
      <c r="J28" s="17">
        <f>(SUMIFS(TICARETHANEOG2,KAYNAK,A28,SEBEP,B28,SÜRE,"Uzun",BİLDİRİM,"Bildirimli",İL,$B$10,İLÇE,$B$11)/VLOOKUP($B$11,ABONE2,10,FALSE))</f>
        <v>1.3659910825257109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0.1092827815147471</v>
      </c>
      <c r="L28" s="17">
        <f>(SUMIFS(SANAYIAG2,KAYNAK,A28,SEBEP,B28,SÜRE,"Uzun",BİLDİRİM,"Bildirimli",İL,$B$10,İLÇE,$B$11)/VLOOKUP($B$11,ABONE2,12,FALSE))</f>
        <v>0.14727561948257639</v>
      </c>
      <c r="M28" s="17">
        <f>(SUMIFS(SANAYIOG2,KAYNAK,A28,SEBEP,B28,SÜRE,"Uzun",BİLDİRİM,"Bildirimli",İL,$B$10,İLÇE,$B$11)/VLOOKUP($B$11,ABONE2,13,FALSE))</f>
        <v>12.421128392380096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7.032607662815332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5.4241011233298032E-2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0.24671522527668802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0.24655961299400883</v>
      </c>
      <c r="F29" s="17">
        <f>(SUMIFS(TARIMSALAG2,KAYNAK,A29,SEBEP,B29,SÜRE,"Uzun",BİLDİRİM,"Bildirimli",İL,$B$10,İLÇE,$B$11)/VLOOKUP($B$11,ABONE2,6,FALSE))</f>
        <v>0.16091960235674721</v>
      </c>
      <c r="G29" s="17">
        <f>(SUMIFS(TARIMSALOG2,KAYNAK,A29,SEBEP,B29,SÜRE,"Uzun",BİLDİRİM,"Bildirimli",İL,$B$10,İLÇE,$B$11)/VLOOKUP($B$11,ABONE2,7,FALSE))</f>
        <v>0.41207360262082926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0.20747419492727059</v>
      </c>
      <c r="I29" s="17">
        <f>(SUMIFS(TICARETHANEAG2,KAYNAK,A29,SEBEP,B29,SÜRE,"Uzun",BİLDİRİM,"Bildirimli",İL,$B$10,İLÇE,$B$11)/VLOOKUP($B$11,ABONE2,9,FALSE))</f>
        <v>0.29618589600722472</v>
      </c>
      <c r="J29" s="17">
        <f>(SUMIFS(TICARETHANEOG2,KAYNAK,A29,SEBEP,B29,SÜRE,"Uzun",BİLDİRİM,"Bildirimli",İL,$B$10,İLÇE,$B$11)/VLOOKUP($B$11,ABONE2,10,FALSE))</f>
        <v>2.8357245851498156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0.41079894753120494</v>
      </c>
      <c r="L29" s="17">
        <f>(SUMIFS(SANAYIAG2,KAYNAK,A29,SEBEP,B29,SÜRE,"Uzun",BİLDİRİM,"Bildirimli",İL,$B$10,İLÇE,$B$11)/VLOOKUP($B$11,ABONE2,12,FALSE))</f>
        <v>8.164925985238751E-2</v>
      </c>
      <c r="M29" s="17">
        <f>(SUMIFS(SANAYIOG2,KAYNAK,A29,SEBEP,B29,SÜRE,"Uzun",BİLDİRİM,"Bildirimli",İL,$B$10,İLÇE,$B$11)/VLOOKUP($B$11,ABONE2,13,FALSE))</f>
        <v>21.021643664784914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11.828475389448684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0.28187733858546377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3.3113485692150887E-3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3.3092599810097025E-3</v>
      </c>
      <c r="F31" s="17">
        <f>(SUMIFS(TARIMSALAG2,KAYNAK,A31,SEBEP,B31,SÜRE,"Uzun",BİLDİRİM,"Bildirimli",İL,$B$10,İLÇE,$B$11)/VLOOKUP($B$11,ABONE2,6,FALSE))</f>
        <v>7.8412476688338563E-5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6.3877725496508462E-5</v>
      </c>
      <c r="I31" s="17">
        <f>(SUMIFS(TICARETHANEAG2,KAYNAK,A31,SEBEP,B31,SÜRE,"Uzun",BİLDİRİM,"Bildirimli",İL,$B$10,İLÇE,$B$11)/VLOOKUP($B$11,ABONE2,9,FALSE))</f>
        <v>4.1878876547667039E-3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3.998882232008419E-3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3.0727676147057396E-3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0.28211481926952348</v>
      </c>
      <c r="D33" s="17">
        <f t="shared" ref="D33:O33" si="14">SUM(D28:D32)</f>
        <v>4.0425342959066385E-2</v>
      </c>
      <c r="E33" s="17">
        <f t="shared" si="14"/>
        <v>0.28196237690985138</v>
      </c>
      <c r="F33" s="17">
        <f t="shared" si="14"/>
        <v>0.2041449230804239</v>
      </c>
      <c r="G33" s="17">
        <f t="shared" si="14"/>
        <v>0.47906853812898081</v>
      </c>
      <c r="H33" s="17">
        <f t="shared" si="14"/>
        <v>0.25510551647389246</v>
      </c>
      <c r="I33" s="17">
        <f t="shared" si="14"/>
        <v>0.35025879601634796</v>
      </c>
      <c r="J33" s="17">
        <f t="shared" si="14"/>
        <v>4.2017156676755265</v>
      </c>
      <c r="K33" s="17">
        <f t="shared" si="14"/>
        <v>0.52408061127796046</v>
      </c>
      <c r="L33" s="17">
        <f t="shared" si="14"/>
        <v>0.22892487933496392</v>
      </c>
      <c r="M33" s="17">
        <f t="shared" si="14"/>
        <v>33.442772057165008</v>
      </c>
      <c r="N33" s="17">
        <f t="shared" si="14"/>
        <v>18.861083052264014</v>
      </c>
      <c r="O33" s="17">
        <f t="shared" si="14"/>
        <v>0.33919111743346758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45949</v>
      </c>
      <c r="D37" s="22">
        <f>VLOOKUP($B$11,ABONE2,4,FALSE)</f>
        <v>29</v>
      </c>
      <c r="E37" s="22">
        <f>VLOOKUP($B$11,ABONE2,5,FALSE)</f>
        <v>45978</v>
      </c>
      <c r="F37" s="22">
        <f>VLOOKUP($B$11,ABONE2,6,FALSE)</f>
        <v>5098</v>
      </c>
      <c r="G37" s="22">
        <f>VLOOKUP($B$11,ABONE2,7,FALSE)</f>
        <v>1160</v>
      </c>
      <c r="H37" s="22">
        <f>VLOOKUP($B$11,ABONE2,8,FALSE)</f>
        <v>6258</v>
      </c>
      <c r="I37" s="22">
        <f>VLOOKUP($B$11,ABONE2,9,FALSE)</f>
        <v>8463</v>
      </c>
      <c r="J37" s="22">
        <f>VLOOKUP($B$11,ABONE2,10,FALSE)</f>
        <v>400</v>
      </c>
      <c r="K37" s="22">
        <f>VLOOKUP($B$11,ABONE2,11,FALSE)</f>
        <v>8863</v>
      </c>
      <c r="L37" s="36">
        <f>VLOOKUP($B$11,ABONE2,12,FALSE)</f>
        <v>36</v>
      </c>
      <c r="M37" s="36">
        <f>VLOOKUP($B$11,ABONE2,13,FALSE)</f>
        <v>46</v>
      </c>
      <c r="N37" s="36">
        <f>VLOOKUP($B$11,ABONE2,14,FALSE)</f>
        <v>82</v>
      </c>
      <c r="O37" s="36">
        <f>VLOOKUP($B$11,ABONE2,15,FALSE)</f>
        <v>61181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8151.9392666666663</v>
      </c>
      <c r="D38" s="22">
        <f>VLOOKUP($B$11,TUKETIM,4,FALSE)</f>
        <v>12.418783333333332</v>
      </c>
      <c r="E38" s="22">
        <f>VLOOKUP($B$11,TUKETIM,5,FALSE)</f>
        <v>8164.3580499999998</v>
      </c>
      <c r="F38" s="22">
        <f>VLOOKUP($B$11,TUKETIM,6,FALSE)</f>
        <v>3339.3573916666669</v>
      </c>
      <c r="G38" s="22">
        <f>VLOOKUP($B$11,TUKETIM,7,FALSE)</f>
        <v>1407.31205</v>
      </c>
      <c r="H38" s="22">
        <f>VLOOKUP($B$11,TUKETIM,8,FALSE)</f>
        <v>4746.6694416666669</v>
      </c>
      <c r="I38" s="22">
        <f>VLOOKUP($B$11,TUKETIM,9,FALSE)</f>
        <v>4241.8505833333338</v>
      </c>
      <c r="J38" s="22">
        <f>VLOOKUP($B$11,TUKETIM,10,FALSE)</f>
        <v>4708.005841666667</v>
      </c>
      <c r="K38" s="22">
        <f>VLOOKUP($B$11,TUKETIM,11,FALSE)</f>
        <v>8949.8564250000018</v>
      </c>
      <c r="L38" s="36">
        <f>VLOOKUP($B$11,TUKETIM,12,FALSE)</f>
        <v>171.04684999999998</v>
      </c>
      <c r="M38" s="36">
        <f>VLOOKUP($B$11,TUKETIM,13,FALSE)</f>
        <v>5148.7813749999996</v>
      </c>
      <c r="N38" s="36">
        <f>VLOOKUP($B$11,TUKETIM,14,FALSE)</f>
        <v>5319.8282249999993</v>
      </c>
      <c r="O38" s="36">
        <f>VLOOKUP($B$11,TUKETIM,15,FALSE)</f>
        <v>27180.712141666667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218179.17600000001</v>
      </c>
      <c r="D39" s="22">
        <f>VLOOKUP($B$11,ANLASMA,4,FALSE)</f>
        <v>251.02</v>
      </c>
      <c r="E39" s="22">
        <f>VLOOKUP($B$11,ANLASMA,5,FALSE)</f>
        <v>218430.196</v>
      </c>
      <c r="F39" s="22">
        <f>VLOOKUP($B$11,ANLASMA,6,FALSE)</f>
        <v>43507.000999999997</v>
      </c>
      <c r="G39" s="22">
        <f>VLOOKUP($B$11,ANLASMA,7,FALSE)</f>
        <v>26125.687000000002</v>
      </c>
      <c r="H39" s="22">
        <f>VLOOKUP($B$11,ANLASMA,8,FALSE)</f>
        <v>69632.687999999995</v>
      </c>
      <c r="I39" s="22">
        <f>VLOOKUP($B$11,ANLASMA,9,FALSE)</f>
        <v>47730.964999999997</v>
      </c>
      <c r="J39" s="22">
        <f>VLOOKUP($B$11,ANLASMA,10,FALSE)</f>
        <v>64440.81</v>
      </c>
      <c r="K39" s="22">
        <f>VLOOKUP($B$11,ANLASMA,11,FALSE)</f>
        <v>112171.77499999999</v>
      </c>
      <c r="L39" s="36">
        <f>VLOOKUP($B$11,ANLASMA,12,FALSE)</f>
        <v>558.83199999999999</v>
      </c>
      <c r="M39" s="36">
        <f>VLOOKUP($B$11,ANLASMA,13,FALSE)</f>
        <v>59181.2</v>
      </c>
      <c r="N39" s="36">
        <f>VLOOKUP($B$11,ANLASMA,14,FALSE)</f>
        <v>59740.031999999999</v>
      </c>
      <c r="O39" s="36">
        <f>VLOOKUP($B$11,ANLASMA,15,FALSE)</f>
        <v>459974.69099999999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4.1419501203070641E-2</v>
      </c>
      <c r="D17" s="17">
        <f t="shared" si="1"/>
        <v>0.1269301044467</v>
      </c>
      <c r="E17" s="17">
        <f t="shared" si="2"/>
        <v>4.143636138017788E-2</v>
      </c>
      <c r="F17" s="17">
        <f t="shared" si="3"/>
        <v>7.5507719922985508E-2</v>
      </c>
      <c r="G17" s="17">
        <f t="shared" si="4"/>
        <v>0.54836427761728435</v>
      </c>
      <c r="H17" s="17">
        <f t="shared" si="5"/>
        <v>8.1996317627195434E-2</v>
      </c>
      <c r="I17" s="17">
        <f t="shared" si="6"/>
        <v>6.1497499336163455E-2</v>
      </c>
      <c r="J17" s="17">
        <f t="shared" si="7"/>
        <v>1.4263123437090937</v>
      </c>
      <c r="K17" s="17">
        <f t="shared" si="8"/>
        <v>0.10533741839097122</v>
      </c>
      <c r="L17" s="17">
        <f t="shared" si="9"/>
        <v>6.0849383067316252</v>
      </c>
      <c r="M17" s="17">
        <f t="shared" si="10"/>
        <v>0</v>
      </c>
      <c r="N17" s="17">
        <f t="shared" si="11"/>
        <v>5.7468861785798682</v>
      </c>
      <c r="O17" s="23">
        <f t="shared" si="12"/>
        <v>6.0923934322419528E-2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4.1158251942199804E-3</v>
      </c>
      <c r="D21" s="17">
        <f t="shared" si="1"/>
        <v>0</v>
      </c>
      <c r="E21" s="17">
        <f t="shared" si="2"/>
        <v>4.1150136744892716E-3</v>
      </c>
      <c r="F21" s="17">
        <f t="shared" si="3"/>
        <v>9.9582965888588416E-4</v>
      </c>
      <c r="G21" s="17">
        <f t="shared" si="4"/>
        <v>0</v>
      </c>
      <c r="H21" s="17">
        <f t="shared" si="5"/>
        <v>9.82164757906318E-4</v>
      </c>
      <c r="I21" s="17">
        <f t="shared" si="6"/>
        <v>3.9109511250173369E-3</v>
      </c>
      <c r="J21" s="17">
        <f t="shared" si="7"/>
        <v>0</v>
      </c>
      <c r="K21" s="17">
        <f t="shared" si="8"/>
        <v>3.7853254539199173E-3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3.982655946198765E-3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4.5535326397290618E-2</v>
      </c>
      <c r="D25" s="17">
        <f t="shared" ref="D25:O25" si="13">SUM(D15:D24)</f>
        <v>0.1269301044467</v>
      </c>
      <c r="E25" s="17">
        <f t="shared" si="13"/>
        <v>4.5551375054667151E-2</v>
      </c>
      <c r="F25" s="17">
        <f t="shared" si="13"/>
        <v>7.6503549581871388E-2</v>
      </c>
      <c r="G25" s="17">
        <f t="shared" si="13"/>
        <v>0.54836427761728435</v>
      </c>
      <c r="H25" s="17">
        <f t="shared" si="13"/>
        <v>8.2978482385101748E-2</v>
      </c>
      <c r="I25" s="17">
        <f t="shared" si="13"/>
        <v>6.5408450461180795E-2</v>
      </c>
      <c r="J25" s="17">
        <f t="shared" si="13"/>
        <v>1.4263123437090937</v>
      </c>
      <c r="K25" s="17">
        <f t="shared" si="13"/>
        <v>0.10912274384489114</v>
      </c>
      <c r="L25" s="17">
        <f t="shared" si="13"/>
        <v>6.0849383067316252</v>
      </c>
      <c r="M25" s="17">
        <f t="shared" si="13"/>
        <v>0</v>
      </c>
      <c r="N25" s="17">
        <f t="shared" si="13"/>
        <v>5.7468861785798682</v>
      </c>
      <c r="O25" s="17">
        <f t="shared" si="13"/>
        <v>6.4906590268618294E-2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5.4504776321104315E-2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5.449402958155266E-2</v>
      </c>
      <c r="F29" s="17">
        <f>(SUMIFS(TARIMSALAG2,KAYNAK,A29,SEBEP,B29,SÜRE,"Uzun",BİLDİRİM,"Bildirimli",İL,$B$10,İLÇE,$B$11)/VLOOKUP($B$11,ABONE2,6,FALSE))</f>
        <v>0.2117421003919957</v>
      </c>
      <c r="G29" s="17">
        <f>(SUMIFS(TARIMSALOG2,KAYNAK,A29,SEBEP,B29,SÜRE,"Uzun",BİLDİRİM,"Bildirimli",İL,$B$10,İLÇE,$B$11)/VLOOKUP($B$11,ABONE2,7,FALSE))</f>
        <v>0.66894355541000006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0.21801587679018442</v>
      </c>
      <c r="I29" s="17">
        <f>(SUMIFS(TICARETHANEAG2,KAYNAK,A29,SEBEP,B29,SÜRE,"Uzun",BİLDİRİM,"Bildirimli",İL,$B$10,İLÇE,$B$11)/VLOOKUP($B$11,ABONE2,9,FALSE))</f>
        <v>6.1141814046358101E-2</v>
      </c>
      <c r="J29" s="17">
        <f>(SUMIFS(TICARETHANEOG2,KAYNAK,A29,SEBEP,B29,SÜRE,"Uzun",BİLDİRİM,"Bildirimli",İL,$B$10,İLÇE,$B$11)/VLOOKUP($B$11,ABONE2,10,FALSE))</f>
        <v>0.242928692087477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6.6981083784232689E-2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6.0252775329713307E-2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2.6318942559221004E-2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2.6313753237476197E-2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2.2568999790746738E-2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2.18440493492611E-2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2.4939925131021275E-2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8.0823718880325315E-2</v>
      </c>
      <c r="D33" s="17">
        <f t="shared" ref="D33:O33" si="14">SUM(D28:D32)</f>
        <v>0</v>
      </c>
      <c r="E33" s="17">
        <f t="shared" si="14"/>
        <v>8.0807782819028853E-2</v>
      </c>
      <c r="F33" s="17">
        <f t="shared" si="14"/>
        <v>0.2117421003919957</v>
      </c>
      <c r="G33" s="17">
        <f t="shared" si="14"/>
        <v>0.66894355541000006</v>
      </c>
      <c r="H33" s="17">
        <f t="shared" si="14"/>
        <v>0.21801587679018442</v>
      </c>
      <c r="I33" s="17">
        <f t="shared" si="14"/>
        <v>8.3710813837104839E-2</v>
      </c>
      <c r="J33" s="17">
        <f t="shared" si="14"/>
        <v>0.242928692087477</v>
      </c>
      <c r="K33" s="17">
        <f t="shared" si="14"/>
        <v>8.8825133133493786E-2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8.5192700460734586E-2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20283</v>
      </c>
      <c r="D37" s="22">
        <f>VLOOKUP($B$11,ABONE2,4,FALSE)</f>
        <v>4</v>
      </c>
      <c r="E37" s="22">
        <f>VLOOKUP($B$11,ABONE2,5,FALSE)</f>
        <v>20287</v>
      </c>
      <c r="F37" s="22">
        <f>VLOOKUP($B$11,ABONE2,6,FALSE)</f>
        <v>575</v>
      </c>
      <c r="G37" s="22">
        <f>VLOOKUP($B$11,ABONE2,7,FALSE)</f>
        <v>8</v>
      </c>
      <c r="H37" s="22">
        <f>VLOOKUP($B$11,ABONE2,8,FALSE)</f>
        <v>583</v>
      </c>
      <c r="I37" s="22">
        <f>VLOOKUP($B$11,ABONE2,9,FALSE)</f>
        <v>3887</v>
      </c>
      <c r="J37" s="22">
        <f>VLOOKUP($B$11,ABONE2,10,FALSE)</f>
        <v>129</v>
      </c>
      <c r="K37" s="22">
        <f>VLOOKUP($B$11,ABONE2,11,FALSE)</f>
        <v>4016</v>
      </c>
      <c r="L37" s="36">
        <f>VLOOKUP($B$11,ABONE2,12,FALSE)</f>
        <v>34</v>
      </c>
      <c r="M37" s="36">
        <f>VLOOKUP($B$11,ABONE2,13,FALSE)</f>
        <v>2</v>
      </c>
      <c r="N37" s="36">
        <f>VLOOKUP($B$11,ABONE2,14,FALSE)</f>
        <v>36</v>
      </c>
      <c r="O37" s="36">
        <f>VLOOKUP($B$11,ABONE2,15,FALSE)</f>
        <v>24922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1962.1928583333338</v>
      </c>
      <c r="D38" s="22">
        <f>VLOOKUP($B$11,TUKETIM,4,FALSE)</f>
        <v>0.71262499999999984</v>
      </c>
      <c r="E38" s="22">
        <f>VLOOKUP($B$11,TUKETIM,5,FALSE)</f>
        <v>1962.9054833333337</v>
      </c>
      <c r="F38" s="22">
        <f>VLOOKUP($B$11,TUKETIM,6,FALSE)</f>
        <v>108.03382500000001</v>
      </c>
      <c r="G38" s="22">
        <f>VLOOKUP($B$11,TUKETIM,7,FALSE)</f>
        <v>13.601766666666665</v>
      </c>
      <c r="H38" s="22">
        <f>VLOOKUP($B$11,TUKETIM,8,FALSE)</f>
        <v>121.63559166666667</v>
      </c>
      <c r="I38" s="22">
        <f>VLOOKUP($B$11,TUKETIM,9,FALSE)</f>
        <v>1088.4464833333336</v>
      </c>
      <c r="J38" s="22">
        <f>VLOOKUP($B$11,TUKETIM,10,FALSE)</f>
        <v>475.04292499999997</v>
      </c>
      <c r="K38" s="22">
        <f>VLOOKUP($B$11,TUKETIM,11,FALSE)</f>
        <v>1563.4894083333336</v>
      </c>
      <c r="L38" s="36">
        <f>VLOOKUP($B$11,TUKETIM,12,FALSE)</f>
        <v>440.96926666666661</v>
      </c>
      <c r="M38" s="36">
        <f>VLOOKUP($B$11,TUKETIM,13,FALSE)</f>
        <v>6.7514416666666666</v>
      </c>
      <c r="N38" s="36">
        <f>VLOOKUP($B$11,TUKETIM,14,FALSE)</f>
        <v>447.72070833333328</v>
      </c>
      <c r="O38" s="36">
        <f>VLOOKUP($B$11,TUKETIM,15,FALSE)</f>
        <v>4095.7511916666672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83912.751999999993</v>
      </c>
      <c r="D39" s="22">
        <f>VLOOKUP($B$11,ANLASMA,4,FALSE)</f>
        <v>37.200000000000003</v>
      </c>
      <c r="E39" s="22">
        <f>VLOOKUP($B$11,ANLASMA,5,FALSE)</f>
        <v>83949.95199999999</v>
      </c>
      <c r="F39" s="22">
        <f>VLOOKUP($B$11,ANLASMA,6,FALSE)</f>
        <v>2394.5500000000002</v>
      </c>
      <c r="G39" s="22">
        <f>VLOOKUP($B$11,ANLASMA,7,FALSE)</f>
        <v>327.60000000000002</v>
      </c>
      <c r="H39" s="22">
        <f>VLOOKUP($B$11,ANLASMA,8,FALSE)</f>
        <v>2722.15</v>
      </c>
      <c r="I39" s="22">
        <f>VLOOKUP($B$11,ANLASMA,9,FALSE)</f>
        <v>21473.103999999999</v>
      </c>
      <c r="J39" s="22">
        <f>VLOOKUP($B$11,ANLASMA,10,FALSE)</f>
        <v>7621.52</v>
      </c>
      <c r="K39" s="22">
        <f>VLOOKUP($B$11,ANLASMA,11,FALSE)</f>
        <v>29094.624</v>
      </c>
      <c r="L39" s="36">
        <f>VLOOKUP($B$11,ANLASMA,12,FALSE)</f>
        <v>2016.3720000000001</v>
      </c>
      <c r="M39" s="36">
        <f>VLOOKUP($B$11,ANLASMA,13,FALSE)</f>
        <v>60</v>
      </c>
      <c r="N39" s="36">
        <f>VLOOKUP($B$11,ANLASMA,14,FALSE)</f>
        <v>2076.3720000000003</v>
      </c>
      <c r="O39" s="36">
        <f>VLOOKUP($B$11,ANLASMA,15,FALSE)</f>
        <v>117843.098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v>0</v>
      </c>
      <c r="E15" s="17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2">(SUMIFS(TARIMSALAG2,KAYNAK,A15,SEBEP,B15,SÜRE,"Uzun",BİLDİRİM,"Bildirimsiz",İL,$B$10,İLÇE,$B$11)/VLOOKUP($B$11,ABONE2,6,FALSE))</f>
        <v>0</v>
      </c>
      <c r="G15" s="17">
        <f t="shared" ref="G15:G24" si="3">(SUMIFS(TARIMSALOG2,KAYNAK,A15,SEBEP,B15,SÜRE,"Uzun",BİLDİRİM,"Bildirimsiz",İL,$B$10,İLÇE,$B$11)/VLOOKUP($B$11,ABONE2,7,FALSE))</f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v>0</v>
      </c>
      <c r="E16" s="17">
        <f t="shared" si="1"/>
        <v>0</v>
      </c>
      <c r="F16" s="17">
        <f t="shared" si="2"/>
        <v>0</v>
      </c>
      <c r="G16" s="17">
        <f t="shared" si="3"/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0.13583869466225132</v>
      </c>
      <c r="D17" s="17">
        <v>0</v>
      </c>
      <c r="E17" s="17">
        <f t="shared" si="1"/>
        <v>0.13583869466225132</v>
      </c>
      <c r="F17" s="17">
        <f t="shared" si="2"/>
        <v>0.21105696658838383</v>
      </c>
      <c r="G17" s="17">
        <f t="shared" si="3"/>
        <v>3.5369668007692661</v>
      </c>
      <c r="H17" s="17">
        <f t="shared" si="4"/>
        <v>0.34363879369126638</v>
      </c>
      <c r="I17" s="17">
        <f t="shared" si="5"/>
        <v>0.23440349603710683</v>
      </c>
      <c r="J17" s="17">
        <f t="shared" si="6"/>
        <v>1.9819089258650635</v>
      </c>
      <c r="K17" s="17">
        <f t="shared" si="7"/>
        <v>0.30581185783131887</v>
      </c>
      <c r="L17" s="17">
        <f t="shared" si="8"/>
        <v>1.6092574649999999E-4</v>
      </c>
      <c r="M17" s="17">
        <f t="shared" si="9"/>
        <v>13.463719496824732</v>
      </c>
      <c r="N17" s="17">
        <f t="shared" si="10"/>
        <v>9.4246519255012622</v>
      </c>
      <c r="O17" s="23">
        <f t="shared" si="11"/>
        <v>0.17451206650316542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v>0</v>
      </c>
      <c r="E18" s="17">
        <f t="shared" si="1"/>
        <v>0</v>
      </c>
      <c r="F18" s="17">
        <f t="shared" si="2"/>
        <v>0</v>
      </c>
      <c r="G18" s="17">
        <f t="shared" si="3"/>
        <v>0</v>
      </c>
      <c r="H18" s="17">
        <f t="shared" si="4"/>
        <v>0</v>
      </c>
      <c r="I18" s="17">
        <f t="shared" si="5"/>
        <v>0</v>
      </c>
      <c r="J18" s="17">
        <f t="shared" si="6"/>
        <v>0</v>
      </c>
      <c r="K18" s="17">
        <f t="shared" si="7"/>
        <v>0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v>0</v>
      </c>
      <c r="E19" s="17">
        <f t="shared" si="1"/>
        <v>0</v>
      </c>
      <c r="F19" s="17">
        <f t="shared" si="2"/>
        <v>0</v>
      </c>
      <c r="G19" s="17">
        <f t="shared" si="3"/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v>0</v>
      </c>
      <c r="E20" s="17">
        <f t="shared" si="1"/>
        <v>0</v>
      </c>
      <c r="F20" s="17">
        <f t="shared" si="2"/>
        <v>0</v>
      </c>
      <c r="G20" s="17">
        <f t="shared" si="3"/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3.241571808048542E-2</v>
      </c>
      <c r="D21" s="17">
        <v>0</v>
      </c>
      <c r="E21" s="17">
        <f t="shared" si="1"/>
        <v>3.241571808048542E-2</v>
      </c>
      <c r="F21" s="17">
        <f t="shared" si="2"/>
        <v>6.5790200296100665E-2</v>
      </c>
      <c r="G21" s="17">
        <f t="shared" si="3"/>
        <v>0</v>
      </c>
      <c r="H21" s="17">
        <f t="shared" si="4"/>
        <v>6.3167584111176386E-2</v>
      </c>
      <c r="I21" s="17">
        <f t="shared" si="5"/>
        <v>6.6326702537669702E-2</v>
      </c>
      <c r="J21" s="17">
        <f t="shared" si="6"/>
        <v>0</v>
      </c>
      <c r="K21" s="17">
        <f t="shared" si="7"/>
        <v>6.3616392692227158E-2</v>
      </c>
      <c r="L21" s="17">
        <f t="shared" si="8"/>
        <v>3.4587624851666667E-4</v>
      </c>
      <c r="M21" s="17">
        <f t="shared" si="9"/>
        <v>0</v>
      </c>
      <c r="N21" s="17">
        <f t="shared" si="10"/>
        <v>1.0376287455500001E-4</v>
      </c>
      <c r="O21" s="23">
        <f t="shared" si="11"/>
        <v>3.7719069247782559E-2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9.2701196116881475E-5</v>
      </c>
      <c r="D22" s="17">
        <v>0</v>
      </c>
      <c r="E22" s="17">
        <f t="shared" si="1"/>
        <v>9.2701196116881475E-5</v>
      </c>
      <c r="F22" s="17">
        <f t="shared" si="2"/>
        <v>0</v>
      </c>
      <c r="G22" s="17">
        <f t="shared" si="3"/>
        <v>0</v>
      </c>
      <c r="H22" s="17">
        <f t="shared" si="4"/>
        <v>0</v>
      </c>
      <c r="I22" s="17">
        <f t="shared" si="5"/>
        <v>4.9985263764508061E-5</v>
      </c>
      <c r="J22" s="17">
        <f t="shared" si="6"/>
        <v>0</v>
      </c>
      <c r="K22" s="17">
        <f t="shared" si="7"/>
        <v>4.7942714575046307E-5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8.3114769697416471E-5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v>0</v>
      </c>
      <c r="E23" s="17">
        <f t="shared" si="1"/>
        <v>0</v>
      </c>
      <c r="F23" s="17">
        <f t="shared" si="2"/>
        <v>0</v>
      </c>
      <c r="G23" s="17">
        <f t="shared" si="3"/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v>0</v>
      </c>
      <c r="E24" s="17">
        <f t="shared" si="1"/>
        <v>0</v>
      </c>
      <c r="F24" s="17">
        <f t="shared" si="2"/>
        <v>0</v>
      </c>
      <c r="G24" s="17">
        <f t="shared" si="3"/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0.1683471139388536</v>
      </c>
      <c r="D25" s="17">
        <f t="shared" ref="D25:O25" si="12">SUM(D15:D24)</f>
        <v>0</v>
      </c>
      <c r="E25" s="17">
        <f t="shared" si="12"/>
        <v>0.1683471139388536</v>
      </c>
      <c r="F25" s="17">
        <f t="shared" si="12"/>
        <v>0.27684716688448452</v>
      </c>
      <c r="G25" s="17">
        <f t="shared" si="12"/>
        <v>3.5369668007692661</v>
      </c>
      <c r="H25" s="17">
        <f t="shared" si="12"/>
        <v>0.40680637780244278</v>
      </c>
      <c r="I25" s="17">
        <f t="shared" si="12"/>
        <v>0.30078018383854105</v>
      </c>
      <c r="J25" s="17">
        <f t="shared" si="12"/>
        <v>1.9819089258650635</v>
      </c>
      <c r="K25" s="17">
        <f t="shared" si="12"/>
        <v>0.36947619323812103</v>
      </c>
      <c r="L25" s="17">
        <f t="shared" si="12"/>
        <v>5.0680199501666669E-4</v>
      </c>
      <c r="M25" s="17">
        <f t="shared" si="12"/>
        <v>13.463719496824732</v>
      </c>
      <c r="N25" s="17">
        <f t="shared" si="12"/>
        <v>9.4247556883758179</v>
      </c>
      <c r="O25" s="17">
        <f t="shared" si="12"/>
        <v>0.2123142505206454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0.31300069737507263</v>
      </c>
      <c r="D29" s="17"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0.31300069737507263</v>
      </c>
      <c r="F29" s="17">
        <f>(SUMIFS(TARIMSALAG2,KAYNAK,A29,SEBEP,B29,SÜRE,"Uzun",BİLDİRİM,"Bildirimli",İL,$B$10,İLÇE,$B$11)/VLOOKUP($B$11,ABONE2,6,FALSE))</f>
        <v>0.86170087179840105</v>
      </c>
      <c r="G29" s="17">
        <f>(SUMIFS(TARIMSALOG2,KAYNAK,A29,SEBEP,B29,SÜRE,"Uzun",BİLDİRİM,"Bildirimli",İL,$B$10,İLÇE,$B$11)/VLOOKUP($B$11,ABONE2,7,FALSE))</f>
        <v>6.5259293434032308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1.0874958564295731</v>
      </c>
      <c r="I29" s="17">
        <f>(SUMIFS(TICARETHANEAG2,KAYNAK,A29,SEBEP,B29,SÜRE,"Uzun",BİLDİRİM,"Bildirimli",İL,$B$10,İLÇE,$B$11)/VLOOKUP($B$11,ABONE2,9,FALSE))</f>
        <v>0.49169641116198137</v>
      </c>
      <c r="J29" s="17">
        <f>(SUMIFS(TICARETHANEOG2,KAYNAK,A29,SEBEP,B29,SÜRE,"Uzun",BİLDİRİM,"Bildirimli",İL,$B$10,İLÇE,$B$11)/VLOOKUP($B$11,ABONE2,10,FALSE))</f>
        <v>9.4380227578491169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0.85727038740777806</v>
      </c>
      <c r="L29" s="17">
        <f>(SUMIFS(SANAYIAG2,KAYNAK,A29,SEBEP,B29,SÜRE,"Uzun",BİLDİRİM,"Bildirimli",İL,$B$10,İLÇE,$B$11)/VLOOKUP($B$11,ABONE2,12,FALSE))</f>
        <v>9.5362758059444434E-4</v>
      </c>
      <c r="M29" s="17">
        <f>(SUMIFS(SANAYIOG2,KAYNAK,A29,SEBEP,B29,SÜRE,"Uzun",BİLDİRİM,"Bildirimli",İL,$B$10,İLÇE,$B$11)/VLOOKUP($B$11,ABONE2,13,FALSE))</f>
        <v>10.034675567982761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7.0245589858621118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0.42094979156777645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1.3271245479985799E-3</v>
      </c>
      <c r="D31" s="17"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1.3271245479985799E-3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1.7546289948446911E-2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1.682929542619916E-2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3.3400733798505723E-3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0.31432782192307124</v>
      </c>
      <c r="D33" s="17">
        <f t="shared" ref="D33:O33" si="13">SUM(D28:D32)</f>
        <v>0</v>
      </c>
      <c r="E33" s="17">
        <f t="shared" si="13"/>
        <v>0.31432782192307124</v>
      </c>
      <c r="F33" s="17">
        <f t="shared" si="13"/>
        <v>0.86170087179840105</v>
      </c>
      <c r="G33" s="17">
        <f t="shared" si="13"/>
        <v>6.5259293434032308</v>
      </c>
      <c r="H33" s="17">
        <f t="shared" si="13"/>
        <v>1.0874958564295731</v>
      </c>
      <c r="I33" s="17">
        <f t="shared" si="13"/>
        <v>0.50924270111042824</v>
      </c>
      <c r="J33" s="17">
        <f t="shared" si="13"/>
        <v>9.4380227578491169</v>
      </c>
      <c r="K33" s="17">
        <f t="shared" si="13"/>
        <v>0.87409968283397721</v>
      </c>
      <c r="L33" s="17">
        <f t="shared" si="13"/>
        <v>9.5362758059444434E-4</v>
      </c>
      <c r="M33" s="17">
        <f t="shared" si="13"/>
        <v>10.034675567982761</v>
      </c>
      <c r="N33" s="17">
        <f t="shared" si="13"/>
        <v>7.0245589858621118</v>
      </c>
      <c r="O33" s="17">
        <f t="shared" si="13"/>
        <v>0.42428986494762705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19009</v>
      </c>
      <c r="D37" s="22">
        <f>VLOOKUP($B$11,ABONE2,4,FALSE)</f>
        <v>0</v>
      </c>
      <c r="E37" s="22">
        <f>VLOOKUP($B$11,ABONE2,5,FALSE)</f>
        <v>19009</v>
      </c>
      <c r="F37" s="22">
        <f>VLOOKUP($B$11,ABONE2,6,FALSE)</f>
        <v>843</v>
      </c>
      <c r="G37" s="22">
        <f>VLOOKUP($B$11,ABONE2,7,FALSE)</f>
        <v>35</v>
      </c>
      <c r="H37" s="22">
        <f>VLOOKUP($B$11,ABONE2,8,FALSE)</f>
        <v>878</v>
      </c>
      <c r="I37" s="22">
        <f>VLOOKUP($B$11,ABONE2,9,FALSE)</f>
        <v>2934</v>
      </c>
      <c r="J37" s="22">
        <f>VLOOKUP($B$11,ABONE2,10,FALSE)</f>
        <v>125</v>
      </c>
      <c r="K37" s="22">
        <f>VLOOKUP($B$11,ABONE2,11,FALSE)</f>
        <v>3059</v>
      </c>
      <c r="L37" s="36">
        <f>VLOOKUP($B$11,ABONE2,12,FALSE)</f>
        <v>6</v>
      </c>
      <c r="M37" s="36">
        <f>VLOOKUP($B$11,ABONE2,13,FALSE)</f>
        <v>14</v>
      </c>
      <c r="N37" s="36">
        <f>VLOOKUP($B$11,ABONE2,14,FALSE)</f>
        <v>20</v>
      </c>
      <c r="O37" s="36">
        <f>VLOOKUP($B$11,ABONE2,15,FALSE)</f>
        <v>22966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1624.9964916666668</v>
      </c>
      <c r="D38" s="22">
        <f>VLOOKUP($B$11,TUKETIM,4,FALSE)</f>
        <v>0</v>
      </c>
      <c r="E38" s="22">
        <f>VLOOKUP($B$11,TUKETIM,5,FALSE)</f>
        <v>1624.9964916666668</v>
      </c>
      <c r="F38" s="22">
        <f>VLOOKUP($B$11,TUKETIM,6,FALSE)</f>
        <v>334.20084166666663</v>
      </c>
      <c r="G38" s="22">
        <f>VLOOKUP($B$11,TUKETIM,7,FALSE)</f>
        <v>134.24863333333332</v>
      </c>
      <c r="H38" s="22">
        <f>VLOOKUP($B$11,TUKETIM,8,FALSE)</f>
        <v>468.44947499999995</v>
      </c>
      <c r="I38" s="22">
        <f>VLOOKUP($B$11,TUKETIM,9,FALSE)</f>
        <v>867.82107500000006</v>
      </c>
      <c r="J38" s="22">
        <f>VLOOKUP($B$11,TUKETIM,10,FALSE)</f>
        <v>419.37628333333328</v>
      </c>
      <c r="K38" s="22">
        <f>VLOOKUP($B$11,TUKETIM,11,FALSE)</f>
        <v>1287.1973583333333</v>
      </c>
      <c r="L38" s="36">
        <f>VLOOKUP($B$11,TUKETIM,12,FALSE)</f>
        <v>9.5243833333333345</v>
      </c>
      <c r="M38" s="36">
        <f>VLOOKUP($B$11,TUKETIM,13,FALSE)</f>
        <v>706.70295833333353</v>
      </c>
      <c r="N38" s="36">
        <f>VLOOKUP($B$11,TUKETIM,14,FALSE)</f>
        <v>716.22734166666692</v>
      </c>
      <c r="O38" s="36">
        <f>VLOOKUP($B$11,TUKETIM,15,FALSE)</f>
        <v>4096.8706666666676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72552.433000000005</v>
      </c>
      <c r="D39" s="22">
        <f>VLOOKUP($B$11,ANLASMA,4,FALSE)</f>
        <v>0</v>
      </c>
      <c r="E39" s="22">
        <f>VLOOKUP($B$11,ANLASMA,5,FALSE)</f>
        <v>72552.433000000005</v>
      </c>
      <c r="F39" s="22">
        <f>VLOOKUP($B$11,ANLASMA,6,FALSE)</f>
        <v>3666.41</v>
      </c>
      <c r="G39" s="22">
        <f>VLOOKUP($B$11,ANLASMA,7,FALSE)</f>
        <v>1694.18</v>
      </c>
      <c r="H39" s="22">
        <f>VLOOKUP($B$11,ANLASMA,8,FALSE)</f>
        <v>5360.59</v>
      </c>
      <c r="I39" s="22">
        <f>VLOOKUP($B$11,ANLASMA,9,FALSE)</f>
        <v>13698.749</v>
      </c>
      <c r="J39" s="22">
        <f>VLOOKUP($B$11,ANLASMA,10,FALSE)</f>
        <v>8092.58</v>
      </c>
      <c r="K39" s="22">
        <f>VLOOKUP($B$11,ANLASMA,11,FALSE)</f>
        <v>21791.328999999998</v>
      </c>
      <c r="L39" s="36">
        <f>VLOOKUP($B$11,ANLASMA,12,FALSE)</f>
        <v>35.445999999999998</v>
      </c>
      <c r="M39" s="36">
        <f>VLOOKUP($B$11,ANLASMA,13,FALSE)</f>
        <v>5112</v>
      </c>
      <c r="N39" s="36">
        <f>VLOOKUP($B$11,ANLASMA,14,FALSE)</f>
        <v>5147.4459999999999</v>
      </c>
      <c r="O39" s="36">
        <f>VLOOKUP($B$11,ANLASMA,15,FALSE)</f>
        <v>104851.79800000001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0.70148284825880503</v>
      </c>
      <c r="D17" s="17">
        <f t="shared" si="1"/>
        <v>0.35387075126116285</v>
      </c>
      <c r="E17" s="17">
        <f t="shared" si="2"/>
        <v>0.70095491007676036</v>
      </c>
      <c r="F17" s="17">
        <f t="shared" si="3"/>
        <v>0.53486827456986863</v>
      </c>
      <c r="G17" s="17">
        <f t="shared" si="4"/>
        <v>1.7863983880754701</v>
      </c>
      <c r="H17" s="17">
        <f t="shared" si="5"/>
        <v>1.2086204612537899</v>
      </c>
      <c r="I17" s="17">
        <f t="shared" si="6"/>
        <v>0.78985505960923508</v>
      </c>
      <c r="J17" s="17">
        <f t="shared" si="7"/>
        <v>23.785223491378762</v>
      </c>
      <c r="K17" s="17">
        <f t="shared" si="8"/>
        <v>1.8621501601813741</v>
      </c>
      <c r="L17" s="17">
        <f t="shared" si="9"/>
        <v>0</v>
      </c>
      <c r="M17" s="17">
        <f t="shared" si="10"/>
        <v>13.817215576819692</v>
      </c>
      <c r="N17" s="17">
        <f t="shared" si="11"/>
        <v>9.2114770512131283</v>
      </c>
      <c r="O17" s="23">
        <f t="shared" si="12"/>
        <v>0.9372650522977678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4.3071924431789019E-2</v>
      </c>
      <c r="D21" s="17">
        <f t="shared" si="1"/>
        <v>0</v>
      </c>
      <c r="E21" s="17">
        <f t="shared" si="2"/>
        <v>4.3006508660364241E-2</v>
      </c>
      <c r="F21" s="17">
        <f t="shared" si="3"/>
        <v>6.4826438966733013E-2</v>
      </c>
      <c r="G21" s="17">
        <f t="shared" si="4"/>
        <v>0</v>
      </c>
      <c r="H21" s="17">
        <f t="shared" si="5"/>
        <v>2.9927594314544267E-2</v>
      </c>
      <c r="I21" s="17">
        <f t="shared" si="6"/>
        <v>3.3489006650117892E-2</v>
      </c>
      <c r="J21" s="17">
        <f t="shared" si="7"/>
        <v>0</v>
      </c>
      <c r="K21" s="17">
        <f t="shared" si="8"/>
        <v>3.1927383584129644E-2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4.0167400965687397E-2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0.744554772690594</v>
      </c>
      <c r="D25" s="17">
        <f t="shared" ref="D25:O25" si="13">SUM(D15:D24)</f>
        <v>0.35387075126116285</v>
      </c>
      <c r="E25" s="17">
        <f t="shared" si="13"/>
        <v>0.74396141873712462</v>
      </c>
      <c r="F25" s="17">
        <f t="shared" si="13"/>
        <v>0.59969471353660164</v>
      </c>
      <c r="G25" s="17">
        <f t="shared" si="13"/>
        <v>1.7863983880754701</v>
      </c>
      <c r="H25" s="17">
        <f t="shared" si="13"/>
        <v>1.2385480555683341</v>
      </c>
      <c r="I25" s="17">
        <f t="shared" si="13"/>
        <v>0.82334406625935297</v>
      </c>
      <c r="J25" s="17">
        <f t="shared" si="13"/>
        <v>23.785223491378762</v>
      </c>
      <c r="K25" s="17">
        <f t="shared" si="13"/>
        <v>1.8940775437655037</v>
      </c>
      <c r="L25" s="17">
        <f t="shared" si="13"/>
        <v>0</v>
      </c>
      <c r="M25" s="17">
        <f t="shared" si="13"/>
        <v>13.817215576819692</v>
      </c>
      <c r="N25" s="17">
        <f t="shared" si="13"/>
        <v>9.2114770512131283</v>
      </c>
      <c r="O25" s="17">
        <f t="shared" si="13"/>
        <v>0.97743245326345518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3.6509069713786757E-2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3.6453621321572226E-2</v>
      </c>
      <c r="F29" s="17">
        <f>(SUMIFS(TARIMSALAG2,KAYNAK,A29,SEBEP,B29,SÜRE,"Uzun",BİLDİRİM,"Bildirimli",İL,$B$10,İLÇE,$B$11)/VLOOKUP($B$11,ABONE2,6,FALSE))</f>
        <v>3.5630900651957315E-2</v>
      </c>
      <c r="G29" s="17">
        <f>(SUMIFS(TARIMSALOG2,KAYNAK,A29,SEBEP,B29,SÜRE,"Uzun",BİLDİRİM,"Bildirimli",İL,$B$10,İLÇE,$B$11)/VLOOKUP($B$11,ABONE2,7,FALSE))</f>
        <v>0.17207812033263717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0.10908627470547823</v>
      </c>
      <c r="I29" s="17">
        <f>(SUMIFS(TICARETHANEAG2,KAYNAK,A29,SEBEP,B29,SÜRE,"Uzun",BİLDİRİM,"Bildirimli",İL,$B$10,İLÇE,$B$11)/VLOOKUP($B$11,ABONE2,9,FALSE))</f>
        <v>3.2510547807719274E-2</v>
      </c>
      <c r="J29" s="17">
        <f>(SUMIFS(TICARETHANEOG2,KAYNAK,A29,SEBEP,B29,SÜRE,"Uzun",BİLDİRİM,"Bildirimli",İL,$B$10,İLÇE,$B$11)/VLOOKUP($B$11,ABONE2,10,FALSE))</f>
        <v>1.1615287187423942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8.5157699634936579E-2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4.9883272608321289E-2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1.4412854435610699E-3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1.4390964817169536E-3</v>
      </c>
      <c r="F31" s="17">
        <f>(SUMIFS(TARIMSALAG2,KAYNAK,A31,SEBEP,B31,SÜRE,"Uzun",BİLDİRİM,"Bildirimli",İL,$B$10,İLÇE,$B$11)/VLOOKUP($B$11,ABONE2,6,FALSE))</f>
        <v>4.0664785095224828E-6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1.8773192089766684E-6</v>
      </c>
      <c r="I31" s="17">
        <f>(SUMIFS(TICARETHANEAG2,KAYNAK,A31,SEBEP,B31,SÜRE,"Uzun",BİLDİRİM,"Bildirimli",İL,$B$10,İLÇE,$B$11)/VLOOKUP($B$11,ABONE2,9,FALSE))</f>
        <v>4.9872207667503064E-4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4.7546620926187927E-4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1.1716294319042615E-3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3.7950355157347827E-2</v>
      </c>
      <c r="D33" s="17">
        <f t="shared" ref="D33:O33" si="14">SUM(D28:D32)</f>
        <v>0</v>
      </c>
      <c r="E33" s="17">
        <f t="shared" si="14"/>
        <v>3.7892717803289178E-2</v>
      </c>
      <c r="F33" s="17">
        <f t="shared" si="14"/>
        <v>3.5634967130466835E-2</v>
      </c>
      <c r="G33" s="17">
        <f t="shared" si="14"/>
        <v>0.17207812033263717</v>
      </c>
      <c r="H33" s="17">
        <f t="shared" si="14"/>
        <v>0.1090881520246872</v>
      </c>
      <c r="I33" s="17">
        <f t="shared" si="14"/>
        <v>3.3009269884394302E-2</v>
      </c>
      <c r="J33" s="17">
        <f t="shared" si="14"/>
        <v>1.1615287187423942</v>
      </c>
      <c r="K33" s="17">
        <f t="shared" si="14"/>
        <v>8.5633165844198458E-2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5.1054902040225551E-2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19723</v>
      </c>
      <c r="D37" s="22">
        <f>VLOOKUP($B$11,ABONE2,4,FALSE)</f>
        <v>30</v>
      </c>
      <c r="E37" s="22">
        <f>VLOOKUP($B$11,ABONE2,5,FALSE)</f>
        <v>19753</v>
      </c>
      <c r="F37" s="22">
        <f>VLOOKUP($B$11,ABONE2,6,FALSE)</f>
        <v>897</v>
      </c>
      <c r="G37" s="22">
        <f>VLOOKUP($B$11,ABONE2,7,FALSE)</f>
        <v>1046</v>
      </c>
      <c r="H37" s="22">
        <f>VLOOKUP($B$11,ABONE2,8,FALSE)</f>
        <v>1943</v>
      </c>
      <c r="I37" s="22">
        <f>VLOOKUP($B$11,ABONE2,9,FALSE)</f>
        <v>4089</v>
      </c>
      <c r="J37" s="22">
        <f>VLOOKUP($B$11,ABONE2,10,FALSE)</f>
        <v>200</v>
      </c>
      <c r="K37" s="22">
        <f>VLOOKUP($B$11,ABONE2,11,FALSE)</f>
        <v>4289</v>
      </c>
      <c r="L37" s="36">
        <f>VLOOKUP($B$11,ABONE2,12,FALSE)</f>
        <v>7</v>
      </c>
      <c r="M37" s="36">
        <f>VLOOKUP($B$11,ABONE2,13,FALSE)</f>
        <v>14</v>
      </c>
      <c r="N37" s="36">
        <f>VLOOKUP($B$11,ABONE2,14,FALSE)</f>
        <v>21</v>
      </c>
      <c r="O37" s="36">
        <f>VLOOKUP($B$11,ABONE2,15,FALSE)</f>
        <v>26006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2655.6637166666669</v>
      </c>
      <c r="D38" s="22">
        <f>VLOOKUP($B$11,TUKETIM,4,FALSE)</f>
        <v>2.236933333333333</v>
      </c>
      <c r="E38" s="22">
        <f>VLOOKUP($B$11,TUKETIM,5,FALSE)</f>
        <v>2657.90065</v>
      </c>
      <c r="F38" s="22">
        <f>VLOOKUP($B$11,TUKETIM,6,FALSE)</f>
        <v>267.52501666666666</v>
      </c>
      <c r="G38" s="22">
        <f>VLOOKUP($B$11,TUKETIM,7,FALSE)</f>
        <v>7513.8110000000006</v>
      </c>
      <c r="H38" s="22">
        <f>VLOOKUP($B$11,TUKETIM,8,FALSE)</f>
        <v>7781.3360166666671</v>
      </c>
      <c r="I38" s="22">
        <f>VLOOKUP($B$11,TUKETIM,9,FALSE)</f>
        <v>1125.2921249999997</v>
      </c>
      <c r="J38" s="22">
        <f>VLOOKUP($B$11,TUKETIM,10,FALSE)</f>
        <v>1275.4798916666668</v>
      </c>
      <c r="K38" s="22">
        <f>VLOOKUP($B$11,TUKETIM,11,FALSE)</f>
        <v>2400.7720166666668</v>
      </c>
      <c r="L38" s="36">
        <f>VLOOKUP($B$11,TUKETIM,12,FALSE)</f>
        <v>45.613083333333343</v>
      </c>
      <c r="M38" s="36">
        <f>VLOOKUP($B$11,TUKETIM,13,FALSE)</f>
        <v>248.31821666666667</v>
      </c>
      <c r="N38" s="36">
        <f>VLOOKUP($B$11,TUKETIM,14,FALSE)</f>
        <v>293.93130000000002</v>
      </c>
      <c r="O38" s="36">
        <f>VLOOKUP($B$11,TUKETIM,15,FALSE)</f>
        <v>13133.939983333334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83915.13</v>
      </c>
      <c r="D39" s="22">
        <f>VLOOKUP($B$11,ANLASMA,4,FALSE)</f>
        <v>186.476</v>
      </c>
      <c r="E39" s="22">
        <f>VLOOKUP($B$11,ANLASMA,5,FALSE)</f>
        <v>84101.606</v>
      </c>
      <c r="F39" s="22">
        <f>VLOOKUP($B$11,ANLASMA,6,FALSE)</f>
        <v>4093.4839999999999</v>
      </c>
      <c r="G39" s="22">
        <f>VLOOKUP($B$11,ANLASMA,7,FALSE)</f>
        <v>11944.316000000001</v>
      </c>
      <c r="H39" s="22">
        <f>VLOOKUP($B$11,ANLASMA,8,FALSE)</f>
        <v>16037.800000000001</v>
      </c>
      <c r="I39" s="22">
        <f>VLOOKUP($B$11,ANLASMA,9,FALSE)</f>
        <v>21196.841</v>
      </c>
      <c r="J39" s="22">
        <f>VLOOKUP($B$11,ANLASMA,10,FALSE)</f>
        <v>16805.68</v>
      </c>
      <c r="K39" s="22">
        <f>VLOOKUP($B$11,ANLASMA,11,FALSE)</f>
        <v>38002.521000000001</v>
      </c>
      <c r="L39" s="36">
        <f>VLOOKUP($B$11,ANLASMA,12,FALSE)</f>
        <v>117.25</v>
      </c>
      <c r="M39" s="36">
        <f>VLOOKUP($B$11,ANLASMA,13,FALSE)</f>
        <v>1886</v>
      </c>
      <c r="N39" s="36">
        <f>VLOOKUP($B$11,ANLASMA,14,FALSE)</f>
        <v>2003.25</v>
      </c>
      <c r="O39" s="36">
        <f>VLOOKUP($B$11,ANLASMA,15,FALSE)</f>
        <v>140145.177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(SUMIFS(MESKENAG2,KAYNAK,A15,SEBEP,B15,SÜRE,"Uzun",BİLDİRİM,"Bildirimsiz",İL,$B$10)/VLOOKUP($B$10,ABONE2,3,FALSE))</f>
        <v>2.1035992195102011E-3</v>
      </c>
      <c r="D15" s="17">
        <f t="shared" ref="D15:D24" si="1">(SUMIFS(MESKENOG2,KAYNAK,A15,SEBEP,B15,SÜRE,"Uzun",BİLDİRİM,"Bildirimsiz",İL,$B$10)/VLOOKUP($B$10,ABONE2,4,FALSE))</f>
        <v>3.4299713569102015E-3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2.1047188466964796E-3</v>
      </c>
      <c r="F15" s="17">
        <f t="shared" ref="F15:F24" si="3">(SUMIFS(TARIMSALAG2,KAYNAK,A15,SEBEP,B15,SÜRE,"Uzun",BİLDİRİM,"Bildirimsiz",İL,$B$10)/VLOOKUP($B$10,ABONE2,6,FALSE))</f>
        <v>6.5257839132273777E-3</v>
      </c>
      <c r="G15" s="17">
        <f t="shared" ref="G15:G24" si="4">(SUMIFS(TARIMSALOG2,KAYNAK,A15,SEBEP,B15,SÜRE,"Uzun",BİLDİRİM,"Bildirimsiz",İL,$B$10)/VLOOKUP($B$10,ABONE2,7,FALSE))</f>
        <v>7.374946531984553E-3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6.7898892519925851E-3</v>
      </c>
      <c r="I15" s="17">
        <f t="shared" ref="I15:I24" si="6">(SUMIFS(TICARETHANEAG2,KAYNAK,A15,SEBEP,B15,SÜRE,"Uzun",BİLDİRİM,"Bildirimsiz",İL,$B$10)/VLOOKUP($B$10,ABONE2,9,FALSE))</f>
        <v>2.8553674635710402E-3</v>
      </c>
      <c r="J15" s="17">
        <f t="shared" ref="J15:J24" si="7">(SUMIFS(TICARETHANEOG2,KAYNAK,A15,SEBEP,B15,SÜRE,"Uzun",BİLDİRİM,"Bildirimsiz",İL,$B$10)/VLOOKUP($B$10,ABONE2,10,FALSE))</f>
        <v>9.4857858715472074E-2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6.5760715574402643E-3</v>
      </c>
      <c r="L15" s="17">
        <f t="shared" ref="L15:L24" si="9">(SUMIFS(SANAYIAG2,KAYNAK,A15,SEBEP,B15,SÜRE,"Uzun",BİLDİRİM,"Bildirimsiz",İL,$B$10)/VLOOKUP($B$10,ABONE2,12,FALSE))</f>
        <v>6.1954905574717863E-3</v>
      </c>
      <c r="M15" s="17">
        <f t="shared" ref="M15:M24" si="10">(SUMIFS(SANAYIOG2,KAYNAK,A15,SEBEP,B15,SÜRE,"Uzun",BİLDİRİM,"Bildirimsiz",İL,$B$10)/VLOOKUP($B$10,ABONE2,13,FALSE))</f>
        <v>0.23352606348615165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0.13609867508814599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3.2456451773687518E-3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0.17888974238760538</v>
      </c>
      <c r="D17" s="17">
        <f t="shared" si="1"/>
        <v>1.3936502619222977</v>
      </c>
      <c r="E17" s="17">
        <f t="shared" si="2"/>
        <v>0.17991515513877715</v>
      </c>
      <c r="F17" s="17">
        <f t="shared" si="3"/>
        <v>0.58381464520570236</v>
      </c>
      <c r="G17" s="17">
        <f t="shared" si="4"/>
        <v>2.4414745677649941</v>
      </c>
      <c r="H17" s="17">
        <f t="shared" si="5"/>
        <v>1.1615813677636653</v>
      </c>
      <c r="I17" s="17">
        <f t="shared" si="6"/>
        <v>0.35819005294457151</v>
      </c>
      <c r="J17" s="17">
        <f t="shared" si="7"/>
        <v>13.086541645418054</v>
      </c>
      <c r="K17" s="17">
        <f t="shared" si="8"/>
        <v>0.87294165623166597</v>
      </c>
      <c r="L17" s="17">
        <f t="shared" si="9"/>
        <v>32.240246724154026</v>
      </c>
      <c r="M17" s="17">
        <f t="shared" si="10"/>
        <v>194.6171960759813</v>
      </c>
      <c r="N17" s="17">
        <f t="shared" si="11"/>
        <v>125.02707492519819</v>
      </c>
      <c r="O17" s="23">
        <f t="shared" si="12"/>
        <v>0.51981079833019628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1.9558468473850257E-2</v>
      </c>
      <c r="D18" s="17">
        <f t="shared" si="1"/>
        <v>1.0091641455393104E-2</v>
      </c>
      <c r="E18" s="17">
        <f t="shared" si="2"/>
        <v>1.9550477264898568E-2</v>
      </c>
      <c r="F18" s="17">
        <f t="shared" si="3"/>
        <v>2.1696242834694231E-2</v>
      </c>
      <c r="G18" s="17">
        <f t="shared" si="4"/>
        <v>5.1786266035607716E-2</v>
      </c>
      <c r="H18" s="17">
        <f t="shared" si="5"/>
        <v>3.1054798658266922E-2</v>
      </c>
      <c r="I18" s="17">
        <f t="shared" si="6"/>
        <v>3.6321841685518511E-2</v>
      </c>
      <c r="J18" s="17">
        <f t="shared" si="7"/>
        <v>0.21371719014270901</v>
      </c>
      <c r="K18" s="17">
        <f t="shared" si="8"/>
        <v>4.3495947410882634E-2</v>
      </c>
      <c r="L18" s="17">
        <f t="shared" si="9"/>
        <v>0.47136194386980468</v>
      </c>
      <c r="M18" s="17">
        <f t="shared" si="10"/>
        <v>3.9347482617924281</v>
      </c>
      <c r="N18" s="17">
        <f t="shared" si="11"/>
        <v>2.4504398398255893</v>
      </c>
      <c r="O18" s="23">
        <f t="shared" si="12"/>
        <v>2.7358746573668567E-2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4.7171740173711051E-4</v>
      </c>
      <c r="D20" s="17">
        <f t="shared" si="1"/>
        <v>1.2733927967777581E-2</v>
      </c>
      <c r="E20" s="17">
        <f t="shared" si="2"/>
        <v>4.820682707930026E-4</v>
      </c>
      <c r="F20" s="17">
        <f t="shared" si="3"/>
        <v>2.9473980654914748E-4</v>
      </c>
      <c r="G20" s="17">
        <f t="shared" si="4"/>
        <v>6.6723183856595468E-3</v>
      </c>
      <c r="H20" s="17">
        <f t="shared" si="5"/>
        <v>2.2782851416027318E-3</v>
      </c>
      <c r="I20" s="17">
        <f t="shared" si="6"/>
        <v>4.6242709768370315E-4</v>
      </c>
      <c r="J20" s="17">
        <f t="shared" si="7"/>
        <v>0.12864965886603913</v>
      </c>
      <c r="K20" s="17">
        <f t="shared" si="8"/>
        <v>5.6464906108815369E-3</v>
      </c>
      <c r="L20" s="17">
        <f t="shared" si="9"/>
        <v>8.762416448473806E-2</v>
      </c>
      <c r="M20" s="17">
        <f t="shared" si="10"/>
        <v>0.94490623380939431</v>
      </c>
      <c r="N20" s="17">
        <f t="shared" si="11"/>
        <v>0.57749963267025595</v>
      </c>
      <c r="O20" s="23">
        <f t="shared" si="12"/>
        <v>2.2036013667211429E-3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6.073910624875687E-2</v>
      </c>
      <c r="D21" s="17">
        <f t="shared" si="1"/>
        <v>0</v>
      </c>
      <c r="E21" s="17">
        <f t="shared" si="2"/>
        <v>6.0687834699310966E-2</v>
      </c>
      <c r="F21" s="17">
        <f t="shared" si="3"/>
        <v>6.6613578796247117E-2</v>
      </c>
      <c r="G21" s="17">
        <f t="shared" si="4"/>
        <v>9.4454484501515796E-4</v>
      </c>
      <c r="H21" s="17">
        <f t="shared" si="5"/>
        <v>4.6189290120589414E-2</v>
      </c>
      <c r="I21" s="17">
        <f t="shared" si="6"/>
        <v>8.2996163594192693E-2</v>
      </c>
      <c r="J21" s="17">
        <f t="shared" si="7"/>
        <v>7.3518671458020707E-3</v>
      </c>
      <c r="K21" s="17">
        <f t="shared" si="8"/>
        <v>7.9937006829591845E-2</v>
      </c>
      <c r="L21" s="17">
        <f t="shared" si="9"/>
        <v>1.3545841447686984</v>
      </c>
      <c r="M21" s="17">
        <f t="shared" si="10"/>
        <v>0</v>
      </c>
      <c r="N21" s="17">
        <f t="shared" si="11"/>
        <v>0.58053606204372787</v>
      </c>
      <c r="O21" s="23">
        <f t="shared" si="12"/>
        <v>6.3596781751098008E-2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6.3098144445256603E-5</v>
      </c>
      <c r="D22" s="17">
        <f t="shared" si="1"/>
        <v>0</v>
      </c>
      <c r="E22" s="17">
        <f t="shared" si="2"/>
        <v>6.3044881566813515E-5</v>
      </c>
      <c r="F22" s="17">
        <f t="shared" si="3"/>
        <v>4.3313266247215786E-5</v>
      </c>
      <c r="G22" s="17">
        <f t="shared" si="4"/>
        <v>0</v>
      </c>
      <c r="H22" s="17">
        <f t="shared" si="5"/>
        <v>2.9842036352533288E-5</v>
      </c>
      <c r="I22" s="17">
        <f t="shared" si="6"/>
        <v>3.6504067057322961E-4</v>
      </c>
      <c r="J22" s="17">
        <f t="shared" si="7"/>
        <v>0</v>
      </c>
      <c r="K22" s="17">
        <f t="shared" si="8"/>
        <v>3.5027793644560869E-4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1.0541292280714077E-4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3.7350678156133682E-4</v>
      </c>
      <c r="J24" s="17">
        <f t="shared" si="7"/>
        <v>0</v>
      </c>
      <c r="K24" s="17">
        <f t="shared" si="8"/>
        <v>3.5840166655485081E-4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5.527413867542949E-5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0.26182573187590508</v>
      </c>
      <c r="D25" s="17">
        <f t="shared" ref="D25:O25" si="13">SUM(D15:D24)</f>
        <v>1.4199058027023785</v>
      </c>
      <c r="E25" s="17">
        <f t="shared" si="13"/>
        <v>0.26280329910204298</v>
      </c>
      <c r="F25" s="17">
        <f t="shared" si="13"/>
        <v>0.67898830382266728</v>
      </c>
      <c r="G25" s="17">
        <f t="shared" si="13"/>
        <v>2.5082526435632606</v>
      </c>
      <c r="H25" s="17">
        <f t="shared" si="13"/>
        <v>1.2479234729724695</v>
      </c>
      <c r="I25" s="17">
        <f t="shared" si="13"/>
        <v>0.48156440023767205</v>
      </c>
      <c r="J25" s="17">
        <f t="shared" si="13"/>
        <v>13.531118220288075</v>
      </c>
      <c r="K25" s="17">
        <f t="shared" si="13"/>
        <v>1.0093058522434626</v>
      </c>
      <c r="L25" s="17">
        <f t="shared" si="13"/>
        <v>34.16001246783474</v>
      </c>
      <c r="M25" s="17">
        <f t="shared" si="13"/>
        <v>199.73037663506929</v>
      </c>
      <c r="N25" s="17">
        <f t="shared" si="13"/>
        <v>128.77164913482594</v>
      </c>
      <c r="O25" s="17">
        <f t="shared" si="13"/>
        <v>0.61637626026053549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(SUMIFS(MESKENAG2,KAYNAK,A28,SEBEP,B28,SÜRE,"Uzun",BİLDİRİM,"Bildirimli",İL,$B$10)/VLOOKUP($B$10,ABONE2,3,FALSE))</f>
        <v>2.1476763808336696E-3</v>
      </c>
      <c r="D28" s="17">
        <f>(SUMIFS(MESKENOG2,KAYNAK,A28,SEBEP,B28,SÜRE,"Uzun",BİLDİRİM,"Bildirimli",İL,$B$10)/VLOOKUP($B$10,ABONE2,4,FALSE))</f>
        <v>2.0212671479533191E-3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2.1475696753249069E-3</v>
      </c>
      <c r="F28" s="17">
        <f>(SUMIFS(TARIMSALAG2,KAYNAK,A28,SEBEP,B28,SÜRE,"Uzun",BİLDİRİM,"Bildirimli",İL,$B$10)/VLOOKUP($B$10,ABONE2,6,FALSE))</f>
        <v>6.614829887322848E-3</v>
      </c>
      <c r="G28" s="17">
        <f>(SUMIFS(TARIMSALOG2,KAYNAK,A28,SEBEP,B28,SÜRE,"Uzun",BİLDİRİM,"Bildirimli",İL,$B$10)/VLOOKUP($B$10,ABONE2,7,FALSE))</f>
        <v>5.1771451062191604E-3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6.1676832304119527E-3</v>
      </c>
      <c r="I28" s="17">
        <f>(SUMIFS(TICARETHANEAG2,KAYNAK,A28,SEBEP,B28,SÜRE,"Uzun",BİLDİRİM,"Bildirimli",İL,$B$10)/VLOOKUP($B$10,ABONE2,9,FALSE))</f>
        <v>3.2755835354880999E-3</v>
      </c>
      <c r="J28" s="17">
        <f>(SUMIFS(TICARETHANEOG2,KAYNAK,A28,SEBEP,B28,SÜRE,"Uzun",BİLDİRİM,"Bildirimli",İL,$B$10)/VLOOKUP($B$10,ABONE2,10,FALSE))</f>
        <v>0.10058844495771066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7.2110461186527764E-3</v>
      </c>
      <c r="L28" s="17">
        <f>(SUMIFS(SANAYIAG2,KAYNAK,A28,SEBEP,B28,SÜRE,"Uzun",BİLDİRİM,"Bildirimli",İL,$B$10)/VLOOKUP($B$10,ABONE2,12,FALSE))</f>
        <v>9.9286934482635762E-3</v>
      </c>
      <c r="M28" s="17">
        <f>(SUMIFS(SANAYIOG2,KAYNAK,A28,SEBEP,B28,SÜRE,"Uzun",BİLDİRİM,"Bildirimli",İL,$B$10)/VLOOKUP($B$10,ABONE2,13,FALSE))</f>
        <v>0.80248863209197252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0.46282008695895444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3.8103256621263835E-3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(SUMIFS(MESKENAG2,KAYNAK,A29,SEBEP,B29,SÜRE,"Uzun",BİLDİRİM,"Bildirimli",İL,$B$10)/VLOOKUP($B$10,ABONE2,3,FALSE))</f>
        <v>0.21176623690750587</v>
      </c>
      <c r="D29" s="17">
        <f>(SUMIFS(MESKENOG2,KAYNAK,A29,SEBEP,B29,SÜRE,"Uzun",BİLDİRİM,"Bildirimli",İL,$B$10)/VLOOKUP($B$10,ABONE2,4,FALSE))</f>
        <v>1.131046427703978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0.21254222658973837</v>
      </c>
      <c r="F29" s="17">
        <f>(SUMIFS(TARIMSALAG2,KAYNAK,A29,SEBEP,B29,SÜRE,"Uzun",BİLDİRİM,"Bildirimli",İL,$B$10)/VLOOKUP($B$10,ABONE2,6,FALSE))</f>
        <v>0.48002158982486182</v>
      </c>
      <c r="G29" s="17">
        <f>(SUMIFS(TARIMSALOG2,KAYNAK,A29,SEBEP,B29,SÜRE,"Uzun",BİLDİRİM,"Bildirimli",İL,$B$10)/VLOOKUP($B$10,ABONE2,7,FALSE))</f>
        <v>1.510805725293066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0.8006145920110298</v>
      </c>
      <c r="I29" s="17">
        <f>(SUMIFS(TICARETHANEAG2,KAYNAK,A29,SEBEP,B29,SÜRE,"Uzun",BİLDİRİM,"Bildirimli",İL,$B$10)/VLOOKUP($B$10,ABONE2,9,FALSE))</f>
        <v>0.32725666491925354</v>
      </c>
      <c r="J29" s="17">
        <f>(SUMIFS(TICARETHANEOG2,KAYNAK,A29,SEBEP,B29,SÜRE,"Uzun",BİLDİRİM,"Bildirimli",İL,$B$10)/VLOOKUP($B$10,ABONE2,10,FALSE))</f>
        <v>8.5070886016856502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0.65806003513407996</v>
      </c>
      <c r="L29" s="17">
        <f>(SUMIFS(SANAYIAG2,KAYNAK,A29,SEBEP,B29,SÜRE,"Uzun",BİLDİRİM,"Bildirimli",İL,$B$10)/VLOOKUP($B$10,ABONE2,12,FALSE))</f>
        <v>18.98861362296072</v>
      </c>
      <c r="M29" s="17">
        <f>(SUMIFS(SANAYIOG2,KAYNAK,A29,SEBEP,B29,SÜRE,"Uzun",BİLDİRİM,"Bildirimli",İL,$B$10)/VLOOKUP($B$10,ABONE2,13,FALSE))</f>
        <v>127.87897975912043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81.211679986480547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0.4297228790679869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0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(SUMIFS(MESKENAG2,KAYNAK,A31,SEBEP,B31,SÜRE,"Uzun",BİLDİRİM,"Bildirimli",İL,$B$10)/VLOOKUP($B$10,ABONE2,3,FALSE))</f>
        <v>3.3757047101183851E-2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3.3728551849664876E-2</v>
      </c>
      <c r="F31" s="17">
        <f>(SUMIFS(TARIMSALAG2,KAYNAK,A31,SEBEP,B31,SÜRE,"Uzun",BİLDİRİM,"Bildirimli",İL,$B$10)/VLOOKUP($B$10,ABONE2,6,FALSE))</f>
        <v>6.6134480633962918E-3</v>
      </c>
      <c r="G31" s="17">
        <f>(SUMIFS(TARIMSALOG2,KAYNAK,A31,SEBEP,B31,SÜRE,"Uzun",BİLDİRİM,"Bildirimli",İL,$B$10)/VLOOKUP($B$10,ABONE2,7,FALSE))</f>
        <v>0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4.5565429399162293E-3</v>
      </c>
      <c r="I31" s="17">
        <f>(SUMIFS(TICARETHANEAG2,KAYNAK,A31,SEBEP,B31,SÜRE,"Uzun",BİLDİRİM,"Bildirimli",İL,$B$10)/VLOOKUP($B$10,ABONE2,9,FALSE))</f>
        <v>4.3589878600482634E-2</v>
      </c>
      <c r="J31" s="17">
        <f>(SUMIFS(TICARETHANEOG2,KAYNAK,A31,SEBEP,B31,SÜRE,"Uzun",BİLDİRİM,"Bildirimli",İL,$B$10)/VLOOKUP($B$10,ABONE2,10,FALSE))</f>
        <v>6.2842718136374269E-4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4.1852459906721151E-2</v>
      </c>
      <c r="L31" s="17">
        <f>(SUMIFS(SANAYIAG2,KAYNAK,A31,SEBEP,B31,SÜRE,"Uzun",BİLDİRİM,"Bildirimli",İL,$B$10)/VLOOKUP($B$10,ABONE2,12,FALSE))</f>
        <v>0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0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3.3316581478730539E-2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0.24767096038952338</v>
      </c>
      <c r="D33" s="17">
        <f t="shared" ref="D33:O33" si="14">SUM(D28:D32)</f>
        <v>1.1330676948519314</v>
      </c>
      <c r="E33" s="17">
        <f t="shared" si="14"/>
        <v>0.24841834811472813</v>
      </c>
      <c r="F33" s="17">
        <f t="shared" si="14"/>
        <v>0.493249867775581</v>
      </c>
      <c r="G33" s="17">
        <f t="shared" si="14"/>
        <v>1.5159828703992853</v>
      </c>
      <c r="H33" s="17">
        <f t="shared" si="14"/>
        <v>0.811338818181358</v>
      </c>
      <c r="I33" s="17">
        <f t="shared" si="14"/>
        <v>0.3741221270552243</v>
      </c>
      <c r="J33" s="17">
        <f t="shared" si="14"/>
        <v>8.6083054738247231</v>
      </c>
      <c r="K33" s="17">
        <f t="shared" si="14"/>
        <v>0.70712354115945386</v>
      </c>
      <c r="L33" s="17">
        <f t="shared" si="14"/>
        <v>18.998542316408983</v>
      </c>
      <c r="M33" s="17">
        <f t="shared" si="14"/>
        <v>128.68146839121241</v>
      </c>
      <c r="N33" s="17">
        <f t="shared" si="14"/>
        <v>81.674500073439503</v>
      </c>
      <c r="O33" s="17">
        <f t="shared" si="14"/>
        <v>0.46684978620884376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686520</v>
      </c>
      <c r="D37" s="22">
        <f>VLOOKUP($B$10,ABONE2,4,FALSE)</f>
        <v>580</v>
      </c>
      <c r="E37" s="22">
        <f>VLOOKUP($B$10,ABONE2,5,FALSE)</f>
        <v>687100</v>
      </c>
      <c r="F37" s="22">
        <f>VLOOKUP($B$10,ABONE2,6,FALSE)</f>
        <v>33253</v>
      </c>
      <c r="G37" s="22">
        <f>VLOOKUP($B$10,ABONE2,7,FALSE)</f>
        <v>15011</v>
      </c>
      <c r="H37" s="22">
        <f>VLOOKUP($B$10,ABONE2,8,FALSE)</f>
        <v>48264</v>
      </c>
      <c r="I37" s="22">
        <f>VLOOKUP($B$10,ABONE2,9,FALSE)</f>
        <v>128886</v>
      </c>
      <c r="J37" s="22">
        <f>VLOOKUP($B$10,ABONE2,10,FALSE)</f>
        <v>5432</v>
      </c>
      <c r="K37" s="22">
        <f>VLOOKUP($B$10,ABONE2,11,FALSE)</f>
        <v>134318</v>
      </c>
      <c r="L37" s="36">
        <f>VLOOKUP($B$10,ABONE2,12,FALSE)</f>
        <v>534</v>
      </c>
      <c r="M37" s="36">
        <f>VLOOKUP($B$10,ABONE2,13,FALSE)</f>
        <v>712</v>
      </c>
      <c r="N37" s="36">
        <f>VLOOKUP($B$10,ABONE2,14,FALSE)</f>
        <v>1246</v>
      </c>
      <c r="O37" s="36">
        <f>VLOOKUP($B$10,ABONE2,15,FALSE)</f>
        <v>870928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114946.70175833334</v>
      </c>
      <c r="D38" s="22">
        <f>VLOOKUP($B$10,TUKETIM,4,FALSE)</f>
        <v>263.34069166666666</v>
      </c>
      <c r="E38" s="22">
        <f>VLOOKUP($B$10,TUKETIM,5,FALSE)</f>
        <v>115210.04245000001</v>
      </c>
      <c r="F38" s="22">
        <f>VLOOKUP($B$10,TUKETIM,6,FALSE)</f>
        <v>19042.112241666669</v>
      </c>
      <c r="G38" s="22">
        <f>VLOOKUP($B$10,TUKETIM,7,FALSE)</f>
        <v>30056.664541666662</v>
      </c>
      <c r="H38" s="22">
        <f>VLOOKUP($B$10,TUKETIM,8,FALSE)</f>
        <v>49098.776783333335</v>
      </c>
      <c r="I38" s="22">
        <f>VLOOKUP($B$10,TUKETIM,9,FALSE)</f>
        <v>54368.261708333332</v>
      </c>
      <c r="J38" s="22">
        <f>VLOOKUP($B$10,TUKETIM,10,FALSE)</f>
        <v>51611.337866666661</v>
      </c>
      <c r="K38" s="22">
        <f>VLOOKUP($B$10,TUKETIM,11,FALSE)</f>
        <v>105979.599575</v>
      </c>
      <c r="L38" s="36">
        <f>VLOOKUP($B$10,TUKETIM,12,FALSE)</f>
        <v>4514.4733583333327</v>
      </c>
      <c r="M38" s="36">
        <f>VLOOKUP($B$10,TUKETIM,13,FALSE)</f>
        <v>86043.364258333328</v>
      </c>
      <c r="N38" s="36">
        <f>VLOOKUP($B$10,TUKETIM,14,FALSE)</f>
        <v>90557.837616666657</v>
      </c>
      <c r="O38" s="36">
        <f>VLOOKUP($B$10,TUKETIM,15,FALSE)</f>
        <v>360846.25642500003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3281093.3569999998</v>
      </c>
      <c r="D39" s="22">
        <f>VLOOKUP($B$10,ANLASMA,4,FALSE)</f>
        <v>5332.7380000000003</v>
      </c>
      <c r="E39" s="22">
        <f>VLOOKUP($B$10,ANLASMA,5,FALSE)</f>
        <v>3286426.0949999997</v>
      </c>
      <c r="F39" s="22">
        <f>VLOOKUP($B$10,ANLASMA,6,FALSE)</f>
        <v>226471.78099999996</v>
      </c>
      <c r="G39" s="22">
        <f>VLOOKUP($B$10,ANLASMA,7,FALSE)</f>
        <v>297337.23600000003</v>
      </c>
      <c r="H39" s="22">
        <f>VLOOKUP($B$10,ANLASMA,8,FALSE)</f>
        <v>523809.01699999999</v>
      </c>
      <c r="I39" s="22">
        <f>VLOOKUP($B$10,ANLASMA,9,FALSE)</f>
        <v>716142.34100000001</v>
      </c>
      <c r="J39" s="22">
        <f>VLOOKUP($B$10,ANLASMA,10,FALSE)</f>
        <v>841340.63300000003</v>
      </c>
      <c r="K39" s="22">
        <f>VLOOKUP($B$10,ANLASMA,11,FALSE)</f>
        <v>1557482.9739999999</v>
      </c>
      <c r="L39" s="36">
        <f>VLOOKUP($B$10,ANLASMA,12,FALSE)</f>
        <v>18125.322999999997</v>
      </c>
      <c r="M39" s="36">
        <f>VLOOKUP($B$10,ANLASMA,13,FALSE)</f>
        <v>475735.69</v>
      </c>
      <c r="N39" s="36">
        <f>VLOOKUP($B$10,ANLASMA,14,FALSE)</f>
        <v>493861.01299999998</v>
      </c>
      <c r="O39" s="36">
        <f>VLOOKUP($B$10,ANLASMA,15,FALSE)</f>
        <v>5861579.0989999995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6.8999785198348915E-2</v>
      </c>
      <c r="D17" s="17">
        <f t="shared" si="1"/>
        <v>6.1204924344291818E-2</v>
      </c>
      <c r="E17" s="17">
        <f t="shared" si="2"/>
        <v>6.8978786502132683E-2</v>
      </c>
      <c r="F17" s="17">
        <f t="shared" si="3"/>
        <v>9.8681425549760698E-2</v>
      </c>
      <c r="G17" s="17">
        <f t="shared" si="4"/>
        <v>1.7386838052982192</v>
      </c>
      <c r="H17" s="17">
        <f t="shared" si="5"/>
        <v>0.58993781161662118</v>
      </c>
      <c r="I17" s="17">
        <f t="shared" si="6"/>
        <v>4.4277328401086564E-2</v>
      </c>
      <c r="J17" s="17">
        <f t="shared" si="7"/>
        <v>0.78951322836349414</v>
      </c>
      <c r="K17" s="17">
        <f t="shared" si="8"/>
        <v>7.5045855422037747E-2</v>
      </c>
      <c r="L17" s="17">
        <f t="shared" si="9"/>
        <v>0.24606328588245915</v>
      </c>
      <c r="M17" s="17">
        <f t="shared" si="10"/>
        <v>20.74681372639656</v>
      </c>
      <c r="N17" s="17">
        <f t="shared" si="11"/>
        <v>10.15475933213094</v>
      </c>
      <c r="O17" s="23">
        <f t="shared" si="12"/>
        <v>0.11586900155114155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1.463538246135556E-2</v>
      </c>
      <c r="D21" s="17">
        <f t="shared" si="1"/>
        <v>0</v>
      </c>
      <c r="E21" s="17">
        <f t="shared" si="2"/>
        <v>1.459595597818052E-2</v>
      </c>
      <c r="F21" s="17">
        <f t="shared" si="3"/>
        <v>1.6627157879073654E-2</v>
      </c>
      <c r="G21" s="17">
        <f t="shared" si="4"/>
        <v>0</v>
      </c>
      <c r="H21" s="17">
        <f t="shared" si="5"/>
        <v>1.1646556880500912E-2</v>
      </c>
      <c r="I21" s="17">
        <f t="shared" si="6"/>
        <v>1.6793858379487821E-2</v>
      </c>
      <c r="J21" s="17">
        <f t="shared" si="7"/>
        <v>0</v>
      </c>
      <c r="K21" s="17">
        <f t="shared" si="8"/>
        <v>1.6100490970105956E-2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1.4713140102248525E-2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8.3635167659704468E-2</v>
      </c>
      <c r="D25" s="17">
        <f t="shared" ref="D25:O25" si="13">SUM(D15:D24)</f>
        <v>6.1204924344291818E-2</v>
      </c>
      <c r="E25" s="17">
        <f t="shared" si="13"/>
        <v>8.3574742480313199E-2</v>
      </c>
      <c r="F25" s="17">
        <f t="shared" si="13"/>
        <v>0.11530858342883435</v>
      </c>
      <c r="G25" s="17">
        <f t="shared" si="13"/>
        <v>1.7386838052982192</v>
      </c>
      <c r="H25" s="17">
        <f t="shared" si="13"/>
        <v>0.60158436849712205</v>
      </c>
      <c r="I25" s="17">
        <f t="shared" si="13"/>
        <v>6.1071186780574382E-2</v>
      </c>
      <c r="J25" s="17">
        <f t="shared" si="13"/>
        <v>0.78951322836349414</v>
      </c>
      <c r="K25" s="17">
        <f t="shared" si="13"/>
        <v>9.1146346392143696E-2</v>
      </c>
      <c r="L25" s="17">
        <f t="shared" si="13"/>
        <v>0.24606328588245915</v>
      </c>
      <c r="M25" s="17">
        <f t="shared" si="13"/>
        <v>20.74681372639656</v>
      </c>
      <c r="N25" s="17">
        <f t="shared" si="13"/>
        <v>10.15475933213094</v>
      </c>
      <c r="O25" s="17">
        <f t="shared" si="13"/>
        <v>0.13058214165339008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0.18683102342415023</v>
      </c>
      <c r="D29" s="17">
        <f>(SUMIFS(MESKENOG2,KAYNAK,A29,SEBEP,B29,SÜRE,"Uzun",BİLDİRİM,"Bildirimli",İL,$B$10,İLÇE,$B$11)/VLOOKUP($B$11,ABONE2,4,FALSE))</f>
        <v>0.51429382942677893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0.18771318054203934</v>
      </c>
      <c r="F29" s="17">
        <f>(SUMIFS(TARIMSALAG2,KAYNAK,A29,SEBEP,B29,SÜRE,"Uzun",BİLDİRİM,"Bildirimli",İL,$B$10,İLÇE,$B$11)/VLOOKUP($B$11,ABONE2,6,FALSE))</f>
        <v>0.59468707282293787</v>
      </c>
      <c r="G29" s="17">
        <f>(SUMIFS(TARIMSALOG2,KAYNAK,A29,SEBEP,B29,SÜRE,"Uzun",BİLDİRİM,"Bildirimli",İL,$B$10,İLÇE,$B$11)/VLOOKUP($B$11,ABONE2,7,FALSE))</f>
        <v>2.4299418862539146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1.1444305721562711</v>
      </c>
      <c r="I29" s="17">
        <f>(SUMIFS(TICARETHANEAG2,KAYNAK,A29,SEBEP,B29,SÜRE,"Uzun",BİLDİRİM,"Bildirimli",İL,$B$10,İLÇE,$B$11)/VLOOKUP($B$11,ABONE2,9,FALSE))</f>
        <v>0.48916834859670588</v>
      </c>
      <c r="J29" s="17">
        <f>(SUMIFS(TICARETHANEOG2,KAYNAK,A29,SEBEP,B29,SÜRE,"Uzun",BİLDİRİM,"Bildirimli",İL,$B$10,İLÇE,$B$11)/VLOOKUP($B$11,ABONE2,10,FALSE))</f>
        <v>4.7070788826077363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0.66331306471172335</v>
      </c>
      <c r="L29" s="17">
        <f>(SUMIFS(SANAYIAG2,KAYNAK,A29,SEBEP,B29,SÜRE,"Uzun",BİLDİRİM,"Bildirimli",İL,$B$10,İLÇE,$B$11)/VLOOKUP($B$11,ABONE2,12,FALSE))</f>
        <v>15.687037059363771</v>
      </c>
      <c r="M29" s="17">
        <f>(SUMIFS(SANAYIOG2,KAYNAK,A29,SEBEP,B29,SÜRE,"Uzun",BİLDİRİM,"Bildirimli",İL,$B$10,İLÇE,$B$11)/VLOOKUP($B$11,ABONE2,13,FALSE))</f>
        <v>18.501204459754575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17.047217969552658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0.35857999295092774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1.7403098805259456E-4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1.6684577708966431E-4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3.17130242642414E-5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0.18683102342415023</v>
      </c>
      <c r="D33" s="17">
        <f t="shared" ref="D33:O33" si="14">SUM(D28:D32)</f>
        <v>0.51429382942677893</v>
      </c>
      <c r="E33" s="17">
        <f t="shared" si="14"/>
        <v>0.18771318054203934</v>
      </c>
      <c r="F33" s="17">
        <f t="shared" si="14"/>
        <v>0.59468707282293787</v>
      </c>
      <c r="G33" s="17">
        <f t="shared" si="14"/>
        <v>2.4299418862539146</v>
      </c>
      <c r="H33" s="17">
        <f t="shared" si="14"/>
        <v>1.1444305721562711</v>
      </c>
      <c r="I33" s="17">
        <f t="shared" si="14"/>
        <v>0.48934237958475846</v>
      </c>
      <c r="J33" s="17">
        <f t="shared" si="14"/>
        <v>4.7070788826077363</v>
      </c>
      <c r="K33" s="17">
        <f t="shared" si="14"/>
        <v>0.66347991048881305</v>
      </c>
      <c r="L33" s="17">
        <f t="shared" si="14"/>
        <v>15.687037059363771</v>
      </c>
      <c r="M33" s="17">
        <f t="shared" si="14"/>
        <v>18.501204459754575</v>
      </c>
      <c r="N33" s="17">
        <f t="shared" si="14"/>
        <v>17.047217969552658</v>
      </c>
      <c r="O33" s="17">
        <f t="shared" si="14"/>
        <v>0.35861170597519199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21472</v>
      </c>
      <c r="D37" s="22">
        <f>VLOOKUP($B$11,ABONE2,4,FALSE)</f>
        <v>58</v>
      </c>
      <c r="E37" s="22">
        <f>VLOOKUP($B$11,ABONE2,5,FALSE)</f>
        <v>21530</v>
      </c>
      <c r="F37" s="22">
        <f>VLOOKUP($B$11,ABONE2,6,FALSE)</f>
        <v>926</v>
      </c>
      <c r="G37" s="22">
        <f>VLOOKUP($B$11,ABONE2,7,FALSE)</f>
        <v>396</v>
      </c>
      <c r="H37" s="22">
        <f>VLOOKUP($B$11,ABONE2,8,FALSE)</f>
        <v>1322</v>
      </c>
      <c r="I37" s="22">
        <f>VLOOKUP($B$11,ABONE2,9,FALSE)</f>
        <v>5155</v>
      </c>
      <c r="J37" s="22">
        <f>VLOOKUP($B$11,ABONE2,10,FALSE)</f>
        <v>222</v>
      </c>
      <c r="K37" s="22">
        <f>VLOOKUP($B$11,ABONE2,11,FALSE)</f>
        <v>5377</v>
      </c>
      <c r="L37" s="36">
        <f>VLOOKUP($B$11,ABONE2,12,FALSE)</f>
        <v>31</v>
      </c>
      <c r="M37" s="36">
        <f>VLOOKUP($B$11,ABONE2,13,FALSE)</f>
        <v>29</v>
      </c>
      <c r="N37" s="36">
        <f>VLOOKUP($B$11,ABONE2,14,FALSE)</f>
        <v>60</v>
      </c>
      <c r="O37" s="36">
        <f>VLOOKUP($B$11,ABONE2,15,FALSE)</f>
        <v>28289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2797.5127499999994</v>
      </c>
      <c r="D38" s="22">
        <f>VLOOKUP($B$11,TUKETIM,4,FALSE)</f>
        <v>5.0874500000000005</v>
      </c>
      <c r="E38" s="22">
        <f>VLOOKUP($B$11,TUKETIM,5,FALSE)</f>
        <v>2802.6001999999994</v>
      </c>
      <c r="F38" s="22">
        <f>VLOOKUP($B$11,TUKETIM,6,FALSE)</f>
        <v>341.05615</v>
      </c>
      <c r="G38" s="22">
        <f>VLOOKUP($B$11,TUKETIM,7,FALSE)</f>
        <v>836.29799166666658</v>
      </c>
      <c r="H38" s="22">
        <f>VLOOKUP($B$11,TUKETIM,8,FALSE)</f>
        <v>1177.3541416666667</v>
      </c>
      <c r="I38" s="22">
        <f>VLOOKUP($B$11,TUKETIM,9,FALSE)</f>
        <v>1944.7064833333334</v>
      </c>
      <c r="J38" s="22">
        <f>VLOOKUP($B$11,TUKETIM,10,FALSE)</f>
        <v>1115.6329000000001</v>
      </c>
      <c r="K38" s="22">
        <f>VLOOKUP($B$11,TUKETIM,11,FALSE)</f>
        <v>3060.3393833333334</v>
      </c>
      <c r="L38" s="36">
        <f>VLOOKUP($B$11,TUKETIM,12,FALSE)</f>
        <v>261.20479166666661</v>
      </c>
      <c r="M38" s="36">
        <f>VLOOKUP($B$11,TUKETIM,13,FALSE)</f>
        <v>1694.3141666666668</v>
      </c>
      <c r="N38" s="36">
        <f>VLOOKUP($B$11,TUKETIM,14,FALSE)</f>
        <v>1955.5189583333333</v>
      </c>
      <c r="O38" s="36">
        <f>VLOOKUP($B$11,TUKETIM,15,FALSE)</f>
        <v>8995.8126833333336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90423.251000000004</v>
      </c>
      <c r="D39" s="22">
        <f>VLOOKUP($B$11,ANLASMA,4,FALSE)</f>
        <v>375.26</v>
      </c>
      <c r="E39" s="22">
        <f>VLOOKUP($B$11,ANLASMA,5,FALSE)</f>
        <v>90798.510999999999</v>
      </c>
      <c r="F39" s="22">
        <f>VLOOKUP($B$11,ANLASMA,6,FALSE)</f>
        <v>4118.1499999999996</v>
      </c>
      <c r="G39" s="22">
        <f>VLOOKUP($B$11,ANLASMA,7,FALSE)</f>
        <v>10962.002</v>
      </c>
      <c r="H39" s="22">
        <f>VLOOKUP($B$11,ANLASMA,8,FALSE)</f>
        <v>15080.152</v>
      </c>
      <c r="I39" s="22">
        <f>VLOOKUP($B$11,ANLASMA,9,FALSE)</f>
        <v>29815.214</v>
      </c>
      <c r="J39" s="22">
        <f>VLOOKUP($B$11,ANLASMA,10,FALSE)</f>
        <v>51083.1</v>
      </c>
      <c r="K39" s="22">
        <f>VLOOKUP($B$11,ANLASMA,11,FALSE)</f>
        <v>80898.313999999998</v>
      </c>
      <c r="L39" s="36">
        <f>VLOOKUP($B$11,ANLASMA,12,FALSE)</f>
        <v>1257.6379999999999</v>
      </c>
      <c r="M39" s="36">
        <f>VLOOKUP($B$11,ANLASMA,13,FALSE)</f>
        <v>7614.6</v>
      </c>
      <c r="N39" s="36">
        <f>VLOOKUP($B$11,ANLASMA,14,FALSE)</f>
        <v>8872.2380000000012</v>
      </c>
      <c r="O39" s="36">
        <f>VLOOKUP($B$11,ANLASMA,15,FALSE)</f>
        <v>195649.215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0.14968003268271848</v>
      </c>
      <c r="D17" s="17">
        <f t="shared" si="1"/>
        <v>0.1822610354318045</v>
      </c>
      <c r="E17" s="17">
        <f t="shared" si="2"/>
        <v>0.1497360461075081</v>
      </c>
      <c r="F17" s="17">
        <f t="shared" si="3"/>
        <v>0.37222709932215803</v>
      </c>
      <c r="G17" s="17">
        <f t="shared" si="4"/>
        <v>1.487286666439199</v>
      </c>
      <c r="H17" s="17">
        <f t="shared" si="5"/>
        <v>0.77264164064197549</v>
      </c>
      <c r="I17" s="17">
        <f t="shared" si="6"/>
        <v>0.18921440322629587</v>
      </c>
      <c r="J17" s="17">
        <f t="shared" si="7"/>
        <v>8.1961590952155863</v>
      </c>
      <c r="K17" s="17">
        <f t="shared" si="8"/>
        <v>0.52609700551024585</v>
      </c>
      <c r="L17" s="17">
        <f t="shared" si="9"/>
        <v>2.8519476169256057</v>
      </c>
      <c r="M17" s="17">
        <f t="shared" si="10"/>
        <v>316.39433337129833</v>
      </c>
      <c r="N17" s="17">
        <f t="shared" si="11"/>
        <v>179.85168151052312</v>
      </c>
      <c r="O17" s="23">
        <f t="shared" si="12"/>
        <v>0.46839986003421558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4.0591461945079836E-2</v>
      </c>
      <c r="D21" s="17">
        <f t="shared" si="1"/>
        <v>0</v>
      </c>
      <c r="E21" s="17">
        <f t="shared" si="2"/>
        <v>4.0521676898306672E-2</v>
      </c>
      <c r="F21" s="17">
        <f t="shared" si="3"/>
        <v>3.4467969618932899E-2</v>
      </c>
      <c r="G21" s="17">
        <f t="shared" si="4"/>
        <v>0</v>
      </c>
      <c r="H21" s="17">
        <f t="shared" si="5"/>
        <v>2.2090625257973062E-2</v>
      </c>
      <c r="I21" s="17">
        <f t="shared" si="6"/>
        <v>7.3975740245795715E-2</v>
      </c>
      <c r="J21" s="17">
        <f t="shared" si="7"/>
        <v>0</v>
      </c>
      <c r="K21" s="17">
        <f t="shared" si="8"/>
        <v>7.0863299628487836E-2</v>
      </c>
      <c r="L21" s="17">
        <f t="shared" si="9"/>
        <v>1.6392666964038687</v>
      </c>
      <c r="M21" s="17">
        <f t="shared" si="10"/>
        <v>0</v>
      </c>
      <c r="N21" s="17">
        <f t="shared" si="11"/>
        <v>0.71387420649845901</v>
      </c>
      <c r="O21" s="23">
        <f t="shared" si="12"/>
        <v>4.563668264857567E-2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1.1030011208951921E-4</v>
      </c>
      <c r="D22" s="17">
        <f t="shared" si="1"/>
        <v>0</v>
      </c>
      <c r="E22" s="17">
        <f t="shared" si="2"/>
        <v>1.1011048357868442E-4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2.4433721596124327E-3</v>
      </c>
      <c r="J22" s="17">
        <f t="shared" si="7"/>
        <v>0</v>
      </c>
      <c r="K22" s="17">
        <f t="shared" si="8"/>
        <v>2.340570204167192E-3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4.8964745792788112E-4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0.19038179473988784</v>
      </c>
      <c r="D25" s="17">
        <f t="shared" ref="D25:O25" si="13">SUM(D15:D24)</f>
        <v>0.1822610354318045</v>
      </c>
      <c r="E25" s="17">
        <f t="shared" si="13"/>
        <v>0.19036783348939346</v>
      </c>
      <c r="F25" s="17">
        <f t="shared" si="13"/>
        <v>0.40669506894109092</v>
      </c>
      <c r="G25" s="17">
        <f t="shared" si="13"/>
        <v>1.487286666439199</v>
      </c>
      <c r="H25" s="17">
        <f t="shared" si="13"/>
        <v>0.7947322658999485</v>
      </c>
      <c r="I25" s="17">
        <f t="shared" si="13"/>
        <v>0.26563351563170401</v>
      </c>
      <c r="J25" s="17">
        <f t="shared" si="13"/>
        <v>8.1961590952155863</v>
      </c>
      <c r="K25" s="17">
        <f t="shared" si="13"/>
        <v>0.59930087534290089</v>
      </c>
      <c r="L25" s="17">
        <f t="shared" si="13"/>
        <v>4.4912143133294746</v>
      </c>
      <c r="M25" s="17">
        <f t="shared" si="13"/>
        <v>316.39433337129833</v>
      </c>
      <c r="N25" s="17">
        <f t="shared" si="13"/>
        <v>180.56555571702157</v>
      </c>
      <c r="O25" s="17">
        <f t="shared" si="13"/>
        <v>0.5145261901407191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0.23909752725183234</v>
      </c>
      <c r="D29" s="17">
        <f>(SUMIFS(MESKENOG2,KAYNAK,A29,SEBEP,B29,SÜRE,"Uzun",BİLDİRİM,"Bildirimli",İL,$B$10,İLÇE,$B$11)/VLOOKUP($B$11,ABONE2,4,FALSE))</f>
        <v>6.9775420413208958E-2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0.23880642782896724</v>
      </c>
      <c r="F29" s="17">
        <f>(SUMIFS(TARIMSALAG2,KAYNAK,A29,SEBEP,B29,SÜRE,"Uzun",BİLDİRİM,"Bildirimli",İL,$B$10,İLÇE,$B$11)/VLOOKUP($B$11,ABONE2,6,FALSE))</f>
        <v>0.3275305768970031</v>
      </c>
      <c r="G29" s="17">
        <f>(SUMIFS(TARIMSALOG2,KAYNAK,A29,SEBEP,B29,SÜRE,"Uzun",BİLDİRİM,"Bildirimli",İL,$B$10,İLÇE,$B$11)/VLOOKUP($B$11,ABONE2,7,FALSE))</f>
        <v>1.713765928357611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0.82532352786152596</v>
      </c>
      <c r="I29" s="17">
        <f>(SUMIFS(TICARETHANEAG2,KAYNAK,A29,SEBEP,B29,SÜRE,"Uzun",BİLDİRİM,"Bildirimli",İL,$B$10,İLÇE,$B$11)/VLOOKUP($B$11,ABONE2,9,FALSE))</f>
        <v>0.19399541686123453</v>
      </c>
      <c r="J29" s="17">
        <f>(SUMIFS(TICARETHANEOG2,KAYNAK,A29,SEBEP,B29,SÜRE,"Uzun",BİLDİRİM,"Bildirimli",İL,$B$10,İLÇE,$B$11)/VLOOKUP($B$11,ABONE2,10,FALSE))</f>
        <v>4.3399348191002955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0.36843084866023401</v>
      </c>
      <c r="L29" s="17">
        <f>(SUMIFS(SANAYIAG2,KAYNAK,A29,SEBEP,B29,SÜRE,"Uzun",BİLDİRİM,"Bildirimli",İL,$B$10,İLÇE,$B$11)/VLOOKUP($B$11,ABONE2,12,FALSE))</f>
        <v>3.0359635877561715</v>
      </c>
      <c r="M29" s="17">
        <f>(SUMIFS(SANAYIOG2,KAYNAK,A29,SEBEP,B29,SÜRE,"Uzun",BİLDİRİM,"Bildirimli",İL,$B$10,İLÇE,$B$11)/VLOOKUP($B$11,ABONE2,13,FALSE))</f>
        <v>85.241548861855861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49.442342371522116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0.3522431359339856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1.2353578285976654E-2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1.2332339951676962E-2</v>
      </c>
      <c r="F31" s="17">
        <f>(SUMIFS(TARIMSALAG2,KAYNAK,A31,SEBEP,B31,SÜRE,"Uzun",BİLDİRİM,"Bildirimli",İL,$B$10,İLÇE,$B$11)/VLOOKUP($B$11,ABONE2,6,FALSE))</f>
        <v>2.8064385287861596E-2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1.7986548826159621E-2</v>
      </c>
      <c r="I31" s="17">
        <f>(SUMIFS(TICARETHANEAG2,KAYNAK,A31,SEBEP,B31,SÜRE,"Uzun",BİLDİRİM,"Bildirimli",İL,$B$10,İLÇE,$B$11)/VLOOKUP($B$11,ABONE2,9,FALSE))</f>
        <v>1.640307698143224E-2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1.5712937175109191E-2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1.3194781557029788E-2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0.25145110553780897</v>
      </c>
      <c r="D33" s="17">
        <f t="shared" ref="D33:O33" si="14">SUM(D28:D32)</f>
        <v>6.9775420413208958E-2</v>
      </c>
      <c r="E33" s="17">
        <f t="shared" si="14"/>
        <v>0.2511387677806442</v>
      </c>
      <c r="F33" s="17">
        <f t="shared" si="14"/>
        <v>0.35559496218486469</v>
      </c>
      <c r="G33" s="17">
        <f t="shared" si="14"/>
        <v>1.713765928357611</v>
      </c>
      <c r="H33" s="17">
        <f t="shared" si="14"/>
        <v>0.84331007668768554</v>
      </c>
      <c r="I33" s="17">
        <f t="shared" si="14"/>
        <v>0.21039849384266676</v>
      </c>
      <c r="J33" s="17">
        <f t="shared" si="14"/>
        <v>4.3399348191002955</v>
      </c>
      <c r="K33" s="17">
        <f t="shared" si="14"/>
        <v>0.3841437858353432</v>
      </c>
      <c r="L33" s="17">
        <f t="shared" si="14"/>
        <v>3.0359635877561715</v>
      </c>
      <c r="M33" s="17">
        <f t="shared" si="14"/>
        <v>85.241548861855861</v>
      </c>
      <c r="N33" s="17">
        <f t="shared" si="14"/>
        <v>49.442342371522116</v>
      </c>
      <c r="O33" s="17">
        <f t="shared" si="14"/>
        <v>0.3654379174910154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77809</v>
      </c>
      <c r="D37" s="22">
        <f>VLOOKUP($B$11,ABONE2,4,FALSE)</f>
        <v>134</v>
      </c>
      <c r="E37" s="22">
        <f>VLOOKUP($B$11,ABONE2,5,FALSE)</f>
        <v>77943</v>
      </c>
      <c r="F37" s="22">
        <f>VLOOKUP($B$11,ABONE2,6,FALSE)</f>
        <v>3350</v>
      </c>
      <c r="G37" s="22">
        <f>VLOOKUP($B$11,ABONE2,7,FALSE)</f>
        <v>1877</v>
      </c>
      <c r="H37" s="22">
        <f>VLOOKUP($B$11,ABONE2,8,FALSE)</f>
        <v>5227</v>
      </c>
      <c r="I37" s="22">
        <f>VLOOKUP($B$11,ABONE2,9,FALSE)</f>
        <v>16666</v>
      </c>
      <c r="J37" s="22">
        <f>VLOOKUP($B$11,ABONE2,10,FALSE)</f>
        <v>732</v>
      </c>
      <c r="K37" s="22">
        <f>VLOOKUP($B$11,ABONE2,11,FALSE)</f>
        <v>17398</v>
      </c>
      <c r="L37" s="36">
        <f>VLOOKUP($B$11,ABONE2,12,FALSE)</f>
        <v>54</v>
      </c>
      <c r="M37" s="36">
        <f>VLOOKUP($B$11,ABONE2,13,FALSE)</f>
        <v>70</v>
      </c>
      <c r="N37" s="36">
        <f>VLOOKUP($B$11,ABONE2,14,FALSE)</f>
        <v>124</v>
      </c>
      <c r="O37" s="36">
        <f>VLOOKUP($B$11,ABONE2,15,FALSE)</f>
        <v>100692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14646.136483333337</v>
      </c>
      <c r="D38" s="22">
        <f>VLOOKUP($B$11,TUKETIM,4,FALSE)</f>
        <v>72.874599999999987</v>
      </c>
      <c r="E38" s="22">
        <f>VLOOKUP($B$11,TUKETIM,5,FALSE)</f>
        <v>14719.011083333337</v>
      </c>
      <c r="F38" s="22">
        <f>VLOOKUP($B$11,TUKETIM,6,FALSE)</f>
        <v>2620.381041666667</v>
      </c>
      <c r="G38" s="22">
        <f>VLOOKUP($B$11,TUKETIM,7,FALSE)</f>
        <v>4232.8615416666662</v>
      </c>
      <c r="H38" s="22">
        <f>VLOOKUP($B$11,TUKETIM,8,FALSE)</f>
        <v>6853.2425833333327</v>
      </c>
      <c r="I38" s="22">
        <f>VLOOKUP($B$11,TUKETIM,9,FALSE)</f>
        <v>6796.0276250000015</v>
      </c>
      <c r="J38" s="22">
        <f>VLOOKUP($B$11,TUKETIM,10,FALSE)</f>
        <v>6345.3674083333317</v>
      </c>
      <c r="K38" s="22">
        <f>VLOOKUP($B$11,TUKETIM,11,FALSE)</f>
        <v>13141.395033333334</v>
      </c>
      <c r="L38" s="36">
        <f>VLOOKUP($B$11,TUKETIM,12,FALSE)</f>
        <v>310.5147</v>
      </c>
      <c r="M38" s="36">
        <f>VLOOKUP($B$11,TUKETIM,13,FALSE)</f>
        <v>5717.2042416666663</v>
      </c>
      <c r="N38" s="36">
        <f>VLOOKUP($B$11,TUKETIM,14,FALSE)</f>
        <v>6027.7189416666661</v>
      </c>
      <c r="O38" s="36">
        <f>VLOOKUP($B$11,TUKETIM,15,FALSE)</f>
        <v>40741.367641666671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379689.80200000003</v>
      </c>
      <c r="D39" s="22">
        <f>VLOOKUP($B$11,ANLASMA,4,FALSE)</f>
        <v>1219.3499999999999</v>
      </c>
      <c r="E39" s="22">
        <f>VLOOKUP($B$11,ANLASMA,5,FALSE)</f>
        <v>380909.152</v>
      </c>
      <c r="F39" s="22">
        <f>VLOOKUP($B$11,ANLASMA,6,FALSE)</f>
        <v>31273.642</v>
      </c>
      <c r="G39" s="22">
        <f>VLOOKUP($B$11,ANLASMA,7,FALSE)</f>
        <v>52123.908000000003</v>
      </c>
      <c r="H39" s="22">
        <f>VLOOKUP($B$11,ANLASMA,8,FALSE)</f>
        <v>83397.55</v>
      </c>
      <c r="I39" s="22">
        <f>VLOOKUP($B$11,ANLASMA,9,FALSE)</f>
        <v>90549.282000000007</v>
      </c>
      <c r="J39" s="22">
        <f>VLOOKUP($B$11,ANLASMA,10,FALSE)</f>
        <v>96545.248999999996</v>
      </c>
      <c r="K39" s="22">
        <f>VLOOKUP($B$11,ANLASMA,11,FALSE)</f>
        <v>187094.53100000002</v>
      </c>
      <c r="L39" s="36">
        <f>VLOOKUP($B$11,ANLASMA,12,FALSE)</f>
        <v>1413.5139999999999</v>
      </c>
      <c r="M39" s="36">
        <f>VLOOKUP($B$11,ANLASMA,13,FALSE)</f>
        <v>55208</v>
      </c>
      <c r="N39" s="36">
        <f>VLOOKUP($B$11,ANLASMA,14,FALSE)</f>
        <v>56621.514000000003</v>
      </c>
      <c r="O39" s="36">
        <f>VLOOKUP($B$11,ANLASMA,15,FALSE)</f>
        <v>708022.74699999997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0.19086620295983434</v>
      </c>
      <c r="D17" s="17">
        <f t="shared" si="1"/>
        <v>0.23169785216051045</v>
      </c>
      <c r="E17" s="17">
        <f t="shared" si="2"/>
        <v>0.19088551669445297</v>
      </c>
      <c r="F17" s="17">
        <f t="shared" si="3"/>
        <v>0.20479845961655402</v>
      </c>
      <c r="G17" s="17">
        <f t="shared" si="4"/>
        <v>0.54596427152683691</v>
      </c>
      <c r="H17" s="17">
        <f t="shared" si="5"/>
        <v>0.29158706205227813</v>
      </c>
      <c r="I17" s="17">
        <f t="shared" si="6"/>
        <v>0.22202233248012643</v>
      </c>
      <c r="J17" s="17">
        <f t="shared" si="7"/>
        <v>5.2234611520175873</v>
      </c>
      <c r="K17" s="17">
        <f t="shared" si="8"/>
        <v>0.37742418151575474</v>
      </c>
      <c r="L17" s="17">
        <f t="shared" si="9"/>
        <v>3.5550271600262295</v>
      </c>
      <c r="M17" s="17">
        <f t="shared" si="10"/>
        <v>0</v>
      </c>
      <c r="N17" s="17">
        <f t="shared" si="11"/>
        <v>3.0471661371653398</v>
      </c>
      <c r="O17" s="23">
        <f t="shared" si="12"/>
        <v>0.23079990050351251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4.6614971333059294E-2</v>
      </c>
      <c r="D21" s="17">
        <f t="shared" si="1"/>
        <v>0</v>
      </c>
      <c r="E21" s="17">
        <f t="shared" si="2"/>
        <v>4.6592922035438265E-2</v>
      </c>
      <c r="F21" s="17">
        <f t="shared" si="3"/>
        <v>2.7330232177842421E-2</v>
      </c>
      <c r="G21" s="17">
        <f t="shared" si="4"/>
        <v>0</v>
      </c>
      <c r="H21" s="17">
        <f t="shared" si="5"/>
        <v>2.0377739952207107E-2</v>
      </c>
      <c r="I21" s="17">
        <f t="shared" si="6"/>
        <v>4.1216133292198823E-2</v>
      </c>
      <c r="J21" s="17">
        <f t="shared" si="7"/>
        <v>0</v>
      </c>
      <c r="K21" s="17">
        <f t="shared" si="8"/>
        <v>3.9935489150619785E-2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4.1626300941106517E-2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0.23748117429289362</v>
      </c>
      <c r="D25" s="17">
        <f t="shared" ref="D25:O25" si="13">SUM(D15:D24)</f>
        <v>0.23169785216051045</v>
      </c>
      <c r="E25" s="17">
        <f t="shared" si="13"/>
        <v>0.23747843872989124</v>
      </c>
      <c r="F25" s="17">
        <f t="shared" si="13"/>
        <v>0.23212869179439644</v>
      </c>
      <c r="G25" s="17">
        <f t="shared" si="13"/>
        <v>0.54596427152683691</v>
      </c>
      <c r="H25" s="17">
        <f t="shared" si="13"/>
        <v>0.31196480200448523</v>
      </c>
      <c r="I25" s="17">
        <f t="shared" si="13"/>
        <v>0.26323846577232524</v>
      </c>
      <c r="J25" s="17">
        <f t="shared" si="13"/>
        <v>5.2234611520175873</v>
      </c>
      <c r="K25" s="17">
        <f t="shared" si="13"/>
        <v>0.41735967066637453</v>
      </c>
      <c r="L25" s="17">
        <f t="shared" si="13"/>
        <v>3.5550271600262295</v>
      </c>
      <c r="M25" s="17">
        <f t="shared" si="13"/>
        <v>0</v>
      </c>
      <c r="N25" s="17">
        <f t="shared" si="13"/>
        <v>3.0471661371653398</v>
      </c>
      <c r="O25" s="17">
        <f t="shared" si="13"/>
        <v>0.27242620144461904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2.0170243334786855E-2</v>
      </c>
      <c r="D29" s="17">
        <f>(SUMIFS(MESKENOG2,KAYNAK,A29,SEBEP,B29,SÜRE,"Uzun",BİLDİRİM,"Bildirimli",İL,$B$10,İLÇE,$B$11)/VLOOKUP($B$11,ABONE2,4,FALSE))</f>
        <v>4.539431803297813E-2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2.0182174547320735E-2</v>
      </c>
      <c r="F29" s="17">
        <f>(SUMIFS(TARIMSALAG2,KAYNAK,A29,SEBEP,B29,SÜRE,"Uzun",BİLDİRİM,"Bildirimli",İL,$B$10,İLÇE,$B$11)/VLOOKUP($B$11,ABONE2,6,FALSE))</f>
        <v>2.401466097802386E-2</v>
      </c>
      <c r="G29" s="17">
        <f>(SUMIFS(TARIMSALOG2,KAYNAK,A29,SEBEP,B29,SÜRE,"Uzun",BİLDİRİM,"Bildirimli",İL,$B$10,İLÇE,$B$11)/VLOOKUP($B$11,ABONE2,7,FALSE))</f>
        <v>3.0617934827459947E-2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2.5694456810097528E-2</v>
      </c>
      <c r="I29" s="17">
        <f>(SUMIFS(TICARETHANEAG2,KAYNAK,A29,SEBEP,B29,SÜRE,"Uzun",BİLDİRİM,"Bildirimli",İL,$B$10,İLÇE,$B$11)/VLOOKUP($B$11,ABONE2,9,FALSE))</f>
        <v>3.6321898384406595E-2</v>
      </c>
      <c r="J29" s="17">
        <f>(SUMIFS(TICARETHANEOG2,KAYNAK,A29,SEBEP,B29,SÜRE,"Uzun",BİLDİRİM,"Bildirimli",İL,$B$10,İLÇE,$B$11)/VLOOKUP($B$11,ABONE2,10,FALSE))</f>
        <v>0.71473232766709993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5.7401079579975992E-2</v>
      </c>
      <c r="L29" s="17">
        <f>(SUMIFS(SANAYIAG2,KAYNAK,A29,SEBEP,B29,SÜRE,"Uzun",BİLDİRİM,"Bildirimli",İL,$B$10,İLÇE,$B$11)/VLOOKUP($B$11,ABONE2,12,FALSE))</f>
        <v>2.6793747137212508E-2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2.2966068974753579E-2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2.5502869802654975E-2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2.0170243334786855E-2</v>
      </c>
      <c r="D33" s="17">
        <f t="shared" ref="D33:O33" si="14">SUM(D28:D32)</f>
        <v>4.539431803297813E-2</v>
      </c>
      <c r="E33" s="17">
        <f t="shared" si="14"/>
        <v>2.0182174547320735E-2</v>
      </c>
      <c r="F33" s="17">
        <f t="shared" si="14"/>
        <v>2.401466097802386E-2</v>
      </c>
      <c r="G33" s="17">
        <f t="shared" si="14"/>
        <v>3.0617934827459947E-2</v>
      </c>
      <c r="H33" s="17">
        <f t="shared" si="14"/>
        <v>2.5694456810097528E-2</v>
      </c>
      <c r="I33" s="17">
        <f t="shared" si="14"/>
        <v>3.6321898384406595E-2</v>
      </c>
      <c r="J33" s="17">
        <f t="shared" si="14"/>
        <v>0.71473232766709993</v>
      </c>
      <c r="K33" s="17">
        <f t="shared" si="14"/>
        <v>5.7401079579975992E-2</v>
      </c>
      <c r="L33" s="17">
        <f t="shared" si="14"/>
        <v>2.6793747137212508E-2</v>
      </c>
      <c r="M33" s="17">
        <f t="shared" si="14"/>
        <v>0</v>
      </c>
      <c r="N33" s="17">
        <f t="shared" si="14"/>
        <v>2.2966068974753579E-2</v>
      </c>
      <c r="O33" s="17">
        <f t="shared" si="14"/>
        <v>2.5502869802654975E-2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16905</v>
      </c>
      <c r="D37" s="22">
        <f>VLOOKUP($B$11,ABONE2,4,FALSE)</f>
        <v>8</v>
      </c>
      <c r="E37" s="22">
        <f>VLOOKUP($B$11,ABONE2,5,FALSE)</f>
        <v>16913</v>
      </c>
      <c r="F37" s="22">
        <f>VLOOKUP($B$11,ABONE2,6,FALSE)</f>
        <v>2761</v>
      </c>
      <c r="G37" s="22">
        <f>VLOOKUP($B$11,ABONE2,7,FALSE)</f>
        <v>942</v>
      </c>
      <c r="H37" s="22">
        <f>VLOOKUP($B$11,ABONE2,8,FALSE)</f>
        <v>3703</v>
      </c>
      <c r="I37" s="22">
        <f>VLOOKUP($B$11,ABONE2,9,FALSE)</f>
        <v>2713</v>
      </c>
      <c r="J37" s="22">
        <f>VLOOKUP($B$11,ABONE2,10,FALSE)</f>
        <v>87</v>
      </c>
      <c r="K37" s="22">
        <f>VLOOKUP($B$11,ABONE2,11,FALSE)</f>
        <v>2800</v>
      </c>
      <c r="L37" s="36">
        <f>VLOOKUP($B$11,ABONE2,12,FALSE)</f>
        <v>12</v>
      </c>
      <c r="M37" s="36">
        <f>VLOOKUP($B$11,ABONE2,13,FALSE)</f>
        <v>2</v>
      </c>
      <c r="N37" s="36">
        <f>VLOOKUP($B$11,ABONE2,14,FALSE)</f>
        <v>14</v>
      </c>
      <c r="O37" s="36">
        <f>VLOOKUP($B$11,ABONE2,15,FALSE)</f>
        <v>23430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2240.3150333333333</v>
      </c>
      <c r="D38" s="22">
        <f>VLOOKUP($B$11,TUKETIM,4,FALSE)</f>
        <v>0.61240000000000006</v>
      </c>
      <c r="E38" s="22">
        <f>VLOOKUP($B$11,TUKETIM,5,FALSE)</f>
        <v>2240.9274333333333</v>
      </c>
      <c r="F38" s="22">
        <f>VLOOKUP($B$11,TUKETIM,6,FALSE)</f>
        <v>2810.1830666666665</v>
      </c>
      <c r="G38" s="22">
        <f>VLOOKUP($B$11,TUKETIM,7,FALSE)</f>
        <v>1621.3070833333336</v>
      </c>
      <c r="H38" s="22">
        <f>VLOOKUP($B$11,TUKETIM,8,FALSE)</f>
        <v>4431.4901499999996</v>
      </c>
      <c r="I38" s="22">
        <f>VLOOKUP($B$11,TUKETIM,9,FALSE)</f>
        <v>1391.8338833333332</v>
      </c>
      <c r="J38" s="22">
        <f>VLOOKUP($B$11,TUKETIM,10,FALSE)</f>
        <v>502.3056416666667</v>
      </c>
      <c r="K38" s="22">
        <f>VLOOKUP($B$11,TUKETIM,11,FALSE)</f>
        <v>1894.139525</v>
      </c>
      <c r="L38" s="36">
        <f>VLOOKUP($B$11,TUKETIM,12,FALSE)</f>
        <v>79.594316666666685</v>
      </c>
      <c r="M38" s="36">
        <f>VLOOKUP($B$11,TUKETIM,13,FALSE)</f>
        <v>13.361125000000001</v>
      </c>
      <c r="N38" s="36">
        <f>VLOOKUP($B$11,TUKETIM,14,FALSE)</f>
        <v>92.955441666666687</v>
      </c>
      <c r="O38" s="36">
        <f>VLOOKUP($B$11,TUKETIM,15,FALSE)</f>
        <v>8659.5125499999995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69689.303</v>
      </c>
      <c r="D39" s="22">
        <f>VLOOKUP($B$11,ANLASMA,4,FALSE)</f>
        <v>54.4</v>
      </c>
      <c r="E39" s="22">
        <f>VLOOKUP($B$11,ANLASMA,5,FALSE)</f>
        <v>69743.702999999994</v>
      </c>
      <c r="F39" s="22">
        <f>VLOOKUP($B$11,ANLASMA,6,FALSE)</f>
        <v>24926.307000000001</v>
      </c>
      <c r="G39" s="22">
        <f>VLOOKUP($B$11,ANLASMA,7,FALSE)</f>
        <v>19559.68</v>
      </c>
      <c r="H39" s="22">
        <f>VLOOKUP($B$11,ANLASMA,8,FALSE)</f>
        <v>44485.987000000001</v>
      </c>
      <c r="I39" s="22">
        <f>VLOOKUP($B$11,ANLASMA,9,FALSE)</f>
        <v>17438.742999999999</v>
      </c>
      <c r="J39" s="22">
        <f>VLOOKUP($B$11,ANLASMA,10,FALSE)</f>
        <v>6405.09</v>
      </c>
      <c r="K39" s="22">
        <f>VLOOKUP($B$11,ANLASMA,11,FALSE)</f>
        <v>23843.832999999999</v>
      </c>
      <c r="L39" s="36">
        <f>VLOOKUP($B$11,ANLASMA,12,FALSE)</f>
        <v>220.96799999999999</v>
      </c>
      <c r="M39" s="36">
        <f>VLOOKUP($B$11,ANLASMA,13,FALSE)</f>
        <v>168</v>
      </c>
      <c r="N39" s="36">
        <f>VLOOKUP($B$11,ANLASMA,14,FALSE)</f>
        <v>388.96799999999996</v>
      </c>
      <c r="O39" s="36">
        <f>VLOOKUP($B$11,ANLASMA,15,FALSE)</f>
        <v>138462.49099999998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0.17211936676063633</v>
      </c>
      <c r="D17" s="17">
        <f t="shared" si="1"/>
        <v>2.9137473631277753</v>
      </c>
      <c r="E17" s="17">
        <f t="shared" si="2"/>
        <v>0.1742799075035556</v>
      </c>
      <c r="F17" s="17">
        <f t="shared" si="3"/>
        <v>0.65284584617952968</v>
      </c>
      <c r="G17" s="17">
        <f t="shared" si="4"/>
        <v>2.1481633142984347</v>
      </c>
      <c r="H17" s="17">
        <f t="shared" si="5"/>
        <v>1.4476845905015876</v>
      </c>
      <c r="I17" s="17">
        <f t="shared" si="6"/>
        <v>0.13512448989969153</v>
      </c>
      <c r="J17" s="17">
        <f t="shared" si="7"/>
        <v>7.3593109919824231</v>
      </c>
      <c r="K17" s="17">
        <f t="shared" si="8"/>
        <v>0.50427045321510955</v>
      </c>
      <c r="L17" s="17">
        <f t="shared" si="9"/>
        <v>1.1459572551955817</v>
      </c>
      <c r="M17" s="17">
        <f t="shared" si="10"/>
        <v>133.31664011722043</v>
      </c>
      <c r="N17" s="17">
        <f t="shared" si="11"/>
        <v>96.602561544435758</v>
      </c>
      <c r="O17" s="23">
        <f t="shared" si="12"/>
        <v>0.47469391225777124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2.2717675455584695E-2</v>
      </c>
      <c r="D21" s="17">
        <f t="shared" si="1"/>
        <v>0</v>
      </c>
      <c r="E21" s="17">
        <f t="shared" si="2"/>
        <v>2.2699772784809797E-2</v>
      </c>
      <c r="F21" s="17">
        <f t="shared" si="3"/>
        <v>6.1309263276062995E-2</v>
      </c>
      <c r="G21" s="17">
        <f t="shared" si="4"/>
        <v>0</v>
      </c>
      <c r="H21" s="17">
        <f t="shared" si="5"/>
        <v>2.8720211869501501E-2</v>
      </c>
      <c r="I21" s="17">
        <f t="shared" si="6"/>
        <v>3.129579983642914E-2</v>
      </c>
      <c r="J21" s="17">
        <f t="shared" si="7"/>
        <v>0</v>
      </c>
      <c r="K21" s="17">
        <f t="shared" si="8"/>
        <v>2.969662764243685E-2</v>
      </c>
      <c r="L21" s="17">
        <f t="shared" si="9"/>
        <v>0.1645149371147083</v>
      </c>
      <c r="M21" s="17">
        <f t="shared" si="10"/>
        <v>0</v>
      </c>
      <c r="N21" s="17">
        <f t="shared" si="11"/>
        <v>4.569859364297453E-2</v>
      </c>
      <c r="O21" s="23">
        <f t="shared" si="12"/>
        <v>2.4351281797273847E-2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0.19483704221622103</v>
      </c>
      <c r="D25" s="17">
        <f t="shared" ref="D25:O25" si="13">SUM(D15:D24)</f>
        <v>2.9137473631277753</v>
      </c>
      <c r="E25" s="17">
        <f t="shared" si="13"/>
        <v>0.19697968028836541</v>
      </c>
      <c r="F25" s="17">
        <f t="shared" si="13"/>
        <v>0.71415510945559268</v>
      </c>
      <c r="G25" s="17">
        <f t="shared" si="13"/>
        <v>2.1481633142984347</v>
      </c>
      <c r="H25" s="17">
        <f t="shared" si="13"/>
        <v>1.4764048023710892</v>
      </c>
      <c r="I25" s="17">
        <f t="shared" si="13"/>
        <v>0.16642028973612066</v>
      </c>
      <c r="J25" s="17">
        <f t="shared" si="13"/>
        <v>7.3593109919824231</v>
      </c>
      <c r="K25" s="17">
        <f t="shared" si="13"/>
        <v>0.53396708085754641</v>
      </c>
      <c r="L25" s="17">
        <f t="shared" si="13"/>
        <v>1.31047219231029</v>
      </c>
      <c r="M25" s="17">
        <f t="shared" si="13"/>
        <v>133.31664011722043</v>
      </c>
      <c r="N25" s="17">
        <f t="shared" si="13"/>
        <v>96.648260138078726</v>
      </c>
      <c r="O25" s="17">
        <f t="shared" si="13"/>
        <v>0.4990451940550451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0.12272150373695913</v>
      </c>
      <c r="D29" s="17">
        <f>(SUMIFS(MESKENOG2,KAYNAK,A29,SEBEP,B29,SÜRE,"Uzun",BİLDİRİM,"Bildirimli",İL,$B$10,İLÇE,$B$11)/VLOOKUP($B$11,ABONE2,4,FALSE))</f>
        <v>1.4007280516549636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0.12372863717014307</v>
      </c>
      <c r="F29" s="17">
        <f>(SUMIFS(TARIMSALAG2,KAYNAK,A29,SEBEP,B29,SÜRE,"Uzun",BİLDİRİM,"Bildirimli",İL,$B$10,İLÇE,$B$11)/VLOOKUP($B$11,ABONE2,6,FALSE))</f>
        <v>9.6601372138182151E-2</v>
      </c>
      <c r="G29" s="17">
        <f>(SUMIFS(TARIMSALOG2,KAYNAK,A29,SEBEP,B29,SÜRE,"Uzun",BİLDİRİM,"Bildirimli",İL,$B$10,İLÇE,$B$11)/VLOOKUP($B$11,ABONE2,7,FALSE))</f>
        <v>1.5429749101886217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0.8654238806125143</v>
      </c>
      <c r="I29" s="17">
        <f>(SUMIFS(TICARETHANEAG2,KAYNAK,A29,SEBEP,B29,SÜRE,"Uzun",BİLDİRİM,"Bildirimli",İL,$B$10,İLÇE,$B$11)/VLOOKUP($B$11,ABONE2,9,FALSE))</f>
        <v>0.10147613175945829</v>
      </c>
      <c r="J29" s="17">
        <f>(SUMIFS(TICARETHANEOG2,KAYNAK,A29,SEBEP,B29,SÜRE,"Uzun",BİLDİRİM,"Bildirimli",İL,$B$10,İLÇE,$B$11)/VLOOKUP($B$11,ABONE2,10,FALSE))</f>
        <v>6.0095274545868032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0.40336940323760573</v>
      </c>
      <c r="L29" s="17">
        <f>(SUMIFS(SANAYIAG2,KAYNAK,A29,SEBEP,B29,SÜRE,"Uzun",BİLDİRİM,"Bildirimli",İL,$B$10,İLÇE,$B$11)/VLOOKUP($B$11,ABONE2,12,FALSE))</f>
        <v>1.6489144680601773</v>
      </c>
      <c r="M29" s="17">
        <f>(SUMIFS(SANAYIOG2,KAYNAK,A29,SEBEP,B29,SÜRE,"Uzun",BİLDİRİM,"Bildirimli",İL,$B$10,İLÇE,$B$11)/VLOOKUP($B$11,ABONE2,13,FALSE))</f>
        <v>121.7297159906325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88.373937789917974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0.35949207924988924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6.3111355799020663E-2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6.3061620876658717E-2</v>
      </c>
      <c r="F31" s="17">
        <f>(SUMIFS(TARIMSALAG2,KAYNAK,A31,SEBEP,B31,SÜRE,"Uzun",BİLDİRİM,"Bildirimli",İL,$B$10,İLÇE,$B$11)/VLOOKUP($B$11,ABONE2,6,FALSE))</f>
        <v>7.6546164399708821E-3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3.5857910238756064E-3</v>
      </c>
      <c r="I31" s="17">
        <f>(SUMIFS(TICARETHANEAG2,KAYNAK,A31,SEBEP,B31,SÜRE,"Uzun",BİLDİRİM,"Bildirimli",İL,$B$10,İLÇE,$B$11)/VLOOKUP($B$11,ABONE2,9,FALSE))</f>
        <v>7.6449017120796853E-2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7.2542577819785264E-2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5.9476188462536481E-2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0.18583285953597978</v>
      </c>
      <c r="D33" s="17">
        <f t="shared" ref="D33:O33" si="14">SUM(D28:D32)</f>
        <v>1.4007280516549636</v>
      </c>
      <c r="E33" s="17">
        <f t="shared" si="14"/>
        <v>0.18679025804680177</v>
      </c>
      <c r="F33" s="17">
        <f t="shared" si="14"/>
        <v>0.10425598857815303</v>
      </c>
      <c r="G33" s="17">
        <f t="shared" si="14"/>
        <v>1.5429749101886217</v>
      </c>
      <c r="H33" s="17">
        <f t="shared" si="14"/>
        <v>0.86900967163638987</v>
      </c>
      <c r="I33" s="17">
        <f t="shared" si="14"/>
        <v>0.17792514888025512</v>
      </c>
      <c r="J33" s="17">
        <f t="shared" si="14"/>
        <v>6.0095274545868032</v>
      </c>
      <c r="K33" s="17">
        <f t="shared" si="14"/>
        <v>0.47591198105739096</v>
      </c>
      <c r="L33" s="17">
        <f t="shared" si="14"/>
        <v>1.6489144680601773</v>
      </c>
      <c r="M33" s="17">
        <f t="shared" si="14"/>
        <v>121.7297159906325</v>
      </c>
      <c r="N33" s="17">
        <f t="shared" si="14"/>
        <v>88.373937789917974</v>
      </c>
      <c r="O33" s="17">
        <f t="shared" si="14"/>
        <v>0.41896826771242573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27895</v>
      </c>
      <c r="D37" s="22">
        <f>VLOOKUP($B$11,ABONE2,4,FALSE)</f>
        <v>22</v>
      </c>
      <c r="E37" s="22">
        <f>VLOOKUP($B$11,ABONE2,5,FALSE)</f>
        <v>27917</v>
      </c>
      <c r="F37" s="22">
        <f>VLOOKUP($B$11,ABONE2,6,FALSE)</f>
        <v>1455</v>
      </c>
      <c r="G37" s="22">
        <f>VLOOKUP($B$11,ABONE2,7,FALSE)</f>
        <v>1651</v>
      </c>
      <c r="H37" s="22">
        <f>VLOOKUP($B$11,ABONE2,8,FALSE)</f>
        <v>3106</v>
      </c>
      <c r="I37" s="22">
        <f>VLOOKUP($B$11,ABONE2,9,FALSE)</f>
        <v>5571</v>
      </c>
      <c r="J37" s="22">
        <f>VLOOKUP($B$11,ABONE2,10,FALSE)</f>
        <v>300</v>
      </c>
      <c r="K37" s="22">
        <f>VLOOKUP($B$11,ABONE2,11,FALSE)</f>
        <v>5871</v>
      </c>
      <c r="L37" s="36">
        <f>VLOOKUP($B$11,ABONE2,12,FALSE)</f>
        <v>15</v>
      </c>
      <c r="M37" s="36">
        <f>VLOOKUP($B$11,ABONE2,13,FALSE)</f>
        <v>39</v>
      </c>
      <c r="N37" s="36">
        <f>VLOOKUP($B$11,ABONE2,14,FALSE)</f>
        <v>54</v>
      </c>
      <c r="O37" s="36">
        <f>VLOOKUP($B$11,ABONE2,15,FALSE)</f>
        <v>36948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4968.975833333333</v>
      </c>
      <c r="D38" s="22">
        <f>VLOOKUP($B$11,TUKETIM,4,FALSE)</f>
        <v>24.420716666666667</v>
      </c>
      <c r="E38" s="22">
        <f>VLOOKUP($B$11,TUKETIM,5,FALSE)</f>
        <v>4993.3965499999995</v>
      </c>
      <c r="F38" s="22">
        <f>VLOOKUP($B$11,TUKETIM,6,FALSE)</f>
        <v>1580.3662166666668</v>
      </c>
      <c r="G38" s="22">
        <f>VLOOKUP($B$11,TUKETIM,7,FALSE)</f>
        <v>3726.4201750000002</v>
      </c>
      <c r="H38" s="22">
        <f>VLOOKUP($B$11,TUKETIM,8,FALSE)</f>
        <v>5306.7863916666665</v>
      </c>
      <c r="I38" s="22">
        <f>VLOOKUP($B$11,TUKETIM,9,FALSE)</f>
        <v>2082.0006583333338</v>
      </c>
      <c r="J38" s="22">
        <f>VLOOKUP($B$11,TUKETIM,10,FALSE)</f>
        <v>1662.0562250000003</v>
      </c>
      <c r="K38" s="22">
        <f>VLOOKUP($B$11,TUKETIM,11,FALSE)</f>
        <v>3744.0568833333341</v>
      </c>
      <c r="L38" s="36">
        <f>VLOOKUP($B$11,TUKETIM,12,FALSE)</f>
        <v>129.00184999999999</v>
      </c>
      <c r="M38" s="36">
        <f>VLOOKUP($B$11,TUKETIM,13,FALSE)</f>
        <v>5037.6990333333342</v>
      </c>
      <c r="N38" s="36">
        <f>VLOOKUP($B$11,TUKETIM,14,FALSE)</f>
        <v>5166.7008833333339</v>
      </c>
      <c r="O38" s="36">
        <f>VLOOKUP($B$11,TUKETIM,15,FALSE)</f>
        <v>19210.940708333335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123259.276</v>
      </c>
      <c r="D39" s="22">
        <f>VLOOKUP($B$11,ANLASMA,4,FALSE)</f>
        <v>371.93</v>
      </c>
      <c r="E39" s="22">
        <f>VLOOKUP($B$11,ANLASMA,5,FALSE)</f>
        <v>123631.20599999999</v>
      </c>
      <c r="F39" s="22">
        <f>VLOOKUP($B$11,ANLASMA,6,FALSE)</f>
        <v>15980.32</v>
      </c>
      <c r="G39" s="22">
        <f>VLOOKUP($B$11,ANLASMA,7,FALSE)</f>
        <v>42898.792000000001</v>
      </c>
      <c r="H39" s="22">
        <f>VLOOKUP($B$11,ANLASMA,8,FALSE)</f>
        <v>58879.112000000001</v>
      </c>
      <c r="I39" s="22">
        <f>VLOOKUP($B$11,ANLASMA,9,FALSE)</f>
        <v>28115.271000000001</v>
      </c>
      <c r="J39" s="22">
        <f>VLOOKUP($B$11,ANLASMA,10,FALSE)</f>
        <v>40169.06</v>
      </c>
      <c r="K39" s="22">
        <f>VLOOKUP($B$11,ANLASMA,11,FALSE)</f>
        <v>68284.331000000006</v>
      </c>
      <c r="L39" s="36">
        <f>VLOOKUP($B$11,ANLASMA,12,FALSE)</f>
        <v>333.15</v>
      </c>
      <c r="M39" s="36">
        <f>VLOOKUP($B$11,ANLASMA,13,FALSE)</f>
        <v>12431.4</v>
      </c>
      <c r="N39" s="36">
        <f>VLOOKUP($B$11,ANLASMA,14,FALSE)</f>
        <v>12764.55</v>
      </c>
      <c r="O39" s="36">
        <f>VLOOKUP($B$11,ANLASMA,15,FALSE)</f>
        <v>263559.19900000002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0.13739425691691648</v>
      </c>
      <c r="D17" s="17">
        <f t="shared" si="1"/>
        <v>0</v>
      </c>
      <c r="E17" s="17">
        <f t="shared" si="2"/>
        <v>0.13723555306034962</v>
      </c>
      <c r="F17" s="17">
        <f t="shared" si="3"/>
        <v>2.6176509394355531E-2</v>
      </c>
      <c r="G17" s="17">
        <f t="shared" si="4"/>
        <v>0.10845684269231501</v>
      </c>
      <c r="H17" s="17">
        <f t="shared" si="5"/>
        <v>2.785798759526751E-2</v>
      </c>
      <c r="I17" s="17">
        <f t="shared" si="6"/>
        <v>0.19529445760596142</v>
      </c>
      <c r="J17" s="17">
        <f t="shared" si="7"/>
        <v>1.0962303576468353</v>
      </c>
      <c r="K17" s="17">
        <f t="shared" si="8"/>
        <v>0.25334999293079097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0.14668088771271279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3.0305027548154208E-2</v>
      </c>
      <c r="D21" s="17">
        <f t="shared" si="1"/>
        <v>0</v>
      </c>
      <c r="E21" s="17">
        <f t="shared" si="2"/>
        <v>3.0270022265887098E-2</v>
      </c>
      <c r="F21" s="17">
        <f t="shared" si="3"/>
        <v>2.4993308664987442E-2</v>
      </c>
      <c r="G21" s="17">
        <f t="shared" si="4"/>
        <v>0</v>
      </c>
      <c r="H21" s="17">
        <f t="shared" si="5"/>
        <v>2.4482546226329661E-2</v>
      </c>
      <c r="I21" s="17">
        <f t="shared" si="6"/>
        <v>4.257501843808767E-2</v>
      </c>
      <c r="J21" s="17">
        <f t="shared" si="7"/>
        <v>0</v>
      </c>
      <c r="K21" s="17">
        <f t="shared" si="8"/>
        <v>3.983152082990541E-2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3.1228168107760405E-2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0.16769928446507068</v>
      </c>
      <c r="D25" s="17">
        <f t="shared" ref="D25:O25" si="13">SUM(D15:D24)</f>
        <v>0</v>
      </c>
      <c r="E25" s="17">
        <f t="shared" si="13"/>
        <v>0.16750557532623672</v>
      </c>
      <c r="F25" s="17">
        <f t="shared" si="13"/>
        <v>5.1169818059342974E-2</v>
      </c>
      <c r="G25" s="17">
        <f t="shared" si="13"/>
        <v>0.10845684269231501</v>
      </c>
      <c r="H25" s="17">
        <f t="shared" si="13"/>
        <v>5.2340533821597174E-2</v>
      </c>
      <c r="I25" s="17">
        <f t="shared" si="13"/>
        <v>0.23786947604404909</v>
      </c>
      <c r="J25" s="17">
        <f t="shared" si="13"/>
        <v>1.0962303576468353</v>
      </c>
      <c r="K25" s="17">
        <f t="shared" si="13"/>
        <v>0.2931815137606964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0.1779090558204732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0.44943344591589235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0.44891430615898015</v>
      </c>
      <c r="F29" s="17">
        <f>(SUMIFS(TARIMSALAG2,KAYNAK,A29,SEBEP,B29,SÜRE,"Uzun",BİLDİRİM,"Bildirimli",İL,$B$10,İLÇE,$B$11)/VLOOKUP($B$11,ABONE2,6,FALSE))</f>
        <v>0.21078328755434145</v>
      </c>
      <c r="G29" s="17">
        <f>(SUMIFS(TARIMSALOG2,KAYNAK,A29,SEBEP,B29,SÜRE,"Uzun",BİLDİRİM,"Bildirimli",İL,$B$10,İLÇE,$B$11)/VLOOKUP($B$11,ABONE2,7,FALSE))</f>
        <v>2.2862123165471067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0.25319668732939798</v>
      </c>
      <c r="I29" s="17">
        <f>(SUMIFS(TICARETHANEAG2,KAYNAK,A29,SEBEP,B29,SÜRE,"Uzun",BİLDİRİM,"Bildirimli",İL,$B$10,İLÇE,$B$11)/VLOOKUP($B$11,ABONE2,9,FALSE))</f>
        <v>0.63042394154644732</v>
      </c>
      <c r="J29" s="17">
        <f>(SUMIFS(TICARETHANEOG2,KAYNAK,A29,SEBEP,B29,SÜRE,"Uzun",BİLDİRİM,"Bildirimli",İL,$B$10,İLÇE,$B$11)/VLOOKUP($B$11,ABONE2,10,FALSE))</f>
        <v>1.9731297474976812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0.71694675004449815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0.47408406389202329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0.44943344591589235</v>
      </c>
      <c r="D33" s="17">
        <f t="shared" ref="D33:O33" si="14">SUM(D28:D32)</f>
        <v>0</v>
      </c>
      <c r="E33" s="17">
        <f t="shared" si="14"/>
        <v>0.44891430615898015</v>
      </c>
      <c r="F33" s="17">
        <f t="shared" si="14"/>
        <v>0.21078328755434145</v>
      </c>
      <c r="G33" s="17">
        <f t="shared" si="14"/>
        <v>2.2862123165471067</v>
      </c>
      <c r="H33" s="17">
        <f t="shared" si="14"/>
        <v>0.25319668732939798</v>
      </c>
      <c r="I33" s="17">
        <f t="shared" si="14"/>
        <v>0.63042394154644732</v>
      </c>
      <c r="J33" s="17">
        <f t="shared" si="14"/>
        <v>1.9731297474976812</v>
      </c>
      <c r="K33" s="17">
        <f t="shared" si="14"/>
        <v>0.71694675004449815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0.47408406389202329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9512</v>
      </c>
      <c r="D37" s="22">
        <f>VLOOKUP($B$11,ABONE2,4,FALSE)</f>
        <v>11</v>
      </c>
      <c r="E37" s="22">
        <f>VLOOKUP($B$11,ABONE2,5,FALSE)</f>
        <v>9523</v>
      </c>
      <c r="F37" s="22">
        <f>VLOOKUP($B$11,ABONE2,6,FALSE)</f>
        <v>719</v>
      </c>
      <c r="G37" s="22">
        <f>VLOOKUP($B$11,ABONE2,7,FALSE)</f>
        <v>15</v>
      </c>
      <c r="H37" s="22">
        <f>VLOOKUP($B$11,ABONE2,8,FALSE)</f>
        <v>734</v>
      </c>
      <c r="I37" s="22">
        <f>VLOOKUP($B$11,ABONE2,9,FALSE)</f>
        <v>1568</v>
      </c>
      <c r="J37" s="22">
        <f>VLOOKUP($B$11,ABONE2,10,FALSE)</f>
        <v>108</v>
      </c>
      <c r="K37" s="22">
        <f>VLOOKUP($B$11,ABONE2,11,FALSE)</f>
        <v>1676</v>
      </c>
      <c r="L37" s="36">
        <f>VLOOKUP($B$11,ABONE2,12,FALSE)</f>
        <v>8</v>
      </c>
      <c r="M37" s="36">
        <f>VLOOKUP($B$11,ABONE2,13,FALSE)</f>
        <v>3</v>
      </c>
      <c r="N37" s="36">
        <f>VLOOKUP($B$11,ABONE2,14,FALSE)</f>
        <v>11</v>
      </c>
      <c r="O37" s="36">
        <f>VLOOKUP($B$11,ABONE2,15,FALSE)</f>
        <v>11944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833.21329166666646</v>
      </c>
      <c r="D38" s="22">
        <f>VLOOKUP($B$11,TUKETIM,4,FALSE)</f>
        <v>0</v>
      </c>
      <c r="E38" s="22">
        <f>VLOOKUP($B$11,TUKETIM,5,FALSE)</f>
        <v>833.21329166666646</v>
      </c>
      <c r="F38" s="22">
        <f>VLOOKUP($B$11,TUKETIM,6,FALSE)</f>
        <v>275.93290833333333</v>
      </c>
      <c r="G38" s="22">
        <f>VLOOKUP($B$11,TUKETIM,7,FALSE)</f>
        <v>16.497216666666667</v>
      </c>
      <c r="H38" s="22">
        <f>VLOOKUP($B$11,TUKETIM,8,FALSE)</f>
        <v>292.43012499999998</v>
      </c>
      <c r="I38" s="22">
        <f>VLOOKUP($B$11,TUKETIM,9,FALSE)</f>
        <v>542.47410000000002</v>
      </c>
      <c r="J38" s="22">
        <f>VLOOKUP($B$11,TUKETIM,10,FALSE)</f>
        <v>460.97567499999997</v>
      </c>
      <c r="K38" s="22">
        <f>VLOOKUP($B$11,TUKETIM,11,FALSE)</f>
        <v>1003.449775</v>
      </c>
      <c r="L38" s="36">
        <f>VLOOKUP($B$11,TUKETIM,12,FALSE)</f>
        <v>76.622558333333345</v>
      </c>
      <c r="M38" s="36">
        <f>VLOOKUP($B$11,TUKETIM,13,FALSE)</f>
        <v>45.335450000000009</v>
      </c>
      <c r="N38" s="36">
        <f>VLOOKUP($B$11,TUKETIM,14,FALSE)</f>
        <v>121.95800833333335</v>
      </c>
      <c r="O38" s="36">
        <f>VLOOKUP($B$11,TUKETIM,15,FALSE)</f>
        <v>2251.0511999999999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39448.523000000001</v>
      </c>
      <c r="D39" s="22">
        <f>VLOOKUP($B$11,ANLASMA,4,FALSE)</f>
        <v>33</v>
      </c>
      <c r="E39" s="22">
        <f>VLOOKUP($B$11,ANLASMA,5,FALSE)</f>
        <v>39481.523000000001</v>
      </c>
      <c r="F39" s="22">
        <f>VLOOKUP($B$11,ANLASMA,6,FALSE)</f>
        <v>3059.31</v>
      </c>
      <c r="G39" s="22">
        <f>VLOOKUP($B$11,ANLASMA,7,FALSE)</f>
        <v>595.20000000000005</v>
      </c>
      <c r="H39" s="22">
        <f>VLOOKUP($B$11,ANLASMA,8,FALSE)</f>
        <v>3654.51</v>
      </c>
      <c r="I39" s="22">
        <f>VLOOKUP($B$11,ANLASMA,9,FALSE)</f>
        <v>8155.0940000000001</v>
      </c>
      <c r="J39" s="22">
        <f>VLOOKUP($B$11,ANLASMA,10,FALSE)</f>
        <v>3435.76</v>
      </c>
      <c r="K39" s="22">
        <f>VLOOKUP($B$11,ANLASMA,11,FALSE)</f>
        <v>11590.853999999999</v>
      </c>
      <c r="L39" s="36">
        <f>VLOOKUP($B$11,ANLASMA,12,FALSE)</f>
        <v>249.72</v>
      </c>
      <c r="M39" s="36">
        <f>VLOOKUP($B$11,ANLASMA,13,FALSE)</f>
        <v>90</v>
      </c>
      <c r="N39" s="36">
        <f>VLOOKUP($B$11,ANLASMA,14,FALSE)</f>
        <v>339.72</v>
      </c>
      <c r="O39" s="36">
        <f>VLOOKUP($B$11,ANLASMA,15,FALSE)</f>
        <v>55066.607000000004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0.33025539922316988</v>
      </c>
      <c r="D17" s="17">
        <f t="shared" si="1"/>
        <v>1.4843527047783185</v>
      </c>
      <c r="E17" s="17">
        <f t="shared" si="2"/>
        <v>0.33144681332026621</v>
      </c>
      <c r="F17" s="17">
        <f t="shared" si="3"/>
        <v>0.77490480773008363</v>
      </c>
      <c r="G17" s="17">
        <f t="shared" si="4"/>
        <v>8.825276269272603</v>
      </c>
      <c r="H17" s="17">
        <f t="shared" si="5"/>
        <v>3.8722995012668333</v>
      </c>
      <c r="I17" s="17">
        <f t="shared" si="6"/>
        <v>0.53847782573492542</v>
      </c>
      <c r="J17" s="17">
        <f t="shared" si="7"/>
        <v>30.642305671736455</v>
      </c>
      <c r="K17" s="17">
        <f t="shared" si="8"/>
        <v>1.6835517625453473</v>
      </c>
      <c r="L17" s="17">
        <f t="shared" si="9"/>
        <v>12.966446765947005</v>
      </c>
      <c r="M17" s="17">
        <f t="shared" si="10"/>
        <v>181.30133379337246</v>
      </c>
      <c r="N17" s="17">
        <f t="shared" si="11"/>
        <v>144.26765864733886</v>
      </c>
      <c r="O17" s="23">
        <f t="shared" si="12"/>
        <v>0.66708647227809958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0.18459870225924943</v>
      </c>
      <c r="D18" s="17">
        <f t="shared" si="1"/>
        <v>0</v>
      </c>
      <c r="E18" s="17">
        <f t="shared" si="2"/>
        <v>0.18440813470907949</v>
      </c>
      <c r="F18" s="17">
        <f t="shared" si="3"/>
        <v>7.1304064348464563E-2</v>
      </c>
      <c r="G18" s="17">
        <f t="shared" si="4"/>
        <v>0</v>
      </c>
      <c r="H18" s="17">
        <f t="shared" si="5"/>
        <v>4.3869699164746812E-2</v>
      </c>
      <c r="I18" s="17">
        <f t="shared" si="6"/>
        <v>0.31168791035971272</v>
      </c>
      <c r="J18" s="17">
        <f t="shared" si="7"/>
        <v>1.5033713387746166</v>
      </c>
      <c r="K18" s="17">
        <f t="shared" si="8"/>
        <v>0.35701655234462359</v>
      </c>
      <c r="L18" s="17">
        <f t="shared" si="9"/>
        <v>3.2643498850414416</v>
      </c>
      <c r="M18" s="17">
        <f t="shared" si="10"/>
        <v>40.168886182265666</v>
      </c>
      <c r="N18" s="17">
        <f t="shared" si="11"/>
        <v>32.049888196876338</v>
      </c>
      <c r="O18" s="23">
        <f t="shared" si="12"/>
        <v>0.23257908220502418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5.9760736416416514E-3</v>
      </c>
      <c r="D20" s="17">
        <f t="shared" si="1"/>
        <v>0.13188711109483922</v>
      </c>
      <c r="E20" s="17">
        <f t="shared" si="2"/>
        <v>6.106055909410317E-3</v>
      </c>
      <c r="F20" s="17">
        <f t="shared" si="3"/>
        <v>2.8244907167662252E-2</v>
      </c>
      <c r="G20" s="17">
        <f t="shared" si="4"/>
        <v>0.46155839302827401</v>
      </c>
      <c r="H20" s="17">
        <f t="shared" si="5"/>
        <v>0.19496303913885507</v>
      </c>
      <c r="I20" s="17">
        <f t="shared" si="6"/>
        <v>6.8309889870557892E-3</v>
      </c>
      <c r="J20" s="17">
        <f t="shared" si="7"/>
        <v>2.0255795564067376</v>
      </c>
      <c r="K20" s="17">
        <f t="shared" si="8"/>
        <v>8.3619109798499028E-2</v>
      </c>
      <c r="L20" s="17">
        <f t="shared" si="9"/>
        <v>4.253754894077284</v>
      </c>
      <c r="M20" s="17">
        <f t="shared" si="10"/>
        <v>17.250595858263814</v>
      </c>
      <c r="N20" s="17">
        <f t="shared" si="11"/>
        <v>14.391290846142779</v>
      </c>
      <c r="O20" s="23">
        <f t="shared" si="12"/>
        <v>3.001999266566106E-2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6.7560683504105504E-2</v>
      </c>
      <c r="D21" s="17">
        <f t="shared" si="1"/>
        <v>0</v>
      </c>
      <c r="E21" s="17">
        <f t="shared" si="2"/>
        <v>6.7490938301210723E-2</v>
      </c>
      <c r="F21" s="17">
        <f t="shared" si="3"/>
        <v>0.14203416477321595</v>
      </c>
      <c r="G21" s="17">
        <f t="shared" si="4"/>
        <v>0</v>
      </c>
      <c r="H21" s="17">
        <f t="shared" si="5"/>
        <v>8.7386268043095627E-2</v>
      </c>
      <c r="I21" s="17">
        <f t="shared" si="6"/>
        <v>6.7451091949064956E-2</v>
      </c>
      <c r="J21" s="17">
        <f t="shared" si="7"/>
        <v>0</v>
      </c>
      <c r="K21" s="17">
        <f t="shared" si="8"/>
        <v>6.488542196864297E-2</v>
      </c>
      <c r="L21" s="17">
        <f t="shared" si="9"/>
        <v>2.7907859000400093</v>
      </c>
      <c r="M21" s="17">
        <f t="shared" si="10"/>
        <v>0</v>
      </c>
      <c r="N21" s="17">
        <f t="shared" si="11"/>
        <v>0.61397289800880206</v>
      </c>
      <c r="O21" s="23">
        <f t="shared" si="12"/>
        <v>6.772420954825302E-2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0.58839085862816642</v>
      </c>
      <c r="D25" s="17">
        <f t="shared" ref="D25:O25" si="13">SUM(D15:D24)</f>
        <v>1.6162398158731577</v>
      </c>
      <c r="E25" s="17">
        <f t="shared" si="13"/>
        <v>0.58945194223996666</v>
      </c>
      <c r="F25" s="17">
        <f t="shared" si="13"/>
        <v>1.0164879440194263</v>
      </c>
      <c r="G25" s="17">
        <f t="shared" si="13"/>
        <v>9.2868346623008762</v>
      </c>
      <c r="H25" s="17">
        <f t="shared" si="13"/>
        <v>4.1985185076135307</v>
      </c>
      <c r="I25" s="17">
        <f t="shared" si="13"/>
        <v>0.92444781703075896</v>
      </c>
      <c r="J25" s="17">
        <f t="shared" si="13"/>
        <v>34.171256566917812</v>
      </c>
      <c r="K25" s="17">
        <f t="shared" si="13"/>
        <v>2.1890728466571128</v>
      </c>
      <c r="L25" s="17">
        <f t="shared" si="13"/>
        <v>23.275337445105738</v>
      </c>
      <c r="M25" s="17">
        <f t="shared" si="13"/>
        <v>238.72081583390195</v>
      </c>
      <c r="N25" s="17">
        <f t="shared" si="13"/>
        <v>191.32281058836676</v>
      </c>
      <c r="O25" s="17">
        <f t="shared" si="13"/>
        <v>0.9974097566970378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0.13636192339621728</v>
      </c>
      <c r="D29" s="17">
        <f>(SUMIFS(MESKENOG2,KAYNAK,A29,SEBEP,B29,SÜRE,"Uzun",BİLDİRİM,"Bildirimli",İL,$B$10,İLÇE,$B$11)/VLOOKUP($B$11,ABONE2,4,FALSE))</f>
        <v>3.1222966977393334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0.13944440592697005</v>
      </c>
      <c r="F29" s="17">
        <f>(SUMIFS(TARIMSALAG2,KAYNAK,A29,SEBEP,B29,SÜRE,"Uzun",BİLDİRİM,"Bildirimli",İL,$B$10,İLÇE,$B$11)/VLOOKUP($B$11,ABONE2,6,FALSE))</f>
        <v>0.33122153302193752</v>
      </c>
      <c r="G29" s="17">
        <f>(SUMIFS(TARIMSALOG2,KAYNAK,A29,SEBEP,B29,SÜRE,"Uzun",BİLDİRİM,"Bildirimli",İL,$B$10,İLÇE,$B$11)/VLOOKUP($B$11,ABONE2,7,FALSE))</f>
        <v>3.5857072490917159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1.5833906826445296</v>
      </c>
      <c r="I29" s="17">
        <f>(SUMIFS(TICARETHANEAG2,KAYNAK,A29,SEBEP,B29,SÜRE,"Uzun",BİLDİRİM,"Bildirimli",İL,$B$10,İLÇE,$B$11)/VLOOKUP($B$11,ABONE2,9,FALSE))</f>
        <v>0.12955705236135687</v>
      </c>
      <c r="J29" s="17">
        <f>(SUMIFS(TICARETHANEOG2,KAYNAK,A29,SEBEP,B29,SÜRE,"Uzun",BİLDİRİM,"Bildirimli",İL,$B$10,İLÇE,$B$11)/VLOOKUP($B$11,ABONE2,10,FALSE))</f>
        <v>22.259699700433476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0.97133204834645959</v>
      </c>
      <c r="L29" s="17">
        <f>(SUMIFS(SANAYIAG2,KAYNAK,A29,SEBEP,B29,SÜRE,"Uzun",BİLDİRİM,"Bildirimli",İL,$B$10,İLÇE,$B$11)/VLOOKUP($B$11,ABONE2,12,FALSE))</f>
        <v>33.280907909907178</v>
      </c>
      <c r="M29" s="17">
        <f>(SUMIFS(SANAYIOG2,KAYNAK,A29,SEBEP,B29,SÜRE,"Uzun",BİLDİRİM,"Bildirimli",İL,$B$10,İLÇE,$B$11)/VLOOKUP($B$11,ABONE2,13,FALSE))</f>
        <v>66.462247596603504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59.162352865530309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0.31636841718606024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2.3948361535201489E-2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2.3923638823002039E-2</v>
      </c>
      <c r="F31" s="17">
        <f>(SUMIFS(TARIMSALAG2,KAYNAK,A31,SEBEP,B31,SÜRE,"Uzun",BİLDİRİM,"Bildirimli",İL,$B$10,İLÇE,$B$11)/VLOOKUP($B$11,ABONE2,6,FALSE))</f>
        <v>2.1798077773757734E-2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1.3411228701230378E-2</v>
      </c>
      <c r="I31" s="17">
        <f>(SUMIFS(TICARETHANEAG2,KAYNAK,A31,SEBEP,B31,SÜRE,"Uzun",BİLDİRİM,"Bildirimli",İL,$B$10,İLÇE,$B$11)/VLOOKUP($B$11,ABONE2,9,FALSE))</f>
        <v>1.8612902613240393E-2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1.790491458660666E-2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2.2958285935876507E-2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0.16031028493141877</v>
      </c>
      <c r="D33" s="17">
        <f t="shared" ref="D33:O33" si="14">SUM(D28:D32)</f>
        <v>3.1222966977393334</v>
      </c>
      <c r="E33" s="17">
        <f t="shared" si="14"/>
        <v>0.16336804474997207</v>
      </c>
      <c r="F33" s="17">
        <f t="shared" si="14"/>
        <v>0.35301961079569527</v>
      </c>
      <c r="G33" s="17">
        <f t="shared" si="14"/>
        <v>3.5857072490917159</v>
      </c>
      <c r="H33" s="17">
        <f t="shared" si="14"/>
        <v>1.5968019113457601</v>
      </c>
      <c r="I33" s="17">
        <f t="shared" si="14"/>
        <v>0.14816995497459726</v>
      </c>
      <c r="J33" s="17">
        <f t="shared" si="14"/>
        <v>22.259699700433476</v>
      </c>
      <c r="K33" s="17">
        <f t="shared" si="14"/>
        <v>0.98923696293306629</v>
      </c>
      <c r="L33" s="17">
        <f t="shared" si="14"/>
        <v>33.280907909907178</v>
      </c>
      <c r="M33" s="17">
        <f t="shared" si="14"/>
        <v>66.462247596603504</v>
      </c>
      <c r="N33" s="17">
        <f t="shared" si="14"/>
        <v>59.162352865530309</v>
      </c>
      <c r="O33" s="17">
        <f t="shared" si="14"/>
        <v>0.33932670312193675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54190</v>
      </c>
      <c r="D37" s="22">
        <f>VLOOKUP($B$11,ABONE2,4,FALSE)</f>
        <v>56</v>
      </c>
      <c r="E37" s="22">
        <f>VLOOKUP($B$11,ABONE2,5,FALSE)</f>
        <v>54246</v>
      </c>
      <c r="F37" s="22">
        <f>VLOOKUP($B$11,ABONE2,6,FALSE)</f>
        <v>347</v>
      </c>
      <c r="G37" s="22">
        <f>VLOOKUP($B$11,ABONE2,7,FALSE)</f>
        <v>217</v>
      </c>
      <c r="H37" s="22">
        <f>VLOOKUP($B$11,ABONE2,8,FALSE)</f>
        <v>564</v>
      </c>
      <c r="I37" s="22">
        <f>VLOOKUP($B$11,ABONE2,9,FALSE)</f>
        <v>8725</v>
      </c>
      <c r="J37" s="22">
        <f>VLOOKUP($B$11,ABONE2,10,FALSE)</f>
        <v>345</v>
      </c>
      <c r="K37" s="22">
        <f>VLOOKUP($B$11,ABONE2,11,FALSE)</f>
        <v>9070</v>
      </c>
      <c r="L37" s="36">
        <f>VLOOKUP($B$11,ABONE2,12,FALSE)</f>
        <v>11</v>
      </c>
      <c r="M37" s="36">
        <f>VLOOKUP($B$11,ABONE2,13,FALSE)</f>
        <v>39</v>
      </c>
      <c r="N37" s="36">
        <f>VLOOKUP($B$11,ABONE2,14,FALSE)</f>
        <v>50</v>
      </c>
      <c r="O37" s="36">
        <f>VLOOKUP($B$11,ABONE2,15,FALSE)</f>
        <v>63930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9454.9890500000001</v>
      </c>
      <c r="D38" s="22">
        <f>VLOOKUP($B$11,TUKETIM,4,FALSE)</f>
        <v>9.5633916666666678</v>
      </c>
      <c r="E38" s="22">
        <f>VLOOKUP($B$11,TUKETIM,5,FALSE)</f>
        <v>9464.5524416666667</v>
      </c>
      <c r="F38" s="22">
        <f>VLOOKUP($B$11,TUKETIM,6,FALSE)</f>
        <v>107.25758333333333</v>
      </c>
      <c r="G38" s="22">
        <f>VLOOKUP($B$11,TUKETIM,7,FALSE)</f>
        <v>291.44880000000001</v>
      </c>
      <c r="H38" s="22">
        <f>VLOOKUP($B$11,TUKETIM,8,FALSE)</f>
        <v>398.70638333333335</v>
      </c>
      <c r="I38" s="22">
        <f>VLOOKUP($B$11,TUKETIM,9,FALSE)</f>
        <v>3535.6651750000001</v>
      </c>
      <c r="J38" s="22">
        <f>VLOOKUP($B$11,TUKETIM,10,FALSE)</f>
        <v>2586.4156833333332</v>
      </c>
      <c r="K38" s="22">
        <f>VLOOKUP($B$11,TUKETIM,11,FALSE)</f>
        <v>6122.0808583333328</v>
      </c>
      <c r="L38" s="36">
        <f>VLOOKUP($B$11,TUKETIM,12,FALSE)</f>
        <v>131.17686666666665</v>
      </c>
      <c r="M38" s="36">
        <f>VLOOKUP($B$11,TUKETIM,13,FALSE)</f>
        <v>15260.135708333331</v>
      </c>
      <c r="N38" s="36">
        <f>VLOOKUP($B$11,TUKETIM,14,FALSE)</f>
        <v>15391.312574999998</v>
      </c>
      <c r="O38" s="36">
        <f>VLOOKUP($B$11,TUKETIM,15,FALSE)</f>
        <v>31376.652258333332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252675.52600000001</v>
      </c>
      <c r="D39" s="22">
        <f>VLOOKUP($B$11,ANLASMA,4,FALSE)</f>
        <v>329.16800000000001</v>
      </c>
      <c r="E39" s="22">
        <f>VLOOKUP($B$11,ANLASMA,5,FALSE)</f>
        <v>253004.69400000002</v>
      </c>
      <c r="F39" s="22">
        <f>VLOOKUP($B$11,ANLASMA,6,FALSE)</f>
        <v>1607.3989999999999</v>
      </c>
      <c r="G39" s="22">
        <f>VLOOKUP($B$11,ANLASMA,7,FALSE)</f>
        <v>3289.942</v>
      </c>
      <c r="H39" s="22">
        <f>VLOOKUP($B$11,ANLASMA,8,FALSE)</f>
        <v>4897.3410000000003</v>
      </c>
      <c r="I39" s="22">
        <f>VLOOKUP($B$11,ANLASMA,9,FALSE)</f>
        <v>45237.652000000002</v>
      </c>
      <c r="J39" s="22">
        <f>VLOOKUP($B$11,ANLASMA,10,FALSE)</f>
        <v>92449.301999999996</v>
      </c>
      <c r="K39" s="22">
        <f>VLOOKUP($B$11,ANLASMA,11,FALSE)</f>
        <v>137686.954</v>
      </c>
      <c r="L39" s="36">
        <f>VLOOKUP($B$11,ANLASMA,12,FALSE)</f>
        <v>421.09</v>
      </c>
      <c r="M39" s="36">
        <f>VLOOKUP($B$11,ANLASMA,13,FALSE)</f>
        <v>71005</v>
      </c>
      <c r="N39" s="36">
        <f>VLOOKUP($B$11,ANLASMA,14,FALSE)</f>
        <v>71426.09</v>
      </c>
      <c r="O39" s="36">
        <f>VLOOKUP($B$11,ANLASMA,15,FALSE)</f>
        <v>467015.07900000003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0.22116157681979073</v>
      </c>
      <c r="D17" s="17">
        <f t="shared" si="1"/>
        <v>6.1906266709103059</v>
      </c>
      <c r="E17" s="17">
        <f t="shared" si="2"/>
        <v>0.22504740167330928</v>
      </c>
      <c r="F17" s="17">
        <f t="shared" si="3"/>
        <v>1.9938076115668786</v>
      </c>
      <c r="G17" s="17">
        <f t="shared" si="4"/>
        <v>6.6154894021000255</v>
      </c>
      <c r="H17" s="17">
        <f t="shared" si="5"/>
        <v>3.7052819734349498</v>
      </c>
      <c r="I17" s="17">
        <f t="shared" si="6"/>
        <v>0.47457172835233336</v>
      </c>
      <c r="J17" s="17">
        <f t="shared" si="7"/>
        <v>13.827361864875929</v>
      </c>
      <c r="K17" s="17">
        <f t="shared" si="8"/>
        <v>0.9528884310113086</v>
      </c>
      <c r="L17" s="17">
        <f t="shared" si="9"/>
        <v>32.442139885687347</v>
      </c>
      <c r="M17" s="17">
        <f t="shared" si="10"/>
        <v>108.44888190199306</v>
      </c>
      <c r="N17" s="17">
        <f t="shared" si="11"/>
        <v>75.581101570617619</v>
      </c>
      <c r="O17" s="23">
        <f t="shared" si="12"/>
        <v>0.64299997939074294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5.6530271102534169E-2</v>
      </c>
      <c r="D21" s="17">
        <f t="shared" si="1"/>
        <v>0</v>
      </c>
      <c r="E21" s="17">
        <f t="shared" si="2"/>
        <v>5.6493472707876691E-2</v>
      </c>
      <c r="F21" s="17">
        <f t="shared" si="3"/>
        <v>0.16001056220790816</v>
      </c>
      <c r="G21" s="17">
        <f t="shared" si="4"/>
        <v>0</v>
      </c>
      <c r="H21" s="17">
        <f t="shared" si="5"/>
        <v>0.10075638001650729</v>
      </c>
      <c r="I21" s="17">
        <f t="shared" si="6"/>
        <v>7.6402294335130932E-2</v>
      </c>
      <c r="J21" s="17">
        <f t="shared" si="7"/>
        <v>0</v>
      </c>
      <c r="K21" s="17">
        <f t="shared" si="8"/>
        <v>7.3665451089014081E-2</v>
      </c>
      <c r="L21" s="17">
        <f t="shared" si="9"/>
        <v>0.1979689979855751</v>
      </c>
      <c r="M21" s="17">
        <f t="shared" si="10"/>
        <v>0</v>
      </c>
      <c r="N21" s="17">
        <f t="shared" si="11"/>
        <v>8.5608215345113564E-2</v>
      </c>
      <c r="O21" s="23">
        <f t="shared" si="12"/>
        <v>6.1295167439290678E-2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1.0503378463642579E-4</v>
      </c>
      <c r="D22" s="17">
        <f t="shared" si="1"/>
        <v>0</v>
      </c>
      <c r="E22" s="17">
        <f t="shared" si="2"/>
        <v>1.0496541286703503E-4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8.351248770620975E-5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0.27779688170696137</v>
      </c>
      <c r="D25" s="17">
        <f t="shared" ref="D25:O25" si="13">SUM(D15:D24)</f>
        <v>6.1906266709103059</v>
      </c>
      <c r="E25" s="17">
        <f t="shared" si="13"/>
        <v>0.281645839794053</v>
      </c>
      <c r="F25" s="17">
        <f t="shared" si="13"/>
        <v>2.1538181737747868</v>
      </c>
      <c r="G25" s="17">
        <f t="shared" si="13"/>
        <v>6.6154894021000255</v>
      </c>
      <c r="H25" s="17">
        <f t="shared" si="13"/>
        <v>3.806038353451457</v>
      </c>
      <c r="I25" s="17">
        <f t="shared" si="13"/>
        <v>0.55097402268746432</v>
      </c>
      <c r="J25" s="17">
        <f t="shared" si="13"/>
        <v>13.827361864875929</v>
      </c>
      <c r="K25" s="17">
        <f t="shared" si="13"/>
        <v>1.0265538821003226</v>
      </c>
      <c r="L25" s="17">
        <f t="shared" si="13"/>
        <v>32.640108883672923</v>
      </c>
      <c r="M25" s="17">
        <f t="shared" si="13"/>
        <v>108.44888190199306</v>
      </c>
      <c r="N25" s="17">
        <f t="shared" si="13"/>
        <v>75.666709785962738</v>
      </c>
      <c r="O25" s="17">
        <f t="shared" si="13"/>
        <v>0.7043786593177398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0.22676256263794772</v>
      </c>
      <c r="D29" s="17">
        <f>(SUMIFS(MESKENOG2,KAYNAK,A29,SEBEP,B29,SÜRE,"Uzun",BİLDİRİM,"Bildirimli",İL,$B$10,İLÇE,$B$11)/VLOOKUP($B$11,ABONE2,4,FALSE))</f>
        <v>2.562345886400498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0.22828291120919983</v>
      </c>
      <c r="F29" s="17">
        <f>(SUMIFS(TARIMSALAG2,KAYNAK,A29,SEBEP,B29,SÜRE,"Uzun",BİLDİRİM,"Bildirimli",İL,$B$10,İLÇE,$B$11)/VLOOKUP($B$11,ABONE2,6,FALSE))</f>
        <v>0.77851609159032364</v>
      </c>
      <c r="G29" s="17">
        <f>(SUMIFS(TARIMSALOG2,KAYNAK,A29,SEBEP,B29,SÜRE,"Uzun",BİLDİRİM,"Bildirimli",İL,$B$10,İLÇE,$B$11)/VLOOKUP($B$11,ABONE2,7,FALSE))</f>
        <v>1.7175817761998318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1.1262654426190666</v>
      </c>
      <c r="I29" s="17">
        <f>(SUMIFS(TICARETHANEAG2,KAYNAK,A29,SEBEP,B29,SÜRE,"Uzun",BİLDİRİM,"Bildirimli",İL,$B$10,İLÇE,$B$11)/VLOOKUP($B$11,ABONE2,9,FALSE))</f>
        <v>0.46677156005561027</v>
      </c>
      <c r="J29" s="17">
        <f>(SUMIFS(TICARETHANEOG2,KAYNAK,A29,SEBEP,B29,SÜRE,"Uzun",BİLDİRİM,"Bildirimli",İL,$B$10,İLÇE,$B$11)/VLOOKUP($B$11,ABONE2,10,FALSE))</f>
        <v>14.660902449970976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0.97522633354925092</v>
      </c>
      <c r="L29" s="17">
        <f>(SUMIFS(SANAYIAG2,KAYNAK,A29,SEBEP,B29,SÜRE,"Uzun",BİLDİRİM,"Bildirimli",İL,$B$10,İLÇE,$B$11)/VLOOKUP($B$11,ABONE2,12,FALSE))</f>
        <v>58.93295784795049</v>
      </c>
      <c r="M29" s="17">
        <f>(SUMIFS(SANAYIOG2,KAYNAK,A29,SEBEP,B29,SÜRE,"Uzun",BİLDİRİM,"Bildirimli",İL,$B$10,İLÇE,$B$11)/VLOOKUP($B$11,ABONE2,13,FALSE))</f>
        <v>478.70805067115697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297.18368620706769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0.94450557003927482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6.1686572690439506E-2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6.164641779992408E-2</v>
      </c>
      <c r="F31" s="17">
        <f>(SUMIFS(TARIMSALAG2,KAYNAK,A31,SEBEP,B31,SÜRE,"Uzun",BİLDİRİM,"Bildirimli",İL,$B$10,İLÇE,$B$11)/VLOOKUP($B$11,ABONE2,6,FALSE))</f>
        <v>2.4427324482840632E-2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1.5381539533507016E-2</v>
      </c>
      <c r="I31" s="17">
        <f>(SUMIFS(TICARETHANEAG2,KAYNAK,A31,SEBEP,B31,SÜRE,"Uzun",BİLDİRİM,"Bildirimli",İL,$B$10,İLÇE,$B$11)/VLOOKUP($B$11,ABONE2,9,FALSE))</f>
        <v>2.6147115567341735E-2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2.521048719421955E-2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5.3691607111151229E-2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0.28844913532838723</v>
      </c>
      <c r="D33" s="17">
        <f t="shared" ref="D33:O33" si="14">SUM(D28:D32)</f>
        <v>2.562345886400498</v>
      </c>
      <c r="E33" s="17">
        <f t="shared" si="14"/>
        <v>0.28992932900912394</v>
      </c>
      <c r="F33" s="17">
        <f t="shared" si="14"/>
        <v>0.80294341607316433</v>
      </c>
      <c r="G33" s="17">
        <f t="shared" si="14"/>
        <v>1.7175817761998318</v>
      </c>
      <c r="H33" s="17">
        <f t="shared" si="14"/>
        <v>1.1416469821525737</v>
      </c>
      <c r="I33" s="17">
        <f t="shared" si="14"/>
        <v>0.492918675622952</v>
      </c>
      <c r="J33" s="17">
        <f t="shared" si="14"/>
        <v>14.660902449970976</v>
      </c>
      <c r="K33" s="17">
        <f t="shared" si="14"/>
        <v>1.0004368207434704</v>
      </c>
      <c r="L33" s="17">
        <f t="shared" si="14"/>
        <v>58.93295784795049</v>
      </c>
      <c r="M33" s="17">
        <f t="shared" si="14"/>
        <v>478.70805067115697</v>
      </c>
      <c r="N33" s="17">
        <f t="shared" si="14"/>
        <v>297.18368620706769</v>
      </c>
      <c r="O33" s="17">
        <f t="shared" si="14"/>
        <v>0.99819717715042611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78296</v>
      </c>
      <c r="D37" s="22">
        <f>VLOOKUP($B$11,ABONE2,4,FALSE)</f>
        <v>51</v>
      </c>
      <c r="E37" s="22">
        <f>VLOOKUP($B$11,ABONE2,5,FALSE)</f>
        <v>78347</v>
      </c>
      <c r="F37" s="22">
        <f>VLOOKUP($B$11,ABONE2,6,FALSE)</f>
        <v>2906</v>
      </c>
      <c r="G37" s="22">
        <f>VLOOKUP($B$11,ABONE2,7,FALSE)</f>
        <v>1709</v>
      </c>
      <c r="H37" s="22">
        <f>VLOOKUP($B$11,ABONE2,8,FALSE)</f>
        <v>4615</v>
      </c>
      <c r="I37" s="22">
        <f>VLOOKUP($B$11,ABONE2,9,FALSE)</f>
        <v>14777</v>
      </c>
      <c r="J37" s="22">
        <f>VLOOKUP($B$11,ABONE2,10,FALSE)</f>
        <v>549</v>
      </c>
      <c r="K37" s="22">
        <f>VLOOKUP($B$11,ABONE2,11,FALSE)</f>
        <v>15326</v>
      </c>
      <c r="L37" s="36">
        <f>VLOOKUP($B$11,ABONE2,12,FALSE)</f>
        <v>80</v>
      </c>
      <c r="M37" s="36">
        <f>VLOOKUP($B$11,ABONE2,13,FALSE)</f>
        <v>105</v>
      </c>
      <c r="N37" s="36">
        <f>VLOOKUP($B$11,ABONE2,14,FALSE)</f>
        <v>185</v>
      </c>
      <c r="O37" s="36">
        <f>VLOOKUP($B$11,ABONE2,15,FALSE)</f>
        <v>98473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13951.199224999998</v>
      </c>
      <c r="D38" s="22">
        <f>VLOOKUP($B$11,TUKETIM,4,FALSE)</f>
        <v>31.124508333333335</v>
      </c>
      <c r="E38" s="22">
        <f>VLOOKUP($B$11,TUKETIM,5,FALSE)</f>
        <v>13982.323733333333</v>
      </c>
      <c r="F38" s="22">
        <f>VLOOKUP($B$11,TUKETIM,6,FALSE)</f>
        <v>1395.7587833333332</v>
      </c>
      <c r="G38" s="22">
        <f>VLOOKUP($B$11,TUKETIM,7,FALSE)</f>
        <v>1248.270383333333</v>
      </c>
      <c r="H38" s="22">
        <f>VLOOKUP($B$11,TUKETIM,8,FALSE)</f>
        <v>2644.0291666666662</v>
      </c>
      <c r="I38" s="22">
        <f>VLOOKUP($B$11,TUKETIM,9,FALSE)</f>
        <v>6534.1624750000001</v>
      </c>
      <c r="J38" s="22">
        <f>VLOOKUP($B$11,TUKETIM,10,FALSE)</f>
        <v>3945.2031000000006</v>
      </c>
      <c r="K38" s="22">
        <f>VLOOKUP($B$11,TUKETIM,11,FALSE)</f>
        <v>10479.365575</v>
      </c>
      <c r="L38" s="36">
        <f>VLOOKUP($B$11,TUKETIM,12,FALSE)</f>
        <v>465.55862500000001</v>
      </c>
      <c r="M38" s="36">
        <f>VLOOKUP($B$11,TUKETIM,13,FALSE)</f>
        <v>16551.589375</v>
      </c>
      <c r="N38" s="36">
        <f>VLOOKUP($B$11,TUKETIM,14,FALSE)</f>
        <v>17017.148000000001</v>
      </c>
      <c r="O38" s="36">
        <f>VLOOKUP($B$11,TUKETIM,15,FALSE)</f>
        <v>44122.866475000003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395072.88299999997</v>
      </c>
      <c r="D39" s="22">
        <f>VLOOKUP($B$11,ANLASMA,4,FALSE)</f>
        <v>365.84</v>
      </c>
      <c r="E39" s="22">
        <f>VLOOKUP($B$11,ANLASMA,5,FALSE)</f>
        <v>395438.723</v>
      </c>
      <c r="F39" s="22">
        <f>VLOOKUP($B$11,ANLASMA,6,FALSE)</f>
        <v>17124.857</v>
      </c>
      <c r="G39" s="22">
        <f>VLOOKUP($B$11,ANLASMA,7,FALSE)</f>
        <v>21785.987000000001</v>
      </c>
      <c r="H39" s="22">
        <f>VLOOKUP($B$11,ANLASMA,8,FALSE)</f>
        <v>38910.843999999997</v>
      </c>
      <c r="I39" s="22">
        <f>VLOOKUP($B$11,ANLASMA,9,FALSE)</f>
        <v>75731.831999999995</v>
      </c>
      <c r="J39" s="22">
        <f>VLOOKUP($B$11,ANLASMA,10,FALSE)</f>
        <v>75757.966</v>
      </c>
      <c r="K39" s="22">
        <f>VLOOKUP($B$11,ANLASMA,11,FALSE)</f>
        <v>151489.79800000001</v>
      </c>
      <c r="L39" s="36">
        <f>VLOOKUP($B$11,ANLASMA,12,FALSE)</f>
        <v>1426.8</v>
      </c>
      <c r="M39" s="36">
        <f>VLOOKUP($B$11,ANLASMA,13,FALSE)</f>
        <v>51261</v>
      </c>
      <c r="N39" s="36">
        <f>VLOOKUP($B$11,ANLASMA,14,FALSE)</f>
        <v>52687.8</v>
      </c>
      <c r="O39" s="36">
        <f>VLOOKUP($B$11,ANLASMA,15,FALSE)</f>
        <v>638527.16500000004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2.0340895341156847E-2</v>
      </c>
      <c r="D17" s="17">
        <f t="shared" si="1"/>
        <v>0.69578429827043675</v>
      </c>
      <c r="E17" s="17">
        <f t="shared" si="2"/>
        <v>2.1145953032371718E-2</v>
      </c>
      <c r="F17" s="17">
        <f t="shared" si="3"/>
        <v>7.1811469938586878E-2</v>
      </c>
      <c r="G17" s="17">
        <f t="shared" si="4"/>
        <v>0.41888654284746235</v>
      </c>
      <c r="H17" s="17">
        <f t="shared" si="5"/>
        <v>0.22660565981135353</v>
      </c>
      <c r="I17" s="17">
        <f t="shared" si="6"/>
        <v>6.9367240377899058E-3</v>
      </c>
      <c r="J17" s="17">
        <f t="shared" si="7"/>
        <v>4.4815743120111282</v>
      </c>
      <c r="K17" s="17">
        <f t="shared" si="8"/>
        <v>0.22406521129812698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7.5723098148879731E-2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1.0361831639406786E-2</v>
      </c>
      <c r="D21" s="17">
        <f t="shared" si="1"/>
        <v>0</v>
      </c>
      <c r="E21" s="17">
        <f t="shared" si="2"/>
        <v>1.0349481422911665E-2</v>
      </c>
      <c r="F21" s="17">
        <f t="shared" si="3"/>
        <v>1.9343329159723071E-2</v>
      </c>
      <c r="G21" s="17">
        <f t="shared" si="4"/>
        <v>0</v>
      </c>
      <c r="H21" s="17">
        <f t="shared" si="5"/>
        <v>1.0716276396680845E-2</v>
      </c>
      <c r="I21" s="17">
        <f t="shared" si="6"/>
        <v>4.6669025221140845E-2</v>
      </c>
      <c r="J21" s="17">
        <f t="shared" si="7"/>
        <v>0</v>
      </c>
      <c r="K21" s="17">
        <f t="shared" si="8"/>
        <v>4.4404445207908899E-2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1.630979044271914E-2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1.3163779139390019E-4</v>
      </c>
      <c r="D22" s="17">
        <f t="shared" si="1"/>
        <v>0</v>
      </c>
      <c r="E22" s="17">
        <f t="shared" si="2"/>
        <v>1.314808929536214E-4</v>
      </c>
      <c r="F22" s="17">
        <f t="shared" si="3"/>
        <v>2.4206656176784312E-3</v>
      </c>
      <c r="G22" s="17">
        <f t="shared" si="4"/>
        <v>0</v>
      </c>
      <c r="H22" s="17">
        <f t="shared" si="5"/>
        <v>1.3410577677082558E-3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2.2170682831237364E-4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3.0834364771957532E-2</v>
      </c>
      <c r="D25" s="17">
        <f t="shared" ref="D25:O25" si="13">SUM(D15:D24)</f>
        <v>0.69578429827043675</v>
      </c>
      <c r="E25" s="17">
        <f t="shared" si="13"/>
        <v>3.1626915348237007E-2</v>
      </c>
      <c r="F25" s="17">
        <f t="shared" si="13"/>
        <v>9.3575464715988377E-2</v>
      </c>
      <c r="G25" s="17">
        <f t="shared" si="13"/>
        <v>0.41888654284746235</v>
      </c>
      <c r="H25" s="17">
        <f t="shared" si="13"/>
        <v>0.23866299397574264</v>
      </c>
      <c r="I25" s="17">
        <f t="shared" si="13"/>
        <v>5.3605749258930753E-2</v>
      </c>
      <c r="J25" s="17">
        <f t="shared" si="13"/>
        <v>4.4815743120111282</v>
      </c>
      <c r="K25" s="17">
        <f t="shared" si="13"/>
        <v>0.26846965650603588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9.2254595419911253E-2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0.16683968128100946</v>
      </c>
      <c r="D29" s="17">
        <f>(SUMIFS(MESKENOG2,KAYNAK,A29,SEBEP,B29,SÜRE,"Uzun",BİLDİRİM,"Bildirimli",İL,$B$10,İLÇE,$B$11)/VLOOKUP($B$11,ABONE2,4,FALSE))</f>
        <v>0.20118138639955335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0.16688061299152024</v>
      </c>
      <c r="F29" s="17">
        <f>(SUMIFS(TARIMSALAG2,KAYNAK,A29,SEBEP,B29,SÜRE,"Uzun",BİLDİRİM,"Bildirimli",İL,$B$10,İLÇE,$B$11)/VLOOKUP($B$11,ABONE2,6,FALSE))</f>
        <v>0.28326740780324194</v>
      </c>
      <c r="G29" s="17">
        <f>(SUMIFS(TARIMSALOG2,KAYNAK,A29,SEBEP,B29,SÜRE,"Uzun",BİLDİRİM,"Bildirimli",İL,$B$10,İLÇE,$B$11)/VLOOKUP($B$11,ABONE2,7,FALSE))</f>
        <v>0.27365728297988151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0.278981327923922</v>
      </c>
      <c r="I29" s="17">
        <f>(SUMIFS(TICARETHANEAG2,KAYNAK,A29,SEBEP,B29,SÜRE,"Uzun",BİLDİRİM,"Bildirimli",İL,$B$10,İLÇE,$B$11)/VLOOKUP($B$11,ABONE2,9,FALSE))</f>
        <v>0.27093740474861927</v>
      </c>
      <c r="J29" s="17">
        <f>(SUMIFS(TICARETHANEOG2,KAYNAK,A29,SEBEP,B29,SÜRE,"Uzun",BİLDİRİM,"Bildirimli",İL,$B$10,İLÇE,$B$11)/VLOOKUP($B$11,ABONE2,10,FALSE))</f>
        <v>3.2928989720292958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0.41757585998935248</v>
      </c>
      <c r="L29" s="17">
        <f>(SUMIFS(SANAYIAG2,KAYNAK,A29,SEBEP,B29,SÜRE,"Uzun",BİLDİRİM,"Bildirimli",İL,$B$10,İLÇE,$B$11)/VLOOKUP($B$11,ABONE2,12,FALSE))</f>
        <v>1.1838010865200002</v>
      </c>
      <c r="M29" s="17">
        <f>(SUMIFS(SANAYIOG2,KAYNAK,A29,SEBEP,B29,SÜRE,"Uzun",BİLDİRİM,"Bildirimli",İL,$B$10,İLÇE,$B$11)/VLOOKUP($B$11,ABONE2,13,FALSE))</f>
        <v>55.824872510831945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49.753642352575064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0.25996087992338196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0.16683968128100946</v>
      </c>
      <c r="D33" s="17">
        <f t="shared" ref="D33:O33" si="14">SUM(D28:D32)</f>
        <v>0.20118138639955335</v>
      </c>
      <c r="E33" s="17">
        <f t="shared" si="14"/>
        <v>0.16688061299152024</v>
      </c>
      <c r="F33" s="17">
        <f t="shared" si="14"/>
        <v>0.28326740780324194</v>
      </c>
      <c r="G33" s="17">
        <f t="shared" si="14"/>
        <v>0.27365728297988151</v>
      </c>
      <c r="H33" s="17">
        <f t="shared" si="14"/>
        <v>0.278981327923922</v>
      </c>
      <c r="I33" s="17">
        <f t="shared" si="14"/>
        <v>0.27093740474861927</v>
      </c>
      <c r="J33" s="17">
        <f t="shared" si="14"/>
        <v>3.2928989720292958</v>
      </c>
      <c r="K33" s="17">
        <f t="shared" si="14"/>
        <v>0.41757585998935248</v>
      </c>
      <c r="L33" s="17">
        <f t="shared" si="14"/>
        <v>1.1838010865200002</v>
      </c>
      <c r="M33" s="17">
        <f t="shared" si="14"/>
        <v>55.824872510831945</v>
      </c>
      <c r="N33" s="17">
        <f t="shared" si="14"/>
        <v>49.753642352575064</v>
      </c>
      <c r="O33" s="17">
        <f t="shared" si="14"/>
        <v>0.25996087992338196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8380</v>
      </c>
      <c r="D37" s="22">
        <f>VLOOKUP($B$11,ABONE2,4,FALSE)</f>
        <v>10</v>
      </c>
      <c r="E37" s="22">
        <f>VLOOKUP($B$11,ABONE2,5,FALSE)</f>
        <v>8390</v>
      </c>
      <c r="F37" s="22">
        <f>VLOOKUP($B$11,ABONE2,6,FALSE)</f>
        <v>595</v>
      </c>
      <c r="G37" s="22">
        <f>VLOOKUP($B$11,ABONE2,7,FALSE)</f>
        <v>479</v>
      </c>
      <c r="H37" s="22">
        <f>VLOOKUP($B$11,ABONE2,8,FALSE)</f>
        <v>1074</v>
      </c>
      <c r="I37" s="22">
        <f>VLOOKUP($B$11,ABONE2,9,FALSE)</f>
        <v>1902</v>
      </c>
      <c r="J37" s="22">
        <f>VLOOKUP($B$11,ABONE2,10,FALSE)</f>
        <v>97</v>
      </c>
      <c r="K37" s="22">
        <f>VLOOKUP($B$11,ABONE2,11,FALSE)</f>
        <v>1999</v>
      </c>
      <c r="L37" s="36">
        <f>VLOOKUP($B$11,ABONE2,12,FALSE)</f>
        <v>1</v>
      </c>
      <c r="M37" s="36">
        <f>VLOOKUP($B$11,ABONE2,13,FALSE)</f>
        <v>8</v>
      </c>
      <c r="N37" s="36">
        <f>VLOOKUP($B$11,ABONE2,14,FALSE)</f>
        <v>9</v>
      </c>
      <c r="O37" s="36">
        <f>VLOOKUP($B$11,ABONE2,15,FALSE)</f>
        <v>11472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1368.5614583333333</v>
      </c>
      <c r="D38" s="22">
        <f>VLOOKUP($B$11,TUKETIM,4,FALSE)</f>
        <v>7.2318500000000006</v>
      </c>
      <c r="E38" s="22">
        <f>VLOOKUP($B$11,TUKETIM,5,FALSE)</f>
        <v>1375.7933083333332</v>
      </c>
      <c r="F38" s="22">
        <f>VLOOKUP($B$11,TUKETIM,6,FALSE)</f>
        <v>325.85365000000007</v>
      </c>
      <c r="G38" s="22">
        <f>VLOOKUP($B$11,TUKETIM,7,FALSE)</f>
        <v>578.38152500000012</v>
      </c>
      <c r="H38" s="22">
        <f>VLOOKUP($B$11,TUKETIM,8,FALSE)</f>
        <v>904.23517500000025</v>
      </c>
      <c r="I38" s="22">
        <f>VLOOKUP($B$11,TUKETIM,9,FALSE)</f>
        <v>655.44730833333324</v>
      </c>
      <c r="J38" s="22">
        <f>VLOOKUP($B$11,TUKETIM,10,FALSE)</f>
        <v>493.35059166666662</v>
      </c>
      <c r="K38" s="22">
        <f>VLOOKUP($B$11,TUKETIM,11,FALSE)</f>
        <v>1148.7978999999998</v>
      </c>
      <c r="L38" s="36">
        <f>VLOOKUP($B$11,TUKETIM,12,FALSE)</f>
        <v>10.284000000000001</v>
      </c>
      <c r="M38" s="36">
        <f>VLOOKUP($B$11,TUKETIM,13,FALSE)</f>
        <v>1426.5965999999999</v>
      </c>
      <c r="N38" s="36">
        <f>VLOOKUP($B$11,TUKETIM,14,FALSE)</f>
        <v>1436.8806</v>
      </c>
      <c r="O38" s="36">
        <f>VLOOKUP($B$11,TUKETIM,15,FALSE)</f>
        <v>4865.7069833333335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39202.466999999997</v>
      </c>
      <c r="D39" s="22">
        <f>VLOOKUP($B$11,ANLASMA,4,FALSE)</f>
        <v>103.72</v>
      </c>
      <c r="E39" s="22">
        <f>VLOOKUP($B$11,ANLASMA,5,FALSE)</f>
        <v>39306.186999999998</v>
      </c>
      <c r="F39" s="22">
        <f>VLOOKUP($B$11,ANLASMA,6,FALSE)</f>
        <v>4101.1400000000003</v>
      </c>
      <c r="G39" s="22">
        <f>VLOOKUP($B$11,ANLASMA,7,FALSE)</f>
        <v>7925.4669999999996</v>
      </c>
      <c r="H39" s="22">
        <f>VLOOKUP($B$11,ANLASMA,8,FALSE)</f>
        <v>12026.607</v>
      </c>
      <c r="I39" s="22">
        <f>VLOOKUP($B$11,ANLASMA,9,FALSE)</f>
        <v>10044.659</v>
      </c>
      <c r="J39" s="22">
        <f>VLOOKUP($B$11,ANLASMA,10,FALSE)</f>
        <v>18890.259999999998</v>
      </c>
      <c r="K39" s="22">
        <f>VLOOKUP($B$11,ANLASMA,11,FALSE)</f>
        <v>28934.918999999998</v>
      </c>
      <c r="L39" s="36">
        <f>VLOOKUP($B$11,ANLASMA,12,FALSE)</f>
        <v>13.2</v>
      </c>
      <c r="M39" s="36">
        <f>VLOOKUP($B$11,ANLASMA,13,FALSE)</f>
        <v>5568</v>
      </c>
      <c r="N39" s="36">
        <f>VLOOKUP($B$11,ANLASMA,14,FALSE)</f>
        <v>5581.2</v>
      </c>
      <c r="O39" s="36">
        <f>VLOOKUP($B$11,ANLASMA,15,FALSE)</f>
        <v>85848.913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3.0794754633832924E-2</v>
      </c>
      <c r="D15" s="17">
        <f t="shared" ref="D15:D24" si="1">(SUMIFS(MESKENOG2,KAYNAK,A15,SEBEP,B15,SÜRE,"Uzun",BİLDİRİM,"Bildirimsiz",İL,$B$10,İLÇE,$B$11)/VLOOKUP($B$11,ABONE2,4,FALSE))</f>
        <v>0.181785375886275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3.093719861614655E-2</v>
      </c>
      <c r="F15" s="17">
        <f t="shared" ref="F15:F24" si="3">(SUMIFS(TARIMSALAG2,KAYNAK,A15,SEBEP,B15,SÜRE,"Uzun",BİLDİRİM,"Bildirimsiz",İL,$B$10,İLÇE,$B$11)/VLOOKUP($B$11,ABONE2,6,FALSE))</f>
        <v>6.0659928088836627E-2</v>
      </c>
      <c r="G15" s="17">
        <f t="shared" ref="G15:G24" si="4">(SUMIFS(TARIMSALOG2,KAYNAK,A15,SEBEP,B15,SÜRE,"Uzun",BİLDİRİM,"Bildirimsiz",İL,$B$10,İLÇE,$B$11)/VLOOKUP($B$11,ABONE2,7,FALSE))</f>
        <v>0.14542435526601805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8.6034951716717378E-2</v>
      </c>
      <c r="I15" s="17">
        <f t="shared" ref="I15:I24" si="6">(SUMIFS(TICARETHANEAG2,KAYNAK,A15,SEBEP,B15,SÜRE,"Uzun",BİLDİRİM,"Bildirimsiz",İL,$B$10,İLÇE,$B$11)/VLOOKUP($B$11,ABONE2,9,FALSE))</f>
        <v>3.3515881189692877E-2</v>
      </c>
      <c r="J15" s="17">
        <f t="shared" ref="J15:J24" si="7">(SUMIFS(TICARETHANEOG2,KAYNAK,A15,SEBEP,B15,SÜRE,"Uzun",BİLDİRİM,"Bildirimsiz",İL,$B$10,İLÇE,$B$11)/VLOOKUP($B$11,ABONE2,10,FALSE))</f>
        <v>0.38608253042681551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4.9830019200665127E-2</v>
      </c>
      <c r="L15" s="17">
        <f t="shared" ref="L15:L24" si="9">(SUMIFS(SANAYIAG2,KAYNAK,A15,SEBEP,B15,SÜRE,"Uzun",BİLDİRİM,"Bildirimsiz",İL,$B$10,İLÇE,$B$11)/VLOOKUP($B$11,ABONE2,12,FALSE))</f>
        <v>3.6766021543200002E-2</v>
      </c>
      <c r="M15" s="17">
        <f t="shared" ref="M15:M24" si="10">(SUMIFS(SANAYIOG2,KAYNAK,A15,SEBEP,B15,SÜRE,"Uzun",BİLDİRİM,"Bildirimsiz",İL,$B$10,İLÇE,$B$11)/VLOOKUP($B$11,ABONE2,13,FALSE))</f>
        <v>4.7551421764612929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2.553233304166183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4.7711090872203925E-2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1.9063353955247327E-2</v>
      </c>
      <c r="D17" s="17">
        <f t="shared" si="1"/>
        <v>1.3044711929822221E-2</v>
      </c>
      <c r="E17" s="17">
        <f t="shared" si="2"/>
        <v>1.9057675991072397E-2</v>
      </c>
      <c r="F17" s="17">
        <f t="shared" si="3"/>
        <v>0.1815931291681176</v>
      </c>
      <c r="G17" s="17">
        <f t="shared" si="4"/>
        <v>0.10077591134251343</v>
      </c>
      <c r="H17" s="17">
        <f t="shared" si="5"/>
        <v>0.15739973955695827</v>
      </c>
      <c r="I17" s="17">
        <f t="shared" si="6"/>
        <v>1.8242988433657369E-2</v>
      </c>
      <c r="J17" s="17">
        <f t="shared" si="7"/>
        <v>0.58232494919913924</v>
      </c>
      <c r="K17" s="17">
        <f t="shared" si="8"/>
        <v>4.4344467337972725E-2</v>
      </c>
      <c r="L17" s="17">
        <f t="shared" si="9"/>
        <v>0</v>
      </c>
      <c r="M17" s="17">
        <f t="shared" si="10"/>
        <v>28.211815149556394</v>
      </c>
      <c r="N17" s="17">
        <f t="shared" si="11"/>
        <v>15.046301413096744</v>
      </c>
      <c r="O17" s="23">
        <f t="shared" si="12"/>
        <v>7.1119059338397031E-2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4.0012615493219819E-3</v>
      </c>
      <c r="D21" s="17">
        <f t="shared" si="1"/>
        <v>0</v>
      </c>
      <c r="E21" s="17">
        <f t="shared" si="2"/>
        <v>3.9974867742754517E-3</v>
      </c>
      <c r="F21" s="17">
        <f t="shared" si="3"/>
        <v>1.0287591226668813E-2</v>
      </c>
      <c r="G21" s="17">
        <f t="shared" si="4"/>
        <v>0</v>
      </c>
      <c r="H21" s="17">
        <f t="shared" si="5"/>
        <v>7.2079046276543862E-3</v>
      </c>
      <c r="I21" s="17">
        <f t="shared" si="6"/>
        <v>7.3959922759123534E-3</v>
      </c>
      <c r="J21" s="17">
        <f t="shared" si="7"/>
        <v>0</v>
      </c>
      <c r="K21" s="17">
        <f t="shared" si="8"/>
        <v>7.0537612708572832E-3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5.055518311310985E-3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5.3859370138402238E-2</v>
      </c>
      <c r="D25" s="17">
        <f t="shared" ref="D25:O25" si="13">SUM(D15:D24)</f>
        <v>0.19483008781609723</v>
      </c>
      <c r="E25" s="17">
        <f t="shared" si="13"/>
        <v>5.3992361381494401E-2</v>
      </c>
      <c r="F25" s="17">
        <f t="shared" si="13"/>
        <v>0.25254064848362306</v>
      </c>
      <c r="G25" s="17">
        <f t="shared" si="13"/>
        <v>0.24620026660853148</v>
      </c>
      <c r="H25" s="17">
        <f t="shared" si="13"/>
        <v>0.25064259590133003</v>
      </c>
      <c r="I25" s="17">
        <f t="shared" si="13"/>
        <v>5.9154861899262598E-2</v>
      </c>
      <c r="J25" s="17">
        <f t="shared" si="13"/>
        <v>0.96840747962595475</v>
      </c>
      <c r="K25" s="17">
        <f t="shared" si="13"/>
        <v>0.10122824780949514</v>
      </c>
      <c r="L25" s="17">
        <f t="shared" si="13"/>
        <v>3.6766021543200002E-2</v>
      </c>
      <c r="M25" s="17">
        <f t="shared" si="13"/>
        <v>32.966957326017685</v>
      </c>
      <c r="N25" s="17">
        <f t="shared" si="13"/>
        <v>17.599534717262927</v>
      </c>
      <c r="O25" s="17">
        <f t="shared" si="13"/>
        <v>0.12388566852191193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1.6175648527987856E-2</v>
      </c>
      <c r="D29" s="17">
        <f>(SUMIFS(MESKENOG2,KAYNAK,A29,SEBEP,B29,SÜRE,"Uzun",BİLDİRİM,"Bildirimli",İL,$B$10,İLÇE,$B$11)/VLOOKUP($B$11,ABONE2,4,FALSE))</f>
        <v>0.4713112259260292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1.6605021714212423E-2</v>
      </c>
      <c r="F29" s="17">
        <f>(SUMIFS(TARIMSALAG2,KAYNAK,A29,SEBEP,B29,SÜRE,"Uzun",BİLDİRİM,"Bildirimli",İL,$B$10,İLÇE,$B$11)/VLOOKUP($B$11,ABONE2,6,FALSE))</f>
        <v>6.4027434467638519E-2</v>
      </c>
      <c r="G29" s="17">
        <f>(SUMIFS(TARIMSALOG2,KAYNAK,A29,SEBEP,B29,SÜRE,"Uzun",BİLDİRİM,"Bildirimli",İL,$B$10,İLÇE,$B$11)/VLOOKUP($B$11,ABONE2,7,FALSE))</f>
        <v>8.4017550955018422E-2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7.0011662699737104E-2</v>
      </c>
      <c r="I29" s="17">
        <f>(SUMIFS(TICARETHANEAG2,KAYNAK,A29,SEBEP,B29,SÜRE,"Uzun",BİLDİRİM,"Bildirimli",İL,$B$10,İLÇE,$B$11)/VLOOKUP($B$11,ABONE2,9,FALSE))</f>
        <v>3.0422465659581812E-2</v>
      </c>
      <c r="J29" s="17">
        <f>(SUMIFS(TICARETHANEOG2,KAYNAK,A29,SEBEP,B29,SÜRE,"Uzun",BİLDİRİM,"Bildirimli",İL,$B$10,İLÇE,$B$11)/VLOOKUP($B$11,ABONE2,10,FALSE))</f>
        <v>2.7247520433749286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0.1550958137286724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4.8419055671605912E-2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1.6175648527987856E-2</v>
      </c>
      <c r="D33" s="17">
        <f t="shared" ref="D33:O33" si="14">SUM(D28:D32)</f>
        <v>0.4713112259260292</v>
      </c>
      <c r="E33" s="17">
        <f t="shared" si="14"/>
        <v>1.6605021714212423E-2</v>
      </c>
      <c r="F33" s="17">
        <f t="shared" si="14"/>
        <v>6.4027434467638519E-2</v>
      </c>
      <c r="G33" s="17">
        <f t="shared" si="14"/>
        <v>8.4017550955018422E-2</v>
      </c>
      <c r="H33" s="17">
        <f t="shared" si="14"/>
        <v>7.0011662699737104E-2</v>
      </c>
      <c r="I33" s="17">
        <f t="shared" si="14"/>
        <v>3.0422465659581812E-2</v>
      </c>
      <c r="J33" s="17">
        <f t="shared" si="14"/>
        <v>2.7247520433749286</v>
      </c>
      <c r="K33" s="17">
        <f t="shared" si="14"/>
        <v>0.1550958137286724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4.8419055671605912E-2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6354</v>
      </c>
      <c r="D37" s="22">
        <f>VLOOKUP($B$11,ABONE2,4,FALSE)</f>
        <v>6</v>
      </c>
      <c r="E37" s="22">
        <f>VLOOKUP($B$11,ABONE2,5,FALSE)</f>
        <v>6360</v>
      </c>
      <c r="F37" s="22">
        <f>VLOOKUP($B$11,ABONE2,6,FALSE)</f>
        <v>1203</v>
      </c>
      <c r="G37" s="22">
        <f>VLOOKUP($B$11,ABONE2,7,FALSE)</f>
        <v>514</v>
      </c>
      <c r="H37" s="22">
        <f>VLOOKUP($B$11,ABONE2,8,FALSE)</f>
        <v>1717</v>
      </c>
      <c r="I37" s="22">
        <f>VLOOKUP($B$11,ABONE2,9,FALSE)</f>
        <v>1484</v>
      </c>
      <c r="J37" s="22">
        <f>VLOOKUP($B$11,ABONE2,10,FALSE)</f>
        <v>72</v>
      </c>
      <c r="K37" s="22">
        <f>VLOOKUP($B$11,ABONE2,11,FALSE)</f>
        <v>1556</v>
      </c>
      <c r="L37" s="36">
        <f>VLOOKUP($B$11,ABONE2,12,FALSE)</f>
        <v>7</v>
      </c>
      <c r="M37" s="36">
        <f>VLOOKUP($B$11,ABONE2,13,FALSE)</f>
        <v>8</v>
      </c>
      <c r="N37" s="36">
        <f>VLOOKUP($B$11,ABONE2,14,FALSE)</f>
        <v>15</v>
      </c>
      <c r="O37" s="36">
        <f>VLOOKUP($B$11,ABONE2,15,FALSE)</f>
        <v>9648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958.13170833333334</v>
      </c>
      <c r="D38" s="22">
        <f>VLOOKUP($B$11,TUKETIM,4,FALSE)</f>
        <v>3.70425</v>
      </c>
      <c r="E38" s="22">
        <f>VLOOKUP($B$11,TUKETIM,5,FALSE)</f>
        <v>961.83595833333334</v>
      </c>
      <c r="F38" s="22">
        <f>VLOOKUP($B$11,TUKETIM,6,FALSE)</f>
        <v>1051.9425333333334</v>
      </c>
      <c r="G38" s="22">
        <f>VLOOKUP($B$11,TUKETIM,7,FALSE)</f>
        <v>815.28729999999996</v>
      </c>
      <c r="H38" s="22">
        <f>VLOOKUP($B$11,TUKETIM,8,FALSE)</f>
        <v>1867.2298333333333</v>
      </c>
      <c r="I38" s="22">
        <f>VLOOKUP($B$11,TUKETIM,9,FALSE)</f>
        <v>494.58700833333336</v>
      </c>
      <c r="J38" s="22">
        <f>VLOOKUP($B$11,TUKETIM,10,FALSE)</f>
        <v>389.72984166666674</v>
      </c>
      <c r="K38" s="22">
        <f>VLOOKUP($B$11,TUKETIM,11,FALSE)</f>
        <v>884.31685000000016</v>
      </c>
      <c r="L38" s="36">
        <f>VLOOKUP($B$11,TUKETIM,12,FALSE)</f>
        <v>55.566341666666659</v>
      </c>
      <c r="M38" s="36">
        <f>VLOOKUP($B$11,TUKETIM,13,FALSE)</f>
        <v>534.646075</v>
      </c>
      <c r="N38" s="36">
        <f>VLOOKUP($B$11,TUKETIM,14,FALSE)</f>
        <v>590.21241666666663</v>
      </c>
      <c r="O38" s="36">
        <f>VLOOKUP($B$11,TUKETIM,15,FALSE)</f>
        <v>4303.5950583333333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26583.562000000002</v>
      </c>
      <c r="D39" s="22">
        <f>VLOOKUP($B$11,ANLASMA,4,FALSE)</f>
        <v>25.5</v>
      </c>
      <c r="E39" s="22">
        <f>VLOOKUP($B$11,ANLASMA,5,FALSE)</f>
        <v>26609.062000000002</v>
      </c>
      <c r="F39" s="22">
        <f>VLOOKUP($B$11,ANLASMA,6,FALSE)</f>
        <v>8091.8</v>
      </c>
      <c r="G39" s="22">
        <f>VLOOKUP($B$11,ANLASMA,7,FALSE)</f>
        <v>8207.5239999999994</v>
      </c>
      <c r="H39" s="22">
        <f>VLOOKUP($B$11,ANLASMA,8,FALSE)</f>
        <v>16299.324000000001</v>
      </c>
      <c r="I39" s="22">
        <f>VLOOKUP($B$11,ANLASMA,9,FALSE)</f>
        <v>7122.0479999999998</v>
      </c>
      <c r="J39" s="22">
        <f>VLOOKUP($B$11,ANLASMA,10,FALSE)</f>
        <v>21134.3</v>
      </c>
      <c r="K39" s="22">
        <f>VLOOKUP($B$11,ANLASMA,11,FALSE)</f>
        <v>28256.347999999998</v>
      </c>
      <c r="L39" s="36">
        <f>VLOOKUP($B$11,ANLASMA,12,FALSE)</f>
        <v>218.88</v>
      </c>
      <c r="M39" s="36">
        <f>VLOOKUP($B$11,ANLASMA,13,FALSE)</f>
        <v>4006</v>
      </c>
      <c r="N39" s="36">
        <f>VLOOKUP($B$11,ANLASMA,14,FALSE)</f>
        <v>4224.88</v>
      </c>
      <c r="O39" s="36">
        <f>VLOOKUP($B$11,ANLASMA,15,FALSE)</f>
        <v>75389.614000000001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0.15040788456244336</v>
      </c>
      <c r="D17" s="17">
        <f t="shared" si="1"/>
        <v>0.51636081473091677</v>
      </c>
      <c r="E17" s="17">
        <f t="shared" si="2"/>
        <v>0.15055370190744341</v>
      </c>
      <c r="F17" s="17">
        <f t="shared" si="3"/>
        <v>0.21185935040912895</v>
      </c>
      <c r="G17" s="17">
        <f t="shared" si="4"/>
        <v>2.2989510685152879</v>
      </c>
      <c r="H17" s="17">
        <f t="shared" si="5"/>
        <v>0.42283402204943948</v>
      </c>
      <c r="I17" s="17">
        <f t="shared" si="6"/>
        <v>0.44781798279486096</v>
      </c>
      <c r="J17" s="17">
        <f t="shared" si="7"/>
        <v>5.5348868052747893</v>
      </c>
      <c r="K17" s="17">
        <f t="shared" si="8"/>
        <v>0.75152358413694631</v>
      </c>
      <c r="L17" s="17">
        <f t="shared" si="9"/>
        <v>0.55801795679350419</v>
      </c>
      <c r="M17" s="17">
        <f t="shared" si="10"/>
        <v>34.698182783884832</v>
      </c>
      <c r="N17" s="17">
        <f t="shared" si="11"/>
        <v>13.688850582597858</v>
      </c>
      <c r="O17" s="23">
        <f t="shared" si="12"/>
        <v>0.29296476943173455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8.7200416312138377E-3</v>
      </c>
      <c r="D21" s="17">
        <f t="shared" si="1"/>
        <v>0</v>
      </c>
      <c r="E21" s="17">
        <f t="shared" si="2"/>
        <v>8.7165670496102184E-3</v>
      </c>
      <c r="F21" s="17">
        <f t="shared" si="3"/>
        <v>6.6849155817429199E-3</v>
      </c>
      <c r="G21" s="17">
        <f t="shared" si="4"/>
        <v>0</v>
      </c>
      <c r="H21" s="17">
        <f t="shared" si="5"/>
        <v>6.00916767015561E-3</v>
      </c>
      <c r="I21" s="17">
        <f t="shared" si="6"/>
        <v>8.3890772130516562E-3</v>
      </c>
      <c r="J21" s="17">
        <f t="shared" si="7"/>
        <v>0</v>
      </c>
      <c r="K21" s="17">
        <f t="shared" si="8"/>
        <v>7.8882367824217071E-3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8.2069072031861843E-3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0.1591279261936572</v>
      </c>
      <c r="D25" s="17">
        <f t="shared" ref="D25:O25" si="13">SUM(D15:D24)</f>
        <v>0.51636081473091677</v>
      </c>
      <c r="E25" s="17">
        <f t="shared" si="13"/>
        <v>0.15927026895705362</v>
      </c>
      <c r="F25" s="17">
        <f t="shared" si="13"/>
        <v>0.21854426599087187</v>
      </c>
      <c r="G25" s="17">
        <f t="shared" si="13"/>
        <v>2.2989510685152879</v>
      </c>
      <c r="H25" s="17">
        <f t="shared" si="13"/>
        <v>0.42884318971959512</v>
      </c>
      <c r="I25" s="17">
        <f t="shared" si="13"/>
        <v>0.45620706000791261</v>
      </c>
      <c r="J25" s="17">
        <f t="shared" si="13"/>
        <v>5.5348868052747893</v>
      </c>
      <c r="K25" s="17">
        <f t="shared" si="13"/>
        <v>0.75941182091936799</v>
      </c>
      <c r="L25" s="17">
        <f t="shared" si="13"/>
        <v>0.55801795679350419</v>
      </c>
      <c r="M25" s="17">
        <f t="shared" si="13"/>
        <v>34.698182783884832</v>
      </c>
      <c r="N25" s="17">
        <f t="shared" si="13"/>
        <v>13.688850582597858</v>
      </c>
      <c r="O25" s="17">
        <f t="shared" si="13"/>
        <v>0.30117167663492073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7.3620496197864191E-2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7.3591161427165083E-2</v>
      </c>
      <c r="F29" s="17">
        <f>(SUMIFS(TARIMSALAG2,KAYNAK,A29,SEBEP,B29,SÜRE,"Uzun",BİLDİRİM,"Bildirimli",İL,$B$10,İLÇE,$B$11)/VLOOKUP($B$11,ABONE2,6,FALSE))</f>
        <v>0.11775418301663207</v>
      </c>
      <c r="G29" s="17">
        <f>(SUMIFS(TARIMSALOG2,KAYNAK,A29,SEBEP,B29,SÜRE,"Uzun",BİLDİRİM,"Bildirimli",İL,$B$10,İLÇE,$B$11)/VLOOKUP($B$11,ABONE2,7,FALSE))</f>
        <v>0.48621265623914667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0.15499998526232725</v>
      </c>
      <c r="I29" s="17">
        <f>(SUMIFS(TICARETHANEAG2,KAYNAK,A29,SEBEP,B29,SÜRE,"Uzun",BİLDİRİM,"Bildirimli",İL,$B$10,İLÇE,$B$11)/VLOOKUP($B$11,ABONE2,9,FALSE))</f>
        <v>0.18770761066870587</v>
      </c>
      <c r="J29" s="17">
        <f>(SUMIFS(TICARETHANEOG2,KAYNAK,A29,SEBEP,B29,SÜRE,"Uzun",BİLDİRİM,"Bildirimli",İL,$B$10,İLÇE,$B$11)/VLOOKUP($B$11,ABONE2,10,FALSE))</f>
        <v>5.2213294918244717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0.48822234984218449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0.14539059143398717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4.5960377105437808E-3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4.5942063766174126E-3</v>
      </c>
      <c r="F31" s="17">
        <f>(SUMIFS(TARIMSALAG2,KAYNAK,A31,SEBEP,B31,SÜRE,"Uzun",BİLDİRİM,"Bildirimli",İL,$B$10,İLÇE,$B$11)/VLOOKUP($B$11,ABONE2,6,FALSE))</f>
        <v>1.1592202139660376E-4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1.0420398802611939E-4</v>
      </c>
      <c r="I31" s="17">
        <f>(SUMIFS(TICARETHANEAG2,KAYNAK,A31,SEBEP,B31,SÜRE,"Uzun",BİLDİRİM,"Bildirimli",İL,$B$10,İLÇE,$B$11)/VLOOKUP($B$11,ABONE2,9,FALSE))</f>
        <v>1.9783438051558545E-5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1.8602337272361019E-5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3.2937427952675668E-3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7.8216533908407965E-2</v>
      </c>
      <c r="D33" s="17">
        <f t="shared" ref="D33:O33" si="14">SUM(D28:D32)</f>
        <v>0</v>
      </c>
      <c r="E33" s="17">
        <f t="shared" si="14"/>
        <v>7.8185367803782491E-2</v>
      </c>
      <c r="F33" s="17">
        <f t="shared" si="14"/>
        <v>0.11787010503802867</v>
      </c>
      <c r="G33" s="17">
        <f t="shared" si="14"/>
        <v>0.48621265623914667</v>
      </c>
      <c r="H33" s="17">
        <f t="shared" si="14"/>
        <v>0.15510418925035338</v>
      </c>
      <c r="I33" s="17">
        <f t="shared" si="14"/>
        <v>0.18772739410675743</v>
      </c>
      <c r="J33" s="17">
        <f t="shared" si="14"/>
        <v>5.2213294918244717</v>
      </c>
      <c r="K33" s="17">
        <f t="shared" si="14"/>
        <v>0.48824095217945684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0.14868433422925473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7526</v>
      </c>
      <c r="D37" s="22">
        <f>VLOOKUP($B$11,ABONE2,4,FALSE)</f>
        <v>3</v>
      </c>
      <c r="E37" s="22">
        <f>VLOOKUP($B$11,ABONE2,5,FALSE)</f>
        <v>7529</v>
      </c>
      <c r="F37" s="22">
        <f>VLOOKUP($B$11,ABONE2,6,FALSE)</f>
        <v>1325</v>
      </c>
      <c r="G37" s="22">
        <f>VLOOKUP($B$11,ABONE2,7,FALSE)</f>
        <v>149</v>
      </c>
      <c r="H37" s="22">
        <f>VLOOKUP($B$11,ABONE2,8,FALSE)</f>
        <v>1474</v>
      </c>
      <c r="I37" s="22">
        <f>VLOOKUP($B$11,ABONE2,9,FALSE)</f>
        <v>1449</v>
      </c>
      <c r="J37" s="22">
        <f>VLOOKUP($B$11,ABONE2,10,FALSE)</f>
        <v>92</v>
      </c>
      <c r="K37" s="22">
        <f>VLOOKUP($B$11,ABONE2,11,FALSE)</f>
        <v>1541</v>
      </c>
      <c r="L37" s="36">
        <f>VLOOKUP($B$11,ABONE2,12,FALSE)</f>
        <v>8</v>
      </c>
      <c r="M37" s="36">
        <f>VLOOKUP($B$11,ABONE2,13,FALSE)</f>
        <v>5</v>
      </c>
      <c r="N37" s="36">
        <f>VLOOKUP($B$11,ABONE2,14,FALSE)</f>
        <v>13</v>
      </c>
      <c r="O37" s="36">
        <f>VLOOKUP($B$11,ABONE2,15,FALSE)</f>
        <v>10557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790.55856666666671</v>
      </c>
      <c r="D38" s="22">
        <f>VLOOKUP($B$11,TUKETIM,4,FALSE)</f>
        <v>1.4231666666666665</v>
      </c>
      <c r="E38" s="22">
        <f>VLOOKUP($B$11,TUKETIM,5,FALSE)</f>
        <v>791.98173333333341</v>
      </c>
      <c r="F38" s="22">
        <f>VLOOKUP($B$11,TUKETIM,6,FALSE)</f>
        <v>384.34363333333329</v>
      </c>
      <c r="G38" s="22">
        <f>VLOOKUP($B$11,TUKETIM,7,FALSE)</f>
        <v>791.35190833333343</v>
      </c>
      <c r="H38" s="22">
        <f>VLOOKUP($B$11,TUKETIM,8,FALSE)</f>
        <v>1175.6955416666667</v>
      </c>
      <c r="I38" s="22">
        <f>VLOOKUP($B$11,TUKETIM,9,FALSE)</f>
        <v>663.93842500000005</v>
      </c>
      <c r="J38" s="22">
        <f>VLOOKUP($B$11,TUKETIM,10,FALSE)</f>
        <v>319.48955833333332</v>
      </c>
      <c r="K38" s="22">
        <f>VLOOKUP($B$11,TUKETIM,11,FALSE)</f>
        <v>983.42798333333337</v>
      </c>
      <c r="L38" s="36">
        <f>VLOOKUP($B$11,TUKETIM,12,FALSE)</f>
        <v>18.753083333333336</v>
      </c>
      <c r="M38" s="36">
        <f>VLOOKUP($B$11,TUKETIM,13,FALSE)</f>
        <v>14.275266666666669</v>
      </c>
      <c r="N38" s="36">
        <f>VLOOKUP($B$11,TUKETIM,14,FALSE)</f>
        <v>33.028350000000003</v>
      </c>
      <c r="O38" s="36">
        <f>VLOOKUP($B$11,TUKETIM,15,FALSE)</f>
        <v>2984.1336083333335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29528.358</v>
      </c>
      <c r="D39" s="22">
        <f>VLOOKUP($B$11,ANLASMA,4,FALSE)</f>
        <v>15</v>
      </c>
      <c r="E39" s="22">
        <f>VLOOKUP($B$11,ANLASMA,5,FALSE)</f>
        <v>29543.358</v>
      </c>
      <c r="F39" s="22">
        <f>VLOOKUP($B$11,ANLASMA,6,FALSE)</f>
        <v>5536.0110000000004</v>
      </c>
      <c r="G39" s="22">
        <f>VLOOKUP($B$11,ANLASMA,7,FALSE)</f>
        <v>8044.4</v>
      </c>
      <c r="H39" s="22">
        <f>VLOOKUP($B$11,ANLASMA,8,FALSE)</f>
        <v>13580.411</v>
      </c>
      <c r="I39" s="22">
        <f>VLOOKUP($B$11,ANLASMA,9,FALSE)</f>
        <v>7862.3770000000004</v>
      </c>
      <c r="J39" s="22">
        <f>VLOOKUP($B$11,ANLASMA,10,FALSE)</f>
        <v>8613.98</v>
      </c>
      <c r="K39" s="22">
        <f>VLOOKUP($B$11,ANLASMA,11,FALSE)</f>
        <v>16476.357</v>
      </c>
      <c r="L39" s="36">
        <f>VLOOKUP($B$11,ANLASMA,12,FALSE)</f>
        <v>61.13</v>
      </c>
      <c r="M39" s="36">
        <f>VLOOKUP($B$11,ANLASMA,13,FALSE)</f>
        <v>255</v>
      </c>
      <c r="N39" s="36">
        <f>VLOOKUP($B$11,ANLASMA,14,FALSE)</f>
        <v>316.13</v>
      </c>
      <c r="O39" s="36">
        <f>VLOOKUP($B$11,ANLASMA,15,FALSE)</f>
        <v>59916.256000000001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2.0931391846626433E-2</v>
      </c>
      <c r="D17" s="17">
        <f t="shared" si="1"/>
        <v>5.0021502262929971</v>
      </c>
      <c r="E17" s="17">
        <f t="shared" si="2"/>
        <v>2.1153073694611096E-2</v>
      </c>
      <c r="F17" s="17">
        <f t="shared" si="3"/>
        <v>17.95252647726587</v>
      </c>
      <c r="G17" s="17">
        <f t="shared" si="4"/>
        <v>0</v>
      </c>
      <c r="H17" s="17">
        <f t="shared" si="5"/>
        <v>9.7922871694177474</v>
      </c>
      <c r="I17" s="17">
        <f t="shared" si="6"/>
        <v>1.774828647110982E-2</v>
      </c>
      <c r="J17" s="17">
        <f t="shared" si="7"/>
        <v>0.28195717742037713</v>
      </c>
      <c r="K17" s="17">
        <f t="shared" si="8"/>
        <v>1.9412404542812185E-2</v>
      </c>
      <c r="L17" s="17">
        <f t="shared" si="9"/>
        <v>0.1783673363424815</v>
      </c>
      <c r="M17" s="17">
        <f t="shared" si="10"/>
        <v>8.5380353332923491</v>
      </c>
      <c r="N17" s="17">
        <f t="shared" si="11"/>
        <v>1.1208789242338881</v>
      </c>
      <c r="O17" s="23">
        <f t="shared" si="12"/>
        <v>2.1925856994985001E-2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2.5368646679763276E-4</v>
      </c>
      <c r="D18" s="17">
        <f t="shared" si="1"/>
        <v>0</v>
      </c>
      <c r="E18" s="17">
        <f t="shared" si="2"/>
        <v>2.5367517685301528E-4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3.5126027446523446E-3</v>
      </c>
      <c r="J18" s="17">
        <f t="shared" si="7"/>
        <v>0</v>
      </c>
      <c r="K18" s="17">
        <f t="shared" si="8"/>
        <v>3.4904786379082995E-3</v>
      </c>
      <c r="L18" s="17">
        <f t="shared" si="9"/>
        <v>1.3294771769387849E-2</v>
      </c>
      <c r="M18" s="17">
        <f t="shared" si="10"/>
        <v>0</v>
      </c>
      <c r="N18" s="17">
        <f t="shared" si="11"/>
        <v>1.1795851422839218E-2</v>
      </c>
      <c r="O18" s="23">
        <f t="shared" si="12"/>
        <v>1.2299282380436921E-3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2.6687185869698954E-2</v>
      </c>
      <c r="D21" s="17">
        <f t="shared" si="1"/>
        <v>0</v>
      </c>
      <c r="E21" s="17">
        <f t="shared" si="2"/>
        <v>2.668599819558189E-2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4.8119480949125541E-2</v>
      </c>
      <c r="J21" s="17">
        <f t="shared" si="7"/>
        <v>0</v>
      </c>
      <c r="K21" s="17">
        <f t="shared" si="8"/>
        <v>4.7816400694859026E-2</v>
      </c>
      <c r="L21" s="17">
        <f t="shared" si="9"/>
        <v>0.76447696236109786</v>
      </c>
      <c r="M21" s="17">
        <f t="shared" si="10"/>
        <v>0</v>
      </c>
      <c r="N21" s="17">
        <f t="shared" si="11"/>
        <v>0.67828593229097411</v>
      </c>
      <c r="O21" s="23">
        <f t="shared" si="12"/>
        <v>3.3516088299775267E-2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4.7872264183123014E-2</v>
      </c>
      <c r="D25" s="17">
        <f t="shared" ref="D25:O25" si="13">SUM(D15:D24)</f>
        <v>5.0021502262929971</v>
      </c>
      <c r="E25" s="17">
        <f t="shared" si="13"/>
        <v>4.8092747067045999E-2</v>
      </c>
      <c r="F25" s="17">
        <f t="shared" si="13"/>
        <v>17.95252647726587</v>
      </c>
      <c r="G25" s="17">
        <f t="shared" si="13"/>
        <v>0</v>
      </c>
      <c r="H25" s="17">
        <f t="shared" si="13"/>
        <v>9.7922871694177474</v>
      </c>
      <c r="I25" s="17">
        <f t="shared" si="13"/>
        <v>6.9380370164887711E-2</v>
      </c>
      <c r="J25" s="17">
        <f t="shared" si="13"/>
        <v>0.28195717742037713</v>
      </c>
      <c r="K25" s="17">
        <f t="shared" si="13"/>
        <v>7.0719283875579519E-2</v>
      </c>
      <c r="L25" s="17">
        <f t="shared" si="13"/>
        <v>0.9561390704729672</v>
      </c>
      <c r="M25" s="17">
        <f t="shared" si="13"/>
        <v>8.5380353332923491</v>
      </c>
      <c r="N25" s="17">
        <f t="shared" si="13"/>
        <v>1.8109607079477015</v>
      </c>
      <c r="O25" s="17">
        <f t="shared" si="13"/>
        <v>5.6671873532803958E-2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8.8239333265625434E-3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8.8235406303347058E-3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2.1385430633769253E-2</v>
      </c>
      <c r="J29" s="17">
        <f>(SUMIFS(TICARETHANEOG2,KAYNAK,A29,SEBEP,B29,SÜRE,"Uzun",BİLDİRİM,"Bildirimli",İL,$B$10,İLÇE,$B$11)/VLOOKUP($B$11,ABONE2,10,FALSE))</f>
        <v>0.81660685372008346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2.6394127867265891E-2</v>
      </c>
      <c r="L29" s="17">
        <f>(SUMIFS(SANAYIAG2,KAYNAK,A29,SEBEP,B29,SÜRE,"Uzun",BİLDİRİM,"Bildirimli",İL,$B$10,İLÇE,$B$11)/VLOOKUP($B$11,ABONE2,12,FALSE))</f>
        <v>3.7540731417233242E-2</v>
      </c>
      <c r="M29" s="17">
        <f>(SUMIFS(SANAYIOG2,KAYNAK,A29,SEBEP,B29,SÜRE,"Uzun",BİLDİRİM,"Bildirimli",İL,$B$10,İLÇE,$B$11)/VLOOKUP($B$11,ABONE2,13,FALSE))</f>
        <v>9.7567948800000009E-3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3.4408228768427536E-2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1.4093225933895843E-2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2.197341397939314E-2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2.1972436084789555E-2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2.1974575446544818E-2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2.1836168718492643E-2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2.1913316324706378E-2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3.0797347305955684E-2</v>
      </c>
      <c r="D33" s="17">
        <f t="shared" ref="D33:O33" si="14">SUM(D28:D32)</f>
        <v>0</v>
      </c>
      <c r="E33" s="17">
        <f t="shared" si="14"/>
        <v>3.0795976715124261E-2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4.3360006080314067E-2</v>
      </c>
      <c r="J33" s="17">
        <f t="shared" si="14"/>
        <v>0.81660685372008346</v>
      </c>
      <c r="K33" s="17">
        <f t="shared" si="14"/>
        <v>4.8230296585758531E-2</v>
      </c>
      <c r="L33" s="17">
        <f t="shared" si="14"/>
        <v>3.7540731417233242E-2</v>
      </c>
      <c r="M33" s="17">
        <f t="shared" si="14"/>
        <v>9.7567948800000009E-3</v>
      </c>
      <c r="N33" s="17">
        <f t="shared" si="14"/>
        <v>3.4408228768427536E-2</v>
      </c>
      <c r="O33" s="17">
        <f t="shared" si="14"/>
        <v>3.6006542258602225E-2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179753</v>
      </c>
      <c r="D37" s="22">
        <f>VLOOKUP($B$11,ABONE2,4,FALSE)</f>
        <v>8</v>
      </c>
      <c r="E37" s="22">
        <f>VLOOKUP($B$11,ABONE2,5,FALSE)</f>
        <v>179761</v>
      </c>
      <c r="F37" s="22">
        <f>VLOOKUP($B$11,ABONE2,6,FALSE)</f>
        <v>6</v>
      </c>
      <c r="G37" s="22">
        <f>VLOOKUP($B$11,ABONE2,7,FALSE)</f>
        <v>5</v>
      </c>
      <c r="H37" s="22">
        <f>VLOOKUP($B$11,ABONE2,8,FALSE)</f>
        <v>11</v>
      </c>
      <c r="I37" s="22">
        <f>VLOOKUP($B$11,ABONE2,9,FALSE)</f>
        <v>76202</v>
      </c>
      <c r="J37" s="22">
        <f>VLOOKUP($B$11,ABONE2,10,FALSE)</f>
        <v>483</v>
      </c>
      <c r="K37" s="22">
        <f>VLOOKUP($B$11,ABONE2,11,FALSE)</f>
        <v>76685</v>
      </c>
      <c r="L37" s="36">
        <f>VLOOKUP($B$11,ABONE2,12,FALSE)</f>
        <v>181</v>
      </c>
      <c r="M37" s="36">
        <f>VLOOKUP($B$11,ABONE2,13,FALSE)</f>
        <v>23</v>
      </c>
      <c r="N37" s="36">
        <f>VLOOKUP($B$11,ABONE2,14,FALSE)</f>
        <v>204</v>
      </c>
      <c r="O37" s="36">
        <f>VLOOKUP($B$11,ABONE2,15,FALSE)</f>
        <v>256661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44018.560258333338</v>
      </c>
      <c r="D38" s="22">
        <f>VLOOKUP($B$11,TUKETIM,4,FALSE)</f>
        <v>179.2846583333334</v>
      </c>
      <c r="E38" s="22">
        <f>VLOOKUP($B$11,TUKETIM,5,FALSE)</f>
        <v>44197.844916666669</v>
      </c>
      <c r="F38" s="22">
        <f>VLOOKUP($B$11,TUKETIM,6,FALSE)</f>
        <v>0.12929166666666667</v>
      </c>
      <c r="G38" s="22">
        <f>VLOOKUP($B$11,TUKETIM,7,FALSE)</f>
        <v>14.907083333333338</v>
      </c>
      <c r="H38" s="22">
        <f>VLOOKUP($B$11,TUKETIM,8,FALSE)</f>
        <v>15.036375000000005</v>
      </c>
      <c r="I38" s="22">
        <f>VLOOKUP($B$11,TUKETIM,9,FALSE)</f>
        <v>38260.403991666637</v>
      </c>
      <c r="J38" s="22">
        <f>VLOOKUP($B$11,TUKETIM,10,FALSE)</f>
        <v>28065.613975</v>
      </c>
      <c r="K38" s="22">
        <f>VLOOKUP($B$11,TUKETIM,11,FALSE)</f>
        <v>66326.017966666637</v>
      </c>
      <c r="L38" s="36">
        <f>VLOOKUP($B$11,TUKETIM,12,FALSE)</f>
        <v>1115.6763416666665</v>
      </c>
      <c r="M38" s="36">
        <f>VLOOKUP($B$11,TUKETIM,13,FALSE)</f>
        <v>1830.3480666666667</v>
      </c>
      <c r="N38" s="36">
        <f>VLOOKUP($B$11,TUKETIM,14,FALSE)</f>
        <v>2946.0244083333332</v>
      </c>
      <c r="O38" s="36">
        <f>VLOOKUP($B$11,TUKETIM,15,FALSE)</f>
        <v>113484.92366666664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699933.62300000002</v>
      </c>
      <c r="D39" s="22">
        <f>VLOOKUP($B$11,ANLASMA,4,FALSE)</f>
        <v>1389.01</v>
      </c>
      <c r="E39" s="22">
        <f>VLOOKUP($B$11,ANLASMA,5,FALSE)</f>
        <v>701322.63300000003</v>
      </c>
      <c r="F39" s="22">
        <f>VLOOKUP($B$11,ANLASMA,6,FALSE)</f>
        <v>20</v>
      </c>
      <c r="G39" s="22">
        <f>VLOOKUP($B$11,ANLASMA,7,FALSE)</f>
        <v>192</v>
      </c>
      <c r="H39" s="22">
        <f>VLOOKUP($B$11,ANLASMA,8,FALSE)</f>
        <v>212</v>
      </c>
      <c r="I39" s="22">
        <f>VLOOKUP($B$11,ANLASMA,9,FALSE)</f>
        <v>494311.73300000001</v>
      </c>
      <c r="J39" s="22">
        <f>VLOOKUP($B$11,ANLASMA,10,FALSE)</f>
        <v>381660.5</v>
      </c>
      <c r="K39" s="22">
        <f>VLOOKUP($B$11,ANLASMA,11,FALSE)</f>
        <v>875972.23300000001</v>
      </c>
      <c r="L39" s="36">
        <f>VLOOKUP($B$11,ANLASMA,12,FALSE)</f>
        <v>4235.723</v>
      </c>
      <c r="M39" s="36">
        <f>VLOOKUP($B$11,ANLASMA,13,FALSE)</f>
        <v>20387.400000000001</v>
      </c>
      <c r="N39" s="36">
        <f>VLOOKUP($B$11,ANLASMA,14,FALSE)</f>
        <v>24623.123</v>
      </c>
      <c r="O39" s="36">
        <f>VLOOKUP($B$11,ANLASMA,15,FALSE)</f>
        <v>1602129.9890000001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0.14140198320783939</v>
      </c>
      <c r="D17" s="17">
        <f t="shared" si="1"/>
        <v>1.5256803211332239</v>
      </c>
      <c r="E17" s="17">
        <f t="shared" si="2"/>
        <v>0.14229158495618133</v>
      </c>
      <c r="F17" s="17">
        <f t="shared" si="3"/>
        <v>2.3544596927033612</v>
      </c>
      <c r="G17" s="17">
        <f t="shared" si="4"/>
        <v>3.4331994164653867</v>
      </c>
      <c r="H17" s="17">
        <f t="shared" si="5"/>
        <v>2.8647853923009592</v>
      </c>
      <c r="I17" s="17">
        <f t="shared" si="6"/>
        <v>0.14736822101656544</v>
      </c>
      <c r="J17" s="17">
        <f t="shared" si="7"/>
        <v>21.60210292865747</v>
      </c>
      <c r="K17" s="17">
        <f t="shared" si="8"/>
        <v>0.91932623598100671</v>
      </c>
      <c r="L17" s="17">
        <f t="shared" si="9"/>
        <v>1.7508380223278344</v>
      </c>
      <c r="M17" s="17">
        <f t="shared" si="10"/>
        <v>294.52751666218973</v>
      </c>
      <c r="N17" s="17">
        <f t="shared" si="11"/>
        <v>181.32053425477648</v>
      </c>
      <c r="O17" s="23">
        <f t="shared" si="12"/>
        <v>0.53270063518081512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2.2604586841748504E-3</v>
      </c>
      <c r="D18" s="17">
        <f t="shared" si="1"/>
        <v>0</v>
      </c>
      <c r="E18" s="17">
        <f t="shared" si="2"/>
        <v>2.2590060081180176E-3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3.3596847732243924E-2</v>
      </c>
      <c r="J18" s="17">
        <f t="shared" si="7"/>
        <v>0</v>
      </c>
      <c r="K18" s="17">
        <f t="shared" si="8"/>
        <v>3.2388007061974117E-2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7.4040689417473856E-3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0.11337497234590437</v>
      </c>
      <c r="D21" s="17">
        <f t="shared" si="1"/>
        <v>0</v>
      </c>
      <c r="E21" s="17">
        <f t="shared" si="2"/>
        <v>0.11330211230695562</v>
      </c>
      <c r="F21" s="17">
        <f t="shared" si="3"/>
        <v>0.30275155152963096</v>
      </c>
      <c r="G21" s="17">
        <f t="shared" si="4"/>
        <v>0</v>
      </c>
      <c r="H21" s="17">
        <f t="shared" si="5"/>
        <v>0.15952710736083459</v>
      </c>
      <c r="I21" s="17">
        <f t="shared" si="6"/>
        <v>0.20213805069303192</v>
      </c>
      <c r="J21" s="17">
        <f t="shared" si="7"/>
        <v>6.3507661059386156E-2</v>
      </c>
      <c r="K21" s="17">
        <f t="shared" si="8"/>
        <v>0.19715002162375506</v>
      </c>
      <c r="L21" s="17">
        <f t="shared" si="9"/>
        <v>1.0074582545225619</v>
      </c>
      <c r="M21" s="17">
        <f t="shared" si="10"/>
        <v>0</v>
      </c>
      <c r="N21" s="17">
        <f t="shared" si="11"/>
        <v>0.38955052508205729</v>
      </c>
      <c r="O21" s="23">
        <f t="shared" si="12"/>
        <v>0.12989992065008707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3.5181921452639581E-5</v>
      </c>
      <c r="D22" s="17">
        <f t="shared" si="1"/>
        <v>0</v>
      </c>
      <c r="E22" s="17">
        <f t="shared" si="2"/>
        <v>3.5159311910918948E-5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4.6954020148553627E-5</v>
      </c>
      <c r="J22" s="17">
        <f t="shared" si="7"/>
        <v>0</v>
      </c>
      <c r="K22" s="17">
        <f t="shared" si="8"/>
        <v>4.5264578042538259E-5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3.5515930609639813E-5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0.25707259615937122</v>
      </c>
      <c r="D25" s="17">
        <f t="shared" ref="D25:O25" si="13">SUM(D15:D24)</f>
        <v>1.5256803211332239</v>
      </c>
      <c r="E25" s="17">
        <f t="shared" si="13"/>
        <v>0.25788786258316587</v>
      </c>
      <c r="F25" s="17">
        <f t="shared" si="13"/>
        <v>2.6572112442329923</v>
      </c>
      <c r="G25" s="17">
        <f t="shared" si="13"/>
        <v>3.4331994164653867</v>
      </c>
      <c r="H25" s="17">
        <f t="shared" si="13"/>
        <v>3.0243124996617938</v>
      </c>
      <c r="I25" s="17">
        <f t="shared" si="13"/>
        <v>0.38315007346198982</v>
      </c>
      <c r="J25" s="17">
        <f t="shared" si="13"/>
        <v>21.665610589716856</v>
      </c>
      <c r="K25" s="17">
        <f t="shared" si="13"/>
        <v>1.1489095292447782</v>
      </c>
      <c r="L25" s="17">
        <f t="shared" si="13"/>
        <v>2.7582962768503965</v>
      </c>
      <c r="M25" s="17">
        <f t="shared" si="13"/>
        <v>294.52751666218973</v>
      </c>
      <c r="N25" s="17">
        <f t="shared" si="13"/>
        <v>181.71008477985853</v>
      </c>
      <c r="O25" s="17">
        <f t="shared" si="13"/>
        <v>0.67004014070325923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0.19319858771171305</v>
      </c>
      <c r="D29" s="17">
        <f>(SUMIFS(MESKENOG2,KAYNAK,A29,SEBEP,B29,SÜRE,"Uzun",BİLDİRİM,"Bildirimli",İL,$B$10,İLÇE,$B$11)/VLOOKUP($B$11,ABONE2,4,FALSE))</f>
        <v>0.91517217946074991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0.19366256157584158</v>
      </c>
      <c r="F29" s="17">
        <f>(SUMIFS(TARIMSALAG2,KAYNAK,A29,SEBEP,B29,SÜRE,"Uzun",BİLDİRİM,"Bildirimli",İL,$B$10,İLÇE,$B$11)/VLOOKUP($B$11,ABONE2,6,FALSE))</f>
        <v>0.66996285780627318</v>
      </c>
      <c r="G29" s="17">
        <f>(SUMIFS(TARIMSALOG2,KAYNAK,A29,SEBEP,B29,SÜRE,"Uzun",BİLDİRİM,"Bildirimli",İL,$B$10,İLÇE,$B$11)/VLOOKUP($B$11,ABONE2,7,FALSE))</f>
        <v>1.1067782533564448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0.87660966742938795</v>
      </c>
      <c r="I29" s="17">
        <f>(SUMIFS(TICARETHANEAG2,KAYNAK,A29,SEBEP,B29,SÜRE,"Uzun",BİLDİRİM,"Bildirimli",İL,$B$10,İLÇE,$B$11)/VLOOKUP($B$11,ABONE2,9,FALSE))</f>
        <v>0.54173582481097826</v>
      </c>
      <c r="J29" s="17">
        <f>(SUMIFS(TICARETHANEOG2,KAYNAK,A29,SEBEP,B29,SÜRE,"Uzun",BİLDİRİM,"Bildirimli",İL,$B$10,İLÇE,$B$11)/VLOOKUP($B$11,ABONE2,10,FALSE))</f>
        <v>5.3216146031378671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0.71371957496071892</v>
      </c>
      <c r="L29" s="17">
        <f>(SUMIFS(SANAYIAG2,KAYNAK,A29,SEBEP,B29,SÜRE,"Uzun",BİLDİRİM,"Bildirimli",İL,$B$10,İLÇE,$B$11)/VLOOKUP($B$11,ABONE2,12,FALSE))</f>
        <v>22.549175167334806</v>
      </c>
      <c r="M29" s="17">
        <f>(SUMIFS(SANAYIOG2,KAYNAK,A29,SEBEP,B29,SÜRE,"Uzun",BİLDİRİM,"Bildirimli",İL,$B$10,İLÇE,$B$11)/VLOOKUP($B$11,ABONE2,13,FALSE))</f>
        <v>61.661480260311926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46.538055624360773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0.34882846251348754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1.897901216718036E-2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1.896681536979998E-2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5.373008270808341E-2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5.1796832609379763E-2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2.3916286197216335E-2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0.21217759987889342</v>
      </c>
      <c r="D33" s="17">
        <f t="shared" ref="D33:O33" si="14">SUM(D28:D32)</f>
        <v>0.91517217946074991</v>
      </c>
      <c r="E33" s="17">
        <f t="shared" si="14"/>
        <v>0.21262937694564155</v>
      </c>
      <c r="F33" s="17">
        <f t="shared" si="14"/>
        <v>0.66996285780627318</v>
      </c>
      <c r="G33" s="17">
        <f t="shared" si="14"/>
        <v>1.1067782533564448</v>
      </c>
      <c r="H33" s="17">
        <f t="shared" si="14"/>
        <v>0.87660966742938795</v>
      </c>
      <c r="I33" s="17">
        <f t="shared" si="14"/>
        <v>0.5954659075190617</v>
      </c>
      <c r="J33" s="17">
        <f t="shared" si="14"/>
        <v>5.3216146031378671</v>
      </c>
      <c r="K33" s="17">
        <f t="shared" si="14"/>
        <v>0.76551640757009864</v>
      </c>
      <c r="L33" s="17">
        <f t="shared" si="14"/>
        <v>22.549175167334806</v>
      </c>
      <c r="M33" s="17">
        <f t="shared" si="14"/>
        <v>61.661480260311926</v>
      </c>
      <c r="N33" s="17">
        <f t="shared" si="14"/>
        <v>46.538055624360773</v>
      </c>
      <c r="O33" s="17">
        <f t="shared" si="14"/>
        <v>0.37274474871070384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71533</v>
      </c>
      <c r="D37" s="22">
        <f>VLOOKUP($B$11,ABONE2,4,FALSE)</f>
        <v>46</v>
      </c>
      <c r="E37" s="22">
        <f>VLOOKUP($B$11,ABONE2,5,FALSE)</f>
        <v>71579</v>
      </c>
      <c r="F37" s="22">
        <f>VLOOKUP($B$11,ABONE2,6,FALSE)</f>
        <v>1869</v>
      </c>
      <c r="G37" s="22">
        <f>VLOOKUP($B$11,ABONE2,7,FALSE)</f>
        <v>1678</v>
      </c>
      <c r="H37" s="22">
        <f>VLOOKUP($B$11,ABONE2,8,FALSE)</f>
        <v>3547</v>
      </c>
      <c r="I37" s="22">
        <f>VLOOKUP($B$11,ABONE2,9,FALSE)</f>
        <v>15245</v>
      </c>
      <c r="J37" s="22">
        <f>VLOOKUP($B$11,ABONE2,10,FALSE)</f>
        <v>569</v>
      </c>
      <c r="K37" s="22">
        <f>VLOOKUP($B$11,ABONE2,11,FALSE)</f>
        <v>15814</v>
      </c>
      <c r="L37" s="36">
        <f>VLOOKUP($B$11,ABONE2,12,FALSE)</f>
        <v>29</v>
      </c>
      <c r="M37" s="36">
        <f>VLOOKUP($B$11,ABONE2,13,FALSE)</f>
        <v>46</v>
      </c>
      <c r="N37" s="36">
        <f>VLOOKUP($B$11,ABONE2,14,FALSE)</f>
        <v>75</v>
      </c>
      <c r="O37" s="36">
        <f>VLOOKUP($B$11,ABONE2,15,FALSE)</f>
        <v>91015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14059.798491666663</v>
      </c>
      <c r="D38" s="22">
        <f>VLOOKUP($B$11,TUKETIM,4,FALSE)</f>
        <v>58.961766666666662</v>
      </c>
      <c r="E38" s="22">
        <f>VLOOKUP($B$11,TUKETIM,5,FALSE)</f>
        <v>14118.76025833333</v>
      </c>
      <c r="F38" s="22">
        <f>VLOOKUP($B$11,TUKETIM,6,FALSE)</f>
        <v>988.57007500000009</v>
      </c>
      <c r="G38" s="22">
        <f>VLOOKUP($B$11,TUKETIM,7,FALSE)</f>
        <v>1876.0652833333334</v>
      </c>
      <c r="H38" s="22">
        <f>VLOOKUP($B$11,TUKETIM,8,FALSE)</f>
        <v>2864.6353583333334</v>
      </c>
      <c r="I38" s="22">
        <f>VLOOKUP($B$11,TUKETIM,9,FALSE)</f>
        <v>7596.8781833333351</v>
      </c>
      <c r="J38" s="22">
        <f>VLOOKUP($B$11,TUKETIM,10,FALSE)</f>
        <v>7658.9706833333312</v>
      </c>
      <c r="K38" s="22">
        <f>VLOOKUP($B$11,TUKETIM,11,FALSE)</f>
        <v>15255.848866666667</v>
      </c>
      <c r="L38" s="36">
        <f>VLOOKUP($B$11,TUKETIM,12,FALSE)</f>
        <v>198.24495833333333</v>
      </c>
      <c r="M38" s="36">
        <f>VLOOKUP($B$11,TUKETIM,13,FALSE)</f>
        <v>4737.7839916666671</v>
      </c>
      <c r="N38" s="36">
        <f>VLOOKUP($B$11,TUKETIM,14,FALSE)</f>
        <v>4936.0289500000008</v>
      </c>
      <c r="O38" s="36">
        <f>VLOOKUP($B$11,TUKETIM,15,FALSE)</f>
        <v>37175.273433333328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334146.58799999999</v>
      </c>
      <c r="D39" s="22">
        <f>VLOOKUP($B$11,ANLASMA,4,FALSE)</f>
        <v>548.86</v>
      </c>
      <c r="E39" s="22">
        <f>VLOOKUP($B$11,ANLASMA,5,FALSE)</f>
        <v>334695.44799999997</v>
      </c>
      <c r="F39" s="22">
        <f>VLOOKUP($B$11,ANLASMA,6,FALSE)</f>
        <v>15023.15</v>
      </c>
      <c r="G39" s="22">
        <f>VLOOKUP($B$11,ANLASMA,7,FALSE)</f>
        <v>30241.487000000001</v>
      </c>
      <c r="H39" s="22">
        <f>VLOOKUP($B$11,ANLASMA,8,FALSE)</f>
        <v>45264.637000000002</v>
      </c>
      <c r="I39" s="22">
        <f>VLOOKUP($B$11,ANLASMA,9,FALSE)</f>
        <v>86905.282000000007</v>
      </c>
      <c r="J39" s="22">
        <f>VLOOKUP($B$11,ANLASMA,10,FALSE)</f>
        <v>79828.792000000001</v>
      </c>
      <c r="K39" s="22">
        <f>VLOOKUP($B$11,ANLASMA,11,FALSE)</f>
        <v>166734.07400000002</v>
      </c>
      <c r="L39" s="36">
        <f>VLOOKUP($B$11,ANLASMA,12,FALSE)</f>
        <v>821.98199999999997</v>
      </c>
      <c r="M39" s="36">
        <f>VLOOKUP($B$11,ANLASMA,13,FALSE)</f>
        <v>15229.654</v>
      </c>
      <c r="N39" s="36">
        <f>VLOOKUP($B$11,ANLASMA,14,FALSE)</f>
        <v>16051.636</v>
      </c>
      <c r="O39" s="36">
        <f>VLOOKUP($B$11,ANLASMA,15,FALSE)</f>
        <v>562745.79499999993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0.16080681873043345</v>
      </c>
      <c r="D17" s="17">
        <f t="shared" si="1"/>
        <v>1.9153473575886084</v>
      </c>
      <c r="E17" s="17">
        <f t="shared" si="2"/>
        <v>0.16204785616474196</v>
      </c>
      <c r="F17" s="17">
        <f t="shared" si="3"/>
        <v>1.4647227279883388</v>
      </c>
      <c r="G17" s="17">
        <f t="shared" si="4"/>
        <v>4.5048564581422212</v>
      </c>
      <c r="H17" s="17">
        <f t="shared" si="5"/>
        <v>2.9653694589005339</v>
      </c>
      <c r="I17" s="17">
        <f t="shared" si="6"/>
        <v>0.38613928067230047</v>
      </c>
      <c r="J17" s="17">
        <f t="shared" si="7"/>
        <v>25.729538678703655</v>
      </c>
      <c r="K17" s="17">
        <f t="shared" si="8"/>
        <v>1.612407377672636</v>
      </c>
      <c r="L17" s="17">
        <f t="shared" si="9"/>
        <v>100.85289185692046</v>
      </c>
      <c r="M17" s="17">
        <f t="shared" si="10"/>
        <v>366.12382436927118</v>
      </c>
      <c r="N17" s="17">
        <f t="shared" si="11"/>
        <v>257.56679660267844</v>
      </c>
      <c r="O17" s="23">
        <f t="shared" si="12"/>
        <v>1.0327970297539428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0.11137889342257407</v>
      </c>
      <c r="D21" s="17">
        <f t="shared" si="1"/>
        <v>0</v>
      </c>
      <c r="E21" s="17">
        <f t="shared" si="2"/>
        <v>0.11130011189939579</v>
      </c>
      <c r="F21" s="17">
        <f t="shared" si="3"/>
        <v>0.27942876694131102</v>
      </c>
      <c r="G21" s="17">
        <f t="shared" si="4"/>
        <v>1.6680661962967691E-2</v>
      </c>
      <c r="H21" s="17">
        <f t="shared" si="5"/>
        <v>0.14973312859543889</v>
      </c>
      <c r="I21" s="17">
        <f t="shared" si="6"/>
        <v>0.14900692450812994</v>
      </c>
      <c r="J21" s="17">
        <f t="shared" si="7"/>
        <v>4.8836544899821662E-3</v>
      </c>
      <c r="K21" s="17">
        <f t="shared" si="8"/>
        <v>0.14203336246608012</v>
      </c>
      <c r="L21" s="17">
        <f t="shared" si="9"/>
        <v>3.8554587450355982</v>
      </c>
      <c r="M21" s="17">
        <f t="shared" si="10"/>
        <v>0</v>
      </c>
      <c r="N21" s="17">
        <f t="shared" si="11"/>
        <v>1.577772347968414</v>
      </c>
      <c r="O21" s="23">
        <f t="shared" si="12"/>
        <v>0.11937600806243892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1.9175034833344425E-4</v>
      </c>
      <c r="D22" s="17">
        <f t="shared" si="1"/>
        <v>0</v>
      </c>
      <c r="E22" s="17">
        <f t="shared" si="2"/>
        <v>1.9161471774808406E-4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3.5716101263647449E-4</v>
      </c>
      <c r="J22" s="17">
        <f t="shared" si="7"/>
        <v>0</v>
      </c>
      <c r="K22" s="17">
        <f t="shared" si="8"/>
        <v>3.3987938642643801E-4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2.071264956332003E-4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0.27237746250134098</v>
      </c>
      <c r="D25" s="17">
        <f t="shared" ref="D25:O25" si="13">SUM(D15:D24)</f>
        <v>1.9153473575886084</v>
      </c>
      <c r="E25" s="17">
        <f t="shared" si="13"/>
        <v>0.27353958278188584</v>
      </c>
      <c r="F25" s="17">
        <f t="shared" si="13"/>
        <v>1.7441514949296497</v>
      </c>
      <c r="G25" s="17">
        <f t="shared" si="13"/>
        <v>4.5215371201051893</v>
      </c>
      <c r="H25" s="17">
        <f t="shared" si="13"/>
        <v>3.115102587495973</v>
      </c>
      <c r="I25" s="17">
        <f t="shared" si="13"/>
        <v>0.53550336619306693</v>
      </c>
      <c r="J25" s="17">
        <f t="shared" si="13"/>
        <v>25.734422333193638</v>
      </c>
      <c r="K25" s="17">
        <f t="shared" si="13"/>
        <v>1.7547806195251425</v>
      </c>
      <c r="L25" s="17">
        <f t="shared" si="13"/>
        <v>104.70835060195606</v>
      </c>
      <c r="M25" s="17">
        <f t="shared" si="13"/>
        <v>366.12382436927118</v>
      </c>
      <c r="N25" s="17">
        <f t="shared" si="13"/>
        <v>259.14456895064683</v>
      </c>
      <c r="O25" s="17">
        <f t="shared" si="13"/>
        <v>1.1523801643120148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0.10067614094191216</v>
      </c>
      <c r="D29" s="17">
        <f>(SUMIFS(MESKENOG2,KAYNAK,A29,SEBEP,B29,SÜRE,"Uzun",BİLDİRİM,"Bildirimli",İL,$B$10,İLÇE,$B$11)/VLOOKUP($B$11,ABONE2,4,FALSE))</f>
        <v>2.0673051966469465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0.10206719473831923</v>
      </c>
      <c r="F29" s="17">
        <f>(SUMIFS(TARIMSALAG2,KAYNAK,A29,SEBEP,B29,SÜRE,"Uzun",BİLDİRİM,"Bildirimli",İL,$B$10,İLÇE,$B$11)/VLOOKUP($B$11,ABONE2,6,FALSE))</f>
        <v>0.60736696460346351</v>
      </c>
      <c r="G29" s="17">
        <f>(SUMIFS(TARIMSALOG2,KAYNAK,A29,SEBEP,B29,SÜRE,"Uzun",BİLDİRİM,"Bildirimli",İL,$B$10,İLÇE,$B$11)/VLOOKUP($B$11,ABONE2,7,FALSE))</f>
        <v>0.547384120364384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0.57775870815560204</v>
      </c>
      <c r="I29" s="17">
        <f>(SUMIFS(TICARETHANEAG2,KAYNAK,A29,SEBEP,B29,SÜRE,"Uzun",BİLDİRİM,"Bildirimli",İL,$B$10,İLÇE,$B$11)/VLOOKUP($B$11,ABONE2,9,FALSE))</f>
        <v>0.23892616545372275</v>
      </c>
      <c r="J29" s="17">
        <f>(SUMIFS(TICARETHANEOG2,KAYNAK,A29,SEBEP,B29,SÜRE,"Uzun",BİLDİRİM,"Bildirimli",İL,$B$10,İLÇE,$B$11)/VLOOKUP($B$11,ABONE2,10,FALSE))</f>
        <v>13.04067869766428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0.85835296252193682</v>
      </c>
      <c r="L29" s="17">
        <f>(SUMIFS(SANAYIAG2,KAYNAK,A29,SEBEP,B29,SÜRE,"Uzun",BİLDİRİM,"Bildirimli",İL,$B$10,İLÇE,$B$11)/VLOOKUP($B$11,ABONE2,12,FALSE))</f>
        <v>18.415319790613065</v>
      </c>
      <c r="M29" s="17">
        <f>(SUMIFS(SANAYIOG2,KAYNAK,A29,SEBEP,B29,SÜRE,"Uzun",BİLDİRİM,"Bildirimli",İL,$B$10,İLÇE,$B$11)/VLOOKUP($B$11,ABONE2,13,FALSE))</f>
        <v>47.948628391435534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35.862689794791258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0.29366892364263819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0.11065514191293703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0.11057687232020248</v>
      </c>
      <c r="F31" s="17">
        <f>(SUMIFS(TARIMSALAG2,KAYNAK,A31,SEBEP,B31,SÜRE,"Uzun",BİLDİRİM,"Bildirimli",İL,$B$10,İLÇE,$B$11)/VLOOKUP($B$11,ABONE2,6,FALSE))</f>
        <v>4.08911717514489E-2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2.0706795451372498E-2</v>
      </c>
      <c r="I31" s="17">
        <f>(SUMIFS(TICARETHANEAG2,KAYNAK,A31,SEBEP,B31,SÜRE,"Uzun",BİLDİRİM,"Bildirimli",İL,$B$10,İLÇE,$B$11)/VLOOKUP($B$11,ABONE2,9,FALSE))</f>
        <v>0.22046609008503332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0.20979859720076466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0.12151684395947326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0.2113312828548492</v>
      </c>
      <c r="D33" s="17">
        <f t="shared" ref="D33:O33" si="14">SUM(D28:D32)</f>
        <v>2.0673051966469465</v>
      </c>
      <c r="E33" s="17">
        <f t="shared" si="14"/>
        <v>0.21264406705852171</v>
      </c>
      <c r="F33" s="17">
        <f t="shared" si="14"/>
        <v>0.64825813635491236</v>
      </c>
      <c r="G33" s="17">
        <f t="shared" si="14"/>
        <v>0.547384120364384</v>
      </c>
      <c r="H33" s="17">
        <f t="shared" si="14"/>
        <v>0.59846550360697459</v>
      </c>
      <c r="I33" s="17">
        <f t="shared" si="14"/>
        <v>0.45939225553875607</v>
      </c>
      <c r="J33" s="17">
        <f t="shared" si="14"/>
        <v>13.04067869766428</v>
      </c>
      <c r="K33" s="17">
        <f t="shared" si="14"/>
        <v>1.0681515597227014</v>
      </c>
      <c r="L33" s="17">
        <f t="shared" si="14"/>
        <v>18.415319790613065</v>
      </c>
      <c r="M33" s="17">
        <f t="shared" si="14"/>
        <v>47.948628391435534</v>
      </c>
      <c r="N33" s="17">
        <f t="shared" si="14"/>
        <v>35.862689794791258</v>
      </c>
      <c r="O33" s="17">
        <f t="shared" si="14"/>
        <v>0.41518576760211146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110196</v>
      </c>
      <c r="D37" s="22">
        <f>VLOOKUP($B$11,ABONE2,4,FALSE)</f>
        <v>78</v>
      </c>
      <c r="E37" s="22">
        <f>VLOOKUP($B$11,ABONE2,5,FALSE)</f>
        <v>110274</v>
      </c>
      <c r="F37" s="22">
        <f>VLOOKUP($B$11,ABONE2,6,FALSE)</f>
        <v>872</v>
      </c>
      <c r="G37" s="22">
        <f>VLOOKUP($B$11,ABONE2,7,FALSE)</f>
        <v>850</v>
      </c>
      <c r="H37" s="22">
        <f>VLOOKUP($B$11,ABONE2,8,FALSE)</f>
        <v>1722</v>
      </c>
      <c r="I37" s="22">
        <f>VLOOKUP($B$11,ABONE2,9,FALSE)</f>
        <v>15301</v>
      </c>
      <c r="J37" s="22">
        <f>VLOOKUP($B$11,ABONE2,10,FALSE)</f>
        <v>778</v>
      </c>
      <c r="K37" s="22">
        <f>VLOOKUP($B$11,ABONE2,11,FALSE)</f>
        <v>16079</v>
      </c>
      <c r="L37" s="36">
        <f>VLOOKUP($B$11,ABONE2,12,FALSE)</f>
        <v>133</v>
      </c>
      <c r="M37" s="36">
        <f>VLOOKUP($B$11,ABONE2,13,FALSE)</f>
        <v>192</v>
      </c>
      <c r="N37" s="36">
        <f>VLOOKUP($B$11,ABONE2,14,FALSE)</f>
        <v>325</v>
      </c>
      <c r="O37" s="36">
        <f>VLOOKUP($B$11,ABONE2,15,FALSE)</f>
        <v>128400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21208.715916666672</v>
      </c>
      <c r="D38" s="22">
        <f>VLOOKUP($B$11,TUKETIM,4,FALSE)</f>
        <v>14.944716666666666</v>
      </c>
      <c r="E38" s="22">
        <f>VLOOKUP($B$11,TUKETIM,5,FALSE)</f>
        <v>21223.660633333337</v>
      </c>
      <c r="F38" s="22">
        <f>VLOOKUP($B$11,TUKETIM,6,FALSE)</f>
        <v>285.33029166666654</v>
      </c>
      <c r="G38" s="22">
        <f>VLOOKUP($B$11,TUKETIM,7,FALSE)</f>
        <v>639.32419166666659</v>
      </c>
      <c r="H38" s="22">
        <f>VLOOKUP($B$11,TUKETIM,8,FALSE)</f>
        <v>924.65448333333313</v>
      </c>
      <c r="I38" s="22">
        <f>VLOOKUP($B$11,TUKETIM,9,FALSE)</f>
        <v>8189.4537666666693</v>
      </c>
      <c r="J38" s="22">
        <f>VLOOKUP($B$11,TUKETIM,10,FALSE)</f>
        <v>13646.240974999999</v>
      </c>
      <c r="K38" s="22">
        <f>VLOOKUP($B$11,TUKETIM,11,FALSE)</f>
        <v>21835.694741666666</v>
      </c>
      <c r="L38" s="36">
        <f>VLOOKUP($B$11,TUKETIM,12,FALSE)</f>
        <v>1656.0325583333333</v>
      </c>
      <c r="M38" s="36">
        <f>VLOOKUP($B$11,TUKETIM,13,FALSE)</f>
        <v>20732.443841666667</v>
      </c>
      <c r="N38" s="36">
        <f>VLOOKUP($B$11,TUKETIM,14,FALSE)</f>
        <v>22388.4764</v>
      </c>
      <c r="O38" s="36">
        <f>VLOOKUP($B$11,TUKETIM,15,FALSE)</f>
        <v>66372.486258333331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617534.07700000005</v>
      </c>
      <c r="D39" s="22">
        <f>VLOOKUP($B$11,ANLASMA,4,FALSE)</f>
        <v>1201.6880000000001</v>
      </c>
      <c r="E39" s="22">
        <f>VLOOKUP($B$11,ANLASMA,5,FALSE)</f>
        <v>618735.76500000001</v>
      </c>
      <c r="F39" s="22">
        <f>VLOOKUP($B$11,ANLASMA,6,FALSE)</f>
        <v>4733.05</v>
      </c>
      <c r="G39" s="22">
        <f>VLOOKUP($B$11,ANLASMA,7,FALSE)</f>
        <v>13727.084999999999</v>
      </c>
      <c r="H39" s="22">
        <f>VLOOKUP($B$11,ANLASMA,8,FALSE)</f>
        <v>18460.134999999998</v>
      </c>
      <c r="I39" s="22">
        <f>VLOOKUP($B$11,ANLASMA,9,FALSE)</f>
        <v>108833.314</v>
      </c>
      <c r="J39" s="22">
        <f>VLOOKUP($B$11,ANLASMA,10,FALSE)</f>
        <v>154204.394</v>
      </c>
      <c r="K39" s="22">
        <f>VLOOKUP($B$11,ANLASMA,11,FALSE)</f>
        <v>263037.70799999998</v>
      </c>
      <c r="L39" s="36">
        <f>VLOOKUP($B$11,ANLASMA,12,FALSE)</f>
        <v>7482.643</v>
      </c>
      <c r="M39" s="36">
        <f>VLOOKUP($B$11,ANLASMA,13,FALSE)</f>
        <v>155108.43599999999</v>
      </c>
      <c r="N39" s="36">
        <f>VLOOKUP($B$11,ANLASMA,14,FALSE)</f>
        <v>162591.079</v>
      </c>
      <c r="O39" s="36">
        <f>VLOOKUP($B$11,ANLASMA,15,FALSE)</f>
        <v>1062824.6869999999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topLeftCell="A18" zoomScale="85" zoomScaleNormal="85" workbookViewId="0">
      <selection activeCell="O1" sqref="A1:O1048576"/>
    </sheetView>
  </sheetViews>
  <sheetFormatPr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6" t="s">
        <v>17</v>
      </c>
    </row>
    <row r="2" spans="1:15" ht="15" customHeight="1" x14ac:dyDescent="0.25">
      <c r="B2" s="2"/>
      <c r="C2" s="16" t="s">
        <v>1</v>
      </c>
      <c r="D2" s="16" t="s">
        <v>2</v>
      </c>
      <c r="E2" s="16" t="s">
        <v>25</v>
      </c>
      <c r="F2" s="31" t="s">
        <v>1</v>
      </c>
      <c r="G2" s="31" t="s">
        <v>2</v>
      </c>
      <c r="H2" s="16" t="s">
        <v>25</v>
      </c>
      <c r="I2" s="31" t="s">
        <v>1</v>
      </c>
      <c r="J2" s="31" t="s">
        <v>2</v>
      </c>
      <c r="K2" s="16" t="s">
        <v>25</v>
      </c>
      <c r="L2" s="31" t="s">
        <v>1</v>
      </c>
      <c r="M2" s="31" t="s">
        <v>2</v>
      </c>
      <c r="N2" s="19" t="s">
        <v>25</v>
      </c>
      <c r="O2" s="16"/>
    </row>
    <row r="3" spans="1:15" x14ac:dyDescent="0.25">
      <c r="A3" s="14" t="s">
        <v>21</v>
      </c>
      <c r="B3" s="14" t="s">
        <v>21</v>
      </c>
      <c r="C3" s="35">
        <v>2825471</v>
      </c>
      <c r="D3" s="35">
        <v>2230</v>
      </c>
      <c r="E3" s="35">
        <v>2827701</v>
      </c>
      <c r="F3" s="35">
        <v>82125</v>
      </c>
      <c r="G3" s="35">
        <v>21894</v>
      </c>
      <c r="H3" s="35">
        <v>104019</v>
      </c>
      <c r="I3" s="35">
        <v>551283</v>
      </c>
      <c r="J3" s="35">
        <v>14865</v>
      </c>
      <c r="K3" s="35">
        <v>566148</v>
      </c>
      <c r="L3" s="35">
        <v>2445</v>
      </c>
      <c r="M3" s="35">
        <v>2253</v>
      </c>
      <c r="N3" s="35">
        <v>4698</v>
      </c>
      <c r="O3" s="35">
        <v>3502566</v>
      </c>
    </row>
    <row r="4" spans="1:15" x14ac:dyDescent="0.25">
      <c r="A4" s="14" t="s">
        <v>80</v>
      </c>
      <c r="B4" s="14" t="s">
        <v>22</v>
      </c>
      <c r="C4" s="35">
        <v>2138951</v>
      </c>
      <c r="D4" s="35">
        <v>1650</v>
      </c>
      <c r="E4" s="35">
        <v>2140601</v>
      </c>
      <c r="F4" s="35">
        <v>48872</v>
      </c>
      <c r="G4" s="35">
        <v>6883</v>
      </c>
      <c r="H4" s="35">
        <v>55755</v>
      </c>
      <c r="I4" s="35">
        <v>422397</v>
      </c>
      <c r="J4" s="35">
        <v>9433</v>
      </c>
      <c r="K4" s="35">
        <v>431830</v>
      </c>
      <c r="L4" s="35">
        <v>1911</v>
      </c>
      <c r="M4" s="35">
        <v>1541</v>
      </c>
      <c r="N4" s="35">
        <v>3452</v>
      </c>
      <c r="O4" s="35">
        <v>2631638</v>
      </c>
    </row>
    <row r="5" spans="1:15" x14ac:dyDescent="0.25">
      <c r="A5" s="14" t="s">
        <v>81</v>
      </c>
      <c r="B5" s="14" t="s">
        <v>23</v>
      </c>
      <c r="C5" s="35">
        <v>686520</v>
      </c>
      <c r="D5" s="35">
        <v>580</v>
      </c>
      <c r="E5" s="35">
        <v>687100</v>
      </c>
      <c r="F5" s="35">
        <v>33253</v>
      </c>
      <c r="G5" s="35">
        <v>15011</v>
      </c>
      <c r="H5" s="35">
        <v>48264</v>
      </c>
      <c r="I5" s="35">
        <v>128886</v>
      </c>
      <c r="J5" s="35">
        <v>5432</v>
      </c>
      <c r="K5" s="35">
        <v>134318</v>
      </c>
      <c r="L5" s="35">
        <v>534</v>
      </c>
      <c r="M5" s="35">
        <v>712</v>
      </c>
      <c r="N5" s="35">
        <v>1246</v>
      </c>
      <c r="O5" s="35">
        <v>870928</v>
      </c>
    </row>
    <row r="6" spans="1:15" x14ac:dyDescent="0.25">
      <c r="A6" s="14" t="s">
        <v>95</v>
      </c>
      <c r="B6" s="14" t="s">
        <v>80</v>
      </c>
      <c r="C6" s="35">
        <v>40930</v>
      </c>
      <c r="D6" s="35">
        <v>47</v>
      </c>
      <c r="E6" s="35">
        <v>40977</v>
      </c>
      <c r="F6" s="35">
        <v>187</v>
      </c>
      <c r="G6" s="35">
        <v>96</v>
      </c>
      <c r="H6" s="35">
        <v>283</v>
      </c>
      <c r="I6" s="35">
        <v>7576</v>
      </c>
      <c r="J6" s="35">
        <v>471</v>
      </c>
      <c r="K6" s="35">
        <v>8047</v>
      </c>
      <c r="L6" s="35">
        <v>7</v>
      </c>
      <c r="M6" s="35">
        <v>66</v>
      </c>
      <c r="N6" s="35">
        <v>73</v>
      </c>
      <c r="O6" s="35">
        <v>49380</v>
      </c>
    </row>
    <row r="7" spans="1:15" x14ac:dyDescent="0.25">
      <c r="A7" s="14" t="s">
        <v>111</v>
      </c>
      <c r="B7" s="14" t="s">
        <v>80</v>
      </c>
      <c r="C7" s="35">
        <v>39442</v>
      </c>
      <c r="D7" s="35">
        <v>1</v>
      </c>
      <c r="E7" s="35">
        <v>39443</v>
      </c>
      <c r="F7" s="35">
        <v>313</v>
      </c>
      <c r="G7" s="35">
        <v>2</v>
      </c>
      <c r="H7" s="35">
        <v>315</v>
      </c>
      <c r="I7" s="35">
        <v>6748</v>
      </c>
      <c r="J7" s="35">
        <v>69</v>
      </c>
      <c r="K7" s="35">
        <v>6817</v>
      </c>
      <c r="L7" s="35">
        <v>16</v>
      </c>
      <c r="M7" s="35">
        <v>7</v>
      </c>
      <c r="N7" s="35">
        <v>23</v>
      </c>
      <c r="O7" s="35">
        <v>46598</v>
      </c>
    </row>
    <row r="8" spans="1:15" x14ac:dyDescent="0.25">
      <c r="A8" s="14" t="s">
        <v>98</v>
      </c>
      <c r="B8" s="14" t="s">
        <v>80</v>
      </c>
      <c r="C8" s="35">
        <v>19653</v>
      </c>
      <c r="D8" s="35">
        <v>10</v>
      </c>
      <c r="E8" s="35">
        <v>19663</v>
      </c>
      <c r="F8" s="35">
        <v>4573</v>
      </c>
      <c r="G8" s="35">
        <v>282</v>
      </c>
      <c r="H8" s="35">
        <v>4855</v>
      </c>
      <c r="I8" s="35">
        <v>5893</v>
      </c>
      <c r="J8" s="35">
        <v>186</v>
      </c>
      <c r="K8" s="35">
        <v>6079</v>
      </c>
      <c r="L8" s="35">
        <v>1</v>
      </c>
      <c r="M8" s="35">
        <v>19</v>
      </c>
      <c r="N8" s="35">
        <v>20</v>
      </c>
      <c r="O8" s="35">
        <v>30617</v>
      </c>
    </row>
    <row r="9" spans="1:15" x14ac:dyDescent="0.25">
      <c r="A9" s="14" t="s">
        <v>110</v>
      </c>
      <c r="B9" s="14" t="s">
        <v>80</v>
      </c>
      <c r="C9" s="35">
        <v>131690</v>
      </c>
      <c r="D9" s="35">
        <v>3</v>
      </c>
      <c r="E9" s="35">
        <v>131693</v>
      </c>
      <c r="F9" s="35">
        <v>42</v>
      </c>
      <c r="G9" s="35">
        <v>5</v>
      </c>
      <c r="H9" s="35">
        <v>47</v>
      </c>
      <c r="I9" s="35">
        <v>20115</v>
      </c>
      <c r="J9" s="35">
        <v>80</v>
      </c>
      <c r="K9" s="35">
        <v>20195</v>
      </c>
      <c r="L9" s="35">
        <v>26</v>
      </c>
      <c r="M9" s="35">
        <v>4</v>
      </c>
      <c r="N9" s="35">
        <v>30</v>
      </c>
      <c r="O9" s="35">
        <v>151965</v>
      </c>
    </row>
    <row r="10" spans="1:15" x14ac:dyDescent="0.25">
      <c r="A10" s="14" t="s">
        <v>94</v>
      </c>
      <c r="B10" s="14" t="s">
        <v>80</v>
      </c>
      <c r="C10" s="35">
        <v>53903</v>
      </c>
      <c r="D10" s="35">
        <v>18</v>
      </c>
      <c r="E10" s="35">
        <v>53921</v>
      </c>
      <c r="F10" s="35">
        <v>3401</v>
      </c>
      <c r="G10" s="35">
        <v>666</v>
      </c>
      <c r="H10" s="35">
        <v>4067</v>
      </c>
      <c r="I10" s="35">
        <v>10704</v>
      </c>
      <c r="J10" s="35">
        <v>349</v>
      </c>
      <c r="K10" s="35">
        <v>11053</v>
      </c>
      <c r="L10" s="35">
        <v>17</v>
      </c>
      <c r="M10" s="35">
        <v>74</v>
      </c>
      <c r="N10" s="35">
        <v>91</v>
      </c>
      <c r="O10" s="35">
        <v>69132</v>
      </c>
    </row>
    <row r="11" spans="1:15" x14ac:dyDescent="0.25">
      <c r="A11" s="14" t="s">
        <v>109</v>
      </c>
      <c r="B11" s="14" t="s">
        <v>80</v>
      </c>
      <c r="C11" s="35">
        <v>7082</v>
      </c>
      <c r="D11" s="35">
        <v>2</v>
      </c>
      <c r="E11" s="35">
        <v>7084</v>
      </c>
      <c r="F11" s="35">
        <v>1054</v>
      </c>
      <c r="G11" s="35">
        <v>8</v>
      </c>
      <c r="H11" s="35">
        <v>1062</v>
      </c>
      <c r="I11" s="35">
        <v>1858</v>
      </c>
      <c r="J11" s="35">
        <v>36</v>
      </c>
      <c r="K11" s="35">
        <v>1894</v>
      </c>
      <c r="L11" s="35">
        <v>3</v>
      </c>
      <c r="M11" s="35">
        <v>8</v>
      </c>
      <c r="N11" s="35">
        <v>11</v>
      </c>
      <c r="O11" s="35">
        <v>10051</v>
      </c>
    </row>
    <row r="12" spans="1:15" x14ac:dyDescent="0.25">
      <c r="A12" s="14" t="s">
        <v>83</v>
      </c>
      <c r="B12" s="14" t="s">
        <v>80</v>
      </c>
      <c r="C12" s="35">
        <v>195840</v>
      </c>
      <c r="D12" s="35">
        <v>37</v>
      </c>
      <c r="E12" s="35">
        <v>195877</v>
      </c>
      <c r="F12" s="35">
        <v>357</v>
      </c>
      <c r="G12" s="35">
        <v>50</v>
      </c>
      <c r="H12" s="35">
        <v>407</v>
      </c>
      <c r="I12" s="35">
        <v>46361</v>
      </c>
      <c r="J12" s="35">
        <v>921</v>
      </c>
      <c r="K12" s="35">
        <v>47282</v>
      </c>
      <c r="L12" s="35">
        <v>669</v>
      </c>
      <c r="M12" s="35">
        <v>225</v>
      </c>
      <c r="N12" s="35">
        <v>894</v>
      </c>
      <c r="O12" s="35">
        <v>244460</v>
      </c>
    </row>
    <row r="13" spans="1:15" x14ac:dyDescent="0.25">
      <c r="A13" s="14" t="s">
        <v>84</v>
      </c>
      <c r="B13" s="14" t="s">
        <v>80</v>
      </c>
      <c r="C13" s="35">
        <v>237119</v>
      </c>
      <c r="D13" s="35">
        <v>44</v>
      </c>
      <c r="E13" s="35">
        <v>237163</v>
      </c>
      <c r="F13" s="35">
        <v>818</v>
      </c>
      <c r="G13" s="35">
        <v>44</v>
      </c>
      <c r="H13" s="35">
        <v>862</v>
      </c>
      <c r="I13" s="35">
        <v>35388</v>
      </c>
      <c r="J13" s="35">
        <v>197</v>
      </c>
      <c r="K13" s="35">
        <v>35585</v>
      </c>
      <c r="L13" s="35">
        <v>116</v>
      </c>
      <c r="M13" s="35">
        <v>10</v>
      </c>
      <c r="N13" s="35">
        <v>126</v>
      </c>
      <c r="O13" s="35">
        <v>273736</v>
      </c>
    </row>
    <row r="14" spans="1:15" x14ac:dyDescent="0.25">
      <c r="A14" s="14" t="s">
        <v>96</v>
      </c>
      <c r="B14" s="14" t="s">
        <v>80</v>
      </c>
      <c r="C14" s="35">
        <v>48278</v>
      </c>
      <c r="D14" s="35">
        <v>123</v>
      </c>
      <c r="E14" s="35">
        <v>48401</v>
      </c>
      <c r="F14" s="35">
        <v>904</v>
      </c>
      <c r="G14" s="35">
        <v>86</v>
      </c>
      <c r="H14" s="35">
        <v>990</v>
      </c>
      <c r="I14" s="35">
        <v>11081</v>
      </c>
      <c r="J14" s="35">
        <v>308</v>
      </c>
      <c r="K14" s="35">
        <v>11389</v>
      </c>
      <c r="L14" s="35">
        <v>10</v>
      </c>
      <c r="M14" s="35">
        <v>12</v>
      </c>
      <c r="N14" s="35">
        <v>22</v>
      </c>
      <c r="O14" s="35">
        <v>60802</v>
      </c>
    </row>
    <row r="15" spans="1:15" x14ac:dyDescent="0.25">
      <c r="A15" s="14" t="s">
        <v>88</v>
      </c>
      <c r="B15" s="14" t="s">
        <v>80</v>
      </c>
      <c r="C15" s="35">
        <v>90874</v>
      </c>
      <c r="D15" s="35">
        <v>20</v>
      </c>
      <c r="E15" s="35">
        <v>90894</v>
      </c>
      <c r="F15" s="35">
        <v>37</v>
      </c>
      <c r="G15" s="35">
        <v>4</v>
      </c>
      <c r="H15" s="35">
        <v>41</v>
      </c>
      <c r="I15" s="35">
        <v>12486</v>
      </c>
      <c r="J15" s="35">
        <v>142</v>
      </c>
      <c r="K15" s="35">
        <v>12628</v>
      </c>
      <c r="L15" s="35">
        <v>38</v>
      </c>
      <c r="M15" s="35">
        <v>20</v>
      </c>
      <c r="N15" s="35">
        <v>58</v>
      </c>
      <c r="O15" s="35">
        <v>103621</v>
      </c>
    </row>
    <row r="16" spans="1:15" x14ac:dyDescent="0.25">
      <c r="A16" s="14" t="s">
        <v>107</v>
      </c>
      <c r="B16" s="14" t="s">
        <v>80</v>
      </c>
      <c r="C16" s="35">
        <v>49334</v>
      </c>
      <c r="D16" s="35">
        <v>140</v>
      </c>
      <c r="E16" s="35">
        <v>49474</v>
      </c>
      <c r="F16" s="35">
        <v>951</v>
      </c>
      <c r="G16" s="35">
        <v>309</v>
      </c>
      <c r="H16" s="35">
        <v>1260</v>
      </c>
      <c r="I16" s="35">
        <v>6960</v>
      </c>
      <c r="J16" s="35">
        <v>253</v>
      </c>
      <c r="K16" s="35">
        <v>7213</v>
      </c>
      <c r="L16" s="35">
        <v>30</v>
      </c>
      <c r="M16" s="35">
        <v>10</v>
      </c>
      <c r="N16" s="35">
        <v>40</v>
      </c>
      <c r="O16" s="35">
        <v>57987</v>
      </c>
    </row>
    <row r="17" spans="1:15" x14ac:dyDescent="0.25">
      <c r="A17" s="14" t="s">
        <v>101</v>
      </c>
      <c r="B17" s="14" t="s">
        <v>80</v>
      </c>
      <c r="C17" s="35">
        <v>25421</v>
      </c>
      <c r="D17" s="35">
        <v>125</v>
      </c>
      <c r="E17" s="35">
        <v>25546</v>
      </c>
      <c r="F17" s="35">
        <v>326</v>
      </c>
      <c r="G17" s="35">
        <v>112</v>
      </c>
      <c r="H17" s="35">
        <v>438</v>
      </c>
      <c r="I17" s="35">
        <v>3885</v>
      </c>
      <c r="J17" s="35">
        <v>268</v>
      </c>
      <c r="K17" s="35">
        <v>4153</v>
      </c>
      <c r="L17" s="35">
        <v>3</v>
      </c>
      <c r="M17" s="35">
        <v>22</v>
      </c>
      <c r="N17" s="35">
        <v>25</v>
      </c>
      <c r="O17" s="35">
        <v>30162</v>
      </c>
    </row>
    <row r="18" spans="1:15" x14ac:dyDescent="0.25">
      <c r="A18" s="14" t="s">
        <v>87</v>
      </c>
      <c r="B18" s="14" t="s">
        <v>80</v>
      </c>
      <c r="C18" s="35">
        <v>56232</v>
      </c>
      <c r="D18" s="35">
        <v>1</v>
      </c>
      <c r="E18" s="35">
        <v>56233</v>
      </c>
      <c r="F18" s="35">
        <v>13</v>
      </c>
      <c r="G18" s="35">
        <v>2</v>
      </c>
      <c r="H18" s="35">
        <v>15</v>
      </c>
      <c r="I18" s="35">
        <v>8939</v>
      </c>
      <c r="J18" s="35">
        <v>247</v>
      </c>
      <c r="K18" s="35">
        <v>9186</v>
      </c>
      <c r="L18" s="35">
        <v>111</v>
      </c>
      <c r="M18" s="35">
        <v>74</v>
      </c>
      <c r="N18" s="35">
        <v>185</v>
      </c>
      <c r="O18" s="35">
        <v>65619</v>
      </c>
    </row>
    <row r="19" spans="1:15" x14ac:dyDescent="0.25">
      <c r="A19" s="14" t="s">
        <v>89</v>
      </c>
      <c r="B19" s="14" t="s">
        <v>80</v>
      </c>
      <c r="C19" s="35">
        <v>16517</v>
      </c>
      <c r="D19" s="35">
        <v>16</v>
      </c>
      <c r="E19" s="35">
        <v>16533</v>
      </c>
      <c r="F19" s="35">
        <v>403</v>
      </c>
      <c r="G19" s="35">
        <v>6</v>
      </c>
      <c r="H19" s="35">
        <v>409</v>
      </c>
      <c r="I19" s="35">
        <v>3164</v>
      </c>
      <c r="J19" s="35">
        <v>71</v>
      </c>
      <c r="K19" s="35">
        <v>3235</v>
      </c>
      <c r="L19" s="35">
        <v>5</v>
      </c>
      <c r="M19" s="35">
        <v>10</v>
      </c>
      <c r="N19" s="35">
        <v>15</v>
      </c>
      <c r="O19" s="35">
        <v>20192</v>
      </c>
    </row>
    <row r="20" spans="1:15" x14ac:dyDescent="0.25">
      <c r="A20" s="14" t="s">
        <v>90</v>
      </c>
      <c r="B20" s="14" t="s">
        <v>80</v>
      </c>
      <c r="C20" s="35">
        <v>211959</v>
      </c>
      <c r="D20" s="35">
        <v>16</v>
      </c>
      <c r="E20" s="35">
        <v>211975</v>
      </c>
      <c r="F20" s="35">
        <v>15</v>
      </c>
      <c r="G20" s="35">
        <v>2</v>
      </c>
      <c r="H20" s="35">
        <v>17</v>
      </c>
      <c r="I20" s="35">
        <v>30828</v>
      </c>
      <c r="J20" s="35">
        <v>55</v>
      </c>
      <c r="K20" s="35">
        <v>30883</v>
      </c>
      <c r="L20" s="35">
        <v>104</v>
      </c>
      <c r="M20" s="35">
        <v>1</v>
      </c>
      <c r="N20" s="35">
        <v>105</v>
      </c>
      <c r="O20" s="35">
        <v>242980</v>
      </c>
    </row>
    <row r="21" spans="1:15" x14ac:dyDescent="0.25">
      <c r="A21" s="14" t="s">
        <v>99</v>
      </c>
      <c r="B21" s="14" t="s">
        <v>80</v>
      </c>
      <c r="C21" s="35">
        <v>13230</v>
      </c>
      <c r="D21" s="35">
        <v>45</v>
      </c>
      <c r="E21" s="35">
        <v>13275</v>
      </c>
      <c r="F21" s="35">
        <v>421</v>
      </c>
      <c r="G21" s="35">
        <v>20</v>
      </c>
      <c r="H21" s="35">
        <v>441</v>
      </c>
      <c r="I21" s="35">
        <v>2231</v>
      </c>
      <c r="J21" s="35">
        <v>112</v>
      </c>
      <c r="K21" s="35">
        <v>2343</v>
      </c>
      <c r="L21" s="35">
        <v>25</v>
      </c>
      <c r="M21" s="35">
        <v>6</v>
      </c>
      <c r="N21" s="35">
        <v>31</v>
      </c>
      <c r="O21" s="35">
        <v>16090</v>
      </c>
    </row>
    <row r="22" spans="1:15" x14ac:dyDescent="0.25">
      <c r="A22" s="14" t="s">
        <v>85</v>
      </c>
      <c r="B22" s="14" t="s">
        <v>80</v>
      </c>
      <c r="C22" s="35">
        <v>189557</v>
      </c>
      <c r="D22" s="35">
        <v>4</v>
      </c>
      <c r="E22" s="35">
        <v>189561</v>
      </c>
      <c r="F22" s="35">
        <v>43</v>
      </c>
      <c r="G22" s="35">
        <v>7</v>
      </c>
      <c r="H22" s="35">
        <v>50</v>
      </c>
      <c r="I22" s="35">
        <v>30121</v>
      </c>
      <c r="J22" s="35">
        <v>110</v>
      </c>
      <c r="K22" s="35">
        <v>30231</v>
      </c>
      <c r="L22" s="35">
        <v>34</v>
      </c>
      <c r="M22" s="35">
        <v>5</v>
      </c>
      <c r="N22" s="35">
        <v>39</v>
      </c>
      <c r="O22" s="35">
        <v>219881</v>
      </c>
    </row>
    <row r="23" spans="1:15" x14ac:dyDescent="0.25">
      <c r="A23" s="14" t="s">
        <v>104</v>
      </c>
      <c r="B23" s="14" t="s">
        <v>80</v>
      </c>
      <c r="C23" s="35">
        <v>49139</v>
      </c>
      <c r="D23" s="35">
        <v>316</v>
      </c>
      <c r="E23" s="35">
        <v>49455</v>
      </c>
      <c r="F23" s="35">
        <v>3978</v>
      </c>
      <c r="G23" s="35">
        <v>1131</v>
      </c>
      <c r="H23" s="35">
        <v>5109</v>
      </c>
      <c r="I23" s="35">
        <v>8950</v>
      </c>
      <c r="J23" s="35">
        <v>1336</v>
      </c>
      <c r="K23" s="35">
        <v>10286</v>
      </c>
      <c r="L23" s="35">
        <v>23</v>
      </c>
      <c r="M23" s="35">
        <v>187</v>
      </c>
      <c r="N23" s="35">
        <v>210</v>
      </c>
      <c r="O23" s="35">
        <v>65060</v>
      </c>
    </row>
    <row r="24" spans="1:15" x14ac:dyDescent="0.25">
      <c r="A24" s="14" t="s">
        <v>102</v>
      </c>
      <c r="B24" s="14" t="s">
        <v>80</v>
      </c>
      <c r="C24" s="35">
        <v>12006</v>
      </c>
      <c r="D24" s="35">
        <v>2</v>
      </c>
      <c r="E24" s="35">
        <v>12008</v>
      </c>
      <c r="F24" s="35">
        <v>1697</v>
      </c>
      <c r="G24" s="35">
        <v>137</v>
      </c>
      <c r="H24" s="35">
        <v>1834</v>
      </c>
      <c r="I24" s="35">
        <v>2292</v>
      </c>
      <c r="J24" s="35">
        <v>92</v>
      </c>
      <c r="K24" s="35">
        <v>2384</v>
      </c>
      <c r="L24" s="35">
        <v>2</v>
      </c>
      <c r="M24" s="35">
        <v>15</v>
      </c>
      <c r="N24" s="35">
        <v>17</v>
      </c>
      <c r="O24" s="35">
        <v>16243</v>
      </c>
    </row>
    <row r="25" spans="1:15" x14ac:dyDescent="0.25">
      <c r="A25" s="14" t="s">
        <v>108</v>
      </c>
      <c r="B25" s="14" t="s">
        <v>80</v>
      </c>
      <c r="C25" s="35">
        <v>18470</v>
      </c>
      <c r="D25" s="35">
        <v>1</v>
      </c>
      <c r="E25" s="35">
        <v>18471</v>
      </c>
      <c r="F25" s="35">
        <v>3813</v>
      </c>
      <c r="G25" s="35">
        <v>22</v>
      </c>
      <c r="H25" s="35">
        <v>3835</v>
      </c>
      <c r="I25" s="35">
        <v>4054</v>
      </c>
      <c r="J25" s="35">
        <v>124</v>
      </c>
      <c r="K25" s="35">
        <v>4178</v>
      </c>
      <c r="L25" s="35">
        <v>3</v>
      </c>
      <c r="M25" s="35">
        <v>8</v>
      </c>
      <c r="N25" s="35">
        <v>11</v>
      </c>
      <c r="O25" s="35">
        <v>26495</v>
      </c>
    </row>
    <row r="26" spans="1:15" x14ac:dyDescent="0.25">
      <c r="A26" s="14" t="s">
        <v>82</v>
      </c>
      <c r="B26" s="14" t="s">
        <v>80</v>
      </c>
      <c r="C26" s="35">
        <v>179753</v>
      </c>
      <c r="D26" s="35">
        <v>8</v>
      </c>
      <c r="E26" s="35">
        <v>179761</v>
      </c>
      <c r="F26" s="35">
        <v>6</v>
      </c>
      <c r="G26" s="35">
        <v>5</v>
      </c>
      <c r="H26" s="35">
        <v>11</v>
      </c>
      <c r="I26" s="35">
        <v>76202</v>
      </c>
      <c r="J26" s="35">
        <v>483</v>
      </c>
      <c r="K26" s="35">
        <v>76685</v>
      </c>
      <c r="L26" s="35">
        <v>181</v>
      </c>
      <c r="M26" s="35">
        <v>23</v>
      </c>
      <c r="N26" s="35">
        <v>204</v>
      </c>
      <c r="O26" s="35">
        <v>256661</v>
      </c>
    </row>
    <row r="27" spans="1:15" x14ac:dyDescent="0.25">
      <c r="A27" s="14" t="s">
        <v>100</v>
      </c>
      <c r="B27" s="14" t="s">
        <v>80</v>
      </c>
      <c r="C27" s="35">
        <v>58550</v>
      </c>
      <c r="D27" s="35">
        <v>94</v>
      </c>
      <c r="E27" s="35">
        <v>58644</v>
      </c>
      <c r="F27" s="35">
        <v>3725</v>
      </c>
      <c r="G27" s="35">
        <v>510</v>
      </c>
      <c r="H27" s="35">
        <v>4235</v>
      </c>
      <c r="I27" s="35">
        <v>11506</v>
      </c>
      <c r="J27" s="35">
        <v>486</v>
      </c>
      <c r="K27" s="35">
        <v>11992</v>
      </c>
      <c r="L27" s="35">
        <v>216</v>
      </c>
      <c r="M27" s="35">
        <v>78</v>
      </c>
      <c r="N27" s="35">
        <v>294</v>
      </c>
      <c r="O27" s="35">
        <v>75165</v>
      </c>
    </row>
    <row r="28" spans="1:15" x14ac:dyDescent="0.25">
      <c r="A28" s="14" t="s">
        <v>105</v>
      </c>
      <c r="B28" s="14" t="s">
        <v>80</v>
      </c>
      <c r="C28" s="35">
        <v>74811</v>
      </c>
      <c r="D28" s="35">
        <v>113</v>
      </c>
      <c r="E28" s="35">
        <v>74924</v>
      </c>
      <c r="F28" s="35">
        <v>2033</v>
      </c>
      <c r="G28" s="35">
        <v>153</v>
      </c>
      <c r="H28" s="35">
        <v>2186</v>
      </c>
      <c r="I28" s="35">
        <v>10867</v>
      </c>
      <c r="J28" s="35">
        <v>571</v>
      </c>
      <c r="K28" s="35">
        <v>11438</v>
      </c>
      <c r="L28" s="35">
        <v>116</v>
      </c>
      <c r="M28" s="35">
        <v>120</v>
      </c>
      <c r="N28" s="35">
        <v>236</v>
      </c>
      <c r="O28" s="35">
        <v>88784</v>
      </c>
    </row>
    <row r="29" spans="1:15" x14ac:dyDescent="0.25">
      <c r="A29" s="14" t="s">
        <v>86</v>
      </c>
      <c r="B29" s="14" t="s">
        <v>80</v>
      </c>
      <c r="C29" s="35">
        <v>29732</v>
      </c>
      <c r="D29" s="35">
        <v>4</v>
      </c>
      <c r="E29" s="35">
        <v>29736</v>
      </c>
      <c r="F29" s="35">
        <v>337</v>
      </c>
      <c r="G29" s="35"/>
      <c r="H29" s="35">
        <v>337</v>
      </c>
      <c r="I29" s="35">
        <v>4642</v>
      </c>
      <c r="J29" s="35">
        <v>38</v>
      </c>
      <c r="K29" s="35">
        <v>4680</v>
      </c>
      <c r="L29" s="35">
        <v>8</v>
      </c>
      <c r="M29" s="35">
        <v>1</v>
      </c>
      <c r="N29" s="35">
        <v>9</v>
      </c>
      <c r="O29" s="35">
        <v>34762</v>
      </c>
    </row>
    <row r="30" spans="1:15" x14ac:dyDescent="0.25">
      <c r="A30" s="14" t="s">
        <v>93</v>
      </c>
      <c r="B30" s="14" t="s">
        <v>80</v>
      </c>
      <c r="C30" s="35">
        <v>67580</v>
      </c>
      <c r="D30" s="35">
        <v>35</v>
      </c>
      <c r="E30" s="35">
        <v>67615</v>
      </c>
      <c r="F30" s="35">
        <v>7542</v>
      </c>
      <c r="G30" s="35">
        <v>985</v>
      </c>
      <c r="H30" s="35">
        <v>8527</v>
      </c>
      <c r="I30" s="35">
        <v>15964</v>
      </c>
      <c r="J30" s="35">
        <v>394</v>
      </c>
      <c r="K30" s="35">
        <v>16358</v>
      </c>
      <c r="L30" s="35">
        <v>31</v>
      </c>
      <c r="M30" s="35">
        <v>38</v>
      </c>
      <c r="N30" s="35">
        <v>69</v>
      </c>
      <c r="O30" s="35">
        <v>92569</v>
      </c>
    </row>
    <row r="31" spans="1:15" x14ac:dyDescent="0.25">
      <c r="A31" s="14" t="s">
        <v>92</v>
      </c>
      <c r="B31" s="14" t="s">
        <v>80</v>
      </c>
      <c r="C31" s="35">
        <v>38308</v>
      </c>
      <c r="D31" s="35">
        <v>88</v>
      </c>
      <c r="E31" s="35">
        <v>38396</v>
      </c>
      <c r="F31" s="35">
        <v>2018</v>
      </c>
      <c r="G31" s="35">
        <v>46</v>
      </c>
      <c r="H31" s="35">
        <v>2064</v>
      </c>
      <c r="I31" s="35">
        <v>6039</v>
      </c>
      <c r="J31" s="35">
        <v>206</v>
      </c>
      <c r="K31" s="35">
        <v>6245</v>
      </c>
      <c r="L31" s="35">
        <v>15</v>
      </c>
      <c r="M31" s="35">
        <v>9</v>
      </c>
      <c r="N31" s="35">
        <v>24</v>
      </c>
      <c r="O31" s="35">
        <v>46729</v>
      </c>
    </row>
    <row r="32" spans="1:15" x14ac:dyDescent="0.25">
      <c r="A32" s="14" t="s">
        <v>91</v>
      </c>
      <c r="B32" s="14" t="s">
        <v>80</v>
      </c>
      <c r="C32" s="35">
        <v>18193</v>
      </c>
      <c r="D32" s="35">
        <v>81</v>
      </c>
      <c r="E32" s="35">
        <v>18274</v>
      </c>
      <c r="F32" s="35">
        <v>924</v>
      </c>
      <c r="G32" s="35">
        <v>263</v>
      </c>
      <c r="H32" s="35">
        <v>1187</v>
      </c>
      <c r="I32" s="35">
        <v>4187</v>
      </c>
      <c r="J32" s="35">
        <v>215</v>
      </c>
      <c r="K32" s="35">
        <v>4402</v>
      </c>
      <c r="L32" s="35">
        <v>7</v>
      </c>
      <c r="M32" s="35">
        <v>12</v>
      </c>
      <c r="N32" s="35">
        <v>19</v>
      </c>
      <c r="O32" s="35">
        <v>23882</v>
      </c>
    </row>
    <row r="33" spans="1:15" x14ac:dyDescent="0.25">
      <c r="A33" s="14" t="s">
        <v>106</v>
      </c>
      <c r="B33" s="14" t="s">
        <v>80</v>
      </c>
      <c r="C33" s="35">
        <v>44276</v>
      </c>
      <c r="D33" s="35">
        <v>43</v>
      </c>
      <c r="E33" s="35">
        <v>44319</v>
      </c>
      <c r="F33" s="35">
        <v>3527</v>
      </c>
      <c r="G33" s="35">
        <v>940</v>
      </c>
      <c r="H33" s="35">
        <v>4467</v>
      </c>
      <c r="I33" s="35">
        <v>9148</v>
      </c>
      <c r="J33" s="35">
        <v>388</v>
      </c>
      <c r="K33" s="35">
        <v>9536</v>
      </c>
      <c r="L33" s="35">
        <v>13</v>
      </c>
      <c r="M33" s="35">
        <v>30</v>
      </c>
      <c r="N33" s="35">
        <v>43</v>
      </c>
      <c r="O33" s="35">
        <v>58365</v>
      </c>
    </row>
    <row r="34" spans="1:15" x14ac:dyDescent="0.25">
      <c r="A34" s="14" t="s">
        <v>103</v>
      </c>
      <c r="B34" s="14" t="s">
        <v>80</v>
      </c>
      <c r="C34" s="35">
        <v>81598</v>
      </c>
      <c r="D34" s="35">
        <v>66</v>
      </c>
      <c r="E34" s="35">
        <v>81664</v>
      </c>
      <c r="F34" s="35">
        <v>2494</v>
      </c>
      <c r="G34" s="35">
        <v>899</v>
      </c>
      <c r="H34" s="35">
        <v>3393</v>
      </c>
      <c r="I34" s="35">
        <v>16262</v>
      </c>
      <c r="J34" s="35">
        <v>907</v>
      </c>
      <c r="K34" s="35">
        <v>17169</v>
      </c>
      <c r="L34" s="35">
        <v>70</v>
      </c>
      <c r="M34" s="35">
        <v>432</v>
      </c>
      <c r="N34" s="35">
        <v>502</v>
      </c>
      <c r="O34" s="35">
        <v>102728</v>
      </c>
    </row>
    <row r="35" spans="1:15" x14ac:dyDescent="0.25">
      <c r="A35" s="14" t="s">
        <v>97</v>
      </c>
      <c r="B35" s="14" t="s">
        <v>80</v>
      </c>
      <c r="C35" s="35">
        <v>39474</v>
      </c>
      <c r="D35" s="35">
        <v>147</v>
      </c>
      <c r="E35" s="35">
        <v>39621</v>
      </c>
      <c r="F35" s="35">
        <v>2920</v>
      </c>
      <c r="G35" s="35">
        <v>91</v>
      </c>
      <c r="H35" s="35">
        <v>3011</v>
      </c>
      <c r="I35" s="35">
        <v>7946</v>
      </c>
      <c r="J35" s="35">
        <v>318</v>
      </c>
      <c r="K35" s="35">
        <v>8264</v>
      </c>
      <c r="L35" s="35">
        <v>11</v>
      </c>
      <c r="M35" s="35">
        <v>15</v>
      </c>
      <c r="N35" s="35">
        <v>26</v>
      </c>
      <c r="O35" s="35">
        <v>50922</v>
      </c>
    </row>
    <row r="36" spans="1:15" x14ac:dyDescent="0.25">
      <c r="A36" s="14" t="s">
        <v>124</v>
      </c>
      <c r="B36" s="14" t="s">
        <v>81</v>
      </c>
      <c r="C36" s="35">
        <v>8380</v>
      </c>
      <c r="D36" s="35">
        <v>10</v>
      </c>
      <c r="E36" s="35">
        <v>8390</v>
      </c>
      <c r="F36" s="35">
        <v>595</v>
      </c>
      <c r="G36" s="35">
        <v>479</v>
      </c>
      <c r="H36" s="35">
        <v>1074</v>
      </c>
      <c r="I36" s="35">
        <v>1902</v>
      </c>
      <c r="J36" s="35">
        <v>97</v>
      </c>
      <c r="K36" s="35">
        <v>1999</v>
      </c>
      <c r="L36" s="35">
        <v>1</v>
      </c>
      <c r="M36" s="35">
        <v>8</v>
      </c>
      <c r="N36" s="35">
        <v>9</v>
      </c>
      <c r="O36" s="35">
        <v>11472</v>
      </c>
    </row>
    <row r="37" spans="1:15" x14ac:dyDescent="0.25">
      <c r="A37" s="14" t="s">
        <v>112</v>
      </c>
      <c r="B37" s="14" t="s">
        <v>81</v>
      </c>
      <c r="C37" s="35">
        <v>91488</v>
      </c>
      <c r="D37" s="35">
        <v>34</v>
      </c>
      <c r="E37" s="35">
        <v>91522</v>
      </c>
      <c r="F37" s="35">
        <v>7512</v>
      </c>
      <c r="G37" s="35">
        <v>2285</v>
      </c>
      <c r="H37" s="35">
        <v>9797</v>
      </c>
      <c r="I37" s="35">
        <v>18957</v>
      </c>
      <c r="J37" s="35">
        <v>627</v>
      </c>
      <c r="K37" s="35">
        <v>19584</v>
      </c>
      <c r="L37" s="35">
        <v>62</v>
      </c>
      <c r="M37" s="35">
        <v>90</v>
      </c>
      <c r="N37" s="35">
        <v>152</v>
      </c>
      <c r="O37" s="35">
        <v>121055</v>
      </c>
    </row>
    <row r="38" spans="1:15" x14ac:dyDescent="0.25">
      <c r="A38" s="14" t="s">
        <v>113</v>
      </c>
      <c r="B38" s="14" t="s">
        <v>81</v>
      </c>
      <c r="C38" s="35">
        <v>45949</v>
      </c>
      <c r="D38" s="35">
        <v>29</v>
      </c>
      <c r="E38" s="35">
        <v>45978</v>
      </c>
      <c r="F38" s="35">
        <v>5098</v>
      </c>
      <c r="G38" s="35">
        <v>1160</v>
      </c>
      <c r="H38" s="35">
        <v>6258</v>
      </c>
      <c r="I38" s="35">
        <v>8463</v>
      </c>
      <c r="J38" s="35">
        <v>400</v>
      </c>
      <c r="K38" s="35">
        <v>8863</v>
      </c>
      <c r="L38" s="35">
        <v>36</v>
      </c>
      <c r="M38" s="35">
        <v>46</v>
      </c>
      <c r="N38" s="35">
        <v>82</v>
      </c>
      <c r="O38" s="35">
        <v>61181</v>
      </c>
    </row>
    <row r="39" spans="1:15" x14ac:dyDescent="0.25">
      <c r="A39" s="14" t="s">
        <v>114</v>
      </c>
      <c r="B39" s="14" t="s">
        <v>81</v>
      </c>
      <c r="C39" s="35">
        <v>20283</v>
      </c>
      <c r="D39" s="35">
        <v>4</v>
      </c>
      <c r="E39" s="35">
        <v>20287</v>
      </c>
      <c r="F39" s="35">
        <v>575</v>
      </c>
      <c r="G39" s="35">
        <v>8</v>
      </c>
      <c r="H39" s="35">
        <v>583</v>
      </c>
      <c r="I39" s="35">
        <v>3887</v>
      </c>
      <c r="J39" s="35">
        <v>129</v>
      </c>
      <c r="K39" s="35">
        <v>4016</v>
      </c>
      <c r="L39" s="35">
        <v>34</v>
      </c>
      <c r="M39" s="35">
        <v>2</v>
      </c>
      <c r="N39" s="35">
        <v>36</v>
      </c>
      <c r="O39" s="35">
        <v>24922</v>
      </c>
    </row>
    <row r="40" spans="1:15" x14ac:dyDescent="0.25">
      <c r="A40" s="14" t="s">
        <v>125</v>
      </c>
      <c r="B40" s="14" t="s">
        <v>81</v>
      </c>
      <c r="C40" s="35">
        <v>6354</v>
      </c>
      <c r="D40" s="35">
        <v>6</v>
      </c>
      <c r="E40" s="35">
        <v>6360</v>
      </c>
      <c r="F40" s="35">
        <v>1203</v>
      </c>
      <c r="G40" s="35">
        <v>514</v>
      </c>
      <c r="H40" s="35">
        <v>1717</v>
      </c>
      <c r="I40" s="35">
        <v>1484</v>
      </c>
      <c r="J40" s="35">
        <v>72</v>
      </c>
      <c r="K40" s="35">
        <v>1556</v>
      </c>
      <c r="L40" s="35">
        <v>7</v>
      </c>
      <c r="M40" s="35">
        <v>8</v>
      </c>
      <c r="N40" s="35">
        <v>15</v>
      </c>
      <c r="O40" s="35">
        <v>9648</v>
      </c>
    </row>
    <row r="41" spans="1:15" x14ac:dyDescent="0.25">
      <c r="A41" s="14" t="s">
        <v>115</v>
      </c>
      <c r="B41" s="14" t="s">
        <v>81</v>
      </c>
      <c r="C41" s="35">
        <v>19009</v>
      </c>
      <c r="D41" s="35"/>
      <c r="E41" s="35">
        <v>19009</v>
      </c>
      <c r="F41" s="35">
        <v>843</v>
      </c>
      <c r="G41" s="35">
        <v>35</v>
      </c>
      <c r="H41" s="35">
        <v>878</v>
      </c>
      <c r="I41" s="35">
        <v>2934</v>
      </c>
      <c r="J41" s="35">
        <v>125</v>
      </c>
      <c r="K41" s="35">
        <v>3059</v>
      </c>
      <c r="L41" s="35">
        <v>6</v>
      </c>
      <c r="M41" s="35">
        <v>14</v>
      </c>
      <c r="N41" s="35">
        <v>20</v>
      </c>
      <c r="O41" s="35">
        <v>22966</v>
      </c>
    </row>
    <row r="42" spans="1:15" x14ac:dyDescent="0.25">
      <c r="A42" s="14" t="s">
        <v>116</v>
      </c>
      <c r="B42" s="14" t="s">
        <v>81</v>
      </c>
      <c r="C42" s="35">
        <v>19723</v>
      </c>
      <c r="D42" s="35">
        <v>30</v>
      </c>
      <c r="E42" s="35">
        <v>19753</v>
      </c>
      <c r="F42" s="35">
        <v>897</v>
      </c>
      <c r="G42" s="35">
        <v>1046</v>
      </c>
      <c r="H42" s="35">
        <v>1943</v>
      </c>
      <c r="I42" s="35">
        <v>4089</v>
      </c>
      <c r="J42" s="35">
        <v>200</v>
      </c>
      <c r="K42" s="35">
        <v>4289</v>
      </c>
      <c r="L42" s="35">
        <v>7</v>
      </c>
      <c r="M42" s="35">
        <v>14</v>
      </c>
      <c r="N42" s="35">
        <v>21</v>
      </c>
      <c r="O42" s="35">
        <v>26006</v>
      </c>
    </row>
    <row r="43" spans="1:15" x14ac:dyDescent="0.25">
      <c r="A43" s="14" t="s">
        <v>126</v>
      </c>
      <c r="B43" s="14" t="s">
        <v>81</v>
      </c>
      <c r="C43" s="35">
        <v>7526</v>
      </c>
      <c r="D43" s="35">
        <v>3</v>
      </c>
      <c r="E43" s="35">
        <v>7529</v>
      </c>
      <c r="F43" s="35">
        <v>1325</v>
      </c>
      <c r="G43" s="35">
        <v>149</v>
      </c>
      <c r="H43" s="35">
        <v>1474</v>
      </c>
      <c r="I43" s="35">
        <v>1449</v>
      </c>
      <c r="J43" s="35">
        <v>92</v>
      </c>
      <c r="K43" s="35">
        <v>1541</v>
      </c>
      <c r="L43" s="35">
        <v>8</v>
      </c>
      <c r="M43" s="35">
        <v>5</v>
      </c>
      <c r="N43" s="35">
        <v>13</v>
      </c>
      <c r="O43" s="35">
        <v>10557</v>
      </c>
    </row>
    <row r="44" spans="1:15" x14ac:dyDescent="0.25">
      <c r="A44" s="14" t="s">
        <v>117</v>
      </c>
      <c r="B44" s="14" t="s">
        <v>81</v>
      </c>
      <c r="C44" s="35">
        <v>21472</v>
      </c>
      <c r="D44" s="35">
        <v>58</v>
      </c>
      <c r="E44" s="35">
        <v>21530</v>
      </c>
      <c r="F44" s="35">
        <v>926</v>
      </c>
      <c r="G44" s="35">
        <v>396</v>
      </c>
      <c r="H44" s="35">
        <v>1322</v>
      </c>
      <c r="I44" s="35">
        <v>5155</v>
      </c>
      <c r="J44" s="35">
        <v>222</v>
      </c>
      <c r="K44" s="35">
        <v>5377</v>
      </c>
      <c r="L44" s="35">
        <v>31</v>
      </c>
      <c r="M44" s="35">
        <v>29</v>
      </c>
      <c r="N44" s="35">
        <v>60</v>
      </c>
      <c r="O44" s="35">
        <v>28289</v>
      </c>
    </row>
    <row r="45" spans="1:15" x14ac:dyDescent="0.25">
      <c r="A45" s="14" t="s">
        <v>118</v>
      </c>
      <c r="B45" s="14" t="s">
        <v>81</v>
      </c>
      <c r="C45" s="35">
        <v>77809</v>
      </c>
      <c r="D45" s="35">
        <v>134</v>
      </c>
      <c r="E45" s="35">
        <v>77943</v>
      </c>
      <c r="F45" s="35">
        <v>3350</v>
      </c>
      <c r="G45" s="35">
        <v>1877</v>
      </c>
      <c r="H45" s="35">
        <v>5227</v>
      </c>
      <c r="I45" s="35">
        <v>16666</v>
      </c>
      <c r="J45" s="35">
        <v>732</v>
      </c>
      <c r="K45" s="35">
        <v>17398</v>
      </c>
      <c r="L45" s="35">
        <v>54</v>
      </c>
      <c r="M45" s="35">
        <v>70</v>
      </c>
      <c r="N45" s="35">
        <v>124</v>
      </c>
      <c r="O45" s="35">
        <v>100692</v>
      </c>
    </row>
    <row r="46" spans="1:15" x14ac:dyDescent="0.25">
      <c r="A46" s="14" t="s">
        <v>119</v>
      </c>
      <c r="B46" s="14" t="s">
        <v>81</v>
      </c>
      <c r="C46" s="35">
        <v>16905</v>
      </c>
      <c r="D46" s="35">
        <v>8</v>
      </c>
      <c r="E46" s="35">
        <v>16913</v>
      </c>
      <c r="F46" s="35">
        <v>2761</v>
      </c>
      <c r="G46" s="35">
        <v>942</v>
      </c>
      <c r="H46" s="35">
        <v>3703</v>
      </c>
      <c r="I46" s="35">
        <v>2713</v>
      </c>
      <c r="J46" s="35">
        <v>87</v>
      </c>
      <c r="K46" s="35">
        <v>2800</v>
      </c>
      <c r="L46" s="35">
        <v>12</v>
      </c>
      <c r="M46" s="35">
        <v>2</v>
      </c>
      <c r="N46" s="35">
        <v>14</v>
      </c>
      <c r="O46" s="35">
        <v>23430</v>
      </c>
    </row>
    <row r="47" spans="1:15" x14ac:dyDescent="0.25">
      <c r="A47" s="14" t="s">
        <v>120</v>
      </c>
      <c r="B47" s="14" t="s">
        <v>81</v>
      </c>
      <c r="C47" s="35">
        <v>27895</v>
      </c>
      <c r="D47" s="35">
        <v>22</v>
      </c>
      <c r="E47" s="35">
        <v>27917</v>
      </c>
      <c r="F47" s="35">
        <v>1455</v>
      </c>
      <c r="G47" s="35">
        <v>1651</v>
      </c>
      <c r="H47" s="35">
        <v>3106</v>
      </c>
      <c r="I47" s="35">
        <v>5571</v>
      </c>
      <c r="J47" s="35">
        <v>300</v>
      </c>
      <c r="K47" s="35">
        <v>5871</v>
      </c>
      <c r="L47" s="35">
        <v>15</v>
      </c>
      <c r="M47" s="35">
        <v>39</v>
      </c>
      <c r="N47" s="35">
        <v>54</v>
      </c>
      <c r="O47" s="35">
        <v>36948</v>
      </c>
    </row>
    <row r="48" spans="1:15" x14ac:dyDescent="0.25">
      <c r="A48" s="14" t="s">
        <v>121</v>
      </c>
      <c r="B48" s="14" t="s">
        <v>81</v>
      </c>
      <c r="C48" s="35">
        <v>9512</v>
      </c>
      <c r="D48" s="35">
        <v>11</v>
      </c>
      <c r="E48" s="35">
        <v>9523</v>
      </c>
      <c r="F48" s="35">
        <v>719</v>
      </c>
      <c r="G48" s="35">
        <v>15</v>
      </c>
      <c r="H48" s="35">
        <v>734</v>
      </c>
      <c r="I48" s="35">
        <v>1568</v>
      </c>
      <c r="J48" s="35">
        <v>108</v>
      </c>
      <c r="K48" s="35">
        <v>1676</v>
      </c>
      <c r="L48" s="35">
        <v>8</v>
      </c>
      <c r="M48" s="35">
        <v>3</v>
      </c>
      <c r="N48" s="35">
        <v>11</v>
      </c>
      <c r="O48" s="35">
        <v>11944</v>
      </c>
    </row>
    <row r="49" spans="1:15" x14ac:dyDescent="0.25">
      <c r="A49" s="14" t="s">
        <v>122</v>
      </c>
      <c r="B49" s="14" t="s">
        <v>81</v>
      </c>
      <c r="C49" s="35">
        <v>54190</v>
      </c>
      <c r="D49" s="35">
        <v>56</v>
      </c>
      <c r="E49" s="35">
        <v>54246</v>
      </c>
      <c r="F49" s="35">
        <v>347</v>
      </c>
      <c r="G49" s="35">
        <v>217</v>
      </c>
      <c r="H49" s="35">
        <v>564</v>
      </c>
      <c r="I49" s="35">
        <v>8725</v>
      </c>
      <c r="J49" s="35">
        <v>345</v>
      </c>
      <c r="K49" s="35">
        <v>9070</v>
      </c>
      <c r="L49" s="35">
        <v>11</v>
      </c>
      <c r="M49" s="35">
        <v>39</v>
      </c>
      <c r="N49" s="35">
        <v>50</v>
      </c>
      <c r="O49" s="35">
        <v>63930</v>
      </c>
    </row>
    <row r="50" spans="1:15" x14ac:dyDescent="0.25">
      <c r="A50" s="14" t="s">
        <v>127</v>
      </c>
      <c r="B50" s="14" t="s">
        <v>81</v>
      </c>
      <c r="C50" s="35">
        <v>71533</v>
      </c>
      <c r="D50" s="35">
        <v>46</v>
      </c>
      <c r="E50" s="35">
        <v>71579</v>
      </c>
      <c r="F50" s="35">
        <v>1869</v>
      </c>
      <c r="G50" s="35">
        <v>1678</v>
      </c>
      <c r="H50" s="35">
        <v>3547</v>
      </c>
      <c r="I50" s="35">
        <v>15245</v>
      </c>
      <c r="J50" s="35">
        <v>569</v>
      </c>
      <c r="K50" s="35">
        <v>15814</v>
      </c>
      <c r="L50" s="35">
        <v>29</v>
      </c>
      <c r="M50" s="35">
        <v>46</v>
      </c>
      <c r="N50" s="35">
        <v>75</v>
      </c>
      <c r="O50" s="35">
        <v>91015</v>
      </c>
    </row>
    <row r="51" spans="1:15" x14ac:dyDescent="0.25">
      <c r="A51" s="14" t="s">
        <v>123</v>
      </c>
      <c r="B51" s="14" t="s">
        <v>81</v>
      </c>
      <c r="C51" s="35">
        <v>78296</v>
      </c>
      <c r="D51" s="35">
        <v>51</v>
      </c>
      <c r="E51" s="35">
        <v>78347</v>
      </c>
      <c r="F51" s="35">
        <v>2906</v>
      </c>
      <c r="G51" s="35">
        <v>1709</v>
      </c>
      <c r="H51" s="35">
        <v>4615</v>
      </c>
      <c r="I51" s="35">
        <v>14777</v>
      </c>
      <c r="J51" s="35">
        <v>549</v>
      </c>
      <c r="K51" s="35">
        <v>15326</v>
      </c>
      <c r="L51" s="35">
        <v>80</v>
      </c>
      <c r="M51" s="35">
        <v>105</v>
      </c>
      <c r="N51" s="35">
        <v>185</v>
      </c>
      <c r="O51" s="35">
        <v>98473</v>
      </c>
    </row>
    <row r="52" spans="1:15" x14ac:dyDescent="0.25">
      <c r="A52" s="14" t="s">
        <v>128</v>
      </c>
      <c r="B52" s="14" t="s">
        <v>81</v>
      </c>
      <c r="C52" s="35">
        <v>110196</v>
      </c>
      <c r="D52" s="35">
        <v>78</v>
      </c>
      <c r="E52" s="35">
        <v>110274</v>
      </c>
      <c r="F52" s="35">
        <v>872</v>
      </c>
      <c r="G52" s="35">
        <v>850</v>
      </c>
      <c r="H52" s="35">
        <v>1722</v>
      </c>
      <c r="I52" s="35">
        <v>15301</v>
      </c>
      <c r="J52" s="35">
        <v>778</v>
      </c>
      <c r="K52" s="35">
        <v>16079</v>
      </c>
      <c r="L52" s="35">
        <v>133</v>
      </c>
      <c r="M52" s="35">
        <v>192</v>
      </c>
      <c r="N52" s="35">
        <v>325</v>
      </c>
      <c r="O52" s="35">
        <v>128400</v>
      </c>
    </row>
    <row r="55" spans="1:15" x14ac:dyDescent="0.25">
      <c r="J55" s="13"/>
    </row>
  </sheetData>
  <mergeCells count="4">
    <mergeCell ref="C1:E1"/>
    <mergeCell ref="F1:H1"/>
    <mergeCell ref="I1:K1"/>
    <mergeCell ref="L1:N1"/>
  </mergeCell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sqref="A1:O1048576"/>
    </sheetView>
  </sheetViews>
  <sheetFormatPr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628425.51301666663</v>
      </c>
      <c r="D3" s="32">
        <v>5985.9650416666664</v>
      </c>
      <c r="E3" s="32">
        <v>634411.47805833328</v>
      </c>
      <c r="F3" s="32">
        <v>49252.381608333337</v>
      </c>
      <c r="G3" s="32">
        <v>52292.587224999996</v>
      </c>
      <c r="H3" s="32">
        <v>101544.96883333335</v>
      </c>
      <c r="I3" s="32">
        <v>320075.36015833326</v>
      </c>
      <c r="J3" s="32">
        <v>239362.48679166668</v>
      </c>
      <c r="K3" s="32">
        <v>559437.84694999992</v>
      </c>
      <c r="L3" s="32">
        <v>24476.054941666669</v>
      </c>
      <c r="M3" s="32">
        <v>483522.1651166667</v>
      </c>
      <c r="N3" s="32">
        <v>507998.22005833336</v>
      </c>
      <c r="O3" s="32">
        <v>1803392.5138999999</v>
      </c>
    </row>
    <row r="4" spans="1:15" x14ac:dyDescent="0.25">
      <c r="A4" s="14" t="s">
        <v>80</v>
      </c>
      <c r="B4" s="14" t="s">
        <v>22</v>
      </c>
      <c r="C4" s="32">
        <v>513478.81125833333</v>
      </c>
      <c r="D4" s="32">
        <v>5722.62435</v>
      </c>
      <c r="E4" s="32">
        <v>519201.43560833333</v>
      </c>
      <c r="F4" s="32">
        <v>30210.269366666671</v>
      </c>
      <c r="G4" s="32">
        <v>22235.922683333334</v>
      </c>
      <c r="H4" s="32">
        <v>52446.192050000005</v>
      </c>
      <c r="I4" s="32">
        <v>265707.09844999993</v>
      </c>
      <c r="J4" s="32">
        <v>187751.14892500002</v>
      </c>
      <c r="K4" s="32">
        <v>453458.24737499992</v>
      </c>
      <c r="L4" s="32">
        <v>19961.581583333336</v>
      </c>
      <c r="M4" s="32">
        <v>397478.80085833336</v>
      </c>
      <c r="N4" s="32">
        <v>417440.38244166668</v>
      </c>
      <c r="O4" s="32">
        <v>1442546.2574749999</v>
      </c>
    </row>
    <row r="5" spans="1:15" x14ac:dyDescent="0.25">
      <c r="A5" s="14" t="s">
        <v>81</v>
      </c>
      <c r="B5" s="14" t="s">
        <v>23</v>
      </c>
      <c r="C5" s="32">
        <v>114946.70175833334</v>
      </c>
      <c r="D5" s="32">
        <v>263.34069166666666</v>
      </c>
      <c r="E5" s="32">
        <v>115210.04245000001</v>
      </c>
      <c r="F5" s="32">
        <v>19042.112241666669</v>
      </c>
      <c r="G5" s="32">
        <v>30056.664541666662</v>
      </c>
      <c r="H5" s="32">
        <v>49098.776783333335</v>
      </c>
      <c r="I5" s="32">
        <v>54368.261708333332</v>
      </c>
      <c r="J5" s="32">
        <v>51611.337866666661</v>
      </c>
      <c r="K5" s="32">
        <v>105979.599575</v>
      </c>
      <c r="L5" s="32">
        <v>4514.4733583333327</v>
      </c>
      <c r="M5" s="32">
        <v>86043.364258333328</v>
      </c>
      <c r="N5" s="32">
        <v>90557.837616666657</v>
      </c>
      <c r="O5" s="32">
        <v>360846.25642500003</v>
      </c>
    </row>
    <row r="6" spans="1:15" x14ac:dyDescent="0.25">
      <c r="A6" s="14" t="s">
        <v>95</v>
      </c>
      <c r="B6" s="14" t="s">
        <v>80</v>
      </c>
      <c r="C6" s="32">
        <v>8627.1964249999983</v>
      </c>
      <c r="D6" s="32">
        <v>52.533150000000006</v>
      </c>
      <c r="E6" s="32">
        <v>8679.7295749999976</v>
      </c>
      <c r="F6" s="32">
        <v>40.722058333333315</v>
      </c>
      <c r="G6" s="32">
        <v>409.95139166666661</v>
      </c>
      <c r="H6" s="32">
        <v>450.67344999999995</v>
      </c>
      <c r="I6" s="32">
        <v>4510.3973999999998</v>
      </c>
      <c r="J6" s="32">
        <v>8076.0565000000015</v>
      </c>
      <c r="K6" s="32">
        <v>12586.4539</v>
      </c>
      <c r="L6" s="32">
        <v>51.751400000000004</v>
      </c>
      <c r="M6" s="32">
        <v>105638.76870000002</v>
      </c>
      <c r="N6" s="32">
        <v>105690.52010000001</v>
      </c>
      <c r="O6" s="32">
        <v>127407.37702500002</v>
      </c>
    </row>
    <row r="7" spans="1:15" x14ac:dyDescent="0.25">
      <c r="A7" s="14" t="s">
        <v>111</v>
      </c>
      <c r="B7" s="14" t="s">
        <v>80</v>
      </c>
      <c r="C7" s="32">
        <v>9995.4019666666645</v>
      </c>
      <c r="D7" s="32">
        <v>13.830641666666665</v>
      </c>
      <c r="E7" s="32">
        <v>10009.232608333332</v>
      </c>
      <c r="F7" s="32">
        <v>152.89599166666665</v>
      </c>
      <c r="G7" s="32"/>
      <c r="H7" s="32">
        <v>152.89599166666665</v>
      </c>
      <c r="I7" s="32">
        <v>3929.3089833333338</v>
      </c>
      <c r="J7" s="32">
        <v>10178.8406</v>
      </c>
      <c r="K7" s="32">
        <v>14108.149583333334</v>
      </c>
      <c r="L7" s="32">
        <v>152.72215833333334</v>
      </c>
      <c r="M7" s="32">
        <v>581.20026666666672</v>
      </c>
      <c r="N7" s="32">
        <v>733.92242500000009</v>
      </c>
      <c r="O7" s="32">
        <v>25004.200608333333</v>
      </c>
    </row>
    <row r="8" spans="1:15" x14ac:dyDescent="0.25">
      <c r="A8" s="14" t="s">
        <v>98</v>
      </c>
      <c r="B8" s="14" t="s">
        <v>80</v>
      </c>
      <c r="C8" s="32">
        <v>3706.7254416666665</v>
      </c>
      <c r="D8" s="32">
        <v>3.3431750000000005</v>
      </c>
      <c r="E8" s="32">
        <v>3710.0686166666665</v>
      </c>
      <c r="F8" s="32">
        <v>3267.9936250000001</v>
      </c>
      <c r="G8" s="32">
        <v>607.3979250000001</v>
      </c>
      <c r="H8" s="32">
        <v>3875.3915500000003</v>
      </c>
      <c r="I8" s="32">
        <v>3173.4280916666667</v>
      </c>
      <c r="J8" s="32">
        <v>1088.0701833333333</v>
      </c>
      <c r="K8" s="32">
        <v>4261.4982749999999</v>
      </c>
      <c r="L8" s="32"/>
      <c r="M8" s="32">
        <v>1505.9001333333331</v>
      </c>
      <c r="N8" s="32">
        <v>1505.9001333333331</v>
      </c>
      <c r="O8" s="32">
        <v>13352.858574999998</v>
      </c>
    </row>
    <row r="9" spans="1:15" x14ac:dyDescent="0.25">
      <c r="A9" s="14" t="s">
        <v>110</v>
      </c>
      <c r="B9" s="14" t="s">
        <v>80</v>
      </c>
      <c r="C9" s="32">
        <v>37496.059024999995</v>
      </c>
      <c r="D9" s="32">
        <v>16.776258333333335</v>
      </c>
      <c r="E9" s="32">
        <v>37512.835283333327</v>
      </c>
      <c r="F9" s="32">
        <v>6.4583000000000004</v>
      </c>
      <c r="G9" s="32">
        <v>281.92976666666669</v>
      </c>
      <c r="H9" s="32">
        <v>288.3880666666667</v>
      </c>
      <c r="I9" s="32">
        <v>14911.431600000002</v>
      </c>
      <c r="J9" s="32">
        <v>6267.8252083333336</v>
      </c>
      <c r="K9" s="32">
        <v>21179.256808333335</v>
      </c>
      <c r="L9" s="32">
        <v>241.87723333333332</v>
      </c>
      <c r="M9" s="32">
        <v>1264.1523750000001</v>
      </c>
      <c r="N9" s="32">
        <v>1506.0296083333335</v>
      </c>
      <c r="O9" s="32">
        <v>60486.509766666662</v>
      </c>
    </row>
    <row r="10" spans="1:15" x14ac:dyDescent="0.25">
      <c r="A10" s="14" t="s">
        <v>94</v>
      </c>
      <c r="B10" s="14" t="s">
        <v>80</v>
      </c>
      <c r="C10" s="32">
        <v>9961.7344166666662</v>
      </c>
      <c r="D10" s="32">
        <v>9.6580166666666685</v>
      </c>
      <c r="E10" s="32">
        <v>9971.3924333333325</v>
      </c>
      <c r="F10" s="32">
        <v>1843.6287833333333</v>
      </c>
      <c r="G10" s="32">
        <v>1904.5868</v>
      </c>
      <c r="H10" s="32">
        <v>3748.2155833333336</v>
      </c>
      <c r="I10" s="32">
        <v>4905.5901416666675</v>
      </c>
      <c r="J10" s="32">
        <v>2940.7878999999994</v>
      </c>
      <c r="K10" s="32">
        <v>7846.3780416666668</v>
      </c>
      <c r="L10" s="32">
        <v>138.44873333333334</v>
      </c>
      <c r="M10" s="32">
        <v>12895.322608333332</v>
      </c>
      <c r="N10" s="32">
        <v>13033.771341666665</v>
      </c>
      <c r="O10" s="32">
        <v>34599.757399999995</v>
      </c>
    </row>
    <row r="11" spans="1:15" x14ac:dyDescent="0.25">
      <c r="A11" s="14" t="s">
        <v>109</v>
      </c>
      <c r="B11" s="14" t="s">
        <v>80</v>
      </c>
      <c r="C11" s="32">
        <v>928.70372500000019</v>
      </c>
      <c r="D11" s="32"/>
      <c r="E11" s="32">
        <v>928.70372500000019</v>
      </c>
      <c r="F11" s="32">
        <v>419.42394999999999</v>
      </c>
      <c r="G11" s="32">
        <v>9.7093249999999998</v>
      </c>
      <c r="H11" s="32">
        <v>429.13327499999997</v>
      </c>
      <c r="I11" s="32">
        <v>650.9789750000001</v>
      </c>
      <c r="J11" s="32">
        <v>376.43609166666664</v>
      </c>
      <c r="K11" s="32">
        <v>1027.4150666666667</v>
      </c>
      <c r="L11" s="32">
        <v>107.05205833333332</v>
      </c>
      <c r="M11" s="32">
        <v>638.94931666666662</v>
      </c>
      <c r="N11" s="32">
        <v>746.00137499999994</v>
      </c>
      <c r="O11" s="32">
        <v>3131.2534416666672</v>
      </c>
    </row>
    <row r="12" spans="1:15" x14ac:dyDescent="0.25">
      <c r="A12" s="14" t="s">
        <v>83</v>
      </c>
      <c r="B12" s="14" t="s">
        <v>80</v>
      </c>
      <c r="C12" s="32">
        <v>52528.827399999987</v>
      </c>
      <c r="D12" s="32">
        <v>122.64638333333335</v>
      </c>
      <c r="E12" s="32">
        <v>52651.47378333332</v>
      </c>
      <c r="F12" s="32">
        <v>158.89616666666666</v>
      </c>
      <c r="G12" s="32">
        <v>285.4244333333333</v>
      </c>
      <c r="H12" s="32">
        <v>444.32059999999996</v>
      </c>
      <c r="I12" s="32">
        <v>35726.768508333327</v>
      </c>
      <c r="J12" s="32">
        <v>23706.159233333332</v>
      </c>
      <c r="K12" s="32">
        <v>59432.927741666659</v>
      </c>
      <c r="L12" s="32">
        <v>6829.0343666666677</v>
      </c>
      <c r="M12" s="32">
        <v>52779.523091666662</v>
      </c>
      <c r="N12" s="32">
        <v>59608.557458333329</v>
      </c>
      <c r="O12" s="32">
        <v>172137.27958333332</v>
      </c>
    </row>
    <row r="13" spans="1:15" x14ac:dyDescent="0.25">
      <c r="A13" s="14" t="s">
        <v>84</v>
      </c>
      <c r="B13" s="14" t="s">
        <v>80</v>
      </c>
      <c r="C13" s="32">
        <v>52854.887183333347</v>
      </c>
      <c r="D13" s="32">
        <v>35.636533333333333</v>
      </c>
      <c r="E13" s="32">
        <v>52890.523716666678</v>
      </c>
      <c r="F13" s="32">
        <v>322.14059166666658</v>
      </c>
      <c r="G13" s="32">
        <v>117.537525</v>
      </c>
      <c r="H13" s="32">
        <v>439.6781166666666</v>
      </c>
      <c r="I13" s="32">
        <v>33806.863258333338</v>
      </c>
      <c r="J13" s="32">
        <v>5846.7567499999996</v>
      </c>
      <c r="K13" s="32">
        <v>39653.620008333339</v>
      </c>
      <c r="L13" s="32">
        <v>1074.9471333333333</v>
      </c>
      <c r="M13" s="32">
        <v>654.34604999999999</v>
      </c>
      <c r="N13" s="32">
        <v>1729.2931833333332</v>
      </c>
      <c r="O13" s="32">
        <v>94713.115025000021</v>
      </c>
    </row>
    <row r="14" spans="1:15" x14ac:dyDescent="0.25">
      <c r="A14" s="14" t="s">
        <v>96</v>
      </c>
      <c r="B14" s="14" t="s">
        <v>80</v>
      </c>
      <c r="C14" s="32">
        <v>12912.948483333334</v>
      </c>
      <c r="D14" s="32">
        <v>387.10123333333337</v>
      </c>
      <c r="E14" s="32">
        <v>13300.049716666666</v>
      </c>
      <c r="F14" s="32">
        <v>543.65721666666673</v>
      </c>
      <c r="G14" s="32">
        <v>878.38430000000005</v>
      </c>
      <c r="H14" s="32">
        <v>1422.0415166666667</v>
      </c>
      <c r="I14" s="32">
        <v>6909.8276166666665</v>
      </c>
      <c r="J14" s="32">
        <v>6202.8324416666665</v>
      </c>
      <c r="K14" s="32">
        <v>13112.660058333333</v>
      </c>
      <c r="L14" s="32">
        <v>72.184183333333337</v>
      </c>
      <c r="M14" s="32">
        <v>971.65089999999987</v>
      </c>
      <c r="N14" s="32">
        <v>1043.8350833333332</v>
      </c>
      <c r="O14" s="32">
        <v>28878.586374999999</v>
      </c>
    </row>
    <row r="15" spans="1:15" x14ac:dyDescent="0.25">
      <c r="A15" s="14" t="s">
        <v>88</v>
      </c>
      <c r="B15" s="14" t="s">
        <v>80</v>
      </c>
      <c r="C15" s="32">
        <v>23441.397816666667</v>
      </c>
      <c r="D15" s="32">
        <v>107.43760833333332</v>
      </c>
      <c r="E15" s="32">
        <v>23548.835425000001</v>
      </c>
      <c r="F15" s="32">
        <v>2.1317666666666666</v>
      </c>
      <c r="G15" s="32">
        <v>1.6660666666666666</v>
      </c>
      <c r="H15" s="32">
        <v>3.7978333333333332</v>
      </c>
      <c r="I15" s="32">
        <v>9242.1486583333335</v>
      </c>
      <c r="J15" s="32">
        <v>7771.7838666666676</v>
      </c>
      <c r="K15" s="32">
        <v>17013.932525</v>
      </c>
      <c r="L15" s="32">
        <v>563.09665000000007</v>
      </c>
      <c r="M15" s="32">
        <v>12746.286416666671</v>
      </c>
      <c r="N15" s="32">
        <v>13309.383066666671</v>
      </c>
      <c r="O15" s="32">
        <v>53875.948850000008</v>
      </c>
    </row>
    <row r="16" spans="1:15" x14ac:dyDescent="0.25">
      <c r="A16" s="14" t="s">
        <v>107</v>
      </c>
      <c r="B16" s="14" t="s">
        <v>80</v>
      </c>
      <c r="C16" s="32">
        <v>7590.0582249999998</v>
      </c>
      <c r="D16" s="32">
        <v>348.73076666666668</v>
      </c>
      <c r="E16" s="32">
        <v>7938.7889916666663</v>
      </c>
      <c r="F16" s="32">
        <v>404.89081666666669</v>
      </c>
      <c r="G16" s="32">
        <v>849.85388333333344</v>
      </c>
      <c r="H16" s="32">
        <v>1254.7447000000002</v>
      </c>
      <c r="I16" s="32">
        <v>3537.4406166666668</v>
      </c>
      <c r="J16" s="32">
        <v>2397.0185916666669</v>
      </c>
      <c r="K16" s="32">
        <v>5934.4592083333337</v>
      </c>
      <c r="L16" s="32">
        <v>129.51676666666665</v>
      </c>
      <c r="M16" s="32">
        <v>650.23917499999982</v>
      </c>
      <c r="N16" s="32">
        <v>779.75594166666644</v>
      </c>
      <c r="O16" s="32">
        <v>15907.748841666667</v>
      </c>
    </row>
    <row r="17" spans="1:15" x14ac:dyDescent="0.25">
      <c r="A17" s="14" t="s">
        <v>101</v>
      </c>
      <c r="B17" s="14" t="s">
        <v>80</v>
      </c>
      <c r="C17" s="32">
        <v>5873.401100000001</v>
      </c>
      <c r="D17" s="32">
        <v>126.25564166666666</v>
      </c>
      <c r="E17" s="32">
        <v>5999.6567416666676</v>
      </c>
      <c r="F17" s="32">
        <v>78.636933333333332</v>
      </c>
      <c r="G17" s="32">
        <v>709.73912499999994</v>
      </c>
      <c r="H17" s="32">
        <v>788.37605833333328</v>
      </c>
      <c r="I17" s="32">
        <v>2354.8935583333332</v>
      </c>
      <c r="J17" s="32">
        <v>5810.5328500000005</v>
      </c>
      <c r="K17" s="32">
        <v>8165.4264083333337</v>
      </c>
      <c r="L17" s="32">
        <v>6.0512333333333332</v>
      </c>
      <c r="M17" s="32">
        <v>4494.5698416666664</v>
      </c>
      <c r="N17" s="32">
        <v>4500.621075</v>
      </c>
      <c r="O17" s="32">
        <v>19454.080283333336</v>
      </c>
    </row>
    <row r="18" spans="1:15" x14ac:dyDescent="0.25">
      <c r="A18" s="14" t="s">
        <v>87</v>
      </c>
      <c r="B18" s="14" t="s">
        <v>80</v>
      </c>
      <c r="C18" s="32">
        <v>14439.491624999999</v>
      </c>
      <c r="D18" s="32">
        <v>63.359375</v>
      </c>
      <c r="E18" s="32">
        <v>14502.850999999999</v>
      </c>
      <c r="F18" s="32">
        <v>7.4710416666666664</v>
      </c>
      <c r="G18" s="32">
        <v>31.062100000000001</v>
      </c>
      <c r="H18" s="32">
        <v>38.533141666666666</v>
      </c>
      <c r="I18" s="32">
        <v>8431.8559416666667</v>
      </c>
      <c r="J18" s="32">
        <v>13698.454141666665</v>
      </c>
      <c r="K18" s="32">
        <v>22130.31008333333</v>
      </c>
      <c r="L18" s="32">
        <v>1699.6082833333337</v>
      </c>
      <c r="M18" s="32">
        <v>42592.268633333333</v>
      </c>
      <c r="N18" s="32">
        <v>44291.876916666668</v>
      </c>
      <c r="O18" s="32">
        <v>80963.57114166666</v>
      </c>
    </row>
    <row r="19" spans="1:15" x14ac:dyDescent="0.25">
      <c r="A19" s="14" t="s">
        <v>89</v>
      </c>
      <c r="B19" s="14" t="s">
        <v>80</v>
      </c>
      <c r="C19" s="32">
        <v>7330.2102500000001</v>
      </c>
      <c r="D19" s="32">
        <v>212.14455833333332</v>
      </c>
      <c r="E19" s="32">
        <v>7542.3548083333335</v>
      </c>
      <c r="F19" s="32">
        <v>87.22496666666666</v>
      </c>
      <c r="G19" s="32">
        <v>13.924024999999999</v>
      </c>
      <c r="H19" s="32">
        <v>101.14899166666666</v>
      </c>
      <c r="I19" s="32">
        <v>2513.5609083333329</v>
      </c>
      <c r="J19" s="32">
        <v>799.67837499999996</v>
      </c>
      <c r="K19" s="32">
        <v>3313.2392833333329</v>
      </c>
      <c r="L19" s="32">
        <v>118.44166666666666</v>
      </c>
      <c r="M19" s="32">
        <v>497.94134166666657</v>
      </c>
      <c r="N19" s="32">
        <v>616.38300833333324</v>
      </c>
      <c r="O19" s="32">
        <v>11573.126091666665</v>
      </c>
    </row>
    <row r="20" spans="1:15" x14ac:dyDescent="0.25">
      <c r="A20" s="14" t="s">
        <v>90</v>
      </c>
      <c r="B20" s="14" t="s">
        <v>80</v>
      </c>
      <c r="C20" s="32">
        <v>52619.384383333345</v>
      </c>
      <c r="D20" s="32">
        <v>22.956566666666671</v>
      </c>
      <c r="E20" s="32">
        <v>52642.340950000013</v>
      </c>
      <c r="F20" s="32">
        <v>2.8137999999999996</v>
      </c>
      <c r="G20" s="32">
        <v>13.964616666666666</v>
      </c>
      <c r="H20" s="32">
        <v>16.778416666666665</v>
      </c>
      <c r="I20" s="32">
        <v>16369.982216666667</v>
      </c>
      <c r="J20" s="32">
        <v>4457.1070833333342</v>
      </c>
      <c r="K20" s="32">
        <v>20827.0893</v>
      </c>
      <c r="L20" s="32">
        <v>890.86066666666693</v>
      </c>
      <c r="M20" s="32">
        <v>18.038799999999998</v>
      </c>
      <c r="N20" s="32">
        <v>908.89946666666697</v>
      </c>
      <c r="O20" s="32">
        <v>74395.108133333342</v>
      </c>
    </row>
    <row r="21" spans="1:15" x14ac:dyDescent="0.25">
      <c r="A21" s="14" t="s">
        <v>99</v>
      </c>
      <c r="B21" s="14" t="s">
        <v>80</v>
      </c>
      <c r="C21" s="32">
        <v>2149.7067833333335</v>
      </c>
      <c r="D21" s="32">
        <v>269.08030000000002</v>
      </c>
      <c r="E21" s="32">
        <v>2418.7870833333336</v>
      </c>
      <c r="F21" s="32">
        <v>61.651274999999998</v>
      </c>
      <c r="G21" s="32">
        <v>63.744749999999996</v>
      </c>
      <c r="H21" s="32">
        <v>125.39602499999999</v>
      </c>
      <c r="I21" s="32">
        <v>1049.26115</v>
      </c>
      <c r="J21" s="32">
        <v>798.94103333333328</v>
      </c>
      <c r="K21" s="32">
        <v>1848.2021833333333</v>
      </c>
      <c r="L21" s="32">
        <v>54.583183333333331</v>
      </c>
      <c r="M21" s="32">
        <v>86.962225000000004</v>
      </c>
      <c r="N21" s="32">
        <v>141.54540833333334</v>
      </c>
      <c r="O21" s="32">
        <v>4533.9307000000008</v>
      </c>
    </row>
    <row r="22" spans="1:15" x14ac:dyDescent="0.25">
      <c r="A22" s="14" t="s">
        <v>85</v>
      </c>
      <c r="B22" s="14" t="s">
        <v>80</v>
      </c>
      <c r="C22" s="32">
        <v>46828.433183333334</v>
      </c>
      <c r="D22" s="32">
        <v>0.71317500000000011</v>
      </c>
      <c r="E22" s="32">
        <v>46829.146358333332</v>
      </c>
      <c r="F22" s="32">
        <v>1.5541916666666666</v>
      </c>
      <c r="G22" s="32">
        <v>2.6816083333333331</v>
      </c>
      <c r="H22" s="32">
        <v>4.2357999999999993</v>
      </c>
      <c r="I22" s="32">
        <v>17782.541066666665</v>
      </c>
      <c r="J22" s="32">
        <v>8406.5223083333367</v>
      </c>
      <c r="K22" s="32">
        <v>26189.063375000002</v>
      </c>
      <c r="L22" s="32">
        <v>331.98517499999997</v>
      </c>
      <c r="M22" s="32">
        <v>2786.310183333333</v>
      </c>
      <c r="N22" s="32">
        <v>3118.2953583333328</v>
      </c>
      <c r="O22" s="32">
        <v>76140.740891666661</v>
      </c>
    </row>
    <row r="23" spans="1:15" x14ac:dyDescent="0.25">
      <c r="A23" s="14" t="s">
        <v>104</v>
      </c>
      <c r="B23" s="14" t="s">
        <v>80</v>
      </c>
      <c r="C23" s="32">
        <v>10314.319108333335</v>
      </c>
      <c r="D23" s="32">
        <v>251.75729166666667</v>
      </c>
      <c r="E23" s="32">
        <v>10566.076400000002</v>
      </c>
      <c r="F23" s="32">
        <v>1284.9983833333333</v>
      </c>
      <c r="G23" s="32">
        <v>1595.4652249999999</v>
      </c>
      <c r="H23" s="32">
        <v>2880.4636083333335</v>
      </c>
      <c r="I23" s="32">
        <v>4335.5538333333325</v>
      </c>
      <c r="J23" s="32">
        <v>7006.1542416666662</v>
      </c>
      <c r="K23" s="32">
        <v>11341.708074999999</v>
      </c>
      <c r="L23" s="32">
        <v>283.2842333333333</v>
      </c>
      <c r="M23" s="32">
        <v>31990.900824999997</v>
      </c>
      <c r="N23" s="32">
        <v>32274.185058333329</v>
      </c>
      <c r="O23" s="32">
        <v>57062.433141666668</v>
      </c>
    </row>
    <row r="24" spans="1:15" x14ac:dyDescent="0.25">
      <c r="A24" s="14" t="s">
        <v>102</v>
      </c>
      <c r="B24" s="14" t="s">
        <v>80</v>
      </c>
      <c r="C24" s="32">
        <v>1922.7030166666666</v>
      </c>
      <c r="D24" s="32">
        <v>0.92788333333333339</v>
      </c>
      <c r="E24" s="32">
        <v>1923.6308999999999</v>
      </c>
      <c r="F24" s="32">
        <v>1239.9200249999999</v>
      </c>
      <c r="G24" s="32">
        <v>259.16388333333333</v>
      </c>
      <c r="H24" s="32">
        <v>1499.0839083333333</v>
      </c>
      <c r="I24" s="32">
        <v>995.33489999999983</v>
      </c>
      <c r="J24" s="32">
        <v>933.98105833333318</v>
      </c>
      <c r="K24" s="32">
        <v>1929.3159583333331</v>
      </c>
      <c r="L24" s="32">
        <v>21.466008333333335</v>
      </c>
      <c r="M24" s="32">
        <v>16248.545908333334</v>
      </c>
      <c r="N24" s="32">
        <v>16270.011916666666</v>
      </c>
      <c r="O24" s="32">
        <v>21622.042683333333</v>
      </c>
    </row>
    <row r="25" spans="1:15" x14ac:dyDescent="0.25">
      <c r="A25" s="14" t="s">
        <v>108</v>
      </c>
      <c r="B25" s="14" t="s">
        <v>80</v>
      </c>
      <c r="C25" s="32">
        <v>2957.7229499999999</v>
      </c>
      <c r="D25" s="32"/>
      <c r="E25" s="32">
        <v>2957.7229499999999</v>
      </c>
      <c r="F25" s="32">
        <v>2461.2690499999999</v>
      </c>
      <c r="G25" s="32">
        <v>51.162224999999992</v>
      </c>
      <c r="H25" s="32">
        <v>2512.4312749999999</v>
      </c>
      <c r="I25" s="32">
        <v>2300.9869916666667</v>
      </c>
      <c r="J25" s="32">
        <v>803.77888333333328</v>
      </c>
      <c r="K25" s="32">
        <v>3104.7658750000001</v>
      </c>
      <c r="L25" s="32">
        <v>12.637625000000002</v>
      </c>
      <c r="M25" s="32">
        <v>345.12846666666667</v>
      </c>
      <c r="N25" s="32">
        <v>357.76609166666668</v>
      </c>
      <c r="O25" s="32">
        <v>8932.6861916666658</v>
      </c>
    </row>
    <row r="26" spans="1:15" x14ac:dyDescent="0.25">
      <c r="A26" s="14" t="s">
        <v>82</v>
      </c>
      <c r="B26" s="14" t="s">
        <v>80</v>
      </c>
      <c r="C26" s="32">
        <v>44018.560258333338</v>
      </c>
      <c r="D26" s="32">
        <v>179.2846583333334</v>
      </c>
      <c r="E26" s="32">
        <v>44197.844916666669</v>
      </c>
      <c r="F26" s="32">
        <v>0.12929166666666667</v>
      </c>
      <c r="G26" s="32">
        <v>14.907083333333338</v>
      </c>
      <c r="H26" s="32">
        <v>15.036375000000005</v>
      </c>
      <c r="I26" s="32">
        <v>38260.403991666637</v>
      </c>
      <c r="J26" s="32">
        <v>28065.613975</v>
      </c>
      <c r="K26" s="32">
        <v>66326.017966666637</v>
      </c>
      <c r="L26" s="32">
        <v>1115.6763416666665</v>
      </c>
      <c r="M26" s="32">
        <v>1830.3480666666667</v>
      </c>
      <c r="N26" s="32">
        <v>2946.0244083333332</v>
      </c>
      <c r="O26" s="32">
        <v>113484.92366666664</v>
      </c>
    </row>
    <row r="27" spans="1:15" x14ac:dyDescent="0.25">
      <c r="A27" s="14" t="s">
        <v>100</v>
      </c>
      <c r="B27" s="14" t="s">
        <v>80</v>
      </c>
      <c r="C27" s="32">
        <v>12318.712116666666</v>
      </c>
      <c r="D27" s="32">
        <v>234.07758333333331</v>
      </c>
      <c r="E27" s="32">
        <v>12552.789699999999</v>
      </c>
      <c r="F27" s="32">
        <v>2085.7010249999998</v>
      </c>
      <c r="G27" s="32">
        <v>1175.2282833333331</v>
      </c>
      <c r="H27" s="32">
        <v>3260.9293083333332</v>
      </c>
      <c r="I27" s="32">
        <v>6864.5212416666682</v>
      </c>
      <c r="J27" s="32">
        <v>3667.0453166666671</v>
      </c>
      <c r="K27" s="32">
        <v>10531.566558333336</v>
      </c>
      <c r="L27" s="32">
        <v>2338.6412249999998</v>
      </c>
      <c r="M27" s="32">
        <v>12972.02025</v>
      </c>
      <c r="N27" s="32">
        <v>15310.661474999999</v>
      </c>
      <c r="O27" s="32">
        <v>41655.947041666666</v>
      </c>
    </row>
    <row r="28" spans="1:15" x14ac:dyDescent="0.25">
      <c r="A28" s="14" t="s">
        <v>105</v>
      </c>
      <c r="B28" s="14" t="s">
        <v>80</v>
      </c>
      <c r="C28" s="32">
        <v>18096.644808333331</v>
      </c>
      <c r="D28" s="32">
        <v>70.394858333333332</v>
      </c>
      <c r="E28" s="32">
        <v>18167.039666666664</v>
      </c>
      <c r="F28" s="32">
        <v>436.08825833333339</v>
      </c>
      <c r="G28" s="32">
        <v>505.05198333333334</v>
      </c>
      <c r="H28" s="32">
        <v>941.14024166666672</v>
      </c>
      <c r="I28" s="32">
        <v>7207.1847749999979</v>
      </c>
      <c r="J28" s="32">
        <v>8756.4729333333325</v>
      </c>
      <c r="K28" s="32">
        <v>15963.65770833333</v>
      </c>
      <c r="L28" s="32">
        <v>1483.7469083333333</v>
      </c>
      <c r="M28" s="32">
        <v>14880.196083333334</v>
      </c>
      <c r="N28" s="32">
        <v>16363.942991666667</v>
      </c>
      <c r="O28" s="32">
        <v>51435.780608333327</v>
      </c>
    </row>
    <row r="29" spans="1:15" x14ac:dyDescent="0.25">
      <c r="A29" s="14" t="s">
        <v>86</v>
      </c>
      <c r="B29" s="14" t="s">
        <v>80</v>
      </c>
      <c r="C29" s="32">
        <v>9291.8920083333323</v>
      </c>
      <c r="D29" s="32">
        <v>10.757241666666669</v>
      </c>
      <c r="E29" s="32">
        <v>9302.6492499999986</v>
      </c>
      <c r="F29" s="32">
        <v>104.58114166666667</v>
      </c>
      <c r="G29" s="32"/>
      <c r="H29" s="32">
        <v>104.58114166666667</v>
      </c>
      <c r="I29" s="32">
        <v>3438.4389666666666</v>
      </c>
      <c r="J29" s="32">
        <v>3640.6375166666671</v>
      </c>
      <c r="K29" s="32">
        <v>7079.0764833333342</v>
      </c>
      <c r="L29" s="32">
        <v>168.422225</v>
      </c>
      <c r="M29" s="32">
        <v>209.30397500000004</v>
      </c>
      <c r="N29" s="32">
        <v>377.72620000000006</v>
      </c>
      <c r="O29" s="32">
        <v>16864.033074999999</v>
      </c>
    </row>
    <row r="30" spans="1:15" x14ac:dyDescent="0.25">
      <c r="A30" s="14" t="s">
        <v>93</v>
      </c>
      <c r="B30" s="14" t="s">
        <v>80</v>
      </c>
      <c r="C30" s="32">
        <v>12731.338258333333</v>
      </c>
      <c r="D30" s="32">
        <v>50.792550000000006</v>
      </c>
      <c r="E30" s="32">
        <v>12782.130808333333</v>
      </c>
      <c r="F30" s="32">
        <v>6962.9486416666687</v>
      </c>
      <c r="G30" s="32">
        <v>4361.6367833333343</v>
      </c>
      <c r="H30" s="32">
        <v>11324.585425000003</v>
      </c>
      <c r="I30" s="32">
        <v>8345.5145916666661</v>
      </c>
      <c r="J30" s="32">
        <v>3579.3810499999995</v>
      </c>
      <c r="K30" s="32">
        <v>11924.895641666666</v>
      </c>
      <c r="L30" s="32">
        <v>256.55359166666665</v>
      </c>
      <c r="M30" s="32">
        <v>3818.2837833333333</v>
      </c>
      <c r="N30" s="32">
        <v>4074.8373750000001</v>
      </c>
      <c r="O30" s="32">
        <v>40106.449250000005</v>
      </c>
    </row>
    <row r="31" spans="1:15" x14ac:dyDescent="0.25">
      <c r="A31" s="14" t="s">
        <v>92</v>
      </c>
      <c r="B31" s="14" t="s">
        <v>80</v>
      </c>
      <c r="C31" s="32">
        <v>8091.1572000000024</v>
      </c>
      <c r="D31" s="32">
        <v>844.86970833333328</v>
      </c>
      <c r="E31" s="32">
        <v>8936.0269083333351</v>
      </c>
      <c r="F31" s="32">
        <v>487.77595000000008</v>
      </c>
      <c r="G31" s="32">
        <v>116.57534999999999</v>
      </c>
      <c r="H31" s="32">
        <v>604.35130000000004</v>
      </c>
      <c r="I31" s="32">
        <v>3204.3820416666667</v>
      </c>
      <c r="J31" s="32">
        <v>2299.2846583333335</v>
      </c>
      <c r="K31" s="32">
        <v>5503.6666999999998</v>
      </c>
      <c r="L31" s="32">
        <v>28.864933333333333</v>
      </c>
      <c r="M31" s="32">
        <v>690.67571666666674</v>
      </c>
      <c r="N31" s="32">
        <v>719.54065000000003</v>
      </c>
      <c r="O31" s="32">
        <v>15763.585558333336</v>
      </c>
    </row>
    <row r="32" spans="1:15" x14ac:dyDescent="0.25">
      <c r="A32" s="14" t="s">
        <v>91</v>
      </c>
      <c r="B32" s="14" t="s">
        <v>80</v>
      </c>
      <c r="C32" s="32">
        <v>4222.4824499999995</v>
      </c>
      <c r="D32" s="32">
        <v>76.809108333333327</v>
      </c>
      <c r="E32" s="32">
        <v>4299.2915583333324</v>
      </c>
      <c r="F32" s="32">
        <v>483.56630833333327</v>
      </c>
      <c r="G32" s="32">
        <v>375.26632499999994</v>
      </c>
      <c r="H32" s="32">
        <v>858.83263333333321</v>
      </c>
      <c r="I32" s="32">
        <v>2313.3199083333334</v>
      </c>
      <c r="J32" s="32">
        <v>2478.2458249999995</v>
      </c>
      <c r="K32" s="32">
        <v>4791.5657333333329</v>
      </c>
      <c r="L32" s="32">
        <v>64.06571666666666</v>
      </c>
      <c r="M32" s="32">
        <v>174.05811666666668</v>
      </c>
      <c r="N32" s="32">
        <v>238.12383333333332</v>
      </c>
      <c r="O32" s="32">
        <v>10187.813758333332</v>
      </c>
    </row>
    <row r="33" spans="1:15" x14ac:dyDescent="0.25">
      <c r="A33" s="14" t="s">
        <v>106</v>
      </c>
      <c r="B33" s="14" t="s">
        <v>80</v>
      </c>
      <c r="C33" s="32">
        <v>8093.3944666666675</v>
      </c>
      <c r="D33" s="32">
        <v>8.2866666666666671</v>
      </c>
      <c r="E33" s="32">
        <v>8101.6811333333344</v>
      </c>
      <c r="F33" s="32">
        <v>4216.8758000000007</v>
      </c>
      <c r="G33" s="32">
        <v>3737.4216999999999</v>
      </c>
      <c r="H33" s="32">
        <v>7954.2975000000006</v>
      </c>
      <c r="I33" s="32">
        <v>4907.5461333333333</v>
      </c>
      <c r="J33" s="32">
        <v>2772.5626083333327</v>
      </c>
      <c r="K33" s="32">
        <v>7680.108741666666</v>
      </c>
      <c r="L33" s="32">
        <v>73.677716666666655</v>
      </c>
      <c r="M33" s="32">
        <v>7589.2830749999985</v>
      </c>
      <c r="N33" s="32">
        <v>7662.9607916666655</v>
      </c>
      <c r="O33" s="32">
        <v>31399.048166666667</v>
      </c>
    </row>
    <row r="34" spans="1:15" x14ac:dyDescent="0.25">
      <c r="A34" s="14" t="s">
        <v>103</v>
      </c>
      <c r="B34" s="14" t="s">
        <v>80</v>
      </c>
      <c r="C34" s="32">
        <v>18677.620941666668</v>
      </c>
      <c r="D34" s="32">
        <v>56.371391666666668</v>
      </c>
      <c r="E34" s="32">
        <v>18733.992333333335</v>
      </c>
      <c r="F34" s="32">
        <v>2317.8457666666663</v>
      </c>
      <c r="G34" s="32">
        <v>3705.8844249999997</v>
      </c>
      <c r="H34" s="32">
        <v>6023.7301916666656</v>
      </c>
      <c r="I34" s="32">
        <v>8580.4858916666672</v>
      </c>
      <c r="J34" s="32">
        <v>8835.3044250000003</v>
      </c>
      <c r="K34" s="32">
        <v>17415.790316666666</v>
      </c>
      <c r="L34" s="32">
        <v>1605.5128333333334</v>
      </c>
      <c r="M34" s="32">
        <v>64961.373733333334</v>
      </c>
      <c r="N34" s="32">
        <v>66566.886566666668</v>
      </c>
      <c r="O34" s="32">
        <v>108740.39940833332</v>
      </c>
    </row>
    <row r="35" spans="1:15" x14ac:dyDescent="0.25">
      <c r="A35" s="14" t="s">
        <v>97</v>
      </c>
      <c r="B35" s="14" t="s">
        <v>80</v>
      </c>
      <c r="C35" s="32">
        <v>13457.696241666665</v>
      </c>
      <c r="D35" s="32">
        <v>2146.0920249999995</v>
      </c>
      <c r="E35" s="32">
        <v>15603.788266666665</v>
      </c>
      <c r="F35" s="32">
        <v>726.37824999999987</v>
      </c>
      <c r="G35" s="32">
        <v>156.601775</v>
      </c>
      <c r="H35" s="32">
        <v>882.98002499999984</v>
      </c>
      <c r="I35" s="32">
        <v>5147.1464916666673</v>
      </c>
      <c r="J35" s="32">
        <v>6088.883275000001</v>
      </c>
      <c r="K35" s="32">
        <v>11236.029766666668</v>
      </c>
      <c r="L35" s="32">
        <v>46.871333333333332</v>
      </c>
      <c r="M35" s="32">
        <v>966.25279999999998</v>
      </c>
      <c r="N35" s="32">
        <v>1013.1241333333334</v>
      </c>
      <c r="O35" s="32">
        <v>28735.922191666665</v>
      </c>
    </row>
    <row r="36" spans="1:15" x14ac:dyDescent="0.25">
      <c r="A36" s="14" t="s">
        <v>124</v>
      </c>
      <c r="B36" s="14" t="s">
        <v>81</v>
      </c>
      <c r="C36" s="32">
        <v>1368.5614583333333</v>
      </c>
      <c r="D36" s="32">
        <v>7.2318500000000006</v>
      </c>
      <c r="E36" s="32">
        <v>1375.7933083333332</v>
      </c>
      <c r="F36" s="32">
        <v>325.85365000000007</v>
      </c>
      <c r="G36" s="32">
        <v>578.38152500000012</v>
      </c>
      <c r="H36" s="32">
        <v>904.23517500000025</v>
      </c>
      <c r="I36" s="32">
        <v>655.44730833333324</v>
      </c>
      <c r="J36" s="32">
        <v>493.35059166666662</v>
      </c>
      <c r="K36" s="32">
        <v>1148.7978999999998</v>
      </c>
      <c r="L36" s="32">
        <v>10.284000000000001</v>
      </c>
      <c r="M36" s="32">
        <v>1426.5965999999999</v>
      </c>
      <c r="N36" s="32">
        <v>1436.8806</v>
      </c>
      <c r="O36" s="32">
        <v>4865.7069833333335</v>
      </c>
    </row>
    <row r="37" spans="1:15" x14ac:dyDescent="0.25">
      <c r="A37" s="14" t="s">
        <v>112</v>
      </c>
      <c r="B37" s="14" t="s">
        <v>81</v>
      </c>
      <c r="C37" s="32">
        <v>13273.801616666668</v>
      </c>
      <c r="D37" s="32">
        <v>18.023533333333333</v>
      </c>
      <c r="E37" s="32">
        <v>13291.825150000001</v>
      </c>
      <c r="F37" s="32">
        <v>2826.0192333333321</v>
      </c>
      <c r="G37" s="32">
        <v>4314.1776916666659</v>
      </c>
      <c r="H37" s="32">
        <v>7140.1969249999984</v>
      </c>
      <c r="I37" s="32">
        <v>6617.6763499999997</v>
      </c>
      <c r="J37" s="32">
        <v>5607.6946416666669</v>
      </c>
      <c r="K37" s="32">
        <v>12225.370991666667</v>
      </c>
      <c r="L37" s="32">
        <v>454.76512500000001</v>
      </c>
      <c r="M37" s="32">
        <v>8167.4253916666676</v>
      </c>
      <c r="N37" s="32">
        <v>8622.1905166666675</v>
      </c>
      <c r="O37" s="32">
        <v>41279.583583333326</v>
      </c>
    </row>
    <row r="38" spans="1:15" x14ac:dyDescent="0.25">
      <c r="A38" s="14" t="s">
        <v>113</v>
      </c>
      <c r="B38" s="14" t="s">
        <v>81</v>
      </c>
      <c r="C38" s="32">
        <v>8151.9392666666663</v>
      </c>
      <c r="D38" s="32">
        <v>12.418783333333332</v>
      </c>
      <c r="E38" s="32">
        <v>8164.3580499999998</v>
      </c>
      <c r="F38" s="32">
        <v>3339.3573916666669</v>
      </c>
      <c r="G38" s="32">
        <v>1407.31205</v>
      </c>
      <c r="H38" s="32">
        <v>4746.6694416666669</v>
      </c>
      <c r="I38" s="32">
        <v>4241.8505833333338</v>
      </c>
      <c r="J38" s="32">
        <v>4708.005841666667</v>
      </c>
      <c r="K38" s="32">
        <v>8949.8564250000018</v>
      </c>
      <c r="L38" s="32">
        <v>171.04684999999998</v>
      </c>
      <c r="M38" s="32">
        <v>5148.7813749999996</v>
      </c>
      <c r="N38" s="32">
        <v>5319.8282249999993</v>
      </c>
      <c r="O38" s="32">
        <v>27180.712141666667</v>
      </c>
    </row>
    <row r="39" spans="1:15" x14ac:dyDescent="0.25">
      <c r="A39" s="14" t="s">
        <v>114</v>
      </c>
      <c r="B39" s="14" t="s">
        <v>81</v>
      </c>
      <c r="C39" s="32">
        <v>1962.1928583333338</v>
      </c>
      <c r="D39" s="32">
        <v>0.71262499999999984</v>
      </c>
      <c r="E39" s="32">
        <v>1962.9054833333337</v>
      </c>
      <c r="F39" s="32">
        <v>108.03382500000001</v>
      </c>
      <c r="G39" s="32">
        <v>13.601766666666665</v>
      </c>
      <c r="H39" s="32">
        <v>121.63559166666667</v>
      </c>
      <c r="I39" s="32">
        <v>1088.4464833333336</v>
      </c>
      <c r="J39" s="32">
        <v>475.04292499999997</v>
      </c>
      <c r="K39" s="32">
        <v>1563.4894083333336</v>
      </c>
      <c r="L39" s="32">
        <v>440.96926666666661</v>
      </c>
      <c r="M39" s="32">
        <v>6.7514416666666666</v>
      </c>
      <c r="N39" s="32">
        <v>447.72070833333328</v>
      </c>
      <c r="O39" s="32">
        <v>4095.7511916666672</v>
      </c>
    </row>
    <row r="40" spans="1:15" x14ac:dyDescent="0.25">
      <c r="A40" s="14" t="s">
        <v>125</v>
      </c>
      <c r="B40" s="14" t="s">
        <v>81</v>
      </c>
      <c r="C40" s="32">
        <v>958.13170833333334</v>
      </c>
      <c r="D40" s="32">
        <v>3.70425</v>
      </c>
      <c r="E40" s="32">
        <v>961.83595833333334</v>
      </c>
      <c r="F40" s="32">
        <v>1051.9425333333334</v>
      </c>
      <c r="G40" s="32">
        <v>815.28729999999996</v>
      </c>
      <c r="H40" s="32">
        <v>1867.2298333333333</v>
      </c>
      <c r="I40" s="32">
        <v>494.58700833333336</v>
      </c>
      <c r="J40" s="32">
        <v>389.72984166666674</v>
      </c>
      <c r="K40" s="32">
        <v>884.31685000000016</v>
      </c>
      <c r="L40" s="32">
        <v>55.566341666666659</v>
      </c>
      <c r="M40" s="32">
        <v>534.646075</v>
      </c>
      <c r="N40" s="32">
        <v>590.21241666666663</v>
      </c>
      <c r="O40" s="32">
        <v>4303.5950583333333</v>
      </c>
    </row>
    <row r="41" spans="1:15" x14ac:dyDescent="0.25">
      <c r="A41" s="14" t="s">
        <v>115</v>
      </c>
      <c r="B41" s="14" t="s">
        <v>81</v>
      </c>
      <c r="C41" s="32">
        <v>1624.9964916666668</v>
      </c>
      <c r="D41" s="32"/>
      <c r="E41" s="32">
        <v>1624.9964916666668</v>
      </c>
      <c r="F41" s="32">
        <v>334.20084166666663</v>
      </c>
      <c r="G41" s="32">
        <v>134.24863333333332</v>
      </c>
      <c r="H41" s="32">
        <v>468.44947499999995</v>
      </c>
      <c r="I41" s="32">
        <v>867.82107500000006</v>
      </c>
      <c r="J41" s="32">
        <v>419.37628333333328</v>
      </c>
      <c r="K41" s="32">
        <v>1287.1973583333333</v>
      </c>
      <c r="L41" s="32">
        <v>9.5243833333333345</v>
      </c>
      <c r="M41" s="32">
        <v>706.70295833333353</v>
      </c>
      <c r="N41" s="32">
        <v>716.22734166666692</v>
      </c>
      <c r="O41" s="32">
        <v>4096.8706666666676</v>
      </c>
    </row>
    <row r="42" spans="1:15" x14ac:dyDescent="0.25">
      <c r="A42" s="14" t="s">
        <v>116</v>
      </c>
      <c r="B42" s="14" t="s">
        <v>81</v>
      </c>
      <c r="C42" s="32">
        <v>2655.6637166666669</v>
      </c>
      <c r="D42" s="32">
        <v>2.236933333333333</v>
      </c>
      <c r="E42" s="32">
        <v>2657.90065</v>
      </c>
      <c r="F42" s="32">
        <v>267.52501666666666</v>
      </c>
      <c r="G42" s="32">
        <v>7513.8110000000006</v>
      </c>
      <c r="H42" s="32">
        <v>7781.3360166666671</v>
      </c>
      <c r="I42" s="32">
        <v>1125.2921249999997</v>
      </c>
      <c r="J42" s="32">
        <v>1275.4798916666668</v>
      </c>
      <c r="K42" s="32">
        <v>2400.7720166666668</v>
      </c>
      <c r="L42" s="32">
        <v>45.613083333333343</v>
      </c>
      <c r="M42" s="32">
        <v>248.31821666666667</v>
      </c>
      <c r="N42" s="32">
        <v>293.93130000000002</v>
      </c>
      <c r="O42" s="32">
        <v>13133.939983333334</v>
      </c>
    </row>
    <row r="43" spans="1:15" x14ac:dyDescent="0.25">
      <c r="A43" s="14" t="s">
        <v>126</v>
      </c>
      <c r="B43" s="14" t="s">
        <v>81</v>
      </c>
      <c r="C43" s="32">
        <v>790.55856666666671</v>
      </c>
      <c r="D43" s="32">
        <v>1.4231666666666665</v>
      </c>
      <c r="E43" s="32">
        <v>791.98173333333341</v>
      </c>
      <c r="F43" s="32">
        <v>384.34363333333329</v>
      </c>
      <c r="G43" s="32">
        <v>791.35190833333343</v>
      </c>
      <c r="H43" s="32">
        <v>1175.6955416666667</v>
      </c>
      <c r="I43" s="32">
        <v>663.93842500000005</v>
      </c>
      <c r="J43" s="32">
        <v>319.48955833333332</v>
      </c>
      <c r="K43" s="32">
        <v>983.42798333333337</v>
      </c>
      <c r="L43" s="32">
        <v>18.753083333333336</v>
      </c>
      <c r="M43" s="32">
        <v>14.275266666666669</v>
      </c>
      <c r="N43" s="32">
        <v>33.028350000000003</v>
      </c>
      <c r="O43" s="32">
        <v>2984.1336083333335</v>
      </c>
    </row>
    <row r="44" spans="1:15" x14ac:dyDescent="0.25">
      <c r="A44" s="14" t="s">
        <v>117</v>
      </c>
      <c r="B44" s="14" t="s">
        <v>81</v>
      </c>
      <c r="C44" s="32">
        <v>2797.5127499999994</v>
      </c>
      <c r="D44" s="32">
        <v>5.0874500000000005</v>
      </c>
      <c r="E44" s="32">
        <v>2802.6001999999994</v>
      </c>
      <c r="F44" s="32">
        <v>341.05615</v>
      </c>
      <c r="G44" s="32">
        <v>836.29799166666658</v>
      </c>
      <c r="H44" s="32">
        <v>1177.3541416666667</v>
      </c>
      <c r="I44" s="32">
        <v>1944.7064833333334</v>
      </c>
      <c r="J44" s="32">
        <v>1115.6329000000001</v>
      </c>
      <c r="K44" s="32">
        <v>3060.3393833333334</v>
      </c>
      <c r="L44" s="32">
        <v>261.20479166666661</v>
      </c>
      <c r="M44" s="32">
        <v>1694.3141666666668</v>
      </c>
      <c r="N44" s="32">
        <v>1955.5189583333333</v>
      </c>
      <c r="O44" s="32">
        <v>8995.8126833333336</v>
      </c>
    </row>
    <row r="45" spans="1:15" x14ac:dyDescent="0.25">
      <c r="A45" s="14" t="s">
        <v>118</v>
      </c>
      <c r="B45" s="14" t="s">
        <v>81</v>
      </c>
      <c r="C45" s="32">
        <v>14646.136483333337</v>
      </c>
      <c r="D45" s="32">
        <v>72.874599999999987</v>
      </c>
      <c r="E45" s="32">
        <v>14719.011083333337</v>
      </c>
      <c r="F45" s="32">
        <v>2620.381041666667</v>
      </c>
      <c r="G45" s="32">
        <v>4232.8615416666662</v>
      </c>
      <c r="H45" s="32">
        <v>6853.2425833333327</v>
      </c>
      <c r="I45" s="32">
        <v>6796.0276250000015</v>
      </c>
      <c r="J45" s="32">
        <v>6345.3674083333317</v>
      </c>
      <c r="K45" s="32">
        <v>13141.395033333334</v>
      </c>
      <c r="L45" s="32">
        <v>310.5147</v>
      </c>
      <c r="M45" s="32">
        <v>5717.2042416666663</v>
      </c>
      <c r="N45" s="32">
        <v>6027.7189416666661</v>
      </c>
      <c r="O45" s="32">
        <v>40741.367641666671</v>
      </c>
    </row>
    <row r="46" spans="1:15" x14ac:dyDescent="0.25">
      <c r="A46" s="14" t="s">
        <v>119</v>
      </c>
      <c r="B46" s="14" t="s">
        <v>81</v>
      </c>
      <c r="C46" s="32">
        <v>2240.3150333333333</v>
      </c>
      <c r="D46" s="32">
        <v>0.61240000000000006</v>
      </c>
      <c r="E46" s="32">
        <v>2240.9274333333333</v>
      </c>
      <c r="F46" s="32">
        <v>2810.1830666666665</v>
      </c>
      <c r="G46" s="32">
        <v>1621.3070833333336</v>
      </c>
      <c r="H46" s="32">
        <v>4431.4901499999996</v>
      </c>
      <c r="I46" s="32">
        <v>1391.8338833333332</v>
      </c>
      <c r="J46" s="32">
        <v>502.3056416666667</v>
      </c>
      <c r="K46" s="32">
        <v>1894.139525</v>
      </c>
      <c r="L46" s="32">
        <v>79.594316666666685</v>
      </c>
      <c r="M46" s="32">
        <v>13.361125000000001</v>
      </c>
      <c r="N46" s="32">
        <v>92.955441666666687</v>
      </c>
      <c r="O46" s="32">
        <v>8659.5125499999995</v>
      </c>
    </row>
    <row r="47" spans="1:15" x14ac:dyDescent="0.25">
      <c r="A47" s="14" t="s">
        <v>120</v>
      </c>
      <c r="B47" s="14" t="s">
        <v>81</v>
      </c>
      <c r="C47" s="32">
        <v>4968.975833333333</v>
      </c>
      <c r="D47" s="32">
        <v>24.420716666666667</v>
      </c>
      <c r="E47" s="32">
        <v>4993.3965499999995</v>
      </c>
      <c r="F47" s="32">
        <v>1580.3662166666668</v>
      </c>
      <c r="G47" s="32">
        <v>3726.4201750000002</v>
      </c>
      <c r="H47" s="32">
        <v>5306.7863916666665</v>
      </c>
      <c r="I47" s="32">
        <v>2082.0006583333338</v>
      </c>
      <c r="J47" s="32">
        <v>1662.0562250000003</v>
      </c>
      <c r="K47" s="32">
        <v>3744.0568833333341</v>
      </c>
      <c r="L47" s="32">
        <v>129.00184999999999</v>
      </c>
      <c r="M47" s="32">
        <v>5037.6990333333342</v>
      </c>
      <c r="N47" s="32">
        <v>5166.7008833333339</v>
      </c>
      <c r="O47" s="32">
        <v>19210.940708333335</v>
      </c>
    </row>
    <row r="48" spans="1:15" x14ac:dyDescent="0.25">
      <c r="A48" s="14" t="s">
        <v>121</v>
      </c>
      <c r="B48" s="14" t="s">
        <v>81</v>
      </c>
      <c r="C48" s="32">
        <v>833.21329166666646</v>
      </c>
      <c r="D48" s="32"/>
      <c r="E48" s="32">
        <v>833.21329166666646</v>
      </c>
      <c r="F48" s="32">
        <v>275.93290833333333</v>
      </c>
      <c r="G48" s="32">
        <v>16.497216666666667</v>
      </c>
      <c r="H48" s="32">
        <v>292.43012499999998</v>
      </c>
      <c r="I48" s="32">
        <v>542.47410000000002</v>
      </c>
      <c r="J48" s="32">
        <v>460.97567499999997</v>
      </c>
      <c r="K48" s="32">
        <v>1003.449775</v>
      </c>
      <c r="L48" s="32">
        <v>76.622558333333345</v>
      </c>
      <c r="M48" s="32">
        <v>45.335450000000009</v>
      </c>
      <c r="N48" s="32">
        <v>121.95800833333335</v>
      </c>
      <c r="O48" s="32">
        <v>2251.0511999999999</v>
      </c>
    </row>
    <row r="49" spans="1:15" x14ac:dyDescent="0.25">
      <c r="A49" s="14" t="s">
        <v>122</v>
      </c>
      <c r="B49" s="14" t="s">
        <v>81</v>
      </c>
      <c r="C49" s="32">
        <v>9454.9890500000001</v>
      </c>
      <c r="D49" s="32">
        <v>9.5633916666666678</v>
      </c>
      <c r="E49" s="32">
        <v>9464.5524416666667</v>
      </c>
      <c r="F49" s="32">
        <v>107.25758333333333</v>
      </c>
      <c r="G49" s="32">
        <v>291.44880000000001</v>
      </c>
      <c r="H49" s="32">
        <v>398.70638333333335</v>
      </c>
      <c r="I49" s="32">
        <v>3535.6651750000001</v>
      </c>
      <c r="J49" s="32">
        <v>2586.4156833333332</v>
      </c>
      <c r="K49" s="32">
        <v>6122.0808583333328</v>
      </c>
      <c r="L49" s="32">
        <v>131.17686666666665</v>
      </c>
      <c r="M49" s="32">
        <v>15260.135708333331</v>
      </c>
      <c r="N49" s="32">
        <v>15391.312574999998</v>
      </c>
      <c r="O49" s="32">
        <v>31376.652258333332</v>
      </c>
    </row>
    <row r="50" spans="1:15" x14ac:dyDescent="0.25">
      <c r="A50" s="14" t="s">
        <v>127</v>
      </c>
      <c r="B50" s="14" t="s">
        <v>81</v>
      </c>
      <c r="C50" s="32">
        <v>14059.798491666663</v>
      </c>
      <c r="D50" s="32">
        <v>58.961766666666662</v>
      </c>
      <c r="E50" s="32">
        <v>14118.76025833333</v>
      </c>
      <c r="F50" s="32">
        <v>988.57007500000009</v>
      </c>
      <c r="G50" s="32">
        <v>1876.0652833333334</v>
      </c>
      <c r="H50" s="32">
        <v>2864.6353583333334</v>
      </c>
      <c r="I50" s="32">
        <v>7596.8781833333351</v>
      </c>
      <c r="J50" s="32">
        <v>7658.9706833333312</v>
      </c>
      <c r="K50" s="32">
        <v>15255.848866666667</v>
      </c>
      <c r="L50" s="32">
        <v>198.24495833333333</v>
      </c>
      <c r="M50" s="32">
        <v>4737.7839916666671</v>
      </c>
      <c r="N50" s="32">
        <v>4936.0289500000008</v>
      </c>
      <c r="O50" s="32">
        <v>37175.273433333328</v>
      </c>
    </row>
    <row r="51" spans="1:15" x14ac:dyDescent="0.25">
      <c r="A51" s="14" t="s">
        <v>123</v>
      </c>
      <c r="B51" s="14" t="s">
        <v>81</v>
      </c>
      <c r="C51" s="32">
        <v>13951.199224999998</v>
      </c>
      <c r="D51" s="32">
        <v>31.124508333333335</v>
      </c>
      <c r="E51" s="32">
        <v>13982.323733333333</v>
      </c>
      <c r="F51" s="32">
        <v>1395.7587833333332</v>
      </c>
      <c r="G51" s="32">
        <v>1248.270383333333</v>
      </c>
      <c r="H51" s="32">
        <v>2644.0291666666662</v>
      </c>
      <c r="I51" s="32">
        <v>6534.1624750000001</v>
      </c>
      <c r="J51" s="32">
        <v>3945.2031000000006</v>
      </c>
      <c r="K51" s="32">
        <v>10479.365575</v>
      </c>
      <c r="L51" s="32">
        <v>465.55862500000001</v>
      </c>
      <c r="M51" s="32">
        <v>16551.589375</v>
      </c>
      <c r="N51" s="32">
        <v>17017.148000000001</v>
      </c>
      <c r="O51" s="32">
        <v>44122.866475000003</v>
      </c>
    </row>
    <row r="52" spans="1:15" x14ac:dyDescent="0.25">
      <c r="A52" s="14" t="s">
        <v>128</v>
      </c>
      <c r="B52" s="14" t="s">
        <v>81</v>
      </c>
      <c r="C52" s="32">
        <v>21208.715916666672</v>
      </c>
      <c r="D52" s="32">
        <v>14.944716666666666</v>
      </c>
      <c r="E52" s="32">
        <v>21223.660633333337</v>
      </c>
      <c r="F52" s="32">
        <v>285.33029166666654</v>
      </c>
      <c r="G52" s="32">
        <v>639.32419166666659</v>
      </c>
      <c r="H52" s="32">
        <v>924.65448333333313</v>
      </c>
      <c r="I52" s="32">
        <v>8189.4537666666693</v>
      </c>
      <c r="J52" s="32">
        <v>13646.240974999999</v>
      </c>
      <c r="K52" s="32">
        <v>21835.694741666666</v>
      </c>
      <c r="L52" s="32">
        <v>1656.0325583333333</v>
      </c>
      <c r="M52" s="32">
        <v>20732.443841666667</v>
      </c>
      <c r="N52" s="32">
        <v>22388.4764</v>
      </c>
      <c r="O52" s="32">
        <v>66372.486258333331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C16" sqref="C16"/>
    </sheetView>
  </sheetViews>
  <sheetFormatPr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14037871.772999998</v>
      </c>
      <c r="D3" s="32">
        <v>117300.88799999999</v>
      </c>
      <c r="E3" s="32">
        <v>14155172.660999998</v>
      </c>
      <c r="F3" s="32">
        <v>535711.60100000002</v>
      </c>
      <c r="G3" s="32">
        <v>525196.76300000004</v>
      </c>
      <c r="H3" s="32">
        <v>1060908.3640000001</v>
      </c>
      <c r="I3" s="32">
        <v>3395989.560000001</v>
      </c>
      <c r="J3" s="32">
        <v>3792890.65</v>
      </c>
      <c r="K3" s="32">
        <v>7188880.2100000009</v>
      </c>
      <c r="L3" s="32">
        <v>97405.573000000004</v>
      </c>
      <c r="M3" s="32">
        <v>2408808.568</v>
      </c>
      <c r="N3" s="32">
        <v>2506214.1409999998</v>
      </c>
      <c r="O3" s="32">
        <v>24911175.375999998</v>
      </c>
    </row>
    <row r="4" spans="1:15" x14ac:dyDescent="0.25">
      <c r="A4" s="14" t="s">
        <v>80</v>
      </c>
      <c r="B4" s="14" t="s">
        <v>22</v>
      </c>
      <c r="C4" s="32">
        <v>10756778.415999999</v>
      </c>
      <c r="D4" s="32">
        <v>111968.15</v>
      </c>
      <c r="E4" s="32">
        <v>10868746.566</v>
      </c>
      <c r="F4" s="32">
        <v>309239.82</v>
      </c>
      <c r="G4" s="32">
        <v>227859.527</v>
      </c>
      <c r="H4" s="32">
        <v>537099.34700000007</v>
      </c>
      <c r="I4" s="32">
        <v>2679847.219000001</v>
      </c>
      <c r="J4" s="32">
        <v>2951550.017</v>
      </c>
      <c r="K4" s="32">
        <v>5631397.2360000014</v>
      </c>
      <c r="L4" s="32">
        <v>79280.250000000015</v>
      </c>
      <c r="M4" s="32">
        <v>1933072.8779999998</v>
      </c>
      <c r="N4" s="32">
        <v>2012353.1279999998</v>
      </c>
      <c r="O4" s="32">
        <v>19049596.277000003</v>
      </c>
    </row>
    <row r="5" spans="1:15" x14ac:dyDescent="0.25">
      <c r="A5" s="14" t="s">
        <v>81</v>
      </c>
      <c r="B5" s="14" t="s">
        <v>23</v>
      </c>
      <c r="C5" s="32">
        <v>3281093.3569999998</v>
      </c>
      <c r="D5" s="32">
        <v>5332.7380000000003</v>
      </c>
      <c r="E5" s="32">
        <v>3286426.0949999997</v>
      </c>
      <c r="F5" s="32">
        <v>226471.78099999996</v>
      </c>
      <c r="G5" s="32">
        <v>297337.23600000003</v>
      </c>
      <c r="H5" s="32">
        <v>523809.01699999999</v>
      </c>
      <c r="I5" s="32">
        <v>716142.34100000001</v>
      </c>
      <c r="J5" s="32">
        <v>841340.63300000003</v>
      </c>
      <c r="K5" s="32">
        <v>1557482.9739999999</v>
      </c>
      <c r="L5" s="32">
        <v>18125.322999999997</v>
      </c>
      <c r="M5" s="32">
        <v>475735.69</v>
      </c>
      <c r="N5" s="32">
        <v>493861.01299999998</v>
      </c>
      <c r="O5" s="32">
        <v>5861579.0989999995</v>
      </c>
    </row>
    <row r="6" spans="1:15" x14ac:dyDescent="0.25">
      <c r="A6" s="14" t="s">
        <v>95</v>
      </c>
      <c r="B6" s="14" t="s">
        <v>80</v>
      </c>
      <c r="C6" s="32">
        <v>235895.29</v>
      </c>
      <c r="D6" s="32">
        <v>1547.51</v>
      </c>
      <c r="E6" s="32">
        <v>237442.80000000002</v>
      </c>
      <c r="F6" s="32">
        <v>1024.17</v>
      </c>
      <c r="G6" s="32">
        <v>3684.2</v>
      </c>
      <c r="H6" s="32">
        <v>4708.37</v>
      </c>
      <c r="I6" s="32">
        <v>47188.317000000003</v>
      </c>
      <c r="J6" s="32">
        <v>388237.81199999998</v>
      </c>
      <c r="K6" s="32">
        <v>435426.12899999996</v>
      </c>
      <c r="L6" s="32">
        <v>393.86200000000002</v>
      </c>
      <c r="M6" s="32">
        <v>193189.7</v>
      </c>
      <c r="N6" s="32">
        <v>193583.56200000001</v>
      </c>
      <c r="O6" s="32">
        <v>871160.86100000003</v>
      </c>
    </row>
    <row r="7" spans="1:15" x14ac:dyDescent="0.25">
      <c r="A7" s="14" t="s">
        <v>111</v>
      </c>
      <c r="B7" s="14" t="s">
        <v>80</v>
      </c>
      <c r="C7" s="32">
        <v>178445.71</v>
      </c>
      <c r="D7" s="32">
        <v>60</v>
      </c>
      <c r="E7" s="32">
        <v>178505.71</v>
      </c>
      <c r="F7" s="32">
        <v>1737.58</v>
      </c>
      <c r="G7" s="32">
        <v>92.4</v>
      </c>
      <c r="H7" s="32">
        <v>1829.98</v>
      </c>
      <c r="I7" s="32">
        <v>39856.466999999997</v>
      </c>
      <c r="J7" s="32">
        <v>78942.16</v>
      </c>
      <c r="K7" s="32">
        <v>118798.62700000001</v>
      </c>
      <c r="L7" s="32">
        <v>1028.2</v>
      </c>
      <c r="M7" s="32">
        <v>3168</v>
      </c>
      <c r="N7" s="32">
        <v>4196.2</v>
      </c>
      <c r="O7" s="32">
        <v>303330.51699999999</v>
      </c>
    </row>
    <row r="8" spans="1:15" x14ac:dyDescent="0.25">
      <c r="A8" s="14" t="s">
        <v>98</v>
      </c>
      <c r="B8" s="14" t="s">
        <v>80</v>
      </c>
      <c r="C8" s="32">
        <v>75986.055999999997</v>
      </c>
      <c r="D8" s="32">
        <v>150.19999999999999</v>
      </c>
      <c r="E8" s="32">
        <v>76136.255999999994</v>
      </c>
      <c r="F8" s="32">
        <v>24520.143</v>
      </c>
      <c r="G8" s="32">
        <v>8189.15</v>
      </c>
      <c r="H8" s="32">
        <v>32709.292999999998</v>
      </c>
      <c r="I8" s="32">
        <v>31107.952000000001</v>
      </c>
      <c r="J8" s="32">
        <v>13357.91</v>
      </c>
      <c r="K8" s="32">
        <v>44465.862000000001</v>
      </c>
      <c r="L8" s="32">
        <v>5</v>
      </c>
      <c r="M8" s="32">
        <v>6216</v>
      </c>
      <c r="N8" s="32">
        <v>6221</v>
      </c>
      <c r="O8" s="32">
        <v>159532.41099999999</v>
      </c>
    </row>
    <row r="9" spans="1:15" x14ac:dyDescent="0.25">
      <c r="A9" s="14" t="s">
        <v>110</v>
      </c>
      <c r="B9" s="14" t="s">
        <v>80</v>
      </c>
      <c r="C9" s="32">
        <v>630194.84900000005</v>
      </c>
      <c r="D9" s="32">
        <v>1590</v>
      </c>
      <c r="E9" s="32">
        <v>631784.84900000005</v>
      </c>
      <c r="F9" s="32">
        <v>139.53</v>
      </c>
      <c r="G9" s="32">
        <v>1352</v>
      </c>
      <c r="H9" s="32">
        <v>1491.53</v>
      </c>
      <c r="I9" s="32">
        <v>130998.43799999999</v>
      </c>
      <c r="J9" s="32">
        <v>50197.07</v>
      </c>
      <c r="K9" s="32">
        <v>181195.508</v>
      </c>
      <c r="L9" s="32">
        <v>624.05700000000002</v>
      </c>
      <c r="M9" s="32">
        <v>1471</v>
      </c>
      <c r="N9" s="32">
        <v>2095.0569999999998</v>
      </c>
      <c r="O9" s="32">
        <v>816566.94400000002</v>
      </c>
    </row>
    <row r="10" spans="1:15" x14ac:dyDescent="0.25">
      <c r="A10" s="14" t="s">
        <v>94</v>
      </c>
      <c r="B10" s="14" t="s">
        <v>80</v>
      </c>
      <c r="C10" s="32">
        <v>229440.73800000001</v>
      </c>
      <c r="D10" s="32">
        <v>724.21</v>
      </c>
      <c r="E10" s="32">
        <v>230164.948</v>
      </c>
      <c r="F10" s="32">
        <v>31480.215</v>
      </c>
      <c r="G10" s="32">
        <v>20270.43</v>
      </c>
      <c r="H10" s="32">
        <v>51750.645000000004</v>
      </c>
      <c r="I10" s="32">
        <v>57791.241999999998</v>
      </c>
      <c r="J10" s="32">
        <v>71283.335999999996</v>
      </c>
      <c r="K10" s="32">
        <v>129074.57799999999</v>
      </c>
      <c r="L10" s="32">
        <v>721.76700000000005</v>
      </c>
      <c r="M10" s="32">
        <v>89726.24</v>
      </c>
      <c r="N10" s="32">
        <v>90448.007000000012</v>
      </c>
      <c r="O10" s="32">
        <v>501438.17800000007</v>
      </c>
    </row>
    <row r="11" spans="1:15" x14ac:dyDescent="0.25">
      <c r="A11" s="14" t="s">
        <v>109</v>
      </c>
      <c r="B11" s="14" t="s">
        <v>80</v>
      </c>
      <c r="C11" s="32">
        <v>28370.463</v>
      </c>
      <c r="D11" s="32">
        <v>155</v>
      </c>
      <c r="E11" s="32">
        <v>28525.463</v>
      </c>
      <c r="F11" s="32">
        <v>4389.7910000000002</v>
      </c>
      <c r="G11" s="32">
        <v>265.3</v>
      </c>
      <c r="H11" s="32">
        <v>4655.0910000000003</v>
      </c>
      <c r="I11" s="32">
        <v>9552.4709999999995</v>
      </c>
      <c r="J11" s="32">
        <v>4627.8999999999996</v>
      </c>
      <c r="K11" s="32">
        <v>14180.370999999999</v>
      </c>
      <c r="L11" s="32">
        <v>172.04900000000001</v>
      </c>
      <c r="M11" s="32">
        <v>2350</v>
      </c>
      <c r="N11" s="32">
        <v>2522.049</v>
      </c>
      <c r="O11" s="32">
        <v>49882.974000000002</v>
      </c>
    </row>
    <row r="12" spans="1:15" x14ac:dyDescent="0.25">
      <c r="A12" s="14" t="s">
        <v>83</v>
      </c>
      <c r="B12" s="14" t="s">
        <v>80</v>
      </c>
      <c r="C12" s="32">
        <v>917832.19700000004</v>
      </c>
      <c r="D12" s="32">
        <v>1287.2</v>
      </c>
      <c r="E12" s="32">
        <v>919119.397</v>
      </c>
      <c r="F12" s="32">
        <v>1567.9849999999999</v>
      </c>
      <c r="G12" s="32">
        <v>2788.9</v>
      </c>
      <c r="H12" s="32">
        <v>4356.8850000000002</v>
      </c>
      <c r="I12" s="32">
        <v>344413.18300000002</v>
      </c>
      <c r="J12" s="32">
        <v>372376.43</v>
      </c>
      <c r="K12" s="32">
        <v>716789.61300000001</v>
      </c>
      <c r="L12" s="32">
        <v>25677.394</v>
      </c>
      <c r="M12" s="32">
        <v>158462.24</v>
      </c>
      <c r="N12" s="32">
        <v>184139.63399999999</v>
      </c>
      <c r="O12" s="32">
        <v>1824405.5290000001</v>
      </c>
    </row>
    <row r="13" spans="1:15" x14ac:dyDescent="0.25">
      <c r="A13" s="14" t="s">
        <v>84</v>
      </c>
      <c r="B13" s="14" t="s">
        <v>80</v>
      </c>
      <c r="C13" s="32">
        <v>1189023.798</v>
      </c>
      <c r="D13" s="32">
        <v>830.79</v>
      </c>
      <c r="E13" s="32">
        <v>1189854.588</v>
      </c>
      <c r="F13" s="32">
        <v>3959.491</v>
      </c>
      <c r="G13" s="32">
        <v>1973.6</v>
      </c>
      <c r="H13" s="32">
        <v>5933.0910000000003</v>
      </c>
      <c r="I13" s="32">
        <v>201078.17199999999</v>
      </c>
      <c r="J13" s="32">
        <v>55670.71</v>
      </c>
      <c r="K13" s="32">
        <v>256748.88199999998</v>
      </c>
      <c r="L13" s="32">
        <v>3279.3629999999998</v>
      </c>
      <c r="M13" s="32">
        <v>3086.35</v>
      </c>
      <c r="N13" s="32">
        <v>6365.7129999999997</v>
      </c>
      <c r="O13" s="32">
        <v>1458902.274</v>
      </c>
    </row>
    <row r="14" spans="1:15" x14ac:dyDescent="0.25">
      <c r="A14" s="14" t="s">
        <v>96</v>
      </c>
      <c r="B14" s="14" t="s">
        <v>80</v>
      </c>
      <c r="C14" s="32">
        <v>296838.3</v>
      </c>
      <c r="D14" s="32">
        <v>14517.41</v>
      </c>
      <c r="E14" s="32">
        <v>311355.70999999996</v>
      </c>
      <c r="F14" s="32">
        <v>3975.056</v>
      </c>
      <c r="G14" s="32">
        <v>4052.01</v>
      </c>
      <c r="H14" s="32">
        <v>8027.0660000000007</v>
      </c>
      <c r="I14" s="32">
        <v>78908.442999999999</v>
      </c>
      <c r="J14" s="32">
        <v>65791.88</v>
      </c>
      <c r="K14" s="32">
        <v>144700.323</v>
      </c>
      <c r="L14" s="32">
        <v>255.84800000000001</v>
      </c>
      <c r="M14" s="32">
        <v>12864</v>
      </c>
      <c r="N14" s="32">
        <v>13119.848</v>
      </c>
      <c r="O14" s="32">
        <v>477202.94699999993</v>
      </c>
    </row>
    <row r="15" spans="1:15" x14ac:dyDescent="0.25">
      <c r="A15" s="14" t="s">
        <v>88</v>
      </c>
      <c r="B15" s="14" t="s">
        <v>80</v>
      </c>
      <c r="C15" s="32">
        <v>523011.73300000001</v>
      </c>
      <c r="D15" s="32">
        <v>1022.91</v>
      </c>
      <c r="E15" s="32">
        <v>524034.64299999998</v>
      </c>
      <c r="F15" s="32">
        <v>266.94</v>
      </c>
      <c r="G15" s="32">
        <v>84.6</v>
      </c>
      <c r="H15" s="32">
        <v>351.53999999999996</v>
      </c>
      <c r="I15" s="32">
        <v>91297.315000000002</v>
      </c>
      <c r="J15" s="32">
        <v>113688.55</v>
      </c>
      <c r="K15" s="32">
        <v>204985.86499999999</v>
      </c>
      <c r="L15" s="32">
        <v>1958.5709999999999</v>
      </c>
      <c r="M15" s="32">
        <v>49388</v>
      </c>
      <c r="N15" s="32">
        <v>51346.570999999996</v>
      </c>
      <c r="O15" s="32">
        <v>780718.61899999995</v>
      </c>
    </row>
    <row r="16" spans="1:15" x14ac:dyDescent="0.25">
      <c r="A16" s="14" t="s">
        <v>107</v>
      </c>
      <c r="B16" s="14" t="s">
        <v>80</v>
      </c>
      <c r="C16" s="32">
        <v>262207.67700000003</v>
      </c>
      <c r="D16" s="32">
        <v>17391.46</v>
      </c>
      <c r="E16" s="32">
        <v>279599.13700000005</v>
      </c>
      <c r="F16" s="32">
        <v>8465.33</v>
      </c>
      <c r="G16" s="32">
        <v>11690.8</v>
      </c>
      <c r="H16" s="32">
        <v>20156.129999999997</v>
      </c>
      <c r="I16" s="32">
        <v>38461.644</v>
      </c>
      <c r="J16" s="32">
        <v>25760.87</v>
      </c>
      <c r="K16" s="32">
        <v>64222.513999999996</v>
      </c>
      <c r="L16" s="32">
        <v>529.71</v>
      </c>
      <c r="M16" s="32">
        <v>5468.4</v>
      </c>
      <c r="N16" s="32">
        <v>5998.11</v>
      </c>
      <c r="O16" s="32">
        <v>369975.89100000006</v>
      </c>
    </row>
    <row r="17" spans="1:15" x14ac:dyDescent="0.25">
      <c r="A17" s="14" t="s">
        <v>101</v>
      </c>
      <c r="B17" s="14" t="s">
        <v>80</v>
      </c>
      <c r="C17" s="32">
        <v>141550.12899999999</v>
      </c>
      <c r="D17" s="32">
        <v>4252.58</v>
      </c>
      <c r="E17" s="32">
        <v>145802.70899999997</v>
      </c>
      <c r="F17" s="32">
        <v>1697.9259999999999</v>
      </c>
      <c r="G17" s="32">
        <v>4964.6000000000004</v>
      </c>
      <c r="H17" s="32">
        <v>6662.5259999999998</v>
      </c>
      <c r="I17" s="32">
        <v>21994.378000000001</v>
      </c>
      <c r="J17" s="32">
        <v>66840.02</v>
      </c>
      <c r="K17" s="32">
        <v>88834.398000000001</v>
      </c>
      <c r="L17" s="32">
        <v>70.760000000000005</v>
      </c>
      <c r="M17" s="32">
        <v>19559.599999999999</v>
      </c>
      <c r="N17" s="32">
        <v>19630.359999999997</v>
      </c>
      <c r="O17" s="32">
        <v>260929.99299999996</v>
      </c>
    </row>
    <row r="18" spans="1:15" x14ac:dyDescent="0.25">
      <c r="A18" s="14" t="s">
        <v>87</v>
      </c>
      <c r="B18" s="14" t="s">
        <v>80</v>
      </c>
      <c r="C18" s="32">
        <v>291412.26899999997</v>
      </c>
      <c r="D18" s="32">
        <v>1950</v>
      </c>
      <c r="E18" s="32">
        <v>293362.26899999997</v>
      </c>
      <c r="F18" s="32">
        <v>63.29</v>
      </c>
      <c r="G18" s="32">
        <v>196</v>
      </c>
      <c r="H18" s="32">
        <v>259.29000000000002</v>
      </c>
      <c r="I18" s="32">
        <v>76564.316000000006</v>
      </c>
      <c r="J18" s="32">
        <v>135559.43700000001</v>
      </c>
      <c r="K18" s="32">
        <v>212123.75300000003</v>
      </c>
      <c r="L18" s="32">
        <v>6940.1890000000003</v>
      </c>
      <c r="M18" s="32">
        <v>55057.029000000002</v>
      </c>
      <c r="N18" s="32">
        <v>61997.218000000001</v>
      </c>
      <c r="O18" s="32">
        <v>567742.53</v>
      </c>
    </row>
    <row r="19" spans="1:15" x14ac:dyDescent="0.25">
      <c r="A19" s="14" t="s">
        <v>89</v>
      </c>
      <c r="B19" s="14" t="s">
        <v>80</v>
      </c>
      <c r="C19" s="32">
        <v>121989.13499999999</v>
      </c>
      <c r="D19" s="32">
        <v>1782</v>
      </c>
      <c r="E19" s="32">
        <v>123771.13499999999</v>
      </c>
      <c r="F19" s="32">
        <v>1959.4259999999999</v>
      </c>
      <c r="G19" s="32">
        <v>454</v>
      </c>
      <c r="H19" s="32">
        <v>2413.4259999999999</v>
      </c>
      <c r="I19" s="32">
        <v>23124.137999999999</v>
      </c>
      <c r="J19" s="32">
        <v>10416.5</v>
      </c>
      <c r="K19" s="32">
        <v>33540.637999999999</v>
      </c>
      <c r="L19" s="32">
        <v>493.10700000000003</v>
      </c>
      <c r="M19" s="32">
        <v>2676</v>
      </c>
      <c r="N19" s="32">
        <v>3169.107</v>
      </c>
      <c r="O19" s="32">
        <v>162894.30599999998</v>
      </c>
    </row>
    <row r="20" spans="1:15" x14ac:dyDescent="0.25">
      <c r="A20" s="14" t="s">
        <v>90</v>
      </c>
      <c r="B20" s="14" t="s">
        <v>80</v>
      </c>
      <c r="C20" s="32">
        <v>955805.2</v>
      </c>
      <c r="D20" s="32">
        <v>6687.31</v>
      </c>
      <c r="E20" s="32">
        <v>962492.51</v>
      </c>
      <c r="F20" s="32">
        <v>70.89</v>
      </c>
      <c r="G20" s="32">
        <v>72</v>
      </c>
      <c r="H20" s="32">
        <v>142.88999999999999</v>
      </c>
      <c r="I20" s="32">
        <v>166076.022</v>
      </c>
      <c r="J20" s="32">
        <v>23134.31</v>
      </c>
      <c r="K20" s="32">
        <v>189210.33199999999</v>
      </c>
      <c r="L20" s="32">
        <v>2513.4499999999998</v>
      </c>
      <c r="M20" s="32">
        <v>240</v>
      </c>
      <c r="N20" s="32">
        <v>2753.45</v>
      </c>
      <c r="O20" s="32">
        <v>1154599.182</v>
      </c>
    </row>
    <row r="21" spans="1:15" x14ac:dyDescent="0.25">
      <c r="A21" s="14" t="s">
        <v>99</v>
      </c>
      <c r="B21" s="14" t="s">
        <v>80</v>
      </c>
      <c r="C21" s="32">
        <v>67044.41</v>
      </c>
      <c r="D21" s="32">
        <v>5163.7299999999996</v>
      </c>
      <c r="E21" s="32">
        <v>72208.14</v>
      </c>
      <c r="F21" s="32">
        <v>2347.9430000000002</v>
      </c>
      <c r="G21" s="32">
        <v>1121.0999999999999</v>
      </c>
      <c r="H21" s="32">
        <v>3469.0430000000001</v>
      </c>
      <c r="I21" s="32">
        <v>11760.072</v>
      </c>
      <c r="J21" s="32">
        <v>23308.3</v>
      </c>
      <c r="K21" s="32">
        <v>35068.372000000003</v>
      </c>
      <c r="L21" s="32">
        <v>173.11</v>
      </c>
      <c r="M21" s="32">
        <v>36762.32</v>
      </c>
      <c r="N21" s="32">
        <v>36935.43</v>
      </c>
      <c r="O21" s="32">
        <v>147680.98499999999</v>
      </c>
    </row>
    <row r="22" spans="1:15" x14ac:dyDescent="0.25">
      <c r="A22" s="14" t="s">
        <v>85</v>
      </c>
      <c r="B22" s="14" t="s">
        <v>80</v>
      </c>
      <c r="C22" s="32">
        <v>1034221.335</v>
      </c>
      <c r="D22" s="32">
        <v>166</v>
      </c>
      <c r="E22" s="32">
        <v>1034387.335</v>
      </c>
      <c r="F22" s="32">
        <v>187.99</v>
      </c>
      <c r="G22" s="32">
        <v>811.4</v>
      </c>
      <c r="H22" s="32">
        <v>999.39</v>
      </c>
      <c r="I22" s="32">
        <v>181015.139</v>
      </c>
      <c r="J22" s="32">
        <v>60748.69</v>
      </c>
      <c r="K22" s="32">
        <v>241763.829</v>
      </c>
      <c r="L22" s="32">
        <v>938.45299999999997</v>
      </c>
      <c r="M22" s="32">
        <v>4438.2</v>
      </c>
      <c r="N22" s="32">
        <v>5376.6530000000002</v>
      </c>
      <c r="O22" s="32">
        <v>1282527.2069999999</v>
      </c>
    </row>
    <row r="23" spans="1:15" x14ac:dyDescent="0.25">
      <c r="A23" s="14" t="s">
        <v>104</v>
      </c>
      <c r="B23" s="14" t="s">
        <v>80</v>
      </c>
      <c r="C23" s="32">
        <v>245997.71</v>
      </c>
      <c r="D23" s="32">
        <v>7660.81</v>
      </c>
      <c r="E23" s="32">
        <v>253658.52</v>
      </c>
      <c r="F23" s="32">
        <v>32648.317999999999</v>
      </c>
      <c r="G23" s="32">
        <v>28729.288</v>
      </c>
      <c r="H23" s="32">
        <v>61377.606</v>
      </c>
      <c r="I23" s="32">
        <v>50360.197</v>
      </c>
      <c r="J23" s="32">
        <v>294776.59999999998</v>
      </c>
      <c r="K23" s="32">
        <v>345136.79699999996</v>
      </c>
      <c r="L23" s="32">
        <v>814.00900000000001</v>
      </c>
      <c r="M23" s="32">
        <v>101024.94</v>
      </c>
      <c r="N23" s="32">
        <v>101838.94900000001</v>
      </c>
      <c r="O23" s="32">
        <v>762011.87199999997</v>
      </c>
    </row>
    <row r="24" spans="1:15" x14ac:dyDescent="0.25">
      <c r="A24" s="14" t="s">
        <v>102</v>
      </c>
      <c r="B24" s="14" t="s">
        <v>80</v>
      </c>
      <c r="C24" s="32">
        <v>50148.347000000002</v>
      </c>
      <c r="D24" s="32">
        <v>36</v>
      </c>
      <c r="E24" s="32">
        <v>50184.347000000002</v>
      </c>
      <c r="F24" s="32">
        <v>13244.835999999999</v>
      </c>
      <c r="G24" s="32">
        <v>6253.42</v>
      </c>
      <c r="H24" s="32">
        <v>19498.256000000001</v>
      </c>
      <c r="I24" s="32">
        <v>12287.906999999999</v>
      </c>
      <c r="J24" s="32">
        <v>39103</v>
      </c>
      <c r="K24" s="32">
        <v>51390.906999999999</v>
      </c>
      <c r="L24" s="32">
        <v>152.61600000000001</v>
      </c>
      <c r="M24" s="32">
        <v>736219.99899999995</v>
      </c>
      <c r="N24" s="32">
        <v>736372.61499999999</v>
      </c>
      <c r="O24" s="32">
        <v>857446.125</v>
      </c>
    </row>
    <row r="25" spans="1:15" x14ac:dyDescent="0.25">
      <c r="A25" s="14" t="s">
        <v>108</v>
      </c>
      <c r="B25" s="14" t="s">
        <v>80</v>
      </c>
      <c r="C25" s="32">
        <v>72014.384000000005</v>
      </c>
      <c r="D25" s="32">
        <v>750</v>
      </c>
      <c r="E25" s="32">
        <v>72764.384000000005</v>
      </c>
      <c r="F25" s="32">
        <v>18127.518</v>
      </c>
      <c r="G25" s="32">
        <v>632.6</v>
      </c>
      <c r="H25" s="32">
        <v>18760.117999999999</v>
      </c>
      <c r="I25" s="32">
        <v>21819.232</v>
      </c>
      <c r="J25" s="32">
        <v>24539.4</v>
      </c>
      <c r="K25" s="32">
        <v>46358.631999999998</v>
      </c>
      <c r="L25" s="32">
        <v>35</v>
      </c>
      <c r="M25" s="32">
        <v>1668</v>
      </c>
      <c r="N25" s="32">
        <v>1703</v>
      </c>
      <c r="O25" s="32">
        <v>139586.13400000002</v>
      </c>
    </row>
    <row r="26" spans="1:15" x14ac:dyDescent="0.25">
      <c r="A26" s="14" t="s">
        <v>82</v>
      </c>
      <c r="B26" s="14" t="s">
        <v>80</v>
      </c>
      <c r="C26" s="32">
        <v>699933.62300000002</v>
      </c>
      <c r="D26" s="32">
        <v>1389.01</v>
      </c>
      <c r="E26" s="32">
        <v>701322.63300000003</v>
      </c>
      <c r="F26" s="32">
        <v>20</v>
      </c>
      <c r="G26" s="32">
        <v>192</v>
      </c>
      <c r="H26" s="32">
        <v>212</v>
      </c>
      <c r="I26" s="32">
        <v>494311.73300000001</v>
      </c>
      <c r="J26" s="32">
        <v>381660.5</v>
      </c>
      <c r="K26" s="32">
        <v>875972.23300000001</v>
      </c>
      <c r="L26" s="32">
        <v>4235.723</v>
      </c>
      <c r="M26" s="32">
        <v>20387.400000000001</v>
      </c>
      <c r="N26" s="32">
        <v>24623.123</v>
      </c>
      <c r="O26" s="32">
        <v>1602129.9890000001</v>
      </c>
    </row>
    <row r="27" spans="1:15" x14ac:dyDescent="0.25">
      <c r="A27" s="14" t="s">
        <v>100</v>
      </c>
      <c r="B27" s="14" t="s">
        <v>80</v>
      </c>
      <c r="C27" s="32">
        <v>319305.28499999997</v>
      </c>
      <c r="D27" s="32">
        <v>5395.83</v>
      </c>
      <c r="E27" s="32">
        <v>324701.11499999999</v>
      </c>
      <c r="F27" s="32">
        <v>20734.473999999998</v>
      </c>
      <c r="G27" s="32">
        <v>16409.900000000001</v>
      </c>
      <c r="H27" s="32">
        <v>37144.373999999996</v>
      </c>
      <c r="I27" s="32">
        <v>88163.040999999997</v>
      </c>
      <c r="J27" s="32">
        <v>77160.479999999996</v>
      </c>
      <c r="K27" s="32">
        <v>165323.52100000001</v>
      </c>
      <c r="L27" s="32">
        <v>8335.6620000000003</v>
      </c>
      <c r="M27" s="32">
        <v>39556.53</v>
      </c>
      <c r="N27" s="32">
        <v>47892.191999999995</v>
      </c>
      <c r="O27" s="32">
        <v>575061.20200000005</v>
      </c>
    </row>
    <row r="28" spans="1:15" x14ac:dyDescent="0.25">
      <c r="A28" s="14" t="s">
        <v>105</v>
      </c>
      <c r="B28" s="14" t="s">
        <v>80</v>
      </c>
      <c r="C28" s="32">
        <v>436941.48800000001</v>
      </c>
      <c r="D28" s="32">
        <v>2996</v>
      </c>
      <c r="E28" s="32">
        <v>439937.48800000001</v>
      </c>
      <c r="F28" s="32">
        <v>8830.83</v>
      </c>
      <c r="G28" s="32">
        <v>6064.6</v>
      </c>
      <c r="H28" s="32">
        <v>14895.43</v>
      </c>
      <c r="I28" s="32">
        <v>72302.754000000001</v>
      </c>
      <c r="J28" s="32">
        <v>114779.6</v>
      </c>
      <c r="K28" s="32">
        <v>187082.35399999999</v>
      </c>
      <c r="L28" s="32">
        <v>8010.2610000000004</v>
      </c>
      <c r="M28" s="32">
        <v>90024.03</v>
      </c>
      <c r="N28" s="32">
        <v>98034.290999999997</v>
      </c>
      <c r="O28" s="32">
        <v>739949.56300000008</v>
      </c>
    </row>
    <row r="29" spans="1:15" x14ac:dyDescent="0.25">
      <c r="A29" s="14" t="s">
        <v>86</v>
      </c>
      <c r="B29" s="14" t="s">
        <v>80</v>
      </c>
      <c r="C29" s="32">
        <v>182451.538</v>
      </c>
      <c r="D29" s="32">
        <v>746.52</v>
      </c>
      <c r="E29" s="32">
        <v>183198.05799999999</v>
      </c>
      <c r="F29" s="32">
        <v>1886.47</v>
      </c>
      <c r="G29" s="32">
        <v>0</v>
      </c>
      <c r="H29" s="32">
        <v>1886.47</v>
      </c>
      <c r="I29" s="32">
        <v>29380.794000000002</v>
      </c>
      <c r="J29" s="32">
        <v>27382.12</v>
      </c>
      <c r="K29" s="32">
        <v>56762.914000000004</v>
      </c>
      <c r="L29" s="32">
        <v>633.54</v>
      </c>
      <c r="M29" s="32">
        <v>480</v>
      </c>
      <c r="N29" s="32">
        <v>1113.54</v>
      </c>
      <c r="O29" s="32">
        <v>242960.98199999999</v>
      </c>
    </row>
    <row r="30" spans="1:15" x14ac:dyDescent="0.25">
      <c r="A30" s="14" t="s">
        <v>93</v>
      </c>
      <c r="B30" s="14" t="s">
        <v>80</v>
      </c>
      <c r="C30" s="32">
        <v>311014.33600000001</v>
      </c>
      <c r="D30" s="32">
        <v>721.2</v>
      </c>
      <c r="E30" s="32">
        <v>311735.53600000002</v>
      </c>
      <c r="F30" s="32">
        <v>47032.258000000002</v>
      </c>
      <c r="G30" s="32">
        <v>31588.451000000001</v>
      </c>
      <c r="H30" s="32">
        <v>78620.709000000003</v>
      </c>
      <c r="I30" s="32">
        <v>90225.373999999996</v>
      </c>
      <c r="J30" s="32">
        <v>55561.101000000002</v>
      </c>
      <c r="K30" s="32">
        <v>145786.47500000001</v>
      </c>
      <c r="L30" s="32">
        <v>1412.4280000000001</v>
      </c>
      <c r="M30" s="32">
        <v>18880</v>
      </c>
      <c r="N30" s="32">
        <v>20292.428</v>
      </c>
      <c r="O30" s="32">
        <v>556435.14800000004</v>
      </c>
    </row>
    <row r="31" spans="1:15" x14ac:dyDescent="0.25">
      <c r="A31" s="14" t="s">
        <v>92</v>
      </c>
      <c r="B31" s="14" t="s">
        <v>80</v>
      </c>
      <c r="C31" s="32">
        <v>221474.24</v>
      </c>
      <c r="D31" s="32">
        <v>14915.784</v>
      </c>
      <c r="E31" s="32">
        <v>236390.02399999998</v>
      </c>
      <c r="F31" s="32">
        <v>10614.12</v>
      </c>
      <c r="G31" s="32">
        <v>2011.9</v>
      </c>
      <c r="H31" s="32">
        <v>12626.02</v>
      </c>
      <c r="I31" s="32">
        <v>34989.194000000003</v>
      </c>
      <c r="J31" s="32">
        <v>41061.909</v>
      </c>
      <c r="K31" s="32">
        <v>76051.103000000003</v>
      </c>
      <c r="L31" s="32">
        <v>227.667</v>
      </c>
      <c r="M31" s="32">
        <v>9525</v>
      </c>
      <c r="N31" s="32">
        <v>9752.6669999999995</v>
      </c>
      <c r="O31" s="32">
        <v>334819.81400000001</v>
      </c>
    </row>
    <row r="32" spans="1:15" x14ac:dyDescent="0.25">
      <c r="A32" s="14" t="s">
        <v>91</v>
      </c>
      <c r="B32" s="14" t="s">
        <v>80</v>
      </c>
      <c r="C32" s="32">
        <v>91875.1</v>
      </c>
      <c r="D32" s="32">
        <v>1765.8</v>
      </c>
      <c r="E32" s="32">
        <v>93640.900000000009</v>
      </c>
      <c r="F32" s="32">
        <v>9762.3520000000008</v>
      </c>
      <c r="G32" s="32">
        <v>6916</v>
      </c>
      <c r="H32" s="32">
        <v>16678.351999999999</v>
      </c>
      <c r="I32" s="32">
        <v>27240.859</v>
      </c>
      <c r="J32" s="32">
        <v>24179.919999999998</v>
      </c>
      <c r="K32" s="32">
        <v>51420.778999999995</v>
      </c>
      <c r="L32" s="32">
        <v>445.21</v>
      </c>
      <c r="M32" s="32">
        <v>2052</v>
      </c>
      <c r="N32" s="32">
        <v>2497.21</v>
      </c>
      <c r="O32" s="32">
        <v>164237.24099999998</v>
      </c>
    </row>
    <row r="33" spans="1:15" x14ac:dyDescent="0.25">
      <c r="A33" s="14" t="s">
        <v>106</v>
      </c>
      <c r="B33" s="14" t="s">
        <v>80</v>
      </c>
      <c r="C33" s="32">
        <v>227324.53400000001</v>
      </c>
      <c r="D33" s="32">
        <v>283.10000000000002</v>
      </c>
      <c r="E33" s="32">
        <v>227607.63400000002</v>
      </c>
      <c r="F33" s="32">
        <v>28687.436000000002</v>
      </c>
      <c r="G33" s="32">
        <v>29134.1</v>
      </c>
      <c r="H33" s="32">
        <v>57821.536</v>
      </c>
      <c r="I33" s="32">
        <v>56875.264000000003</v>
      </c>
      <c r="J33" s="32">
        <v>77966.076000000001</v>
      </c>
      <c r="K33" s="32">
        <v>134841.34</v>
      </c>
      <c r="L33" s="32">
        <v>928.88</v>
      </c>
      <c r="M33" s="32">
        <v>24298.799999999999</v>
      </c>
      <c r="N33" s="32">
        <v>25227.68</v>
      </c>
      <c r="O33" s="32">
        <v>445498.19</v>
      </c>
    </row>
    <row r="34" spans="1:15" x14ac:dyDescent="0.25">
      <c r="A34" s="14" t="s">
        <v>103</v>
      </c>
      <c r="B34" s="14" t="s">
        <v>80</v>
      </c>
      <c r="C34" s="32">
        <v>492177.11900000001</v>
      </c>
      <c r="D34" s="32">
        <v>1738.79</v>
      </c>
      <c r="E34" s="32">
        <v>493915.90899999999</v>
      </c>
      <c r="F34" s="32">
        <v>18775.752</v>
      </c>
      <c r="G34" s="32">
        <v>35116.597999999998</v>
      </c>
      <c r="H34" s="32">
        <v>53892.35</v>
      </c>
      <c r="I34" s="32">
        <v>104473.859</v>
      </c>
      <c r="J34" s="32">
        <v>168402.72</v>
      </c>
      <c r="K34" s="32">
        <v>272876.57900000003</v>
      </c>
      <c r="L34" s="32">
        <v>8108.85</v>
      </c>
      <c r="M34" s="32">
        <v>228009.1</v>
      </c>
      <c r="N34" s="32">
        <v>236117.95</v>
      </c>
      <c r="O34" s="32">
        <v>1056802.7880000002</v>
      </c>
    </row>
    <row r="35" spans="1:15" x14ac:dyDescent="0.25">
      <c r="A35" s="14" t="s">
        <v>97</v>
      </c>
      <c r="B35" s="14" t="s">
        <v>80</v>
      </c>
      <c r="C35" s="32">
        <v>226851.42300000001</v>
      </c>
      <c r="D35" s="32">
        <v>14290.995999999999</v>
      </c>
      <c r="E35" s="32">
        <v>241142.41899999999</v>
      </c>
      <c r="F35" s="32">
        <v>11021.76</v>
      </c>
      <c r="G35" s="32">
        <v>2748.18</v>
      </c>
      <c r="H35" s="32">
        <v>13769.94</v>
      </c>
      <c r="I35" s="32">
        <v>46229.302000000003</v>
      </c>
      <c r="J35" s="32">
        <v>65034.705999999998</v>
      </c>
      <c r="K35" s="32">
        <v>111264.008</v>
      </c>
      <c r="L35" s="32">
        <v>165.51400000000001</v>
      </c>
      <c r="M35" s="32">
        <v>16824</v>
      </c>
      <c r="N35" s="32">
        <v>16989.513999999999</v>
      </c>
      <c r="O35" s="32">
        <v>383165.88099999999</v>
      </c>
    </row>
    <row r="36" spans="1:15" x14ac:dyDescent="0.25">
      <c r="A36" s="14" t="s">
        <v>124</v>
      </c>
      <c r="B36" s="14" t="s">
        <v>81</v>
      </c>
      <c r="C36" s="32">
        <v>39202.466999999997</v>
      </c>
      <c r="D36" s="32">
        <v>103.72</v>
      </c>
      <c r="E36" s="32">
        <v>39306.186999999998</v>
      </c>
      <c r="F36" s="32">
        <v>4101.1400000000003</v>
      </c>
      <c r="G36" s="32">
        <v>7925.4669999999996</v>
      </c>
      <c r="H36" s="32">
        <v>12026.607</v>
      </c>
      <c r="I36" s="32">
        <v>10044.659</v>
      </c>
      <c r="J36" s="32">
        <v>18890.259999999998</v>
      </c>
      <c r="K36" s="32">
        <v>28934.918999999998</v>
      </c>
      <c r="L36" s="32">
        <v>13.2</v>
      </c>
      <c r="M36" s="32">
        <v>5568</v>
      </c>
      <c r="N36" s="32">
        <v>5581.2</v>
      </c>
      <c r="O36" s="32">
        <v>85848.913</v>
      </c>
    </row>
    <row r="37" spans="1:15" x14ac:dyDescent="0.25">
      <c r="A37" s="14" t="s">
        <v>112</v>
      </c>
      <c r="B37" s="14" t="s">
        <v>81</v>
      </c>
      <c r="C37" s="32">
        <v>425280.25</v>
      </c>
      <c r="D37" s="32">
        <v>214.32599999999999</v>
      </c>
      <c r="E37" s="32">
        <v>425494.576</v>
      </c>
      <c r="F37" s="32">
        <v>37235.199999999997</v>
      </c>
      <c r="G37" s="32">
        <v>37883.978999999999</v>
      </c>
      <c r="H37" s="32">
        <v>75119.179000000004</v>
      </c>
      <c r="I37" s="32">
        <v>96231.914000000004</v>
      </c>
      <c r="J37" s="32">
        <v>95862.79</v>
      </c>
      <c r="K37" s="32">
        <v>192094.704</v>
      </c>
      <c r="L37" s="32">
        <v>1476.7080000000001</v>
      </c>
      <c r="M37" s="32">
        <v>31551.4</v>
      </c>
      <c r="N37" s="32">
        <v>33028.108</v>
      </c>
      <c r="O37" s="32">
        <v>725736.56700000004</v>
      </c>
    </row>
    <row r="38" spans="1:15" x14ac:dyDescent="0.25">
      <c r="A38" s="14" t="s">
        <v>113</v>
      </c>
      <c r="B38" s="14" t="s">
        <v>81</v>
      </c>
      <c r="C38" s="32">
        <v>218179.17600000001</v>
      </c>
      <c r="D38" s="32">
        <v>251.02</v>
      </c>
      <c r="E38" s="32">
        <v>218430.196</v>
      </c>
      <c r="F38" s="32">
        <v>43507.000999999997</v>
      </c>
      <c r="G38" s="32">
        <v>26125.687000000002</v>
      </c>
      <c r="H38" s="32">
        <v>69632.687999999995</v>
      </c>
      <c r="I38" s="32">
        <v>47730.964999999997</v>
      </c>
      <c r="J38" s="32">
        <v>64440.81</v>
      </c>
      <c r="K38" s="32">
        <v>112171.77499999999</v>
      </c>
      <c r="L38" s="32">
        <v>558.83199999999999</v>
      </c>
      <c r="M38" s="32">
        <v>59181.2</v>
      </c>
      <c r="N38" s="32">
        <v>59740.031999999999</v>
      </c>
      <c r="O38" s="32">
        <v>459974.69099999999</v>
      </c>
    </row>
    <row r="39" spans="1:15" x14ac:dyDescent="0.25">
      <c r="A39" s="14" t="s">
        <v>114</v>
      </c>
      <c r="B39" s="14" t="s">
        <v>81</v>
      </c>
      <c r="C39" s="32">
        <v>83912.751999999993</v>
      </c>
      <c r="D39" s="32">
        <v>37.200000000000003</v>
      </c>
      <c r="E39" s="32">
        <v>83949.95199999999</v>
      </c>
      <c r="F39" s="32">
        <v>2394.5500000000002</v>
      </c>
      <c r="G39" s="32">
        <v>327.60000000000002</v>
      </c>
      <c r="H39" s="32">
        <v>2722.15</v>
      </c>
      <c r="I39" s="32">
        <v>21473.103999999999</v>
      </c>
      <c r="J39" s="32">
        <v>7621.52</v>
      </c>
      <c r="K39" s="32">
        <v>29094.624</v>
      </c>
      <c r="L39" s="32">
        <v>2016.3720000000001</v>
      </c>
      <c r="M39" s="32">
        <v>60</v>
      </c>
      <c r="N39" s="32">
        <v>2076.3720000000003</v>
      </c>
      <c r="O39" s="32">
        <v>117843.098</v>
      </c>
    </row>
    <row r="40" spans="1:15" x14ac:dyDescent="0.25">
      <c r="A40" s="14" t="s">
        <v>125</v>
      </c>
      <c r="B40" s="14" t="s">
        <v>81</v>
      </c>
      <c r="C40" s="32">
        <v>26583.562000000002</v>
      </c>
      <c r="D40" s="32">
        <v>25.5</v>
      </c>
      <c r="E40" s="32">
        <v>26609.062000000002</v>
      </c>
      <c r="F40" s="32">
        <v>8091.8</v>
      </c>
      <c r="G40" s="32">
        <v>8207.5239999999994</v>
      </c>
      <c r="H40" s="32">
        <v>16299.324000000001</v>
      </c>
      <c r="I40" s="32">
        <v>7122.0479999999998</v>
      </c>
      <c r="J40" s="32">
        <v>21134.3</v>
      </c>
      <c r="K40" s="32">
        <v>28256.347999999998</v>
      </c>
      <c r="L40" s="32">
        <v>218.88</v>
      </c>
      <c r="M40" s="32">
        <v>4006</v>
      </c>
      <c r="N40" s="32">
        <v>4224.88</v>
      </c>
      <c r="O40" s="32">
        <v>75389.614000000001</v>
      </c>
    </row>
    <row r="41" spans="1:15" x14ac:dyDescent="0.25">
      <c r="A41" s="14" t="s">
        <v>115</v>
      </c>
      <c r="B41" s="14" t="s">
        <v>81</v>
      </c>
      <c r="C41" s="32">
        <v>72552.433000000005</v>
      </c>
      <c r="D41" s="32">
        <v>0</v>
      </c>
      <c r="E41" s="32">
        <v>72552.433000000005</v>
      </c>
      <c r="F41" s="32">
        <v>3666.41</v>
      </c>
      <c r="G41" s="32">
        <v>1694.18</v>
      </c>
      <c r="H41" s="32">
        <v>5360.59</v>
      </c>
      <c r="I41" s="32">
        <v>13698.749</v>
      </c>
      <c r="J41" s="32">
        <v>8092.58</v>
      </c>
      <c r="K41" s="32">
        <v>21791.328999999998</v>
      </c>
      <c r="L41" s="32">
        <v>35.445999999999998</v>
      </c>
      <c r="M41" s="32">
        <v>5112</v>
      </c>
      <c r="N41" s="32">
        <v>5147.4459999999999</v>
      </c>
      <c r="O41" s="32">
        <v>104851.79800000001</v>
      </c>
    </row>
    <row r="42" spans="1:15" x14ac:dyDescent="0.25">
      <c r="A42" s="14" t="s">
        <v>116</v>
      </c>
      <c r="B42" s="14" t="s">
        <v>81</v>
      </c>
      <c r="C42" s="32">
        <v>83915.13</v>
      </c>
      <c r="D42" s="32">
        <v>186.476</v>
      </c>
      <c r="E42" s="32">
        <v>84101.606</v>
      </c>
      <c r="F42" s="32">
        <v>4093.4839999999999</v>
      </c>
      <c r="G42" s="32">
        <v>11944.316000000001</v>
      </c>
      <c r="H42" s="32">
        <v>16037.800000000001</v>
      </c>
      <c r="I42" s="32">
        <v>21196.841</v>
      </c>
      <c r="J42" s="32">
        <v>16805.68</v>
      </c>
      <c r="K42" s="32">
        <v>38002.521000000001</v>
      </c>
      <c r="L42" s="32">
        <v>117.25</v>
      </c>
      <c r="M42" s="32">
        <v>1886</v>
      </c>
      <c r="N42" s="32">
        <v>2003.25</v>
      </c>
      <c r="O42" s="32">
        <v>140145.177</v>
      </c>
    </row>
    <row r="43" spans="1:15" x14ac:dyDescent="0.25">
      <c r="A43" s="14" t="s">
        <v>126</v>
      </c>
      <c r="B43" s="14" t="s">
        <v>81</v>
      </c>
      <c r="C43" s="32">
        <v>29528.358</v>
      </c>
      <c r="D43" s="32">
        <v>15</v>
      </c>
      <c r="E43" s="32">
        <v>29543.358</v>
      </c>
      <c r="F43" s="32">
        <v>5536.0110000000004</v>
      </c>
      <c r="G43" s="32">
        <v>8044.4</v>
      </c>
      <c r="H43" s="32">
        <v>13580.411</v>
      </c>
      <c r="I43" s="32">
        <v>7862.3770000000004</v>
      </c>
      <c r="J43" s="32">
        <v>8613.98</v>
      </c>
      <c r="K43" s="32">
        <v>16476.357</v>
      </c>
      <c r="L43" s="32">
        <v>61.13</v>
      </c>
      <c r="M43" s="32">
        <v>255</v>
      </c>
      <c r="N43" s="32">
        <v>316.13</v>
      </c>
      <c r="O43" s="32">
        <v>59916.256000000001</v>
      </c>
    </row>
    <row r="44" spans="1:15" x14ac:dyDescent="0.25">
      <c r="A44" s="14" t="s">
        <v>117</v>
      </c>
      <c r="B44" s="14" t="s">
        <v>81</v>
      </c>
      <c r="C44" s="32">
        <v>90423.251000000004</v>
      </c>
      <c r="D44" s="32">
        <v>375.26</v>
      </c>
      <c r="E44" s="32">
        <v>90798.510999999999</v>
      </c>
      <c r="F44" s="32">
        <v>4118.1499999999996</v>
      </c>
      <c r="G44" s="32">
        <v>10962.002</v>
      </c>
      <c r="H44" s="32">
        <v>15080.152</v>
      </c>
      <c r="I44" s="32">
        <v>29815.214</v>
      </c>
      <c r="J44" s="32">
        <v>51083.1</v>
      </c>
      <c r="K44" s="32">
        <v>80898.313999999998</v>
      </c>
      <c r="L44" s="32">
        <v>1257.6379999999999</v>
      </c>
      <c r="M44" s="32">
        <v>7614.6</v>
      </c>
      <c r="N44" s="32">
        <v>8872.2380000000012</v>
      </c>
      <c r="O44" s="32">
        <v>195649.215</v>
      </c>
    </row>
    <row r="45" spans="1:15" x14ac:dyDescent="0.25">
      <c r="A45" s="14" t="s">
        <v>118</v>
      </c>
      <c r="B45" s="14" t="s">
        <v>81</v>
      </c>
      <c r="C45" s="32">
        <v>379689.80200000003</v>
      </c>
      <c r="D45" s="32">
        <v>1219.3499999999999</v>
      </c>
      <c r="E45" s="32">
        <v>380909.152</v>
      </c>
      <c r="F45" s="32">
        <v>31273.642</v>
      </c>
      <c r="G45" s="32">
        <v>52123.908000000003</v>
      </c>
      <c r="H45" s="32">
        <v>83397.55</v>
      </c>
      <c r="I45" s="32">
        <v>90549.282000000007</v>
      </c>
      <c r="J45" s="32">
        <v>96545.248999999996</v>
      </c>
      <c r="K45" s="32">
        <v>187094.53100000002</v>
      </c>
      <c r="L45" s="32">
        <v>1413.5139999999999</v>
      </c>
      <c r="M45" s="32">
        <v>55208</v>
      </c>
      <c r="N45" s="32">
        <v>56621.514000000003</v>
      </c>
      <c r="O45" s="32">
        <v>708022.74699999997</v>
      </c>
    </row>
    <row r="46" spans="1:15" x14ac:dyDescent="0.25">
      <c r="A46" s="14" t="s">
        <v>119</v>
      </c>
      <c r="B46" s="14" t="s">
        <v>81</v>
      </c>
      <c r="C46" s="32">
        <v>69689.303</v>
      </c>
      <c r="D46" s="32">
        <v>54.4</v>
      </c>
      <c r="E46" s="32">
        <v>69743.702999999994</v>
      </c>
      <c r="F46" s="32">
        <v>24926.307000000001</v>
      </c>
      <c r="G46" s="32">
        <v>19559.68</v>
      </c>
      <c r="H46" s="32">
        <v>44485.987000000001</v>
      </c>
      <c r="I46" s="32">
        <v>17438.742999999999</v>
      </c>
      <c r="J46" s="32">
        <v>6405.09</v>
      </c>
      <c r="K46" s="32">
        <v>23843.832999999999</v>
      </c>
      <c r="L46" s="32">
        <v>220.96799999999999</v>
      </c>
      <c r="M46" s="32">
        <v>168</v>
      </c>
      <c r="N46" s="32">
        <v>388.96799999999996</v>
      </c>
      <c r="O46" s="32">
        <v>138462.49099999998</v>
      </c>
    </row>
    <row r="47" spans="1:15" x14ac:dyDescent="0.25">
      <c r="A47" s="14" t="s">
        <v>120</v>
      </c>
      <c r="B47" s="14" t="s">
        <v>81</v>
      </c>
      <c r="C47" s="32">
        <v>123259.276</v>
      </c>
      <c r="D47" s="32">
        <v>371.93</v>
      </c>
      <c r="E47" s="32">
        <v>123631.20599999999</v>
      </c>
      <c r="F47" s="32">
        <v>15980.32</v>
      </c>
      <c r="G47" s="32">
        <v>42898.792000000001</v>
      </c>
      <c r="H47" s="32">
        <v>58879.112000000001</v>
      </c>
      <c r="I47" s="32">
        <v>28115.271000000001</v>
      </c>
      <c r="J47" s="32">
        <v>40169.06</v>
      </c>
      <c r="K47" s="32">
        <v>68284.331000000006</v>
      </c>
      <c r="L47" s="32">
        <v>333.15</v>
      </c>
      <c r="M47" s="32">
        <v>12431.4</v>
      </c>
      <c r="N47" s="32">
        <v>12764.55</v>
      </c>
      <c r="O47" s="32">
        <v>263559.19900000002</v>
      </c>
    </row>
    <row r="48" spans="1:15" x14ac:dyDescent="0.25">
      <c r="A48" s="14" t="s">
        <v>121</v>
      </c>
      <c r="B48" s="14" t="s">
        <v>81</v>
      </c>
      <c r="C48" s="32">
        <v>39448.523000000001</v>
      </c>
      <c r="D48" s="32">
        <v>33</v>
      </c>
      <c r="E48" s="32">
        <v>39481.523000000001</v>
      </c>
      <c r="F48" s="32">
        <v>3059.31</v>
      </c>
      <c r="G48" s="32">
        <v>595.20000000000005</v>
      </c>
      <c r="H48" s="32">
        <v>3654.51</v>
      </c>
      <c r="I48" s="32">
        <v>8155.0940000000001</v>
      </c>
      <c r="J48" s="32">
        <v>3435.76</v>
      </c>
      <c r="K48" s="32">
        <v>11590.853999999999</v>
      </c>
      <c r="L48" s="32">
        <v>249.72</v>
      </c>
      <c r="M48" s="32">
        <v>90</v>
      </c>
      <c r="N48" s="32">
        <v>339.72</v>
      </c>
      <c r="O48" s="32">
        <v>55066.607000000004</v>
      </c>
    </row>
    <row r="49" spans="1:15" x14ac:dyDescent="0.25">
      <c r="A49" s="14" t="s">
        <v>122</v>
      </c>
      <c r="B49" s="14" t="s">
        <v>81</v>
      </c>
      <c r="C49" s="32">
        <v>252675.52600000001</v>
      </c>
      <c r="D49" s="32">
        <v>329.16800000000001</v>
      </c>
      <c r="E49" s="32">
        <v>253004.69400000002</v>
      </c>
      <c r="F49" s="32">
        <v>1607.3989999999999</v>
      </c>
      <c r="G49" s="32">
        <v>3289.942</v>
      </c>
      <c r="H49" s="32">
        <v>4897.3410000000003</v>
      </c>
      <c r="I49" s="32">
        <v>45237.652000000002</v>
      </c>
      <c r="J49" s="32">
        <v>92449.301999999996</v>
      </c>
      <c r="K49" s="32">
        <v>137686.954</v>
      </c>
      <c r="L49" s="32">
        <v>421.09</v>
      </c>
      <c r="M49" s="32">
        <v>71005</v>
      </c>
      <c r="N49" s="32">
        <v>71426.09</v>
      </c>
      <c r="O49" s="32">
        <v>467015.07900000003</v>
      </c>
    </row>
    <row r="50" spans="1:15" x14ac:dyDescent="0.25">
      <c r="A50" s="14" t="s">
        <v>127</v>
      </c>
      <c r="B50" s="14" t="s">
        <v>81</v>
      </c>
      <c r="C50" s="32">
        <v>334146.58799999999</v>
      </c>
      <c r="D50" s="32">
        <v>548.86</v>
      </c>
      <c r="E50" s="32">
        <v>334695.44799999997</v>
      </c>
      <c r="F50" s="32">
        <v>15023.15</v>
      </c>
      <c r="G50" s="32">
        <v>30241.487000000001</v>
      </c>
      <c r="H50" s="32">
        <v>45264.637000000002</v>
      </c>
      <c r="I50" s="32">
        <v>86905.282000000007</v>
      </c>
      <c r="J50" s="32">
        <v>79828.792000000001</v>
      </c>
      <c r="K50" s="32">
        <v>166734.07400000002</v>
      </c>
      <c r="L50" s="32">
        <v>821.98199999999997</v>
      </c>
      <c r="M50" s="32">
        <v>15229.654</v>
      </c>
      <c r="N50" s="32">
        <v>16051.636</v>
      </c>
      <c r="O50" s="32">
        <v>562745.79499999993</v>
      </c>
    </row>
    <row r="51" spans="1:15" x14ac:dyDescent="0.25">
      <c r="A51" s="14" t="s">
        <v>123</v>
      </c>
      <c r="B51" s="14" t="s">
        <v>81</v>
      </c>
      <c r="C51" s="32">
        <v>395072.88299999997</v>
      </c>
      <c r="D51" s="32">
        <v>365.84</v>
      </c>
      <c r="E51" s="32">
        <v>395438.723</v>
      </c>
      <c r="F51" s="32">
        <v>17124.857</v>
      </c>
      <c r="G51" s="32">
        <v>21785.987000000001</v>
      </c>
      <c r="H51" s="32">
        <v>38910.843999999997</v>
      </c>
      <c r="I51" s="32">
        <v>75731.831999999995</v>
      </c>
      <c r="J51" s="32">
        <v>75757.966</v>
      </c>
      <c r="K51" s="32">
        <v>151489.79800000001</v>
      </c>
      <c r="L51" s="32">
        <v>1426.8</v>
      </c>
      <c r="M51" s="32">
        <v>51261</v>
      </c>
      <c r="N51" s="32">
        <v>52687.8</v>
      </c>
      <c r="O51" s="32">
        <v>638527.16500000004</v>
      </c>
    </row>
    <row r="52" spans="1:15" x14ac:dyDescent="0.25">
      <c r="A52" s="14" t="s">
        <v>128</v>
      </c>
      <c r="B52" s="14" t="s">
        <v>81</v>
      </c>
      <c r="C52" s="32">
        <v>617534.07700000005</v>
      </c>
      <c r="D52" s="32">
        <v>1201.6880000000001</v>
      </c>
      <c r="E52" s="32">
        <v>618735.76500000001</v>
      </c>
      <c r="F52" s="32">
        <v>4733.05</v>
      </c>
      <c r="G52" s="32">
        <v>13727.084999999999</v>
      </c>
      <c r="H52" s="32">
        <v>18460.134999999998</v>
      </c>
      <c r="I52" s="32">
        <v>108833.314</v>
      </c>
      <c r="J52" s="32">
        <v>154204.394</v>
      </c>
      <c r="K52" s="32">
        <v>263037.70799999998</v>
      </c>
      <c r="L52" s="32">
        <v>7482.643</v>
      </c>
      <c r="M52" s="32">
        <v>155108.43599999999</v>
      </c>
      <c r="N52" s="32">
        <v>162591.079</v>
      </c>
      <c r="O52" s="32">
        <v>1062824.6869999999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4.3399028696126253E-2</v>
      </c>
      <c r="D17" s="17">
        <f t="shared" si="1"/>
        <v>2.9571456158786074</v>
      </c>
      <c r="E17" s="17">
        <f t="shared" si="2"/>
        <v>4.3949418092154129E-2</v>
      </c>
      <c r="F17" s="17">
        <f t="shared" si="3"/>
        <v>0.5942014217514755</v>
      </c>
      <c r="G17" s="17">
        <f t="shared" si="4"/>
        <v>7.7126230149054846</v>
      </c>
      <c r="H17" s="17">
        <f t="shared" si="5"/>
        <v>1.4687003889694128</v>
      </c>
      <c r="I17" s="17">
        <f t="shared" si="6"/>
        <v>0.11683532705772821</v>
      </c>
      <c r="J17" s="17">
        <f t="shared" si="7"/>
        <v>12.858219206107522</v>
      </c>
      <c r="K17" s="17">
        <f t="shared" si="8"/>
        <v>0.36502310576008556</v>
      </c>
      <c r="L17" s="17">
        <f t="shared" si="9"/>
        <v>6.5222201620000293</v>
      </c>
      <c r="M17" s="17">
        <f t="shared" si="10"/>
        <v>125.10979691543943</v>
      </c>
      <c r="N17" s="17">
        <f t="shared" si="11"/>
        <v>36.36808679457706</v>
      </c>
      <c r="O17" s="23">
        <f t="shared" si="12"/>
        <v>0.24126046513477739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2.4928914120957043E-2</v>
      </c>
      <c r="D18" s="17">
        <f t="shared" si="1"/>
        <v>0</v>
      </c>
      <c r="E18" s="17">
        <f t="shared" si="2"/>
        <v>2.4924205197385231E-2</v>
      </c>
      <c r="F18" s="17">
        <f t="shared" si="3"/>
        <v>3.0203069647058821E-6</v>
      </c>
      <c r="G18" s="17">
        <f t="shared" si="4"/>
        <v>0</v>
      </c>
      <c r="H18" s="17">
        <f t="shared" si="5"/>
        <v>2.6492618830466826E-6</v>
      </c>
      <c r="I18" s="17">
        <f t="shared" si="6"/>
        <v>2.8637925091111911E-2</v>
      </c>
      <c r="J18" s="17">
        <f t="shared" si="7"/>
        <v>4.3797252110954761E-2</v>
      </c>
      <c r="K18" s="17">
        <f t="shared" si="8"/>
        <v>2.8933211673432355E-2</v>
      </c>
      <c r="L18" s="17">
        <f t="shared" si="9"/>
        <v>2.2313891889526455E-2</v>
      </c>
      <c r="M18" s="17">
        <f t="shared" si="10"/>
        <v>0</v>
      </c>
      <c r="N18" s="17">
        <f t="shared" si="11"/>
        <v>1.6697979501222815E-2</v>
      </c>
      <c r="O18" s="23">
        <f t="shared" si="12"/>
        <v>2.5628028011597543E-2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2.5180748687101937E-2</v>
      </c>
      <c r="D21" s="17">
        <f t="shared" si="1"/>
        <v>0</v>
      </c>
      <c r="E21" s="17">
        <f t="shared" si="2"/>
        <v>2.5175992193478783E-2</v>
      </c>
      <c r="F21" s="17">
        <f t="shared" si="3"/>
        <v>0.17793915511891803</v>
      </c>
      <c r="G21" s="17">
        <f t="shared" si="4"/>
        <v>0</v>
      </c>
      <c r="H21" s="17">
        <f t="shared" si="5"/>
        <v>0.15607930805271186</v>
      </c>
      <c r="I21" s="17">
        <f t="shared" si="6"/>
        <v>6.7275253836874049E-2</v>
      </c>
      <c r="J21" s="17">
        <f t="shared" si="7"/>
        <v>0</v>
      </c>
      <c r="K21" s="17">
        <f t="shared" si="8"/>
        <v>6.5964807815475604E-2</v>
      </c>
      <c r="L21" s="17">
        <f t="shared" si="9"/>
        <v>0.95240999134388293</v>
      </c>
      <c r="M21" s="17">
        <f t="shared" si="10"/>
        <v>0</v>
      </c>
      <c r="N21" s="17">
        <f t="shared" si="11"/>
        <v>0.71270949016673124</v>
      </c>
      <c r="O21" s="23">
        <f t="shared" si="12"/>
        <v>3.5797400100629435E-2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1.3306407975976731E-3</v>
      </c>
      <c r="D22" s="17">
        <f t="shared" si="1"/>
        <v>0</v>
      </c>
      <c r="E22" s="17">
        <f t="shared" si="2"/>
        <v>1.3303894474671774E-3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3.4836730695139632E-3</v>
      </c>
      <c r="J22" s="17">
        <f t="shared" si="7"/>
        <v>0</v>
      </c>
      <c r="K22" s="17">
        <f t="shared" si="8"/>
        <v>3.4158150496116247E-3</v>
      </c>
      <c r="L22" s="17">
        <f t="shared" si="9"/>
        <v>1.0171677315158348E-2</v>
      </c>
      <c r="M22" s="17">
        <f t="shared" si="10"/>
        <v>0</v>
      </c>
      <c r="N22" s="17">
        <f t="shared" si="11"/>
        <v>7.6116914136923203E-3</v>
      </c>
      <c r="O22" s="23">
        <f t="shared" si="12"/>
        <v>1.7544960856627099E-3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9.4839332301782903E-2</v>
      </c>
      <c r="D25" s="17">
        <f t="shared" ref="D25:O25" si="13">SUM(D15:D24)</f>
        <v>2.9571456158786074</v>
      </c>
      <c r="E25" s="17">
        <f t="shared" si="13"/>
        <v>9.5380004930485318E-2</v>
      </c>
      <c r="F25" s="17">
        <f t="shared" si="13"/>
        <v>0.77214359717735825</v>
      </c>
      <c r="G25" s="17">
        <f t="shared" si="13"/>
        <v>7.7126230149054846</v>
      </c>
      <c r="H25" s="17">
        <f t="shared" si="13"/>
        <v>1.6247823462840076</v>
      </c>
      <c r="I25" s="17">
        <f t="shared" si="13"/>
        <v>0.21623217905522815</v>
      </c>
      <c r="J25" s="17">
        <f t="shared" si="13"/>
        <v>12.902016458218476</v>
      </c>
      <c r="K25" s="17">
        <f t="shared" si="13"/>
        <v>0.46333694029860517</v>
      </c>
      <c r="L25" s="17">
        <f t="shared" si="13"/>
        <v>7.5071157225485967</v>
      </c>
      <c r="M25" s="17">
        <f t="shared" si="13"/>
        <v>125.10979691543943</v>
      </c>
      <c r="N25" s="17">
        <f t="shared" si="13"/>
        <v>37.105105955658708</v>
      </c>
      <c r="O25" s="17">
        <f t="shared" si="13"/>
        <v>0.30444038933266704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0.16987822305173184</v>
      </c>
      <c r="D29" s="17">
        <f>(SUMIFS(MESKENOG2,KAYNAK,A29,SEBEP,B29,SÜRE,"Uzun",BİLDİRİM,"Bildirimli",İL,$B$10,İLÇE,$B$11)/VLOOKUP($B$11,ABONE2,4,FALSE))</f>
        <v>1.9768112013400401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0.17021954194163041</v>
      </c>
      <c r="F29" s="17">
        <f>(SUMIFS(TARIMSALAG2,KAYNAK,A29,SEBEP,B29,SÜRE,"Uzun",BİLDİRİM,"Bildirimli",İL,$B$10,İLÇE,$B$11)/VLOOKUP($B$11,ABONE2,6,FALSE))</f>
        <v>0.48971731820631359</v>
      </c>
      <c r="G29" s="17">
        <f>(SUMIFS(TARIMSALOG2,KAYNAK,A29,SEBEP,B29,SÜRE,"Uzun",BİLDİRİM,"Bildirimli",İL,$B$10,İLÇE,$B$11)/VLOOKUP($B$11,ABONE2,7,FALSE))</f>
        <v>29.269434295808459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4.0253090844965032</v>
      </c>
      <c r="I29" s="17">
        <f>(SUMIFS(TICARETHANEAG2,KAYNAK,A29,SEBEP,B29,SÜRE,"Uzun",BİLDİRİM,"Bildirimli",İL,$B$10,İLÇE,$B$11)/VLOOKUP($B$11,ABONE2,9,FALSE))</f>
        <v>0.4166898472611667</v>
      </c>
      <c r="J29" s="17">
        <f>(SUMIFS(TICARETHANEOG2,KAYNAK,A29,SEBEP,B29,SÜRE,"Uzun",BİLDİRİM,"Bildirimli",İL,$B$10,İLÇE,$B$11)/VLOOKUP($B$11,ABONE2,10,FALSE))</f>
        <v>4.8426670134265848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0.50290288753100199</v>
      </c>
      <c r="L29" s="17">
        <f>(SUMIFS(SANAYIAG2,KAYNAK,A29,SEBEP,B29,SÜRE,"Uzun",BİLDİRİM,"Bildirimli",İL,$B$10,İLÇE,$B$11)/VLOOKUP($B$11,ABONE2,12,FALSE))</f>
        <v>5.3428291093912268</v>
      </c>
      <c r="M29" s="17">
        <f>(SUMIFS(SANAYIOG2,KAYNAK,A29,SEBEP,B29,SÜRE,"Uzun",BİLDİRİM,"Bildirimli",İL,$B$10,İLÇE,$B$11)/VLOOKUP($B$11,ABONE2,13,FALSE))</f>
        <v>13.410157573358006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7.3731970113962886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0.26732506942125472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2.7296204440032001E-2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3.3533420688E-3</v>
      </c>
      <c r="I30" s="17">
        <f>(SUMIFS(TICARETHANEAG2,KAYNAK,A30,SEBEP,B30,SÜRE,"Uzun",BİLDİRİM,"Bildirimli",İL,$B$10,İLÇE,$B$11)/VLOOKUP($B$11,ABONE2,9,FALSE))</f>
        <v>1.2367011917961282E-2</v>
      </c>
      <c r="J30" s="17">
        <f>(SUMIFS(TICARETHANEOG2,KAYNAK,A30,SEBEP,B30,SÜRE,"Uzun",BİLDİRİM,"Bildirimli",İL,$B$10,İLÇE,$B$11)/VLOOKUP($B$11,ABONE2,10,FALSE))</f>
        <v>0.48364094678991532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2.1546896314075442E-2</v>
      </c>
      <c r="L30" s="17">
        <f>(SUMIFS(SANAYIAG2,KAYNAK,A30,SEBEP,B30,SÜRE,"Uzun",BİLDİRİM,"Bildirimli",İL,$B$10,İLÇE,$B$11)/VLOOKUP($B$11,ABONE2,12,FALSE))</f>
        <v>0.45177118229635593</v>
      </c>
      <c r="M30" s="17">
        <f>(SUMIFS(SANAYIOG2,KAYNAK,A30,SEBEP,B30,SÜRE,"Uzun",BİLDİRİM,"Bildirimli",İL,$B$10,İLÇE,$B$11)/VLOOKUP($B$11,ABONE2,13,FALSE))</f>
        <v>31.64186914368587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8.3016280517735819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3.4532441462937498E-2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2.1504246141791698E-2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2.150018411762732E-2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7.227160017385667E-2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7.0863830964429775E-2</v>
      </c>
      <c r="L31" s="17">
        <f>(SUMIFS(SANAYIAG2,KAYNAK,A31,SEBEP,B31,SÜRE,"Uzun",BİLDİRİM,"Bildirimli",İL,$B$10,İLÇE,$B$11)/VLOOKUP($B$11,ABONE2,12,FALSE))</f>
        <v>8.5564160187231342E-2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6.4029556113263719E-2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3.1167543333199349E-2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0.19138246919352353</v>
      </c>
      <c r="D33" s="17">
        <f t="shared" ref="D33:O33" si="14">SUM(D28:D32)</f>
        <v>1.9768112013400401</v>
      </c>
      <c r="E33" s="17">
        <f t="shared" si="14"/>
        <v>0.19171972605925774</v>
      </c>
      <c r="F33" s="17">
        <f t="shared" si="14"/>
        <v>0.48971731820631359</v>
      </c>
      <c r="G33" s="17">
        <f t="shared" si="14"/>
        <v>29.29673050024849</v>
      </c>
      <c r="H33" s="17">
        <f t="shared" si="14"/>
        <v>4.0286624265653028</v>
      </c>
      <c r="I33" s="17">
        <f t="shared" si="14"/>
        <v>0.50132845935298465</v>
      </c>
      <c r="J33" s="17">
        <f t="shared" si="14"/>
        <v>5.3263079602165</v>
      </c>
      <c r="K33" s="17">
        <f t="shared" si="14"/>
        <v>0.59531361480950729</v>
      </c>
      <c r="L33" s="17">
        <f t="shared" si="14"/>
        <v>5.8801644518748137</v>
      </c>
      <c r="M33" s="17">
        <f t="shared" si="14"/>
        <v>45.052026717043873</v>
      </c>
      <c r="N33" s="17">
        <f t="shared" si="14"/>
        <v>15.738854619283133</v>
      </c>
      <c r="O33" s="17">
        <f t="shared" si="14"/>
        <v>0.33302505421739159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195840</v>
      </c>
      <c r="D37" s="22">
        <f>VLOOKUP($B$11,ABONE2,4,FALSE)</f>
        <v>37</v>
      </c>
      <c r="E37" s="22">
        <f>VLOOKUP($B$11,ABONE2,5,FALSE)</f>
        <v>195877</v>
      </c>
      <c r="F37" s="22">
        <f>VLOOKUP($B$11,ABONE2,6,FALSE)</f>
        <v>357</v>
      </c>
      <c r="G37" s="22">
        <f>VLOOKUP($B$11,ABONE2,7,FALSE)</f>
        <v>50</v>
      </c>
      <c r="H37" s="22">
        <f>VLOOKUP($B$11,ABONE2,8,FALSE)</f>
        <v>407</v>
      </c>
      <c r="I37" s="22">
        <f>VLOOKUP($B$11,ABONE2,9,FALSE)</f>
        <v>46361</v>
      </c>
      <c r="J37" s="22">
        <f>VLOOKUP($B$11,ABONE2,10,FALSE)</f>
        <v>921</v>
      </c>
      <c r="K37" s="22">
        <f>VLOOKUP($B$11,ABONE2,11,FALSE)</f>
        <v>47282</v>
      </c>
      <c r="L37" s="36">
        <f>VLOOKUP($B$11,ABONE2,12,FALSE)</f>
        <v>669</v>
      </c>
      <c r="M37" s="36">
        <f>VLOOKUP($B$11,ABONE2,13,FALSE)</f>
        <v>225</v>
      </c>
      <c r="N37" s="36">
        <f>VLOOKUP($B$11,ABONE2,14,FALSE)</f>
        <v>894</v>
      </c>
      <c r="O37" s="36">
        <f>VLOOKUP($B$11,ABONE2,15,FALSE)</f>
        <v>244460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52528.827399999987</v>
      </c>
      <c r="D38" s="22">
        <f>VLOOKUP($B$11,TUKETIM,4,FALSE)</f>
        <v>122.64638333333335</v>
      </c>
      <c r="E38" s="22">
        <f>VLOOKUP($B$11,TUKETIM,5,FALSE)</f>
        <v>52651.47378333332</v>
      </c>
      <c r="F38" s="22">
        <f>VLOOKUP($B$11,TUKETIM,6,FALSE)</f>
        <v>158.89616666666666</v>
      </c>
      <c r="G38" s="22">
        <f>VLOOKUP($B$11,TUKETIM,7,FALSE)</f>
        <v>285.4244333333333</v>
      </c>
      <c r="H38" s="22">
        <f>VLOOKUP($B$11,TUKETIM,8,FALSE)</f>
        <v>444.32059999999996</v>
      </c>
      <c r="I38" s="22">
        <f>VLOOKUP($B$11,TUKETIM,9,FALSE)</f>
        <v>35726.768508333327</v>
      </c>
      <c r="J38" s="22">
        <f>VLOOKUP($B$11,TUKETIM,10,FALSE)</f>
        <v>23706.159233333332</v>
      </c>
      <c r="K38" s="22">
        <f>VLOOKUP($B$11,TUKETIM,11,FALSE)</f>
        <v>59432.927741666659</v>
      </c>
      <c r="L38" s="36">
        <f>VLOOKUP($B$11,TUKETIM,12,FALSE)</f>
        <v>6829.0343666666677</v>
      </c>
      <c r="M38" s="36">
        <f>VLOOKUP($B$11,TUKETIM,13,FALSE)</f>
        <v>52779.523091666662</v>
      </c>
      <c r="N38" s="36">
        <f>VLOOKUP($B$11,TUKETIM,14,FALSE)</f>
        <v>59608.557458333329</v>
      </c>
      <c r="O38" s="36">
        <f>VLOOKUP($B$11,TUKETIM,15,FALSE)</f>
        <v>172137.27958333332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917832.19700000004</v>
      </c>
      <c r="D39" s="22">
        <f>VLOOKUP($B$11,ANLASMA,4,FALSE)</f>
        <v>1287.2</v>
      </c>
      <c r="E39" s="22">
        <f>VLOOKUP($B$11,ANLASMA,5,FALSE)</f>
        <v>919119.397</v>
      </c>
      <c r="F39" s="22">
        <f>VLOOKUP($B$11,ANLASMA,6,FALSE)</f>
        <v>1567.9849999999999</v>
      </c>
      <c r="G39" s="22">
        <f>VLOOKUP($B$11,ANLASMA,7,FALSE)</f>
        <v>2788.9</v>
      </c>
      <c r="H39" s="22">
        <f>VLOOKUP($B$11,ANLASMA,8,FALSE)</f>
        <v>4356.8850000000002</v>
      </c>
      <c r="I39" s="22">
        <f>VLOOKUP($B$11,ANLASMA,9,FALSE)</f>
        <v>344413.18300000002</v>
      </c>
      <c r="J39" s="22">
        <f>VLOOKUP($B$11,ANLASMA,10,FALSE)</f>
        <v>372376.43</v>
      </c>
      <c r="K39" s="22">
        <f>VLOOKUP($B$11,ANLASMA,11,FALSE)</f>
        <v>716789.61300000001</v>
      </c>
      <c r="L39" s="36">
        <f>VLOOKUP($B$11,ANLASMA,12,FALSE)</f>
        <v>25677.394</v>
      </c>
      <c r="M39" s="36">
        <f>VLOOKUP($B$11,ANLASMA,13,FALSE)</f>
        <v>158462.24</v>
      </c>
      <c r="N39" s="36">
        <f>VLOOKUP($B$11,ANLASMA,14,FALSE)</f>
        <v>184139.63399999999</v>
      </c>
      <c r="O39" s="36">
        <f>VLOOKUP($B$11,ANLASMA,15,FALSE)</f>
        <v>1824405.5290000001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4.5665783655690101E-2</v>
      </c>
      <c r="D17" s="17">
        <f t="shared" si="1"/>
        <v>0.14590519596529772</v>
      </c>
      <c r="E17" s="17">
        <f t="shared" si="2"/>
        <v>4.5684380714007045E-2</v>
      </c>
      <c r="F17" s="17">
        <f t="shared" si="3"/>
        <v>0.54041388339346563</v>
      </c>
      <c r="G17" s="17">
        <f t="shared" si="4"/>
        <v>0.49183066455038754</v>
      </c>
      <c r="H17" s="17">
        <f t="shared" si="5"/>
        <v>0.53793399751284454</v>
      </c>
      <c r="I17" s="17">
        <f t="shared" si="6"/>
        <v>8.3402506540123156E-2</v>
      </c>
      <c r="J17" s="17">
        <f t="shared" si="7"/>
        <v>3.1874989203298316</v>
      </c>
      <c r="K17" s="17">
        <f t="shared" si="8"/>
        <v>0.1005869098987454</v>
      </c>
      <c r="L17" s="17">
        <f t="shared" si="9"/>
        <v>2.0199717090299107</v>
      </c>
      <c r="M17" s="17">
        <f t="shared" si="10"/>
        <v>33.901393931753319</v>
      </c>
      <c r="N17" s="17">
        <f t="shared" si="11"/>
        <v>4.5502433140079592</v>
      </c>
      <c r="O17" s="23">
        <f t="shared" si="12"/>
        <v>5.6445114034851029E-2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2.2598427665268692E-2</v>
      </c>
      <c r="D18" s="17">
        <f t="shared" si="1"/>
        <v>0</v>
      </c>
      <c r="E18" s="17">
        <f t="shared" si="2"/>
        <v>2.2594235060109911E-2</v>
      </c>
      <c r="F18" s="17">
        <f t="shared" si="3"/>
        <v>1.3072813250964162E-2</v>
      </c>
      <c r="G18" s="17">
        <f t="shared" si="4"/>
        <v>0</v>
      </c>
      <c r="H18" s="17">
        <f t="shared" si="5"/>
        <v>1.2405523479453229E-2</v>
      </c>
      <c r="I18" s="17">
        <f t="shared" si="6"/>
        <v>2.9050812193883804E-2</v>
      </c>
      <c r="J18" s="17">
        <f t="shared" si="7"/>
        <v>0.72483810314987551</v>
      </c>
      <c r="K18" s="17">
        <f t="shared" si="8"/>
        <v>3.2902718792684714E-2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2.3891827815989936E-2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2.4174891693586487E-2</v>
      </c>
      <c r="D21" s="17">
        <f t="shared" si="1"/>
        <v>0</v>
      </c>
      <c r="E21" s="17">
        <f t="shared" si="2"/>
        <v>2.417040661271587E-2</v>
      </c>
      <c r="F21" s="17">
        <f t="shared" si="3"/>
        <v>0.23160255793550033</v>
      </c>
      <c r="G21" s="17">
        <f t="shared" si="4"/>
        <v>0</v>
      </c>
      <c r="H21" s="17">
        <f t="shared" si="5"/>
        <v>0.21978061762324741</v>
      </c>
      <c r="I21" s="17">
        <f t="shared" si="6"/>
        <v>7.38673985038798E-2</v>
      </c>
      <c r="J21" s="17">
        <f t="shared" si="7"/>
        <v>0</v>
      </c>
      <c r="K21" s="17">
        <f t="shared" si="8"/>
        <v>7.3458465596608083E-2</v>
      </c>
      <c r="L21" s="17">
        <f t="shared" si="9"/>
        <v>1.5982031617869858</v>
      </c>
      <c r="M21" s="17">
        <f t="shared" si="10"/>
        <v>0</v>
      </c>
      <c r="N21" s="17">
        <f t="shared" si="11"/>
        <v>1.471361641010241</v>
      </c>
      <c r="O21" s="23">
        <f t="shared" si="12"/>
        <v>3.185985073539966E-2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4.4630569098258466E-4</v>
      </c>
      <c r="D22" s="17">
        <f t="shared" si="1"/>
        <v>0</v>
      </c>
      <c r="E22" s="17">
        <f t="shared" si="2"/>
        <v>4.4622288948992673E-4</v>
      </c>
      <c r="F22" s="17">
        <f t="shared" si="3"/>
        <v>6.1572725452687859E-3</v>
      </c>
      <c r="G22" s="17">
        <f t="shared" si="4"/>
        <v>0</v>
      </c>
      <c r="H22" s="17">
        <f t="shared" si="5"/>
        <v>5.8429802111715397E-3</v>
      </c>
      <c r="I22" s="17">
        <f t="shared" si="6"/>
        <v>3.4411650612564443E-4</v>
      </c>
      <c r="J22" s="17">
        <f t="shared" si="7"/>
        <v>0</v>
      </c>
      <c r="K22" s="17">
        <f t="shared" si="8"/>
        <v>3.4221146322254618E-4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4.4949076117464885E-4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9.2885408705527861E-2</v>
      </c>
      <c r="D25" s="17">
        <f t="shared" ref="D25:O25" si="13">SUM(D15:D24)</f>
        <v>0.14590519596529772</v>
      </c>
      <c r="E25" s="17">
        <f t="shared" si="13"/>
        <v>9.2895245276322744E-2</v>
      </c>
      <c r="F25" s="17">
        <f t="shared" si="13"/>
        <v>0.79124652712519894</v>
      </c>
      <c r="G25" s="17">
        <f t="shared" si="13"/>
        <v>0.49183066455038754</v>
      </c>
      <c r="H25" s="17">
        <f t="shared" si="13"/>
        <v>0.77596311882671676</v>
      </c>
      <c r="I25" s="17">
        <f t="shared" si="13"/>
        <v>0.18666483374401241</v>
      </c>
      <c r="J25" s="17">
        <f t="shared" si="13"/>
        <v>3.912337023479707</v>
      </c>
      <c r="K25" s="17">
        <f t="shared" si="13"/>
        <v>0.20729030575126073</v>
      </c>
      <c r="L25" s="17">
        <f t="shared" si="13"/>
        <v>3.6181748708168966</v>
      </c>
      <c r="M25" s="17">
        <f t="shared" si="13"/>
        <v>33.901393931753319</v>
      </c>
      <c r="N25" s="17">
        <f t="shared" si="13"/>
        <v>6.0216049550182005</v>
      </c>
      <c r="O25" s="17">
        <f t="shared" si="13"/>
        <v>0.11264628334741528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1.6424473059226184E-3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1.6421425885701621E-3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8.7344828490853869E-4</v>
      </c>
      <c r="J29" s="17">
        <f>(SUMIFS(TICARETHANEOG2,KAYNAK,A29,SEBEP,B29,SÜRE,"Uzun",BİLDİRİM,"Bildirimli",İL,$B$10,İLÇE,$B$11)/VLOOKUP($B$11,ABONE2,10,FALSE))</f>
        <v>0.20414847587704571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1.998787063485215E-3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2.0024708851248523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0.15892626072419463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1.7557318337318994E-3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1.8564539118066539E-3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1.8561094905768692E-3</v>
      </c>
      <c r="F31" s="17">
        <f>(SUMIFS(TARIMSALAG2,KAYNAK,A31,SEBEP,B31,SÜRE,"Uzun",BİLDİRİM,"Bildirimli",İL,$B$10,İLÇE,$B$11)/VLOOKUP($B$11,ABONE2,6,FALSE))</f>
        <v>2.1655213978747978E-2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2.054984342762859E-2</v>
      </c>
      <c r="I31" s="17">
        <f>(SUMIFS(TICARETHANEAG2,KAYNAK,A31,SEBEP,B31,SÜRE,"Uzun",BİLDİRİM,"Bildirimli",İL,$B$10,İLÇE,$B$11)/VLOOKUP($B$11,ABONE2,9,FALSE))</f>
        <v>8.7099115641798026E-3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8.6616931413009655E-3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2.7988310290991783E-3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3.4989012177292726E-3</v>
      </c>
      <c r="D33" s="17">
        <f t="shared" ref="D33:O33" si="14">SUM(D28:D32)</f>
        <v>0</v>
      </c>
      <c r="E33" s="17">
        <f t="shared" si="14"/>
        <v>3.4982520791470312E-3</v>
      </c>
      <c r="F33" s="17">
        <f t="shared" si="14"/>
        <v>2.1655213978747978E-2</v>
      </c>
      <c r="G33" s="17">
        <f t="shared" si="14"/>
        <v>0</v>
      </c>
      <c r="H33" s="17">
        <f t="shared" si="14"/>
        <v>2.054984342762859E-2</v>
      </c>
      <c r="I33" s="17">
        <f t="shared" si="14"/>
        <v>9.5833598490883409E-3</v>
      </c>
      <c r="J33" s="17">
        <f t="shared" si="14"/>
        <v>0.20414847587704571</v>
      </c>
      <c r="K33" s="17">
        <f t="shared" si="14"/>
        <v>1.0660480204786181E-2</v>
      </c>
      <c r="L33" s="17">
        <f t="shared" si="14"/>
        <v>0</v>
      </c>
      <c r="M33" s="17">
        <f t="shared" si="14"/>
        <v>2.0024708851248523</v>
      </c>
      <c r="N33" s="17">
        <f t="shared" si="14"/>
        <v>0.15892626072419463</v>
      </c>
      <c r="O33" s="17">
        <f t="shared" si="14"/>
        <v>4.5545628628310773E-3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237119</v>
      </c>
      <c r="D37" s="22">
        <f>VLOOKUP($B$11,ABONE2,4,FALSE)</f>
        <v>44</v>
      </c>
      <c r="E37" s="22">
        <f>VLOOKUP($B$11,ABONE2,5,FALSE)</f>
        <v>237163</v>
      </c>
      <c r="F37" s="22">
        <f>VLOOKUP($B$11,ABONE2,6,FALSE)</f>
        <v>818</v>
      </c>
      <c r="G37" s="22">
        <f>VLOOKUP($B$11,ABONE2,7,FALSE)</f>
        <v>44</v>
      </c>
      <c r="H37" s="22">
        <f>VLOOKUP($B$11,ABONE2,8,FALSE)</f>
        <v>862</v>
      </c>
      <c r="I37" s="22">
        <f>VLOOKUP($B$11,ABONE2,9,FALSE)</f>
        <v>35388</v>
      </c>
      <c r="J37" s="22">
        <f>VLOOKUP($B$11,ABONE2,10,FALSE)</f>
        <v>197</v>
      </c>
      <c r="K37" s="22">
        <f>VLOOKUP($B$11,ABONE2,11,FALSE)</f>
        <v>35585</v>
      </c>
      <c r="L37" s="36">
        <f>VLOOKUP($B$11,ABONE2,12,FALSE)</f>
        <v>116</v>
      </c>
      <c r="M37" s="36">
        <f>VLOOKUP($B$11,ABONE2,13,FALSE)</f>
        <v>10</v>
      </c>
      <c r="N37" s="36">
        <f>VLOOKUP($B$11,ABONE2,14,FALSE)</f>
        <v>126</v>
      </c>
      <c r="O37" s="36">
        <f>VLOOKUP($B$11,ABONE2,15,FALSE)</f>
        <v>273736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52854.887183333347</v>
      </c>
      <c r="D38" s="22">
        <f>VLOOKUP($B$11,TUKETIM,4,FALSE)</f>
        <v>35.636533333333333</v>
      </c>
      <c r="E38" s="22">
        <f>VLOOKUP($B$11,TUKETIM,5,FALSE)</f>
        <v>52890.523716666678</v>
      </c>
      <c r="F38" s="22">
        <f>VLOOKUP($B$11,TUKETIM,6,FALSE)</f>
        <v>322.14059166666658</v>
      </c>
      <c r="G38" s="22">
        <f>VLOOKUP($B$11,TUKETIM,7,FALSE)</f>
        <v>117.537525</v>
      </c>
      <c r="H38" s="22">
        <f>VLOOKUP($B$11,TUKETIM,8,FALSE)</f>
        <v>439.6781166666666</v>
      </c>
      <c r="I38" s="22">
        <f>VLOOKUP($B$11,TUKETIM,9,FALSE)</f>
        <v>33806.863258333338</v>
      </c>
      <c r="J38" s="22">
        <f>VLOOKUP($B$11,TUKETIM,10,FALSE)</f>
        <v>5846.7567499999996</v>
      </c>
      <c r="K38" s="22">
        <f>VLOOKUP($B$11,TUKETIM,11,FALSE)</f>
        <v>39653.620008333339</v>
      </c>
      <c r="L38" s="36">
        <f>VLOOKUP($B$11,TUKETIM,12,FALSE)</f>
        <v>1074.9471333333333</v>
      </c>
      <c r="M38" s="36">
        <f>VLOOKUP($B$11,TUKETIM,13,FALSE)</f>
        <v>654.34604999999999</v>
      </c>
      <c r="N38" s="36">
        <f>VLOOKUP($B$11,TUKETIM,14,FALSE)</f>
        <v>1729.2931833333332</v>
      </c>
      <c r="O38" s="36">
        <f>VLOOKUP($B$11,TUKETIM,15,FALSE)</f>
        <v>94713.115025000021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1189023.798</v>
      </c>
      <c r="D39" s="22">
        <f>VLOOKUP($B$11,ANLASMA,4,FALSE)</f>
        <v>830.79</v>
      </c>
      <c r="E39" s="22">
        <f>VLOOKUP($B$11,ANLASMA,5,FALSE)</f>
        <v>1189854.588</v>
      </c>
      <c r="F39" s="22">
        <f>VLOOKUP($B$11,ANLASMA,6,FALSE)</f>
        <v>3959.491</v>
      </c>
      <c r="G39" s="22">
        <f>VLOOKUP($B$11,ANLASMA,7,FALSE)</f>
        <v>1973.6</v>
      </c>
      <c r="H39" s="22">
        <f>VLOOKUP($B$11,ANLASMA,8,FALSE)</f>
        <v>5933.0910000000003</v>
      </c>
      <c r="I39" s="22">
        <f>VLOOKUP($B$11,ANLASMA,9,FALSE)</f>
        <v>201078.17199999999</v>
      </c>
      <c r="J39" s="22">
        <f>VLOOKUP($B$11,ANLASMA,10,FALSE)</f>
        <v>55670.71</v>
      </c>
      <c r="K39" s="22">
        <f>VLOOKUP($B$11,ANLASMA,11,FALSE)</f>
        <v>256748.88199999998</v>
      </c>
      <c r="L39" s="36">
        <f>VLOOKUP($B$11,ANLASMA,12,FALSE)</f>
        <v>3279.3629999999998</v>
      </c>
      <c r="M39" s="36">
        <f>VLOOKUP($B$11,ANLASMA,13,FALSE)</f>
        <v>3086.35</v>
      </c>
      <c r="N39" s="36">
        <f>VLOOKUP($B$11,ANLASMA,14,FALSE)</f>
        <v>6365.7129999999997</v>
      </c>
      <c r="O39" s="36">
        <f>VLOOKUP($B$11,ANLASMA,15,FALSE)</f>
        <v>1458902.274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7.891089170033937E-3</v>
      </c>
      <c r="D17" s="17">
        <f t="shared" si="1"/>
        <v>0</v>
      </c>
      <c r="E17" s="17">
        <f t="shared" si="2"/>
        <v>7.8909226571083884E-3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1.5161323255292014E-2</v>
      </c>
      <c r="J17" s="17">
        <f t="shared" si="7"/>
        <v>1.4282206387464131</v>
      </c>
      <c r="K17" s="17">
        <f t="shared" si="8"/>
        <v>2.0302950217814704E-2</v>
      </c>
      <c r="L17" s="17">
        <f t="shared" si="9"/>
        <v>18.282608472101213</v>
      </c>
      <c r="M17" s="17">
        <f t="shared" si="10"/>
        <v>13.660066407654332</v>
      </c>
      <c r="N17" s="17">
        <f t="shared" si="11"/>
        <v>17.689974874095203</v>
      </c>
      <c r="O17" s="23">
        <f t="shared" si="12"/>
        <v>1.2731880871601422E-2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1.980537907450217E-2</v>
      </c>
      <c r="D18" s="17">
        <f t="shared" si="1"/>
        <v>0</v>
      </c>
      <c r="E18" s="17">
        <f t="shared" si="2"/>
        <v>1.980496115353584E-2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5.8876933739988452E-2</v>
      </c>
      <c r="J18" s="17">
        <f t="shared" si="7"/>
        <v>25.651551185055904</v>
      </c>
      <c r="K18" s="17">
        <f t="shared" si="8"/>
        <v>0.15199969407357816</v>
      </c>
      <c r="L18" s="17">
        <f t="shared" si="9"/>
        <v>0.25505044936325616</v>
      </c>
      <c r="M18" s="17">
        <f t="shared" si="10"/>
        <v>0</v>
      </c>
      <c r="N18" s="17">
        <f t="shared" si="11"/>
        <v>0.22235167380386431</v>
      </c>
      <c r="O18" s="23">
        <f t="shared" si="12"/>
        <v>3.8011573114739794E-2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3.7422610115870517E-2</v>
      </c>
      <c r="D21" s="17">
        <f t="shared" si="1"/>
        <v>0</v>
      </c>
      <c r="E21" s="17">
        <f t="shared" si="2"/>
        <v>3.7421820446896077E-2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8.8710666910489816E-2</v>
      </c>
      <c r="J21" s="17">
        <f t="shared" si="7"/>
        <v>0</v>
      </c>
      <c r="K21" s="17">
        <f t="shared" si="8"/>
        <v>8.8387879924940085E-2</v>
      </c>
      <c r="L21" s="17">
        <f t="shared" si="9"/>
        <v>2.095364063197059E-2</v>
      </c>
      <c r="M21" s="17">
        <f t="shared" si="10"/>
        <v>0</v>
      </c>
      <c r="N21" s="17">
        <f t="shared" si="11"/>
        <v>1.8267276448384617E-2</v>
      </c>
      <c r="O21" s="23">
        <f t="shared" si="12"/>
        <v>4.441713530285208E-2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1.3809596962437064E-2</v>
      </c>
      <c r="D22" s="17">
        <f t="shared" si="1"/>
        <v>0</v>
      </c>
      <c r="E22" s="17">
        <f t="shared" si="2"/>
        <v>1.3809305560788784E-2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1.7450392605722863E-2</v>
      </c>
      <c r="J22" s="17">
        <f t="shared" si="7"/>
        <v>0</v>
      </c>
      <c r="K22" s="17">
        <f t="shared" si="8"/>
        <v>1.7386896750917216E-2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1.4295591920564583E-2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7.8928675322843686E-2</v>
      </c>
      <c r="D25" s="17">
        <f t="shared" ref="D25:O25" si="13">SUM(D15:D24)</f>
        <v>0</v>
      </c>
      <c r="E25" s="17">
        <f t="shared" si="13"/>
        <v>7.8927009818329091E-2</v>
      </c>
      <c r="F25" s="17">
        <f t="shared" si="13"/>
        <v>0</v>
      </c>
      <c r="G25" s="17">
        <f t="shared" si="13"/>
        <v>0</v>
      </c>
      <c r="H25" s="17">
        <f t="shared" si="13"/>
        <v>0</v>
      </c>
      <c r="I25" s="17">
        <f t="shared" si="13"/>
        <v>0.18019931651149315</v>
      </c>
      <c r="J25" s="17">
        <f t="shared" si="13"/>
        <v>27.079771823802318</v>
      </c>
      <c r="K25" s="17">
        <f t="shared" si="13"/>
        <v>0.27807742096725013</v>
      </c>
      <c r="L25" s="17">
        <f t="shared" si="13"/>
        <v>18.558612562096439</v>
      </c>
      <c r="M25" s="17">
        <f t="shared" si="13"/>
        <v>13.660066407654332</v>
      </c>
      <c r="N25" s="17">
        <f t="shared" si="13"/>
        <v>17.930593824347451</v>
      </c>
      <c r="O25" s="17">
        <f t="shared" si="13"/>
        <v>0.10945618120975788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4.5623468337067583E-2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4.5622505618611003E-2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9.7673377205027556E-2</v>
      </c>
      <c r="J29" s="17">
        <f>(SUMIFS(TICARETHANEOG2,KAYNAK,A29,SEBEP,B29,SÜRE,"Uzun",BİLDİRİM,"Bildirimli",İL,$B$10,İLÇE,$B$11)/VLOOKUP($B$11,ABONE2,10,FALSE))</f>
        <v>8.4048326011363625E-2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9.7623800425188881E-2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68.007458290009595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8.7189049089755883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5.4300054073218938E-2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2.7549914360213649E-2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2.7549333018811985E-2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0.11052361072045847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0.11012145408722601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3.8890858213715365E-2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7.3173382697281228E-2</v>
      </c>
      <c r="D33" s="17">
        <f t="shared" ref="D33:O33" si="14">SUM(D28:D32)</f>
        <v>0</v>
      </c>
      <c r="E33" s="17">
        <f t="shared" si="14"/>
        <v>7.3171838637422992E-2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0.20819698792548602</v>
      </c>
      <c r="J33" s="17">
        <f t="shared" si="14"/>
        <v>8.4048326011363625E-2</v>
      </c>
      <c r="K33" s="17">
        <f t="shared" si="14"/>
        <v>0.20774525451241488</v>
      </c>
      <c r="L33" s="17">
        <f t="shared" si="14"/>
        <v>0</v>
      </c>
      <c r="M33" s="17">
        <f t="shared" si="14"/>
        <v>68.007458290009595</v>
      </c>
      <c r="N33" s="17">
        <f t="shared" si="14"/>
        <v>8.7189049089755883</v>
      </c>
      <c r="O33" s="17">
        <f t="shared" si="14"/>
        <v>9.3190912286934297E-2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189557</v>
      </c>
      <c r="D37" s="22">
        <f>VLOOKUP($B$11,ABONE2,4,FALSE)</f>
        <v>4</v>
      </c>
      <c r="E37" s="22">
        <f>VLOOKUP($B$11,ABONE2,5,FALSE)</f>
        <v>189561</v>
      </c>
      <c r="F37" s="22">
        <f>VLOOKUP($B$11,ABONE2,6,FALSE)</f>
        <v>43</v>
      </c>
      <c r="G37" s="22">
        <f>VLOOKUP($B$11,ABONE2,7,FALSE)</f>
        <v>7</v>
      </c>
      <c r="H37" s="22">
        <f>VLOOKUP($B$11,ABONE2,8,FALSE)</f>
        <v>50</v>
      </c>
      <c r="I37" s="22">
        <f>VLOOKUP($B$11,ABONE2,9,FALSE)</f>
        <v>30121</v>
      </c>
      <c r="J37" s="22">
        <f>VLOOKUP($B$11,ABONE2,10,FALSE)</f>
        <v>110</v>
      </c>
      <c r="K37" s="22">
        <f>VLOOKUP($B$11,ABONE2,11,FALSE)</f>
        <v>30231</v>
      </c>
      <c r="L37" s="36">
        <f>VLOOKUP($B$11,ABONE2,12,FALSE)</f>
        <v>34</v>
      </c>
      <c r="M37" s="36">
        <f>VLOOKUP($B$11,ABONE2,13,FALSE)</f>
        <v>5</v>
      </c>
      <c r="N37" s="36">
        <f>VLOOKUP($B$11,ABONE2,14,FALSE)</f>
        <v>39</v>
      </c>
      <c r="O37" s="36">
        <f>VLOOKUP($B$11,ABONE2,15,FALSE)</f>
        <v>219881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46828.433183333334</v>
      </c>
      <c r="D38" s="22">
        <f>VLOOKUP($B$11,TUKETIM,4,FALSE)</f>
        <v>0.71317500000000011</v>
      </c>
      <c r="E38" s="22">
        <f>VLOOKUP($B$11,TUKETIM,5,FALSE)</f>
        <v>46829.146358333332</v>
      </c>
      <c r="F38" s="22">
        <f>VLOOKUP($B$11,TUKETIM,6,FALSE)</f>
        <v>1.5541916666666666</v>
      </c>
      <c r="G38" s="22">
        <f>VLOOKUP($B$11,TUKETIM,7,FALSE)</f>
        <v>2.6816083333333331</v>
      </c>
      <c r="H38" s="22">
        <f>VLOOKUP($B$11,TUKETIM,8,FALSE)</f>
        <v>4.2357999999999993</v>
      </c>
      <c r="I38" s="22">
        <f>VLOOKUP($B$11,TUKETIM,9,FALSE)</f>
        <v>17782.541066666665</v>
      </c>
      <c r="J38" s="22">
        <f>VLOOKUP($B$11,TUKETIM,10,FALSE)</f>
        <v>8406.5223083333367</v>
      </c>
      <c r="K38" s="22">
        <f>VLOOKUP($B$11,TUKETIM,11,FALSE)</f>
        <v>26189.063375000002</v>
      </c>
      <c r="L38" s="36">
        <f>VLOOKUP($B$11,TUKETIM,12,FALSE)</f>
        <v>331.98517499999997</v>
      </c>
      <c r="M38" s="36">
        <f>VLOOKUP($B$11,TUKETIM,13,FALSE)</f>
        <v>2786.310183333333</v>
      </c>
      <c r="N38" s="36">
        <f>VLOOKUP($B$11,TUKETIM,14,FALSE)</f>
        <v>3118.2953583333328</v>
      </c>
      <c r="O38" s="36">
        <f>VLOOKUP($B$11,TUKETIM,15,FALSE)</f>
        <v>76140.740891666661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1034221.335</v>
      </c>
      <c r="D39" s="22">
        <f>VLOOKUP($B$11,ANLASMA,4,FALSE)</f>
        <v>166</v>
      </c>
      <c r="E39" s="22">
        <f>VLOOKUP($B$11,ANLASMA,5,FALSE)</f>
        <v>1034387.335</v>
      </c>
      <c r="F39" s="22">
        <f>VLOOKUP($B$11,ANLASMA,6,FALSE)</f>
        <v>187.99</v>
      </c>
      <c r="G39" s="22">
        <f>VLOOKUP($B$11,ANLASMA,7,FALSE)</f>
        <v>811.4</v>
      </c>
      <c r="H39" s="22">
        <f>VLOOKUP($B$11,ANLASMA,8,FALSE)</f>
        <v>999.39</v>
      </c>
      <c r="I39" s="22">
        <f>VLOOKUP($B$11,ANLASMA,9,FALSE)</f>
        <v>181015.139</v>
      </c>
      <c r="J39" s="22">
        <f>VLOOKUP($B$11,ANLASMA,10,FALSE)</f>
        <v>60748.69</v>
      </c>
      <c r="K39" s="22">
        <f>VLOOKUP($B$11,ANLASMA,11,FALSE)</f>
        <v>241763.829</v>
      </c>
      <c r="L39" s="36">
        <f>VLOOKUP($B$11,ANLASMA,12,FALSE)</f>
        <v>938.45299999999997</v>
      </c>
      <c r="M39" s="36">
        <f>VLOOKUP($B$11,ANLASMA,13,FALSE)</f>
        <v>4438.2</v>
      </c>
      <c r="N39" s="36">
        <f>VLOOKUP($B$11,ANLASMA,14,FALSE)</f>
        <v>5376.6530000000002</v>
      </c>
      <c r="O39" s="36">
        <f>VLOOKUP($B$11,ANLASMA,15,FALSE)</f>
        <v>1282527.2069999999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9.7608767690937154E-2</v>
      </c>
      <c r="D17" s="17">
        <f t="shared" si="1"/>
        <v>0</v>
      </c>
      <c r="E17" s="17">
        <f t="shared" si="2"/>
        <v>9.7595637644166774E-2</v>
      </c>
      <c r="F17" s="17">
        <f t="shared" si="3"/>
        <v>0.16948772634767142</v>
      </c>
      <c r="G17" s="17">
        <v>0</v>
      </c>
      <c r="H17" s="17">
        <f t="shared" si="4"/>
        <v>0.16948772634767142</v>
      </c>
      <c r="I17" s="17">
        <f t="shared" si="5"/>
        <v>0.2184317765824377</v>
      </c>
      <c r="J17" s="17">
        <f t="shared" si="6"/>
        <v>43.572700488466737</v>
      </c>
      <c r="K17" s="17">
        <f t="shared" si="7"/>
        <v>0.57045361655072901</v>
      </c>
      <c r="L17" s="17">
        <f t="shared" si="8"/>
        <v>1.3457290313737689</v>
      </c>
      <c r="M17" s="17">
        <f t="shared" si="9"/>
        <v>111.16795493385864</v>
      </c>
      <c r="N17" s="17">
        <f t="shared" si="10"/>
        <v>13.548198576094311</v>
      </c>
      <c r="O17" s="23">
        <f t="shared" si="11"/>
        <v>0.16543576196445456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5.3528395667945136E-2</v>
      </c>
      <c r="D18" s="17">
        <f t="shared" si="1"/>
        <v>0</v>
      </c>
      <c r="E18" s="17">
        <f t="shared" si="2"/>
        <v>5.3521195184266374E-2</v>
      </c>
      <c r="F18" s="17">
        <f t="shared" si="3"/>
        <v>0</v>
      </c>
      <c r="G18" s="17">
        <v>0</v>
      </c>
      <c r="H18" s="17">
        <f t="shared" si="4"/>
        <v>0</v>
      </c>
      <c r="I18" s="17">
        <f t="shared" si="5"/>
        <v>0.13467696933202444</v>
      </c>
      <c r="J18" s="17">
        <f t="shared" si="6"/>
        <v>15.840651292400731</v>
      </c>
      <c r="K18" s="17">
        <f t="shared" si="7"/>
        <v>0.2622041112714712</v>
      </c>
      <c r="L18" s="17">
        <f t="shared" si="8"/>
        <v>0.73319581631514996</v>
      </c>
      <c r="M18" s="17">
        <f t="shared" si="9"/>
        <v>0</v>
      </c>
      <c r="N18" s="17">
        <f t="shared" si="10"/>
        <v>0.65172961450235556</v>
      </c>
      <c r="O18" s="23">
        <f t="shared" si="11"/>
        <v>8.1252145080270163E-2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2.8886627926995877E-2</v>
      </c>
      <c r="D21" s="17">
        <f t="shared" si="1"/>
        <v>0</v>
      </c>
      <c r="E21" s="17">
        <f t="shared" si="2"/>
        <v>2.888274218205009E-2</v>
      </c>
      <c r="F21" s="17">
        <f t="shared" si="3"/>
        <v>7.693495733668286E-2</v>
      </c>
      <c r="G21" s="17">
        <v>0</v>
      </c>
      <c r="H21" s="17">
        <f t="shared" si="4"/>
        <v>7.693495733668286E-2</v>
      </c>
      <c r="I21" s="17">
        <f t="shared" si="5"/>
        <v>5.1194746065017983E-2</v>
      </c>
      <c r="J21" s="17">
        <f t="shared" si="6"/>
        <v>0</v>
      </c>
      <c r="K21" s="17">
        <f t="shared" si="7"/>
        <v>5.0779062229447322E-2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3.2289002743850097E-2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4.1574002415659789E-4</v>
      </c>
      <c r="D22" s="17">
        <f t="shared" si="1"/>
        <v>0</v>
      </c>
      <c r="E22" s="17">
        <f t="shared" si="2"/>
        <v>4.1568410002098356E-4</v>
      </c>
      <c r="F22" s="17">
        <f t="shared" si="3"/>
        <v>0</v>
      </c>
      <c r="G22" s="17">
        <v>0</v>
      </c>
      <c r="H22" s="17">
        <f t="shared" si="4"/>
        <v>0</v>
      </c>
      <c r="I22" s="17">
        <f t="shared" si="5"/>
        <v>0</v>
      </c>
      <c r="J22" s="17">
        <f t="shared" si="6"/>
        <v>0</v>
      </c>
      <c r="K22" s="17">
        <f t="shared" si="7"/>
        <v>0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3.5558317698130052E-4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0.18043953131003473</v>
      </c>
      <c r="D25" s="17">
        <f t="shared" ref="D25:O25" si="12">SUM(D15:D24)</f>
        <v>0</v>
      </c>
      <c r="E25" s="17">
        <f t="shared" si="12"/>
        <v>0.18041525911050421</v>
      </c>
      <c r="F25" s="17">
        <f t="shared" si="12"/>
        <v>0.24642268368435427</v>
      </c>
      <c r="G25" s="17">
        <f t="shared" si="12"/>
        <v>0</v>
      </c>
      <c r="H25" s="17">
        <f t="shared" si="12"/>
        <v>0.24642268368435427</v>
      </c>
      <c r="I25" s="17">
        <f t="shared" si="12"/>
        <v>0.40430349197948018</v>
      </c>
      <c r="J25" s="17">
        <f t="shared" si="12"/>
        <v>59.413351780867465</v>
      </c>
      <c r="K25" s="17">
        <f t="shared" si="12"/>
        <v>0.88343679005164755</v>
      </c>
      <c r="L25" s="17">
        <f t="shared" si="12"/>
        <v>2.0789248476889188</v>
      </c>
      <c r="M25" s="17">
        <f t="shared" si="12"/>
        <v>111.16795493385864</v>
      </c>
      <c r="N25" s="17">
        <f t="shared" si="12"/>
        <v>14.199928190596667</v>
      </c>
      <c r="O25" s="17">
        <f t="shared" si="12"/>
        <v>0.27933249296555612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2.0854725901395758E-2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2.0851920584486771E-2</v>
      </c>
      <c r="F31" s="17">
        <f>(SUMIFS(TARIMSALAG2,KAYNAK,A31,SEBEP,B31,SÜRE,"Uzun",BİLDİRİM,"Bildirimli",İL,$B$10,İLÇE,$B$11)/VLOOKUP($B$11,ABONE2,6,FALSE))</f>
        <v>1.3713296364534324E-2</v>
      </c>
      <c r="G31" s="17"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1.3713296364534324E-2</v>
      </c>
      <c r="I31" s="17">
        <f>(SUMIFS(TICARETHANEAG2,KAYNAK,A31,SEBEP,B31,SÜRE,"Uzun",BİLDİRİM,"Bildirimli",İL,$B$10,İLÇE,$B$11)/VLOOKUP($B$11,ABONE2,9,FALSE))</f>
        <v>0.18753578934351745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0.18601306284884786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4.3012922890160371E-2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2.0854725901395758E-2</v>
      </c>
      <c r="D33" s="17">
        <f t="shared" ref="D33:O33" si="13">SUM(D28:D32)</f>
        <v>0</v>
      </c>
      <c r="E33" s="17">
        <f t="shared" si="13"/>
        <v>2.0851920584486771E-2</v>
      </c>
      <c r="F33" s="17">
        <f t="shared" si="13"/>
        <v>1.3713296364534324E-2</v>
      </c>
      <c r="G33" s="17">
        <f t="shared" si="13"/>
        <v>0</v>
      </c>
      <c r="H33" s="17">
        <f t="shared" si="13"/>
        <v>1.3713296364534324E-2</v>
      </c>
      <c r="I33" s="17">
        <f t="shared" si="13"/>
        <v>0.18753578934351745</v>
      </c>
      <c r="J33" s="17">
        <f t="shared" si="13"/>
        <v>0</v>
      </c>
      <c r="K33" s="17">
        <f t="shared" si="13"/>
        <v>0.18601306284884786</v>
      </c>
      <c r="L33" s="17">
        <f t="shared" si="13"/>
        <v>0</v>
      </c>
      <c r="M33" s="17">
        <f t="shared" si="13"/>
        <v>0</v>
      </c>
      <c r="N33" s="17">
        <f t="shared" si="13"/>
        <v>0</v>
      </c>
      <c r="O33" s="17">
        <f t="shared" si="13"/>
        <v>4.3012922890160371E-2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29732</v>
      </c>
      <c r="D37" s="22">
        <f>VLOOKUP($B$11,ABONE2,4,FALSE)</f>
        <v>4</v>
      </c>
      <c r="E37" s="22">
        <f>VLOOKUP($B$11,ABONE2,5,FALSE)</f>
        <v>29736</v>
      </c>
      <c r="F37" s="22">
        <f>VLOOKUP($B$11,ABONE2,6,FALSE)</f>
        <v>337</v>
      </c>
      <c r="G37" s="22">
        <f>VLOOKUP($B$11,ABONE2,7,FALSE)</f>
        <v>0</v>
      </c>
      <c r="H37" s="22">
        <f>VLOOKUP($B$11,ABONE2,8,FALSE)</f>
        <v>337</v>
      </c>
      <c r="I37" s="22">
        <f>VLOOKUP($B$11,ABONE2,9,FALSE)</f>
        <v>4642</v>
      </c>
      <c r="J37" s="22">
        <f>VLOOKUP($B$11,ABONE2,10,FALSE)</f>
        <v>38</v>
      </c>
      <c r="K37" s="22">
        <f>VLOOKUP($B$11,ABONE2,11,FALSE)</f>
        <v>4680</v>
      </c>
      <c r="L37" s="36">
        <f>VLOOKUP($B$11,ABONE2,12,FALSE)</f>
        <v>8</v>
      </c>
      <c r="M37" s="36">
        <f>VLOOKUP($B$11,ABONE2,13,FALSE)</f>
        <v>1</v>
      </c>
      <c r="N37" s="36">
        <f>VLOOKUP($B$11,ABONE2,14,FALSE)</f>
        <v>9</v>
      </c>
      <c r="O37" s="36">
        <f>VLOOKUP($B$11,ABONE2,15,FALSE)</f>
        <v>34762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9291.8920083333323</v>
      </c>
      <c r="D38" s="22">
        <f>VLOOKUP($B$11,TUKETIM,4,FALSE)</f>
        <v>10.757241666666669</v>
      </c>
      <c r="E38" s="22">
        <f>VLOOKUP($B$11,TUKETIM,5,FALSE)</f>
        <v>9302.6492499999986</v>
      </c>
      <c r="F38" s="22">
        <f>VLOOKUP($B$11,TUKETIM,6,FALSE)</f>
        <v>104.58114166666667</v>
      </c>
      <c r="G38" s="22">
        <f>VLOOKUP($B$11,TUKETIM,7,FALSE)</f>
        <v>0</v>
      </c>
      <c r="H38" s="22">
        <f>VLOOKUP($B$11,TUKETIM,8,FALSE)</f>
        <v>104.58114166666667</v>
      </c>
      <c r="I38" s="22">
        <f>VLOOKUP($B$11,TUKETIM,9,FALSE)</f>
        <v>3438.4389666666666</v>
      </c>
      <c r="J38" s="22">
        <f>VLOOKUP($B$11,TUKETIM,10,FALSE)</f>
        <v>3640.6375166666671</v>
      </c>
      <c r="K38" s="22">
        <f>VLOOKUP($B$11,TUKETIM,11,FALSE)</f>
        <v>7079.0764833333342</v>
      </c>
      <c r="L38" s="36">
        <f>VLOOKUP($B$11,TUKETIM,12,FALSE)</f>
        <v>168.422225</v>
      </c>
      <c r="M38" s="36">
        <f>VLOOKUP($B$11,TUKETIM,13,FALSE)</f>
        <v>209.30397500000004</v>
      </c>
      <c r="N38" s="36">
        <f>VLOOKUP($B$11,TUKETIM,14,FALSE)</f>
        <v>377.72620000000006</v>
      </c>
      <c r="O38" s="36">
        <f>VLOOKUP($B$11,TUKETIM,15,FALSE)</f>
        <v>16864.033074999999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182451.538</v>
      </c>
      <c r="D39" s="22">
        <f>VLOOKUP($B$11,ANLASMA,4,FALSE)</f>
        <v>746.52</v>
      </c>
      <c r="E39" s="22">
        <f>VLOOKUP($B$11,ANLASMA,5,FALSE)</f>
        <v>183198.05799999999</v>
      </c>
      <c r="F39" s="22">
        <f>VLOOKUP($B$11,ANLASMA,6,FALSE)</f>
        <v>1886.47</v>
      </c>
      <c r="G39" s="22">
        <f>VLOOKUP($B$11,ANLASMA,7,FALSE)</f>
        <v>0</v>
      </c>
      <c r="H39" s="22">
        <f>VLOOKUP($B$11,ANLASMA,8,FALSE)</f>
        <v>1886.47</v>
      </c>
      <c r="I39" s="22">
        <f>VLOOKUP($B$11,ANLASMA,9,FALSE)</f>
        <v>29380.794000000002</v>
      </c>
      <c r="J39" s="22">
        <f>VLOOKUP($B$11,ANLASMA,10,FALSE)</f>
        <v>27382.12</v>
      </c>
      <c r="K39" s="22">
        <f>VLOOKUP($B$11,ANLASMA,11,FALSE)</f>
        <v>56762.914000000004</v>
      </c>
      <c r="L39" s="36">
        <f>VLOOKUP($B$11,ANLASMA,12,FALSE)</f>
        <v>633.54</v>
      </c>
      <c r="M39" s="36">
        <f>VLOOKUP($B$11,ANLASMA,13,FALSE)</f>
        <v>480</v>
      </c>
      <c r="N39" s="36">
        <f>VLOOKUP($B$11,ANLASMA,14,FALSE)</f>
        <v>1113.54</v>
      </c>
      <c r="O39" s="36">
        <f>VLOOKUP($B$11,ANLASMA,15,FALSE)</f>
        <v>242960.98199999999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2023-08-01T12:40:32Z</dcterms:modified>
</cp:coreProperties>
</file>